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tables/table3.xml" ContentType="application/vnd.openxmlformats-officedocument.spreadsheetml.table+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hidePivotFieldList="1"/>
  <mc:AlternateContent xmlns:mc="http://schemas.openxmlformats.org/markup-compatibility/2006">
    <mc:Choice Requires="x15">
      <x15ac:absPath xmlns:x15ac="http://schemas.microsoft.com/office/spreadsheetml/2010/11/ac" url="https://cooonfie-my.sharepoint.com/personal/analista_sig_coonfie_com/Documents/CALIDAD/1 DOCUMENTOS SG CALIDAD/1 DOCUMENTOS VIGENTES/2. GESTION DE RIESGO/9 MATRICES/"/>
    </mc:Choice>
  </mc:AlternateContent>
  <xr:revisionPtr revIDLastSave="0" documentId="8_{0D190168-0326-4E2E-A178-0DAE374CFA50}" xr6:coauthVersionLast="47" xr6:coauthVersionMax="47" xr10:uidLastSave="{00000000-0000-0000-0000-000000000000}"/>
  <bookViews>
    <workbookView xWindow="-108" yWindow="-108" windowWidth="23256" windowHeight="12456" activeTab="1" xr2:uid="{00000000-000D-0000-FFFF-FFFF00000000}"/>
  </bookViews>
  <sheets>
    <sheet name="Hoja9" sheetId="32" r:id="rId1"/>
    <sheet name="MATRIZ DE RIESGOS" sheetId="14" r:id="rId2"/>
    <sheet name="CONTROLES" sheetId="19" r:id="rId3"/>
    <sheet name="INSTRUCTIVO" sheetId="24" r:id="rId4"/>
    <sheet name="MAPA CALOR" sheetId="18" r:id="rId5"/>
    <sheet name="TABLAS" sheetId="20" r:id="rId6"/>
    <sheet name="Detalle1" sheetId="33" r:id="rId7"/>
    <sheet name="Hoja8" sheetId="31" r:id="rId8"/>
    <sheet name="Hoja2" sheetId="34" r:id="rId9"/>
    <sheet name="Hoja1" sheetId="25" state="hidden" r:id="rId10"/>
    <sheet name="LISTAS" sheetId="16" r:id="rId11"/>
    <sheet name="DEBILIDADES" sheetId="3" r:id="rId12"/>
    <sheet name="OPORTUNIDADES" sheetId="4" r:id="rId13"/>
    <sheet name="FORTALEZAS" sheetId="5" r:id="rId14"/>
    <sheet name="ANALISIS 05072019" sheetId="8" r:id="rId15"/>
    <sheet name="IDENTIFICACION DE LOS RIESGOS" sheetId="9" r:id="rId16"/>
    <sheet name="for" sheetId="12" r:id="rId17"/>
    <sheet name="Hoja3" sheetId="13" r:id="rId18"/>
  </sheets>
  <externalReferences>
    <externalReference r:id="rId19"/>
  </externalReferences>
  <definedNames>
    <definedName name="_xlnm._FilterDatabase" localSheetId="2" hidden="1">CONTROLES!$A$2:$Y$262</definedName>
    <definedName name="_xlnm._FilterDatabase" localSheetId="15" hidden="1">'IDENTIFICACION DE LOS RIESGOS'!$A$1:$AA$1</definedName>
    <definedName name="_xlnm._FilterDatabase" localSheetId="1" hidden="1">'MATRIZ DE RIESGOS'!$A$2:$BK$2</definedName>
    <definedName name="Aceptación_de_clientes_y_documentación_en_contratación">LISTAS!$K$64:$K$65</definedName>
    <definedName name="Actividades_no_autorizadas">LISTAS!$K$3:$K$5</definedName>
    <definedName name="Adecuación_divulgación_de_información_y_confianza">LISTAS!$K$32:$K$38</definedName>
    <definedName name="Asociados_o_Clientes">LISTAS!$J$11:$J$13</definedName>
    <definedName name="CONTEXTOE">[1]LISTAS!$F$3:$F$18</definedName>
    <definedName name="CONTEXTOI">[1]LISTAS!$C$3:$C$27</definedName>
    <definedName name="Daños_a_Activos_Físicos">LISTAS!$J$14</definedName>
    <definedName name="Desastres_y_otros_acontecimientos">LISTAS!$K$46:$K$47</definedName>
    <definedName name="Discriminación">LISTAS!$K$26</definedName>
    <definedName name="Ejecución_y_administración_de_procesos">LISTAS!$J$16:$J$21</definedName>
    <definedName name="Fallas_tecnológicas">LISTAS!$J$15</definedName>
    <definedName name="Fraude_externo">LISTAS!$J$5:$J$6</definedName>
    <definedName name="Fraude_interno">LISTAS!$J$3:$J$4</definedName>
    <definedName name="Fraude_y_Hurto">LISTAS!$K$17:$K$18</definedName>
    <definedName name="Gestión_de_cuentas_de_clientes">LISTAS!$K$66:$K$67</definedName>
    <definedName name="Higiene_y_Seguridad_en_el_Trabajo">LISTAS!$K$23:$K$25</definedName>
    <definedName name="Hurto_y_Fraude">LISTAS!$K$6:$K$14</definedName>
    <definedName name="nivel_1">LISTAS!$I$3:$I$9</definedName>
    <definedName name="nivel1">[1]LISTAS!$I$3:$I$9</definedName>
    <definedName name="Prácticas_empresariales_o_de_mercado_improcedentes">LISTAS!$K$39:$K$43</definedName>
    <definedName name="Productos_o_Servicios_defectuosos">LISTAS!$K$44:$K$45</definedName>
    <definedName name="Proveedores">LISTAS!$K$70:$K$72</definedName>
    <definedName name="Recepción_ejecución_y_mantenimiento_de_operaciones">LISTAS!$K$52:$K$61</definedName>
    <definedName name="Recurso">[1]LISTAS!$K$27:$K$31</definedName>
    <definedName name="Recurso_Humano">LISTAS!$K$27:$K$31</definedName>
    <definedName name="Relacion_laboral">LISTAS!$J$7:$J$10</definedName>
    <definedName name="Relaciones_Laborales">LISTAS!$K$19:$K$22</definedName>
    <definedName name="Seguimiento_y_presentación_de_informes">LISTAS!$K$62:$K$63</definedName>
    <definedName name="Seguridad_de_los_Sistemas">LISTAS!$K$15:$K$16</definedName>
    <definedName name="Sistemas">LISTAS!$K$48:$K$51</definedName>
  </definedNames>
  <calcPr calcId="191028"/>
  <pivotCaches>
    <pivotCache cacheId="12" r:id="rId2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52" i="14" l="1"/>
  <c r="AD4" i="14"/>
  <c r="AD8" i="14"/>
  <c r="AD10" i="14"/>
  <c r="AD17" i="14"/>
  <c r="AD24" i="14"/>
  <c r="AC1542" i="14"/>
  <c r="AC1634" i="14"/>
  <c r="AC1734" i="14"/>
  <c r="AC1746" i="14"/>
  <c r="AC1766" i="14"/>
  <c r="AC1858" i="14"/>
  <c r="AC1859" i="14"/>
  <c r="AC1860" i="14"/>
  <c r="AC606" i="14"/>
  <c r="AC607" i="14"/>
  <c r="AC608" i="14"/>
  <c r="AC613" i="14"/>
  <c r="AC614" i="14"/>
  <c r="AC615" i="14"/>
  <c r="AC620" i="14"/>
  <c r="AC621" i="14"/>
  <c r="AC622" i="14"/>
  <c r="AC634" i="14"/>
  <c r="AC635" i="14"/>
  <c r="AC636" i="14"/>
  <c r="AC641" i="14"/>
  <c r="AC642" i="14"/>
  <c r="AC643" i="14"/>
  <c r="AC644" i="14"/>
  <c r="AC1037" i="14"/>
  <c r="AC1339" i="14"/>
  <c r="AC544" i="14"/>
  <c r="V1332" i="14"/>
  <c r="V172" i="14"/>
  <c r="V165" i="14"/>
  <c r="V158" i="14"/>
  <c r="V1325" i="14"/>
  <c r="V1318" i="14"/>
  <c r="V1310" i="14"/>
  <c r="V1303" i="14"/>
  <c r="V466" i="14"/>
  <c r="V424" i="14"/>
  <c r="V431" i="14"/>
  <c r="V438" i="14"/>
  <c r="V445" i="14"/>
  <c r="V452" i="14"/>
  <c r="V459" i="14"/>
  <c r="V417" i="14"/>
  <c r="T466" i="14"/>
  <c r="T467" i="14"/>
  <c r="T468" i="14"/>
  <c r="T469" i="14"/>
  <c r="T470" i="14"/>
  <c r="T471" i="14"/>
  <c r="T472" i="14"/>
  <c r="O206" i="19"/>
  <c r="M206" i="19"/>
  <c r="K206" i="19"/>
  <c r="I206" i="19"/>
  <c r="G206" i="19"/>
  <c r="T2116" i="14"/>
  <c r="V2116" i="14"/>
  <c r="T2045" i="14"/>
  <c r="T2044" i="14"/>
  <c r="T2043" i="14"/>
  <c r="T2042" i="14"/>
  <c r="T2041" i="14"/>
  <c r="T2040" i="14"/>
  <c r="V2039" i="14"/>
  <c r="T2039" i="14"/>
  <c r="T1893" i="14"/>
  <c r="A10" i="14"/>
  <c r="A17" i="14" s="1"/>
  <c r="E5" i="18"/>
  <c r="AD3" i="14"/>
  <c r="T719" i="14"/>
  <c r="T720" i="14"/>
  <c r="T721" i="14"/>
  <c r="T722" i="14"/>
  <c r="T723" i="14"/>
  <c r="T724" i="14"/>
  <c r="T725" i="14"/>
  <c r="T726" i="14"/>
  <c r="T727" i="14"/>
  <c r="T728" i="14"/>
  <c r="T729" i="14"/>
  <c r="T730" i="14"/>
  <c r="T731" i="14"/>
  <c r="T700" i="14"/>
  <c r="T701" i="14"/>
  <c r="T702" i="14"/>
  <c r="T703" i="14"/>
  <c r="T704" i="14"/>
  <c r="T705" i="14"/>
  <c r="T706" i="14"/>
  <c r="T707" i="14"/>
  <c r="T708" i="14"/>
  <c r="T709" i="14"/>
  <c r="T710" i="14"/>
  <c r="T711" i="14"/>
  <c r="T712" i="14"/>
  <c r="T713" i="14"/>
  <c r="T714" i="14"/>
  <c r="T715" i="14"/>
  <c r="T716" i="14"/>
  <c r="T717" i="14"/>
  <c r="T718" i="14"/>
  <c r="T1934" i="14"/>
  <c r="T1935" i="14"/>
  <c r="T1936" i="14"/>
  <c r="T1937" i="14"/>
  <c r="T1938" i="14"/>
  <c r="T1939" i="14"/>
  <c r="T1940" i="14"/>
  <c r="T1941" i="14"/>
  <c r="T1942" i="14"/>
  <c r="T1943" i="14"/>
  <c r="T1944" i="14"/>
  <c r="T1945" i="14"/>
  <c r="T1946" i="14"/>
  <c r="T1947" i="14"/>
  <c r="T1948" i="14"/>
  <c r="T1949" i="14"/>
  <c r="T1950" i="14"/>
  <c r="T1951" i="14"/>
  <c r="T1952" i="14"/>
  <c r="T1953" i="14"/>
  <c r="T1954" i="14"/>
  <c r="T1955" i="14"/>
  <c r="T1956" i="14"/>
  <c r="T1957" i="14"/>
  <c r="T1958" i="14"/>
  <c r="T1959" i="14"/>
  <c r="T1960" i="14"/>
  <c r="T1961" i="14"/>
  <c r="T1962" i="14"/>
  <c r="T1963" i="14"/>
  <c r="T1964" i="14"/>
  <c r="T1965" i="14"/>
  <c r="T1966" i="14"/>
  <c r="T1967" i="14"/>
  <c r="T1968" i="14"/>
  <c r="T1969" i="14"/>
  <c r="T1970" i="14"/>
  <c r="T1971" i="14"/>
  <c r="T1972" i="14"/>
  <c r="T1973" i="14"/>
  <c r="T1974" i="14"/>
  <c r="T1975" i="14"/>
  <c r="T1976" i="14"/>
  <c r="T1977" i="14"/>
  <c r="T1978" i="14"/>
  <c r="T1979" i="14"/>
  <c r="T1980" i="14"/>
  <c r="T1981" i="14"/>
  <c r="T1982" i="14"/>
  <c r="T1983" i="14"/>
  <c r="T1984" i="14"/>
  <c r="T1985" i="14"/>
  <c r="T1986" i="14"/>
  <c r="T1987" i="14"/>
  <c r="T1988" i="14"/>
  <c r="T1989" i="14"/>
  <c r="T1990" i="14"/>
  <c r="T1991" i="14"/>
  <c r="T1992" i="14"/>
  <c r="T1993" i="14"/>
  <c r="T1994" i="14"/>
  <c r="T1995" i="14"/>
  <c r="T1996" i="14"/>
  <c r="T1997" i="14"/>
  <c r="T1998" i="14"/>
  <c r="T1999" i="14"/>
  <c r="T2000" i="14"/>
  <c r="T2001" i="14"/>
  <c r="T2002" i="14"/>
  <c r="T2003" i="14"/>
  <c r="T2004" i="14"/>
  <c r="T2005" i="14"/>
  <c r="T2006" i="14"/>
  <c r="T2007" i="14"/>
  <c r="T2008" i="14"/>
  <c r="T2009" i="14"/>
  <c r="T2010" i="14"/>
  <c r="T2011" i="14"/>
  <c r="T2012" i="14"/>
  <c r="T2013" i="14"/>
  <c r="T2014" i="14"/>
  <c r="T2015" i="14"/>
  <c r="T2016" i="14"/>
  <c r="T2017" i="14"/>
  <c r="T2018" i="14"/>
  <c r="T2019" i="14"/>
  <c r="T2020" i="14"/>
  <c r="T2021" i="14"/>
  <c r="T2022" i="14"/>
  <c r="T2023" i="14"/>
  <c r="T2024" i="14"/>
  <c r="T2025" i="14"/>
  <c r="T2026" i="14"/>
  <c r="T2027" i="14"/>
  <c r="T2028" i="14"/>
  <c r="T2029" i="14"/>
  <c r="T2030" i="14"/>
  <c r="T2031" i="14"/>
  <c r="T2032" i="14"/>
  <c r="T2033" i="14"/>
  <c r="T2034" i="14"/>
  <c r="T2035" i="14"/>
  <c r="T2036" i="14"/>
  <c r="T2037" i="14"/>
  <c r="T2038" i="14"/>
  <c r="T2046" i="14"/>
  <c r="T2047" i="14"/>
  <c r="T2048" i="14"/>
  <c r="T2049" i="14"/>
  <c r="T2050" i="14"/>
  <c r="T2051" i="14"/>
  <c r="T2052" i="14"/>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62"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62" i="19"/>
  <c r="K182" i="19"/>
  <c r="K183" i="19"/>
  <c r="K184" i="19"/>
  <c r="K185" i="19"/>
  <c r="K186" i="19"/>
  <c r="K187" i="19"/>
  <c r="K188" i="19"/>
  <c r="K189" i="19"/>
  <c r="K190" i="19"/>
  <c r="K191" i="19"/>
  <c r="K192" i="19"/>
  <c r="K193" i="19"/>
  <c r="K194" i="19"/>
  <c r="K195" i="19"/>
  <c r="K196" i="19"/>
  <c r="K197" i="19"/>
  <c r="K198" i="19"/>
  <c r="K199" i="19"/>
  <c r="K200" i="19"/>
  <c r="K201" i="19"/>
  <c r="K202" i="19"/>
  <c r="K203" i="19"/>
  <c r="K204" i="19"/>
  <c r="K205" i="19"/>
  <c r="K207" i="19"/>
  <c r="K208" i="19"/>
  <c r="K209" i="19"/>
  <c r="K210" i="19"/>
  <c r="K211" i="19"/>
  <c r="K212" i="19"/>
  <c r="K213" i="19"/>
  <c r="K214" i="19"/>
  <c r="K215" i="19"/>
  <c r="K216" i="19"/>
  <c r="K217" i="19"/>
  <c r="K218" i="19"/>
  <c r="K219" i="19"/>
  <c r="K220" i="19"/>
  <c r="K221" i="19"/>
  <c r="K222" i="19"/>
  <c r="K223" i="19"/>
  <c r="K224" i="19"/>
  <c r="K225" i="19"/>
  <c r="K226" i="19"/>
  <c r="K227" i="19"/>
  <c r="K228" i="19"/>
  <c r="K229" i="19"/>
  <c r="K230" i="19"/>
  <c r="K231" i="19"/>
  <c r="K232" i="19"/>
  <c r="K233" i="19"/>
  <c r="K234" i="19"/>
  <c r="K235" i="19"/>
  <c r="K236" i="19"/>
  <c r="K237" i="19"/>
  <c r="K238" i="19"/>
  <c r="K239" i="19"/>
  <c r="K240" i="19"/>
  <c r="K241" i="19"/>
  <c r="K242" i="19"/>
  <c r="K243" i="19"/>
  <c r="K244" i="19"/>
  <c r="K245" i="19"/>
  <c r="K246" i="19"/>
  <c r="K247" i="19"/>
  <c r="K248" i="19"/>
  <c r="K249" i="19"/>
  <c r="K250" i="19"/>
  <c r="K262"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62"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62" i="19"/>
  <c r="G179" i="19"/>
  <c r="G180" i="19"/>
  <c r="G181" i="19"/>
  <c r="T1315" i="14"/>
  <c r="T1316" i="14"/>
  <c r="V1296" i="14"/>
  <c r="V1289" i="14"/>
  <c r="V1282" i="14"/>
  <c r="V1275" i="14"/>
  <c r="V1268" i="14"/>
  <c r="V1261" i="14"/>
  <c r="V1254" i="14"/>
  <c r="V1247" i="14"/>
  <c r="V1240" i="14"/>
  <c r="V1233" i="14"/>
  <c r="V1226" i="14"/>
  <c r="V1212" i="14"/>
  <c r="V1219" i="14"/>
  <c r="AS1339" i="14"/>
  <c r="AS1542" i="14"/>
  <c r="AS1734" i="14"/>
  <c r="AS1746" i="14"/>
  <c r="AS1766" i="14"/>
  <c r="AS1037" i="14"/>
  <c r="BJ389" i="14"/>
  <c r="BE389" i="14"/>
  <c r="BC389" i="14"/>
  <c r="AS664" i="14"/>
  <c r="AS73" i="14"/>
  <c r="AS122" i="14"/>
  <c r="AS123" i="14"/>
  <c r="AS124" i="14"/>
  <c r="AS125" i="14"/>
  <c r="O163" i="19"/>
  <c r="O164" i="19"/>
  <c r="O165" i="19"/>
  <c r="O166" i="19"/>
  <c r="O167" i="19"/>
  <c r="O168" i="19"/>
  <c r="O169" i="19"/>
  <c r="O170" i="19"/>
  <c r="O171" i="19"/>
  <c r="O172" i="19"/>
  <c r="O173" i="19"/>
  <c r="O174" i="19"/>
  <c r="O175" i="19"/>
  <c r="O176" i="19"/>
  <c r="O177" i="19"/>
  <c r="O178" i="19"/>
  <c r="O179" i="19"/>
  <c r="O180" i="19"/>
  <c r="O181" i="19"/>
  <c r="M163" i="19"/>
  <c r="M164" i="19"/>
  <c r="M165" i="19"/>
  <c r="M166" i="19"/>
  <c r="M167" i="19"/>
  <c r="M168" i="19"/>
  <c r="M169" i="19"/>
  <c r="M170" i="19"/>
  <c r="M171" i="19"/>
  <c r="M172" i="19"/>
  <c r="M173" i="19"/>
  <c r="M174" i="19"/>
  <c r="M175" i="19"/>
  <c r="M176" i="19"/>
  <c r="M177" i="19"/>
  <c r="M178" i="19"/>
  <c r="M179" i="19"/>
  <c r="M180" i="19"/>
  <c r="M181" i="19"/>
  <c r="K163" i="19"/>
  <c r="K164" i="19"/>
  <c r="K165" i="19"/>
  <c r="K166" i="19"/>
  <c r="K167" i="19"/>
  <c r="K168" i="19"/>
  <c r="K169" i="19"/>
  <c r="K170" i="19"/>
  <c r="K171" i="19"/>
  <c r="K172" i="19"/>
  <c r="K173" i="19"/>
  <c r="K174" i="19"/>
  <c r="K175" i="19"/>
  <c r="K176" i="19"/>
  <c r="K177" i="19"/>
  <c r="K178" i="19"/>
  <c r="K179" i="19"/>
  <c r="K180" i="19"/>
  <c r="K181" i="19"/>
  <c r="I163" i="19"/>
  <c r="I164" i="19"/>
  <c r="I165" i="19"/>
  <c r="I166" i="19"/>
  <c r="I167" i="19"/>
  <c r="I168" i="19"/>
  <c r="I169" i="19"/>
  <c r="I170" i="19"/>
  <c r="I171" i="19"/>
  <c r="I172" i="19"/>
  <c r="I173" i="19"/>
  <c r="I174" i="19"/>
  <c r="I175" i="19"/>
  <c r="I176" i="19"/>
  <c r="I177" i="19"/>
  <c r="I178" i="19"/>
  <c r="I179" i="19"/>
  <c r="I180" i="19"/>
  <c r="I181" i="19"/>
  <c r="G163" i="19"/>
  <c r="G164" i="19"/>
  <c r="G165" i="19"/>
  <c r="G166" i="19"/>
  <c r="G167" i="19"/>
  <c r="G168" i="19"/>
  <c r="G169" i="19"/>
  <c r="G170" i="19"/>
  <c r="G171" i="19"/>
  <c r="G172" i="19"/>
  <c r="G173" i="19"/>
  <c r="G174" i="19"/>
  <c r="G175" i="19"/>
  <c r="G176" i="19"/>
  <c r="G177" i="19"/>
  <c r="G178" i="19"/>
  <c r="G162" i="19"/>
  <c r="I162" i="19"/>
  <c r="K162" i="19"/>
  <c r="M162" i="19"/>
  <c r="O162" i="19"/>
  <c r="V1934" i="14"/>
  <c r="W1934" i="14" s="1"/>
  <c r="X1934" i="14" s="1"/>
  <c r="V1941" i="14"/>
  <c r="W1941" i="14" s="1"/>
  <c r="X1941" i="14" s="1"/>
  <c r="V1948" i="14"/>
  <c r="W1948" i="14" s="1"/>
  <c r="X1948" i="14" s="1"/>
  <c r="V1955" i="14"/>
  <c r="W1955" i="14"/>
  <c r="X1955" i="14" s="1"/>
  <c r="V1962" i="14"/>
  <c r="W1962" i="14" s="1"/>
  <c r="X1962" i="14" s="1"/>
  <c r="V1969" i="14"/>
  <c r="W1969" i="14" s="1"/>
  <c r="X1969" i="14" s="1"/>
  <c r="V1976" i="14"/>
  <c r="W1976" i="14" s="1"/>
  <c r="X1976" i="14" s="1"/>
  <c r="V1983" i="14"/>
  <c r="W1983" i="14"/>
  <c r="X1983" i="14" s="1"/>
  <c r="V1990" i="14"/>
  <c r="W1990" i="14" s="1"/>
  <c r="X1990" i="14" s="1"/>
  <c r="V1997" i="14"/>
  <c r="W1997" i="14" s="1"/>
  <c r="X1997" i="14" s="1"/>
  <c r="V2004" i="14"/>
  <c r="W2004" i="14" s="1"/>
  <c r="X2004" i="14" s="1"/>
  <c r="V2011" i="14"/>
  <c r="W2011" i="14"/>
  <c r="X2011" i="14" s="1"/>
  <c r="V2018" i="14"/>
  <c r="W2018" i="14" s="1"/>
  <c r="X2018" i="14" s="1"/>
  <c r="V2025" i="14"/>
  <c r="V2032" i="14"/>
  <c r="W2032" i="14" s="1"/>
  <c r="X2032" i="14" s="1"/>
  <c r="V2046" i="14"/>
  <c r="W2046" i="14"/>
  <c r="X2046" i="14" s="1"/>
  <c r="V1836" i="14"/>
  <c r="V1843" i="14"/>
  <c r="V1850" i="14"/>
  <c r="V1857" i="14"/>
  <c r="V1864" i="14"/>
  <c r="V1871" i="14"/>
  <c r="V1878" i="14"/>
  <c r="V1885" i="14"/>
  <c r="V1892" i="14"/>
  <c r="V1353" i="14"/>
  <c r="V1360" i="14"/>
  <c r="V1367" i="14"/>
  <c r="V1374" i="14"/>
  <c r="V1381" i="14"/>
  <c r="V1388" i="14"/>
  <c r="V1395" i="14"/>
  <c r="V1402" i="14"/>
  <c r="V1409" i="14"/>
  <c r="V1416" i="14"/>
  <c r="V1423" i="14"/>
  <c r="V1430" i="14"/>
  <c r="V1437" i="14"/>
  <c r="V1444" i="14"/>
  <c r="V1451" i="14"/>
  <c r="V1458" i="14"/>
  <c r="V1465" i="14"/>
  <c r="V1472" i="14"/>
  <c r="V1479" i="14"/>
  <c r="V1486" i="14"/>
  <c r="V1493" i="14"/>
  <c r="V1500" i="14"/>
  <c r="V1507" i="14"/>
  <c r="V1514" i="14"/>
  <c r="V1521" i="14"/>
  <c r="V1528" i="14"/>
  <c r="V1535" i="14"/>
  <c r="V1542" i="14"/>
  <c r="V1549" i="14"/>
  <c r="V1556" i="14"/>
  <c r="V1563" i="14"/>
  <c r="V1570" i="14"/>
  <c r="V1577" i="14"/>
  <c r="V1584" i="14"/>
  <c r="V1591" i="14"/>
  <c r="V1598" i="14"/>
  <c r="V1605" i="14"/>
  <c r="V1612" i="14"/>
  <c r="V1619" i="14"/>
  <c r="V1626" i="14"/>
  <c r="V1633" i="14"/>
  <c r="V1640" i="14"/>
  <c r="V1647" i="14"/>
  <c r="V1654" i="14"/>
  <c r="V1661" i="14"/>
  <c r="V1668" i="14"/>
  <c r="V1675" i="14"/>
  <c r="V1682" i="14"/>
  <c r="V1689" i="14"/>
  <c r="V1696" i="14"/>
  <c r="V1703" i="14"/>
  <c r="T1597" i="14"/>
  <c r="T1596" i="14"/>
  <c r="T1595" i="14"/>
  <c r="T1594" i="14"/>
  <c r="T1593" i="14"/>
  <c r="T1592" i="14"/>
  <c r="T1591" i="14"/>
  <c r="W1591" i="14" s="1"/>
  <c r="X1591" i="14" s="1"/>
  <c r="T1577" i="14"/>
  <c r="T1578" i="14"/>
  <c r="T1579" i="14"/>
  <c r="T1580" i="14"/>
  <c r="T1581" i="14"/>
  <c r="T1582" i="14"/>
  <c r="T1583" i="14"/>
  <c r="T1241" i="14"/>
  <c r="T233" i="14"/>
  <c r="O151" i="19"/>
  <c r="O152" i="19"/>
  <c r="O153" i="19"/>
  <c r="O154" i="19"/>
  <c r="O155" i="19"/>
  <c r="O156" i="19"/>
  <c r="O157" i="19"/>
  <c r="O158" i="19"/>
  <c r="O159" i="19"/>
  <c r="O160" i="19"/>
  <c r="O161" i="19"/>
  <c r="M151" i="19"/>
  <c r="M152" i="19"/>
  <c r="M153" i="19"/>
  <c r="M154" i="19"/>
  <c r="M155" i="19"/>
  <c r="M156" i="19"/>
  <c r="M157" i="19"/>
  <c r="M158" i="19"/>
  <c r="M159" i="19"/>
  <c r="M160" i="19"/>
  <c r="M161" i="19"/>
  <c r="K151" i="19"/>
  <c r="K152" i="19"/>
  <c r="K153" i="19"/>
  <c r="K154" i="19"/>
  <c r="K155" i="19"/>
  <c r="K156" i="19"/>
  <c r="K157" i="19"/>
  <c r="K158" i="19"/>
  <c r="K159" i="19"/>
  <c r="K160" i="19"/>
  <c r="K161" i="19"/>
  <c r="I151" i="19"/>
  <c r="I152" i="19"/>
  <c r="I153" i="19"/>
  <c r="I154" i="19"/>
  <c r="I155" i="19"/>
  <c r="I156" i="19"/>
  <c r="I157" i="19"/>
  <c r="I158" i="19"/>
  <c r="I159" i="19"/>
  <c r="I160" i="19"/>
  <c r="I161" i="19"/>
  <c r="G151" i="19"/>
  <c r="G152" i="19"/>
  <c r="G153" i="19"/>
  <c r="G154" i="19"/>
  <c r="G155" i="19"/>
  <c r="G156" i="19"/>
  <c r="G157" i="19"/>
  <c r="G158" i="19"/>
  <c r="G159" i="19"/>
  <c r="G160" i="19"/>
  <c r="G161" i="19"/>
  <c r="K145" i="19"/>
  <c r="M145" i="19"/>
  <c r="O145" i="19"/>
  <c r="G143" i="19"/>
  <c r="I143" i="19"/>
  <c r="K143" i="19"/>
  <c r="M143" i="19"/>
  <c r="O143" i="19"/>
  <c r="O141" i="19"/>
  <c r="O142" i="19"/>
  <c r="O144" i="19"/>
  <c r="O146" i="19"/>
  <c r="O147" i="19"/>
  <c r="O148" i="19"/>
  <c r="O149" i="19"/>
  <c r="V1184" i="14"/>
  <c r="V151" i="14"/>
  <c r="V1177" i="14"/>
  <c r="V1170" i="14"/>
  <c r="M138" i="19"/>
  <c r="O138" i="19"/>
  <c r="O137" i="19"/>
  <c r="O139" i="19"/>
  <c r="O140" i="19"/>
  <c r="M137" i="19"/>
  <c r="M139" i="19"/>
  <c r="M140" i="19"/>
  <c r="M141" i="19"/>
  <c r="M142" i="19"/>
  <c r="M144" i="19"/>
  <c r="M146" i="19"/>
  <c r="M147" i="19"/>
  <c r="K137" i="19"/>
  <c r="K138" i="19"/>
  <c r="K139" i="19"/>
  <c r="K140" i="19"/>
  <c r="K141" i="19"/>
  <c r="K142" i="19"/>
  <c r="K144" i="19"/>
  <c r="K146" i="19"/>
  <c r="K147" i="19"/>
  <c r="I137" i="19"/>
  <c r="I138" i="19"/>
  <c r="I139" i="19"/>
  <c r="I140" i="19"/>
  <c r="I141" i="19"/>
  <c r="I142" i="19"/>
  <c r="I144" i="19"/>
  <c r="I145" i="19"/>
  <c r="I146" i="19"/>
  <c r="I147" i="19"/>
  <c r="G137" i="19"/>
  <c r="G138" i="19"/>
  <c r="G139" i="19"/>
  <c r="G140" i="19"/>
  <c r="G141" i="19"/>
  <c r="G142" i="19"/>
  <c r="G144" i="19"/>
  <c r="G145" i="19"/>
  <c r="G146" i="19"/>
  <c r="G147" i="19"/>
  <c r="G136" i="19"/>
  <c r="V1163" i="14"/>
  <c r="V1156" i="14"/>
  <c r="V1149" i="14"/>
  <c r="O133" i="19"/>
  <c r="O134" i="19"/>
  <c r="O135" i="19"/>
  <c r="O136" i="19"/>
  <c r="M133" i="19"/>
  <c r="M134" i="19"/>
  <c r="M135" i="19"/>
  <c r="M136" i="19"/>
  <c r="K133" i="19"/>
  <c r="K134" i="19"/>
  <c r="K135" i="19"/>
  <c r="K136" i="19"/>
  <c r="I133" i="19"/>
  <c r="I134" i="19"/>
  <c r="I135" i="19"/>
  <c r="I136" i="19"/>
  <c r="G133" i="19"/>
  <c r="G134" i="19"/>
  <c r="G135" i="19"/>
  <c r="G132" i="19"/>
  <c r="I132" i="19"/>
  <c r="K132" i="19"/>
  <c r="M132" i="19"/>
  <c r="O132" i="19"/>
  <c r="V1142" i="14"/>
  <c r="X389" i="14"/>
  <c r="V17" i="14"/>
  <c r="V24" i="14"/>
  <c r="V31" i="14"/>
  <c r="V38" i="14"/>
  <c r="V45" i="14"/>
  <c r="V52" i="14"/>
  <c r="V59" i="14"/>
  <c r="V66" i="14"/>
  <c r="V73" i="14"/>
  <c r="V80" i="14"/>
  <c r="V87" i="14"/>
  <c r="V94" i="14"/>
  <c r="V101" i="14"/>
  <c r="V108" i="14"/>
  <c r="V115" i="14"/>
  <c r="V122" i="14"/>
  <c r="V129" i="14"/>
  <c r="V10" i="14"/>
  <c r="V136" i="14"/>
  <c r="O129" i="19"/>
  <c r="O130" i="19"/>
  <c r="O131" i="19"/>
  <c r="M129" i="19"/>
  <c r="M130" i="19"/>
  <c r="M131" i="19"/>
  <c r="M148" i="19"/>
  <c r="M149" i="19"/>
  <c r="K129" i="19"/>
  <c r="K130" i="19"/>
  <c r="K131" i="19"/>
  <c r="K148" i="19"/>
  <c r="K149" i="19"/>
  <c r="G130" i="19"/>
  <c r="G131" i="19"/>
  <c r="G148" i="19"/>
  <c r="G149" i="19"/>
  <c r="I129" i="19"/>
  <c r="I130" i="19"/>
  <c r="I131" i="19"/>
  <c r="I148" i="19"/>
  <c r="I149" i="19"/>
  <c r="G129" i="19"/>
  <c r="O125" i="19"/>
  <c r="O126" i="19"/>
  <c r="O127" i="19"/>
  <c r="M125" i="19"/>
  <c r="M126" i="19"/>
  <c r="M127" i="19"/>
  <c r="K125" i="19"/>
  <c r="K126" i="19"/>
  <c r="K127" i="19"/>
  <c r="I125" i="19"/>
  <c r="I126" i="19"/>
  <c r="I127" i="19"/>
  <c r="G125" i="19"/>
  <c r="G126" i="19"/>
  <c r="G127" i="19"/>
  <c r="T991" i="14"/>
  <c r="T992" i="14"/>
  <c r="T993" i="14"/>
  <c r="T994" i="14"/>
  <c r="T990" i="14"/>
  <c r="V1002" i="14"/>
  <c r="O120" i="19"/>
  <c r="O121" i="19"/>
  <c r="O122" i="19"/>
  <c r="O123" i="19"/>
  <c r="O124" i="19"/>
  <c r="O128" i="19"/>
  <c r="M120" i="19"/>
  <c r="M121" i="19"/>
  <c r="M122" i="19"/>
  <c r="M123" i="19"/>
  <c r="M124" i="19"/>
  <c r="M128" i="19"/>
  <c r="K120" i="19"/>
  <c r="K121" i="19"/>
  <c r="K122" i="19"/>
  <c r="K123" i="19"/>
  <c r="K124" i="19"/>
  <c r="K128" i="19"/>
  <c r="I120" i="19"/>
  <c r="I121" i="19"/>
  <c r="I122" i="19"/>
  <c r="I123" i="19"/>
  <c r="I124" i="19"/>
  <c r="I128" i="19"/>
  <c r="G120" i="19"/>
  <c r="G121" i="19"/>
  <c r="G122" i="19"/>
  <c r="G123" i="19"/>
  <c r="G124" i="19"/>
  <c r="G128" i="19"/>
  <c r="V697" i="14"/>
  <c r="T698" i="14"/>
  <c r="T699" i="14"/>
  <c r="T697" i="14"/>
  <c r="T691" i="14"/>
  <c r="W2025" i="14" l="1"/>
  <c r="X2025" i="14" s="1"/>
  <c r="W2116" i="14"/>
  <c r="X2116" i="14" s="1"/>
  <c r="W2039" i="14"/>
  <c r="X2039" i="14" s="1"/>
  <c r="BF389" i="14"/>
  <c r="BG389" i="14" s="1"/>
  <c r="W466" i="14"/>
  <c r="X466" i="14" s="1"/>
  <c r="W1577" i="14"/>
  <c r="X1577" i="14" s="1"/>
  <c r="V690" i="14"/>
  <c r="T690" i="14"/>
  <c r="T684" i="14"/>
  <c r="V683" i="14"/>
  <c r="T685" i="14"/>
  <c r="T683" i="14"/>
  <c r="T678" i="14"/>
  <c r="V676" i="14"/>
  <c r="T677" i="14"/>
  <c r="T679" i="14"/>
  <c r="T680" i="14"/>
  <c r="T681" i="14"/>
  <c r="T682" i="14"/>
  <c r="T676" i="14"/>
  <c r="T671" i="14"/>
  <c r="V669" i="14"/>
  <c r="T670" i="14"/>
  <c r="T672" i="14"/>
  <c r="T673" i="14"/>
  <c r="T674" i="14"/>
  <c r="T675" i="14"/>
  <c r="T686" i="14"/>
  <c r="T687" i="14"/>
  <c r="T688" i="14"/>
  <c r="T689" i="14"/>
  <c r="T692" i="14"/>
  <c r="T693" i="14"/>
  <c r="T694" i="14"/>
  <c r="T695" i="14"/>
  <c r="T696"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2" i="14"/>
  <c r="T973" i="14"/>
  <c r="T974" i="14"/>
  <c r="T975" i="14"/>
  <c r="T976" i="14"/>
  <c r="T977" i="14"/>
  <c r="T978" i="14"/>
  <c r="T979" i="14"/>
  <c r="T980" i="14"/>
  <c r="T981" i="14"/>
  <c r="T982" i="14"/>
  <c r="T983" i="14"/>
  <c r="T984" i="14"/>
  <c r="T985" i="14"/>
  <c r="T986" i="14"/>
  <c r="T987" i="14"/>
  <c r="T988" i="14"/>
  <c r="T989"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1026" i="14"/>
  <c r="T1027" i="14"/>
  <c r="T1028" i="14"/>
  <c r="T1029" i="14"/>
  <c r="T1030" i="14"/>
  <c r="T1031" i="14"/>
  <c r="T1032" i="14"/>
  <c r="T1033" i="14"/>
  <c r="T1034" i="14"/>
  <c r="T1035" i="14"/>
  <c r="T1036" i="14"/>
  <c r="T1037" i="14"/>
  <c r="T1038" i="14"/>
  <c r="T1039" i="14"/>
  <c r="T1040" i="14"/>
  <c r="T1041" i="14"/>
  <c r="T1042" i="14"/>
  <c r="T1043" i="14"/>
  <c r="T1044" i="14"/>
  <c r="T1045" i="14"/>
  <c r="T1046" i="14"/>
  <c r="T1047" i="14"/>
  <c r="T1048" i="14"/>
  <c r="T1049" i="14"/>
  <c r="T1050" i="14"/>
  <c r="T1051" i="14"/>
  <c r="T1052" i="14"/>
  <c r="T1053" i="14"/>
  <c r="T1054" i="14"/>
  <c r="T1055" i="14"/>
  <c r="T1056" i="14"/>
  <c r="T1057" i="14"/>
  <c r="T1058" i="14"/>
  <c r="T1059" i="14"/>
  <c r="T1060" i="14"/>
  <c r="T1061" i="14"/>
  <c r="T1062" i="14"/>
  <c r="T1063" i="14"/>
  <c r="T1064" i="14"/>
  <c r="T1065" i="14"/>
  <c r="T1066" i="14"/>
  <c r="T1067" i="14"/>
  <c r="T1068" i="14"/>
  <c r="T1069" i="14"/>
  <c r="T1070" i="14"/>
  <c r="T1071" i="14"/>
  <c r="T1072" i="14"/>
  <c r="T1073" i="14"/>
  <c r="T1074" i="14"/>
  <c r="T1075" i="14"/>
  <c r="T1076" i="14"/>
  <c r="T1077" i="14"/>
  <c r="T1078" i="14"/>
  <c r="T1079" i="14"/>
  <c r="T1080" i="14"/>
  <c r="T1081" i="14"/>
  <c r="T1082" i="14"/>
  <c r="T1083" i="14"/>
  <c r="T1084" i="14"/>
  <c r="T1085" i="14"/>
  <c r="T1086" i="14"/>
  <c r="T1087" i="14"/>
  <c r="T1088" i="14"/>
  <c r="T1089" i="14"/>
  <c r="T1090" i="14"/>
  <c r="T1091" i="14"/>
  <c r="T1092" i="14"/>
  <c r="T1093" i="14"/>
  <c r="T1094" i="14"/>
  <c r="T1095" i="14"/>
  <c r="T1096" i="14"/>
  <c r="T1097" i="14"/>
  <c r="T1098" i="14"/>
  <c r="T1099" i="14"/>
  <c r="T1100" i="14"/>
  <c r="T1101" i="14"/>
  <c r="T1102" i="14"/>
  <c r="T1103" i="14"/>
  <c r="T1104" i="14"/>
  <c r="T1105" i="14"/>
  <c r="T1106" i="14"/>
  <c r="T1107" i="14"/>
  <c r="T1108" i="14"/>
  <c r="T1109" i="14"/>
  <c r="T1110" i="14"/>
  <c r="T1111" i="14"/>
  <c r="T1112" i="14"/>
  <c r="T1113" i="14"/>
  <c r="T1114" i="14"/>
  <c r="T1115" i="14"/>
  <c r="T1116" i="14"/>
  <c r="T1117" i="14"/>
  <c r="T1118" i="14"/>
  <c r="T1119" i="14"/>
  <c r="T1120" i="14"/>
  <c r="T1121" i="14"/>
  <c r="T1122" i="14"/>
  <c r="T1123" i="14"/>
  <c r="T1124" i="14"/>
  <c r="T1125" i="14"/>
  <c r="T1126" i="14"/>
  <c r="T1127" i="14"/>
  <c r="T1128" i="14"/>
  <c r="T1129" i="14"/>
  <c r="T1130" i="14"/>
  <c r="T1131" i="14"/>
  <c r="T1132" i="14"/>
  <c r="T1133" i="14"/>
  <c r="T1134" i="14"/>
  <c r="T1135" i="14"/>
  <c r="T1136" i="14"/>
  <c r="T1137" i="14"/>
  <c r="T1138" i="14"/>
  <c r="T1139" i="14"/>
  <c r="T1140" i="14"/>
  <c r="T1141" i="14"/>
  <c r="T1142" i="14"/>
  <c r="T1143" i="14"/>
  <c r="T1144" i="14"/>
  <c r="T1145" i="14"/>
  <c r="T1146" i="14"/>
  <c r="T1147" i="14"/>
  <c r="T1148" i="14"/>
  <c r="T1149" i="14"/>
  <c r="T1150" i="14"/>
  <c r="T1151" i="14"/>
  <c r="T1152" i="14"/>
  <c r="T1153" i="14"/>
  <c r="T1154" i="14"/>
  <c r="T1155" i="14"/>
  <c r="T1156" i="14"/>
  <c r="T1157" i="14"/>
  <c r="T1158" i="14"/>
  <c r="T1159" i="14"/>
  <c r="T1160" i="14"/>
  <c r="T1161" i="14"/>
  <c r="T1162" i="14"/>
  <c r="T1163" i="14"/>
  <c r="T1164" i="14"/>
  <c r="T1165" i="14"/>
  <c r="T1166" i="14"/>
  <c r="T1167" i="14"/>
  <c r="T1168" i="14"/>
  <c r="T1169" i="14"/>
  <c r="T1170" i="14"/>
  <c r="T1171" i="14"/>
  <c r="T1172" i="14"/>
  <c r="T1173" i="14"/>
  <c r="T1174" i="14"/>
  <c r="T1175" i="14"/>
  <c r="T1176" i="14"/>
  <c r="T1177" i="14"/>
  <c r="T1178" i="14"/>
  <c r="T1179" i="14"/>
  <c r="T1180" i="14"/>
  <c r="T1181" i="14"/>
  <c r="T1182" i="14"/>
  <c r="T1183" i="14"/>
  <c r="T1184" i="14"/>
  <c r="T1185" i="14"/>
  <c r="T1186" i="14"/>
  <c r="T1187" i="14"/>
  <c r="T1188" i="14"/>
  <c r="T1189" i="14"/>
  <c r="T1190" i="14"/>
  <c r="T1191" i="14"/>
  <c r="T1192" i="14"/>
  <c r="T1193" i="14"/>
  <c r="T1194" i="14"/>
  <c r="T1195" i="14"/>
  <c r="T1196" i="14"/>
  <c r="T1197" i="14"/>
  <c r="T1198" i="14"/>
  <c r="T1199" i="14"/>
  <c r="T1200" i="14"/>
  <c r="T1201" i="14"/>
  <c r="T1202" i="14"/>
  <c r="T1203" i="14"/>
  <c r="T1204" i="14"/>
  <c r="T1205" i="14"/>
  <c r="T1206" i="14"/>
  <c r="T1207" i="14"/>
  <c r="T1208" i="14"/>
  <c r="T1209" i="14"/>
  <c r="T1210" i="14"/>
  <c r="T1211" i="14"/>
  <c r="T1212" i="14"/>
  <c r="T1213" i="14"/>
  <c r="T1214" i="14"/>
  <c r="T1215" i="14"/>
  <c r="T1216" i="14"/>
  <c r="T1217" i="14"/>
  <c r="T1218" i="14"/>
  <c r="T1219" i="14"/>
  <c r="T1220" i="14"/>
  <c r="T1221" i="14"/>
  <c r="T1222" i="14"/>
  <c r="T1223" i="14"/>
  <c r="T1224" i="14"/>
  <c r="T1225" i="14"/>
  <c r="T1226" i="14"/>
  <c r="T1227" i="14"/>
  <c r="T1228" i="14"/>
  <c r="T1229" i="14"/>
  <c r="T1230" i="14"/>
  <c r="T1231" i="14"/>
  <c r="T1232" i="14"/>
  <c r="T1233" i="14"/>
  <c r="T1234" i="14"/>
  <c r="T1235" i="14"/>
  <c r="T1236" i="14"/>
  <c r="T1237" i="14"/>
  <c r="T1238" i="14"/>
  <c r="T1239" i="14"/>
  <c r="T1240" i="14"/>
  <c r="T1242" i="14"/>
  <c r="T1243" i="14"/>
  <c r="T1244" i="14"/>
  <c r="T1245" i="14"/>
  <c r="T1246" i="14"/>
  <c r="T1247" i="14"/>
  <c r="T1248" i="14"/>
  <c r="T1249" i="14"/>
  <c r="T1250" i="14"/>
  <c r="T1251" i="14"/>
  <c r="T1252" i="14"/>
  <c r="T1253" i="14"/>
  <c r="T1254" i="14"/>
  <c r="T1255" i="14"/>
  <c r="T1256" i="14"/>
  <c r="T1257" i="14"/>
  <c r="T1258" i="14"/>
  <c r="T1259" i="14"/>
  <c r="T1260" i="14"/>
  <c r="T1261" i="14"/>
  <c r="T1262" i="14"/>
  <c r="T1263" i="14"/>
  <c r="T1264" i="14"/>
  <c r="T1265" i="14"/>
  <c r="T1266" i="14"/>
  <c r="T1267" i="14"/>
  <c r="T1268" i="14"/>
  <c r="T1269" i="14"/>
  <c r="T1270" i="14"/>
  <c r="T1271" i="14"/>
  <c r="T1272" i="14"/>
  <c r="T1273" i="14"/>
  <c r="T1274" i="14"/>
  <c r="T1275" i="14"/>
  <c r="T1276" i="14"/>
  <c r="T1277" i="14"/>
  <c r="T1278" i="14"/>
  <c r="T1279" i="14"/>
  <c r="T1280" i="14"/>
  <c r="T1281" i="14"/>
  <c r="T1282" i="14"/>
  <c r="T1283" i="14"/>
  <c r="T1284" i="14"/>
  <c r="T1285" i="14"/>
  <c r="T1286" i="14"/>
  <c r="T1287" i="14"/>
  <c r="T1288" i="14"/>
  <c r="T1289" i="14"/>
  <c r="T1290" i="14"/>
  <c r="T1291" i="14"/>
  <c r="T1292" i="14"/>
  <c r="T1293" i="14"/>
  <c r="T1294" i="14"/>
  <c r="T1295" i="14"/>
  <c r="T1296" i="14"/>
  <c r="T1297" i="14"/>
  <c r="T1298" i="14"/>
  <c r="T1299" i="14"/>
  <c r="T1300" i="14"/>
  <c r="T1301" i="14"/>
  <c r="T1302" i="14"/>
  <c r="T1303" i="14"/>
  <c r="T1304" i="14"/>
  <c r="T1305" i="14"/>
  <c r="T1306" i="14"/>
  <c r="T1307" i="14"/>
  <c r="T1308" i="14"/>
  <c r="T1309" i="14"/>
  <c r="T1310" i="14"/>
  <c r="T1311" i="14"/>
  <c r="T1312" i="14"/>
  <c r="T1313" i="14"/>
  <c r="T1314" i="14"/>
  <c r="T1317" i="14"/>
  <c r="T1318" i="14"/>
  <c r="T1319" i="14"/>
  <c r="T1320" i="14"/>
  <c r="T1321" i="14"/>
  <c r="T1322" i="14"/>
  <c r="T1323" i="14"/>
  <c r="T1324" i="14"/>
  <c r="T1325" i="14"/>
  <c r="T1326" i="14"/>
  <c r="T1327" i="14"/>
  <c r="T1328" i="14"/>
  <c r="T1329" i="14"/>
  <c r="T1330" i="14"/>
  <c r="T1331" i="14"/>
  <c r="T1332" i="14"/>
  <c r="T1333" i="14"/>
  <c r="T1334" i="14"/>
  <c r="T1335" i="14"/>
  <c r="T1336" i="14"/>
  <c r="T1337" i="14"/>
  <c r="T1338" i="14"/>
  <c r="T1339" i="14"/>
  <c r="T1340" i="14"/>
  <c r="T1341" i="14"/>
  <c r="T1342" i="14"/>
  <c r="T1343" i="14"/>
  <c r="T1344" i="14"/>
  <c r="T1345" i="14"/>
  <c r="T1346" i="14"/>
  <c r="T1347" i="14"/>
  <c r="T1348" i="14"/>
  <c r="T1349" i="14"/>
  <c r="T1350" i="14"/>
  <c r="T1351" i="14"/>
  <c r="T1352" i="14"/>
  <c r="T1353" i="14"/>
  <c r="T1354" i="14"/>
  <c r="T1355" i="14"/>
  <c r="T1356" i="14"/>
  <c r="T1357" i="14"/>
  <c r="T1358" i="14"/>
  <c r="T1359" i="14"/>
  <c r="T1360" i="14"/>
  <c r="T1361" i="14"/>
  <c r="T1362" i="14"/>
  <c r="T1363" i="14"/>
  <c r="T1364" i="14"/>
  <c r="T1365" i="14"/>
  <c r="T1366" i="14"/>
  <c r="T1367" i="14"/>
  <c r="T1368" i="14"/>
  <c r="T1369" i="14"/>
  <c r="T1370" i="14"/>
  <c r="T1371" i="14"/>
  <c r="T1372" i="14"/>
  <c r="T1373" i="14"/>
  <c r="T1374" i="14"/>
  <c r="T1375" i="14"/>
  <c r="T1376" i="14"/>
  <c r="T1377" i="14"/>
  <c r="T1378" i="14"/>
  <c r="T1379" i="14"/>
  <c r="T1380" i="14"/>
  <c r="T1381" i="14"/>
  <c r="T1382" i="14"/>
  <c r="T1383" i="14"/>
  <c r="T1384" i="14"/>
  <c r="T1385" i="14"/>
  <c r="T1386" i="14"/>
  <c r="T1387" i="14"/>
  <c r="T1388" i="14"/>
  <c r="T1389" i="14"/>
  <c r="T1390" i="14"/>
  <c r="T1391" i="14"/>
  <c r="T1392" i="14"/>
  <c r="T1393" i="14"/>
  <c r="T1394" i="14"/>
  <c r="T1395" i="14"/>
  <c r="T1396" i="14"/>
  <c r="T1397" i="14"/>
  <c r="T1398" i="14"/>
  <c r="T1399" i="14"/>
  <c r="T1400" i="14"/>
  <c r="T1401" i="14"/>
  <c r="T1402" i="14"/>
  <c r="T1403" i="14"/>
  <c r="T1404" i="14"/>
  <c r="T1405" i="14"/>
  <c r="T1406" i="14"/>
  <c r="T1407" i="14"/>
  <c r="T1408" i="14"/>
  <c r="T1409" i="14"/>
  <c r="T1410" i="14"/>
  <c r="T1411" i="14"/>
  <c r="T1412" i="14"/>
  <c r="T1413" i="14"/>
  <c r="T1414" i="14"/>
  <c r="T1415" i="14"/>
  <c r="T1416" i="14"/>
  <c r="T1417" i="14"/>
  <c r="T1418" i="14"/>
  <c r="T1419" i="14"/>
  <c r="T1420" i="14"/>
  <c r="T1421" i="14"/>
  <c r="T1422" i="14"/>
  <c r="T1423" i="14"/>
  <c r="T1424" i="14"/>
  <c r="T1425" i="14"/>
  <c r="T1426" i="14"/>
  <c r="T1427" i="14"/>
  <c r="T1428" i="14"/>
  <c r="T1429" i="14"/>
  <c r="T1430" i="14"/>
  <c r="T1431" i="14"/>
  <c r="T1432" i="14"/>
  <c r="T1433" i="14"/>
  <c r="T1434" i="14"/>
  <c r="T1435" i="14"/>
  <c r="T1436" i="14"/>
  <c r="T1437" i="14"/>
  <c r="T1438" i="14"/>
  <c r="T1439" i="14"/>
  <c r="T1440" i="14"/>
  <c r="T1441" i="14"/>
  <c r="T1442" i="14"/>
  <c r="T1443" i="14"/>
  <c r="T1444" i="14"/>
  <c r="T1445" i="14"/>
  <c r="T1446" i="14"/>
  <c r="T1447" i="14"/>
  <c r="T1448" i="14"/>
  <c r="T1449" i="14"/>
  <c r="T1450" i="14"/>
  <c r="T1451" i="14"/>
  <c r="T1452" i="14"/>
  <c r="T1453" i="14"/>
  <c r="T1454" i="14"/>
  <c r="T1455" i="14"/>
  <c r="T1456" i="14"/>
  <c r="T1457" i="14"/>
  <c r="T1458" i="14"/>
  <c r="T1459" i="14"/>
  <c r="T1460" i="14"/>
  <c r="T1461" i="14"/>
  <c r="T1462" i="14"/>
  <c r="T1463" i="14"/>
  <c r="T1464" i="14"/>
  <c r="T1465" i="14"/>
  <c r="T1466" i="14"/>
  <c r="T1467" i="14"/>
  <c r="T1468" i="14"/>
  <c r="T1469" i="14"/>
  <c r="T1470" i="14"/>
  <c r="T1471" i="14"/>
  <c r="T1472" i="14"/>
  <c r="T1473" i="14"/>
  <c r="T1474" i="14"/>
  <c r="T1475" i="14"/>
  <c r="T1476" i="14"/>
  <c r="T1477" i="14"/>
  <c r="T1478" i="14"/>
  <c r="T1479" i="14"/>
  <c r="T1480" i="14"/>
  <c r="T1481" i="14"/>
  <c r="T1482" i="14"/>
  <c r="T1483" i="14"/>
  <c r="T1484" i="14"/>
  <c r="T1485" i="14"/>
  <c r="T1486" i="14"/>
  <c r="T1487" i="14"/>
  <c r="T1488" i="14"/>
  <c r="T1489" i="14"/>
  <c r="T1490" i="14"/>
  <c r="T1491" i="14"/>
  <c r="T1492" i="14"/>
  <c r="T1493" i="14"/>
  <c r="T1494" i="14"/>
  <c r="T1495" i="14"/>
  <c r="T1496" i="14"/>
  <c r="T1497" i="14"/>
  <c r="T1498" i="14"/>
  <c r="T1499" i="14"/>
  <c r="T1500" i="14"/>
  <c r="T1501" i="14"/>
  <c r="T1502" i="14"/>
  <c r="T1503" i="14"/>
  <c r="T1504" i="14"/>
  <c r="T1505" i="14"/>
  <c r="T1506" i="14"/>
  <c r="T1507" i="14"/>
  <c r="T1508" i="14"/>
  <c r="T1509" i="14"/>
  <c r="T1510" i="14"/>
  <c r="T1511" i="14"/>
  <c r="T1512" i="14"/>
  <c r="T1513" i="14"/>
  <c r="T1514" i="14"/>
  <c r="T1515" i="14"/>
  <c r="T1516" i="14"/>
  <c r="T1517" i="14"/>
  <c r="T1518" i="14"/>
  <c r="T1519" i="14"/>
  <c r="T1520" i="14"/>
  <c r="T1521" i="14"/>
  <c r="T1522" i="14"/>
  <c r="T1523" i="14"/>
  <c r="T1524" i="14"/>
  <c r="T1525" i="14"/>
  <c r="T1526" i="14"/>
  <c r="T1527" i="14"/>
  <c r="T1528" i="14"/>
  <c r="T1529" i="14"/>
  <c r="T1530" i="14"/>
  <c r="T1531" i="14"/>
  <c r="T1532" i="14"/>
  <c r="T1533" i="14"/>
  <c r="T1534" i="14"/>
  <c r="T1535" i="14"/>
  <c r="T1536" i="14"/>
  <c r="T1537" i="14"/>
  <c r="T1538" i="14"/>
  <c r="T1539" i="14"/>
  <c r="T1540" i="14"/>
  <c r="T1541" i="14"/>
  <c r="T1542" i="14"/>
  <c r="T1543" i="14"/>
  <c r="T1544" i="14"/>
  <c r="T1545" i="14"/>
  <c r="T1546" i="14"/>
  <c r="T1547" i="14"/>
  <c r="T1548" i="14"/>
  <c r="T1549" i="14"/>
  <c r="T1550" i="14"/>
  <c r="T1551" i="14"/>
  <c r="T1552" i="14"/>
  <c r="T1553" i="14"/>
  <c r="T1554" i="14"/>
  <c r="T1555" i="14"/>
  <c r="T1556" i="14"/>
  <c r="T1557" i="14"/>
  <c r="T1558" i="14"/>
  <c r="T1559" i="14"/>
  <c r="T1560" i="14"/>
  <c r="T1561" i="14"/>
  <c r="T1562" i="14"/>
  <c r="T1563" i="14"/>
  <c r="T1564" i="14"/>
  <c r="T1565" i="14"/>
  <c r="T1566" i="14"/>
  <c r="T1567" i="14"/>
  <c r="T1568" i="14"/>
  <c r="T1569" i="14"/>
  <c r="T1570" i="14"/>
  <c r="T1571" i="14"/>
  <c r="T1572" i="14"/>
  <c r="T1573" i="14"/>
  <c r="T1574" i="14"/>
  <c r="T1575" i="14"/>
  <c r="T1576" i="14"/>
  <c r="T1584" i="14"/>
  <c r="T1585" i="14"/>
  <c r="T1586" i="14"/>
  <c r="T1587" i="14"/>
  <c r="T1588" i="14"/>
  <c r="T1589" i="14"/>
  <c r="T1590" i="14"/>
  <c r="T1598" i="14"/>
  <c r="T1599" i="14"/>
  <c r="T1600" i="14"/>
  <c r="T1601" i="14"/>
  <c r="T1602" i="14"/>
  <c r="T1603" i="14"/>
  <c r="T1604" i="14"/>
  <c r="T1605" i="14"/>
  <c r="T1606" i="14"/>
  <c r="T1607" i="14"/>
  <c r="T1608" i="14"/>
  <c r="T1609" i="14"/>
  <c r="T1610" i="14"/>
  <c r="T1611" i="14"/>
  <c r="T1612" i="14"/>
  <c r="T1613" i="14"/>
  <c r="T1614" i="14"/>
  <c r="T1615" i="14"/>
  <c r="T1616" i="14"/>
  <c r="T1617" i="14"/>
  <c r="T1618" i="14"/>
  <c r="T1619" i="14"/>
  <c r="T1620" i="14"/>
  <c r="T1621" i="14"/>
  <c r="T1622" i="14"/>
  <c r="T1623" i="14"/>
  <c r="T1624" i="14"/>
  <c r="T1625" i="14"/>
  <c r="T1626" i="14"/>
  <c r="T1627" i="14"/>
  <c r="T1628" i="14"/>
  <c r="T1629" i="14"/>
  <c r="T1630" i="14"/>
  <c r="T1631" i="14"/>
  <c r="T1632" i="14"/>
  <c r="T1633" i="14"/>
  <c r="T1634" i="14"/>
  <c r="T1635" i="14"/>
  <c r="T1636" i="14"/>
  <c r="T1637" i="14"/>
  <c r="T1638" i="14"/>
  <c r="T1639" i="14"/>
  <c r="T1640" i="14"/>
  <c r="T1641" i="14"/>
  <c r="T1642" i="14"/>
  <c r="T1643" i="14"/>
  <c r="T1644" i="14"/>
  <c r="T1645" i="14"/>
  <c r="T1646" i="14"/>
  <c r="T1647" i="14"/>
  <c r="T1648" i="14"/>
  <c r="T1649" i="14"/>
  <c r="T1650" i="14"/>
  <c r="T1651" i="14"/>
  <c r="T1652" i="14"/>
  <c r="T1653" i="14"/>
  <c r="T1654" i="14"/>
  <c r="T1655" i="14"/>
  <c r="T1656" i="14"/>
  <c r="T1657" i="14"/>
  <c r="T1658" i="14"/>
  <c r="T1659" i="14"/>
  <c r="T1660" i="14"/>
  <c r="T1661" i="14"/>
  <c r="T1662" i="14"/>
  <c r="T1663" i="14"/>
  <c r="T1664" i="14"/>
  <c r="T1665" i="14"/>
  <c r="T1666" i="14"/>
  <c r="T1667" i="14"/>
  <c r="T1668" i="14"/>
  <c r="T1669" i="14"/>
  <c r="T1670" i="14"/>
  <c r="T1671" i="14"/>
  <c r="T1672" i="14"/>
  <c r="T1673" i="14"/>
  <c r="T1674" i="14"/>
  <c r="T1675" i="14"/>
  <c r="T1676" i="14"/>
  <c r="T1677" i="14"/>
  <c r="T1678" i="14"/>
  <c r="T1679" i="14"/>
  <c r="T1680" i="14"/>
  <c r="T1681" i="14"/>
  <c r="T1682" i="14"/>
  <c r="T1683" i="14"/>
  <c r="T1684" i="14"/>
  <c r="T1685" i="14"/>
  <c r="T1686" i="14"/>
  <c r="T1687" i="14"/>
  <c r="T1688" i="14"/>
  <c r="T1689" i="14"/>
  <c r="T1690" i="14"/>
  <c r="T1691" i="14"/>
  <c r="T1692" i="14"/>
  <c r="T1693" i="14"/>
  <c r="T1694" i="14"/>
  <c r="T1695" i="14"/>
  <c r="T1696" i="14"/>
  <c r="T1697" i="14"/>
  <c r="T1698" i="14"/>
  <c r="T1699" i="14"/>
  <c r="T1700" i="14"/>
  <c r="T1701" i="14"/>
  <c r="T1702" i="14"/>
  <c r="T1703" i="14"/>
  <c r="T1704" i="14"/>
  <c r="T1705" i="14"/>
  <c r="T1706" i="14"/>
  <c r="T1707" i="14"/>
  <c r="T1708" i="14"/>
  <c r="T1709" i="14"/>
  <c r="T1710" i="14"/>
  <c r="T1711" i="14"/>
  <c r="T1712" i="14"/>
  <c r="T1713" i="14"/>
  <c r="T1714" i="14"/>
  <c r="T1715" i="14"/>
  <c r="T1716" i="14"/>
  <c r="T1717" i="14"/>
  <c r="T1718" i="14"/>
  <c r="T1719" i="14"/>
  <c r="T1720" i="14"/>
  <c r="T1721" i="14"/>
  <c r="T1722" i="14"/>
  <c r="T1723" i="14"/>
  <c r="T1724" i="14"/>
  <c r="T1725" i="14"/>
  <c r="T1726" i="14"/>
  <c r="T1727" i="14"/>
  <c r="T1728" i="14"/>
  <c r="T1729" i="14"/>
  <c r="T1730" i="14"/>
  <c r="T1731" i="14"/>
  <c r="T1732" i="14"/>
  <c r="T1733" i="14"/>
  <c r="T1734" i="14"/>
  <c r="T1735" i="14"/>
  <c r="T1736" i="14"/>
  <c r="T1737" i="14"/>
  <c r="T1738" i="14"/>
  <c r="T1739" i="14"/>
  <c r="T1740" i="14"/>
  <c r="T1741" i="14"/>
  <c r="T1742" i="14"/>
  <c r="T1743" i="14"/>
  <c r="T1744" i="14"/>
  <c r="T1745" i="14"/>
  <c r="T1746" i="14"/>
  <c r="T1747" i="14"/>
  <c r="T1748" i="14"/>
  <c r="T1749" i="14"/>
  <c r="T1750" i="14"/>
  <c r="T1751" i="14"/>
  <c r="T1752" i="14"/>
  <c r="T1753" i="14"/>
  <c r="T1754" i="14"/>
  <c r="T1755" i="14"/>
  <c r="T1756" i="14"/>
  <c r="T1757" i="14"/>
  <c r="T1758" i="14"/>
  <c r="T1759" i="14"/>
  <c r="T1760" i="14"/>
  <c r="T1761" i="14"/>
  <c r="T1762" i="14"/>
  <c r="T1763" i="14"/>
  <c r="T1764" i="14"/>
  <c r="T1765" i="14"/>
  <c r="T1766" i="14"/>
  <c r="T1767" i="14"/>
  <c r="T1768" i="14"/>
  <c r="T1769" i="14"/>
  <c r="T1770" i="14"/>
  <c r="T1771" i="14"/>
  <c r="T1772" i="14"/>
  <c r="T1773" i="14"/>
  <c r="T1774" i="14"/>
  <c r="T1775" i="14"/>
  <c r="T1776" i="14"/>
  <c r="T1777" i="14"/>
  <c r="T1778" i="14"/>
  <c r="T1779" i="14"/>
  <c r="T1780" i="14"/>
  <c r="T1781" i="14"/>
  <c r="T1782" i="14"/>
  <c r="T1783" i="14"/>
  <c r="T1784" i="14"/>
  <c r="T1785" i="14"/>
  <c r="T1786" i="14"/>
  <c r="T1787" i="14"/>
  <c r="T1788" i="14"/>
  <c r="T1789" i="14"/>
  <c r="T1790" i="14"/>
  <c r="T1791" i="14"/>
  <c r="T1792" i="14"/>
  <c r="T1793" i="14"/>
  <c r="T1794" i="14"/>
  <c r="T1795" i="14"/>
  <c r="T1796" i="14"/>
  <c r="T1797" i="14"/>
  <c r="T1798" i="14"/>
  <c r="T1799" i="14"/>
  <c r="T1800" i="14"/>
  <c r="T1801" i="14"/>
  <c r="T1802" i="14"/>
  <c r="T1803" i="14"/>
  <c r="T1804" i="14"/>
  <c r="T1805" i="14"/>
  <c r="T1806" i="14"/>
  <c r="T1807" i="14"/>
  <c r="T1808" i="14"/>
  <c r="T1809" i="14"/>
  <c r="T1810" i="14"/>
  <c r="T1811" i="14"/>
  <c r="T1812" i="14"/>
  <c r="T1813" i="14"/>
  <c r="T1814" i="14"/>
  <c r="T1815" i="14"/>
  <c r="T1816" i="14"/>
  <c r="T1817" i="14"/>
  <c r="T1818" i="14"/>
  <c r="T1819" i="14"/>
  <c r="T1820" i="14"/>
  <c r="T1821" i="14"/>
  <c r="T1822" i="14"/>
  <c r="T1823" i="14"/>
  <c r="T1824" i="14"/>
  <c r="T1825" i="14"/>
  <c r="T1826" i="14"/>
  <c r="T1827" i="14"/>
  <c r="T1828" i="14"/>
  <c r="T1829" i="14"/>
  <c r="T1830" i="14"/>
  <c r="T1831" i="14"/>
  <c r="T1832" i="14"/>
  <c r="T1833" i="14"/>
  <c r="T1834" i="14"/>
  <c r="T1835" i="14"/>
  <c r="T1836" i="14"/>
  <c r="T1837" i="14"/>
  <c r="T1838" i="14"/>
  <c r="T1839" i="14"/>
  <c r="T1840" i="14"/>
  <c r="T1841" i="14"/>
  <c r="T1842" i="14"/>
  <c r="T1843" i="14"/>
  <c r="T1844" i="14"/>
  <c r="T1845" i="14"/>
  <c r="T1846" i="14"/>
  <c r="T1847" i="14"/>
  <c r="T1848" i="14"/>
  <c r="T1849" i="14"/>
  <c r="T1850" i="14"/>
  <c r="T1851" i="14"/>
  <c r="T1852" i="14"/>
  <c r="T1853" i="14"/>
  <c r="T1854" i="14"/>
  <c r="T1855" i="14"/>
  <c r="T1856" i="14"/>
  <c r="T1857" i="14"/>
  <c r="T1858" i="14"/>
  <c r="T1859" i="14"/>
  <c r="T1860" i="14"/>
  <c r="T1861" i="14"/>
  <c r="T1862" i="14"/>
  <c r="T1863" i="14"/>
  <c r="T1864" i="14"/>
  <c r="T1865" i="14"/>
  <c r="T1866" i="14"/>
  <c r="T1867" i="14"/>
  <c r="T1868" i="14"/>
  <c r="T1869" i="14"/>
  <c r="T1870" i="14"/>
  <c r="T1871" i="14"/>
  <c r="T1872" i="14"/>
  <c r="T1873" i="14"/>
  <c r="T1874" i="14"/>
  <c r="T1875" i="14"/>
  <c r="T1876" i="14"/>
  <c r="T1877" i="14"/>
  <c r="T1878" i="14"/>
  <c r="T1879" i="14"/>
  <c r="T1880" i="14"/>
  <c r="T1881" i="14"/>
  <c r="T1882" i="14"/>
  <c r="T1883" i="14"/>
  <c r="T1884" i="14"/>
  <c r="T1885" i="14"/>
  <c r="T1886" i="14"/>
  <c r="T1887" i="14"/>
  <c r="T1888" i="14"/>
  <c r="T1889" i="14"/>
  <c r="T1890" i="14"/>
  <c r="T1891" i="14"/>
  <c r="T1892" i="14"/>
  <c r="T1894" i="14"/>
  <c r="T1895" i="14"/>
  <c r="T1896" i="14"/>
  <c r="T1897" i="14"/>
  <c r="T1898" i="14"/>
  <c r="T1899" i="14"/>
  <c r="T1900" i="14"/>
  <c r="T1901" i="14"/>
  <c r="T1902" i="14"/>
  <c r="T1903" i="14"/>
  <c r="T1904" i="14"/>
  <c r="T1905" i="14"/>
  <c r="T1906" i="14"/>
  <c r="T1907" i="14"/>
  <c r="T1908" i="14"/>
  <c r="T1909" i="14"/>
  <c r="T1910" i="14"/>
  <c r="T1911" i="14"/>
  <c r="T1912" i="14"/>
  <c r="T1913" i="14"/>
  <c r="T1914" i="14"/>
  <c r="T1915" i="14"/>
  <c r="T1916" i="14"/>
  <c r="T1917" i="14"/>
  <c r="T1918" i="14"/>
  <c r="T1919" i="14"/>
  <c r="T1920" i="14"/>
  <c r="T1921" i="14"/>
  <c r="T1922" i="14"/>
  <c r="T1923" i="14"/>
  <c r="T1924" i="14"/>
  <c r="T1925" i="14"/>
  <c r="T1926" i="14"/>
  <c r="T1927" i="14"/>
  <c r="T1928" i="14"/>
  <c r="T1929" i="14"/>
  <c r="T1930" i="14"/>
  <c r="T1931" i="14"/>
  <c r="T1932" i="14"/>
  <c r="T1933" i="14"/>
  <c r="T669" i="14"/>
  <c r="T664" i="14"/>
  <c r="V662" i="14"/>
  <c r="V508" i="14"/>
  <c r="T663" i="14"/>
  <c r="T665" i="14"/>
  <c r="T666" i="14"/>
  <c r="T667" i="14"/>
  <c r="T668" i="14"/>
  <c r="T662" i="14"/>
  <c r="T4" i="14"/>
  <c r="AL815" i="14"/>
  <c r="AL814" i="14"/>
  <c r="AL813" i="14"/>
  <c r="AL812" i="14"/>
  <c r="AL811" i="14"/>
  <c r="AL810" i="14"/>
  <c r="BJ809" i="14"/>
  <c r="BE809" i="14"/>
  <c r="BC809" i="14"/>
  <c r="AL809" i="14"/>
  <c r="V809" i="14"/>
  <c r="AL808" i="14"/>
  <c r="AL807" i="14"/>
  <c r="AL806" i="14"/>
  <c r="AL805" i="14"/>
  <c r="AL804" i="14"/>
  <c r="AL803" i="14"/>
  <c r="BJ802" i="14"/>
  <c r="BE802" i="14"/>
  <c r="BC802" i="14"/>
  <c r="AL802" i="14"/>
  <c r="V802" i="14"/>
  <c r="AL801" i="14"/>
  <c r="AL800" i="14"/>
  <c r="AL799" i="14"/>
  <c r="AL798" i="14"/>
  <c r="AL797" i="14"/>
  <c r="AL796" i="14"/>
  <c r="BJ795" i="14"/>
  <c r="BE795" i="14"/>
  <c r="BC795" i="14"/>
  <c r="AL795" i="14"/>
  <c r="V795" i="14"/>
  <c r="AL794" i="14"/>
  <c r="AL793" i="14"/>
  <c r="AL792" i="14"/>
  <c r="AL791" i="14"/>
  <c r="AL790" i="14"/>
  <c r="AL789" i="14"/>
  <c r="BJ788" i="14"/>
  <c r="BE788" i="14"/>
  <c r="BC788" i="14"/>
  <c r="AL788" i="14"/>
  <c r="V788" i="14"/>
  <c r="AL787" i="14"/>
  <c r="AL786" i="14"/>
  <c r="AL785" i="14"/>
  <c r="AL784" i="14"/>
  <c r="AL783" i="14"/>
  <c r="AL782" i="14"/>
  <c r="BJ781" i="14"/>
  <c r="BE781" i="14"/>
  <c r="BC781" i="14"/>
  <c r="AL781" i="14"/>
  <c r="V781" i="14"/>
  <c r="AL780" i="14"/>
  <c r="AL779" i="14"/>
  <c r="AL778" i="14"/>
  <c r="AL777" i="14"/>
  <c r="AL776" i="14"/>
  <c r="AL775" i="14"/>
  <c r="BJ774" i="14"/>
  <c r="BE774" i="14"/>
  <c r="BC774" i="14"/>
  <c r="AL774" i="14"/>
  <c r="V774" i="14"/>
  <c r="AL773" i="14"/>
  <c r="AL772" i="14"/>
  <c r="AL771" i="14"/>
  <c r="AL770" i="14"/>
  <c r="AL769" i="14"/>
  <c r="AL768" i="14"/>
  <c r="BJ767" i="14"/>
  <c r="BE767" i="14"/>
  <c r="BC767" i="14"/>
  <c r="AL767" i="14"/>
  <c r="V767" i="14"/>
  <c r="AL766" i="14"/>
  <c r="AL765" i="14"/>
  <c r="AL764" i="14"/>
  <c r="AL763" i="14"/>
  <c r="AL762" i="14"/>
  <c r="AL761" i="14"/>
  <c r="BJ760" i="14"/>
  <c r="BE760" i="14"/>
  <c r="BC760" i="14"/>
  <c r="AL760" i="14"/>
  <c r="V760" i="14"/>
  <c r="AL759" i="14"/>
  <c r="AL758" i="14"/>
  <c r="AL757" i="14"/>
  <c r="AL756" i="14"/>
  <c r="AL755" i="14"/>
  <c r="AL754" i="14"/>
  <c r="BJ753" i="14"/>
  <c r="BE753" i="14"/>
  <c r="BC753" i="14"/>
  <c r="AL753" i="14"/>
  <c r="V753" i="14"/>
  <c r="AL752" i="14"/>
  <c r="AL751" i="14"/>
  <c r="AL750" i="14"/>
  <c r="AL749" i="14"/>
  <c r="AL748" i="14"/>
  <c r="AL747" i="14"/>
  <c r="BJ746" i="14"/>
  <c r="BE746" i="14"/>
  <c r="BC746" i="14"/>
  <c r="AL746" i="14"/>
  <c r="V746" i="14"/>
  <c r="AL745" i="14"/>
  <c r="AL744" i="14"/>
  <c r="AL743" i="14"/>
  <c r="AL742" i="14"/>
  <c r="AL741" i="14"/>
  <c r="AL740" i="14"/>
  <c r="BJ739" i="14"/>
  <c r="BE739" i="14"/>
  <c r="BC739" i="14"/>
  <c r="AL739" i="14"/>
  <c r="V739" i="14"/>
  <c r="AL738" i="14"/>
  <c r="AL737" i="14"/>
  <c r="AL736" i="14"/>
  <c r="AL735" i="14"/>
  <c r="AL734" i="14"/>
  <c r="AL733" i="14"/>
  <c r="BJ732" i="14"/>
  <c r="BE732" i="14"/>
  <c r="BC732" i="14"/>
  <c r="AL732" i="14"/>
  <c r="V732" i="14"/>
  <c r="AL731" i="14"/>
  <c r="AL730" i="14"/>
  <c r="AL729" i="14"/>
  <c r="AL728" i="14"/>
  <c r="AL727" i="14"/>
  <c r="AL726" i="14"/>
  <c r="BJ725" i="14"/>
  <c r="BE725" i="14"/>
  <c r="BC725" i="14"/>
  <c r="AL725" i="14"/>
  <c r="V725" i="14"/>
  <c r="AL724" i="14"/>
  <c r="AL723" i="14"/>
  <c r="AL722" i="14"/>
  <c r="AL721" i="14"/>
  <c r="AL720" i="14"/>
  <c r="AL719" i="14"/>
  <c r="BJ718" i="14"/>
  <c r="BE718" i="14"/>
  <c r="BC718" i="14"/>
  <c r="AL718" i="14"/>
  <c r="V718" i="14"/>
  <c r="AL717" i="14"/>
  <c r="AL716" i="14"/>
  <c r="AL715" i="14"/>
  <c r="AL714" i="14"/>
  <c r="AL713" i="14"/>
  <c r="AL712" i="14"/>
  <c r="BJ711" i="14"/>
  <c r="BE711" i="14"/>
  <c r="BC711" i="14"/>
  <c r="AL711" i="14"/>
  <c r="V711" i="14"/>
  <c r="AL710" i="14"/>
  <c r="AL709" i="14"/>
  <c r="AL708" i="14"/>
  <c r="AL707" i="14"/>
  <c r="AL706" i="14"/>
  <c r="AL705" i="14"/>
  <c r="BJ704" i="14"/>
  <c r="BE704" i="14"/>
  <c r="BC704" i="14"/>
  <c r="AL704" i="14"/>
  <c r="V704" i="14"/>
  <c r="AL703" i="14"/>
  <c r="AL702" i="14"/>
  <c r="AL701" i="14"/>
  <c r="AL700" i="14"/>
  <c r="AL699" i="14"/>
  <c r="AL698" i="14"/>
  <c r="BJ697" i="14"/>
  <c r="BE697" i="14"/>
  <c r="BC697" i="14"/>
  <c r="AL697" i="14"/>
  <c r="AL696" i="14"/>
  <c r="AL695" i="14"/>
  <c r="AL694" i="14"/>
  <c r="AL693" i="14"/>
  <c r="AL692" i="14"/>
  <c r="AL691" i="14"/>
  <c r="BJ690" i="14"/>
  <c r="BE690" i="14"/>
  <c r="BC690" i="14"/>
  <c r="AL690" i="14"/>
  <c r="AL689" i="14"/>
  <c r="AL688" i="14"/>
  <c r="AL687" i="14"/>
  <c r="AL686" i="14"/>
  <c r="AL685" i="14"/>
  <c r="AL684" i="14"/>
  <c r="BJ683" i="14"/>
  <c r="BE683" i="14"/>
  <c r="BC683" i="14"/>
  <c r="AL683" i="14"/>
  <c r="AL682" i="14"/>
  <c r="AL681" i="14"/>
  <c r="AL680" i="14"/>
  <c r="AL679" i="14"/>
  <c r="AL678" i="14"/>
  <c r="AL677" i="14"/>
  <c r="BJ676" i="14"/>
  <c r="BE676" i="14"/>
  <c r="BC676" i="14"/>
  <c r="AL676" i="14"/>
  <c r="AL675" i="14"/>
  <c r="AL674" i="14"/>
  <c r="AL673" i="14"/>
  <c r="AL672" i="14"/>
  <c r="AL671" i="14"/>
  <c r="AL670" i="14"/>
  <c r="BJ669" i="14"/>
  <c r="BE669" i="14"/>
  <c r="BC669" i="14"/>
  <c r="AL669" i="14"/>
  <c r="AL668" i="14"/>
  <c r="AL667" i="14"/>
  <c r="AL666" i="14"/>
  <c r="AL665" i="14"/>
  <c r="AL664" i="14"/>
  <c r="AL663" i="14"/>
  <c r="BJ662" i="14"/>
  <c r="BE662" i="14"/>
  <c r="BC662" i="14"/>
  <c r="AL662" i="14"/>
  <c r="AL661" i="14"/>
  <c r="T661" i="14"/>
  <c r="AL660" i="14"/>
  <c r="T660" i="14"/>
  <c r="AL659" i="14"/>
  <c r="T659" i="14"/>
  <c r="AL658" i="14"/>
  <c r="T658" i="14"/>
  <c r="AL657" i="14"/>
  <c r="T657" i="14"/>
  <c r="AL656" i="14"/>
  <c r="T656" i="14"/>
  <c r="BJ655" i="14"/>
  <c r="BE655" i="14"/>
  <c r="BC655" i="14"/>
  <c r="AL655" i="14"/>
  <c r="V655" i="14"/>
  <c r="T655" i="14"/>
  <c r="AL654" i="14"/>
  <c r="T654" i="14"/>
  <c r="AL653" i="14"/>
  <c r="T653" i="14"/>
  <c r="AL652" i="14"/>
  <c r="T652" i="14"/>
  <c r="AL651" i="14"/>
  <c r="T651" i="14"/>
  <c r="AL650" i="14"/>
  <c r="T650" i="14"/>
  <c r="AL649" i="14"/>
  <c r="T649" i="14"/>
  <c r="BJ648" i="14"/>
  <c r="BE648" i="14"/>
  <c r="BC648" i="14"/>
  <c r="AL648" i="14"/>
  <c r="V648" i="14"/>
  <c r="T648" i="14"/>
  <c r="AL647" i="14"/>
  <c r="T647" i="14"/>
  <c r="AL646" i="14"/>
  <c r="T646" i="14"/>
  <c r="AL645" i="14"/>
  <c r="T645" i="14"/>
  <c r="AL644" i="14"/>
  <c r="T644" i="14"/>
  <c r="AL643" i="14"/>
  <c r="T643" i="14"/>
  <c r="AL642" i="14"/>
  <c r="T642" i="14"/>
  <c r="BJ641" i="14"/>
  <c r="BE641" i="14"/>
  <c r="BC641" i="14"/>
  <c r="AL641" i="14"/>
  <c r="V641" i="14"/>
  <c r="T641" i="14"/>
  <c r="AL640" i="14"/>
  <c r="T640" i="14"/>
  <c r="AL639" i="14"/>
  <c r="T639" i="14"/>
  <c r="AL638" i="14"/>
  <c r="T638" i="14"/>
  <c r="AL637" i="14"/>
  <c r="T637" i="14"/>
  <c r="AL636" i="14"/>
  <c r="T636" i="14"/>
  <c r="AL635" i="14"/>
  <c r="T635" i="14"/>
  <c r="BJ634" i="14"/>
  <c r="BE634" i="14"/>
  <c r="BC634" i="14"/>
  <c r="AL634" i="14"/>
  <c r="V634" i="14"/>
  <c r="T634" i="14"/>
  <c r="AL633" i="14"/>
  <c r="T633" i="14"/>
  <c r="AL632" i="14"/>
  <c r="T632" i="14"/>
  <c r="AL631" i="14"/>
  <c r="T631" i="14"/>
  <c r="AL630" i="14"/>
  <c r="T630" i="14"/>
  <c r="AL629" i="14"/>
  <c r="T629" i="14"/>
  <c r="AL628" i="14"/>
  <c r="T628" i="14"/>
  <c r="BJ627" i="14"/>
  <c r="BE627" i="14"/>
  <c r="BC627" i="14"/>
  <c r="AL627" i="14"/>
  <c r="V627" i="14"/>
  <c r="T627" i="14"/>
  <c r="AL626" i="14"/>
  <c r="T626" i="14"/>
  <c r="AL625" i="14"/>
  <c r="T625" i="14"/>
  <c r="AL624" i="14"/>
  <c r="T624" i="14"/>
  <c r="AL623" i="14"/>
  <c r="T623" i="14"/>
  <c r="AL622" i="14"/>
  <c r="T622" i="14"/>
  <c r="AL621" i="14"/>
  <c r="T621" i="14"/>
  <c r="BJ620" i="14"/>
  <c r="BE620" i="14"/>
  <c r="BC620" i="14"/>
  <c r="AL620" i="14"/>
  <c r="V620" i="14"/>
  <c r="T620" i="14"/>
  <c r="AL619" i="14"/>
  <c r="T619" i="14"/>
  <c r="AL618" i="14"/>
  <c r="T618" i="14"/>
  <c r="AL617" i="14"/>
  <c r="T617" i="14"/>
  <c r="AL616" i="14"/>
  <c r="T616" i="14"/>
  <c r="AL615" i="14"/>
  <c r="T615" i="14"/>
  <c r="AL614" i="14"/>
  <c r="T614" i="14"/>
  <c r="BJ613" i="14"/>
  <c r="BE613" i="14"/>
  <c r="BC613" i="14"/>
  <c r="AL613" i="14"/>
  <c r="V613" i="14"/>
  <c r="T613" i="14"/>
  <c r="AL612" i="14"/>
  <c r="T612" i="14"/>
  <c r="AL611" i="14"/>
  <c r="T611" i="14"/>
  <c r="AL610" i="14"/>
  <c r="T610" i="14"/>
  <c r="AL609" i="14"/>
  <c r="T609" i="14"/>
  <c r="AL608" i="14"/>
  <c r="T608" i="14"/>
  <c r="AL607" i="14"/>
  <c r="T607" i="14"/>
  <c r="BJ606" i="14"/>
  <c r="BE606" i="14"/>
  <c r="BC606" i="14"/>
  <c r="AL606" i="14"/>
  <c r="V606" i="14"/>
  <c r="T606" i="14"/>
  <c r="AL605" i="14"/>
  <c r="T605" i="14"/>
  <c r="AL604" i="14"/>
  <c r="T604" i="14"/>
  <c r="AL603" i="14"/>
  <c r="T603" i="14"/>
  <c r="AL602" i="14"/>
  <c r="T602" i="14"/>
  <c r="AL601" i="14"/>
  <c r="T601" i="14"/>
  <c r="AL600" i="14"/>
  <c r="T600" i="14"/>
  <c r="BJ599" i="14"/>
  <c r="BE599" i="14"/>
  <c r="BC599" i="14"/>
  <c r="AL599" i="14"/>
  <c r="V599" i="14"/>
  <c r="T599" i="14"/>
  <c r="AL598" i="14"/>
  <c r="T598" i="14"/>
  <c r="AL597" i="14"/>
  <c r="T597" i="14"/>
  <c r="AL596" i="14"/>
  <c r="T596" i="14"/>
  <c r="AL595" i="14"/>
  <c r="T595" i="14"/>
  <c r="AL594" i="14"/>
  <c r="T594" i="14"/>
  <c r="AL593" i="14"/>
  <c r="T593" i="14"/>
  <c r="BJ592" i="14"/>
  <c r="BE592" i="14"/>
  <c r="BC592" i="14"/>
  <c r="AL592" i="14"/>
  <c r="V592" i="14"/>
  <c r="T592" i="14"/>
  <c r="AL591" i="14"/>
  <c r="AL590" i="14"/>
  <c r="AL589" i="14"/>
  <c r="T589" i="14"/>
  <c r="AL588" i="14"/>
  <c r="T588" i="14"/>
  <c r="AL587" i="14"/>
  <c r="T587" i="14"/>
  <c r="AL586" i="14"/>
  <c r="T586" i="14"/>
  <c r="BJ585" i="14"/>
  <c r="BE585" i="14"/>
  <c r="BC585" i="14"/>
  <c r="AL585" i="14"/>
  <c r="V585" i="14"/>
  <c r="T585" i="14"/>
  <c r="AL584" i="14"/>
  <c r="AL583" i="14"/>
  <c r="AL582" i="14"/>
  <c r="T582" i="14"/>
  <c r="AL581" i="14"/>
  <c r="T581" i="14"/>
  <c r="AL580" i="14"/>
  <c r="T580" i="14"/>
  <c r="AL579" i="14"/>
  <c r="T579" i="14"/>
  <c r="BJ578" i="14"/>
  <c r="BE578" i="14"/>
  <c r="BC578" i="14"/>
  <c r="AL578" i="14"/>
  <c r="V578" i="14"/>
  <c r="T578" i="14"/>
  <c r="AL577" i="14"/>
  <c r="T577" i="14"/>
  <c r="AL576" i="14"/>
  <c r="T576" i="14"/>
  <c r="AL575" i="14"/>
  <c r="T575" i="14"/>
  <c r="AL574" i="14"/>
  <c r="T574" i="14"/>
  <c r="AL573" i="14"/>
  <c r="T573" i="14"/>
  <c r="AL572" i="14"/>
  <c r="T572" i="14"/>
  <c r="BJ571" i="14"/>
  <c r="BE571" i="14"/>
  <c r="BC571" i="14"/>
  <c r="AL571" i="14"/>
  <c r="V571" i="14"/>
  <c r="T571" i="14"/>
  <c r="W1332" i="14" l="1"/>
  <c r="W1325" i="14"/>
  <c r="W1318" i="14"/>
  <c r="X1318" i="14" s="1"/>
  <c r="W1310" i="14"/>
  <c r="X1310" i="14" s="1"/>
  <c r="W1303" i="14"/>
  <c r="X1303" i="14" s="1"/>
  <c r="W1275" i="14"/>
  <c r="W1247" i="14"/>
  <c r="X1247" i="14" s="1"/>
  <c r="W1226" i="14"/>
  <c r="X1226" i="14" s="1"/>
  <c r="W1282" i="14"/>
  <c r="W1254" i="14"/>
  <c r="X1254" i="14" s="1"/>
  <c r="W1233" i="14"/>
  <c r="X1233" i="14" s="1"/>
  <c r="W1205" i="14"/>
  <c r="X1205" i="14" s="1"/>
  <c r="W1289" i="14"/>
  <c r="W1261" i="14"/>
  <c r="W1240" i="14"/>
  <c r="X1240" i="14" s="1"/>
  <c r="W1212" i="14"/>
  <c r="X1212" i="14" s="1"/>
  <c r="W1296" i="14"/>
  <c r="X1296" i="14" s="1"/>
  <c r="W1268" i="14"/>
  <c r="X1268" i="14" s="1"/>
  <c r="W1219" i="14"/>
  <c r="X1219" i="14" s="1"/>
  <c r="W1892" i="14"/>
  <c r="X1892" i="14" s="1"/>
  <c r="W1885" i="14"/>
  <c r="X1885" i="14" s="1"/>
  <c r="W1871" i="14"/>
  <c r="X1871" i="14" s="1"/>
  <c r="W1857" i="14"/>
  <c r="X1857" i="14" s="1"/>
  <c r="W1850" i="14"/>
  <c r="X1850" i="14" s="1"/>
  <c r="W1843" i="14"/>
  <c r="X1843" i="14" s="1"/>
  <c r="W1836" i="14"/>
  <c r="X1836" i="14" s="1"/>
  <c r="W1703" i="14"/>
  <c r="X1703" i="14" s="1"/>
  <c r="W1696" i="14"/>
  <c r="X1696" i="14" s="1"/>
  <c r="W1689" i="14"/>
  <c r="X1689" i="14" s="1"/>
  <c r="W1682" i="14"/>
  <c r="X1682" i="14" s="1"/>
  <c r="W1675" i="14"/>
  <c r="X1675" i="14" s="1"/>
  <c r="W1668" i="14"/>
  <c r="X1668" i="14" s="1"/>
  <c r="W1661" i="14"/>
  <c r="X1661" i="14" s="1"/>
  <c r="W1654" i="14"/>
  <c r="X1654" i="14" s="1"/>
  <c r="W1647" i="14"/>
  <c r="X1647" i="14" s="1"/>
  <c r="W1640" i="14"/>
  <c r="X1640" i="14" s="1"/>
  <c r="W1633" i="14"/>
  <c r="X1633" i="14" s="1"/>
  <c r="W1626" i="14"/>
  <c r="X1626" i="14" s="1"/>
  <c r="W1619" i="14"/>
  <c r="X1619" i="14" s="1"/>
  <c r="W1612" i="14"/>
  <c r="X1612" i="14" s="1"/>
  <c r="W1605" i="14"/>
  <c r="X1605" i="14" s="1"/>
  <c r="W1598" i="14"/>
  <c r="X1598" i="14" s="1"/>
  <c r="W1584" i="14"/>
  <c r="X1584" i="14" s="1"/>
  <c r="W1570" i="14"/>
  <c r="X1570" i="14" s="1"/>
  <c r="W1563" i="14"/>
  <c r="X1563" i="14" s="1"/>
  <c r="W1556" i="14"/>
  <c r="X1556" i="14" s="1"/>
  <c r="W1549" i="14"/>
  <c r="X1549" i="14" s="1"/>
  <c r="W1542" i="14"/>
  <c r="X1542" i="14" s="1"/>
  <c r="W1535" i="14"/>
  <c r="X1535" i="14" s="1"/>
  <c r="W1528" i="14"/>
  <c r="X1528" i="14" s="1"/>
  <c r="W1521" i="14"/>
  <c r="X1521" i="14" s="1"/>
  <c r="W1514" i="14"/>
  <c r="X1514" i="14" s="1"/>
  <c r="W1507" i="14"/>
  <c r="X1507" i="14" s="1"/>
  <c r="W1500" i="14"/>
  <c r="X1500" i="14" s="1"/>
  <c r="W1493" i="14"/>
  <c r="X1493" i="14" s="1"/>
  <c r="W1486" i="14"/>
  <c r="X1486" i="14" s="1"/>
  <c r="W1479" i="14"/>
  <c r="X1479" i="14" s="1"/>
  <c r="W1472" i="14"/>
  <c r="X1472" i="14" s="1"/>
  <c r="W1465" i="14"/>
  <c r="X1465" i="14" s="1"/>
  <c r="W1458" i="14"/>
  <c r="X1458" i="14" s="1"/>
  <c r="W1451" i="14"/>
  <c r="X1451" i="14" s="1"/>
  <c r="W1430" i="14"/>
  <c r="X1430" i="14" s="1"/>
  <c r="W1423" i="14"/>
  <c r="X1423" i="14" s="1"/>
  <c r="W1416" i="14"/>
  <c r="X1416" i="14" s="1"/>
  <c r="W1409" i="14"/>
  <c r="X1409" i="14" s="1"/>
  <c r="W1402" i="14"/>
  <c r="X1402" i="14" s="1"/>
  <c r="W1395" i="14"/>
  <c r="X1395" i="14" s="1"/>
  <c r="W1388" i="14"/>
  <c r="X1388" i="14" s="1"/>
  <c r="W1381" i="14"/>
  <c r="X1381" i="14" s="1"/>
  <c r="W1374" i="14"/>
  <c r="X1374" i="14" s="1"/>
  <c r="W1367" i="14"/>
  <c r="X1367" i="14" s="1"/>
  <c r="W1360" i="14"/>
  <c r="X1360" i="14" s="1"/>
  <c r="W1353" i="14"/>
  <c r="X1353" i="14" s="1"/>
  <c r="W1878" i="14"/>
  <c r="X1878" i="14" s="1"/>
  <c r="W1864" i="14"/>
  <c r="X1864" i="14" s="1"/>
  <c r="W1437" i="14"/>
  <c r="X1437" i="14" s="1"/>
  <c r="W1444" i="14"/>
  <c r="X1444" i="14" s="1"/>
  <c r="W1184" i="14"/>
  <c r="X1184" i="14" s="1"/>
  <c r="W1177" i="14"/>
  <c r="X1177" i="14" s="1"/>
  <c r="W1170" i="14"/>
  <c r="X1170" i="14" s="1"/>
  <c r="W1163" i="14"/>
  <c r="X1163" i="14" s="1"/>
  <c r="W1156" i="14"/>
  <c r="X1156" i="14" s="1"/>
  <c r="W1149" i="14"/>
  <c r="X1149" i="14" s="1"/>
  <c r="W1142" i="14"/>
  <c r="X1142" i="14" s="1"/>
  <c r="BF781" i="14"/>
  <c r="BG781" i="14" s="1"/>
  <c r="BF571" i="14"/>
  <c r="BG571" i="14" s="1"/>
  <c r="BF753" i="14"/>
  <c r="BG753" i="14" s="1"/>
  <c r="BF634" i="14"/>
  <c r="BG634" i="14" s="1"/>
  <c r="BF662" i="14"/>
  <c r="BG662" i="14" s="1"/>
  <c r="BF690" i="14"/>
  <c r="BG690" i="14" s="1"/>
  <c r="W697" i="14"/>
  <c r="W641" i="14"/>
  <c r="X641" i="14" s="1"/>
  <c r="BF788" i="14"/>
  <c r="BG788" i="14" s="1"/>
  <c r="BF732" i="14"/>
  <c r="BG732" i="14" s="1"/>
  <c r="BF746" i="14"/>
  <c r="BG746" i="14" s="1"/>
  <c r="BF767" i="14"/>
  <c r="BG767" i="14" s="1"/>
  <c r="BF774" i="14"/>
  <c r="BG774" i="14" s="1"/>
  <c r="BF676" i="14"/>
  <c r="BG676" i="14" s="1"/>
  <c r="BF585" i="14"/>
  <c r="BG585" i="14" s="1"/>
  <c r="W606" i="14"/>
  <c r="X606" i="14" s="1"/>
  <c r="BF613" i="14"/>
  <c r="BG613" i="14" s="1"/>
  <c r="BF683" i="14"/>
  <c r="BG683" i="14" s="1"/>
  <c r="BF704" i="14"/>
  <c r="BG704" i="14" s="1"/>
  <c r="BF809" i="14"/>
  <c r="BG809" i="14" s="1"/>
  <c r="W795" i="14"/>
  <c r="X795" i="14" s="1"/>
  <c r="W767" i="14"/>
  <c r="X767" i="14" s="1"/>
  <c r="W683" i="14"/>
  <c r="W599" i="14"/>
  <c r="X599" i="14" s="1"/>
  <c r="W578" i="14"/>
  <c r="X578" i="14" s="1"/>
  <c r="BF697" i="14"/>
  <c r="BG697" i="14" s="1"/>
  <c r="BF725" i="14"/>
  <c r="BG725" i="14" s="1"/>
  <c r="W690" i="14"/>
  <c r="W571" i="14"/>
  <c r="X571" i="14" s="1"/>
  <c r="BF578" i="14"/>
  <c r="BG578" i="14" s="1"/>
  <c r="BF592" i="14"/>
  <c r="BG592" i="14" s="1"/>
  <c r="BF606" i="14"/>
  <c r="BG606" i="14" s="1"/>
  <c r="W627" i="14"/>
  <c r="X627" i="14" s="1"/>
  <c r="BF739" i="14"/>
  <c r="BG739" i="14" s="1"/>
  <c r="BF802" i="14"/>
  <c r="BG802" i="14" s="1"/>
  <c r="BF641" i="14"/>
  <c r="BG641" i="14" s="1"/>
  <c r="W585" i="14"/>
  <c r="X585" i="14" s="1"/>
  <c r="W592" i="14"/>
  <c r="X592" i="14" s="1"/>
  <c r="BF655" i="14"/>
  <c r="BG655" i="14" s="1"/>
  <c r="BF669" i="14"/>
  <c r="BG669" i="14" s="1"/>
  <c r="W676" i="14"/>
  <c r="BF599" i="14"/>
  <c r="BG599" i="14" s="1"/>
  <c r="W613" i="14"/>
  <c r="X613" i="14" s="1"/>
  <c r="BF620" i="14"/>
  <c r="BG620" i="14" s="1"/>
  <c r="W634" i="14"/>
  <c r="X634" i="14" s="1"/>
  <c r="W620" i="14"/>
  <c r="X620" i="14" s="1"/>
  <c r="BF627" i="14"/>
  <c r="BG627" i="14" s="1"/>
  <c r="BF648" i="14"/>
  <c r="BG648" i="14" s="1"/>
  <c r="BF795" i="14"/>
  <c r="BG795" i="14" s="1"/>
  <c r="W669" i="14"/>
  <c r="W802" i="14"/>
  <c r="X802" i="14" s="1"/>
  <c r="W662" i="14"/>
  <c r="W725" i="14"/>
  <c r="X725" i="14" s="1"/>
  <c r="W718" i="14"/>
  <c r="X718" i="14" s="1"/>
  <c r="W746" i="14"/>
  <c r="X746" i="14" s="1"/>
  <c r="W704" i="14"/>
  <c r="X704" i="14" s="1"/>
  <c r="W774" i="14"/>
  <c r="X774" i="14" s="1"/>
  <c r="W655" i="14"/>
  <c r="X655" i="14" s="1"/>
  <c r="W648" i="14"/>
  <c r="BF711" i="14"/>
  <c r="BG711" i="14" s="1"/>
  <c r="W732" i="14"/>
  <c r="X732" i="14" s="1"/>
  <c r="BF718" i="14"/>
  <c r="BG718" i="14" s="1"/>
  <c r="W739" i="14"/>
  <c r="X739" i="14" s="1"/>
  <c r="W711" i="14"/>
  <c r="X711" i="14" s="1"/>
  <c r="W781" i="14"/>
  <c r="X781" i="14" s="1"/>
  <c r="W760" i="14"/>
  <c r="X760" i="14" s="1"/>
  <c r="W753" i="14"/>
  <c r="X753" i="14" s="1"/>
  <c r="BF760" i="14"/>
  <c r="BG760" i="14" s="1"/>
  <c r="W788" i="14"/>
  <c r="X788" i="14" s="1"/>
  <c r="W809" i="14"/>
  <c r="X809" i="14" s="1"/>
  <c r="X690" i="14" l="1"/>
  <c r="X697" i="14"/>
  <c r="X683" i="14"/>
  <c r="X676" i="14"/>
  <c r="X669" i="14"/>
  <c r="X662" i="14"/>
  <c r="X648" i="14"/>
  <c r="O113" i="19" l="1"/>
  <c r="O114" i="19"/>
  <c r="O115" i="19"/>
  <c r="O116" i="19"/>
  <c r="O117" i="19"/>
  <c r="O118" i="19"/>
  <c r="O119" i="19"/>
  <c r="M113" i="19"/>
  <c r="M114" i="19"/>
  <c r="M115" i="19"/>
  <c r="M116" i="19"/>
  <c r="M117" i="19"/>
  <c r="M118" i="19"/>
  <c r="M119" i="19"/>
  <c r="K113" i="19"/>
  <c r="K114" i="19"/>
  <c r="K115" i="19"/>
  <c r="K116" i="19"/>
  <c r="K117" i="19"/>
  <c r="K118" i="19"/>
  <c r="K119" i="19"/>
  <c r="I113" i="19"/>
  <c r="I114" i="19"/>
  <c r="I115" i="19"/>
  <c r="I116" i="19"/>
  <c r="I117" i="19"/>
  <c r="I118" i="19"/>
  <c r="I119" i="19"/>
  <c r="G113" i="19"/>
  <c r="G114" i="19"/>
  <c r="G115" i="19"/>
  <c r="G116" i="19"/>
  <c r="G117" i="19"/>
  <c r="G118" i="19"/>
  <c r="G119" i="19"/>
  <c r="O112" i="19"/>
  <c r="M112" i="19"/>
  <c r="K112" i="19"/>
  <c r="I112" i="19"/>
  <c r="G112" i="19"/>
  <c r="V1135" i="14"/>
  <c r="V1121" i="14"/>
  <c r="V1128" i="14"/>
  <c r="V1114" i="14"/>
  <c r="V1100" i="14"/>
  <c r="V1093" i="14"/>
  <c r="V1927" i="14"/>
  <c r="V1920" i="14"/>
  <c r="V1913" i="14"/>
  <c r="V1906" i="14"/>
  <c r="V1899" i="14"/>
  <c r="T570" i="14"/>
  <c r="T569" i="14"/>
  <c r="T568" i="14"/>
  <c r="T567" i="14"/>
  <c r="T566" i="14"/>
  <c r="T565" i="14"/>
  <c r="T564" i="14"/>
  <c r="T563" i="14"/>
  <c r="T562" i="14"/>
  <c r="T561" i="14"/>
  <c r="T560" i="14"/>
  <c r="T559" i="14"/>
  <c r="T558" i="14"/>
  <c r="T557" i="14"/>
  <c r="T556" i="14"/>
  <c r="T555" i="14"/>
  <c r="T554" i="14"/>
  <c r="T553" i="14"/>
  <c r="T552" i="14"/>
  <c r="T551" i="14"/>
  <c r="T550" i="14"/>
  <c r="T549" i="14"/>
  <c r="T548" i="14"/>
  <c r="T547" i="14"/>
  <c r="T546" i="14"/>
  <c r="T545" i="14"/>
  <c r="T544" i="14"/>
  <c r="T543" i="14"/>
  <c r="T542" i="14"/>
  <c r="T541" i="14"/>
  <c r="T540" i="14"/>
  <c r="T539" i="14"/>
  <c r="T538" i="14"/>
  <c r="T537" i="14"/>
  <c r="T536" i="14"/>
  <c r="T535" i="14"/>
  <c r="T534" i="14"/>
  <c r="T533" i="14"/>
  <c r="T532" i="14"/>
  <c r="T531" i="14"/>
  <c r="T530" i="14"/>
  <c r="T529" i="14"/>
  <c r="T528" i="14"/>
  <c r="T527" i="14"/>
  <c r="T526" i="14"/>
  <c r="T525" i="14"/>
  <c r="T524" i="14"/>
  <c r="T523" i="14"/>
  <c r="T522" i="14"/>
  <c r="T521" i="14"/>
  <c r="T520" i="14"/>
  <c r="T519" i="14"/>
  <c r="T518" i="14"/>
  <c r="T517" i="14"/>
  <c r="T516" i="14"/>
  <c r="T515" i="14"/>
  <c r="T514" i="14"/>
  <c r="T513" i="14"/>
  <c r="T512" i="14"/>
  <c r="T511" i="14"/>
  <c r="T510" i="14"/>
  <c r="T509" i="14"/>
  <c r="T508" i="14"/>
  <c r="T507" i="14"/>
  <c r="T506" i="14"/>
  <c r="T505" i="14"/>
  <c r="T504" i="14"/>
  <c r="T503" i="14"/>
  <c r="T502" i="14"/>
  <c r="T501" i="14"/>
  <c r="T500" i="14"/>
  <c r="T499" i="14"/>
  <c r="T498" i="14"/>
  <c r="T497" i="14"/>
  <c r="T496" i="14"/>
  <c r="T495" i="14"/>
  <c r="T494" i="14"/>
  <c r="T493" i="14"/>
  <c r="T492" i="14"/>
  <c r="T491" i="14"/>
  <c r="T490" i="14"/>
  <c r="T489" i="14"/>
  <c r="T488" i="14"/>
  <c r="T487" i="14"/>
  <c r="T486" i="14"/>
  <c r="T485" i="14"/>
  <c r="T484" i="14"/>
  <c r="T483" i="14"/>
  <c r="T482" i="14"/>
  <c r="T481" i="14"/>
  <c r="T480" i="14"/>
  <c r="T479" i="14"/>
  <c r="T478" i="14"/>
  <c r="T477" i="14"/>
  <c r="T476" i="14"/>
  <c r="T475" i="14"/>
  <c r="T474" i="14"/>
  <c r="T473" i="14"/>
  <c r="T465" i="14"/>
  <c r="T464" i="14"/>
  <c r="T463" i="14"/>
  <c r="T462" i="14"/>
  <c r="T461" i="14"/>
  <c r="T460" i="14"/>
  <c r="T459" i="14"/>
  <c r="T458" i="14"/>
  <c r="T457" i="14"/>
  <c r="T456" i="14"/>
  <c r="T455" i="14"/>
  <c r="T454" i="14"/>
  <c r="T453" i="14"/>
  <c r="T452" i="14"/>
  <c r="T451" i="14"/>
  <c r="T450" i="14"/>
  <c r="T449" i="14"/>
  <c r="T448" i="14"/>
  <c r="T447" i="14"/>
  <c r="T446" i="14"/>
  <c r="T445" i="14"/>
  <c r="W445" i="14" s="1"/>
  <c r="T444" i="14"/>
  <c r="T443" i="14"/>
  <c r="T442" i="14"/>
  <c r="T441" i="14"/>
  <c r="T440" i="14"/>
  <c r="T439" i="14"/>
  <c r="T438" i="14"/>
  <c r="T437" i="14"/>
  <c r="T436" i="14"/>
  <c r="T435" i="14"/>
  <c r="T434" i="14"/>
  <c r="T433" i="14"/>
  <c r="T432" i="14"/>
  <c r="T431" i="14"/>
  <c r="T430" i="14"/>
  <c r="T429" i="14"/>
  <c r="T428" i="14"/>
  <c r="T427" i="14"/>
  <c r="T426" i="14"/>
  <c r="T425" i="14"/>
  <c r="T424" i="14"/>
  <c r="T423" i="14"/>
  <c r="T422" i="14"/>
  <c r="T421" i="14"/>
  <c r="T420" i="14"/>
  <c r="T419" i="14"/>
  <c r="T418" i="14"/>
  <c r="T417" i="14"/>
  <c r="W417" i="14" s="1"/>
  <c r="X417" i="14" s="1"/>
  <c r="T416" i="14"/>
  <c r="T415" i="14"/>
  <c r="T410" i="14"/>
  <c r="T411" i="14"/>
  <c r="T412" i="14"/>
  <c r="T413" i="14"/>
  <c r="T414" i="14"/>
  <c r="T409" i="14"/>
  <c r="T403" i="14"/>
  <c r="T404" i="14"/>
  <c r="T405" i="14"/>
  <c r="T406" i="14"/>
  <c r="T407" i="14"/>
  <c r="T408" i="14"/>
  <c r="T402" i="14"/>
  <c r="T396" i="14"/>
  <c r="T397" i="14"/>
  <c r="T398" i="14"/>
  <c r="T399" i="14"/>
  <c r="T400" i="14"/>
  <c r="T401" i="14"/>
  <c r="T389" i="14"/>
  <c r="T390" i="14"/>
  <c r="T391" i="14"/>
  <c r="T392" i="14"/>
  <c r="T393" i="14"/>
  <c r="T394" i="14"/>
  <c r="T395" i="14"/>
  <c r="T11" i="14"/>
  <c r="T143" i="14"/>
  <c r="T62"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4" i="14"/>
  <c r="T145" i="14"/>
  <c r="T146" i="14"/>
  <c r="T147" i="14"/>
  <c r="T148" i="14"/>
  <c r="T149" i="14"/>
  <c r="T150" i="14"/>
  <c r="T151" i="14"/>
  <c r="T152" i="14"/>
  <c r="T153" i="14"/>
  <c r="T154" i="14"/>
  <c r="T155" i="14"/>
  <c r="T156" i="14"/>
  <c r="T158" i="14"/>
  <c r="T159" i="14"/>
  <c r="T160" i="14"/>
  <c r="T161" i="14"/>
  <c r="T162" i="14"/>
  <c r="T163" i="14"/>
  <c r="T164" i="14"/>
  <c r="T165" i="14"/>
  <c r="T166" i="14"/>
  <c r="T167" i="14"/>
  <c r="T168" i="14"/>
  <c r="T169" i="14"/>
  <c r="T170" i="14"/>
  <c r="T171" i="14"/>
  <c r="T172"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5" i="14"/>
  <c r="T6" i="14"/>
  <c r="T7" i="14"/>
  <c r="T8" i="14"/>
  <c r="T9" i="14"/>
  <c r="T10" i="14"/>
  <c r="W10" i="14" s="1"/>
  <c r="X10" i="14" s="1"/>
  <c r="T3" i="14"/>
  <c r="O101" i="19"/>
  <c r="M101" i="19"/>
  <c r="K101" i="19"/>
  <c r="I101" i="19"/>
  <c r="G101" i="19"/>
  <c r="G105" i="19"/>
  <c r="I105" i="19"/>
  <c r="K105" i="19"/>
  <c r="M105" i="19"/>
  <c r="O105" i="19"/>
  <c r="G106" i="19"/>
  <c r="I106" i="19"/>
  <c r="K106" i="19"/>
  <c r="M106" i="19"/>
  <c r="O106" i="19"/>
  <c r="G107" i="19"/>
  <c r="I107" i="19"/>
  <c r="K107" i="19"/>
  <c r="M107" i="19"/>
  <c r="O107" i="19"/>
  <c r="G108" i="19"/>
  <c r="I108" i="19"/>
  <c r="K108" i="19"/>
  <c r="M108" i="19"/>
  <c r="O108" i="19"/>
  <c r="G109" i="19"/>
  <c r="I109" i="19"/>
  <c r="K109" i="19"/>
  <c r="M109" i="19"/>
  <c r="O109" i="19"/>
  <c r="G110" i="19"/>
  <c r="I110" i="19"/>
  <c r="K110" i="19"/>
  <c r="M110" i="19"/>
  <c r="O110" i="19"/>
  <c r="G111" i="19"/>
  <c r="I111" i="19"/>
  <c r="K111" i="19"/>
  <c r="M111" i="19"/>
  <c r="O111" i="19"/>
  <c r="O92" i="19"/>
  <c r="O93" i="19"/>
  <c r="O94" i="19"/>
  <c r="O95" i="19"/>
  <c r="O96" i="19"/>
  <c r="O97" i="19"/>
  <c r="O98" i="19"/>
  <c r="O99" i="19"/>
  <c r="O100" i="19"/>
  <c r="O102" i="19"/>
  <c r="O103" i="19"/>
  <c r="O104" i="19"/>
  <c r="M92" i="19"/>
  <c r="M93" i="19"/>
  <c r="M94" i="19"/>
  <c r="M95" i="19"/>
  <c r="M96" i="19"/>
  <c r="M97" i="19"/>
  <c r="M98" i="19"/>
  <c r="M99" i="19"/>
  <c r="M100" i="19"/>
  <c r="M102" i="19"/>
  <c r="M103" i="19"/>
  <c r="M104" i="19"/>
  <c r="K92" i="19"/>
  <c r="K93" i="19"/>
  <c r="K94" i="19"/>
  <c r="K95" i="19"/>
  <c r="K96" i="19"/>
  <c r="K97" i="19"/>
  <c r="K98" i="19"/>
  <c r="K99" i="19"/>
  <c r="K100" i="19"/>
  <c r="K102" i="19"/>
  <c r="K103" i="19"/>
  <c r="K104" i="19"/>
  <c r="I92" i="19"/>
  <c r="I93" i="19"/>
  <c r="I94" i="19"/>
  <c r="I95" i="19"/>
  <c r="I96" i="19"/>
  <c r="I97" i="19"/>
  <c r="I98" i="19"/>
  <c r="I99" i="19"/>
  <c r="I100" i="19"/>
  <c r="I102" i="19"/>
  <c r="I103" i="19"/>
  <c r="I104" i="19"/>
  <c r="G92" i="19"/>
  <c r="G93" i="19"/>
  <c r="G94" i="19"/>
  <c r="G95" i="19"/>
  <c r="G96" i="19"/>
  <c r="G97" i="19"/>
  <c r="G98" i="19"/>
  <c r="G99" i="19"/>
  <c r="G100" i="19"/>
  <c r="G102" i="19"/>
  <c r="G103" i="19"/>
  <c r="G104" i="19"/>
  <c r="BE3" i="14"/>
  <c r="BC3" i="14"/>
  <c r="W172" i="14" l="1"/>
  <c r="X172" i="14" s="1"/>
  <c r="W165" i="14"/>
  <c r="X165" i="14" s="1"/>
  <c r="W158" i="14"/>
  <c r="X158" i="14" s="1"/>
  <c r="W431" i="14"/>
  <c r="W459" i="14"/>
  <c r="W424" i="14"/>
  <c r="W452" i="14"/>
  <c r="W438" i="14"/>
  <c r="W151" i="14"/>
  <c r="X151" i="14" s="1"/>
  <c r="W115" i="14"/>
  <c r="X115" i="14" s="1"/>
  <c r="W87" i="14"/>
  <c r="X87" i="14" s="1"/>
  <c r="W38" i="14"/>
  <c r="X38" i="14" s="1"/>
  <c r="W122" i="14"/>
  <c r="X122" i="14" s="1"/>
  <c r="W94" i="14"/>
  <c r="X94" i="14" s="1"/>
  <c r="W66" i="14"/>
  <c r="X66" i="14" s="1"/>
  <c r="W45" i="14"/>
  <c r="X45" i="14" s="1"/>
  <c r="W17" i="14"/>
  <c r="X17" i="14" s="1"/>
  <c r="W129" i="14"/>
  <c r="W101" i="14"/>
  <c r="X101" i="14" s="1"/>
  <c r="W73" i="14"/>
  <c r="X73" i="14" s="1"/>
  <c r="W52" i="14"/>
  <c r="X52" i="14" s="1"/>
  <c r="W24" i="14"/>
  <c r="X24" i="14" s="1"/>
  <c r="W136" i="14"/>
  <c r="X136" i="14" s="1"/>
  <c r="W108" i="14"/>
  <c r="X108" i="14" s="1"/>
  <c r="W80" i="14"/>
  <c r="X80" i="14" s="1"/>
  <c r="W59" i="14"/>
  <c r="X59" i="14" s="1"/>
  <c r="W31" i="14"/>
  <c r="X31" i="14" s="1"/>
  <c r="W1128" i="14"/>
  <c r="W1906" i="14"/>
  <c r="X1906" i="14" s="1"/>
  <c r="W1135" i="14"/>
  <c r="X1135" i="14" s="1"/>
  <c r="W1114" i="14"/>
  <c r="W1121" i="14"/>
  <c r="W1920" i="14"/>
  <c r="X1920" i="14" s="1"/>
  <c r="W1927" i="14"/>
  <c r="X1927" i="14" s="1"/>
  <c r="W1899" i="14"/>
  <c r="X1899" i="14" s="1"/>
  <c r="W1913" i="14"/>
  <c r="X1913" i="14" s="1"/>
  <c r="BF3" i="14"/>
  <c r="V1198" i="14"/>
  <c r="V1191" i="14"/>
  <c r="V522" i="14"/>
  <c r="V515" i="14"/>
  <c r="BE508" i="14"/>
  <c r="V501" i="14"/>
  <c r="V494" i="14"/>
  <c r="V487" i="14"/>
  <c r="G31" i="19"/>
  <c r="I31" i="19"/>
  <c r="K31" i="19"/>
  <c r="M31" i="19"/>
  <c r="O31" i="19"/>
  <c r="G32" i="19"/>
  <c r="I32" i="19"/>
  <c r="K32" i="19"/>
  <c r="M32" i="19"/>
  <c r="O32" i="19"/>
  <c r="G33" i="19"/>
  <c r="I33" i="19"/>
  <c r="K33" i="19"/>
  <c r="M33" i="19"/>
  <c r="O33" i="19"/>
  <c r="G34" i="19"/>
  <c r="I34" i="19"/>
  <c r="K34" i="19"/>
  <c r="M34" i="19"/>
  <c r="O34" i="19"/>
  <c r="G35" i="19"/>
  <c r="I35" i="19"/>
  <c r="K35" i="19"/>
  <c r="M35" i="19"/>
  <c r="O35" i="19"/>
  <c r="G36" i="19"/>
  <c r="I36" i="19"/>
  <c r="K36" i="19"/>
  <c r="M36" i="19"/>
  <c r="O36" i="19"/>
  <c r="G37" i="19"/>
  <c r="I37" i="19"/>
  <c r="K37" i="19"/>
  <c r="M37" i="19"/>
  <c r="O37" i="19"/>
  <c r="G38" i="19"/>
  <c r="I38" i="19"/>
  <c r="K38" i="19"/>
  <c r="M38" i="19"/>
  <c r="O38" i="19"/>
  <c r="G39" i="19"/>
  <c r="I39" i="19"/>
  <c r="K39" i="19"/>
  <c r="M39" i="19"/>
  <c r="O39" i="19"/>
  <c r="G40" i="19"/>
  <c r="I40" i="19"/>
  <c r="K40" i="19"/>
  <c r="M40" i="19"/>
  <c r="O40" i="19"/>
  <c r="G41" i="19"/>
  <c r="I41" i="19"/>
  <c r="K41" i="19"/>
  <c r="M41" i="19"/>
  <c r="O41" i="19"/>
  <c r="G42" i="19"/>
  <c r="I42" i="19"/>
  <c r="K42" i="19"/>
  <c r="M42" i="19"/>
  <c r="O42" i="19"/>
  <c r="G43" i="19"/>
  <c r="I43" i="19"/>
  <c r="K43" i="19"/>
  <c r="M43" i="19"/>
  <c r="O43" i="19"/>
  <c r="G44" i="19"/>
  <c r="I44" i="19"/>
  <c r="K44" i="19"/>
  <c r="M44" i="19"/>
  <c r="O44" i="19"/>
  <c r="G45" i="19"/>
  <c r="I45" i="19"/>
  <c r="K45" i="19"/>
  <c r="M45" i="19"/>
  <c r="O45" i="19"/>
  <c r="G46" i="19"/>
  <c r="I46" i="19"/>
  <c r="K46" i="19"/>
  <c r="M46" i="19"/>
  <c r="O46" i="19"/>
  <c r="G47" i="19"/>
  <c r="I47" i="19"/>
  <c r="K47" i="19"/>
  <c r="M47" i="19"/>
  <c r="O47" i="19"/>
  <c r="G48" i="19"/>
  <c r="I48" i="19"/>
  <c r="K48" i="19"/>
  <c r="M48" i="19"/>
  <c r="O48" i="19"/>
  <c r="G49" i="19"/>
  <c r="I49" i="19"/>
  <c r="K49" i="19"/>
  <c r="M49" i="19"/>
  <c r="O49" i="19"/>
  <c r="G50" i="19"/>
  <c r="I50" i="19"/>
  <c r="K50" i="19"/>
  <c r="M50" i="19"/>
  <c r="O50" i="19"/>
  <c r="G51" i="19"/>
  <c r="I51" i="19"/>
  <c r="K51" i="19"/>
  <c r="M51" i="19"/>
  <c r="O51" i="19"/>
  <c r="G52" i="19"/>
  <c r="I52" i="19"/>
  <c r="K52" i="19"/>
  <c r="M52" i="19"/>
  <c r="O52" i="19"/>
  <c r="G53" i="19"/>
  <c r="I53" i="19"/>
  <c r="K53" i="19"/>
  <c r="M53" i="19"/>
  <c r="O53" i="19"/>
  <c r="G54" i="19"/>
  <c r="I54" i="19"/>
  <c r="K54" i="19"/>
  <c r="M54" i="19"/>
  <c r="O54" i="19"/>
  <c r="G55" i="19"/>
  <c r="I55" i="19"/>
  <c r="K55" i="19"/>
  <c r="M55" i="19"/>
  <c r="O55" i="19"/>
  <c r="G56" i="19"/>
  <c r="I56" i="19"/>
  <c r="K56" i="19"/>
  <c r="M56" i="19"/>
  <c r="O56" i="19"/>
  <c r="G57" i="19"/>
  <c r="I57" i="19"/>
  <c r="K57" i="19"/>
  <c r="M57" i="19"/>
  <c r="O57" i="19"/>
  <c r="G58" i="19"/>
  <c r="I58" i="19"/>
  <c r="K58" i="19"/>
  <c r="M58" i="19"/>
  <c r="O58" i="19"/>
  <c r="G59" i="19"/>
  <c r="I59" i="19"/>
  <c r="K59" i="19"/>
  <c r="M59" i="19"/>
  <c r="O59" i="19"/>
  <c r="G60" i="19"/>
  <c r="I60" i="19"/>
  <c r="K60" i="19"/>
  <c r="M60" i="19"/>
  <c r="O60" i="19"/>
  <c r="G61" i="19"/>
  <c r="I61" i="19"/>
  <c r="K61" i="19"/>
  <c r="M61" i="19"/>
  <c r="O61" i="19"/>
  <c r="G62" i="19"/>
  <c r="I62" i="19"/>
  <c r="K62" i="19"/>
  <c r="M62" i="19"/>
  <c r="O62" i="19"/>
  <c r="G63" i="19"/>
  <c r="I63" i="19"/>
  <c r="K63" i="19"/>
  <c r="M63" i="19"/>
  <c r="O63" i="19"/>
  <c r="G64" i="19"/>
  <c r="I64" i="19"/>
  <c r="K64" i="19"/>
  <c r="M64" i="19"/>
  <c r="O64" i="19"/>
  <c r="G65" i="19"/>
  <c r="I65" i="19"/>
  <c r="K65" i="19"/>
  <c r="M65" i="19"/>
  <c r="O65" i="19"/>
  <c r="G66" i="19"/>
  <c r="I66" i="19"/>
  <c r="K66" i="19"/>
  <c r="M66" i="19"/>
  <c r="O66" i="19"/>
  <c r="G67" i="19"/>
  <c r="I67" i="19"/>
  <c r="K67" i="19"/>
  <c r="M67" i="19"/>
  <c r="O67" i="19"/>
  <c r="G68" i="19"/>
  <c r="I68" i="19"/>
  <c r="K68" i="19"/>
  <c r="M68" i="19"/>
  <c r="O68" i="19"/>
  <c r="G69" i="19"/>
  <c r="I69" i="19"/>
  <c r="K69" i="19"/>
  <c r="M69" i="19"/>
  <c r="O69" i="19"/>
  <c r="G70" i="19"/>
  <c r="I70" i="19"/>
  <c r="K70" i="19"/>
  <c r="M70" i="19"/>
  <c r="O70" i="19"/>
  <c r="G71" i="19"/>
  <c r="I71" i="19"/>
  <c r="K71" i="19"/>
  <c r="M71" i="19"/>
  <c r="O71" i="19"/>
  <c r="G72" i="19"/>
  <c r="I72" i="19"/>
  <c r="K72" i="19"/>
  <c r="M72" i="19"/>
  <c r="O72" i="19"/>
  <c r="G73" i="19"/>
  <c r="I73" i="19"/>
  <c r="K73" i="19"/>
  <c r="M73" i="19"/>
  <c r="O73" i="19"/>
  <c r="G74" i="19"/>
  <c r="I74" i="19"/>
  <c r="K74" i="19"/>
  <c r="M74" i="19"/>
  <c r="O74" i="19"/>
  <c r="G75" i="19"/>
  <c r="I75" i="19"/>
  <c r="K75" i="19"/>
  <c r="M75" i="19"/>
  <c r="O75" i="19"/>
  <c r="G76" i="19"/>
  <c r="I76" i="19"/>
  <c r="K76" i="19"/>
  <c r="M76" i="19"/>
  <c r="O76" i="19"/>
  <c r="G77" i="19"/>
  <c r="I77" i="19"/>
  <c r="K77" i="19"/>
  <c r="M77" i="19"/>
  <c r="O77" i="19"/>
  <c r="G78" i="19"/>
  <c r="I78" i="19"/>
  <c r="K78" i="19"/>
  <c r="M78" i="19"/>
  <c r="O78" i="19"/>
  <c r="G79" i="19"/>
  <c r="I79" i="19"/>
  <c r="K79" i="19"/>
  <c r="M79" i="19"/>
  <c r="O79" i="19"/>
  <c r="G80" i="19"/>
  <c r="I80" i="19"/>
  <c r="K80" i="19"/>
  <c r="M80" i="19"/>
  <c r="O80" i="19"/>
  <c r="G81" i="19"/>
  <c r="I81" i="19"/>
  <c r="K81" i="19"/>
  <c r="M81" i="19"/>
  <c r="O81" i="19"/>
  <c r="G82" i="19"/>
  <c r="I82" i="19"/>
  <c r="K82" i="19"/>
  <c r="M82" i="19"/>
  <c r="O82" i="19"/>
  <c r="G83" i="19"/>
  <c r="I83" i="19"/>
  <c r="K83" i="19"/>
  <c r="M83" i="19"/>
  <c r="O83" i="19"/>
  <c r="G84" i="19"/>
  <c r="I84" i="19"/>
  <c r="K84" i="19"/>
  <c r="M84" i="19"/>
  <c r="O84" i="19"/>
  <c r="G85" i="19"/>
  <c r="I85" i="19"/>
  <c r="K85" i="19"/>
  <c r="M85" i="19"/>
  <c r="O85" i="19"/>
  <c r="G86" i="19"/>
  <c r="I86" i="19"/>
  <c r="K86" i="19"/>
  <c r="M86" i="19"/>
  <c r="O86" i="19"/>
  <c r="G87" i="19"/>
  <c r="I87" i="19"/>
  <c r="K87" i="19"/>
  <c r="M87" i="19"/>
  <c r="O87" i="19"/>
  <c r="G88" i="19"/>
  <c r="I88" i="19"/>
  <c r="K88" i="19"/>
  <c r="M88" i="19"/>
  <c r="O88" i="19"/>
  <c r="G89" i="19"/>
  <c r="I89" i="19"/>
  <c r="K89" i="19"/>
  <c r="M89" i="19"/>
  <c r="O89" i="19"/>
  <c r="G90" i="19"/>
  <c r="I90" i="19"/>
  <c r="K90" i="19"/>
  <c r="M90" i="19"/>
  <c r="O90" i="19"/>
  <c r="G91" i="19"/>
  <c r="I91" i="19"/>
  <c r="K91" i="19"/>
  <c r="M91" i="19"/>
  <c r="O91" i="19"/>
  <c r="V480" i="14"/>
  <c r="X129" i="14" l="1"/>
  <c r="W515" i="14"/>
  <c r="X515" i="14" s="1"/>
  <c r="W522" i="14"/>
  <c r="X522" i="14" s="1"/>
  <c r="W1191" i="14"/>
  <c r="X1191" i="14" s="1"/>
  <c r="W487" i="14"/>
  <c r="W1198" i="14"/>
  <c r="X1198" i="14" s="1"/>
  <c r="W508" i="14"/>
  <c r="X508" i="14" s="1"/>
  <c r="W501" i="14"/>
  <c r="X501" i="14" s="1"/>
  <c r="W494" i="14"/>
  <c r="X494" i="14" s="1"/>
  <c r="W480" i="14"/>
  <c r="BC1346" i="14" l="1"/>
  <c r="BE1346" i="14"/>
  <c r="V1346" i="14"/>
  <c r="BE1339" i="14"/>
  <c r="BC1339" i="14"/>
  <c r="V1339" i="14"/>
  <c r="V410" i="14"/>
  <c r="V403" i="14"/>
  <c r="V396" i="14"/>
  <c r="W1346" i="14" l="1"/>
  <c r="W1339" i="14"/>
  <c r="BF1339" i="14"/>
  <c r="BG1339" i="14" s="1"/>
  <c r="BF1346" i="14"/>
  <c r="BG1346" i="14" s="1"/>
  <c r="W410" i="14"/>
  <c r="X410" i="14" s="1"/>
  <c r="W403" i="14"/>
  <c r="X403" i="14" s="1"/>
  <c r="W396" i="14"/>
  <c r="AS4" i="14"/>
  <c r="AS8" i="14"/>
  <c r="AS10" i="14"/>
  <c r="AS17" i="14"/>
  <c r="AS24" i="14"/>
  <c r="AS3" i="14"/>
  <c r="BC1829" i="14"/>
  <c r="BE1829" i="14"/>
  <c r="V1829" i="14"/>
  <c r="BE1822" i="14"/>
  <c r="BC1822" i="14"/>
  <c r="V1822" i="14"/>
  <c r="BJ1815" i="14"/>
  <c r="BE1815" i="14"/>
  <c r="BC1815" i="14"/>
  <c r="V1815" i="14"/>
  <c r="BC1808" i="14"/>
  <c r="BE1808" i="14"/>
  <c r="V1808" i="14"/>
  <c r="BC1801" i="14"/>
  <c r="BE1801" i="14"/>
  <c r="V1801" i="14"/>
  <c r="BC1794" i="14"/>
  <c r="BE1794" i="14"/>
  <c r="V1794" i="14"/>
  <c r="BC1787" i="14"/>
  <c r="BE1787" i="14"/>
  <c r="V1787" i="14"/>
  <c r="BC1780" i="14"/>
  <c r="BE1780" i="14"/>
  <c r="BC1773" i="14"/>
  <c r="BE1773" i="14"/>
  <c r="V1773" i="14"/>
  <c r="V1780" i="14"/>
  <c r="BC1766" i="14"/>
  <c r="BE1766" i="14"/>
  <c r="A7" i="19"/>
  <c r="V1766" i="14"/>
  <c r="BC1759" i="14"/>
  <c r="BE1759" i="14"/>
  <c r="V1759" i="14"/>
  <c r="BC1752" i="14"/>
  <c r="BE1752" i="14"/>
  <c r="V1752" i="14"/>
  <c r="BC1745" i="14"/>
  <c r="BE1745" i="14"/>
  <c r="V1745" i="14"/>
  <c r="BC1738" i="14"/>
  <c r="BE1738" i="14"/>
  <c r="V1738" i="14"/>
  <c r="BC1731" i="14"/>
  <c r="BE1731" i="14"/>
  <c r="V1731" i="14"/>
  <c r="BE1724" i="14"/>
  <c r="G28" i="19"/>
  <c r="I28" i="19"/>
  <c r="K28" i="19"/>
  <c r="M28" i="19"/>
  <c r="O28" i="19"/>
  <c r="G29" i="19"/>
  <c r="I29" i="19"/>
  <c r="K29" i="19"/>
  <c r="M29" i="19"/>
  <c r="O29" i="19"/>
  <c r="G30" i="19"/>
  <c r="I30" i="19"/>
  <c r="K30" i="19"/>
  <c r="M30" i="19"/>
  <c r="O30" i="19"/>
  <c r="BC1724" i="14"/>
  <c r="V1724" i="14"/>
  <c r="BJ1717" i="14"/>
  <c r="BE1717" i="14"/>
  <c r="BC1717" i="14"/>
  <c r="V1717" i="14"/>
  <c r="BJ1710" i="14"/>
  <c r="BE1710" i="14"/>
  <c r="BC1710" i="14"/>
  <c r="G26" i="19"/>
  <c r="I26" i="19"/>
  <c r="K26" i="19"/>
  <c r="M26" i="19"/>
  <c r="O26" i="19"/>
  <c r="G27" i="19"/>
  <c r="I27" i="19"/>
  <c r="K27" i="19"/>
  <c r="M27" i="19"/>
  <c r="O27" i="19"/>
  <c r="V1710" i="14"/>
  <c r="V1107" i="14"/>
  <c r="BE1093" i="14"/>
  <c r="BE1086" i="14"/>
  <c r="V1086" i="14"/>
  <c r="BE1079" i="14"/>
  <c r="V1079" i="14"/>
  <c r="V1072" i="14"/>
  <c r="V1065" i="14"/>
  <c r="V1058" i="14"/>
  <c r="V1051" i="14"/>
  <c r="V1044" i="14"/>
  <c r="AD1037" i="14"/>
  <c r="P2" i="19"/>
  <c r="T2" i="19"/>
  <c r="V143" i="14"/>
  <c r="AC1038" i="14" l="1"/>
  <c r="X1339" i="14"/>
  <c r="X1325" i="14"/>
  <c r="X1346" i="14"/>
  <c r="X1332" i="14"/>
  <c r="AS1038" i="14"/>
  <c r="W1829" i="14"/>
  <c r="X1829" i="14" s="1"/>
  <c r="W1787" i="14"/>
  <c r="X1787" i="14" s="1"/>
  <c r="BF1815" i="14"/>
  <c r="BG1815" i="14" s="1"/>
  <c r="BF1710" i="14"/>
  <c r="BG1710" i="14" s="1"/>
  <c r="BF1773" i="14"/>
  <c r="BG1773" i="14" s="1"/>
  <c r="A8" i="19"/>
  <c r="BF1717" i="14"/>
  <c r="BG1717" i="14" s="1"/>
  <c r="W1745" i="14"/>
  <c r="X1745" i="14" s="1"/>
  <c r="W1710" i="14"/>
  <c r="X1710" i="14" s="1"/>
  <c r="W1815" i="14"/>
  <c r="X1815" i="14" s="1"/>
  <c r="BF1829" i="14"/>
  <c r="BG1829" i="14" s="1"/>
  <c r="BF1822" i="14"/>
  <c r="BG1822" i="14" s="1"/>
  <c r="W1822" i="14"/>
  <c r="X1822" i="14" s="1"/>
  <c r="BF1738" i="14"/>
  <c r="BG1738" i="14" s="1"/>
  <c r="BF1724" i="14"/>
  <c r="BG1724" i="14" s="1"/>
  <c r="W1759" i="14"/>
  <c r="X1759" i="14" s="1"/>
  <c r="W1773" i="14"/>
  <c r="X1773" i="14" s="1"/>
  <c r="BF1808" i="14"/>
  <c r="BG1808" i="14" s="1"/>
  <c r="W1808" i="14"/>
  <c r="X1808" i="14" s="1"/>
  <c r="BF1801" i="14"/>
  <c r="BG1801" i="14" s="1"/>
  <c r="W1801" i="14"/>
  <c r="X1801" i="14" s="1"/>
  <c r="BF1794" i="14"/>
  <c r="BG1794" i="14" s="1"/>
  <c r="W1794" i="14"/>
  <c r="X1794" i="14" s="1"/>
  <c r="BF1787" i="14"/>
  <c r="BG1787" i="14" s="1"/>
  <c r="BF1780" i="14"/>
  <c r="BG1780" i="14" s="1"/>
  <c r="W1780" i="14"/>
  <c r="X1780" i="14" s="1"/>
  <c r="BF1766" i="14"/>
  <c r="BG1766" i="14" s="1"/>
  <c r="W1766" i="14"/>
  <c r="X1766" i="14" s="1"/>
  <c r="BF1759" i="14"/>
  <c r="BG1759" i="14" s="1"/>
  <c r="BF1752" i="14"/>
  <c r="BG1752" i="14" s="1"/>
  <c r="W1752" i="14"/>
  <c r="X1752" i="14" s="1"/>
  <c r="BF1745" i="14"/>
  <c r="BG1745" i="14" s="1"/>
  <c r="W1738" i="14"/>
  <c r="X1738" i="14" s="1"/>
  <c r="BF1731" i="14"/>
  <c r="BG1731" i="14" s="1"/>
  <c r="W1731" i="14"/>
  <c r="X1731" i="14" s="1"/>
  <c r="W1724" i="14"/>
  <c r="X1724" i="14" s="1"/>
  <c r="W1717" i="14"/>
  <c r="X1717" i="14" s="1"/>
  <c r="W1058" i="14"/>
  <c r="W1051" i="14"/>
  <c r="W1044" i="14"/>
  <c r="W143" i="14"/>
  <c r="X143" i="14" s="1"/>
  <c r="AD54" i="14" l="1"/>
  <c r="AD33" i="14"/>
  <c r="AC1402" i="14"/>
  <c r="AC1410" i="14"/>
  <c r="AC1416" i="14"/>
  <c r="AC1417" i="14"/>
  <c r="AC1431" i="14"/>
  <c r="AC1438" i="14"/>
  <c r="AC1473" i="14"/>
  <c r="AC1479" i="14"/>
  <c r="AC1501" i="14"/>
  <c r="AC1509" i="14"/>
  <c r="AC1619" i="14"/>
  <c r="AC1627" i="14"/>
  <c r="AC1628" i="14"/>
  <c r="AC1654" i="14"/>
  <c r="AC1710" i="14"/>
  <c r="AC1717" i="14"/>
  <c r="AC1718" i="14"/>
  <c r="AC1724" i="14"/>
  <c r="AC1725" i="14"/>
  <c r="AC1731" i="14"/>
  <c r="AC1732" i="14"/>
  <c r="AC1738" i="14"/>
  <c r="AC1773" i="14"/>
  <c r="AC1782" i="14"/>
  <c r="AC1794" i="14"/>
  <c r="AC1795" i="14"/>
  <c r="AC1815" i="14"/>
  <c r="AC1816" i="14"/>
  <c r="AC1878" i="14"/>
  <c r="AC2047" i="14"/>
  <c r="AC1039" i="14"/>
  <c r="AC1051" i="14"/>
  <c r="AC1052" i="14"/>
  <c r="AC1072" i="14"/>
  <c r="AC1081" i="14"/>
  <c r="AC1087" i="14"/>
  <c r="AC1093" i="14"/>
  <c r="AC1094" i="14"/>
  <c r="AC1101" i="14"/>
  <c r="AC1103" i="14"/>
  <c r="AC1108" i="14"/>
  <c r="AC1340" i="14"/>
  <c r="AC1341" i="14"/>
  <c r="AC1342" i="14"/>
  <c r="AC1346" i="14"/>
  <c r="AC1350" i="14"/>
  <c r="AC592" i="14"/>
  <c r="AC594" i="14"/>
  <c r="AC599" i="14"/>
  <c r="AC600" i="14"/>
  <c r="AC419" i="14"/>
  <c r="AC420" i="14"/>
  <c r="AC433" i="14"/>
  <c r="AC439" i="14"/>
  <c r="AC446" i="14"/>
  <c r="AC151" i="14"/>
  <c r="AC154" i="14"/>
  <c r="AC172" i="14"/>
  <c r="AC179" i="14"/>
  <c r="AC224" i="14"/>
  <c r="AC354" i="14"/>
  <c r="AC390" i="14"/>
  <c r="AT1472" i="14"/>
  <c r="AT1760" i="14"/>
  <c r="AS1340" i="14"/>
  <c r="AS1341" i="14"/>
  <c r="AS1342" i="14"/>
  <c r="AS1346" i="14"/>
  <c r="AS1350" i="14"/>
  <c r="AS1438" i="14"/>
  <c r="AS1473" i="14"/>
  <c r="AS1479" i="14"/>
  <c r="AS1501" i="14"/>
  <c r="AS1509" i="14"/>
  <c r="AS1710" i="14"/>
  <c r="AS1717" i="14"/>
  <c r="AS1718" i="14"/>
  <c r="AS1724" i="14"/>
  <c r="AS1725" i="14"/>
  <c r="AS1731" i="14"/>
  <c r="AS1732" i="14"/>
  <c r="AS1738" i="14"/>
  <c r="AS1773" i="14"/>
  <c r="AS1782" i="14"/>
  <c r="AS1794" i="14"/>
  <c r="AS1795" i="14"/>
  <c r="AS1815" i="14"/>
  <c r="AS1816" i="14"/>
  <c r="AT1240" i="14"/>
  <c r="AT1269" i="14"/>
  <c r="AS1051" i="14"/>
  <c r="AS1052" i="14"/>
  <c r="AS1072" i="14"/>
  <c r="AS1081" i="14"/>
  <c r="AS1087" i="14"/>
  <c r="AS1093" i="14"/>
  <c r="AS1094" i="14"/>
  <c r="AS1101" i="14"/>
  <c r="AS1103" i="14"/>
  <c r="AS1108" i="14"/>
  <c r="AS1118" i="14"/>
  <c r="AS1124" i="14"/>
  <c r="AS1131" i="14"/>
  <c r="AS1137" i="14"/>
  <c r="AS1138" i="14"/>
  <c r="AS1143" i="14"/>
  <c r="AS1156" i="14"/>
  <c r="AS1164" i="14"/>
  <c r="AS1179" i="14"/>
  <c r="AS1233" i="14"/>
  <c r="AS1247" i="14"/>
  <c r="AS1276" i="14"/>
  <c r="AS1283" i="14"/>
  <c r="AS1306" i="14"/>
  <c r="AS1039" i="14"/>
  <c r="AT1030" i="14"/>
  <c r="AS995" i="14"/>
  <c r="AS1002" i="14"/>
  <c r="AS1003" i="14"/>
  <c r="AS1009" i="14"/>
  <c r="AS1010" i="14"/>
  <c r="AS978" i="14"/>
  <c r="AS979" i="14"/>
  <c r="AT977" i="14"/>
  <c r="AS397" i="14"/>
  <c r="AS398" i="14"/>
  <c r="AS410" i="14"/>
  <c r="AS433" i="14"/>
  <c r="AS592" i="14"/>
  <c r="AS594" i="14"/>
  <c r="AS599" i="14"/>
  <c r="AS600" i="14"/>
  <c r="AS606" i="14"/>
  <c r="AS607" i="14"/>
  <c r="AS613" i="14"/>
  <c r="AS614" i="14"/>
  <c r="AS615" i="14"/>
  <c r="AS620" i="14"/>
  <c r="AS621" i="14"/>
  <c r="AS636" i="14"/>
  <c r="AS641" i="14"/>
  <c r="AS644" i="14"/>
  <c r="AS390" i="14"/>
  <c r="AS354" i="14"/>
  <c r="AS151" i="14"/>
  <c r="AS154" i="14"/>
  <c r="AS54" i="14"/>
  <c r="AS55" i="14"/>
  <c r="AS56" i="14"/>
  <c r="AS67" i="14"/>
  <c r="AS111" i="14"/>
  <c r="AS112" i="14"/>
  <c r="AT53" i="14"/>
  <c r="AC410" i="14"/>
  <c r="AC397" i="14"/>
  <c r="AS33" i="14"/>
  <c r="AC398" i="14"/>
  <c r="A9" i="19"/>
  <c r="AC1922" i="14" l="1"/>
  <c r="AC2046" i="14"/>
  <c r="AC1040" i="14"/>
  <c r="AC1047" i="14"/>
  <c r="AC1058" i="14"/>
  <c r="AC1079" i="14"/>
  <c r="AC1088" i="14"/>
  <c r="AC1102" i="14"/>
  <c r="AT10" i="14"/>
  <c r="AS1047" i="14"/>
  <c r="AS1058" i="14"/>
  <c r="AS1079" i="14"/>
  <c r="AS1088" i="14"/>
  <c r="AS1102" i="14"/>
  <c r="AS1040" i="14"/>
  <c r="AS116" i="14"/>
  <c r="AS130" i="14"/>
  <c r="A10" i="19"/>
  <c r="BC1325" i="14"/>
  <c r="BE1325" i="14"/>
  <c r="BJ1325" i="14"/>
  <c r="BC1332" i="14"/>
  <c r="BE1332" i="14"/>
  <c r="BJ1332" i="14"/>
  <c r="BC1303" i="14"/>
  <c r="BE1303" i="14"/>
  <c r="BJ1303" i="14"/>
  <c r="BC1310" i="14"/>
  <c r="BE1310" i="14"/>
  <c r="BJ1310" i="14"/>
  <c r="BC1318" i="14"/>
  <c r="BE1318" i="14"/>
  <c r="BJ1318" i="14"/>
  <c r="BC1268" i="14"/>
  <c r="BE1268" i="14"/>
  <c r="BJ1268" i="14"/>
  <c r="BC1275" i="14"/>
  <c r="BE1275" i="14"/>
  <c r="BJ1275" i="14"/>
  <c r="BC1282" i="14"/>
  <c r="BE1282" i="14"/>
  <c r="BJ1282" i="14"/>
  <c r="BC1289" i="14"/>
  <c r="BE1289" i="14"/>
  <c r="BJ1289" i="14"/>
  <c r="BC1296" i="14"/>
  <c r="BE1296" i="14"/>
  <c r="BJ1296" i="14"/>
  <c r="BC1261" i="14"/>
  <c r="BE1261" i="14"/>
  <c r="BJ1261" i="14"/>
  <c r="AC1041" i="14" l="1"/>
  <c r="AC1042" i="14"/>
  <c r="AS1042" i="14"/>
  <c r="AS1041" i="14"/>
  <c r="A11" i="19"/>
  <c r="BF1310" i="14"/>
  <c r="BG1310" i="14" s="1"/>
  <c r="BF1289" i="14"/>
  <c r="BG1289" i="14" s="1"/>
  <c r="BF1318" i="14"/>
  <c r="BG1318" i="14" s="1"/>
  <c r="BF1303" i="14"/>
  <c r="BG1303" i="14" s="1"/>
  <c r="BF1325" i="14"/>
  <c r="BG1325" i="14" s="1"/>
  <c r="BF1282" i="14"/>
  <c r="BG1282" i="14" s="1"/>
  <c r="BF1296" i="14"/>
  <c r="BG1296" i="14" s="1"/>
  <c r="BF1332" i="14"/>
  <c r="BG1332" i="14" s="1"/>
  <c r="BF1268" i="14"/>
  <c r="BG1268" i="14" s="1"/>
  <c r="BF1275" i="14"/>
  <c r="BG1275" i="14" s="1"/>
  <c r="BF1261" i="14"/>
  <c r="BG1261" i="14" s="1"/>
  <c r="X1289" i="14"/>
  <c r="X1282" i="14"/>
  <c r="X1261" i="14"/>
  <c r="X1275" i="14"/>
  <c r="BC1254" i="14"/>
  <c r="BE1254" i="14"/>
  <c r="BJ1254" i="14"/>
  <c r="BC1247" i="14"/>
  <c r="BE1247" i="14"/>
  <c r="BJ1247" i="14"/>
  <c r="BC1233" i="14"/>
  <c r="BE1233" i="14"/>
  <c r="BJ1233" i="14"/>
  <c r="BC1240" i="14"/>
  <c r="BE1240" i="14"/>
  <c r="BJ1240" i="14"/>
  <c r="BC1226" i="14"/>
  <c r="BE1226" i="14"/>
  <c r="BJ1226" i="14"/>
  <c r="BC1212" i="14"/>
  <c r="BE1212" i="14"/>
  <c r="BJ1212" i="14"/>
  <c r="BC1219" i="14"/>
  <c r="BE1219" i="14"/>
  <c r="BJ1219" i="14"/>
  <c r="BC1149" i="14"/>
  <c r="BE1149" i="14"/>
  <c r="BJ1149" i="14"/>
  <c r="BC1156" i="14"/>
  <c r="BE1156" i="14"/>
  <c r="BJ1156" i="14"/>
  <c r="BC1163" i="14"/>
  <c r="BE1163" i="14"/>
  <c r="BJ1163" i="14"/>
  <c r="BC1170" i="14"/>
  <c r="BE1170" i="14"/>
  <c r="BJ1170" i="14"/>
  <c r="BC1177" i="14"/>
  <c r="BE1177" i="14"/>
  <c r="BJ1177" i="14"/>
  <c r="BC1184" i="14"/>
  <c r="BE1184" i="14"/>
  <c r="BJ1184" i="14"/>
  <c r="BC1191" i="14"/>
  <c r="BE1191" i="14"/>
  <c r="BJ1191" i="14"/>
  <c r="BC1198" i="14"/>
  <c r="BE1198" i="14"/>
  <c r="BJ1198" i="14"/>
  <c r="BC1205" i="14"/>
  <c r="BE1205" i="14"/>
  <c r="BJ1205" i="14"/>
  <c r="AS74" i="14" l="1"/>
  <c r="AS82" i="14"/>
  <c r="A12" i="19"/>
  <c r="BF1247" i="14"/>
  <c r="BG1247" i="14" s="1"/>
  <c r="BF1254" i="14"/>
  <c r="BG1254" i="14" s="1"/>
  <c r="BF1240" i="14"/>
  <c r="BG1240" i="14" s="1"/>
  <c r="BF1156" i="14"/>
  <c r="BG1156" i="14" s="1"/>
  <c r="BF1219" i="14"/>
  <c r="BG1219" i="14" s="1"/>
  <c r="BF1233" i="14"/>
  <c r="BG1233" i="14" s="1"/>
  <c r="BF1226" i="14"/>
  <c r="BG1226" i="14" s="1"/>
  <c r="BF1198" i="14"/>
  <c r="BG1198" i="14" s="1"/>
  <c r="BF1184" i="14"/>
  <c r="BG1184" i="14" s="1"/>
  <c r="BF1170" i="14"/>
  <c r="BG1170" i="14" s="1"/>
  <c r="BF1212" i="14"/>
  <c r="BG1212" i="14" s="1"/>
  <c r="BF1177" i="14"/>
  <c r="BG1177" i="14" s="1"/>
  <c r="BF1191" i="14"/>
  <c r="BG1191" i="14" s="1"/>
  <c r="BF1149" i="14"/>
  <c r="BG1149" i="14" s="1"/>
  <c r="BF1205" i="14"/>
  <c r="BG1205" i="14" s="1"/>
  <c r="BF1163" i="14"/>
  <c r="BG1163" i="14" s="1"/>
  <c r="AS76" i="14" l="1"/>
  <c r="A13" i="19"/>
  <c r="V1037" i="14"/>
  <c r="BC1044" i="14"/>
  <c r="BE1044" i="14"/>
  <c r="BJ1044" i="14"/>
  <c r="BC1051" i="14"/>
  <c r="BE1051" i="14"/>
  <c r="BJ1051" i="14"/>
  <c r="BC1058" i="14"/>
  <c r="BE1058" i="14"/>
  <c r="BJ1058" i="14"/>
  <c r="BC1065" i="14"/>
  <c r="BE1065" i="14"/>
  <c r="BJ1065" i="14"/>
  <c r="BC1072" i="14"/>
  <c r="BE1072" i="14"/>
  <c r="BJ1072" i="14"/>
  <c r="BC1079" i="14"/>
  <c r="BF1079" i="14" s="1"/>
  <c r="BG1079" i="14" s="1"/>
  <c r="BJ1079" i="14"/>
  <c r="BC1086" i="14"/>
  <c r="BF1086" i="14" s="1"/>
  <c r="BG1086" i="14" s="1"/>
  <c r="BJ1086" i="14"/>
  <c r="BC1093" i="14"/>
  <c r="BF1093" i="14" s="1"/>
  <c r="BG1093" i="14" s="1"/>
  <c r="BJ1093" i="14"/>
  <c r="BC1100" i="14"/>
  <c r="BE1100" i="14"/>
  <c r="BJ1100" i="14"/>
  <c r="BC1107" i="14"/>
  <c r="BE1107" i="14"/>
  <c r="BJ1107" i="14"/>
  <c r="BC1114" i="14"/>
  <c r="BE1114" i="14"/>
  <c r="BJ1114" i="14"/>
  <c r="BC1121" i="14"/>
  <c r="BE1121" i="14"/>
  <c r="BJ1121" i="14"/>
  <c r="BC1128" i="14"/>
  <c r="BE1128" i="14"/>
  <c r="BJ1128" i="14"/>
  <c r="BC1135" i="14"/>
  <c r="BE1135" i="14"/>
  <c r="BJ1135" i="14"/>
  <c r="BC1142" i="14"/>
  <c r="BE1142" i="14"/>
  <c r="BJ1142" i="14"/>
  <c r="V1016" i="14"/>
  <c r="G6" i="19"/>
  <c r="F3" i="19"/>
  <c r="I6" i="19"/>
  <c r="H3" i="19"/>
  <c r="K6" i="19"/>
  <c r="J3" i="19"/>
  <c r="M6" i="19"/>
  <c r="L3" i="19"/>
  <c r="O6" i="19"/>
  <c r="N3" i="19"/>
  <c r="P4" i="19"/>
  <c r="Q4" i="19"/>
  <c r="R4" i="19"/>
  <c r="S4" i="19"/>
  <c r="P3" i="19"/>
  <c r="T4" i="19"/>
  <c r="U4" i="19"/>
  <c r="V4" i="19"/>
  <c r="W4" i="19"/>
  <c r="T3" i="19"/>
  <c r="G8" i="19"/>
  <c r="I8" i="19"/>
  <c r="K8" i="19"/>
  <c r="M8" i="19"/>
  <c r="O8" i="19"/>
  <c r="G11" i="19"/>
  <c r="I11" i="19"/>
  <c r="K11" i="19"/>
  <c r="M11" i="19"/>
  <c r="O11" i="19"/>
  <c r="G10" i="19"/>
  <c r="I10" i="19"/>
  <c r="K10" i="19"/>
  <c r="M10" i="19"/>
  <c r="O10" i="19"/>
  <c r="BC1016" i="14"/>
  <c r="BE1016" i="14"/>
  <c r="R8" i="16"/>
  <c r="U8" i="16"/>
  <c r="X8" i="16"/>
  <c r="AA11" i="16"/>
  <c r="AD10" i="16"/>
  <c r="BJ1016" i="14"/>
  <c r="V1023" i="14"/>
  <c r="BC1023" i="14"/>
  <c r="BE1023" i="14"/>
  <c r="BJ1023" i="14"/>
  <c r="V1030" i="14"/>
  <c r="BC1030" i="14"/>
  <c r="BE1030" i="14"/>
  <c r="BJ1030" i="14"/>
  <c r="G7" i="19"/>
  <c r="I7" i="19"/>
  <c r="K7" i="19"/>
  <c r="M7" i="19"/>
  <c r="O7" i="19"/>
  <c r="BC1037" i="14"/>
  <c r="BE1037" i="14"/>
  <c r="BJ1037" i="14"/>
  <c r="V928" i="14"/>
  <c r="BC928" i="14"/>
  <c r="BE928" i="14"/>
  <c r="BJ928" i="14"/>
  <c r="V935" i="14"/>
  <c r="BC935" i="14"/>
  <c r="BE935" i="14"/>
  <c r="BJ935" i="14"/>
  <c r="V942" i="14"/>
  <c r="BC942" i="14"/>
  <c r="BE942" i="14"/>
  <c r="BJ942" i="14"/>
  <c r="V949" i="14"/>
  <c r="BC949" i="14"/>
  <c r="BE949" i="14"/>
  <c r="BJ949" i="14"/>
  <c r="V956" i="14"/>
  <c r="BC956" i="14"/>
  <c r="BE956" i="14"/>
  <c r="BJ956" i="14"/>
  <c r="V963" i="14"/>
  <c r="BC963" i="14"/>
  <c r="BE963" i="14"/>
  <c r="BJ963" i="14"/>
  <c r="V970" i="14"/>
  <c r="BC970" i="14"/>
  <c r="BE970" i="14"/>
  <c r="BJ970" i="14"/>
  <c r="V977" i="14"/>
  <c r="BC977" i="14"/>
  <c r="BE977" i="14"/>
  <c r="BJ977" i="14"/>
  <c r="V984" i="14"/>
  <c r="BC984" i="14"/>
  <c r="BE984" i="14"/>
  <c r="BJ984" i="14"/>
  <c r="V995" i="14"/>
  <c r="BC995" i="14"/>
  <c r="BE995" i="14"/>
  <c r="BJ995" i="14"/>
  <c r="BC1002" i="14"/>
  <c r="BE1002" i="14"/>
  <c r="BJ1002" i="14"/>
  <c r="V1009" i="14"/>
  <c r="BC1009" i="14"/>
  <c r="BE1009" i="14"/>
  <c r="BJ1009" i="14"/>
  <c r="V921" i="14"/>
  <c r="BC921" i="14"/>
  <c r="BE921" i="14"/>
  <c r="BJ921" i="14"/>
  <c r="V914" i="14"/>
  <c r="BC914" i="14"/>
  <c r="BE914" i="14"/>
  <c r="BJ914" i="14"/>
  <c r="V900" i="14"/>
  <c r="BC900" i="14"/>
  <c r="BE900" i="14"/>
  <c r="BJ900" i="14"/>
  <c r="V907" i="14"/>
  <c r="BC907" i="14"/>
  <c r="BE907" i="14"/>
  <c r="BJ907" i="14"/>
  <c r="V886" i="14"/>
  <c r="BC886" i="14"/>
  <c r="BE886" i="14"/>
  <c r="BJ886" i="14"/>
  <c r="V893" i="14"/>
  <c r="BC893" i="14"/>
  <c r="BE893" i="14"/>
  <c r="BJ893" i="14"/>
  <c r="V844" i="14"/>
  <c r="BC844" i="14"/>
  <c r="BE844" i="14"/>
  <c r="BJ844" i="14"/>
  <c r="V851" i="14"/>
  <c r="BC851" i="14"/>
  <c r="BE851" i="14"/>
  <c r="BJ851" i="14"/>
  <c r="V858" i="14"/>
  <c r="BC858" i="14"/>
  <c r="BE858" i="14"/>
  <c r="BJ858" i="14"/>
  <c r="V865" i="14"/>
  <c r="BC865" i="14"/>
  <c r="BE865" i="14"/>
  <c r="BJ865" i="14"/>
  <c r="V872" i="14"/>
  <c r="BC872" i="14"/>
  <c r="BE872" i="14"/>
  <c r="BJ872" i="14"/>
  <c r="V879" i="14"/>
  <c r="BC879" i="14"/>
  <c r="BE879" i="14"/>
  <c r="BJ879" i="14"/>
  <c r="V837" i="14"/>
  <c r="BC837" i="14"/>
  <c r="BE837" i="14"/>
  <c r="BJ837" i="14"/>
  <c r="V816" i="14"/>
  <c r="BC816" i="14"/>
  <c r="BE816" i="14"/>
  <c r="BJ816" i="14"/>
  <c r="V823" i="14"/>
  <c r="BC823" i="14"/>
  <c r="BE823" i="14"/>
  <c r="BJ823" i="14"/>
  <c r="V830" i="14"/>
  <c r="BC830" i="14"/>
  <c r="BE830" i="14"/>
  <c r="BJ830" i="14"/>
  <c r="BC10" i="14"/>
  <c r="BE10" i="14"/>
  <c r="BJ10" i="14"/>
  <c r="BC17" i="14"/>
  <c r="BE17" i="14"/>
  <c r="BJ17" i="14"/>
  <c r="BC24" i="14"/>
  <c r="BE24" i="14"/>
  <c r="BJ24" i="14"/>
  <c r="BC31" i="14"/>
  <c r="BE31" i="14"/>
  <c r="BJ31" i="14"/>
  <c r="BC38" i="14"/>
  <c r="BE38" i="14"/>
  <c r="BJ38" i="14"/>
  <c r="BC45" i="14"/>
  <c r="BE45" i="14"/>
  <c r="BJ45" i="14"/>
  <c r="BC52" i="14"/>
  <c r="BE52" i="14"/>
  <c r="BJ52" i="14"/>
  <c r="BC59" i="14"/>
  <c r="BE59" i="14"/>
  <c r="BJ59" i="14"/>
  <c r="BC66" i="14"/>
  <c r="BE66" i="14"/>
  <c r="BJ66" i="14"/>
  <c r="BC73" i="14"/>
  <c r="BE73" i="14"/>
  <c r="BJ73" i="14"/>
  <c r="BC80" i="14"/>
  <c r="BE80" i="14"/>
  <c r="BJ80" i="14"/>
  <c r="BC87" i="14"/>
  <c r="BE87" i="14"/>
  <c r="BJ87" i="14"/>
  <c r="BC94" i="14"/>
  <c r="BE94" i="14"/>
  <c r="BJ94" i="14"/>
  <c r="BC101" i="14"/>
  <c r="BE101" i="14"/>
  <c r="BJ101" i="14"/>
  <c r="BC108" i="14"/>
  <c r="BE108" i="14"/>
  <c r="BJ108" i="14"/>
  <c r="BC115" i="14"/>
  <c r="BE115" i="14"/>
  <c r="BJ115" i="14"/>
  <c r="BC122" i="14"/>
  <c r="BE122" i="14"/>
  <c r="BJ122" i="14"/>
  <c r="BC129" i="14"/>
  <c r="BE129" i="14"/>
  <c r="BJ129" i="14"/>
  <c r="BC136" i="14"/>
  <c r="BE136" i="14"/>
  <c r="BJ136" i="14"/>
  <c r="BC143" i="14"/>
  <c r="BE143" i="14"/>
  <c r="BJ143" i="14"/>
  <c r="BC151" i="14"/>
  <c r="BE151" i="14"/>
  <c r="BJ151" i="14"/>
  <c r="BC158" i="14"/>
  <c r="BE158" i="14"/>
  <c r="BJ158" i="14"/>
  <c r="BC165" i="14"/>
  <c r="BE165" i="14"/>
  <c r="BJ165" i="14"/>
  <c r="BC172" i="14"/>
  <c r="BE172" i="14"/>
  <c r="BJ172" i="14"/>
  <c r="BC179" i="14"/>
  <c r="BE179" i="14"/>
  <c r="BJ179" i="14"/>
  <c r="BC186" i="14"/>
  <c r="BE186" i="14"/>
  <c r="BJ186" i="14"/>
  <c r="BC193" i="14"/>
  <c r="BE193" i="14"/>
  <c r="BJ193" i="14"/>
  <c r="BC200" i="14"/>
  <c r="BE200" i="14"/>
  <c r="BJ200" i="14"/>
  <c r="BC207" i="14"/>
  <c r="BE207" i="14"/>
  <c r="BJ207" i="14"/>
  <c r="BC214" i="14"/>
  <c r="BE214" i="14"/>
  <c r="BJ214" i="14"/>
  <c r="BC221" i="14"/>
  <c r="BE221" i="14"/>
  <c r="BJ221" i="14"/>
  <c r="BC228" i="14"/>
  <c r="BE228" i="14"/>
  <c r="BJ228" i="14"/>
  <c r="BC235" i="14"/>
  <c r="BE235" i="14"/>
  <c r="BJ235" i="14"/>
  <c r="BC242" i="14"/>
  <c r="BE242" i="14"/>
  <c r="BJ242" i="14"/>
  <c r="BC249" i="14"/>
  <c r="BE249" i="14"/>
  <c r="BJ249" i="14"/>
  <c r="BC256" i="14"/>
  <c r="BE256" i="14"/>
  <c r="BJ256" i="14"/>
  <c r="BC263" i="14"/>
  <c r="BE263" i="14"/>
  <c r="BJ263" i="14"/>
  <c r="BC270" i="14"/>
  <c r="BE270" i="14"/>
  <c r="BJ270" i="14"/>
  <c r="BC277" i="14"/>
  <c r="BE277" i="14"/>
  <c r="BJ277" i="14"/>
  <c r="BC284" i="14"/>
  <c r="BE284" i="14"/>
  <c r="BJ284" i="14"/>
  <c r="BC291" i="14"/>
  <c r="BE291" i="14"/>
  <c r="BJ291" i="14"/>
  <c r="BC298" i="14"/>
  <c r="BE298" i="14"/>
  <c r="BJ298" i="14"/>
  <c r="BC305" i="14"/>
  <c r="BE305" i="14"/>
  <c r="BJ305" i="14"/>
  <c r="BC312" i="14"/>
  <c r="BE312" i="14"/>
  <c r="BJ312" i="14"/>
  <c r="BC319" i="14"/>
  <c r="BE319" i="14"/>
  <c r="BJ319" i="14"/>
  <c r="BC326" i="14"/>
  <c r="BE326" i="14"/>
  <c r="BJ326" i="14"/>
  <c r="BC333" i="14"/>
  <c r="BE333" i="14"/>
  <c r="BJ333" i="14"/>
  <c r="BC340" i="14"/>
  <c r="BE340" i="14"/>
  <c r="BJ340" i="14"/>
  <c r="BC347" i="14"/>
  <c r="BE347" i="14"/>
  <c r="BJ347" i="14"/>
  <c r="BC354" i="14"/>
  <c r="BE354" i="14"/>
  <c r="BJ354" i="14"/>
  <c r="BC361" i="14"/>
  <c r="BE361" i="14"/>
  <c r="BJ361" i="14"/>
  <c r="BC368" i="14"/>
  <c r="BE368" i="14"/>
  <c r="BJ368" i="14"/>
  <c r="BC375" i="14"/>
  <c r="BE375" i="14"/>
  <c r="BJ375" i="14"/>
  <c r="BC382" i="14"/>
  <c r="BE382" i="14"/>
  <c r="BJ382" i="14"/>
  <c r="BC396" i="14"/>
  <c r="BE396" i="14"/>
  <c r="BJ396" i="14"/>
  <c r="BC403" i="14"/>
  <c r="BE403" i="14"/>
  <c r="BJ403" i="14"/>
  <c r="BC410" i="14"/>
  <c r="BE410" i="14"/>
  <c r="BJ410" i="14"/>
  <c r="BC417" i="14"/>
  <c r="BE417" i="14"/>
  <c r="BJ417" i="14"/>
  <c r="BC424" i="14"/>
  <c r="BE424" i="14"/>
  <c r="BJ424" i="14"/>
  <c r="BC431" i="14"/>
  <c r="BE431" i="14"/>
  <c r="BJ431" i="14"/>
  <c r="BC438" i="14"/>
  <c r="BE438" i="14"/>
  <c r="BJ438" i="14"/>
  <c r="BC445" i="14"/>
  <c r="BE445" i="14"/>
  <c r="BJ445" i="14"/>
  <c r="BC452" i="14"/>
  <c r="BE452" i="14"/>
  <c r="BJ452" i="14"/>
  <c r="BC459" i="14"/>
  <c r="BE459" i="14"/>
  <c r="BJ459" i="14"/>
  <c r="BC473" i="14"/>
  <c r="BE473" i="14"/>
  <c r="BJ473" i="14"/>
  <c r="BC480" i="14"/>
  <c r="BE480" i="14"/>
  <c r="BJ480" i="14"/>
  <c r="BC487" i="14"/>
  <c r="BE487" i="14"/>
  <c r="BJ487" i="14"/>
  <c r="BC494" i="14"/>
  <c r="BE494" i="14"/>
  <c r="BC501" i="14"/>
  <c r="BE501" i="14"/>
  <c r="BJ501" i="14"/>
  <c r="BC508" i="14"/>
  <c r="BF508" i="14" s="1"/>
  <c r="BG508" i="14" s="1"/>
  <c r="BJ508" i="14"/>
  <c r="BC515" i="14"/>
  <c r="BE515" i="14"/>
  <c r="BJ515" i="14"/>
  <c r="BC522" i="14"/>
  <c r="BE522" i="14"/>
  <c r="BJ522" i="14"/>
  <c r="BC529" i="14"/>
  <c r="BE529" i="14"/>
  <c r="BJ529" i="14"/>
  <c r="BC536" i="14"/>
  <c r="BE536" i="14"/>
  <c r="BJ536" i="14"/>
  <c r="BC543" i="14"/>
  <c r="BE543" i="14"/>
  <c r="BJ543" i="14"/>
  <c r="BC550" i="14"/>
  <c r="BE550" i="14"/>
  <c r="BJ550" i="14"/>
  <c r="BC557" i="14"/>
  <c r="BE557" i="14"/>
  <c r="BJ557" i="14"/>
  <c r="BC564" i="14"/>
  <c r="BE564" i="14"/>
  <c r="BJ564" i="14"/>
  <c r="AC73" i="14"/>
  <c r="V179" i="14"/>
  <c r="V186" i="14"/>
  <c r="V193" i="14"/>
  <c r="V200" i="14"/>
  <c r="V207" i="14"/>
  <c r="V214" i="14"/>
  <c r="V221" i="14"/>
  <c r="V228" i="14"/>
  <c r="V235" i="14"/>
  <c r="V242" i="14"/>
  <c r="V249" i="14"/>
  <c r="V256" i="14"/>
  <c r="V263" i="14"/>
  <c r="V270" i="14"/>
  <c r="V277" i="14"/>
  <c r="V284" i="14"/>
  <c r="V291" i="14"/>
  <c r="V298" i="14"/>
  <c r="V305" i="14"/>
  <c r="V312" i="14"/>
  <c r="V319" i="14"/>
  <c r="V326" i="14"/>
  <c r="V333" i="14"/>
  <c r="V340" i="14"/>
  <c r="V347" i="14"/>
  <c r="V354" i="14"/>
  <c r="V361" i="14"/>
  <c r="V368" i="14"/>
  <c r="V375" i="14"/>
  <c r="V382" i="14"/>
  <c r="V473" i="14"/>
  <c r="V529" i="14"/>
  <c r="V536" i="14"/>
  <c r="V543" i="14"/>
  <c r="V550" i="14"/>
  <c r="V557" i="14"/>
  <c r="V564" i="14"/>
  <c r="BJ3" i="14"/>
  <c r="V3" i="1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F8" i="18"/>
  <c r="G14" i="19"/>
  <c r="I14" i="19"/>
  <c r="K14" i="19"/>
  <c r="M14" i="19"/>
  <c r="O14" i="19"/>
  <c r="G15" i="19"/>
  <c r="I15" i="19"/>
  <c r="K15" i="19"/>
  <c r="M15" i="19"/>
  <c r="O15" i="19"/>
  <c r="G16" i="19"/>
  <c r="I16" i="19"/>
  <c r="K16" i="19"/>
  <c r="M16" i="19"/>
  <c r="O16" i="19"/>
  <c r="G17" i="19"/>
  <c r="I17" i="19"/>
  <c r="K17" i="19"/>
  <c r="M17" i="19"/>
  <c r="O17" i="19"/>
  <c r="G18" i="19"/>
  <c r="I18" i="19"/>
  <c r="K18" i="19"/>
  <c r="M18" i="19"/>
  <c r="O18" i="19"/>
  <c r="G19" i="19"/>
  <c r="I19" i="19"/>
  <c r="K19" i="19"/>
  <c r="M19" i="19"/>
  <c r="O19" i="19"/>
  <c r="G20" i="19"/>
  <c r="I20" i="19"/>
  <c r="K20" i="19"/>
  <c r="M20" i="19"/>
  <c r="O20" i="19"/>
  <c r="G21" i="19"/>
  <c r="I21" i="19"/>
  <c r="K21" i="19"/>
  <c r="M21" i="19"/>
  <c r="O21" i="19"/>
  <c r="G22" i="19"/>
  <c r="I22" i="19"/>
  <c r="K22" i="19"/>
  <c r="M22" i="19"/>
  <c r="O22" i="19"/>
  <c r="G23" i="19"/>
  <c r="I23" i="19"/>
  <c r="K23" i="19"/>
  <c r="M23" i="19"/>
  <c r="O23" i="19"/>
  <c r="G24" i="19"/>
  <c r="I24" i="19"/>
  <c r="K24" i="19"/>
  <c r="M24" i="19"/>
  <c r="O24" i="19"/>
  <c r="G25" i="19"/>
  <c r="I25" i="19"/>
  <c r="K25" i="19"/>
  <c r="M25" i="19"/>
  <c r="O25" i="19"/>
  <c r="G12" i="19"/>
  <c r="I12" i="19"/>
  <c r="K12" i="19"/>
  <c r="M12" i="19"/>
  <c r="O12" i="19"/>
  <c r="G13" i="19"/>
  <c r="I13" i="19"/>
  <c r="K13" i="19"/>
  <c r="M13" i="19"/>
  <c r="O13" i="19"/>
  <c r="G9" i="19"/>
  <c r="I9" i="19"/>
  <c r="K9" i="19"/>
  <c r="M9" i="19"/>
  <c r="O9" i="19"/>
  <c r="Q9" i="18"/>
  <c r="P9" i="18"/>
  <c r="O9" i="18"/>
  <c r="N9" i="18"/>
  <c r="M9" i="18"/>
  <c r="Q8" i="18"/>
  <c r="P8" i="18"/>
  <c r="O8" i="18"/>
  <c r="N8" i="18"/>
  <c r="M8" i="18"/>
  <c r="Q7" i="18"/>
  <c r="P7" i="18"/>
  <c r="O7" i="18"/>
  <c r="N7" i="18"/>
  <c r="M7" i="18"/>
  <c r="Q6" i="18"/>
  <c r="P6" i="18"/>
  <c r="O6" i="18"/>
  <c r="N6" i="18"/>
  <c r="M6" i="18"/>
  <c r="Q5" i="18"/>
  <c r="P5" i="18"/>
  <c r="O5" i="18"/>
  <c r="N5" i="18"/>
  <c r="H8" i="18"/>
  <c r="G6" i="18"/>
  <c r="H6" i="18"/>
  <c r="G7" i="18"/>
  <c r="H7" i="18"/>
  <c r="G5" i="18"/>
  <c r="F5" i="18"/>
  <c r="H9" i="18"/>
  <c r="G9" i="18"/>
  <c r="G8" i="18"/>
  <c r="F7" i="18"/>
  <c r="F6" i="18"/>
  <c r="E6" i="18"/>
  <c r="D5" i="18"/>
  <c r="F9" i="18"/>
  <c r="F8" i="18"/>
  <c r="E7" i="18"/>
  <c r="D6" i="18"/>
  <c r="E9" i="18"/>
  <c r="E8" i="18"/>
  <c r="D7" i="18"/>
  <c r="D8" i="18"/>
  <c r="D9" i="18"/>
  <c r="AG5" i="16"/>
  <c r="AH5" i="16"/>
  <c r="AI5" i="16"/>
  <c r="AF5" i="16"/>
  <c r="F5" i="19"/>
  <c r="H5" i="19"/>
  <c r="J5" i="19"/>
  <c r="L5" i="19"/>
  <c r="U13" i="16"/>
  <c r="X9" i="19" l="1"/>
  <c r="X202" i="19"/>
  <c r="X203" i="19"/>
  <c r="X204" i="19"/>
  <c r="X205" i="19"/>
  <c r="X206" i="19"/>
  <c r="X207" i="19"/>
  <c r="X208"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X245" i="19"/>
  <c r="X246" i="19"/>
  <c r="X247" i="19"/>
  <c r="X248" i="19"/>
  <c r="X249" i="19"/>
  <c r="X250" i="19"/>
  <c r="X262" i="19"/>
  <c r="X179" i="19"/>
  <c r="X200" i="19"/>
  <c r="X199" i="19"/>
  <c r="X198" i="19"/>
  <c r="X197" i="19"/>
  <c r="X184" i="19"/>
  <c r="X182" i="19"/>
  <c r="X183" i="19"/>
  <c r="X185" i="19"/>
  <c r="X186" i="19"/>
  <c r="X187" i="19"/>
  <c r="X188" i="19"/>
  <c r="X189" i="19"/>
  <c r="X190" i="19"/>
  <c r="X191" i="19"/>
  <c r="X192" i="19"/>
  <c r="X193" i="19"/>
  <c r="X194" i="19"/>
  <c r="X195" i="19"/>
  <c r="X196" i="19"/>
  <c r="X201" i="19"/>
  <c r="X168" i="19"/>
  <c r="X169" i="19"/>
  <c r="X170" i="19"/>
  <c r="X171" i="19"/>
  <c r="X172" i="19"/>
  <c r="X173" i="19"/>
  <c r="X174" i="19"/>
  <c r="X175" i="19"/>
  <c r="X176" i="19"/>
  <c r="X177" i="19"/>
  <c r="X178" i="19"/>
  <c r="X180" i="19"/>
  <c r="X181" i="19"/>
  <c r="X163" i="19"/>
  <c r="X164" i="19"/>
  <c r="X166" i="19"/>
  <c r="X167" i="19"/>
  <c r="X165" i="19"/>
  <c r="AS143" i="14"/>
  <c r="X162" i="19"/>
  <c r="X161" i="19"/>
  <c r="X160" i="19"/>
  <c r="X159" i="19"/>
  <c r="X158" i="19"/>
  <c r="X157" i="19"/>
  <c r="X156" i="19"/>
  <c r="X155" i="19"/>
  <c r="X154" i="19"/>
  <c r="X153" i="19"/>
  <c r="X152" i="19"/>
  <c r="X151" i="19"/>
  <c r="X150" i="19"/>
  <c r="X143" i="19"/>
  <c r="X147" i="19"/>
  <c r="X146" i="19"/>
  <c r="X145" i="19"/>
  <c r="X144" i="19"/>
  <c r="X142" i="19"/>
  <c r="X141" i="19"/>
  <c r="X140" i="19"/>
  <c r="X139" i="19"/>
  <c r="X138" i="19"/>
  <c r="X137" i="19"/>
  <c r="X132" i="19"/>
  <c r="X133" i="19"/>
  <c r="X134" i="19"/>
  <c r="X135" i="19"/>
  <c r="X136" i="19"/>
  <c r="X149" i="19"/>
  <c r="X148" i="19"/>
  <c r="X131" i="19"/>
  <c r="X129" i="19"/>
  <c r="X130" i="19"/>
  <c r="A24" i="14"/>
  <c r="A31" i="14" s="1"/>
  <c r="A38" i="14" s="1"/>
  <c r="A45" i="14" s="1"/>
  <c r="A52" i="14" s="1"/>
  <c r="A59" i="14" s="1"/>
  <c r="A66" i="14" s="1"/>
  <c r="X126" i="19"/>
  <c r="X125" i="19"/>
  <c r="X127" i="19"/>
  <c r="X124" i="19"/>
  <c r="X121" i="19"/>
  <c r="X128" i="19"/>
  <c r="X120" i="19"/>
  <c r="X122" i="19"/>
  <c r="X119" i="19"/>
  <c r="X113" i="19"/>
  <c r="X115" i="19"/>
  <c r="X117" i="19"/>
  <c r="X114" i="19"/>
  <c r="X116" i="19"/>
  <c r="X118" i="19"/>
  <c r="X112" i="19"/>
  <c r="X101" i="19"/>
  <c r="X107" i="19"/>
  <c r="X108" i="19"/>
  <c r="X99" i="19"/>
  <c r="X93" i="19"/>
  <c r="X100" i="19"/>
  <c r="X110" i="19"/>
  <c r="X97" i="19"/>
  <c r="X96" i="19"/>
  <c r="X109" i="19"/>
  <c r="X106" i="19"/>
  <c r="X102" i="19"/>
  <c r="X104" i="19"/>
  <c r="X103" i="19"/>
  <c r="X111" i="19"/>
  <c r="X105" i="19"/>
  <c r="X98" i="19"/>
  <c r="X94" i="19"/>
  <c r="X92" i="19"/>
  <c r="X95" i="19"/>
  <c r="X22" i="19"/>
  <c r="W3" i="14"/>
  <c r="X3" i="14" s="1"/>
  <c r="X88" i="19"/>
  <c r="X62" i="19"/>
  <c r="X86" i="19"/>
  <c r="X40" i="19"/>
  <c r="X70" i="19"/>
  <c r="X58" i="19"/>
  <c r="X71" i="19"/>
  <c r="X69" i="19"/>
  <c r="X83" i="19"/>
  <c r="X49" i="19"/>
  <c r="X35" i="19"/>
  <c r="X87" i="19"/>
  <c r="X50" i="19"/>
  <c r="X56" i="19"/>
  <c r="X44" i="19"/>
  <c r="X45" i="19"/>
  <c r="X55" i="19"/>
  <c r="X76" i="19"/>
  <c r="X41" i="19"/>
  <c r="X43" i="19"/>
  <c r="X81" i="19"/>
  <c r="X38" i="19"/>
  <c r="X47" i="19"/>
  <c r="X73" i="19"/>
  <c r="X61" i="19"/>
  <c r="X34" i="19"/>
  <c r="X82" i="19"/>
  <c r="X52" i="19"/>
  <c r="X42" i="19"/>
  <c r="X89" i="19"/>
  <c r="X75" i="19"/>
  <c r="X31" i="19"/>
  <c r="X91" i="19"/>
  <c r="X79" i="19"/>
  <c r="X37" i="19"/>
  <c r="X85" i="19"/>
  <c r="X57" i="19"/>
  <c r="X72" i="19"/>
  <c r="X48" i="19"/>
  <c r="X51" i="19"/>
  <c r="X80" i="19"/>
  <c r="X67" i="19"/>
  <c r="X64" i="19"/>
  <c r="X90" i="19"/>
  <c r="X59" i="19"/>
  <c r="X74" i="19"/>
  <c r="X63" i="19"/>
  <c r="X60" i="19"/>
  <c r="X36" i="19"/>
  <c r="X39" i="19"/>
  <c r="X68" i="19"/>
  <c r="X53" i="19"/>
  <c r="X66" i="19"/>
  <c r="X54" i="19"/>
  <c r="X46" i="19"/>
  <c r="X33" i="19"/>
  <c r="X77" i="19"/>
  <c r="X65" i="19"/>
  <c r="X32" i="19"/>
  <c r="X78" i="19"/>
  <c r="X84" i="19"/>
  <c r="A14" i="19"/>
  <c r="X28" i="19"/>
  <c r="X27" i="19"/>
  <c r="X30" i="19"/>
  <c r="X26" i="19"/>
  <c r="X29" i="19"/>
  <c r="W1086" i="14"/>
  <c r="X1086" i="14" s="1"/>
  <c r="W1107" i="14"/>
  <c r="X1107" i="14" s="1"/>
  <c r="W1093" i="14"/>
  <c r="X1093" i="14" s="1"/>
  <c r="BF1072" i="14"/>
  <c r="BG1072" i="14" s="1"/>
  <c r="W1100" i="14"/>
  <c r="X1100" i="14" s="1"/>
  <c r="W1072" i="14"/>
  <c r="X1072" i="14" s="1"/>
  <c r="W1079" i="14"/>
  <c r="X1079" i="14" s="1"/>
  <c r="W1065" i="14"/>
  <c r="X1065" i="14" s="1"/>
  <c r="AD1038" i="14"/>
  <c r="BF101" i="14"/>
  <c r="BG101" i="14" s="1"/>
  <c r="BF970" i="14"/>
  <c r="BG970" i="14" s="1"/>
  <c r="BF879" i="14"/>
  <c r="BG879" i="14" s="1"/>
  <c r="BF851" i="14"/>
  <c r="BG851" i="14" s="1"/>
  <c r="BF417" i="14"/>
  <c r="BG417" i="14" s="1"/>
  <c r="BF333" i="14"/>
  <c r="BG333" i="14" s="1"/>
  <c r="BF122" i="14"/>
  <c r="BG122" i="14" s="1"/>
  <c r="BF529" i="14"/>
  <c r="BG529" i="14" s="1"/>
  <c r="BF886" i="14"/>
  <c r="BG886" i="14" s="1"/>
  <c r="BF193" i="14"/>
  <c r="BG193" i="14" s="1"/>
  <c r="BF1016" i="14"/>
  <c r="BG1016" i="14" s="1"/>
  <c r="BF1065" i="14"/>
  <c r="BG1065" i="14" s="1"/>
  <c r="BF249" i="14"/>
  <c r="BG249" i="14" s="1"/>
  <c r="BF165" i="14"/>
  <c r="BG165" i="14" s="1"/>
  <c r="BF858" i="14"/>
  <c r="BG858" i="14" s="1"/>
  <c r="BF291" i="14"/>
  <c r="BG291" i="14" s="1"/>
  <c r="BF263" i="14"/>
  <c r="BG263" i="14" s="1"/>
  <c r="BF179" i="14"/>
  <c r="BG179" i="14" s="1"/>
  <c r="X1058" i="14"/>
  <c r="BF1037" i="14"/>
  <c r="BG1037" i="14" s="1"/>
  <c r="BF536" i="14"/>
  <c r="BG536" i="14" s="1"/>
  <c r="BF522" i="14"/>
  <c r="BG522" i="14" s="1"/>
  <c r="BF45" i="14"/>
  <c r="BG45" i="14" s="1"/>
  <c r="BF207" i="14"/>
  <c r="BG207" i="14" s="1"/>
  <c r="BF80" i="14"/>
  <c r="BG80" i="14" s="1"/>
  <c r="BF487" i="14"/>
  <c r="BG487" i="14" s="1"/>
  <c r="BF172" i="14"/>
  <c r="BG172" i="14" s="1"/>
  <c r="BF1121" i="14"/>
  <c r="BG1121" i="14" s="1"/>
  <c r="W536" i="14"/>
  <c r="X536" i="14" s="1"/>
  <c r="X480" i="14"/>
  <c r="W305" i="14"/>
  <c r="X305" i="14" s="1"/>
  <c r="BF459" i="14"/>
  <c r="BG459" i="14" s="1"/>
  <c r="W858" i="14"/>
  <c r="X858" i="14" s="1"/>
  <c r="BF1058" i="14"/>
  <c r="BG1058" i="14" s="1"/>
  <c r="W347" i="14"/>
  <c r="X347" i="14" s="1"/>
  <c r="BF305" i="14"/>
  <c r="BG305" i="14" s="1"/>
  <c r="BF1023" i="14"/>
  <c r="BG1023" i="14" s="1"/>
  <c r="BF480" i="14"/>
  <c r="BG480" i="14" s="1"/>
  <c r="BF94" i="14"/>
  <c r="BG94" i="14" s="1"/>
  <c r="BF66" i="14"/>
  <c r="BG66" i="14" s="1"/>
  <c r="BF1114" i="14"/>
  <c r="BG1114" i="14" s="1"/>
  <c r="BF557" i="14"/>
  <c r="BG557" i="14" s="1"/>
  <c r="BF256" i="14"/>
  <c r="BG256" i="14" s="1"/>
  <c r="BF823" i="14"/>
  <c r="BG823" i="14" s="1"/>
  <c r="BF452" i="14"/>
  <c r="BG452" i="14" s="1"/>
  <c r="BF368" i="14"/>
  <c r="BG368" i="14" s="1"/>
  <c r="BF200" i="14"/>
  <c r="BG200" i="14" s="1"/>
  <c r="BF893" i="14"/>
  <c r="BG893" i="14" s="1"/>
  <c r="BF956" i="14"/>
  <c r="BG956" i="14" s="1"/>
  <c r="X3" i="19"/>
  <c r="BF830" i="14"/>
  <c r="BG830" i="14" s="1"/>
  <c r="W557" i="14"/>
  <c r="X557" i="14" s="1"/>
  <c r="X459" i="14"/>
  <c r="W270" i="14"/>
  <c r="X270" i="14" s="1"/>
  <c r="BF473" i="14"/>
  <c r="BG473" i="14" s="1"/>
  <c r="BF347" i="14"/>
  <c r="BG347" i="14" s="1"/>
  <c r="BF298" i="14"/>
  <c r="BG298" i="14" s="1"/>
  <c r="BF221" i="14"/>
  <c r="BG221" i="14" s="1"/>
  <c r="BF921" i="14"/>
  <c r="BG921" i="14" s="1"/>
  <c r="BF1009" i="14"/>
  <c r="BG1009" i="14" s="1"/>
  <c r="BF977" i="14"/>
  <c r="BG977" i="14" s="1"/>
  <c r="X23" i="19"/>
  <c r="W186" i="14"/>
  <c r="X186" i="14" s="1"/>
  <c r="BF410" i="14"/>
  <c r="BG410" i="14" s="1"/>
  <c r="BF284" i="14"/>
  <c r="BG284" i="14" s="1"/>
  <c r="BF564" i="14"/>
  <c r="BG564" i="14" s="1"/>
  <c r="W228" i="14"/>
  <c r="X228" i="14" s="1"/>
  <c r="BF550" i="14"/>
  <c r="BG550" i="14" s="1"/>
  <c r="BF186" i="14"/>
  <c r="BG186" i="14" s="1"/>
  <c r="BF59" i="14"/>
  <c r="BG59" i="14" s="1"/>
  <c r="BF515" i="14"/>
  <c r="BG515" i="14" s="1"/>
  <c r="W249" i="14"/>
  <c r="X249" i="14" s="1"/>
  <c r="BF403" i="14"/>
  <c r="BG403" i="14" s="1"/>
  <c r="BF326" i="14"/>
  <c r="BG326" i="14" s="1"/>
  <c r="BF1044" i="14"/>
  <c r="BG1044" i="14" s="1"/>
  <c r="BF816" i="14"/>
  <c r="BG816" i="14" s="1"/>
  <c r="W312" i="14"/>
  <c r="X312" i="14" s="1"/>
  <c r="BF431" i="14"/>
  <c r="BG431" i="14" s="1"/>
  <c r="BF214" i="14"/>
  <c r="BG214" i="14" s="1"/>
  <c r="BF52" i="14"/>
  <c r="BF10" i="14"/>
  <c r="BG10" i="14" s="1"/>
  <c r="BF865" i="14"/>
  <c r="BG865" i="14" s="1"/>
  <c r="BF1135" i="14"/>
  <c r="BG1135" i="14" s="1"/>
  <c r="X1044" i="14"/>
  <c r="W382" i="14"/>
  <c r="X382" i="14" s="1"/>
  <c r="X396" i="14"/>
  <c r="W263" i="14"/>
  <c r="X263" i="14" s="1"/>
  <c r="X424" i="14"/>
  <c r="BF228" i="14"/>
  <c r="BG228" i="14" s="1"/>
  <c r="BF87" i="14"/>
  <c r="BG87" i="14" s="1"/>
  <c r="W893" i="14"/>
  <c r="X893" i="14" s="1"/>
  <c r="U12" i="16"/>
  <c r="AD8" i="19" s="1"/>
  <c r="X16" i="19"/>
  <c r="W550" i="14"/>
  <c r="X550" i="14" s="1"/>
  <c r="W361" i="14"/>
  <c r="X361" i="14" s="1"/>
  <c r="X24" i="19"/>
  <c r="X21" i="19"/>
  <c r="W564" i="14"/>
  <c r="X564" i="14" s="1"/>
  <c r="X431" i="14"/>
  <c r="W375" i="14"/>
  <c r="X375" i="14" s="1"/>
  <c r="W291" i="14"/>
  <c r="X291" i="14" s="1"/>
  <c r="W284" i="14"/>
  <c r="X284" i="14" s="1"/>
  <c r="X1114" i="14"/>
  <c r="W221" i="14"/>
  <c r="X221" i="14" s="1"/>
  <c r="X19" i="19"/>
  <c r="W340" i="14"/>
  <c r="X340" i="14" s="1"/>
  <c r="BF136" i="14"/>
  <c r="BG136" i="14" s="1"/>
  <c r="W830" i="14"/>
  <c r="X830" i="14" s="1"/>
  <c r="BF837" i="14"/>
  <c r="BG837" i="14" s="1"/>
  <c r="BF844" i="14"/>
  <c r="BG844" i="14" s="1"/>
  <c r="BF907" i="14"/>
  <c r="BG907" i="14" s="1"/>
  <c r="W907" i="14"/>
  <c r="X907" i="14" s="1"/>
  <c r="X12" i="19"/>
  <c r="AO76" i="14" s="1"/>
  <c r="W256" i="14"/>
  <c r="X256" i="14" s="1"/>
  <c r="W354" i="14"/>
  <c r="X354" i="14" s="1"/>
  <c r="W298" i="14"/>
  <c r="X298" i="14" s="1"/>
  <c r="W214" i="14"/>
  <c r="X214" i="14" s="1"/>
  <c r="W207" i="14"/>
  <c r="X207" i="14" s="1"/>
  <c r="BF312" i="14"/>
  <c r="BG312" i="14" s="1"/>
  <c r="BF151" i="14"/>
  <c r="BG151" i="14" s="1"/>
  <c r="W1009" i="14"/>
  <c r="X1009" i="14" s="1"/>
  <c r="BF17" i="14"/>
  <c r="BG17" i="14" s="1"/>
  <c r="W879" i="14"/>
  <c r="X879" i="14" s="1"/>
  <c r="W900" i="14"/>
  <c r="X900" i="14" s="1"/>
  <c r="BF1107" i="14"/>
  <c r="BG1107" i="14" s="1"/>
  <c r="BF1100" i="14"/>
  <c r="BG1100" i="14" s="1"/>
  <c r="X25" i="19"/>
  <c r="BG3" i="14"/>
  <c r="W543" i="14"/>
  <c r="X543" i="14" s="1"/>
  <c r="W235" i="14"/>
  <c r="X235" i="14" s="1"/>
  <c r="W179" i="14"/>
  <c r="X179" i="14" s="1"/>
  <c r="BF543" i="14"/>
  <c r="BG543" i="14" s="1"/>
  <c r="BF340" i="14"/>
  <c r="BG340" i="14" s="1"/>
  <c r="BF270" i="14"/>
  <c r="BG270" i="14" s="1"/>
  <c r="BF129" i="14"/>
  <c r="BG129" i="14" s="1"/>
  <c r="BF73" i="14"/>
  <c r="BG73" i="14" s="1"/>
  <c r="BF38" i="14"/>
  <c r="BG38" i="14" s="1"/>
  <c r="BF31" i="14"/>
  <c r="BG31" i="14" s="1"/>
  <c r="BF900" i="14"/>
  <c r="BG900" i="14" s="1"/>
  <c r="BF949" i="14"/>
  <c r="BG949" i="14" s="1"/>
  <c r="BF1128" i="14"/>
  <c r="BG1128" i="14" s="1"/>
  <c r="W193" i="14"/>
  <c r="X193" i="14" s="1"/>
  <c r="BF361" i="14"/>
  <c r="BG361" i="14" s="1"/>
  <c r="BF277" i="14"/>
  <c r="BG277" i="14" s="1"/>
  <c r="W816" i="14"/>
  <c r="X816" i="14" s="1"/>
  <c r="W844" i="14"/>
  <c r="X844" i="14" s="1"/>
  <c r="W942" i="14"/>
  <c r="X942" i="14" s="1"/>
  <c r="W914" i="14"/>
  <c r="X914" i="14" s="1"/>
  <c r="X20" i="19"/>
  <c r="X15" i="19"/>
  <c r="X452" i="14"/>
  <c r="X445" i="14"/>
  <c r="W277" i="14"/>
  <c r="X277" i="14" s="1"/>
  <c r="BF375" i="14"/>
  <c r="BG375" i="14" s="1"/>
  <c r="BF319" i="14"/>
  <c r="BG319" i="14" s="1"/>
  <c r="BF235" i="14"/>
  <c r="BG235" i="14" s="1"/>
  <c r="BF872" i="14"/>
  <c r="BG872" i="14" s="1"/>
  <c r="BF914" i="14"/>
  <c r="BG914" i="14" s="1"/>
  <c r="W963" i="14"/>
  <c r="X963" i="14" s="1"/>
  <c r="BF942" i="14"/>
  <c r="BG942" i="14" s="1"/>
  <c r="BF1030" i="14"/>
  <c r="BG1030" i="14" s="1"/>
  <c r="W1023" i="14"/>
  <c r="X1023" i="14" s="1"/>
  <c r="W1037" i="14"/>
  <c r="X1037" i="14" s="1"/>
  <c r="X438" i="14"/>
  <c r="X18" i="19"/>
  <c r="X13" i="19"/>
  <c r="AO143" i="14" s="1"/>
  <c r="W529" i="14"/>
  <c r="X529" i="14" s="1"/>
  <c r="W242" i="14"/>
  <c r="X242" i="14" s="1"/>
  <c r="X1051" i="14"/>
  <c r="BF158" i="14"/>
  <c r="BG158" i="14" s="1"/>
  <c r="BF963" i="14"/>
  <c r="BG963" i="14" s="1"/>
  <c r="BF1051" i="14"/>
  <c r="BG1051" i="14" s="1"/>
  <c r="BF424" i="14"/>
  <c r="BG424" i="14" s="1"/>
  <c r="X487" i="14"/>
  <c r="W319" i="14"/>
  <c r="X319" i="14" s="1"/>
  <c r="X14" i="19"/>
  <c r="W368" i="14"/>
  <c r="X368" i="14" s="1"/>
  <c r="W200" i="14"/>
  <c r="X200" i="14" s="1"/>
  <c r="X17" i="19"/>
  <c r="W473" i="14"/>
  <c r="X473" i="14" s="1"/>
  <c r="W333" i="14"/>
  <c r="X333" i="14" s="1"/>
  <c r="W326" i="14"/>
  <c r="X326" i="14" s="1"/>
  <c r="BF445" i="14"/>
  <c r="BG445" i="14" s="1"/>
  <c r="BF984" i="14"/>
  <c r="BG984" i="14" s="1"/>
  <c r="BF935" i="14"/>
  <c r="BG935" i="14" s="1"/>
  <c r="BF1142" i="14"/>
  <c r="BG1142" i="14" s="1"/>
  <c r="BF501" i="14"/>
  <c r="BG501" i="14" s="1"/>
  <c r="BF396" i="14"/>
  <c r="BG396" i="14" s="1"/>
  <c r="BF494" i="14"/>
  <c r="BG494" i="14" s="1"/>
  <c r="BF438" i="14"/>
  <c r="BG438" i="14" s="1"/>
  <c r="BF354" i="14"/>
  <c r="BG354" i="14" s="1"/>
  <c r="BF382" i="14"/>
  <c r="BG382" i="14" s="1"/>
  <c r="BF242" i="14"/>
  <c r="BG242" i="14" s="1"/>
  <c r="BF108" i="14"/>
  <c r="BG108" i="14" s="1"/>
  <c r="BF115" i="14"/>
  <c r="BG115" i="14" s="1"/>
  <c r="BF143" i="14"/>
  <c r="BG143" i="14" s="1"/>
  <c r="W872" i="14"/>
  <c r="X872" i="14" s="1"/>
  <c r="W823" i="14"/>
  <c r="X823" i="14" s="1"/>
  <c r="W865" i="14"/>
  <c r="X865" i="14" s="1"/>
  <c r="BF24" i="14"/>
  <c r="BG24" i="14" s="1"/>
  <c r="W851" i="14"/>
  <c r="X851" i="14" s="1"/>
  <c r="W837" i="14"/>
  <c r="X837" i="14" s="1"/>
  <c r="W886" i="14"/>
  <c r="X886" i="14" s="1"/>
  <c r="BF1002" i="14"/>
  <c r="BG1002" i="14" s="1"/>
  <c r="W921" i="14"/>
  <c r="X921" i="14" s="1"/>
  <c r="W995" i="14"/>
  <c r="X995" i="14" s="1"/>
  <c r="W977" i="14"/>
  <c r="X977" i="14" s="1"/>
  <c r="W970" i="14"/>
  <c r="X970" i="14" s="1"/>
  <c r="W1002" i="14"/>
  <c r="X1002" i="14" s="1"/>
  <c r="W935" i="14"/>
  <c r="X935" i="14" s="1"/>
  <c r="BF995" i="14"/>
  <c r="BG995" i="14" s="1"/>
  <c r="X8" i="19"/>
  <c r="X10" i="19"/>
  <c r="W1016" i="14"/>
  <c r="X1016" i="14" s="1"/>
  <c r="W949" i="14"/>
  <c r="X949" i="14" s="1"/>
  <c r="W956" i="14"/>
  <c r="X956" i="14" s="1"/>
  <c r="W984" i="14"/>
  <c r="X984" i="14" s="1"/>
  <c r="X7" i="19"/>
  <c r="AO1038" i="14" s="1"/>
  <c r="X11" i="19"/>
  <c r="BF928" i="14"/>
  <c r="BG928" i="14" s="1"/>
  <c r="W928" i="14"/>
  <c r="X928" i="14" s="1"/>
  <c r="X6" i="19"/>
  <c r="W1030" i="14"/>
  <c r="X1030" i="14" s="1"/>
  <c r="X1128" i="14"/>
  <c r="X1121" i="14"/>
  <c r="AD11" i="14" l="1"/>
  <c r="AD38" i="14"/>
  <c r="AD47" i="14"/>
  <c r="AO3" i="14"/>
  <c r="AO4" i="14"/>
  <c r="AO1339" i="14"/>
  <c r="AO1542" i="14"/>
  <c r="AO1734" i="14"/>
  <c r="AO1746" i="14"/>
  <c r="AO1766" i="14"/>
  <c r="AO1037" i="14"/>
  <c r="AO664" i="14"/>
  <c r="AO73" i="14"/>
  <c r="AO122" i="14"/>
  <c r="AO123" i="14"/>
  <c r="AO124" i="14"/>
  <c r="AO125" i="14"/>
  <c r="AO74" i="14"/>
  <c r="AO82" i="14"/>
  <c r="AO1042" i="14"/>
  <c r="AO1041" i="14"/>
  <c r="AP1472" i="14"/>
  <c r="AP1760" i="14"/>
  <c r="AO1340" i="14"/>
  <c r="AO1341" i="14"/>
  <c r="AO1342" i="14"/>
  <c r="AO1346" i="14"/>
  <c r="AO1350" i="14"/>
  <c r="AO1438" i="14"/>
  <c r="AO1473" i="14"/>
  <c r="AO1479" i="14"/>
  <c r="AO1501" i="14"/>
  <c r="AO1509" i="14"/>
  <c r="AO1710" i="14"/>
  <c r="AO1717" i="14"/>
  <c r="AO1718" i="14"/>
  <c r="AO1724" i="14"/>
  <c r="AO1725" i="14"/>
  <c r="AO1731" i="14"/>
  <c r="AO1732" i="14"/>
  <c r="AO1738" i="14"/>
  <c r="AO1773" i="14"/>
  <c r="AO1782" i="14"/>
  <c r="AO1794" i="14"/>
  <c r="AO1795" i="14"/>
  <c r="AO1815" i="14"/>
  <c r="AO1816" i="14"/>
  <c r="AP1240" i="14"/>
  <c r="AP1269" i="14"/>
  <c r="AO1051" i="14"/>
  <c r="AO1052" i="14"/>
  <c r="AO1072" i="14"/>
  <c r="AO1081" i="14"/>
  <c r="AO1087" i="14"/>
  <c r="AO1093" i="14"/>
  <c r="AO1094" i="14"/>
  <c r="AO1101" i="14"/>
  <c r="AO1103" i="14"/>
  <c r="AO1108" i="14"/>
  <c r="AO1118" i="14"/>
  <c r="AO1124" i="14"/>
  <c r="AO1131" i="14"/>
  <c r="AO1137" i="14"/>
  <c r="AO1138" i="14"/>
  <c r="AO1143" i="14"/>
  <c r="AO1156" i="14"/>
  <c r="AO1164" i="14"/>
  <c r="AO1179" i="14"/>
  <c r="AO1233" i="14"/>
  <c r="AO1247" i="14"/>
  <c r="AO1276" i="14"/>
  <c r="AO1283" i="14"/>
  <c r="AO1306" i="14"/>
  <c r="AP1030" i="14"/>
  <c r="AO995" i="14"/>
  <c r="AO1002" i="14"/>
  <c r="AO1003" i="14"/>
  <c r="AO1009" i="14"/>
  <c r="AO1010" i="14"/>
  <c r="AO1039" i="14"/>
  <c r="AP977" i="14"/>
  <c r="AO978" i="14"/>
  <c r="AO979" i="14"/>
  <c r="AO397" i="14"/>
  <c r="AO398" i="14"/>
  <c r="AO410" i="14"/>
  <c r="AO433" i="14"/>
  <c r="AO592" i="14"/>
  <c r="AO594" i="14"/>
  <c r="AO599" i="14"/>
  <c r="AO600" i="14"/>
  <c r="AO606" i="14"/>
  <c r="AO607" i="14"/>
  <c r="AO613" i="14"/>
  <c r="AO614" i="14"/>
  <c r="AO615" i="14"/>
  <c r="AO620" i="14"/>
  <c r="AO621" i="14"/>
  <c r="AO636" i="14"/>
  <c r="AO641" i="14"/>
  <c r="AO644" i="14"/>
  <c r="AO390" i="14"/>
  <c r="AO354" i="14"/>
  <c r="AO151" i="14"/>
  <c r="AO154" i="14"/>
  <c r="AO54" i="14"/>
  <c r="AO55" i="14"/>
  <c r="AO56" i="14"/>
  <c r="AO67" i="14"/>
  <c r="AO111" i="14"/>
  <c r="AO112" i="14"/>
  <c r="AP53" i="14"/>
  <c r="AO1058" i="14"/>
  <c r="AO1079" i="14"/>
  <c r="AO1088" i="14"/>
  <c r="AO1102" i="14"/>
  <c r="AO1047" i="14"/>
  <c r="AO1040" i="14"/>
  <c r="AO116" i="14"/>
  <c r="AO130" i="14"/>
  <c r="A73" i="14"/>
  <c r="A80" i="14" s="1"/>
  <c r="A87" i="14" s="1"/>
  <c r="AP10" i="14"/>
  <c r="AS11" i="14"/>
  <c r="AO33" i="14"/>
  <c r="AS47" i="14"/>
  <c r="AO24" i="14"/>
  <c r="AO10" i="14"/>
  <c r="AO17" i="14"/>
  <c r="AO8" i="14"/>
  <c r="A15" i="19"/>
  <c r="AD1051" i="14"/>
  <c r="AD1052" i="14"/>
  <c r="AD1039" i="14"/>
  <c r="AA16" i="19"/>
  <c r="AD17" i="19" s="1"/>
  <c r="AG9" i="19"/>
  <c r="AE8" i="19" s="1"/>
  <c r="AD39" i="14" l="1"/>
  <c r="AD40" i="14"/>
  <c r="AD45" i="14"/>
  <c r="AD46" i="14"/>
  <c r="AO66" i="14"/>
  <c r="AS66" i="14"/>
  <c r="A94" i="14"/>
  <c r="A101" i="14" s="1"/>
  <c r="A108" i="14" s="1"/>
  <c r="A115" i="14" s="1"/>
  <c r="A122" i="14" s="1"/>
  <c r="A129" i="14" s="1"/>
  <c r="A136" i="14" s="1"/>
  <c r="A143" i="14" s="1"/>
  <c r="A151" i="14" s="1"/>
  <c r="A158" i="14" s="1"/>
  <c r="A165" i="14" s="1"/>
  <c r="A172" i="14" s="1"/>
  <c r="A179" i="14" s="1"/>
  <c r="A186" i="14" s="1"/>
  <c r="A193" i="14" s="1"/>
  <c r="A200" i="14" s="1"/>
  <c r="A207" i="14" s="1"/>
  <c r="A214" i="14" s="1"/>
  <c r="A221" i="14" s="1"/>
  <c r="A228" i="14" s="1"/>
  <c r="A235" i="14" s="1"/>
  <c r="A242" i="14" s="1"/>
  <c r="A249" i="14" s="1"/>
  <c r="A256" i="14" s="1"/>
  <c r="A263" i="14" s="1"/>
  <c r="A270" i="14" s="1"/>
  <c r="A16" i="19"/>
  <c r="AD1040" i="14"/>
  <c r="AD1047" i="14"/>
  <c r="AA15" i="19"/>
  <c r="AD7" i="19"/>
  <c r="AD41" i="14" l="1"/>
  <c r="AD42" i="14"/>
  <c r="AD43" i="14"/>
  <c r="AD44" i="14"/>
  <c r="A277" i="14"/>
  <c r="A284" i="14" s="1"/>
  <c r="A291" i="14" s="1"/>
  <c r="A298" i="14" s="1"/>
  <c r="A305" i="14" s="1"/>
  <c r="A312" i="14" s="1"/>
  <c r="A319" i="14" s="1"/>
  <c r="A326" i="14" s="1"/>
  <c r="A333" i="14" s="1"/>
  <c r="A340" i="14" s="1"/>
  <c r="A347" i="14" s="1"/>
  <c r="A354" i="14" s="1"/>
  <c r="A17" i="19"/>
  <c r="AD1041" i="14"/>
  <c r="AD1042" i="14"/>
  <c r="AE7" i="19"/>
  <c r="AB16" i="19"/>
  <c r="AB15" i="19"/>
  <c r="AA14" i="19" s="1"/>
  <c r="AB14" i="19" s="1"/>
  <c r="AA13" i="19" s="1"/>
  <c r="AB13" i="19" s="1"/>
  <c r="AA12" i="19" s="1"/>
  <c r="AC1044" i="14" l="1"/>
  <c r="AC1045" i="14"/>
  <c r="AC1065" i="14"/>
  <c r="Y233" i="19"/>
  <c r="A361" i="14"/>
  <c r="A368" i="14" s="1"/>
  <c r="A375" i="14" s="1"/>
  <c r="A382" i="14" s="1"/>
  <c r="A389" i="14" s="1"/>
  <c r="A396" i="14" s="1"/>
  <c r="A403" i="14" s="1"/>
  <c r="A410" i="14" s="1"/>
  <c r="A417" i="14" s="1"/>
  <c r="A424" i="14" s="1"/>
  <c r="A431" i="14" s="1"/>
  <c r="A438" i="14" s="1"/>
  <c r="A445" i="14" s="1"/>
  <c r="A452" i="14" s="1"/>
  <c r="AO81" i="14"/>
  <c r="AS81" i="14"/>
  <c r="AS1044" i="14"/>
  <c r="AS1045" i="14"/>
  <c r="AS1065" i="14"/>
  <c r="AO1065" i="14"/>
  <c r="AO1044" i="14"/>
  <c r="AO1045" i="14"/>
  <c r="A18" i="19"/>
  <c r="AC74" i="14"/>
  <c r="AD6" i="19"/>
  <c r="AA19" i="19"/>
  <c r="AC1046" i="14" l="1"/>
  <c r="A459" i="14"/>
  <c r="A473" i="14" s="1"/>
  <c r="A480" i="14" s="1"/>
  <c r="A487" i="14" s="1"/>
  <c r="A494" i="14" s="1"/>
  <c r="A501" i="14" s="1"/>
  <c r="A508" i="14" s="1"/>
  <c r="A515" i="14" s="1"/>
  <c r="A522" i="14" s="1"/>
  <c r="A529" i="14" s="1"/>
  <c r="A536" i="14" s="1"/>
  <c r="A543" i="14" s="1"/>
  <c r="A550" i="14" s="1"/>
  <c r="A557" i="14" s="1"/>
  <c r="A564" i="14" s="1"/>
  <c r="A19" i="19"/>
  <c r="AS1046" i="14"/>
  <c r="AS1053" i="14"/>
  <c r="AS1067" i="14"/>
  <c r="AS1080" i="14"/>
  <c r="AS1086" i="14"/>
  <c r="AS1100" i="14"/>
  <c r="AS1107" i="14"/>
  <c r="AO1053" i="14"/>
  <c r="AO1067" i="14"/>
  <c r="AO1080" i="14"/>
  <c r="AO1086" i="14"/>
  <c r="AO1100" i="14"/>
  <c r="AO1107" i="14"/>
  <c r="AO1046" i="14"/>
  <c r="A571" i="14"/>
  <c r="A578" i="14" s="1"/>
  <c r="A585" i="14" s="1"/>
  <c r="A592" i="14" s="1"/>
  <c r="A599" i="14" s="1"/>
  <c r="A606" i="14" s="1"/>
  <c r="A613" i="14" s="1"/>
  <c r="A620" i="14" s="1"/>
  <c r="AC76" i="14"/>
  <c r="AE6" i="19"/>
  <c r="AC1053" i="14" l="1"/>
  <c r="AC1067" i="14"/>
  <c r="AC1080" i="14"/>
  <c r="AC1086" i="14"/>
  <c r="AC1100" i="14"/>
  <c r="AC1107" i="14"/>
  <c r="Y231" i="19"/>
  <c r="Y230" i="19"/>
  <c r="Y215" i="19"/>
  <c r="Y212" i="19"/>
  <c r="Y210" i="19"/>
  <c r="Y206" i="19"/>
  <c r="Y205" i="19"/>
  <c r="Y204" i="19"/>
  <c r="Y202" i="19"/>
  <c r="Y195" i="19"/>
  <c r="Y193" i="19"/>
  <c r="A627" i="14"/>
  <c r="A634" i="14" s="1"/>
  <c r="A641" i="14" s="1"/>
  <c r="A648" i="14" s="1"/>
  <c r="A655" i="14" s="1"/>
  <c r="A662" i="14" s="1"/>
  <c r="A669" i="14" s="1"/>
  <c r="A676" i="14" s="1"/>
  <c r="A683" i="14" s="1"/>
  <c r="A690" i="14" s="1"/>
  <c r="A697" i="14" s="1"/>
  <c r="A704" i="14" s="1"/>
  <c r="A711" i="14" s="1"/>
  <c r="A718" i="14" s="1"/>
  <c r="A725" i="14" s="1"/>
  <c r="A732" i="14" s="1"/>
  <c r="A739" i="14" s="1"/>
  <c r="Y162" i="19"/>
  <c r="Y165" i="19"/>
  <c r="Y167" i="19"/>
  <c r="Y178" i="19"/>
  <c r="A20" i="19"/>
  <c r="Y137" i="19"/>
  <c r="Y138" i="19"/>
  <c r="Y142" i="19"/>
  <c r="Y146" i="19"/>
  <c r="Y147" i="19"/>
  <c r="Y143" i="19"/>
  <c r="Y125" i="19"/>
  <c r="Y122" i="19"/>
  <c r="Y101" i="19"/>
  <c r="AC143" i="14"/>
  <c r="AD5" i="19"/>
  <c r="AC1059" i="14" l="1"/>
  <c r="AC1060" i="14"/>
  <c r="A746" i="14"/>
  <c r="A753" i="14" s="1"/>
  <c r="A760" i="14" s="1"/>
  <c r="A767" i="14" s="1"/>
  <c r="A774" i="14" s="1"/>
  <c r="A781" i="14" s="1"/>
  <c r="A788" i="14" s="1"/>
  <c r="A795" i="14" s="1"/>
  <c r="A802" i="14" s="1"/>
  <c r="A809" i="14" s="1"/>
  <c r="A816" i="14" s="1"/>
  <c r="A823" i="14" s="1"/>
  <c r="A830" i="14" s="1"/>
  <c r="A837" i="14" s="1"/>
  <c r="A844" i="14" s="1"/>
  <c r="A851" i="14" s="1"/>
  <c r="A858" i="14" s="1"/>
  <c r="A865" i="14" s="1"/>
  <c r="A872" i="14" s="1"/>
  <c r="A879" i="14" s="1"/>
  <c r="A886" i="14" s="1"/>
  <c r="A893" i="14" s="1"/>
  <c r="A900" i="14" s="1"/>
  <c r="A907" i="14" s="1"/>
  <c r="A914" i="14" s="1"/>
  <c r="A921" i="14" s="1"/>
  <c r="A928" i="14" s="1"/>
  <c r="A935" i="14" s="1"/>
  <c r="A942" i="14" s="1"/>
  <c r="A949" i="14" s="1"/>
  <c r="A956" i="14" s="1"/>
  <c r="A963" i="14" s="1"/>
  <c r="A970" i="14" s="1"/>
  <c r="A977" i="14" s="1"/>
  <c r="A984" i="14" s="1"/>
  <c r="A995" i="14" s="1"/>
  <c r="A1002" i="14" s="1"/>
  <c r="A1009" i="14" s="1"/>
  <c r="A1016" i="14" s="1"/>
  <c r="A1023" i="14" s="1"/>
  <c r="A1030" i="14" s="1"/>
  <c r="A1037" i="14" s="1"/>
  <c r="A1044" i="14" s="1"/>
  <c r="A1051" i="14" s="1"/>
  <c r="A1058" i="14" s="1"/>
  <c r="A1065" i="14" s="1"/>
  <c r="A1072" i="14" s="1"/>
  <c r="A1079" i="14" s="1"/>
  <c r="A1086" i="14" s="1"/>
  <c r="A1093" i="14" s="1"/>
  <c r="A1100" i="14" s="1"/>
  <c r="A1107" i="14" s="1"/>
  <c r="A1114" i="14" s="1"/>
  <c r="A1121" i="14" s="1"/>
  <c r="A1128" i="14" s="1"/>
  <c r="A1135" i="14" s="1"/>
  <c r="A1142" i="14" s="1"/>
  <c r="A1149" i="14" s="1"/>
  <c r="A1156" i="14" s="1"/>
  <c r="A1163" i="14" s="1"/>
  <c r="A1170" i="14" s="1"/>
  <c r="A1177" i="14" s="1"/>
  <c r="A1184" i="14" s="1"/>
  <c r="A1191" i="14" s="1"/>
  <c r="A1198" i="14" s="1"/>
  <c r="A1205" i="14" s="1"/>
  <c r="A1212" i="14" s="1"/>
  <c r="A1219" i="14" s="1"/>
  <c r="A21" i="19"/>
  <c r="AS1059" i="14"/>
  <c r="AS1060" i="14"/>
  <c r="AS1066" i="14"/>
  <c r="AO1059" i="14"/>
  <c r="AO1060" i="14"/>
  <c r="AO1066" i="14"/>
  <c r="AE5" i="19"/>
  <c r="AC1066" i="14" l="1"/>
  <c r="Y198" i="19"/>
  <c r="Y199" i="19"/>
  <c r="Y232" i="19"/>
  <c r="Y221" i="19"/>
  <c r="Y220" i="19"/>
  <c r="Y219" i="19"/>
  <c r="Y218" i="19"/>
  <c r="Y216" i="19"/>
  <c r="Y214" i="19"/>
  <c r="Y213" i="19"/>
  <c r="Y211" i="19"/>
  <c r="Y209" i="19"/>
  <c r="Y207" i="19"/>
  <c r="Y203" i="19"/>
  <c r="Y194" i="19"/>
  <c r="Y192" i="19"/>
  <c r="Y191" i="19"/>
  <c r="Y189" i="19"/>
  <c r="Y188" i="19"/>
  <c r="A1226" i="14"/>
  <c r="A1233" i="14" s="1"/>
  <c r="A1240" i="14" s="1"/>
  <c r="A1247" i="14" s="1"/>
  <c r="A1254" i="14" s="1"/>
  <c r="A1261" i="14" s="1"/>
  <c r="A1268" i="14" s="1"/>
  <c r="Y166" i="19"/>
  <c r="Y164" i="19"/>
  <c r="Y163" i="19"/>
  <c r="Y177" i="19"/>
  <c r="Y176" i="19"/>
  <c r="Y175" i="19"/>
  <c r="Y174" i="19"/>
  <c r="Y173" i="19"/>
  <c r="Y172" i="19"/>
  <c r="Y171" i="19"/>
  <c r="Y170" i="19"/>
  <c r="Y168" i="19"/>
  <c r="A22" i="19"/>
  <c r="Y151" i="19"/>
  <c r="Y139" i="19"/>
  <c r="Y140" i="19"/>
  <c r="Y141" i="19"/>
  <c r="Y144" i="19"/>
  <c r="Y145" i="19"/>
  <c r="Y131" i="19"/>
  <c r="Y135" i="19"/>
  <c r="Y134" i="19"/>
  <c r="Y133" i="19"/>
  <c r="Y132" i="19"/>
  <c r="Y126" i="19"/>
  <c r="Y129" i="19"/>
  <c r="Y124" i="19"/>
  <c r="Y127" i="19"/>
  <c r="Y117" i="19"/>
  <c r="Y120" i="19"/>
  <c r="Y121" i="19"/>
  <c r="Y113" i="19"/>
  <c r="Y112" i="19"/>
  <c r="Y118" i="19"/>
  <c r="Y114" i="19"/>
  <c r="Y105" i="19"/>
  <c r="Y95" i="19"/>
  <c r="Y70" i="19"/>
  <c r="Y43" i="19"/>
  <c r="Y37" i="19"/>
  <c r="Y86" i="19"/>
  <c r="Y87" i="19"/>
  <c r="Y75" i="19"/>
  <c r="Y90" i="19"/>
  <c r="Y54" i="19"/>
  <c r="Y74" i="19"/>
  <c r="Y59" i="19"/>
  <c r="Y55" i="19"/>
  <c r="Y63" i="19"/>
  <c r="Y47" i="19"/>
  <c r="Y49" i="19"/>
  <c r="Y79" i="19"/>
  <c r="Y36" i="19"/>
  <c r="Y46" i="19"/>
  <c r="Y58" i="19"/>
  <c r="Y71" i="19"/>
  <c r="Y34" i="19"/>
  <c r="Y57" i="19"/>
  <c r="Y50" i="19"/>
  <c r="Y91" i="19"/>
  <c r="Y62" i="19"/>
  <c r="Y76" i="19"/>
  <c r="Y52" i="19"/>
  <c r="Y88" i="19"/>
  <c r="Y31" i="19"/>
  <c r="Y44" i="19"/>
  <c r="Y39" i="19"/>
  <c r="Y64" i="19"/>
  <c r="Y77" i="19"/>
  <c r="Y68" i="19"/>
  <c r="Y66" i="19"/>
  <c r="Y53" i="19"/>
  <c r="Y35" i="19"/>
  <c r="Y85" i="19"/>
  <c r="Y80" i="19"/>
  <c r="Y45" i="19"/>
  <c r="Y61" i="19"/>
  <c r="Y67" i="19"/>
  <c r="Y60" i="19"/>
  <c r="Y73" i="19"/>
  <c r="Y65" i="19"/>
  <c r="Y33" i="19"/>
  <c r="Y32" i="19"/>
  <c r="Y42" i="19"/>
  <c r="Y48" i="19"/>
  <c r="Y78" i="19"/>
  <c r="Y40" i="19"/>
  <c r="Y56" i="19"/>
  <c r="Y69" i="19"/>
  <c r="Y51" i="19"/>
  <c r="Y89" i="19"/>
  <c r="Y41" i="19"/>
  <c r="Y38" i="19"/>
  <c r="Y72" i="19"/>
  <c r="Y8" i="19"/>
  <c r="Y30" i="19"/>
  <c r="AD4" i="19"/>
  <c r="Y6" i="19"/>
  <c r="AC1073" i="14" l="1"/>
  <c r="Y197" i="19"/>
  <c r="Y200" i="19"/>
  <c r="Y262" i="19"/>
  <c r="Y250" i="19"/>
  <c r="Y249" i="19"/>
  <c r="Y248" i="19"/>
  <c r="Y247" i="19"/>
  <c r="Y246" i="19"/>
  <c r="Y245" i="19"/>
  <c r="Y244" i="19"/>
  <c r="Y243" i="19"/>
  <c r="Y242" i="19"/>
  <c r="Y241" i="19"/>
  <c r="Y240" i="19"/>
  <c r="Y239" i="19"/>
  <c r="Y238" i="19"/>
  <c r="Y237" i="19"/>
  <c r="Y236" i="19"/>
  <c r="Y235" i="19"/>
  <c r="Y234" i="19"/>
  <c r="Y229" i="19"/>
  <c r="Y228" i="19"/>
  <c r="Y227" i="19"/>
  <c r="Y226" i="19"/>
  <c r="Y225" i="19"/>
  <c r="Y224" i="19"/>
  <c r="Y223" i="19"/>
  <c r="Y222" i="19"/>
  <c r="Y217" i="19"/>
  <c r="Y208" i="19"/>
  <c r="Y150" i="19"/>
  <c r="A1275" i="14"/>
  <c r="A1282" i="14" s="1"/>
  <c r="A1289" i="14" s="1"/>
  <c r="A1296" i="14" s="1"/>
  <c r="A1303" i="14" s="1"/>
  <c r="Y201" i="19"/>
  <c r="Y196" i="19"/>
  <c r="Y190" i="19"/>
  <c r="Y187" i="19"/>
  <c r="Y186" i="19"/>
  <c r="Y185" i="19"/>
  <c r="Y184" i="19"/>
  <c r="Y183" i="19"/>
  <c r="Y182" i="19"/>
  <c r="Y181" i="19"/>
  <c r="Y180" i="19"/>
  <c r="Y179" i="19"/>
  <c r="Y169" i="19"/>
  <c r="A23" i="19"/>
  <c r="AS1073" i="14"/>
  <c r="AS1074" i="14"/>
  <c r="AS1116" i="14"/>
  <c r="AO1073" i="14"/>
  <c r="AO1074" i="14"/>
  <c r="AO1116" i="14"/>
  <c r="Y152" i="19"/>
  <c r="Y153" i="19"/>
  <c r="Y154" i="19"/>
  <c r="Y155" i="19"/>
  <c r="Y156" i="19"/>
  <c r="Y157" i="19"/>
  <c r="Y158" i="19"/>
  <c r="Y159" i="19"/>
  <c r="Y160" i="19"/>
  <c r="Y161" i="19"/>
  <c r="Y148" i="19"/>
  <c r="Y149" i="19"/>
  <c r="Y136" i="19"/>
  <c r="Y123" i="19"/>
  <c r="Y130" i="19"/>
  <c r="Y96" i="19"/>
  <c r="Y128" i="19"/>
  <c r="Y119" i="19"/>
  <c r="Y116" i="19"/>
  <c r="Y115" i="19"/>
  <c r="Y106" i="19"/>
  <c r="Y110" i="19"/>
  <c r="Y111" i="19"/>
  <c r="Y104" i="19"/>
  <c r="Y109" i="19"/>
  <c r="Y108" i="19"/>
  <c r="Y107" i="19"/>
  <c r="Y103" i="19"/>
  <c r="Y99" i="19"/>
  <c r="Y92" i="19"/>
  <c r="Y100" i="19"/>
  <c r="Y97" i="19"/>
  <c r="Y93" i="19"/>
  <c r="Y98" i="19"/>
  <c r="Y102" i="19"/>
  <c r="Y94" i="19"/>
  <c r="Y11" i="19"/>
  <c r="Y9" i="19"/>
  <c r="Y10" i="19"/>
  <c r="Y12" i="19"/>
  <c r="Y81" i="19"/>
  <c r="Y83" i="19"/>
  <c r="Y84" i="19"/>
  <c r="Y82" i="19"/>
  <c r="Y29" i="19"/>
  <c r="Y26" i="19"/>
  <c r="Y27" i="19"/>
  <c r="Y28" i="19"/>
  <c r="Y24" i="19"/>
  <c r="Y23" i="19"/>
  <c r="Y14" i="19"/>
  <c r="Y7" i="19"/>
  <c r="Y25" i="19"/>
  <c r="Y13" i="19"/>
  <c r="Y17" i="19"/>
  <c r="Y15" i="19"/>
  <c r="Y22" i="19"/>
  <c r="Y16" i="19"/>
  <c r="Y18" i="19"/>
  <c r="Y19" i="19"/>
  <c r="Y20" i="19"/>
  <c r="Y21" i="19"/>
  <c r="AC1074" i="14" l="1"/>
  <c r="A1310" i="14"/>
  <c r="A1318" i="14" s="1"/>
  <c r="A1325" i="14" s="1"/>
  <c r="A1332" i="14" s="1"/>
  <c r="A24" i="19"/>
  <c r="AO46" i="14"/>
  <c r="AS41" i="14"/>
  <c r="AS44" i="14"/>
  <c r="AS46" i="14"/>
  <c r="AS45" i="14"/>
  <c r="AO43" i="14"/>
  <c r="AS42" i="14"/>
  <c r="AO42" i="14"/>
  <c r="AS38" i="14"/>
  <c r="AO40" i="14"/>
  <c r="AO45" i="14"/>
  <c r="AS43" i="14"/>
  <c r="AO47" i="14"/>
  <c r="AS39" i="14"/>
  <c r="AO11" i="14"/>
  <c r="AS40" i="14"/>
  <c r="AO39" i="14"/>
  <c r="AO44" i="14"/>
  <c r="AO41" i="14"/>
  <c r="AO38" i="14"/>
  <c r="AC1095" i="14" l="1"/>
  <c r="A1339" i="14"/>
  <c r="A1346" i="14" s="1"/>
  <c r="A1353" i="14" s="1"/>
  <c r="A1360" i="14" s="1"/>
  <c r="A1367" i="14" s="1"/>
  <c r="A1374" i="14" s="1"/>
  <c r="A1381" i="14" s="1"/>
  <c r="A25" i="19"/>
  <c r="AR459" i="14"/>
  <c r="AR460" i="14"/>
  <c r="AR461" i="14"/>
  <c r="AR462" i="14"/>
  <c r="AR463" i="14"/>
  <c r="AR464" i="14"/>
  <c r="AR465" i="14"/>
  <c r="AR473" i="14"/>
  <c r="AR474" i="14"/>
  <c r="AR475" i="14"/>
  <c r="AR476" i="14"/>
  <c r="AR477" i="14"/>
  <c r="AR478" i="14"/>
  <c r="AR479" i="14"/>
  <c r="AR480" i="14"/>
  <c r="AR481" i="14"/>
  <c r="AR482" i="14"/>
  <c r="AR483" i="14"/>
  <c r="AR484" i="14"/>
  <c r="AR485" i="14"/>
  <c r="AR486" i="14"/>
  <c r="AR487" i="14"/>
  <c r="AR488" i="14"/>
  <c r="AR489" i="14"/>
  <c r="AR490" i="14"/>
  <c r="AR491" i="14"/>
  <c r="AR492" i="14"/>
  <c r="AR493" i="14"/>
  <c r="AR494" i="14"/>
  <c r="AR495" i="14"/>
  <c r="AR496" i="14"/>
  <c r="AR497" i="14"/>
  <c r="AR498" i="14"/>
  <c r="AR499" i="14"/>
  <c r="AR500" i="14"/>
  <c r="AR501" i="14"/>
  <c r="AR502" i="14"/>
  <c r="AR503" i="14"/>
  <c r="AR504" i="14"/>
  <c r="AR505" i="14"/>
  <c r="AR506" i="14"/>
  <c r="AR507" i="14"/>
  <c r="AR508" i="14"/>
  <c r="AR509" i="14"/>
  <c r="AR510" i="14"/>
  <c r="AR511" i="14"/>
  <c r="AR512" i="14"/>
  <c r="AR513" i="14"/>
  <c r="AR514" i="14"/>
  <c r="AR515" i="14"/>
  <c r="AR516" i="14"/>
  <c r="AR517" i="14"/>
  <c r="AR518" i="14"/>
  <c r="AR519" i="14"/>
  <c r="AR520" i="14"/>
  <c r="AR521" i="14"/>
  <c r="AR522" i="14"/>
  <c r="AR523" i="14"/>
  <c r="AR524" i="14"/>
  <c r="AR525" i="14"/>
  <c r="AR526" i="14"/>
  <c r="AR527" i="14"/>
  <c r="AR528" i="14"/>
  <c r="AR529" i="14"/>
  <c r="AR530" i="14"/>
  <c r="AR531" i="14"/>
  <c r="AR532" i="14"/>
  <c r="AR533" i="14"/>
  <c r="AR534" i="14"/>
  <c r="AR535" i="14"/>
  <c r="AR536" i="14"/>
  <c r="AR537" i="14"/>
  <c r="AR538" i="14"/>
  <c r="AR539" i="14"/>
  <c r="AR540" i="14"/>
  <c r="AR541" i="14"/>
  <c r="AR542" i="14"/>
  <c r="AR543" i="14"/>
  <c r="AR544" i="14"/>
  <c r="AR545" i="14"/>
  <c r="AR546" i="14"/>
  <c r="AR547" i="14"/>
  <c r="AR548" i="14"/>
  <c r="AR549" i="14"/>
  <c r="AR550" i="14"/>
  <c r="AR551" i="14"/>
  <c r="AR552" i="14"/>
  <c r="AR553" i="14"/>
  <c r="AR554" i="14"/>
  <c r="AR555" i="14"/>
  <c r="AR556" i="14"/>
  <c r="AR557" i="14"/>
  <c r="AR558" i="14"/>
  <c r="AR559" i="14"/>
  <c r="AR560" i="14"/>
  <c r="AR561" i="14"/>
  <c r="AR562" i="14"/>
  <c r="AR563" i="14"/>
  <c r="AR564" i="14"/>
  <c r="AR565" i="14"/>
  <c r="AR566" i="14"/>
  <c r="AR567" i="14"/>
  <c r="AR568" i="14"/>
  <c r="AR569" i="14"/>
  <c r="AR570" i="14"/>
  <c r="AR571" i="14"/>
  <c r="AR572" i="14"/>
  <c r="AR573" i="14"/>
  <c r="AR574" i="14"/>
  <c r="AR575" i="14"/>
  <c r="AR576" i="14"/>
  <c r="AR577" i="14"/>
  <c r="AR578" i="14"/>
  <c r="AR579" i="14"/>
  <c r="AR580" i="14"/>
  <c r="AR581" i="14"/>
  <c r="AR582" i="14"/>
  <c r="AR583" i="14"/>
  <c r="AR584" i="14"/>
  <c r="AR585" i="14"/>
  <c r="AR586" i="14"/>
  <c r="AR587" i="14"/>
  <c r="AR588" i="14"/>
  <c r="AR589" i="14"/>
  <c r="AR590" i="14"/>
  <c r="AR591" i="14"/>
  <c r="AR592" i="14"/>
  <c r="AR593" i="14"/>
  <c r="AR594" i="14"/>
  <c r="AR595" i="14"/>
  <c r="AR596" i="14"/>
  <c r="AR597" i="14"/>
  <c r="AR598" i="14"/>
  <c r="AR599" i="14"/>
  <c r="AR600" i="14"/>
  <c r="AR601" i="14"/>
  <c r="AR602" i="14"/>
  <c r="AR603" i="14"/>
  <c r="AR604" i="14"/>
  <c r="AR605" i="14"/>
  <c r="AR606" i="14"/>
  <c r="AR607" i="14"/>
  <c r="AR608" i="14"/>
  <c r="AR609" i="14"/>
  <c r="AR610" i="14"/>
  <c r="AR611" i="14"/>
  <c r="AR612" i="14"/>
  <c r="AR613" i="14"/>
  <c r="AR614" i="14"/>
  <c r="AR615" i="14"/>
  <c r="AR616" i="14"/>
  <c r="AR617" i="14"/>
  <c r="AR618" i="14"/>
  <c r="AR619" i="14"/>
  <c r="AR620" i="14"/>
  <c r="AR621" i="14"/>
  <c r="AR622" i="14"/>
  <c r="AR623" i="14"/>
  <c r="AR624" i="14"/>
  <c r="AR625" i="14"/>
  <c r="AR626" i="14"/>
  <c r="AR627" i="14"/>
  <c r="AR628" i="14"/>
  <c r="AR629" i="14"/>
  <c r="AR630" i="14"/>
  <c r="AR631" i="14"/>
  <c r="AR632" i="14"/>
  <c r="AR633" i="14"/>
  <c r="AR634" i="14"/>
  <c r="AR635" i="14"/>
  <c r="AR636" i="14"/>
  <c r="AR637" i="14"/>
  <c r="AR638" i="14"/>
  <c r="AR639" i="14"/>
  <c r="AR640" i="14"/>
  <c r="AR641" i="14"/>
  <c r="AR642" i="14"/>
  <c r="AR643" i="14"/>
  <c r="AR644" i="14"/>
  <c r="AR645" i="14"/>
  <c r="AR646" i="14"/>
  <c r="AR647" i="14"/>
  <c r="AR648" i="14"/>
  <c r="AR649" i="14"/>
  <c r="AR650" i="14"/>
  <c r="AR651" i="14"/>
  <c r="AR652" i="14"/>
  <c r="AR653" i="14"/>
  <c r="AR654" i="14"/>
  <c r="AR655" i="14"/>
  <c r="AR656" i="14"/>
  <c r="AR657" i="14"/>
  <c r="AR658" i="14"/>
  <c r="AR659" i="14"/>
  <c r="AR660" i="14"/>
  <c r="AR661" i="14"/>
  <c r="AR662" i="14"/>
  <c r="AR663" i="14"/>
  <c r="AR664" i="14"/>
  <c r="AR665" i="14"/>
  <c r="AR666" i="14"/>
  <c r="AR667" i="14"/>
  <c r="AR668" i="14"/>
  <c r="AR669" i="14"/>
  <c r="AR670" i="14"/>
  <c r="AR671" i="14"/>
  <c r="AR672" i="14"/>
  <c r="AR673" i="14"/>
  <c r="AR674" i="14"/>
  <c r="AR675" i="14"/>
  <c r="AR676" i="14"/>
  <c r="AR677" i="14"/>
  <c r="AR678" i="14"/>
  <c r="AR679" i="14"/>
  <c r="AR680" i="14"/>
  <c r="AR681" i="14"/>
  <c r="AR682" i="14"/>
  <c r="AR683" i="14"/>
  <c r="AR684" i="14"/>
  <c r="AR685" i="14"/>
  <c r="AR686" i="14"/>
  <c r="AR687" i="14"/>
  <c r="AR688" i="14"/>
  <c r="AR689" i="14"/>
  <c r="AR690" i="14"/>
  <c r="AR691" i="14"/>
  <c r="AR692" i="14"/>
  <c r="AR693" i="14"/>
  <c r="AR694" i="14"/>
  <c r="AR695" i="14"/>
  <c r="AR696" i="14"/>
  <c r="AR697" i="14"/>
  <c r="AR698" i="14"/>
  <c r="AR699" i="14"/>
  <c r="AR700" i="14"/>
  <c r="AR701" i="14"/>
  <c r="AR702" i="14"/>
  <c r="AR703" i="14"/>
  <c r="AR704" i="14"/>
  <c r="AR705" i="14"/>
  <c r="AR706" i="14"/>
  <c r="AR707" i="14"/>
  <c r="AR708" i="14"/>
  <c r="AR709" i="14"/>
  <c r="AR710" i="14"/>
  <c r="AR711" i="14"/>
  <c r="AR712" i="14"/>
  <c r="AR713" i="14"/>
  <c r="AR714" i="14"/>
  <c r="AR715" i="14"/>
  <c r="AR716" i="14"/>
  <c r="AR717" i="14"/>
  <c r="AR718" i="14"/>
  <c r="AR719" i="14"/>
  <c r="AR720" i="14"/>
  <c r="AR721" i="14"/>
  <c r="AR722" i="14"/>
  <c r="AR723" i="14"/>
  <c r="AR724" i="14"/>
  <c r="AR725" i="14"/>
  <c r="AR726" i="14"/>
  <c r="AR727" i="14"/>
  <c r="AR728" i="14"/>
  <c r="AR729" i="14"/>
  <c r="AR730" i="14"/>
  <c r="AR731" i="14"/>
  <c r="AR732" i="14"/>
  <c r="AR733" i="14"/>
  <c r="AR734" i="14"/>
  <c r="AR735" i="14"/>
  <c r="AR736" i="14"/>
  <c r="AR737" i="14"/>
  <c r="AR738" i="14"/>
  <c r="AR739" i="14"/>
  <c r="AR740" i="14"/>
  <c r="AR741" i="14"/>
  <c r="AR742" i="14"/>
  <c r="AR743" i="14"/>
  <c r="AR744" i="14"/>
  <c r="AR745" i="14"/>
  <c r="AR746" i="14"/>
  <c r="AR747" i="14"/>
  <c r="AR748" i="14"/>
  <c r="AR749" i="14"/>
  <c r="AR750" i="14"/>
  <c r="AR751" i="14"/>
  <c r="AR752" i="14"/>
  <c r="AR753" i="14"/>
  <c r="AR754" i="14"/>
  <c r="AR755" i="14"/>
  <c r="AR756" i="14"/>
  <c r="AR757" i="14"/>
  <c r="AR389" i="14"/>
  <c r="AR390" i="14"/>
  <c r="AR391" i="14"/>
  <c r="AR392" i="14"/>
  <c r="AR393" i="14"/>
  <c r="AR394" i="14"/>
  <c r="AR395" i="14"/>
  <c r="AQ396" i="14"/>
  <c r="AQ397" i="14"/>
  <c r="AQ398" i="14"/>
  <c r="AQ399" i="14"/>
  <c r="AQ400" i="14"/>
  <c r="AQ401" i="14"/>
  <c r="AQ402" i="14"/>
  <c r="AQ403" i="14"/>
  <c r="AQ404" i="14"/>
  <c r="AQ405" i="14"/>
  <c r="AQ406" i="14"/>
  <c r="AQ407" i="14"/>
  <c r="AQ408" i="14"/>
  <c r="AQ409" i="14"/>
  <c r="AQ410" i="14"/>
  <c r="AQ411" i="14"/>
  <c r="AQ412" i="14"/>
  <c r="AQ413" i="14"/>
  <c r="AQ414" i="14"/>
  <c r="AQ415" i="14"/>
  <c r="AQ416" i="14"/>
  <c r="AQ417" i="14"/>
  <c r="AQ418" i="14"/>
  <c r="AQ419" i="14"/>
  <c r="AQ420" i="14"/>
  <c r="AQ421" i="14"/>
  <c r="AQ422" i="14"/>
  <c r="AQ423" i="14"/>
  <c r="AQ424" i="14"/>
  <c r="AQ425" i="14"/>
  <c r="AQ426" i="14"/>
  <c r="AQ427" i="14"/>
  <c r="AQ428" i="14"/>
  <c r="AQ429" i="14"/>
  <c r="AQ430" i="14"/>
  <c r="AQ431" i="14"/>
  <c r="AQ432" i="14"/>
  <c r="AQ433" i="14"/>
  <c r="AQ434" i="14"/>
  <c r="AQ435" i="14"/>
  <c r="AQ436" i="14"/>
  <c r="AQ437" i="14"/>
  <c r="AQ438" i="14"/>
  <c r="AQ439" i="14"/>
  <c r="AQ440" i="14"/>
  <c r="AQ441" i="14"/>
  <c r="AQ442" i="14"/>
  <c r="AQ443" i="14"/>
  <c r="AQ444" i="14"/>
  <c r="AQ445" i="14"/>
  <c r="AQ446" i="14"/>
  <c r="AQ447" i="14"/>
  <c r="AQ448" i="14"/>
  <c r="AQ449" i="14"/>
  <c r="AQ450" i="14"/>
  <c r="AQ451" i="14"/>
  <c r="AQ452" i="14"/>
  <c r="AQ453" i="14"/>
  <c r="AQ454" i="14"/>
  <c r="AQ455" i="14"/>
  <c r="AQ456" i="14"/>
  <c r="AQ457" i="14"/>
  <c r="AQ458" i="14"/>
  <c r="AQ459" i="14"/>
  <c r="AQ460" i="14"/>
  <c r="AQ461" i="14"/>
  <c r="AQ462" i="14"/>
  <c r="AQ463" i="14"/>
  <c r="AQ464" i="14"/>
  <c r="AQ465" i="14"/>
  <c r="AQ473" i="14"/>
  <c r="AQ474" i="14"/>
  <c r="AQ475" i="14"/>
  <c r="AQ476" i="14"/>
  <c r="AQ477" i="14"/>
  <c r="AQ478" i="14"/>
  <c r="AQ479" i="14"/>
  <c r="AQ480" i="14"/>
  <c r="AQ481" i="14"/>
  <c r="AQ482" i="14"/>
  <c r="AQ483" i="14"/>
  <c r="AQ484" i="14"/>
  <c r="AQ485" i="14"/>
  <c r="AQ486" i="14"/>
  <c r="AQ487" i="14"/>
  <c r="AQ488" i="14"/>
  <c r="AQ489" i="14"/>
  <c r="AQ490" i="14"/>
  <c r="AQ491" i="14"/>
  <c r="AQ492" i="14"/>
  <c r="AQ493" i="14"/>
  <c r="AQ494" i="14"/>
  <c r="AQ495" i="14"/>
  <c r="AQ496" i="14"/>
  <c r="AQ497" i="14"/>
  <c r="AQ498" i="14"/>
  <c r="AQ499" i="14"/>
  <c r="AQ500" i="14"/>
  <c r="AQ501" i="14"/>
  <c r="AQ502" i="14"/>
  <c r="AQ503" i="14"/>
  <c r="AQ504" i="14"/>
  <c r="AQ505" i="14"/>
  <c r="AQ506" i="14"/>
  <c r="AQ507" i="14"/>
  <c r="AQ508" i="14"/>
  <c r="AQ509" i="14"/>
  <c r="AQ510" i="14"/>
  <c r="AQ511" i="14"/>
  <c r="AQ512" i="14"/>
  <c r="AQ513" i="14"/>
  <c r="AQ514" i="14"/>
  <c r="AQ515" i="14"/>
  <c r="AQ516" i="14"/>
  <c r="AQ517" i="14"/>
  <c r="AQ518" i="14"/>
  <c r="AQ519" i="14"/>
  <c r="AQ520" i="14"/>
  <c r="AQ521" i="14"/>
  <c r="AQ522" i="14"/>
  <c r="AQ523" i="14"/>
  <c r="AQ524" i="14"/>
  <c r="AQ525" i="14"/>
  <c r="AQ526" i="14"/>
  <c r="AQ527" i="14"/>
  <c r="AQ528" i="14"/>
  <c r="AQ529" i="14"/>
  <c r="AQ530" i="14"/>
  <c r="AQ531" i="14"/>
  <c r="AQ532" i="14"/>
  <c r="AQ533" i="14"/>
  <c r="AQ534" i="14"/>
  <c r="AQ535" i="14"/>
  <c r="AQ536" i="14"/>
  <c r="AQ537" i="14"/>
  <c r="AQ538" i="14"/>
  <c r="AQ539" i="14"/>
  <c r="AQ540" i="14"/>
  <c r="AQ541" i="14"/>
  <c r="AQ542" i="14"/>
  <c r="AQ543" i="14"/>
  <c r="AQ544" i="14"/>
  <c r="AQ545" i="14"/>
  <c r="AQ546" i="14"/>
  <c r="AQ547" i="14"/>
  <c r="AQ548" i="14"/>
  <c r="AQ549" i="14"/>
  <c r="AQ550" i="14"/>
  <c r="AQ551" i="14"/>
  <c r="AQ552" i="14"/>
  <c r="AQ553" i="14"/>
  <c r="AQ554" i="14"/>
  <c r="AQ555" i="14"/>
  <c r="AQ556" i="14"/>
  <c r="AQ557" i="14"/>
  <c r="AQ558" i="14"/>
  <c r="AQ559" i="14"/>
  <c r="AQ560" i="14"/>
  <c r="AQ561" i="14"/>
  <c r="AQ562" i="14"/>
  <c r="AQ563" i="14"/>
  <c r="AQ564" i="14"/>
  <c r="AQ565" i="14"/>
  <c r="AQ566" i="14"/>
  <c r="AQ567" i="14"/>
  <c r="AQ568" i="14"/>
  <c r="AQ569" i="14"/>
  <c r="AQ570" i="14"/>
  <c r="AQ571" i="14"/>
  <c r="AQ572" i="14"/>
  <c r="AQ573" i="14"/>
  <c r="AQ574" i="14"/>
  <c r="AQ575" i="14"/>
  <c r="AQ576" i="14"/>
  <c r="AQ577" i="14"/>
  <c r="AQ578" i="14"/>
  <c r="AQ579" i="14"/>
  <c r="AQ580" i="14"/>
  <c r="AQ581" i="14"/>
  <c r="AQ582" i="14"/>
  <c r="AQ583" i="14"/>
  <c r="AQ584" i="14"/>
  <c r="AQ585" i="14"/>
  <c r="AQ586" i="14"/>
  <c r="AQ587" i="14"/>
  <c r="AQ588" i="14"/>
  <c r="AQ589" i="14"/>
  <c r="AQ590" i="14"/>
  <c r="AQ591" i="14"/>
  <c r="AQ592" i="14"/>
  <c r="AQ593" i="14"/>
  <c r="AQ594" i="14"/>
  <c r="AQ595" i="14"/>
  <c r="AQ596" i="14"/>
  <c r="AQ597" i="14"/>
  <c r="AQ598" i="14"/>
  <c r="AQ599" i="14"/>
  <c r="AQ600" i="14"/>
  <c r="AQ601" i="14"/>
  <c r="AQ602" i="14"/>
  <c r="AQ603" i="14"/>
  <c r="AQ604" i="14"/>
  <c r="AQ605" i="14"/>
  <c r="AQ606" i="14"/>
  <c r="AQ607" i="14"/>
  <c r="AQ608" i="14"/>
  <c r="AQ609" i="14"/>
  <c r="AQ610" i="14"/>
  <c r="AQ611" i="14"/>
  <c r="AQ612" i="14"/>
  <c r="AQ613" i="14"/>
  <c r="AQ614" i="14"/>
  <c r="AQ615" i="14"/>
  <c r="AQ616" i="14"/>
  <c r="AQ617" i="14"/>
  <c r="AQ618" i="14"/>
  <c r="AQ619" i="14"/>
  <c r="AQ620" i="14"/>
  <c r="AQ621" i="14"/>
  <c r="AQ622" i="14"/>
  <c r="AQ623" i="14"/>
  <c r="AQ624" i="14"/>
  <c r="AQ625" i="14"/>
  <c r="AQ626" i="14"/>
  <c r="AQ627" i="14"/>
  <c r="AQ628" i="14"/>
  <c r="AQ629" i="14"/>
  <c r="AQ630" i="14"/>
  <c r="AQ631" i="14"/>
  <c r="AQ632" i="14"/>
  <c r="AQ633" i="14"/>
  <c r="AQ634" i="14"/>
  <c r="AQ635" i="14"/>
  <c r="AQ636" i="14"/>
  <c r="AQ637" i="14"/>
  <c r="AQ638" i="14"/>
  <c r="AQ639" i="14"/>
  <c r="AQ640" i="14"/>
  <c r="AQ641" i="14"/>
  <c r="AQ642" i="14"/>
  <c r="AQ643" i="14"/>
  <c r="AQ644" i="14"/>
  <c r="AQ645" i="14"/>
  <c r="AQ646" i="14"/>
  <c r="AQ647" i="14"/>
  <c r="AQ648" i="14"/>
  <c r="AQ649" i="14"/>
  <c r="AQ650" i="14"/>
  <c r="AQ651" i="14"/>
  <c r="AQ652" i="14"/>
  <c r="AQ653" i="14"/>
  <c r="AQ654" i="14"/>
  <c r="AQ655" i="14"/>
  <c r="AQ656" i="14"/>
  <c r="AQ657" i="14"/>
  <c r="AQ658" i="14"/>
  <c r="AQ659" i="14"/>
  <c r="AQ660" i="14"/>
  <c r="AQ661" i="14"/>
  <c r="AQ662" i="14"/>
  <c r="AQ663" i="14"/>
  <c r="AQ664" i="14"/>
  <c r="AQ665" i="14"/>
  <c r="AQ666" i="14"/>
  <c r="AQ667" i="14"/>
  <c r="AQ668" i="14"/>
  <c r="AQ669" i="14"/>
  <c r="AQ670" i="14"/>
  <c r="AQ671" i="14"/>
  <c r="AQ672" i="14"/>
  <c r="AQ673" i="14"/>
  <c r="AQ674" i="14"/>
  <c r="AQ675" i="14"/>
  <c r="AQ676" i="14"/>
  <c r="AQ677" i="14"/>
  <c r="AQ678" i="14"/>
  <c r="AQ679" i="14"/>
  <c r="AQ680" i="14"/>
  <c r="AQ681" i="14"/>
  <c r="AQ682" i="14"/>
  <c r="AQ683" i="14"/>
  <c r="AQ684" i="14"/>
  <c r="AQ685" i="14"/>
  <c r="AQ686" i="14"/>
  <c r="AQ687" i="14"/>
  <c r="AQ688" i="14"/>
  <c r="AQ689" i="14"/>
  <c r="AQ690" i="14"/>
  <c r="AQ691" i="14"/>
  <c r="AQ692" i="14"/>
  <c r="AQ693" i="14"/>
  <c r="AQ694" i="14"/>
  <c r="AQ695" i="14"/>
  <c r="AQ696" i="14"/>
  <c r="AQ697" i="14"/>
  <c r="AQ698" i="14"/>
  <c r="AQ699" i="14"/>
  <c r="AQ700" i="14"/>
  <c r="AQ701" i="14"/>
  <c r="AQ702" i="14"/>
  <c r="AQ703" i="14"/>
  <c r="AQ704" i="14"/>
  <c r="AQ705" i="14"/>
  <c r="AQ706" i="14"/>
  <c r="AQ707" i="14"/>
  <c r="AQ708" i="14"/>
  <c r="AQ709" i="14"/>
  <c r="AQ710" i="14"/>
  <c r="AQ711" i="14"/>
  <c r="AQ712" i="14"/>
  <c r="AQ713" i="14"/>
  <c r="AQ714" i="14"/>
  <c r="AQ715" i="14"/>
  <c r="AQ716" i="14"/>
  <c r="AQ717" i="14"/>
  <c r="AQ718" i="14"/>
  <c r="AQ719" i="14"/>
  <c r="AQ720" i="14"/>
  <c r="AQ721" i="14"/>
  <c r="AQ722" i="14"/>
  <c r="AQ723" i="14"/>
  <c r="AQ724" i="14"/>
  <c r="AQ725" i="14"/>
  <c r="AQ726" i="14"/>
  <c r="AQ727" i="14"/>
  <c r="AQ728" i="14"/>
  <c r="AQ729" i="14"/>
  <c r="AQ730" i="14"/>
  <c r="AQ731" i="14"/>
  <c r="AQ732" i="14"/>
  <c r="AQ733" i="14"/>
  <c r="AQ734" i="14"/>
  <c r="AQ735" i="14"/>
  <c r="AQ736" i="14"/>
  <c r="AQ737" i="14"/>
  <c r="AQ738" i="14"/>
  <c r="AQ739" i="14"/>
  <c r="AQ740" i="14"/>
  <c r="AQ741" i="14"/>
  <c r="AQ742" i="14"/>
  <c r="AQ743" i="14"/>
  <c r="AQ744" i="14"/>
  <c r="AQ745" i="14"/>
  <c r="AQ746" i="14"/>
  <c r="AQ747" i="14"/>
  <c r="AQ748" i="14"/>
  <c r="AQ749" i="14"/>
  <c r="AQ750" i="14"/>
  <c r="AQ751" i="14"/>
  <c r="AQ752" i="14"/>
  <c r="AQ753" i="14"/>
  <c r="AQ754" i="14"/>
  <c r="AQ755" i="14"/>
  <c r="AQ756" i="14"/>
  <c r="AQ757" i="14"/>
  <c r="AQ389" i="14"/>
  <c r="AQ390" i="14"/>
  <c r="AQ391" i="14"/>
  <c r="AQ392" i="14"/>
  <c r="AQ393" i="14"/>
  <c r="AQ394" i="14"/>
  <c r="AQ395" i="14"/>
  <c r="AP396" i="14"/>
  <c r="AP397" i="14"/>
  <c r="AP398" i="14"/>
  <c r="AP399" i="14"/>
  <c r="AP400" i="14"/>
  <c r="AP401" i="14"/>
  <c r="AP402" i="14"/>
  <c r="AP403" i="14"/>
  <c r="AP404" i="14"/>
  <c r="AP405" i="14"/>
  <c r="AP406" i="14"/>
  <c r="AP407" i="14"/>
  <c r="AP408" i="14"/>
  <c r="AP409" i="14"/>
  <c r="AP410" i="14"/>
  <c r="AP411" i="14"/>
  <c r="AP412" i="14"/>
  <c r="AP413" i="14"/>
  <c r="AP414" i="14"/>
  <c r="AP415" i="14"/>
  <c r="AP416" i="14"/>
  <c r="AP417" i="14"/>
  <c r="AP418" i="14"/>
  <c r="AP419" i="14"/>
  <c r="AP420" i="14"/>
  <c r="AP421" i="14"/>
  <c r="AP422" i="14"/>
  <c r="AP423" i="14"/>
  <c r="AP424" i="14"/>
  <c r="AP425" i="14"/>
  <c r="AP426" i="14"/>
  <c r="AP427" i="14"/>
  <c r="AP428" i="14"/>
  <c r="AP429" i="14"/>
  <c r="AP430" i="14"/>
  <c r="AP431" i="14"/>
  <c r="AP432" i="14"/>
  <c r="AP433" i="14"/>
  <c r="AP434" i="14"/>
  <c r="AP435" i="14"/>
  <c r="AP436" i="14"/>
  <c r="AP437" i="14"/>
  <c r="AP438" i="14"/>
  <c r="AP439" i="14"/>
  <c r="AP440" i="14"/>
  <c r="AP441" i="14"/>
  <c r="AP442" i="14"/>
  <c r="AP443" i="14"/>
  <c r="AP444" i="14"/>
  <c r="AP445" i="14"/>
  <c r="AP446" i="14"/>
  <c r="AP447" i="14"/>
  <c r="AP448" i="14"/>
  <c r="AP449" i="14"/>
  <c r="AP450" i="14"/>
  <c r="AP451" i="14"/>
  <c r="AP452" i="14"/>
  <c r="AP453" i="14"/>
  <c r="AP454" i="14"/>
  <c r="AP455" i="14"/>
  <c r="AP456" i="14"/>
  <c r="AP457" i="14"/>
  <c r="AP458" i="14"/>
  <c r="AP459" i="14"/>
  <c r="AP460" i="14"/>
  <c r="AP461" i="14"/>
  <c r="AP462" i="14"/>
  <c r="AP463" i="14"/>
  <c r="AP464" i="14"/>
  <c r="AP465" i="14"/>
  <c r="AP473" i="14"/>
  <c r="AP474" i="14"/>
  <c r="AP475" i="14"/>
  <c r="AP476" i="14"/>
  <c r="AP477" i="14"/>
  <c r="AP478" i="14"/>
  <c r="AP479" i="14"/>
  <c r="AP480" i="14"/>
  <c r="AP481" i="14"/>
  <c r="AP482" i="14"/>
  <c r="AP483" i="14"/>
  <c r="AP484" i="14"/>
  <c r="AP485" i="14"/>
  <c r="AP486" i="14"/>
  <c r="AP487" i="14"/>
  <c r="AP488" i="14"/>
  <c r="AP489" i="14"/>
  <c r="AP490" i="14"/>
  <c r="AP491" i="14"/>
  <c r="AP492" i="14"/>
  <c r="AP493" i="14"/>
  <c r="AP494" i="14"/>
  <c r="AP495" i="14"/>
  <c r="AP496" i="14"/>
  <c r="AP497" i="14"/>
  <c r="AP498" i="14"/>
  <c r="AP499" i="14"/>
  <c r="AP500" i="14"/>
  <c r="AP501" i="14"/>
  <c r="AP502" i="14"/>
  <c r="AP503" i="14"/>
  <c r="AP504" i="14"/>
  <c r="AP505" i="14"/>
  <c r="AP506" i="14"/>
  <c r="AP507" i="14"/>
  <c r="AP508" i="14"/>
  <c r="AP509" i="14"/>
  <c r="AP510" i="14"/>
  <c r="AP511" i="14"/>
  <c r="AP512" i="14"/>
  <c r="AP513" i="14"/>
  <c r="AP514" i="14"/>
  <c r="AP515" i="14"/>
  <c r="AP516" i="14"/>
  <c r="AP517" i="14"/>
  <c r="AP518" i="14"/>
  <c r="AP519" i="14"/>
  <c r="AP520" i="14"/>
  <c r="AP521" i="14"/>
  <c r="AP522" i="14"/>
  <c r="AP523" i="14"/>
  <c r="AP524" i="14"/>
  <c r="AP525" i="14"/>
  <c r="AP526" i="14"/>
  <c r="AP527" i="14"/>
  <c r="AP528" i="14"/>
  <c r="AP529" i="14"/>
  <c r="AP530" i="14"/>
  <c r="AP531" i="14"/>
  <c r="AP532" i="14"/>
  <c r="AP533" i="14"/>
  <c r="AP534" i="14"/>
  <c r="AP535" i="14"/>
  <c r="AP536" i="14"/>
  <c r="AP537" i="14"/>
  <c r="AP538" i="14"/>
  <c r="AP539" i="14"/>
  <c r="AP540" i="14"/>
  <c r="AP541" i="14"/>
  <c r="AP542" i="14"/>
  <c r="AP543" i="14"/>
  <c r="AP544" i="14"/>
  <c r="AP545" i="14"/>
  <c r="AP546" i="14"/>
  <c r="AP547" i="14"/>
  <c r="AP548" i="14"/>
  <c r="AP549" i="14"/>
  <c r="AP550" i="14"/>
  <c r="AP551" i="14"/>
  <c r="AP552" i="14"/>
  <c r="AP553" i="14"/>
  <c r="AP554" i="14"/>
  <c r="AP555" i="14"/>
  <c r="AP556" i="14"/>
  <c r="AP557" i="14"/>
  <c r="AP558" i="14"/>
  <c r="AP559" i="14"/>
  <c r="AP560" i="14"/>
  <c r="AP561" i="14"/>
  <c r="AP562" i="14"/>
  <c r="AP563" i="14"/>
  <c r="AP564" i="14"/>
  <c r="AP565" i="14"/>
  <c r="AP566" i="14"/>
  <c r="AP567" i="14"/>
  <c r="AP568" i="14"/>
  <c r="AP569" i="14"/>
  <c r="AP570" i="14"/>
  <c r="AP571" i="14"/>
  <c r="AP572" i="14"/>
  <c r="AP573" i="14"/>
  <c r="AP574" i="14"/>
  <c r="AP575" i="14"/>
  <c r="AP576" i="14"/>
  <c r="AP577" i="14"/>
  <c r="AP578" i="14"/>
  <c r="AP579" i="14"/>
  <c r="AP580" i="14"/>
  <c r="AP581" i="14"/>
  <c r="AP582" i="14"/>
  <c r="AP583" i="14"/>
  <c r="AP584" i="14"/>
  <c r="AP585" i="14"/>
  <c r="AP586" i="14"/>
  <c r="AP587" i="14"/>
  <c r="AP588" i="14"/>
  <c r="AP589" i="14"/>
  <c r="AP590" i="14"/>
  <c r="AP591" i="14"/>
  <c r="AP592" i="14"/>
  <c r="AP593" i="14"/>
  <c r="AP594" i="14"/>
  <c r="AP595" i="14"/>
  <c r="AP596" i="14"/>
  <c r="AP597" i="14"/>
  <c r="AP598" i="14"/>
  <c r="AP599" i="14"/>
  <c r="AP600" i="14"/>
  <c r="AP601" i="14"/>
  <c r="AP602" i="14"/>
  <c r="AP603" i="14"/>
  <c r="AP604" i="14"/>
  <c r="AP605" i="14"/>
  <c r="AP606" i="14"/>
  <c r="AP607" i="14"/>
  <c r="AP608" i="14"/>
  <c r="AP609" i="14"/>
  <c r="AP610" i="14"/>
  <c r="AP611" i="14"/>
  <c r="AP612" i="14"/>
  <c r="AP613" i="14"/>
  <c r="AP614" i="14"/>
  <c r="AP615" i="14"/>
  <c r="AP616" i="14"/>
  <c r="AP617" i="14"/>
  <c r="AP618" i="14"/>
  <c r="AP619" i="14"/>
  <c r="AP620" i="14"/>
  <c r="AP621" i="14"/>
  <c r="AP622" i="14"/>
  <c r="AP623" i="14"/>
  <c r="AP624" i="14"/>
  <c r="AP625" i="14"/>
  <c r="AP626" i="14"/>
  <c r="AP627" i="14"/>
  <c r="AP628" i="14"/>
  <c r="AP629" i="14"/>
  <c r="AP630" i="14"/>
  <c r="AP631" i="14"/>
  <c r="AP632" i="14"/>
  <c r="AP633" i="14"/>
  <c r="AP634" i="14"/>
  <c r="AP635" i="14"/>
  <c r="AP636" i="14"/>
  <c r="AP637" i="14"/>
  <c r="AP638" i="14"/>
  <c r="AP639" i="14"/>
  <c r="AP640" i="14"/>
  <c r="AP641" i="14"/>
  <c r="AP642" i="14"/>
  <c r="AP643" i="14"/>
  <c r="AP644" i="14"/>
  <c r="AP645" i="14"/>
  <c r="AP646" i="14"/>
  <c r="AP647" i="14"/>
  <c r="AP648" i="14"/>
  <c r="AP649" i="14"/>
  <c r="AP650" i="14"/>
  <c r="AP651" i="14"/>
  <c r="AP652" i="14"/>
  <c r="AP653" i="14"/>
  <c r="AP654" i="14"/>
  <c r="AP655" i="14"/>
  <c r="AP656" i="14"/>
  <c r="AP657" i="14"/>
  <c r="AP658" i="14"/>
  <c r="AP659" i="14"/>
  <c r="AP660" i="14"/>
  <c r="AP661" i="14"/>
  <c r="AP662" i="14"/>
  <c r="AP663" i="14"/>
  <c r="AP664" i="14"/>
  <c r="AP665" i="14"/>
  <c r="AP666" i="14"/>
  <c r="AP667" i="14"/>
  <c r="AP668" i="14"/>
  <c r="AP669" i="14"/>
  <c r="AP670" i="14"/>
  <c r="AP671" i="14"/>
  <c r="AP672" i="14"/>
  <c r="AP673" i="14"/>
  <c r="AP674" i="14"/>
  <c r="AP675" i="14"/>
  <c r="AP676" i="14"/>
  <c r="AP677" i="14"/>
  <c r="AP678" i="14"/>
  <c r="AP679" i="14"/>
  <c r="AP680" i="14"/>
  <c r="AP681" i="14"/>
  <c r="AP682" i="14"/>
  <c r="AP683" i="14"/>
  <c r="AP684" i="14"/>
  <c r="AP685" i="14"/>
  <c r="AP686" i="14"/>
  <c r="AP687" i="14"/>
  <c r="AP688" i="14"/>
  <c r="AP689" i="14"/>
  <c r="AP690" i="14"/>
  <c r="AP691" i="14"/>
  <c r="AP692" i="14"/>
  <c r="AP693" i="14"/>
  <c r="AP694" i="14"/>
  <c r="AP695" i="14"/>
  <c r="AP696" i="14"/>
  <c r="AP697" i="14"/>
  <c r="AP698" i="14"/>
  <c r="AP699" i="14"/>
  <c r="AP700" i="14"/>
  <c r="AP701" i="14"/>
  <c r="AP702" i="14"/>
  <c r="AP703" i="14"/>
  <c r="AP704" i="14"/>
  <c r="AP705" i="14"/>
  <c r="AP706" i="14"/>
  <c r="AP707" i="14"/>
  <c r="AP708" i="14"/>
  <c r="AP709" i="14"/>
  <c r="AP710" i="14"/>
  <c r="AP711" i="14"/>
  <c r="AP712" i="14"/>
  <c r="AP713" i="14"/>
  <c r="AP714" i="14"/>
  <c r="AP715" i="14"/>
  <c r="AP716" i="14"/>
  <c r="AP717" i="14"/>
  <c r="AP718" i="14"/>
  <c r="AP719" i="14"/>
  <c r="AP720" i="14"/>
  <c r="AP721" i="14"/>
  <c r="AP722" i="14"/>
  <c r="AP723" i="14"/>
  <c r="AP724" i="14"/>
  <c r="AP725" i="14"/>
  <c r="AP726" i="14"/>
  <c r="AP727" i="14"/>
  <c r="AP728" i="14"/>
  <c r="AP729" i="14"/>
  <c r="AP730" i="14"/>
  <c r="AP731" i="14"/>
  <c r="AP732" i="14"/>
  <c r="AP733" i="14"/>
  <c r="AP734" i="14"/>
  <c r="AP735" i="14"/>
  <c r="AP736" i="14"/>
  <c r="AP737" i="14"/>
  <c r="AP738" i="14"/>
  <c r="AP739" i="14"/>
  <c r="AP740" i="14"/>
  <c r="AP741" i="14"/>
  <c r="AP742" i="14"/>
  <c r="AP743" i="14"/>
  <c r="AP744" i="14"/>
  <c r="AP745" i="14"/>
  <c r="AP746" i="14"/>
  <c r="AP747" i="14"/>
  <c r="AP748" i="14"/>
  <c r="AP749" i="14"/>
  <c r="AP750" i="14"/>
  <c r="AP751" i="14"/>
  <c r="AP752" i="14"/>
  <c r="AP753" i="14"/>
  <c r="AP754" i="14"/>
  <c r="AP755" i="14"/>
  <c r="AP756" i="14"/>
  <c r="AP757" i="14"/>
  <c r="AP389" i="14"/>
  <c r="AP390" i="14"/>
  <c r="AP391" i="14"/>
  <c r="AP392" i="14"/>
  <c r="AP393" i="14"/>
  <c r="AP394" i="14"/>
  <c r="AP395" i="14"/>
  <c r="AO396" i="14"/>
  <c r="AO399" i="14"/>
  <c r="AO400" i="14"/>
  <c r="AO401" i="14"/>
  <c r="AO402" i="14"/>
  <c r="AO403" i="14"/>
  <c r="AO404" i="14"/>
  <c r="AO405" i="14"/>
  <c r="AO406" i="14"/>
  <c r="AO407" i="14"/>
  <c r="AO408" i="14"/>
  <c r="AO409" i="14"/>
  <c r="AO411" i="14"/>
  <c r="AO412" i="14"/>
  <c r="AO413" i="14"/>
  <c r="AO414" i="14"/>
  <c r="AO415" i="14"/>
  <c r="AO416" i="14"/>
  <c r="AO417" i="14"/>
  <c r="AO418" i="14"/>
  <c r="AO419" i="14"/>
  <c r="AO420" i="14"/>
  <c r="AO421" i="14"/>
  <c r="AO422" i="14"/>
  <c r="AO423" i="14"/>
  <c r="AO424" i="14"/>
  <c r="AO425" i="14"/>
  <c r="AO426" i="14"/>
  <c r="AO427" i="14"/>
  <c r="AO428" i="14"/>
  <c r="AO429" i="14"/>
  <c r="AO430" i="14"/>
  <c r="AO431" i="14"/>
  <c r="AO432" i="14"/>
  <c r="AO434" i="14"/>
  <c r="AO435" i="14"/>
  <c r="AO436" i="14"/>
  <c r="AO437" i="14"/>
  <c r="AO438" i="14"/>
  <c r="AO439" i="14"/>
  <c r="AO440" i="14"/>
  <c r="AO441" i="14"/>
  <c r="AO442" i="14"/>
  <c r="AO443" i="14"/>
  <c r="AO444" i="14"/>
  <c r="AO445" i="14"/>
  <c r="AO446" i="14"/>
  <c r="AO447" i="14"/>
  <c r="AO448" i="14"/>
  <c r="AO449" i="14"/>
  <c r="AO450" i="14"/>
  <c r="AO451" i="14"/>
  <c r="AO452" i="14"/>
  <c r="AO453" i="14"/>
  <c r="AO454" i="14"/>
  <c r="AO455" i="14"/>
  <c r="AO456" i="14"/>
  <c r="AO457" i="14"/>
  <c r="AO458" i="14"/>
  <c r="AO459" i="14"/>
  <c r="AO460" i="14"/>
  <c r="AO461" i="14"/>
  <c r="AO462" i="14"/>
  <c r="AO463" i="14"/>
  <c r="AO464" i="14"/>
  <c r="AO465" i="14"/>
  <c r="AO473" i="14"/>
  <c r="AO474" i="14"/>
  <c r="AO475" i="14"/>
  <c r="AO476" i="14"/>
  <c r="AO477" i="14"/>
  <c r="AO478" i="14"/>
  <c r="AO479" i="14"/>
  <c r="AO480" i="14"/>
  <c r="AO481" i="14"/>
  <c r="AO482" i="14"/>
  <c r="AO483" i="14"/>
  <c r="AO484" i="14"/>
  <c r="AO485" i="14"/>
  <c r="AO486" i="14"/>
  <c r="AO487" i="14"/>
  <c r="AO488" i="14"/>
  <c r="AO489" i="14"/>
  <c r="AO490" i="14"/>
  <c r="AO491" i="14"/>
  <c r="AO492" i="14"/>
  <c r="AO493" i="14"/>
  <c r="AO494" i="14"/>
  <c r="AO495" i="14"/>
  <c r="AO496" i="14"/>
  <c r="AO497" i="14"/>
  <c r="AO498" i="14"/>
  <c r="AO499" i="14"/>
  <c r="AO500" i="14"/>
  <c r="AO501" i="14"/>
  <c r="AO502" i="14"/>
  <c r="AO503" i="14"/>
  <c r="AO504" i="14"/>
  <c r="AO505" i="14"/>
  <c r="AO506" i="14"/>
  <c r="AO507" i="14"/>
  <c r="AO508" i="14"/>
  <c r="AO509" i="14"/>
  <c r="AO510" i="14"/>
  <c r="AO511" i="14"/>
  <c r="AO512" i="14"/>
  <c r="AO513" i="14"/>
  <c r="AO514" i="14"/>
  <c r="AO515" i="14"/>
  <c r="AO516" i="14"/>
  <c r="AO517" i="14"/>
  <c r="AO518" i="14"/>
  <c r="AO519" i="14"/>
  <c r="AO520" i="14"/>
  <c r="AO521" i="14"/>
  <c r="AO522" i="14"/>
  <c r="AO523" i="14"/>
  <c r="AO524" i="14"/>
  <c r="AO525" i="14"/>
  <c r="AO526" i="14"/>
  <c r="AO527" i="14"/>
  <c r="AO528" i="14"/>
  <c r="AO529" i="14"/>
  <c r="AO530" i="14"/>
  <c r="AO531" i="14"/>
  <c r="AO532" i="14"/>
  <c r="AO533" i="14"/>
  <c r="AO534" i="14"/>
  <c r="AO535" i="14"/>
  <c r="AO536" i="14"/>
  <c r="AO537" i="14"/>
  <c r="AO538" i="14"/>
  <c r="AO539" i="14"/>
  <c r="AO540" i="14"/>
  <c r="AO541" i="14"/>
  <c r="AO542" i="14"/>
  <c r="AO543" i="14"/>
  <c r="AO544" i="14"/>
  <c r="AO545" i="14"/>
  <c r="AO546" i="14"/>
  <c r="AO547" i="14"/>
  <c r="AO548" i="14"/>
  <c r="AO549" i="14"/>
  <c r="AO550" i="14"/>
  <c r="AO551" i="14"/>
  <c r="AO552" i="14"/>
  <c r="AO553" i="14"/>
  <c r="AO554" i="14"/>
  <c r="AO555" i="14"/>
  <c r="AO556" i="14"/>
  <c r="AO557" i="14"/>
  <c r="AO558" i="14"/>
  <c r="AO559" i="14"/>
  <c r="AO560" i="14"/>
  <c r="AO561" i="14"/>
  <c r="AO562" i="14"/>
  <c r="AO563" i="14"/>
  <c r="AO564" i="14"/>
  <c r="AO565" i="14"/>
  <c r="AO566" i="14"/>
  <c r="AO567" i="14"/>
  <c r="AO568" i="14"/>
  <c r="AO569" i="14"/>
  <c r="AO570" i="14"/>
  <c r="AO571" i="14"/>
  <c r="AO572" i="14"/>
  <c r="AO573" i="14"/>
  <c r="AO574" i="14"/>
  <c r="AO575" i="14"/>
  <c r="AO576" i="14"/>
  <c r="AO577" i="14"/>
  <c r="AO578" i="14"/>
  <c r="AO579" i="14"/>
  <c r="AO580" i="14"/>
  <c r="AO581" i="14"/>
  <c r="AO582" i="14"/>
  <c r="AO583" i="14"/>
  <c r="AO584" i="14"/>
  <c r="AO585" i="14"/>
  <c r="AO586" i="14"/>
  <c r="AO587" i="14"/>
  <c r="AO588" i="14"/>
  <c r="AO589" i="14"/>
  <c r="AO590" i="14"/>
  <c r="AO591" i="14"/>
  <c r="AO593" i="14"/>
  <c r="AO595" i="14"/>
  <c r="AO596" i="14"/>
  <c r="AO597" i="14"/>
  <c r="AO598" i="14"/>
  <c r="AO601" i="14"/>
  <c r="AO602" i="14"/>
  <c r="AO603" i="14"/>
  <c r="AO604" i="14"/>
  <c r="AO605" i="14"/>
  <c r="AO608" i="14"/>
  <c r="AO609" i="14"/>
  <c r="AO610" i="14"/>
  <c r="AO611" i="14"/>
  <c r="AO612" i="14"/>
  <c r="AO616" i="14"/>
  <c r="AO617" i="14"/>
  <c r="AO618" i="14"/>
  <c r="AO619" i="14"/>
  <c r="AO622" i="14"/>
  <c r="AO623" i="14"/>
  <c r="AO624" i="14"/>
  <c r="AO625" i="14"/>
  <c r="AO626" i="14"/>
  <c r="AO627" i="14"/>
  <c r="AO628" i="14"/>
  <c r="AO629" i="14"/>
  <c r="AO630" i="14"/>
  <c r="AO631" i="14"/>
  <c r="AO632" i="14"/>
  <c r="AO633" i="14"/>
  <c r="AO634" i="14"/>
  <c r="AO635" i="14"/>
  <c r="AO637" i="14"/>
  <c r="AO638" i="14"/>
  <c r="AO639" i="14"/>
  <c r="AO640" i="14"/>
  <c r="AO642" i="14"/>
  <c r="AO643" i="14"/>
  <c r="AO645" i="14"/>
  <c r="AO646" i="14"/>
  <c r="AO647" i="14"/>
  <c r="AO648" i="14"/>
  <c r="AO649" i="14"/>
  <c r="AO650" i="14"/>
  <c r="AO651" i="14"/>
  <c r="AO652" i="14"/>
  <c r="AO653" i="14"/>
  <c r="AO654" i="14"/>
  <c r="AO655" i="14"/>
  <c r="AO656" i="14"/>
  <c r="AO657" i="14"/>
  <c r="AO658" i="14"/>
  <c r="AO659" i="14"/>
  <c r="AO660" i="14"/>
  <c r="AO661" i="14"/>
  <c r="AO662" i="14"/>
  <c r="AO663" i="14"/>
  <c r="AO665" i="14"/>
  <c r="AO666" i="14"/>
  <c r="AO667" i="14"/>
  <c r="AO668" i="14"/>
  <c r="AO669" i="14"/>
  <c r="AO670" i="14"/>
  <c r="AO671" i="14"/>
  <c r="AO672" i="14"/>
  <c r="AO673" i="14"/>
  <c r="AO674" i="14"/>
  <c r="AO675" i="14"/>
  <c r="AO676" i="14"/>
  <c r="AO677" i="14"/>
  <c r="AO678" i="14"/>
  <c r="AO679" i="14"/>
  <c r="AO680" i="14"/>
  <c r="AO681" i="14"/>
  <c r="AO682" i="14"/>
  <c r="AO683" i="14"/>
  <c r="AO684" i="14"/>
  <c r="AO685" i="14"/>
  <c r="AO686" i="14"/>
  <c r="AO687" i="14"/>
  <c r="AO688" i="14"/>
  <c r="AO689" i="14"/>
  <c r="AO690" i="14"/>
  <c r="AO691" i="14"/>
  <c r="AO692" i="14"/>
  <c r="AO693" i="14"/>
  <c r="AO694" i="14"/>
  <c r="AO695" i="14"/>
  <c r="AO696" i="14"/>
  <c r="AO697" i="14"/>
  <c r="AO698" i="14"/>
  <c r="AO699" i="14"/>
  <c r="AO700" i="14"/>
  <c r="AO701" i="14"/>
  <c r="AO702" i="14"/>
  <c r="AO703" i="14"/>
  <c r="AO704" i="14"/>
  <c r="AO705" i="14"/>
  <c r="AO706" i="14"/>
  <c r="AO707" i="14"/>
  <c r="AO708" i="14"/>
  <c r="AO709" i="14"/>
  <c r="AO710" i="14"/>
  <c r="AO711" i="14"/>
  <c r="AO712" i="14"/>
  <c r="AO713" i="14"/>
  <c r="AO714" i="14"/>
  <c r="AO715" i="14"/>
  <c r="AO716" i="14"/>
  <c r="AO717" i="14"/>
  <c r="AO718" i="14"/>
  <c r="AO719" i="14"/>
  <c r="AO720" i="14"/>
  <c r="AO721" i="14"/>
  <c r="AO722" i="14"/>
  <c r="AO723" i="14"/>
  <c r="AO724" i="14"/>
  <c r="AO725" i="14"/>
  <c r="AO726" i="14"/>
  <c r="AO727" i="14"/>
  <c r="AO728" i="14"/>
  <c r="AO729" i="14"/>
  <c r="AO730" i="14"/>
  <c r="AO731" i="14"/>
  <c r="AO732" i="14"/>
  <c r="AO733" i="14"/>
  <c r="AO734" i="14"/>
  <c r="AO735" i="14"/>
  <c r="AO736" i="14"/>
  <c r="AO737" i="14"/>
  <c r="AO738" i="14"/>
  <c r="AO739" i="14"/>
  <c r="AO740" i="14"/>
  <c r="AO741" i="14"/>
  <c r="AO742" i="14"/>
  <c r="AO743" i="14"/>
  <c r="AO744" i="14"/>
  <c r="AO745" i="14"/>
  <c r="AO746" i="14"/>
  <c r="AO747" i="14"/>
  <c r="AO748" i="14"/>
  <c r="AO749" i="14"/>
  <c r="AO750" i="14"/>
  <c r="AO751" i="14"/>
  <c r="AO752" i="14"/>
  <c r="AO753" i="14"/>
  <c r="AO754" i="14"/>
  <c r="AO755" i="14"/>
  <c r="AO756" i="14"/>
  <c r="AO757" i="14"/>
  <c r="AO389" i="14"/>
  <c r="AO391" i="14"/>
  <c r="AO392" i="14"/>
  <c r="AO393" i="14"/>
  <c r="AO394" i="14"/>
  <c r="AO395" i="14"/>
  <c r="AO359" i="14"/>
  <c r="AO360" i="14"/>
  <c r="AO361" i="14"/>
  <c r="AO362" i="14"/>
  <c r="AO363" i="14"/>
  <c r="AO364" i="14"/>
  <c r="AO365" i="14"/>
  <c r="AO366" i="14"/>
  <c r="AO367" i="14"/>
  <c r="AO368" i="14"/>
  <c r="AO369" i="14"/>
  <c r="AO370" i="14"/>
  <c r="AO371" i="14"/>
  <c r="AO372" i="14"/>
  <c r="AO373" i="14"/>
  <c r="AO374" i="14"/>
  <c r="AO375" i="14"/>
  <c r="AO376" i="14"/>
  <c r="AO377" i="14"/>
  <c r="AO378" i="14"/>
  <c r="AO379" i="14"/>
  <c r="AO380" i="14"/>
  <c r="AO381" i="14"/>
  <c r="AO382" i="14"/>
  <c r="AO383" i="14"/>
  <c r="AO384" i="14"/>
  <c r="AO385" i="14"/>
  <c r="AO386" i="14"/>
  <c r="AO387" i="14"/>
  <c r="AO388"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AV261" i="14"/>
  <c r="AV262" i="14"/>
  <c r="AV263"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V372" i="14"/>
  <c r="AV373" i="14"/>
  <c r="AV374" i="14"/>
  <c r="AV375" i="14"/>
  <c r="AV376" i="14"/>
  <c r="AV377" i="14"/>
  <c r="AV378" i="14"/>
  <c r="AV379" i="14"/>
  <c r="AV380" i="14"/>
  <c r="AV381" i="14"/>
  <c r="AV382" i="14"/>
  <c r="AV383" i="14"/>
  <c r="AV384" i="14"/>
  <c r="AV385" i="14"/>
  <c r="AV386" i="14"/>
  <c r="AV387" i="14"/>
  <c r="AV388"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U195" i="14"/>
  <c r="AU196" i="14"/>
  <c r="AU197" i="14"/>
  <c r="AU198" i="14"/>
  <c r="AU199" i="14"/>
  <c r="AU200" i="14"/>
  <c r="AU201" i="14"/>
  <c r="AU202" i="14"/>
  <c r="AU203" i="14"/>
  <c r="AU204" i="14"/>
  <c r="AU205" i="14"/>
  <c r="AU206" i="14"/>
  <c r="AU207" i="14"/>
  <c r="AU208" i="14"/>
  <c r="AU209" i="14"/>
  <c r="AU210" i="14"/>
  <c r="AU211" i="14"/>
  <c r="AU212" i="14"/>
  <c r="AU213" i="14"/>
  <c r="AU214" i="14"/>
  <c r="AU215" i="14"/>
  <c r="AU216" i="14"/>
  <c r="AU217" i="14"/>
  <c r="AU218" i="14"/>
  <c r="AU219" i="14"/>
  <c r="AU220" i="14"/>
  <c r="AU221" i="14"/>
  <c r="AU222" i="14"/>
  <c r="AU223" i="14"/>
  <c r="AU224" i="14"/>
  <c r="AU225" i="14"/>
  <c r="AU226" i="14"/>
  <c r="AU227" i="14"/>
  <c r="AU228" i="14"/>
  <c r="AU229" i="14"/>
  <c r="AU230" i="14"/>
  <c r="AU231" i="14"/>
  <c r="AU232" i="14"/>
  <c r="AU233" i="14"/>
  <c r="AU234" i="14"/>
  <c r="AU235" i="14"/>
  <c r="AU236" i="14"/>
  <c r="AU237" i="14"/>
  <c r="AU238" i="14"/>
  <c r="AU239" i="14"/>
  <c r="AU240" i="14"/>
  <c r="AU241" i="14"/>
  <c r="AU242" i="14"/>
  <c r="AU243" i="14"/>
  <c r="AU244" i="14"/>
  <c r="AU245" i="14"/>
  <c r="AU246" i="14"/>
  <c r="AU247" i="14"/>
  <c r="AU248" i="14"/>
  <c r="AU249" i="14"/>
  <c r="AU250" i="14"/>
  <c r="AU251" i="14"/>
  <c r="AU252" i="14"/>
  <c r="AU253" i="14"/>
  <c r="AU254" i="14"/>
  <c r="AU255" i="14"/>
  <c r="AU256" i="14"/>
  <c r="AU257" i="14"/>
  <c r="AU258" i="14"/>
  <c r="AU259" i="14"/>
  <c r="AU260" i="14"/>
  <c r="AU261" i="14"/>
  <c r="AU262" i="14"/>
  <c r="AU263" i="14"/>
  <c r="AU264" i="14"/>
  <c r="AU265" i="14"/>
  <c r="AU266" i="14"/>
  <c r="AU267" i="14"/>
  <c r="AU268" i="14"/>
  <c r="AU269" i="14"/>
  <c r="AU270" i="14"/>
  <c r="AU271" i="14"/>
  <c r="AU272" i="14"/>
  <c r="AU273" i="14"/>
  <c r="AU274" i="14"/>
  <c r="AU275" i="14"/>
  <c r="AU276" i="14"/>
  <c r="AU277" i="14"/>
  <c r="AU278" i="14"/>
  <c r="AU279" i="14"/>
  <c r="AU280" i="14"/>
  <c r="AU281" i="14"/>
  <c r="AU282" i="14"/>
  <c r="AU283" i="14"/>
  <c r="AU284" i="14"/>
  <c r="AU285" i="14"/>
  <c r="AU286" i="14"/>
  <c r="AU287" i="14"/>
  <c r="AU288" i="14"/>
  <c r="AU289" i="14"/>
  <c r="AU290" i="14"/>
  <c r="AU291" i="14"/>
  <c r="AU292" i="14"/>
  <c r="AU293" i="14"/>
  <c r="AU294" i="14"/>
  <c r="AU295" i="14"/>
  <c r="AU296" i="14"/>
  <c r="AU297" i="14"/>
  <c r="AU298" i="14"/>
  <c r="AU299" i="14"/>
  <c r="AU300" i="14"/>
  <c r="AU301" i="14"/>
  <c r="AU302" i="14"/>
  <c r="AU303" i="14"/>
  <c r="AU304" i="14"/>
  <c r="AU305" i="14"/>
  <c r="AU306" i="14"/>
  <c r="AU307" i="14"/>
  <c r="AU308" i="14"/>
  <c r="AU309" i="14"/>
  <c r="AU310" i="14"/>
  <c r="AU311" i="14"/>
  <c r="AU312" i="14"/>
  <c r="AU313" i="14"/>
  <c r="AU314" i="14"/>
  <c r="AU315" i="14"/>
  <c r="AU316" i="14"/>
  <c r="AU317" i="14"/>
  <c r="AU318" i="14"/>
  <c r="AU319" i="14"/>
  <c r="AU320" i="14"/>
  <c r="AU321" i="14"/>
  <c r="AU322" i="14"/>
  <c r="AU323" i="14"/>
  <c r="AU324" i="14"/>
  <c r="AU325" i="14"/>
  <c r="AU326" i="14"/>
  <c r="AU327" i="14"/>
  <c r="AU328" i="14"/>
  <c r="AU329" i="14"/>
  <c r="AU330" i="14"/>
  <c r="AU331" i="14"/>
  <c r="AU332" i="14"/>
  <c r="AU333" i="14"/>
  <c r="AU334" i="14"/>
  <c r="AU335" i="14"/>
  <c r="AU336" i="14"/>
  <c r="AU337" i="14"/>
  <c r="AU338" i="14"/>
  <c r="AU339" i="14"/>
  <c r="AU340" i="14"/>
  <c r="AU341" i="14"/>
  <c r="AU342" i="14"/>
  <c r="AU343" i="14"/>
  <c r="AU344" i="14"/>
  <c r="AU345" i="14"/>
  <c r="AU346" i="14"/>
  <c r="AU347" i="14"/>
  <c r="AU348" i="14"/>
  <c r="AU349" i="14"/>
  <c r="AU350" i="14"/>
  <c r="AU351" i="14"/>
  <c r="AU352" i="14"/>
  <c r="AU353" i="14"/>
  <c r="AU354" i="14"/>
  <c r="AU355" i="14"/>
  <c r="AU356" i="14"/>
  <c r="AU357" i="14"/>
  <c r="AU358" i="14"/>
  <c r="AU359" i="14"/>
  <c r="AU360" i="14"/>
  <c r="AU361" i="14"/>
  <c r="AU362" i="14"/>
  <c r="AU363" i="14"/>
  <c r="AU364" i="14"/>
  <c r="AU365" i="14"/>
  <c r="AU366" i="14"/>
  <c r="AU367" i="14"/>
  <c r="AU368" i="14"/>
  <c r="AU369" i="14"/>
  <c r="AU370" i="14"/>
  <c r="AU371" i="14"/>
  <c r="AU372" i="14"/>
  <c r="AU373" i="14"/>
  <c r="AU374" i="14"/>
  <c r="AU375" i="14"/>
  <c r="AU376" i="14"/>
  <c r="AU377" i="14"/>
  <c r="AU378" i="14"/>
  <c r="AU379" i="14"/>
  <c r="AU380" i="14"/>
  <c r="AU381" i="14"/>
  <c r="AU382" i="14"/>
  <c r="AU383" i="14"/>
  <c r="AU384" i="14"/>
  <c r="AU385" i="14"/>
  <c r="AU386" i="14"/>
  <c r="AU387" i="14"/>
  <c r="AU388" i="14"/>
  <c r="AT158" i="14"/>
  <c r="AT159" i="14"/>
  <c r="AT160" i="14"/>
  <c r="AT161" i="14"/>
  <c r="AT162" i="14"/>
  <c r="AT163" i="14"/>
  <c r="AT164" i="14"/>
  <c r="AT165" i="14"/>
  <c r="AT166" i="14"/>
  <c r="AT167" i="14"/>
  <c r="AT168" i="14"/>
  <c r="AT169" i="14"/>
  <c r="AT170" i="14"/>
  <c r="AT171" i="14"/>
  <c r="AT172" i="14"/>
  <c r="AT173" i="14"/>
  <c r="AT174" i="14"/>
  <c r="AT175" i="14"/>
  <c r="AT176" i="14"/>
  <c r="AT177" i="14"/>
  <c r="AT178" i="14"/>
  <c r="AT179" i="14"/>
  <c r="AT180" i="14"/>
  <c r="AT181" i="14"/>
  <c r="AT182" i="14"/>
  <c r="AT183" i="14"/>
  <c r="AT184" i="14"/>
  <c r="AT185" i="14"/>
  <c r="AT186" i="14"/>
  <c r="AT187" i="14"/>
  <c r="AT188" i="14"/>
  <c r="AT189" i="14"/>
  <c r="AT190" i="14"/>
  <c r="AT191" i="14"/>
  <c r="AT192" i="14"/>
  <c r="AT193" i="14"/>
  <c r="AT194" i="14"/>
  <c r="AT195" i="14"/>
  <c r="AT196" i="14"/>
  <c r="AT197" i="14"/>
  <c r="AT198" i="14"/>
  <c r="AT199" i="14"/>
  <c r="AT200" i="14"/>
  <c r="AT201" i="14"/>
  <c r="AT202" i="14"/>
  <c r="AT203" i="14"/>
  <c r="AT204" i="14"/>
  <c r="AT205" i="14"/>
  <c r="AT206" i="14"/>
  <c r="AT207" i="14"/>
  <c r="AT208" i="14"/>
  <c r="AT209" i="14"/>
  <c r="AT210" i="14"/>
  <c r="AT211" i="14"/>
  <c r="AT212" i="14"/>
  <c r="AT213" i="14"/>
  <c r="AT214" i="14"/>
  <c r="AT215" i="14"/>
  <c r="AT216" i="14"/>
  <c r="AT217" i="14"/>
  <c r="AT218" i="14"/>
  <c r="AT219" i="14"/>
  <c r="AT220" i="14"/>
  <c r="AT221" i="14"/>
  <c r="AT222" i="14"/>
  <c r="AT223" i="14"/>
  <c r="AT224" i="14"/>
  <c r="AT225" i="14"/>
  <c r="AT226" i="14"/>
  <c r="AT227" i="14"/>
  <c r="AT228" i="14"/>
  <c r="AT229" i="14"/>
  <c r="AT230" i="14"/>
  <c r="AT231" i="14"/>
  <c r="AT232" i="14"/>
  <c r="AT233" i="14"/>
  <c r="AT234" i="14"/>
  <c r="AT235" i="14"/>
  <c r="AT236" i="14"/>
  <c r="AT237" i="14"/>
  <c r="AT238" i="14"/>
  <c r="AT239" i="14"/>
  <c r="AT240" i="14"/>
  <c r="AT241" i="14"/>
  <c r="AT242" i="14"/>
  <c r="AT243" i="14"/>
  <c r="AT244" i="14"/>
  <c r="AT245" i="14"/>
  <c r="AT246" i="14"/>
  <c r="AT247" i="14"/>
  <c r="AT248" i="14"/>
  <c r="AT249" i="14"/>
  <c r="AT250" i="14"/>
  <c r="AT251" i="14"/>
  <c r="AT252" i="14"/>
  <c r="AT253" i="14"/>
  <c r="AT254" i="14"/>
  <c r="AT255" i="14"/>
  <c r="AT256" i="14"/>
  <c r="AT257" i="14"/>
  <c r="AT258" i="14"/>
  <c r="AT259" i="14"/>
  <c r="AT260" i="14"/>
  <c r="AT261" i="14"/>
  <c r="AT262" i="14"/>
  <c r="AT263" i="14"/>
  <c r="AT264" i="14"/>
  <c r="AT265" i="14"/>
  <c r="AT266" i="14"/>
  <c r="AT267" i="14"/>
  <c r="AT268" i="14"/>
  <c r="AT269" i="14"/>
  <c r="AT270" i="14"/>
  <c r="AT271" i="14"/>
  <c r="AT272" i="14"/>
  <c r="AT273" i="14"/>
  <c r="AT274" i="14"/>
  <c r="AT275" i="14"/>
  <c r="AT276" i="14"/>
  <c r="AT277" i="14"/>
  <c r="AT278" i="14"/>
  <c r="AT279" i="14"/>
  <c r="AT280" i="14"/>
  <c r="AT281" i="14"/>
  <c r="AT282" i="14"/>
  <c r="AT283" i="14"/>
  <c r="AT284" i="14"/>
  <c r="AT285" i="14"/>
  <c r="AT286" i="14"/>
  <c r="AT287" i="14"/>
  <c r="AT288" i="14"/>
  <c r="AT289" i="14"/>
  <c r="AT290" i="14"/>
  <c r="AT291" i="14"/>
  <c r="AT292" i="14"/>
  <c r="AT293" i="14"/>
  <c r="AT294" i="14"/>
  <c r="AT295" i="14"/>
  <c r="AT296" i="14"/>
  <c r="AT297" i="14"/>
  <c r="AT298" i="14"/>
  <c r="AT299" i="14"/>
  <c r="AT300" i="14"/>
  <c r="AT301" i="14"/>
  <c r="AT302" i="14"/>
  <c r="AT303" i="14"/>
  <c r="AT304" i="14"/>
  <c r="AT305" i="14"/>
  <c r="AT306" i="14"/>
  <c r="AT307" i="14"/>
  <c r="AT308" i="14"/>
  <c r="AT309" i="14"/>
  <c r="AT310" i="14"/>
  <c r="AT311" i="14"/>
  <c r="AT312" i="14"/>
  <c r="AT313" i="14"/>
  <c r="AT314" i="14"/>
  <c r="AT315" i="14"/>
  <c r="AT316" i="14"/>
  <c r="AT317" i="14"/>
  <c r="AT318" i="14"/>
  <c r="AT319" i="14"/>
  <c r="AT320" i="14"/>
  <c r="AT321" i="14"/>
  <c r="AT322" i="14"/>
  <c r="AT323" i="14"/>
  <c r="AT324" i="14"/>
  <c r="AT325" i="14"/>
  <c r="AT326" i="14"/>
  <c r="AT327" i="14"/>
  <c r="AT328" i="14"/>
  <c r="AT329" i="14"/>
  <c r="AT330" i="14"/>
  <c r="AT331" i="14"/>
  <c r="AT332" i="14"/>
  <c r="AT333" i="14"/>
  <c r="AT334" i="14"/>
  <c r="AT335" i="14"/>
  <c r="AT336" i="14"/>
  <c r="AT337" i="14"/>
  <c r="AT338" i="14"/>
  <c r="AT339" i="14"/>
  <c r="AT340" i="14"/>
  <c r="AT341" i="14"/>
  <c r="AT342" i="14"/>
  <c r="AT343" i="14"/>
  <c r="AT344" i="14"/>
  <c r="AT345" i="14"/>
  <c r="AT346" i="14"/>
  <c r="AT347" i="14"/>
  <c r="AT348" i="14"/>
  <c r="AT349" i="14"/>
  <c r="AT350" i="14"/>
  <c r="AT351" i="14"/>
  <c r="AT352" i="14"/>
  <c r="AT353" i="14"/>
  <c r="AT354" i="14"/>
  <c r="AT355" i="14"/>
  <c r="AT356" i="14"/>
  <c r="AT357" i="14"/>
  <c r="AT358" i="14"/>
  <c r="AT359" i="14"/>
  <c r="AT360" i="14"/>
  <c r="AT361" i="14"/>
  <c r="AT362" i="14"/>
  <c r="AT363" i="14"/>
  <c r="AT364" i="14"/>
  <c r="AT365" i="14"/>
  <c r="AT366" i="14"/>
  <c r="AT367" i="14"/>
  <c r="AT368" i="14"/>
  <c r="AT369" i="14"/>
  <c r="AT370" i="14"/>
  <c r="AT371" i="14"/>
  <c r="AT372" i="14"/>
  <c r="AT373" i="14"/>
  <c r="AT374" i="14"/>
  <c r="AT375" i="14"/>
  <c r="AT376" i="14"/>
  <c r="AT377" i="14"/>
  <c r="AT378" i="14"/>
  <c r="AT379" i="14"/>
  <c r="AT380" i="14"/>
  <c r="AT381" i="14"/>
  <c r="AT382" i="14"/>
  <c r="AT383" i="14"/>
  <c r="AT384" i="14"/>
  <c r="AT385" i="14"/>
  <c r="AT386" i="14"/>
  <c r="AT387" i="14"/>
  <c r="AT388" i="14"/>
  <c r="AV157" i="14"/>
  <c r="AU157" i="14"/>
  <c r="AT157" i="14"/>
  <c r="AS158" i="14"/>
  <c r="AS159" i="14"/>
  <c r="AS160" i="14"/>
  <c r="AS161" i="14"/>
  <c r="AS162" i="14"/>
  <c r="AS163" i="14"/>
  <c r="AS164" i="14"/>
  <c r="AS165" i="14"/>
  <c r="AS166" i="14"/>
  <c r="AS167" i="14"/>
  <c r="AS168" i="14"/>
  <c r="AS169" i="14"/>
  <c r="AS170" i="14"/>
  <c r="AS171" i="14"/>
  <c r="AS172" i="14"/>
  <c r="AS173" i="14"/>
  <c r="AS174" i="14"/>
  <c r="AS175" i="14"/>
  <c r="AS176" i="14"/>
  <c r="AS177" i="14"/>
  <c r="AS178" i="14"/>
  <c r="AS179" i="14"/>
  <c r="AS180" i="14"/>
  <c r="AS181" i="14"/>
  <c r="AS182" i="14"/>
  <c r="AS183" i="14"/>
  <c r="AS184" i="14"/>
  <c r="AS185" i="14"/>
  <c r="AS186" i="14"/>
  <c r="AS187" i="14"/>
  <c r="AS188" i="14"/>
  <c r="AS189" i="14"/>
  <c r="AS190" i="14"/>
  <c r="AS191" i="14"/>
  <c r="AS192" i="14"/>
  <c r="AS193" i="14"/>
  <c r="AS194" i="14"/>
  <c r="AS195" i="14"/>
  <c r="AS196" i="14"/>
  <c r="AS197" i="14"/>
  <c r="AS198" i="14"/>
  <c r="AS199" i="14"/>
  <c r="AS200" i="14"/>
  <c r="AS201" i="14"/>
  <c r="AS202" i="14"/>
  <c r="AS203" i="14"/>
  <c r="AS204" i="14"/>
  <c r="AS205" i="14"/>
  <c r="AS206" i="14"/>
  <c r="AS207" i="14"/>
  <c r="AS208" i="14"/>
  <c r="AS209" i="14"/>
  <c r="AS210" i="14"/>
  <c r="AS211" i="14"/>
  <c r="AS212" i="14"/>
  <c r="AS213" i="14"/>
  <c r="AS214" i="14"/>
  <c r="AS215" i="14"/>
  <c r="AS216" i="14"/>
  <c r="AS217" i="14"/>
  <c r="AS218" i="14"/>
  <c r="AS219" i="14"/>
  <c r="AS220" i="14"/>
  <c r="AS221" i="14"/>
  <c r="AS222" i="14"/>
  <c r="AS223" i="14"/>
  <c r="AS224" i="14"/>
  <c r="AS225" i="14"/>
  <c r="AS226" i="14"/>
  <c r="AS227" i="14"/>
  <c r="AS228" i="14"/>
  <c r="AS229" i="14"/>
  <c r="AS230" i="14"/>
  <c r="AS231" i="14"/>
  <c r="AS232" i="14"/>
  <c r="AS233" i="14"/>
  <c r="AS234" i="14"/>
  <c r="AS235" i="14"/>
  <c r="AS236" i="14"/>
  <c r="AS237" i="14"/>
  <c r="AS238" i="14"/>
  <c r="AS239" i="14"/>
  <c r="AS240" i="14"/>
  <c r="AS241" i="14"/>
  <c r="AS242" i="14"/>
  <c r="AS243" i="14"/>
  <c r="AS244" i="14"/>
  <c r="AS245" i="14"/>
  <c r="AS246" i="14"/>
  <c r="AS247" i="14"/>
  <c r="AS248" i="14"/>
  <c r="AS249" i="14"/>
  <c r="AS250" i="14"/>
  <c r="AS251" i="14"/>
  <c r="AS252" i="14"/>
  <c r="AS253" i="14"/>
  <c r="AS254" i="14"/>
  <c r="AS255" i="14"/>
  <c r="AS256" i="14"/>
  <c r="AS257" i="14"/>
  <c r="AS258" i="14"/>
  <c r="AS259" i="14"/>
  <c r="AS260" i="14"/>
  <c r="AS261" i="14"/>
  <c r="AS262" i="14"/>
  <c r="AS263" i="14"/>
  <c r="AS264" i="14"/>
  <c r="AS265" i="14"/>
  <c r="AS266" i="14"/>
  <c r="AS267" i="14"/>
  <c r="AS268" i="14"/>
  <c r="AS269" i="14"/>
  <c r="AS270" i="14"/>
  <c r="AS271" i="14"/>
  <c r="AS272" i="14"/>
  <c r="AS273" i="14"/>
  <c r="AS274" i="14"/>
  <c r="AS275" i="14"/>
  <c r="AS276" i="14"/>
  <c r="AS277" i="14"/>
  <c r="AS278" i="14"/>
  <c r="AS279" i="14"/>
  <c r="AS280" i="14"/>
  <c r="AS281" i="14"/>
  <c r="AS282" i="14"/>
  <c r="AS283" i="14"/>
  <c r="AS284" i="14"/>
  <c r="AS285" i="14"/>
  <c r="AS286" i="14"/>
  <c r="AS287" i="14"/>
  <c r="AS288" i="14"/>
  <c r="AS289" i="14"/>
  <c r="AS290" i="14"/>
  <c r="AS291" i="14"/>
  <c r="AS292" i="14"/>
  <c r="AS293" i="14"/>
  <c r="AS294" i="14"/>
  <c r="AS295" i="14"/>
  <c r="AS296" i="14"/>
  <c r="AS297" i="14"/>
  <c r="AS298" i="14"/>
  <c r="AS299" i="14"/>
  <c r="AS300" i="14"/>
  <c r="AS301" i="14"/>
  <c r="AS302" i="14"/>
  <c r="AS303" i="14"/>
  <c r="AS304" i="14"/>
  <c r="AS305" i="14"/>
  <c r="AS306" i="14"/>
  <c r="AS307" i="14"/>
  <c r="AS308" i="14"/>
  <c r="AS309" i="14"/>
  <c r="AS310" i="14"/>
  <c r="AS311" i="14"/>
  <c r="AS312" i="14"/>
  <c r="AS313" i="14"/>
  <c r="AS314" i="14"/>
  <c r="AS315" i="14"/>
  <c r="AS316" i="14"/>
  <c r="AS317" i="14"/>
  <c r="AS318" i="14"/>
  <c r="AS319" i="14"/>
  <c r="AS320" i="14"/>
  <c r="AS321" i="14"/>
  <c r="AS322" i="14"/>
  <c r="AS323" i="14"/>
  <c r="AS324" i="14"/>
  <c r="AS325" i="14"/>
  <c r="AS326" i="14"/>
  <c r="AS327" i="14"/>
  <c r="AS328" i="14"/>
  <c r="AS329" i="14"/>
  <c r="AS330" i="14"/>
  <c r="AS331" i="14"/>
  <c r="AS332" i="14"/>
  <c r="AS333" i="14"/>
  <c r="AS334" i="14"/>
  <c r="AS335" i="14"/>
  <c r="AS336" i="14"/>
  <c r="AS337" i="14"/>
  <c r="AS338" i="14"/>
  <c r="AS339" i="14"/>
  <c r="AS340" i="14"/>
  <c r="AS341" i="14"/>
  <c r="AS342" i="14"/>
  <c r="AS343" i="14"/>
  <c r="AS344" i="14"/>
  <c r="AS345" i="14"/>
  <c r="AS346" i="14"/>
  <c r="AS347" i="14"/>
  <c r="AS348" i="14"/>
  <c r="AS349" i="14"/>
  <c r="AS350" i="14"/>
  <c r="AS351" i="14"/>
  <c r="AS352" i="14"/>
  <c r="AS353" i="14"/>
  <c r="AS355" i="14"/>
  <c r="AS356" i="14"/>
  <c r="AS357" i="14"/>
  <c r="AS358" i="14"/>
  <c r="AS359" i="14"/>
  <c r="AS360" i="14"/>
  <c r="AS361" i="14"/>
  <c r="AS362" i="14"/>
  <c r="AS363" i="14"/>
  <c r="AS364" i="14"/>
  <c r="AS365" i="14"/>
  <c r="AS366" i="14"/>
  <c r="AS367" i="14"/>
  <c r="AS368" i="14"/>
  <c r="AS369" i="14"/>
  <c r="AS370" i="14"/>
  <c r="AS371" i="14"/>
  <c r="AS372" i="14"/>
  <c r="AS373" i="14"/>
  <c r="AS374" i="14"/>
  <c r="AS375" i="14"/>
  <c r="AS376" i="14"/>
  <c r="AS377" i="14"/>
  <c r="AS378" i="14"/>
  <c r="AS379" i="14"/>
  <c r="AS380" i="14"/>
  <c r="AS381" i="14"/>
  <c r="AS382" i="14"/>
  <c r="AS383" i="14"/>
  <c r="AS384" i="14"/>
  <c r="AS385" i="14"/>
  <c r="AS386" i="14"/>
  <c r="AS387" i="14"/>
  <c r="AS388" i="14"/>
  <c r="AS157" i="14"/>
  <c r="AQ158" i="14"/>
  <c r="AR158" i="14"/>
  <c r="AQ159" i="14"/>
  <c r="AR159" i="14"/>
  <c r="AQ160" i="14"/>
  <c r="AR160" i="14"/>
  <c r="AQ161" i="14"/>
  <c r="AR161" i="14"/>
  <c r="AQ162" i="14"/>
  <c r="AR162" i="14"/>
  <c r="AQ163" i="14"/>
  <c r="AR163" i="14"/>
  <c r="AQ164" i="14"/>
  <c r="AR164" i="14"/>
  <c r="AQ165" i="14"/>
  <c r="AR165" i="14"/>
  <c r="AQ166" i="14"/>
  <c r="AR166" i="14"/>
  <c r="AQ167" i="14"/>
  <c r="AR167" i="14"/>
  <c r="AQ168" i="14"/>
  <c r="AR168" i="14"/>
  <c r="AQ169" i="14"/>
  <c r="AR169" i="14"/>
  <c r="AQ170" i="14"/>
  <c r="AR170" i="14"/>
  <c r="AQ171" i="14"/>
  <c r="AR171" i="14"/>
  <c r="AQ172" i="14"/>
  <c r="AR172" i="14"/>
  <c r="AQ173" i="14"/>
  <c r="AR173" i="14"/>
  <c r="AQ174" i="14"/>
  <c r="AR174" i="14"/>
  <c r="AQ175" i="14"/>
  <c r="AR175" i="14"/>
  <c r="AQ176" i="14"/>
  <c r="AR176" i="14"/>
  <c r="AQ177" i="14"/>
  <c r="AR177" i="14"/>
  <c r="AQ178" i="14"/>
  <c r="AR178" i="14"/>
  <c r="AQ179" i="14"/>
  <c r="AR179" i="14"/>
  <c r="AQ180" i="14"/>
  <c r="AR180" i="14"/>
  <c r="AQ181" i="14"/>
  <c r="AR181" i="14"/>
  <c r="AQ182" i="14"/>
  <c r="AR182" i="14"/>
  <c r="AQ183" i="14"/>
  <c r="AR183" i="14"/>
  <c r="AQ184" i="14"/>
  <c r="AR184" i="14"/>
  <c r="AQ185" i="14"/>
  <c r="AR185" i="14"/>
  <c r="AQ186" i="14"/>
  <c r="AR186" i="14"/>
  <c r="AQ187" i="14"/>
  <c r="AR187" i="14"/>
  <c r="AQ188" i="14"/>
  <c r="AR188" i="14"/>
  <c r="AQ189" i="14"/>
  <c r="AR189" i="14"/>
  <c r="AQ190" i="14"/>
  <c r="AR190" i="14"/>
  <c r="AQ191" i="14"/>
  <c r="AR191" i="14"/>
  <c r="AQ192" i="14"/>
  <c r="AR192" i="14"/>
  <c r="AQ193" i="14"/>
  <c r="AR193" i="14"/>
  <c r="AQ194" i="14"/>
  <c r="AR194" i="14"/>
  <c r="AQ195" i="14"/>
  <c r="AR195" i="14"/>
  <c r="AQ196" i="14"/>
  <c r="AR196" i="14"/>
  <c r="AQ197" i="14"/>
  <c r="AR197" i="14"/>
  <c r="AQ198" i="14"/>
  <c r="AR198" i="14"/>
  <c r="AQ199" i="14"/>
  <c r="AR199" i="14"/>
  <c r="AQ200" i="14"/>
  <c r="AR200" i="14"/>
  <c r="AQ201" i="14"/>
  <c r="AR201" i="14"/>
  <c r="AQ202" i="14"/>
  <c r="AR202" i="14"/>
  <c r="AQ203" i="14"/>
  <c r="AR203" i="14"/>
  <c r="AQ204" i="14"/>
  <c r="AR204" i="14"/>
  <c r="AQ205" i="14"/>
  <c r="AR205" i="14"/>
  <c r="AQ206" i="14"/>
  <c r="AR206" i="14"/>
  <c r="AQ207" i="14"/>
  <c r="AR207" i="14"/>
  <c r="AQ208" i="14"/>
  <c r="AR208" i="14"/>
  <c r="AQ209" i="14"/>
  <c r="AR209" i="14"/>
  <c r="AQ210" i="14"/>
  <c r="AR210" i="14"/>
  <c r="AQ211" i="14"/>
  <c r="AR211" i="14"/>
  <c r="AQ212" i="14"/>
  <c r="AR212" i="14"/>
  <c r="AQ213" i="14"/>
  <c r="AR213" i="14"/>
  <c r="AQ214" i="14"/>
  <c r="AR214" i="14"/>
  <c r="AQ215" i="14"/>
  <c r="AR215" i="14"/>
  <c r="AQ216" i="14"/>
  <c r="AR216" i="14"/>
  <c r="AQ217" i="14"/>
  <c r="AR217" i="14"/>
  <c r="AQ218" i="14"/>
  <c r="AR218" i="14"/>
  <c r="AQ219" i="14"/>
  <c r="AR219" i="14"/>
  <c r="AQ220" i="14"/>
  <c r="AR220" i="14"/>
  <c r="AQ221" i="14"/>
  <c r="AR221" i="14"/>
  <c r="AQ222" i="14"/>
  <c r="AR222" i="14"/>
  <c r="AQ223" i="14"/>
  <c r="AR223" i="14"/>
  <c r="AQ224" i="14"/>
  <c r="AR224" i="14"/>
  <c r="AQ225" i="14"/>
  <c r="AR225" i="14"/>
  <c r="AQ226" i="14"/>
  <c r="AR226" i="14"/>
  <c r="AQ227" i="14"/>
  <c r="AR227" i="14"/>
  <c r="AQ228" i="14"/>
  <c r="AR228" i="14"/>
  <c r="AQ229" i="14"/>
  <c r="AR229" i="14"/>
  <c r="AQ230" i="14"/>
  <c r="AR230" i="14"/>
  <c r="AQ231" i="14"/>
  <c r="AR231" i="14"/>
  <c r="AQ232" i="14"/>
  <c r="AR232" i="14"/>
  <c r="AQ233" i="14"/>
  <c r="AR233" i="14"/>
  <c r="AQ234" i="14"/>
  <c r="AR234" i="14"/>
  <c r="AQ235" i="14"/>
  <c r="AR235" i="14"/>
  <c r="AQ236" i="14"/>
  <c r="AR236" i="14"/>
  <c r="AQ237" i="14"/>
  <c r="AR237" i="14"/>
  <c r="AQ238" i="14"/>
  <c r="AR238" i="14"/>
  <c r="AQ239" i="14"/>
  <c r="AR239" i="14"/>
  <c r="AQ240" i="14"/>
  <c r="AR240" i="14"/>
  <c r="AQ241" i="14"/>
  <c r="AR241" i="14"/>
  <c r="AQ242" i="14"/>
  <c r="AR242" i="14"/>
  <c r="AQ243" i="14"/>
  <c r="AR243" i="14"/>
  <c r="AQ244" i="14"/>
  <c r="AR244" i="14"/>
  <c r="AQ245" i="14"/>
  <c r="AR245" i="14"/>
  <c r="AQ246" i="14"/>
  <c r="AR246" i="14"/>
  <c r="AQ247" i="14"/>
  <c r="AR247" i="14"/>
  <c r="AQ248" i="14"/>
  <c r="AR248" i="14"/>
  <c r="AQ249" i="14"/>
  <c r="AR249" i="14"/>
  <c r="AQ250" i="14"/>
  <c r="AR250" i="14"/>
  <c r="AQ251" i="14"/>
  <c r="AR251" i="14"/>
  <c r="AQ252" i="14"/>
  <c r="AR252" i="14"/>
  <c r="AQ253" i="14"/>
  <c r="AR253" i="14"/>
  <c r="AQ254" i="14"/>
  <c r="AR254" i="14"/>
  <c r="AQ255" i="14"/>
  <c r="AR255" i="14"/>
  <c r="AQ256" i="14"/>
  <c r="AR256" i="14"/>
  <c r="AQ257" i="14"/>
  <c r="AR257" i="14"/>
  <c r="AQ258" i="14"/>
  <c r="AR258" i="14"/>
  <c r="AQ259" i="14"/>
  <c r="AR259" i="14"/>
  <c r="AQ260" i="14"/>
  <c r="AR260" i="14"/>
  <c r="AQ261" i="14"/>
  <c r="AR261" i="14"/>
  <c r="AQ262" i="14"/>
  <c r="AR262" i="14"/>
  <c r="AQ263" i="14"/>
  <c r="AR263" i="14"/>
  <c r="AQ264" i="14"/>
  <c r="AR264" i="14"/>
  <c r="AQ265" i="14"/>
  <c r="AR265" i="14"/>
  <c r="AQ266" i="14"/>
  <c r="AR266" i="14"/>
  <c r="AQ267" i="14"/>
  <c r="AR267" i="14"/>
  <c r="AQ268" i="14"/>
  <c r="AR268" i="14"/>
  <c r="AQ269" i="14"/>
  <c r="AR269" i="14"/>
  <c r="AQ270" i="14"/>
  <c r="AR270" i="14"/>
  <c r="AQ271" i="14"/>
  <c r="AR271" i="14"/>
  <c r="AQ272" i="14"/>
  <c r="AR272" i="14"/>
  <c r="AQ273" i="14"/>
  <c r="AR273" i="14"/>
  <c r="AQ274" i="14"/>
  <c r="AR274" i="14"/>
  <c r="AQ275" i="14"/>
  <c r="AR275" i="14"/>
  <c r="AQ276" i="14"/>
  <c r="AR276" i="14"/>
  <c r="AQ277" i="14"/>
  <c r="AR277" i="14"/>
  <c r="AQ278" i="14"/>
  <c r="AR278" i="14"/>
  <c r="AQ279" i="14"/>
  <c r="AR279" i="14"/>
  <c r="AQ280" i="14"/>
  <c r="AR280" i="14"/>
  <c r="AQ281" i="14"/>
  <c r="AR281" i="14"/>
  <c r="AQ282" i="14"/>
  <c r="AR282" i="14"/>
  <c r="AQ283" i="14"/>
  <c r="AR283" i="14"/>
  <c r="AQ284" i="14"/>
  <c r="AR284" i="14"/>
  <c r="AQ285" i="14"/>
  <c r="AR285" i="14"/>
  <c r="AQ286" i="14"/>
  <c r="AR286" i="14"/>
  <c r="AQ287" i="14"/>
  <c r="AR287" i="14"/>
  <c r="AQ288" i="14"/>
  <c r="AR288" i="14"/>
  <c r="AQ289" i="14"/>
  <c r="AR289" i="14"/>
  <c r="AQ290" i="14"/>
  <c r="AR290" i="14"/>
  <c r="AQ291" i="14"/>
  <c r="AR291" i="14"/>
  <c r="AQ292" i="14"/>
  <c r="AR292" i="14"/>
  <c r="AQ293" i="14"/>
  <c r="AR293" i="14"/>
  <c r="AQ294" i="14"/>
  <c r="AR294" i="14"/>
  <c r="AQ295" i="14"/>
  <c r="AR295" i="14"/>
  <c r="AQ296" i="14"/>
  <c r="AR296" i="14"/>
  <c r="AQ297" i="14"/>
  <c r="AR297" i="14"/>
  <c r="AQ298" i="14"/>
  <c r="AR298" i="14"/>
  <c r="AQ299" i="14"/>
  <c r="AR299" i="14"/>
  <c r="AQ300" i="14"/>
  <c r="AR300" i="14"/>
  <c r="AQ301" i="14"/>
  <c r="AR301" i="14"/>
  <c r="AQ302" i="14"/>
  <c r="AR302" i="14"/>
  <c r="AQ303" i="14"/>
  <c r="AR303" i="14"/>
  <c r="AQ304" i="14"/>
  <c r="AR304" i="14"/>
  <c r="AQ305" i="14"/>
  <c r="AR305" i="14"/>
  <c r="AQ306" i="14"/>
  <c r="AR306" i="14"/>
  <c r="AQ307" i="14"/>
  <c r="AR307" i="14"/>
  <c r="AQ308" i="14"/>
  <c r="AR308" i="14"/>
  <c r="AQ309" i="14"/>
  <c r="AR309" i="14"/>
  <c r="AQ310" i="14"/>
  <c r="AR310" i="14"/>
  <c r="AQ311" i="14"/>
  <c r="AR311" i="14"/>
  <c r="AQ312" i="14"/>
  <c r="AR312" i="14"/>
  <c r="AQ313" i="14"/>
  <c r="AR313" i="14"/>
  <c r="AQ314" i="14"/>
  <c r="AR314" i="14"/>
  <c r="AQ315" i="14"/>
  <c r="AR315" i="14"/>
  <c r="AQ316" i="14"/>
  <c r="AR316" i="14"/>
  <c r="AQ317" i="14"/>
  <c r="AR317" i="14"/>
  <c r="AQ318" i="14"/>
  <c r="AR318" i="14"/>
  <c r="AQ319" i="14"/>
  <c r="AR319" i="14"/>
  <c r="AQ320" i="14"/>
  <c r="AR320" i="14"/>
  <c r="AQ321" i="14"/>
  <c r="AR321" i="14"/>
  <c r="AQ322" i="14"/>
  <c r="AR322" i="14"/>
  <c r="AQ323" i="14"/>
  <c r="AR323" i="14"/>
  <c r="AQ324" i="14"/>
  <c r="AR324" i="14"/>
  <c r="AQ325" i="14"/>
  <c r="AR325" i="14"/>
  <c r="AQ326" i="14"/>
  <c r="AR326" i="14"/>
  <c r="AQ327" i="14"/>
  <c r="AR327" i="14"/>
  <c r="AQ328" i="14"/>
  <c r="AR328" i="14"/>
  <c r="AQ329" i="14"/>
  <c r="AR329" i="14"/>
  <c r="AQ330" i="14"/>
  <c r="AR330" i="14"/>
  <c r="AQ331" i="14"/>
  <c r="AR331" i="14"/>
  <c r="AQ332" i="14"/>
  <c r="AR332" i="14"/>
  <c r="AQ333" i="14"/>
  <c r="AR333" i="14"/>
  <c r="AQ334" i="14"/>
  <c r="AR334" i="14"/>
  <c r="AQ335" i="14"/>
  <c r="AR335" i="14"/>
  <c r="AQ336" i="14"/>
  <c r="AR336" i="14"/>
  <c r="AQ337" i="14"/>
  <c r="AR337" i="14"/>
  <c r="AQ338" i="14"/>
  <c r="AR338" i="14"/>
  <c r="AQ339" i="14"/>
  <c r="AR339" i="14"/>
  <c r="AQ340" i="14"/>
  <c r="AR340" i="14"/>
  <c r="AQ341" i="14"/>
  <c r="AR341" i="14"/>
  <c r="AQ342" i="14"/>
  <c r="AR342" i="14"/>
  <c r="AQ343" i="14"/>
  <c r="AR343" i="14"/>
  <c r="AQ344" i="14"/>
  <c r="AR344" i="14"/>
  <c r="AQ345" i="14"/>
  <c r="AR345" i="14"/>
  <c r="AQ346" i="14"/>
  <c r="AR346" i="14"/>
  <c r="AQ347" i="14"/>
  <c r="AR347" i="14"/>
  <c r="AQ348" i="14"/>
  <c r="AR348" i="14"/>
  <c r="AQ349" i="14"/>
  <c r="AR349" i="14"/>
  <c r="AQ350" i="14"/>
  <c r="AR350" i="14"/>
  <c r="AQ351" i="14"/>
  <c r="AR351" i="14"/>
  <c r="AQ352" i="14"/>
  <c r="AR352" i="14"/>
  <c r="AQ353" i="14"/>
  <c r="AR353" i="14"/>
  <c r="AQ354" i="14"/>
  <c r="AR354" i="14"/>
  <c r="AQ355" i="14"/>
  <c r="AR355" i="14"/>
  <c r="AQ356" i="14"/>
  <c r="AR356" i="14"/>
  <c r="AQ357" i="14"/>
  <c r="AR357" i="14"/>
  <c r="AQ358" i="14"/>
  <c r="AR358" i="14"/>
  <c r="AQ359" i="14"/>
  <c r="AR359" i="14"/>
  <c r="AQ360" i="14"/>
  <c r="AR360" i="14"/>
  <c r="AQ361" i="14"/>
  <c r="AR361" i="14"/>
  <c r="AQ362" i="14"/>
  <c r="AR362" i="14"/>
  <c r="AQ363" i="14"/>
  <c r="AR363" i="14"/>
  <c r="AQ364" i="14"/>
  <c r="AR364" i="14"/>
  <c r="AQ365" i="14"/>
  <c r="AR365" i="14"/>
  <c r="AQ366" i="14"/>
  <c r="AR366" i="14"/>
  <c r="AQ367" i="14"/>
  <c r="AR367" i="14"/>
  <c r="AQ368" i="14"/>
  <c r="AR368" i="14"/>
  <c r="AQ369" i="14"/>
  <c r="AR369" i="14"/>
  <c r="AQ370" i="14"/>
  <c r="AR370" i="14"/>
  <c r="AQ371" i="14"/>
  <c r="AR371" i="14"/>
  <c r="AQ372" i="14"/>
  <c r="AR372" i="14"/>
  <c r="AQ373" i="14"/>
  <c r="AR373" i="14"/>
  <c r="AQ374" i="14"/>
  <c r="AR374" i="14"/>
  <c r="AQ375" i="14"/>
  <c r="AR375" i="14"/>
  <c r="AQ376" i="14"/>
  <c r="AR376" i="14"/>
  <c r="AQ377" i="14"/>
  <c r="AR377" i="14"/>
  <c r="AQ378" i="14"/>
  <c r="AR378" i="14"/>
  <c r="AQ379" i="14"/>
  <c r="AR379" i="14"/>
  <c r="AQ380" i="14"/>
  <c r="AR380" i="14"/>
  <c r="AQ381" i="14"/>
  <c r="AR381" i="14"/>
  <c r="AQ382" i="14"/>
  <c r="AR382" i="14"/>
  <c r="AQ383" i="14"/>
  <c r="AR383" i="14"/>
  <c r="AQ384" i="14"/>
  <c r="AR384" i="14"/>
  <c r="AQ385" i="14"/>
  <c r="AR385" i="14"/>
  <c r="AQ386" i="14"/>
  <c r="AR386" i="14"/>
  <c r="AQ387" i="14"/>
  <c r="AR387" i="14"/>
  <c r="AQ388" i="14"/>
  <c r="AR388" i="14"/>
  <c r="AR157" i="14"/>
  <c r="AQ157" i="14"/>
  <c r="AP158" i="14"/>
  <c r="AP159" i="14"/>
  <c r="AP160" i="14"/>
  <c r="AP161" i="14"/>
  <c r="AP162" i="14"/>
  <c r="AP163" i="14"/>
  <c r="AP164" i="14"/>
  <c r="AP165" i="14"/>
  <c r="AP166" i="14"/>
  <c r="AP167" i="14"/>
  <c r="AP168" i="14"/>
  <c r="AP169" i="14"/>
  <c r="AP170" i="14"/>
  <c r="AP171" i="14"/>
  <c r="AP172" i="14"/>
  <c r="AP173" i="14"/>
  <c r="AP174" i="14"/>
  <c r="AP175" i="14"/>
  <c r="AP176" i="14"/>
  <c r="AP177" i="14"/>
  <c r="AP178" i="14"/>
  <c r="AP179" i="14"/>
  <c r="AP180" i="14"/>
  <c r="AP181" i="14"/>
  <c r="AP182" i="14"/>
  <c r="AP183" i="14"/>
  <c r="AP184" i="14"/>
  <c r="AP185" i="14"/>
  <c r="AP186" i="14"/>
  <c r="AP187" i="14"/>
  <c r="AP188" i="14"/>
  <c r="AP189" i="14"/>
  <c r="AP190" i="14"/>
  <c r="AP191" i="14"/>
  <c r="AP192" i="14"/>
  <c r="AP193" i="14"/>
  <c r="AP194" i="14"/>
  <c r="AP195" i="14"/>
  <c r="AP196" i="14"/>
  <c r="AP197" i="14"/>
  <c r="AP198" i="14"/>
  <c r="AP199" i="14"/>
  <c r="AP200" i="14"/>
  <c r="AP201" i="14"/>
  <c r="AP202" i="14"/>
  <c r="AP203" i="14"/>
  <c r="AP204" i="14"/>
  <c r="AP205" i="14"/>
  <c r="AP206" i="14"/>
  <c r="AP207" i="14"/>
  <c r="AP208" i="14"/>
  <c r="AP209" i="14"/>
  <c r="AP210" i="14"/>
  <c r="AP211" i="14"/>
  <c r="AP212" i="14"/>
  <c r="AP213" i="14"/>
  <c r="AP214" i="14"/>
  <c r="AP215" i="14"/>
  <c r="AP216" i="14"/>
  <c r="AP217" i="14"/>
  <c r="AP218" i="14"/>
  <c r="AP219" i="14"/>
  <c r="AP220" i="14"/>
  <c r="AP221" i="14"/>
  <c r="AP222" i="14"/>
  <c r="AP223" i="14"/>
  <c r="AP224" i="14"/>
  <c r="AP225" i="14"/>
  <c r="AP226" i="14"/>
  <c r="AP227" i="14"/>
  <c r="AP228" i="14"/>
  <c r="AP229" i="14"/>
  <c r="AP230" i="14"/>
  <c r="AP231" i="14"/>
  <c r="AP232" i="14"/>
  <c r="AP233" i="14"/>
  <c r="AP234" i="14"/>
  <c r="AP235" i="14"/>
  <c r="AP236" i="14"/>
  <c r="AP237" i="14"/>
  <c r="AP238" i="14"/>
  <c r="AP239" i="14"/>
  <c r="AP240" i="14"/>
  <c r="AP241" i="14"/>
  <c r="AP242" i="14"/>
  <c r="AP243" i="14"/>
  <c r="AP244" i="14"/>
  <c r="AP245" i="14"/>
  <c r="AP246" i="14"/>
  <c r="AP247" i="14"/>
  <c r="AP248" i="14"/>
  <c r="AP249" i="14"/>
  <c r="AP250" i="14"/>
  <c r="AP251" i="14"/>
  <c r="AP252" i="14"/>
  <c r="AP253" i="14"/>
  <c r="AP254" i="14"/>
  <c r="AP255" i="14"/>
  <c r="AP256" i="14"/>
  <c r="AP257" i="14"/>
  <c r="AP258" i="14"/>
  <c r="AP259" i="14"/>
  <c r="AP260" i="14"/>
  <c r="AP261" i="14"/>
  <c r="AP262" i="14"/>
  <c r="AP263" i="14"/>
  <c r="AP264" i="14"/>
  <c r="AP265" i="14"/>
  <c r="AP266" i="14"/>
  <c r="AP267" i="14"/>
  <c r="AP268" i="14"/>
  <c r="AP269" i="14"/>
  <c r="AP270" i="14"/>
  <c r="AP271" i="14"/>
  <c r="AP272" i="14"/>
  <c r="AP273" i="14"/>
  <c r="AP274" i="14"/>
  <c r="AP275" i="14"/>
  <c r="AP276" i="14"/>
  <c r="AP277" i="14"/>
  <c r="AP278" i="14"/>
  <c r="AP279" i="14"/>
  <c r="AP280" i="14"/>
  <c r="AP281" i="14"/>
  <c r="AP282" i="14"/>
  <c r="AP283" i="14"/>
  <c r="AP284" i="14"/>
  <c r="AP285" i="14"/>
  <c r="AP286" i="14"/>
  <c r="AP287" i="14"/>
  <c r="AP288" i="14"/>
  <c r="AP289" i="14"/>
  <c r="AP290" i="14"/>
  <c r="AP291" i="14"/>
  <c r="AP292" i="14"/>
  <c r="AP293" i="14"/>
  <c r="AP294" i="14"/>
  <c r="AP295" i="14"/>
  <c r="AP296" i="14"/>
  <c r="AP297" i="14"/>
  <c r="AP298" i="14"/>
  <c r="AP299" i="14"/>
  <c r="AP300" i="14"/>
  <c r="AP301" i="14"/>
  <c r="AP302" i="14"/>
  <c r="AP303" i="14"/>
  <c r="AP304" i="14"/>
  <c r="AP305" i="14"/>
  <c r="AP306" i="14"/>
  <c r="AP307" i="14"/>
  <c r="AP308" i="14"/>
  <c r="AP309" i="14"/>
  <c r="AP310" i="14"/>
  <c r="AP311" i="14"/>
  <c r="AP312" i="14"/>
  <c r="AP313" i="14"/>
  <c r="AP314" i="14"/>
  <c r="AP315" i="14"/>
  <c r="AP316" i="14"/>
  <c r="AP317" i="14"/>
  <c r="AP318" i="14"/>
  <c r="AP319" i="14"/>
  <c r="AP320" i="14"/>
  <c r="AP321" i="14"/>
  <c r="AP322" i="14"/>
  <c r="AP323" i="14"/>
  <c r="AP324" i="14"/>
  <c r="AP325" i="14"/>
  <c r="AP326" i="14"/>
  <c r="AP327" i="14"/>
  <c r="AP328" i="14"/>
  <c r="AP329" i="14"/>
  <c r="AP330" i="14"/>
  <c r="AP331" i="14"/>
  <c r="AP332" i="14"/>
  <c r="AP333" i="14"/>
  <c r="AP334" i="14"/>
  <c r="AP335" i="14"/>
  <c r="AP336" i="14"/>
  <c r="AP337" i="14"/>
  <c r="AP338" i="14"/>
  <c r="AP339" i="14"/>
  <c r="AP340" i="14"/>
  <c r="AP341" i="14"/>
  <c r="AP342" i="14"/>
  <c r="AP343" i="14"/>
  <c r="AP344" i="14"/>
  <c r="AP345" i="14"/>
  <c r="AP346" i="14"/>
  <c r="AP347" i="14"/>
  <c r="AP348" i="14"/>
  <c r="AP349" i="14"/>
  <c r="AP350" i="14"/>
  <c r="AP351" i="14"/>
  <c r="AP352" i="14"/>
  <c r="AP353" i="14"/>
  <c r="AP354" i="14"/>
  <c r="AP355" i="14"/>
  <c r="AP356" i="14"/>
  <c r="AP357" i="14"/>
  <c r="AP358" i="14"/>
  <c r="AP359" i="14"/>
  <c r="AP360" i="14"/>
  <c r="AP361" i="14"/>
  <c r="AP362" i="14"/>
  <c r="AP363" i="14"/>
  <c r="AP364" i="14"/>
  <c r="AP365" i="14"/>
  <c r="AP366" i="14"/>
  <c r="AP367" i="14"/>
  <c r="AP368" i="14"/>
  <c r="AP369" i="14"/>
  <c r="AP370" i="14"/>
  <c r="AP371" i="14"/>
  <c r="AP372" i="14"/>
  <c r="AP373" i="14"/>
  <c r="AP374" i="14"/>
  <c r="AP375" i="14"/>
  <c r="AP376" i="14"/>
  <c r="AP377" i="14"/>
  <c r="AP378" i="14"/>
  <c r="AP379" i="14"/>
  <c r="AP380" i="14"/>
  <c r="AP381" i="14"/>
  <c r="AP382" i="14"/>
  <c r="AP383" i="14"/>
  <c r="AP384" i="14"/>
  <c r="AP385" i="14"/>
  <c r="AP386" i="14"/>
  <c r="AP387" i="14"/>
  <c r="AP388" i="14"/>
  <c r="AP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92" i="14"/>
  <c r="AO193" i="14"/>
  <c r="AO194" i="14"/>
  <c r="AO195" i="14"/>
  <c r="AO196" i="14"/>
  <c r="AO197" i="14"/>
  <c r="AO198" i="14"/>
  <c r="AO199" i="14"/>
  <c r="AO200" i="14"/>
  <c r="AO201" i="14"/>
  <c r="AO202" i="14"/>
  <c r="AO203" i="14"/>
  <c r="AO204" i="14"/>
  <c r="AO205" i="14"/>
  <c r="AO206" i="14"/>
  <c r="AO207" i="14"/>
  <c r="AO208" i="14"/>
  <c r="AO209" i="14"/>
  <c r="AO210" i="14"/>
  <c r="AO211" i="14"/>
  <c r="AO212" i="14"/>
  <c r="AO213" i="14"/>
  <c r="AO214" i="14"/>
  <c r="AO215" i="14"/>
  <c r="AO216" i="14"/>
  <c r="AO217" i="14"/>
  <c r="AO218" i="14"/>
  <c r="AO219" i="14"/>
  <c r="AO220" i="14"/>
  <c r="AO221" i="14"/>
  <c r="AO222" i="14"/>
  <c r="AO223" i="14"/>
  <c r="AO224" i="14"/>
  <c r="AO225" i="14"/>
  <c r="AO226" i="14"/>
  <c r="AO227" i="14"/>
  <c r="AO228" i="14"/>
  <c r="AO229" i="14"/>
  <c r="AO230" i="14"/>
  <c r="AO231" i="14"/>
  <c r="AO232" i="14"/>
  <c r="AO233" i="14"/>
  <c r="AO234" i="14"/>
  <c r="AO235" i="14"/>
  <c r="AO236" i="14"/>
  <c r="AO237" i="14"/>
  <c r="AO238" i="14"/>
  <c r="AO239" i="14"/>
  <c r="AO240" i="14"/>
  <c r="AO241" i="14"/>
  <c r="AO242" i="14"/>
  <c r="AO243" i="14"/>
  <c r="AO244" i="14"/>
  <c r="AO245" i="14"/>
  <c r="AO246" i="14"/>
  <c r="AO247" i="14"/>
  <c r="AO248" i="14"/>
  <c r="AO249" i="14"/>
  <c r="AO250" i="14"/>
  <c r="AO251" i="14"/>
  <c r="AO252" i="14"/>
  <c r="AO253" i="14"/>
  <c r="AO254" i="14"/>
  <c r="AO255" i="14"/>
  <c r="AO256" i="14"/>
  <c r="AO257" i="14"/>
  <c r="AO258" i="14"/>
  <c r="AO259" i="14"/>
  <c r="AO260" i="14"/>
  <c r="AO261" i="14"/>
  <c r="AO262" i="14"/>
  <c r="AO263" i="14"/>
  <c r="AO264" i="14"/>
  <c r="AO265" i="14"/>
  <c r="AO266" i="14"/>
  <c r="AO267" i="14"/>
  <c r="AO268" i="14"/>
  <c r="AO269" i="14"/>
  <c r="AO270" i="14"/>
  <c r="AO271" i="14"/>
  <c r="AO272" i="14"/>
  <c r="AO273" i="14"/>
  <c r="AO274" i="14"/>
  <c r="AO275" i="14"/>
  <c r="AO276" i="14"/>
  <c r="AO277" i="14"/>
  <c r="AO278" i="14"/>
  <c r="AO279" i="14"/>
  <c r="AO280" i="14"/>
  <c r="AO281" i="14"/>
  <c r="AO282" i="14"/>
  <c r="AO283" i="14"/>
  <c r="AO284" i="14"/>
  <c r="AO285" i="14"/>
  <c r="AO286" i="14"/>
  <c r="AO287" i="14"/>
  <c r="AO288" i="14"/>
  <c r="AO289" i="14"/>
  <c r="AO290" i="14"/>
  <c r="AO291" i="14"/>
  <c r="AO292" i="14"/>
  <c r="AO293" i="14"/>
  <c r="AO294" i="14"/>
  <c r="AO295" i="14"/>
  <c r="AO296" i="14"/>
  <c r="AO297" i="14"/>
  <c r="AO298" i="14"/>
  <c r="AO299" i="14"/>
  <c r="AO300" i="14"/>
  <c r="AO301" i="14"/>
  <c r="AO302" i="14"/>
  <c r="AO303" i="14"/>
  <c r="AO304" i="14"/>
  <c r="AO305" i="14"/>
  <c r="AO306" i="14"/>
  <c r="AO307" i="14"/>
  <c r="AO308" i="14"/>
  <c r="AO309" i="14"/>
  <c r="AO310" i="14"/>
  <c r="AO311" i="14"/>
  <c r="AO312" i="14"/>
  <c r="AO313" i="14"/>
  <c r="AO314" i="14"/>
  <c r="AO315" i="14"/>
  <c r="AO316" i="14"/>
  <c r="AO317" i="14"/>
  <c r="AO318" i="14"/>
  <c r="AO319" i="14"/>
  <c r="AO320" i="14"/>
  <c r="AO321" i="14"/>
  <c r="AO322" i="14"/>
  <c r="AO323" i="14"/>
  <c r="AO324" i="14"/>
  <c r="AO325" i="14"/>
  <c r="AO326" i="14"/>
  <c r="AO327" i="14"/>
  <c r="AO328" i="14"/>
  <c r="AO329" i="14"/>
  <c r="AO330" i="14"/>
  <c r="AO331" i="14"/>
  <c r="AO332" i="14"/>
  <c r="AO333" i="14"/>
  <c r="AO334" i="14"/>
  <c r="AO335" i="14"/>
  <c r="AO336" i="14"/>
  <c r="AO337" i="14"/>
  <c r="AO338" i="14"/>
  <c r="AO339" i="14"/>
  <c r="AO340" i="14"/>
  <c r="AO341" i="14"/>
  <c r="AO342" i="14"/>
  <c r="AO343" i="14"/>
  <c r="AO344" i="14"/>
  <c r="AO345" i="14"/>
  <c r="AO346" i="14"/>
  <c r="AO347" i="14"/>
  <c r="AO348" i="14"/>
  <c r="AO349" i="14"/>
  <c r="AO350" i="14"/>
  <c r="AO351" i="14"/>
  <c r="AO352" i="14"/>
  <c r="AO353" i="14"/>
  <c r="AO355" i="14"/>
  <c r="AO356" i="14"/>
  <c r="AO357" i="14"/>
  <c r="AO358" i="14"/>
  <c r="AO157" i="14"/>
  <c r="AU146" i="14"/>
  <c r="AU147" i="14"/>
  <c r="AU148" i="14"/>
  <c r="AU149" i="14"/>
  <c r="AU150" i="14"/>
  <c r="AU151" i="14"/>
  <c r="AU152" i="14"/>
  <c r="AU153" i="14"/>
  <c r="AU154" i="14"/>
  <c r="AU155" i="14"/>
  <c r="AU156" i="14"/>
  <c r="AU145" i="14"/>
  <c r="AT146" i="14"/>
  <c r="AT147" i="14"/>
  <c r="AT148" i="14"/>
  <c r="AT149" i="14"/>
  <c r="AT150" i="14"/>
  <c r="AT151" i="14"/>
  <c r="AT152" i="14"/>
  <c r="AT153" i="14"/>
  <c r="AT154" i="14"/>
  <c r="AT155" i="14"/>
  <c r="AT156" i="14"/>
  <c r="AT145" i="14"/>
  <c r="AS146" i="14"/>
  <c r="AS147" i="14"/>
  <c r="AS148" i="14"/>
  <c r="AS149" i="14"/>
  <c r="AS150" i="14"/>
  <c r="AS152" i="14"/>
  <c r="AS153" i="14"/>
  <c r="AS155" i="14"/>
  <c r="AS156" i="14"/>
  <c r="AS145" i="14"/>
  <c r="AR146" i="14"/>
  <c r="AR147" i="14"/>
  <c r="AR148" i="14"/>
  <c r="AR149" i="14"/>
  <c r="AR150" i="14"/>
  <c r="AR151" i="14"/>
  <c r="AR152" i="14"/>
  <c r="AR153" i="14"/>
  <c r="AR154" i="14"/>
  <c r="AR155" i="14"/>
  <c r="AR156" i="14"/>
  <c r="AR145" i="14"/>
  <c r="AQ146" i="14"/>
  <c r="AQ147" i="14"/>
  <c r="AQ148" i="14"/>
  <c r="AQ149" i="14"/>
  <c r="AQ150" i="14"/>
  <c r="AQ151" i="14"/>
  <c r="AQ152" i="14"/>
  <c r="AQ153" i="14"/>
  <c r="AQ154" i="14"/>
  <c r="AQ155" i="14"/>
  <c r="AQ156" i="14"/>
  <c r="AQ145" i="14"/>
  <c r="AP146" i="14"/>
  <c r="AP147" i="14"/>
  <c r="AP148" i="14"/>
  <c r="AP149" i="14"/>
  <c r="AP150" i="14"/>
  <c r="AP151" i="14"/>
  <c r="AP152" i="14"/>
  <c r="AP153" i="14"/>
  <c r="AP154" i="14"/>
  <c r="AP155" i="14"/>
  <c r="AP156" i="14"/>
  <c r="AP145" i="14"/>
  <c r="AO146" i="14"/>
  <c r="AO147" i="14"/>
  <c r="AO148" i="14"/>
  <c r="AO149" i="14"/>
  <c r="AO150" i="14"/>
  <c r="AO152" i="14"/>
  <c r="AO153" i="14"/>
  <c r="AO155" i="14"/>
  <c r="AO156" i="14"/>
  <c r="AO145" i="14"/>
  <c r="AO49" i="14"/>
  <c r="AO50" i="14"/>
  <c r="AO51" i="14"/>
  <c r="AO52" i="14"/>
  <c r="AO53" i="14"/>
  <c r="AO57" i="14"/>
  <c r="AO58" i="14"/>
  <c r="AO59" i="14"/>
  <c r="AO60" i="14"/>
  <c r="AO61" i="14"/>
  <c r="AO62" i="14"/>
  <c r="AO63" i="14"/>
  <c r="AO64" i="14"/>
  <c r="AO65" i="14"/>
  <c r="AO68" i="14"/>
  <c r="AO69" i="14"/>
  <c r="AO70" i="14"/>
  <c r="AO71" i="14"/>
  <c r="AO72" i="14"/>
  <c r="AO75" i="14"/>
  <c r="AO77" i="14"/>
  <c r="AO78" i="14"/>
  <c r="AO79" i="14"/>
  <c r="AO80"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3" i="14"/>
  <c r="AO114" i="14"/>
  <c r="AO115" i="14"/>
  <c r="AO117" i="14"/>
  <c r="AO118" i="14"/>
  <c r="AO119" i="14"/>
  <c r="AO120" i="14"/>
  <c r="AO121" i="14"/>
  <c r="AO126" i="14"/>
  <c r="AO127" i="14"/>
  <c r="AO128" i="14"/>
  <c r="AO129" i="14"/>
  <c r="AO131" i="14"/>
  <c r="AO132" i="14"/>
  <c r="AO133" i="14"/>
  <c r="AO134" i="14"/>
  <c r="AO135" i="14"/>
  <c r="AO136" i="14"/>
  <c r="AO137" i="14"/>
  <c r="AO138" i="14"/>
  <c r="AO139" i="14"/>
  <c r="AO140" i="14"/>
  <c r="AO141" i="14"/>
  <c r="AO142" i="14"/>
  <c r="AO144" i="14"/>
  <c r="AO48" i="14"/>
  <c r="AP50" i="14"/>
  <c r="AP51" i="14"/>
  <c r="AP52" i="14"/>
  <c r="AP54" i="14"/>
  <c r="AP55" i="14"/>
  <c r="AP56" i="14"/>
  <c r="AP57" i="14"/>
  <c r="AP58" i="14"/>
  <c r="AP59" i="14"/>
  <c r="AP60" i="14"/>
  <c r="AP61" i="14"/>
  <c r="AP62" i="14"/>
  <c r="AP63" i="14"/>
  <c r="AP64" i="14"/>
  <c r="AP65" i="14"/>
  <c r="AP66" i="14"/>
  <c r="AP67" i="14"/>
  <c r="AP68" i="14"/>
  <c r="AP69" i="14"/>
  <c r="AP70" i="14"/>
  <c r="AP71" i="14"/>
  <c r="AP72" i="14"/>
  <c r="AP73" i="14"/>
  <c r="AP74" i="14"/>
  <c r="AP75" i="14"/>
  <c r="AP76" i="14"/>
  <c r="AP77" i="14"/>
  <c r="AP78" i="14"/>
  <c r="AP79" i="14"/>
  <c r="AP80" i="14"/>
  <c r="AP81" i="14"/>
  <c r="AP82" i="14"/>
  <c r="AP83" i="14"/>
  <c r="AP84" i="14"/>
  <c r="AP85" i="14"/>
  <c r="AP86" i="14"/>
  <c r="AP87" i="14"/>
  <c r="AP88" i="14"/>
  <c r="AP89" i="14"/>
  <c r="AP90" i="14"/>
  <c r="AP91" i="14"/>
  <c r="AP92" i="14"/>
  <c r="AP93" i="14"/>
  <c r="AP94" i="14"/>
  <c r="AP95" i="14"/>
  <c r="AP96" i="14"/>
  <c r="AP97" i="14"/>
  <c r="AP98" i="14"/>
  <c r="AP99" i="14"/>
  <c r="AP100" i="14"/>
  <c r="AP101" i="14"/>
  <c r="AP102" i="14"/>
  <c r="AP103" i="14"/>
  <c r="AP104" i="14"/>
  <c r="AP105" i="14"/>
  <c r="AP106" i="14"/>
  <c r="AP107" i="14"/>
  <c r="AP108" i="14"/>
  <c r="AP109" i="14"/>
  <c r="AP110" i="14"/>
  <c r="AP111" i="14"/>
  <c r="AP112" i="14"/>
  <c r="AP113" i="14"/>
  <c r="AP114" i="14"/>
  <c r="AP115" i="14"/>
  <c r="AP116" i="14"/>
  <c r="AP117" i="14"/>
  <c r="AP118" i="14"/>
  <c r="AP119" i="14"/>
  <c r="AP120" i="14"/>
  <c r="AP121" i="14"/>
  <c r="AP122" i="14"/>
  <c r="AP123" i="14"/>
  <c r="AP124" i="14"/>
  <c r="AP125" i="14"/>
  <c r="AP126" i="14"/>
  <c r="AP127" i="14"/>
  <c r="AP128" i="14"/>
  <c r="AP129" i="14"/>
  <c r="AP130" i="14"/>
  <c r="AP131" i="14"/>
  <c r="AP132" i="14"/>
  <c r="AP133" i="14"/>
  <c r="AP134" i="14"/>
  <c r="AP135" i="14"/>
  <c r="AP136" i="14"/>
  <c r="AP137" i="14"/>
  <c r="AP138" i="14"/>
  <c r="AP139" i="14"/>
  <c r="AP140" i="14"/>
  <c r="AP141" i="14"/>
  <c r="AP142" i="14"/>
  <c r="AP143" i="14"/>
  <c r="AP144" i="14"/>
  <c r="AQ50" i="14"/>
  <c r="AQ51" i="14"/>
  <c r="AQ52" i="14"/>
  <c r="AQ53" i="14"/>
  <c r="AQ54" i="14"/>
  <c r="AQ55" i="14"/>
  <c r="AQ56" i="14"/>
  <c r="AQ57" i="14"/>
  <c r="AQ58" i="14"/>
  <c r="AQ59" i="14"/>
  <c r="AQ60" i="14"/>
  <c r="AQ61" i="14"/>
  <c r="AQ62" i="14"/>
  <c r="AQ63" i="14"/>
  <c r="AQ64" i="14"/>
  <c r="AQ65" i="14"/>
  <c r="AQ66" i="14"/>
  <c r="AQ67" i="14"/>
  <c r="AQ68" i="14"/>
  <c r="AQ69" i="14"/>
  <c r="AQ70" i="14"/>
  <c r="AQ71" i="14"/>
  <c r="AQ72" i="14"/>
  <c r="AQ73" i="14"/>
  <c r="AQ74" i="14"/>
  <c r="AQ75" i="14"/>
  <c r="AQ76" i="14"/>
  <c r="AQ77" i="14"/>
  <c r="AQ78" i="14"/>
  <c r="AQ79" i="14"/>
  <c r="AQ80" i="14"/>
  <c r="AQ81" i="14"/>
  <c r="AQ82" i="14"/>
  <c r="AQ83" i="14"/>
  <c r="AQ84" i="14"/>
  <c r="AQ85" i="14"/>
  <c r="AQ86" i="14"/>
  <c r="AQ87" i="14"/>
  <c r="AQ88" i="14"/>
  <c r="AQ89" i="14"/>
  <c r="AQ90" i="14"/>
  <c r="AQ91" i="14"/>
  <c r="AQ92" i="14"/>
  <c r="AQ93" i="14"/>
  <c r="AQ94" i="14"/>
  <c r="AQ95" i="14"/>
  <c r="AQ96" i="14"/>
  <c r="AQ97" i="14"/>
  <c r="AQ98" i="14"/>
  <c r="AQ99" i="14"/>
  <c r="AQ100" i="14"/>
  <c r="AQ101" i="14"/>
  <c r="AQ102" i="14"/>
  <c r="AQ103" i="14"/>
  <c r="AQ104" i="14"/>
  <c r="AQ105" i="14"/>
  <c r="AQ106" i="14"/>
  <c r="AQ107" i="14"/>
  <c r="AQ108" i="14"/>
  <c r="AQ109" i="14"/>
  <c r="AQ110" i="14"/>
  <c r="AQ111" i="14"/>
  <c r="AQ112" i="14"/>
  <c r="AQ113" i="14"/>
  <c r="AQ114" i="14"/>
  <c r="AQ115" i="14"/>
  <c r="AQ116" i="14"/>
  <c r="AQ117" i="14"/>
  <c r="AQ118" i="14"/>
  <c r="AQ119" i="14"/>
  <c r="AQ120" i="14"/>
  <c r="AQ121" i="14"/>
  <c r="AQ122" i="14"/>
  <c r="AQ123" i="14"/>
  <c r="AQ124" i="14"/>
  <c r="AQ125" i="14"/>
  <c r="AQ126" i="14"/>
  <c r="AQ127" i="14"/>
  <c r="AQ128" i="14"/>
  <c r="AQ129" i="14"/>
  <c r="AQ130" i="14"/>
  <c r="AQ131" i="14"/>
  <c r="AQ132" i="14"/>
  <c r="AQ133" i="14"/>
  <c r="AQ134" i="14"/>
  <c r="AQ135" i="14"/>
  <c r="AQ136" i="14"/>
  <c r="AQ137" i="14"/>
  <c r="AQ138" i="14"/>
  <c r="AQ139" i="14"/>
  <c r="AQ140" i="14"/>
  <c r="AQ141" i="14"/>
  <c r="AQ142" i="14"/>
  <c r="AQ143" i="14"/>
  <c r="AQ144" i="14"/>
  <c r="AR50" i="14"/>
  <c r="AR51" i="14"/>
  <c r="AR52" i="14"/>
  <c r="AR53" i="14"/>
  <c r="AR54" i="14"/>
  <c r="AR55" i="14"/>
  <c r="AR56" i="14"/>
  <c r="AR57" i="14"/>
  <c r="AR58" i="14"/>
  <c r="AR59" i="14"/>
  <c r="AR60" i="14"/>
  <c r="AR61" i="14"/>
  <c r="AR62" i="14"/>
  <c r="AR63" i="14"/>
  <c r="AR64" i="14"/>
  <c r="AR65" i="14"/>
  <c r="AR66" i="14"/>
  <c r="AR67" i="14"/>
  <c r="AR68" i="14"/>
  <c r="AR69" i="14"/>
  <c r="AR70" i="14"/>
  <c r="AR71" i="14"/>
  <c r="AR72" i="14"/>
  <c r="AR73" i="14"/>
  <c r="AR74" i="14"/>
  <c r="AR75" i="14"/>
  <c r="AR76" i="14"/>
  <c r="AR77" i="14"/>
  <c r="AR78" i="14"/>
  <c r="AR79" i="14"/>
  <c r="AR80" i="14"/>
  <c r="AR81" i="14"/>
  <c r="AR82" i="14"/>
  <c r="AR83" i="14"/>
  <c r="AR84" i="14"/>
  <c r="AR85" i="14"/>
  <c r="AR86" i="14"/>
  <c r="AR87" i="14"/>
  <c r="AR88" i="14"/>
  <c r="AR89" i="14"/>
  <c r="AR90" i="14"/>
  <c r="AR91" i="14"/>
  <c r="AR92" i="14"/>
  <c r="AR93" i="14"/>
  <c r="AR94" i="14"/>
  <c r="AR95" i="14"/>
  <c r="AR96" i="14"/>
  <c r="AR97" i="14"/>
  <c r="AR98" i="14"/>
  <c r="AR99" i="14"/>
  <c r="AR100" i="14"/>
  <c r="AR101" i="14"/>
  <c r="AR102" i="14"/>
  <c r="AR103" i="14"/>
  <c r="AR104" i="14"/>
  <c r="AR105" i="14"/>
  <c r="AR106" i="14"/>
  <c r="AR107" i="14"/>
  <c r="AR108" i="14"/>
  <c r="AR109" i="14"/>
  <c r="AR110" i="14"/>
  <c r="AR111" i="14"/>
  <c r="AR112" i="14"/>
  <c r="AR113" i="14"/>
  <c r="AR114" i="14"/>
  <c r="AR115" i="14"/>
  <c r="AR116" i="14"/>
  <c r="AR117" i="14"/>
  <c r="AR118" i="14"/>
  <c r="AR119" i="14"/>
  <c r="AR120" i="14"/>
  <c r="AR121" i="14"/>
  <c r="AR122" i="14"/>
  <c r="AR123" i="14"/>
  <c r="AR124" i="14"/>
  <c r="AR125" i="14"/>
  <c r="AR126" i="14"/>
  <c r="AR127" i="14"/>
  <c r="AR128" i="14"/>
  <c r="AR129" i="14"/>
  <c r="AR130" i="14"/>
  <c r="AR131" i="14"/>
  <c r="AR132" i="14"/>
  <c r="AR133" i="14"/>
  <c r="AR134" i="14"/>
  <c r="AR135" i="14"/>
  <c r="AR136" i="14"/>
  <c r="AR137" i="14"/>
  <c r="AR138" i="14"/>
  <c r="AR139" i="14"/>
  <c r="AR140" i="14"/>
  <c r="AR141" i="14"/>
  <c r="AR142" i="14"/>
  <c r="AR143" i="14"/>
  <c r="AR144" i="14"/>
  <c r="AR49" i="14"/>
  <c r="AS49" i="14"/>
  <c r="AS50" i="14"/>
  <c r="AS51" i="14"/>
  <c r="AS52" i="14"/>
  <c r="AS53" i="14"/>
  <c r="AS57" i="14"/>
  <c r="AS58" i="14"/>
  <c r="AS59" i="14"/>
  <c r="AS60" i="14"/>
  <c r="AS61" i="14"/>
  <c r="AS62" i="14"/>
  <c r="AS63" i="14"/>
  <c r="AS64" i="14"/>
  <c r="AS65" i="14"/>
  <c r="AS68" i="14"/>
  <c r="AS69" i="14"/>
  <c r="AS70" i="14"/>
  <c r="AS71" i="14"/>
  <c r="AS72" i="14"/>
  <c r="AS75" i="14"/>
  <c r="AS77" i="14"/>
  <c r="AS78" i="14"/>
  <c r="AS79" i="14"/>
  <c r="AS80" i="14"/>
  <c r="AS83" i="14"/>
  <c r="AS84" i="14"/>
  <c r="AS85" i="14"/>
  <c r="AS86" i="14"/>
  <c r="AS87" i="14"/>
  <c r="AS88" i="14"/>
  <c r="AS89" i="14"/>
  <c r="AS90" i="14"/>
  <c r="AS91" i="14"/>
  <c r="AS92" i="14"/>
  <c r="AS93" i="14"/>
  <c r="AS94" i="14"/>
  <c r="AS95" i="14"/>
  <c r="AS96" i="14"/>
  <c r="AS97" i="14"/>
  <c r="AS98" i="14"/>
  <c r="AS99" i="14"/>
  <c r="AS100" i="14"/>
  <c r="AS101" i="14"/>
  <c r="AS102" i="14"/>
  <c r="AS103" i="14"/>
  <c r="AS104" i="14"/>
  <c r="AS105" i="14"/>
  <c r="AS106" i="14"/>
  <c r="AS107" i="14"/>
  <c r="AS108" i="14"/>
  <c r="AS109" i="14"/>
  <c r="AS110" i="14"/>
  <c r="AS113" i="14"/>
  <c r="AS114" i="14"/>
  <c r="AS115" i="14"/>
  <c r="AS117" i="14"/>
  <c r="AS118" i="14"/>
  <c r="AS119" i="14"/>
  <c r="AS120" i="14"/>
  <c r="AS121" i="14"/>
  <c r="AS126" i="14"/>
  <c r="AS127" i="14"/>
  <c r="AS128" i="14"/>
  <c r="AS129" i="14"/>
  <c r="AS131" i="14"/>
  <c r="AS132" i="14"/>
  <c r="AS133" i="14"/>
  <c r="AS134" i="14"/>
  <c r="AS135" i="14"/>
  <c r="AS136" i="14"/>
  <c r="AS137" i="14"/>
  <c r="AS138" i="14"/>
  <c r="AS139" i="14"/>
  <c r="AS140" i="14"/>
  <c r="AS141" i="14"/>
  <c r="AS142" i="14"/>
  <c r="AS144" i="14"/>
  <c r="AS48" i="14"/>
  <c r="AT48" i="14"/>
  <c r="AT49" i="14"/>
  <c r="AT50" i="14"/>
  <c r="AT51" i="14"/>
  <c r="AT52"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T140" i="14"/>
  <c r="AT141" i="14"/>
  <c r="AT142" i="14"/>
  <c r="AT143" i="14"/>
  <c r="AT144"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V146" i="14"/>
  <c r="AV147" i="14"/>
  <c r="AV148" i="14"/>
  <c r="AV149" i="14"/>
  <c r="AV150" i="14"/>
  <c r="AV151" i="14"/>
  <c r="AV152" i="14"/>
  <c r="AV153" i="14"/>
  <c r="AV154" i="14"/>
  <c r="AV155" i="14"/>
  <c r="AV156" i="14"/>
  <c r="AV145" i="14"/>
  <c r="AV32" i="14"/>
  <c r="AV33" i="14"/>
  <c r="AV34" i="14"/>
  <c r="AV35" i="14"/>
  <c r="AV36" i="14"/>
  <c r="AV37" i="14"/>
  <c r="AV38" i="14"/>
  <c r="AV39" i="14"/>
  <c r="AV40" i="14"/>
  <c r="AV41" i="14"/>
  <c r="AV42" i="14"/>
  <c r="AV43" i="14"/>
  <c r="AV44"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30"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V1497" i="14"/>
  <c r="AV1498" i="14"/>
  <c r="AV1499" i="14"/>
  <c r="AV1500" i="14"/>
  <c r="AV1501" i="14"/>
  <c r="AV1502" i="14"/>
  <c r="AV1503" i="14"/>
  <c r="AV1504" i="14"/>
  <c r="AV1505" i="14"/>
  <c r="AV1506" i="14"/>
  <c r="AV1507" i="14"/>
  <c r="AV1508" i="14"/>
  <c r="AV1509" i="14"/>
  <c r="AV1510" i="14"/>
  <c r="AV1511" i="14"/>
  <c r="AV1512" i="14"/>
  <c r="AV1513" i="14"/>
  <c r="AV1514" i="14"/>
  <c r="AV1515" i="14"/>
  <c r="AV1516" i="14"/>
  <c r="AV1517" i="14"/>
  <c r="AV1518" i="14"/>
  <c r="AV1519" i="14"/>
  <c r="AV1520" i="14"/>
  <c r="AV1521" i="14"/>
  <c r="AV1522" i="14"/>
  <c r="AV1523" i="14"/>
  <c r="AV1524" i="14"/>
  <c r="AV1525" i="14"/>
  <c r="AV1526" i="14"/>
  <c r="AV1527" i="14"/>
  <c r="AV1528" i="14"/>
  <c r="AV1529" i="14"/>
  <c r="AV1530" i="14"/>
  <c r="AV1531" i="14"/>
  <c r="AV1532" i="14"/>
  <c r="AV1533" i="14"/>
  <c r="AV1534" i="14"/>
  <c r="AV1535" i="14"/>
  <c r="AV1536" i="14"/>
  <c r="AV1537" i="14"/>
  <c r="AV1538" i="14"/>
  <c r="AV1539" i="14"/>
  <c r="AV1540" i="14"/>
  <c r="AV1541" i="14"/>
  <c r="AV1542" i="14"/>
  <c r="AV1543" i="14"/>
  <c r="AV1544" i="14"/>
  <c r="AV1545" i="14"/>
  <c r="AV1546" i="14"/>
  <c r="AV1547" i="14"/>
  <c r="AV1548" i="14"/>
  <c r="AV1549" i="14"/>
  <c r="AV1550" i="14"/>
  <c r="AV1551" i="14"/>
  <c r="AV1552" i="14"/>
  <c r="AV1553" i="14"/>
  <c r="AV1554" i="14"/>
  <c r="AV1555" i="14"/>
  <c r="AV1556" i="14"/>
  <c r="AV1557" i="14"/>
  <c r="AV1558" i="14"/>
  <c r="AV1559" i="14"/>
  <c r="AV1560" i="14"/>
  <c r="AV1561" i="14"/>
  <c r="AV1562" i="14"/>
  <c r="AV1563" i="14"/>
  <c r="AV1564" i="14"/>
  <c r="AV1565" i="14"/>
  <c r="AV1566" i="14"/>
  <c r="AV1567" i="14"/>
  <c r="AV1568" i="14"/>
  <c r="AV1569" i="14"/>
  <c r="AV1570" i="14"/>
  <c r="AV1571" i="14"/>
  <c r="AV1572" i="14"/>
  <c r="AV1573" i="14"/>
  <c r="AV1574" i="14"/>
  <c r="AV1575" i="14"/>
  <c r="AV1576" i="14"/>
  <c r="AV1577" i="14"/>
  <c r="AV1578" i="14"/>
  <c r="AV1579" i="14"/>
  <c r="AV1580" i="14"/>
  <c r="AV1581" i="14"/>
  <c r="AV1582" i="14"/>
  <c r="AV1583" i="14"/>
  <c r="AV1584" i="14"/>
  <c r="AV1585" i="14"/>
  <c r="AV1586" i="14"/>
  <c r="AV1587" i="14"/>
  <c r="AV1588" i="14"/>
  <c r="AV1589" i="14"/>
  <c r="AV1590" i="14"/>
  <c r="AV1591" i="14"/>
  <c r="AV1592" i="14"/>
  <c r="AV1593" i="14"/>
  <c r="AV1594" i="14"/>
  <c r="AV1595" i="14"/>
  <c r="AV1596" i="14"/>
  <c r="AV1597" i="14"/>
  <c r="AV1598" i="14"/>
  <c r="AV1599" i="14"/>
  <c r="AV1600" i="14"/>
  <c r="AV1601" i="14"/>
  <c r="AV1602" i="14"/>
  <c r="AV1603" i="14"/>
  <c r="AV1604" i="14"/>
  <c r="AV1605" i="14"/>
  <c r="AV1606" i="14"/>
  <c r="AV1607" i="14"/>
  <c r="AV1608" i="14"/>
  <c r="AV1609" i="14"/>
  <c r="AV1610" i="14"/>
  <c r="AV1611" i="14"/>
  <c r="AV1612" i="14"/>
  <c r="AV1613" i="14"/>
  <c r="AV1614" i="14"/>
  <c r="AV1615" i="14"/>
  <c r="AV1616" i="14"/>
  <c r="AV1617" i="14"/>
  <c r="AV1618" i="14"/>
  <c r="AV1619" i="14"/>
  <c r="AV1620" i="14"/>
  <c r="AV1621" i="14"/>
  <c r="AV1622" i="14"/>
  <c r="AV1623" i="14"/>
  <c r="AV1624" i="14"/>
  <c r="AV1625" i="14"/>
  <c r="AV1626" i="14"/>
  <c r="AV1627" i="14"/>
  <c r="AV1628" i="14"/>
  <c r="AV1629" i="14"/>
  <c r="AV1630" i="14"/>
  <c r="AV1631" i="14"/>
  <c r="AV1632" i="14"/>
  <c r="AV1633" i="14"/>
  <c r="AV1634" i="14"/>
  <c r="AV1635" i="14"/>
  <c r="AV1636" i="14"/>
  <c r="AV1637" i="14"/>
  <c r="AV1638" i="14"/>
  <c r="AV1639" i="14"/>
  <c r="AV1640" i="14"/>
  <c r="AV1641" i="14"/>
  <c r="AV1642" i="14"/>
  <c r="AV1643" i="14"/>
  <c r="AV1644" i="14"/>
  <c r="AV1645" i="14"/>
  <c r="AV1646" i="14"/>
  <c r="AV1647" i="14"/>
  <c r="AV1648" i="14"/>
  <c r="AV1649" i="14"/>
  <c r="AV1650" i="14"/>
  <c r="AV1651" i="14"/>
  <c r="AV1652" i="14"/>
  <c r="AV1653" i="14"/>
  <c r="AV1654" i="14"/>
  <c r="AV1655" i="14"/>
  <c r="AV1656" i="14"/>
  <c r="AV1657" i="14"/>
  <c r="AV1658" i="14"/>
  <c r="AV1659" i="14"/>
  <c r="AV1660" i="14"/>
  <c r="AV1661" i="14"/>
  <c r="AV1662" i="14"/>
  <c r="AV1663" i="14"/>
  <c r="AV1664" i="14"/>
  <c r="AV1665" i="14"/>
  <c r="AV1666" i="14"/>
  <c r="AV1667" i="14"/>
  <c r="AV1668" i="14"/>
  <c r="AV1669" i="14"/>
  <c r="AV1670" i="14"/>
  <c r="AV1671" i="14"/>
  <c r="AV1672" i="14"/>
  <c r="AV1673" i="14"/>
  <c r="AV1674" i="14"/>
  <c r="AV1675" i="14"/>
  <c r="AV1676" i="14"/>
  <c r="AV1677" i="14"/>
  <c r="AV1678" i="14"/>
  <c r="AV1679" i="14"/>
  <c r="AV1680" i="14"/>
  <c r="AV1681" i="14"/>
  <c r="AV1682" i="14"/>
  <c r="AV1683" i="14"/>
  <c r="AV1684" i="14"/>
  <c r="AV1685" i="14"/>
  <c r="AV1686" i="14"/>
  <c r="AV1687" i="14"/>
  <c r="AV1688" i="14"/>
  <c r="AV1689" i="14"/>
  <c r="AV1690" i="14"/>
  <c r="AV1691" i="14"/>
  <c r="AV1692" i="14"/>
  <c r="AV1693" i="14"/>
  <c r="AV1694" i="14"/>
  <c r="AV1695" i="14"/>
  <c r="AV1696" i="14"/>
  <c r="AV1697" i="14"/>
  <c r="AV1698" i="14"/>
  <c r="AV1699" i="14"/>
  <c r="AV1700" i="14"/>
  <c r="AV1701" i="14"/>
  <c r="AV1702" i="14"/>
  <c r="AV1703" i="14"/>
  <c r="AV1704" i="14"/>
  <c r="AV1705" i="14"/>
  <c r="AV1706" i="14"/>
  <c r="AV1707" i="14"/>
  <c r="AV1708" i="14"/>
  <c r="AV1709" i="14"/>
  <c r="AV1710" i="14"/>
  <c r="AV1711" i="14"/>
  <c r="AV1712" i="14"/>
  <c r="AV1713" i="14"/>
  <c r="AV1714" i="14"/>
  <c r="AV1715" i="14"/>
  <c r="AV1716" i="14"/>
  <c r="AV1717" i="14"/>
  <c r="AV1718" i="14"/>
  <c r="AV1719" i="14"/>
  <c r="AV1720" i="14"/>
  <c r="AV1721" i="14"/>
  <c r="AV1722" i="14"/>
  <c r="AV1723" i="14"/>
  <c r="AV1724" i="14"/>
  <c r="AV1725" i="14"/>
  <c r="AV1726" i="14"/>
  <c r="AV1727" i="14"/>
  <c r="AV1728" i="14"/>
  <c r="AV1729" i="14"/>
  <c r="AV1730" i="14"/>
  <c r="AV1731" i="14"/>
  <c r="AV1732" i="14"/>
  <c r="AV1733" i="14"/>
  <c r="AV1734" i="14"/>
  <c r="AV1735" i="14"/>
  <c r="AV1736" i="14"/>
  <c r="AV1737" i="14"/>
  <c r="AV1738" i="14"/>
  <c r="AV1739" i="14"/>
  <c r="AV1740" i="14"/>
  <c r="AV1741" i="14"/>
  <c r="AV1742" i="14"/>
  <c r="AV1743" i="14"/>
  <c r="AV1744" i="14"/>
  <c r="AV1745" i="14"/>
  <c r="AV1746" i="14"/>
  <c r="AV1747" i="14"/>
  <c r="AV1748" i="14"/>
  <c r="AV1749" i="14"/>
  <c r="AV1750" i="14"/>
  <c r="AV1751" i="14"/>
  <c r="AV1752" i="14"/>
  <c r="AV1753" i="14"/>
  <c r="AV1754" i="14"/>
  <c r="AV1755" i="14"/>
  <c r="AV1756" i="14"/>
  <c r="AV1757" i="14"/>
  <c r="AV1758" i="14"/>
  <c r="AV1759" i="14"/>
  <c r="AV1760" i="14"/>
  <c r="AV1761" i="14"/>
  <c r="AV1762" i="14"/>
  <c r="AV1763" i="14"/>
  <c r="AV1764" i="14"/>
  <c r="AV1765" i="14"/>
  <c r="AV1766" i="14"/>
  <c r="AV1767" i="14"/>
  <c r="AV1768" i="14"/>
  <c r="AV1769" i="14"/>
  <c r="AV1770" i="14"/>
  <c r="AV1771" i="14"/>
  <c r="AV1772" i="14"/>
  <c r="AV1773" i="14"/>
  <c r="AV1774" i="14"/>
  <c r="AV1775" i="14"/>
  <c r="AV1776" i="14"/>
  <c r="AV1777" i="14"/>
  <c r="AV1778" i="14"/>
  <c r="AV1779" i="14"/>
  <c r="AV1780" i="14"/>
  <c r="AV1781" i="14"/>
  <c r="AV1782" i="14"/>
  <c r="AV1783" i="14"/>
  <c r="AV1784" i="14"/>
  <c r="AV1785" i="14"/>
  <c r="AV1786" i="14"/>
  <c r="AV1787" i="14"/>
  <c r="AV1788" i="14"/>
  <c r="AV1789" i="14"/>
  <c r="AV1790" i="14"/>
  <c r="AV1791" i="14"/>
  <c r="AV1792" i="14"/>
  <c r="AV1793" i="14"/>
  <c r="AV1794" i="14"/>
  <c r="AV1795" i="14"/>
  <c r="AV1796" i="14"/>
  <c r="AV1797" i="14"/>
  <c r="AV1798" i="14"/>
  <c r="AV1799" i="14"/>
  <c r="AV1800" i="14"/>
  <c r="AV1801" i="14"/>
  <c r="AV1802" i="14"/>
  <c r="AV1803" i="14"/>
  <c r="AV1804" i="14"/>
  <c r="AV1805" i="14"/>
  <c r="AV1806" i="14"/>
  <c r="AV1807" i="14"/>
  <c r="AV1808" i="14"/>
  <c r="AV1809" i="14"/>
  <c r="AV1810" i="14"/>
  <c r="AV1811" i="14"/>
  <c r="AV1812" i="14"/>
  <c r="AV1813" i="14"/>
  <c r="AV1814" i="14"/>
  <c r="AV1815" i="14"/>
  <c r="AV1816" i="14"/>
  <c r="AV1817" i="14"/>
  <c r="AV1818" i="14"/>
  <c r="AV1819" i="14"/>
  <c r="AV1820" i="14"/>
  <c r="AV1821" i="14"/>
  <c r="AV1822" i="14"/>
  <c r="AV1823" i="14"/>
  <c r="AV1824" i="14"/>
  <c r="AV1825" i="14"/>
  <c r="AV1826" i="14"/>
  <c r="AV1827" i="14"/>
  <c r="AV1828" i="14"/>
  <c r="AV1829" i="14"/>
  <c r="AV1830" i="14"/>
  <c r="AV1831" i="14"/>
  <c r="AV1832" i="14"/>
  <c r="AV1833" i="14"/>
  <c r="AV1834" i="14"/>
  <c r="AV1835" i="14"/>
  <c r="AV1315" i="14"/>
  <c r="AV1316" i="14"/>
  <c r="AU1317" i="14"/>
  <c r="AU1318" i="14"/>
  <c r="AU1319" i="14"/>
  <c r="AU1320" i="14"/>
  <c r="AU1321" i="14"/>
  <c r="AU1322" i="14"/>
  <c r="AU1323" i="14"/>
  <c r="AU1324" i="14"/>
  <c r="AU1325" i="14"/>
  <c r="AU1326" i="14"/>
  <c r="AU1327" i="14"/>
  <c r="AU1328" i="14"/>
  <c r="AU1329" i="14"/>
  <c r="AU1330" i="14"/>
  <c r="AU1331" i="14"/>
  <c r="AU1332" i="14"/>
  <c r="AU1333" i="14"/>
  <c r="AU1334" i="14"/>
  <c r="AU1335" i="14"/>
  <c r="AU1336" i="14"/>
  <c r="AU1337" i="14"/>
  <c r="AU1338" i="14"/>
  <c r="AU1339" i="14"/>
  <c r="AU1340" i="14"/>
  <c r="AU1341" i="14"/>
  <c r="AU1342" i="14"/>
  <c r="AU1343" i="14"/>
  <c r="AU1344" i="14"/>
  <c r="AU1345" i="14"/>
  <c r="AU1346" i="14"/>
  <c r="AU1347" i="14"/>
  <c r="AU1348" i="14"/>
  <c r="AU1349" i="14"/>
  <c r="AU1350" i="14"/>
  <c r="AU1351" i="14"/>
  <c r="AU1352" i="14"/>
  <c r="AU1353" i="14"/>
  <c r="AU1354" i="14"/>
  <c r="AU1355" i="14"/>
  <c r="AU1356" i="14"/>
  <c r="AU1357" i="14"/>
  <c r="AU1358" i="14"/>
  <c r="AU1359" i="14"/>
  <c r="AU1360" i="14"/>
  <c r="AU1361" i="14"/>
  <c r="AU1362" i="14"/>
  <c r="AU1363" i="14"/>
  <c r="AU1364" i="14"/>
  <c r="AU1365" i="14"/>
  <c r="AU1366" i="14"/>
  <c r="AU1367" i="14"/>
  <c r="AU1368" i="14"/>
  <c r="AU1369" i="14"/>
  <c r="AU1370" i="14"/>
  <c r="AU1371" i="14"/>
  <c r="AU1372" i="14"/>
  <c r="AU1373" i="14"/>
  <c r="AU1374" i="14"/>
  <c r="AU1375" i="14"/>
  <c r="AU1376" i="14"/>
  <c r="AU1377" i="14"/>
  <c r="AU1378" i="14"/>
  <c r="AU1379" i="14"/>
  <c r="AU1380" i="14"/>
  <c r="AU1381" i="14"/>
  <c r="AU1382" i="14"/>
  <c r="AU1383" i="14"/>
  <c r="AU1384" i="14"/>
  <c r="AU1385" i="14"/>
  <c r="AU1386" i="14"/>
  <c r="AU1387" i="14"/>
  <c r="AU1388" i="14"/>
  <c r="AU1389" i="14"/>
  <c r="AU1390" i="14"/>
  <c r="AU1391" i="14"/>
  <c r="AU1392" i="14"/>
  <c r="AU1393" i="14"/>
  <c r="AU1394" i="14"/>
  <c r="AU1395" i="14"/>
  <c r="AU1396" i="14"/>
  <c r="AU1397" i="14"/>
  <c r="AU1398" i="14"/>
  <c r="AU1399" i="14"/>
  <c r="AU1400" i="14"/>
  <c r="AU1401" i="14"/>
  <c r="AU1402" i="14"/>
  <c r="AU1403" i="14"/>
  <c r="AU1404" i="14"/>
  <c r="AU1405" i="14"/>
  <c r="AU1406" i="14"/>
  <c r="AU1407" i="14"/>
  <c r="AU1408" i="14"/>
  <c r="AU1409" i="14"/>
  <c r="AU1410" i="14"/>
  <c r="AU1411" i="14"/>
  <c r="AU1412" i="14"/>
  <c r="AU1413" i="14"/>
  <c r="AU1414" i="14"/>
  <c r="AU1415" i="14"/>
  <c r="AU1416" i="14"/>
  <c r="AU1417" i="14"/>
  <c r="AU1418" i="14"/>
  <c r="AU1419" i="14"/>
  <c r="AU1420" i="14"/>
  <c r="AU1421" i="14"/>
  <c r="AU1422" i="14"/>
  <c r="AU1423" i="14"/>
  <c r="AU1424" i="14"/>
  <c r="AU1425" i="14"/>
  <c r="AU1426" i="14"/>
  <c r="AU1427" i="14"/>
  <c r="AU1428" i="14"/>
  <c r="AU1429" i="14"/>
  <c r="AU1430" i="14"/>
  <c r="AU1431" i="14"/>
  <c r="AU1432" i="14"/>
  <c r="AU1433" i="14"/>
  <c r="AU1434" i="14"/>
  <c r="AU1435" i="14"/>
  <c r="AU1436" i="14"/>
  <c r="AU1437" i="14"/>
  <c r="AU1438" i="14"/>
  <c r="AU1439" i="14"/>
  <c r="AU1440" i="14"/>
  <c r="AU1441" i="14"/>
  <c r="AU1442" i="14"/>
  <c r="AU1443" i="14"/>
  <c r="AU1444" i="14"/>
  <c r="AU1445" i="14"/>
  <c r="AU1446" i="14"/>
  <c r="AU1447" i="14"/>
  <c r="AU1448" i="14"/>
  <c r="AU1449" i="14"/>
  <c r="AU1450" i="14"/>
  <c r="AU1451" i="14"/>
  <c r="AU1452" i="14"/>
  <c r="AU1453" i="14"/>
  <c r="AU1454" i="14"/>
  <c r="AU1455" i="14"/>
  <c r="AU1456" i="14"/>
  <c r="AU1457" i="14"/>
  <c r="AU1458" i="14"/>
  <c r="AU1459" i="14"/>
  <c r="AU1460" i="14"/>
  <c r="AU1461" i="14"/>
  <c r="AU1462" i="14"/>
  <c r="AU1463" i="14"/>
  <c r="AU1464" i="14"/>
  <c r="AU1465" i="14"/>
  <c r="AU1466" i="14"/>
  <c r="AU1467" i="14"/>
  <c r="AU1468" i="14"/>
  <c r="AU1469" i="14"/>
  <c r="AU1470" i="14"/>
  <c r="AU1471" i="14"/>
  <c r="AU1472" i="14"/>
  <c r="AU1473" i="14"/>
  <c r="AU1474" i="14"/>
  <c r="AU1475" i="14"/>
  <c r="AU1476" i="14"/>
  <c r="AU1477" i="14"/>
  <c r="AU1478" i="14"/>
  <c r="AU1479" i="14"/>
  <c r="AU1480" i="14"/>
  <c r="AU1481" i="14"/>
  <c r="AU1482" i="14"/>
  <c r="AU1483" i="14"/>
  <c r="AU1484" i="14"/>
  <c r="AU1485" i="14"/>
  <c r="AU1486" i="14"/>
  <c r="AU1487" i="14"/>
  <c r="AU1488" i="14"/>
  <c r="AU1489" i="14"/>
  <c r="AU1490" i="14"/>
  <c r="AU1491" i="14"/>
  <c r="AU1492" i="14"/>
  <c r="AU1493" i="14"/>
  <c r="AU1494" i="14"/>
  <c r="AU1495" i="14"/>
  <c r="AU1496" i="14"/>
  <c r="AU1497" i="14"/>
  <c r="AU1498" i="14"/>
  <c r="AU1499" i="14"/>
  <c r="AU1500" i="14"/>
  <c r="AU1501" i="14"/>
  <c r="AU1502" i="14"/>
  <c r="AU1503" i="14"/>
  <c r="AU1504" i="14"/>
  <c r="AU1505" i="14"/>
  <c r="AU1506" i="14"/>
  <c r="AU1507" i="14"/>
  <c r="AU1508" i="14"/>
  <c r="AU1509" i="14"/>
  <c r="AU1510" i="14"/>
  <c r="AU1511" i="14"/>
  <c r="AU1512" i="14"/>
  <c r="AU1513" i="14"/>
  <c r="AU1514" i="14"/>
  <c r="AU1515" i="14"/>
  <c r="AU1516" i="14"/>
  <c r="AU1517" i="14"/>
  <c r="AU1518" i="14"/>
  <c r="AU1519" i="14"/>
  <c r="AU1520" i="14"/>
  <c r="AU1521" i="14"/>
  <c r="AU1522" i="14"/>
  <c r="AU1523" i="14"/>
  <c r="AU1524" i="14"/>
  <c r="AU1525" i="14"/>
  <c r="AU1526" i="14"/>
  <c r="AU1527" i="14"/>
  <c r="AU1528" i="14"/>
  <c r="AU1529" i="14"/>
  <c r="AU1530" i="14"/>
  <c r="AU1531" i="14"/>
  <c r="AU1532" i="14"/>
  <c r="AU1533" i="14"/>
  <c r="AU1534" i="14"/>
  <c r="AU1535" i="14"/>
  <c r="AU1536" i="14"/>
  <c r="AU1537" i="14"/>
  <c r="AU1538" i="14"/>
  <c r="AU1539" i="14"/>
  <c r="AU1540" i="14"/>
  <c r="AU1541" i="14"/>
  <c r="AU1542" i="14"/>
  <c r="AU1543" i="14"/>
  <c r="AU1544" i="14"/>
  <c r="AU1545" i="14"/>
  <c r="AU1546" i="14"/>
  <c r="AU1547" i="14"/>
  <c r="AU1548" i="14"/>
  <c r="AU1549" i="14"/>
  <c r="AU1550" i="14"/>
  <c r="AU1551" i="14"/>
  <c r="AU1552" i="14"/>
  <c r="AU1553" i="14"/>
  <c r="AU1554" i="14"/>
  <c r="AU1555" i="14"/>
  <c r="AU1556" i="14"/>
  <c r="AU1557" i="14"/>
  <c r="AU1558" i="14"/>
  <c r="AU1559" i="14"/>
  <c r="AU1560" i="14"/>
  <c r="AU1561" i="14"/>
  <c r="AU1562" i="14"/>
  <c r="AU1563" i="14"/>
  <c r="AU1564" i="14"/>
  <c r="AU1565" i="14"/>
  <c r="AU1566" i="14"/>
  <c r="AU1567" i="14"/>
  <c r="AU1568" i="14"/>
  <c r="AU1569" i="14"/>
  <c r="AU1570" i="14"/>
  <c r="AU1571" i="14"/>
  <c r="AU1572" i="14"/>
  <c r="AU1573" i="14"/>
  <c r="AU1574" i="14"/>
  <c r="AU1575" i="14"/>
  <c r="AU1576" i="14"/>
  <c r="AU1577" i="14"/>
  <c r="AU1578" i="14"/>
  <c r="AU1579" i="14"/>
  <c r="AU1580" i="14"/>
  <c r="AU1581" i="14"/>
  <c r="AU1582" i="14"/>
  <c r="AU1583" i="14"/>
  <c r="AU1584" i="14"/>
  <c r="AU1585" i="14"/>
  <c r="AU1586" i="14"/>
  <c r="AU1587" i="14"/>
  <c r="AU1588" i="14"/>
  <c r="AU1589" i="14"/>
  <c r="AU1590" i="14"/>
  <c r="AU1591" i="14"/>
  <c r="AU1592" i="14"/>
  <c r="AU1593" i="14"/>
  <c r="AU1594" i="14"/>
  <c r="AU1595" i="14"/>
  <c r="AU1596" i="14"/>
  <c r="AU1597" i="14"/>
  <c r="AU1598" i="14"/>
  <c r="AU1599" i="14"/>
  <c r="AU1600" i="14"/>
  <c r="AU1601" i="14"/>
  <c r="AU1602" i="14"/>
  <c r="AU1603" i="14"/>
  <c r="AU1604" i="14"/>
  <c r="AU1605" i="14"/>
  <c r="AU1606" i="14"/>
  <c r="AU1607" i="14"/>
  <c r="AU1608" i="14"/>
  <c r="AU1609" i="14"/>
  <c r="AU1610" i="14"/>
  <c r="AU1611" i="14"/>
  <c r="AU1612" i="14"/>
  <c r="AU1613" i="14"/>
  <c r="AU1614" i="14"/>
  <c r="AU1615" i="14"/>
  <c r="AU1616" i="14"/>
  <c r="AU1617" i="14"/>
  <c r="AU1618" i="14"/>
  <c r="AU1619" i="14"/>
  <c r="AU1620" i="14"/>
  <c r="AU1621" i="14"/>
  <c r="AU1622" i="14"/>
  <c r="AU1623" i="14"/>
  <c r="AU1624" i="14"/>
  <c r="AU1625" i="14"/>
  <c r="AU1626" i="14"/>
  <c r="AU1627" i="14"/>
  <c r="AU1628" i="14"/>
  <c r="AU1629" i="14"/>
  <c r="AU1630" i="14"/>
  <c r="AU1631" i="14"/>
  <c r="AU1632" i="14"/>
  <c r="AU1633" i="14"/>
  <c r="AU1634" i="14"/>
  <c r="AU1635" i="14"/>
  <c r="AU1636" i="14"/>
  <c r="AU1637" i="14"/>
  <c r="AU1638" i="14"/>
  <c r="AU1639" i="14"/>
  <c r="AU1640" i="14"/>
  <c r="AU1641" i="14"/>
  <c r="AU1642" i="14"/>
  <c r="AU1643" i="14"/>
  <c r="AU1644" i="14"/>
  <c r="AU1645" i="14"/>
  <c r="AU1646" i="14"/>
  <c r="AU1647" i="14"/>
  <c r="AU1648" i="14"/>
  <c r="AU1649" i="14"/>
  <c r="AU1650" i="14"/>
  <c r="AU1651" i="14"/>
  <c r="AU1652" i="14"/>
  <c r="AU1653" i="14"/>
  <c r="AU1654" i="14"/>
  <c r="AU1655" i="14"/>
  <c r="AU1656" i="14"/>
  <c r="AU1657" i="14"/>
  <c r="AU1658" i="14"/>
  <c r="AU1659" i="14"/>
  <c r="AU1660" i="14"/>
  <c r="AU1661" i="14"/>
  <c r="AU1662" i="14"/>
  <c r="AU1663" i="14"/>
  <c r="AU1664" i="14"/>
  <c r="AU1665" i="14"/>
  <c r="AU1666" i="14"/>
  <c r="AU1667" i="14"/>
  <c r="AU1668" i="14"/>
  <c r="AU1669" i="14"/>
  <c r="AU1670" i="14"/>
  <c r="AU1671" i="14"/>
  <c r="AU1672" i="14"/>
  <c r="AU1673" i="14"/>
  <c r="AU1674" i="14"/>
  <c r="AU1675" i="14"/>
  <c r="AU1676" i="14"/>
  <c r="AU1677" i="14"/>
  <c r="AU1678" i="14"/>
  <c r="AU1679" i="14"/>
  <c r="AU1680" i="14"/>
  <c r="AU1681" i="14"/>
  <c r="AU1682" i="14"/>
  <c r="AU1683" i="14"/>
  <c r="AU1684" i="14"/>
  <c r="AU1685" i="14"/>
  <c r="AU1686" i="14"/>
  <c r="AU1687" i="14"/>
  <c r="AU1688" i="14"/>
  <c r="AU1689" i="14"/>
  <c r="AU1690" i="14"/>
  <c r="AU1691" i="14"/>
  <c r="AU1692" i="14"/>
  <c r="AU1693" i="14"/>
  <c r="AU1694" i="14"/>
  <c r="AU1695" i="14"/>
  <c r="AU1696" i="14"/>
  <c r="AU1697" i="14"/>
  <c r="AU1698" i="14"/>
  <c r="AU1699" i="14"/>
  <c r="AU1700" i="14"/>
  <c r="AU1701" i="14"/>
  <c r="AU1702" i="14"/>
  <c r="AU1703" i="14"/>
  <c r="AU1704" i="14"/>
  <c r="AU1705" i="14"/>
  <c r="AU1706" i="14"/>
  <c r="AU1707" i="14"/>
  <c r="AU1708" i="14"/>
  <c r="AU1709" i="14"/>
  <c r="AU1710" i="14"/>
  <c r="AU1711" i="14"/>
  <c r="AU1712" i="14"/>
  <c r="AU1713" i="14"/>
  <c r="AU1714" i="14"/>
  <c r="AU1715" i="14"/>
  <c r="AU1716" i="14"/>
  <c r="AU1717" i="14"/>
  <c r="AU1718" i="14"/>
  <c r="AU1719" i="14"/>
  <c r="AU1720" i="14"/>
  <c r="AU1721" i="14"/>
  <c r="AU1722" i="14"/>
  <c r="AU1723" i="14"/>
  <c r="AU1724" i="14"/>
  <c r="AU1725" i="14"/>
  <c r="AU1726" i="14"/>
  <c r="AU1727" i="14"/>
  <c r="AU1728" i="14"/>
  <c r="AU1729" i="14"/>
  <c r="AU1730" i="14"/>
  <c r="AU1731" i="14"/>
  <c r="AU1732" i="14"/>
  <c r="AU1733" i="14"/>
  <c r="AU1734" i="14"/>
  <c r="AU1735" i="14"/>
  <c r="AU1736" i="14"/>
  <c r="AU1737" i="14"/>
  <c r="AU1738" i="14"/>
  <c r="AU1739" i="14"/>
  <c r="AU1740" i="14"/>
  <c r="AU1741" i="14"/>
  <c r="AU1742" i="14"/>
  <c r="AU1743" i="14"/>
  <c r="AU1744" i="14"/>
  <c r="AU1745" i="14"/>
  <c r="AU1746" i="14"/>
  <c r="AU1747" i="14"/>
  <c r="AU1748" i="14"/>
  <c r="AU1749" i="14"/>
  <c r="AU1750" i="14"/>
  <c r="AU1751" i="14"/>
  <c r="AU1752" i="14"/>
  <c r="AU1753" i="14"/>
  <c r="AU1754" i="14"/>
  <c r="AU1755" i="14"/>
  <c r="AU1756" i="14"/>
  <c r="AU1757" i="14"/>
  <c r="AU1758" i="14"/>
  <c r="AU1759" i="14"/>
  <c r="AU1760" i="14"/>
  <c r="AU1761" i="14"/>
  <c r="AU1762" i="14"/>
  <c r="AU1763" i="14"/>
  <c r="AU1764" i="14"/>
  <c r="AU1765" i="14"/>
  <c r="AU1766" i="14"/>
  <c r="AU1767" i="14"/>
  <c r="AU1768" i="14"/>
  <c r="AU1769" i="14"/>
  <c r="AU1770" i="14"/>
  <c r="AU1771" i="14"/>
  <c r="AU1772" i="14"/>
  <c r="AU1773" i="14"/>
  <c r="AU1774" i="14"/>
  <c r="AU1775" i="14"/>
  <c r="AU1776" i="14"/>
  <c r="AU1777" i="14"/>
  <c r="AU1778" i="14"/>
  <c r="AU1779" i="14"/>
  <c r="AU1780" i="14"/>
  <c r="AU1781" i="14"/>
  <c r="AU1782" i="14"/>
  <c r="AU1783" i="14"/>
  <c r="AU1784" i="14"/>
  <c r="AU1785" i="14"/>
  <c r="AU1786" i="14"/>
  <c r="AU1787" i="14"/>
  <c r="AU1788" i="14"/>
  <c r="AU1789" i="14"/>
  <c r="AU1790" i="14"/>
  <c r="AU1791" i="14"/>
  <c r="AU1792" i="14"/>
  <c r="AU1793" i="14"/>
  <c r="AU1794" i="14"/>
  <c r="AU1795" i="14"/>
  <c r="AU1796" i="14"/>
  <c r="AU1797" i="14"/>
  <c r="AU1798" i="14"/>
  <c r="AU1799" i="14"/>
  <c r="AU1800" i="14"/>
  <c r="AU1801" i="14"/>
  <c r="AU1802" i="14"/>
  <c r="AU1803" i="14"/>
  <c r="AU1804" i="14"/>
  <c r="AU1805" i="14"/>
  <c r="AU1806" i="14"/>
  <c r="AU1807" i="14"/>
  <c r="AU1808" i="14"/>
  <c r="AU1809" i="14"/>
  <c r="AU1810" i="14"/>
  <c r="AU1811" i="14"/>
  <c r="AU1812" i="14"/>
  <c r="AU1813" i="14"/>
  <c r="AU1814" i="14"/>
  <c r="AU1815" i="14"/>
  <c r="AU1816" i="14"/>
  <c r="AU1817" i="14"/>
  <c r="AU1818" i="14"/>
  <c r="AU1819" i="14"/>
  <c r="AU1820" i="14"/>
  <c r="AU1821" i="14"/>
  <c r="AU1822" i="14"/>
  <c r="AU1823" i="14"/>
  <c r="AU1824" i="14"/>
  <c r="AU1825" i="14"/>
  <c r="AU1826" i="14"/>
  <c r="AU1827" i="14"/>
  <c r="AU1828" i="14"/>
  <c r="AU1829" i="14"/>
  <c r="AU1830" i="14"/>
  <c r="AU1831" i="14"/>
  <c r="AU1832" i="14"/>
  <c r="AU1833" i="14"/>
  <c r="AU1834" i="14"/>
  <c r="AU1835" i="14"/>
  <c r="AU1315" i="14"/>
  <c r="AU1316" i="14"/>
  <c r="AT1317" i="14"/>
  <c r="AT1318" i="14"/>
  <c r="AT1319" i="14"/>
  <c r="AT1320" i="14"/>
  <c r="AT1321" i="14"/>
  <c r="AT1322" i="14"/>
  <c r="AT1323" i="14"/>
  <c r="AT1324" i="14"/>
  <c r="AT1325" i="14"/>
  <c r="AT1326" i="14"/>
  <c r="AT1327" i="14"/>
  <c r="AT1328" i="14"/>
  <c r="AT1329" i="14"/>
  <c r="AT1330" i="14"/>
  <c r="AT1331" i="14"/>
  <c r="AT1332" i="14"/>
  <c r="AT1333" i="14"/>
  <c r="AT1334" i="14"/>
  <c r="AT1335" i="14"/>
  <c r="AT1336" i="14"/>
  <c r="AT1337" i="14"/>
  <c r="AT1338" i="14"/>
  <c r="AT1339" i="14"/>
  <c r="AT1340" i="14"/>
  <c r="AT1341" i="14"/>
  <c r="AT1342" i="14"/>
  <c r="AT1343" i="14"/>
  <c r="AT1344" i="14"/>
  <c r="AT1345" i="14"/>
  <c r="AT1346" i="14"/>
  <c r="AT1347" i="14"/>
  <c r="AT1348" i="14"/>
  <c r="AT1349" i="14"/>
  <c r="AT1350" i="14"/>
  <c r="AT1351" i="14"/>
  <c r="AT1352" i="14"/>
  <c r="AT1353" i="14"/>
  <c r="AT1354" i="14"/>
  <c r="AT1355" i="14"/>
  <c r="AT1356" i="14"/>
  <c r="AT1357" i="14"/>
  <c r="AT1358" i="14"/>
  <c r="AT1359" i="14"/>
  <c r="AT1360" i="14"/>
  <c r="AT1361" i="14"/>
  <c r="AT1362" i="14"/>
  <c r="AT1363" i="14"/>
  <c r="AT1364" i="14"/>
  <c r="AT1365" i="14"/>
  <c r="AT1366" i="14"/>
  <c r="AT1367" i="14"/>
  <c r="AT1368" i="14"/>
  <c r="AT1369" i="14"/>
  <c r="AT1370" i="14"/>
  <c r="AT1371" i="14"/>
  <c r="AT1372" i="14"/>
  <c r="AT1373" i="14"/>
  <c r="AT1374" i="14"/>
  <c r="AT1375" i="14"/>
  <c r="AT1376" i="14"/>
  <c r="AT1377" i="14"/>
  <c r="AT1378" i="14"/>
  <c r="AT1379" i="14"/>
  <c r="AT1380" i="14"/>
  <c r="AT1381" i="14"/>
  <c r="AT1382" i="14"/>
  <c r="AT1383" i="14"/>
  <c r="AT1384" i="14"/>
  <c r="AT1385" i="14"/>
  <c r="AT1386" i="14"/>
  <c r="AT1387" i="14"/>
  <c r="AT1388" i="14"/>
  <c r="AT1389" i="14"/>
  <c r="AT1390" i="14"/>
  <c r="AT1391" i="14"/>
  <c r="AT1392" i="14"/>
  <c r="AT1393" i="14"/>
  <c r="AT1394" i="14"/>
  <c r="AT1395" i="14"/>
  <c r="AT1396" i="14"/>
  <c r="AT1397" i="14"/>
  <c r="AT1398" i="14"/>
  <c r="AT1399" i="14"/>
  <c r="AT1400" i="14"/>
  <c r="AT1401" i="14"/>
  <c r="AT1402" i="14"/>
  <c r="AT1403" i="14"/>
  <c r="AT1404" i="14"/>
  <c r="AT1405" i="14"/>
  <c r="AT1406" i="14"/>
  <c r="AT1407" i="14"/>
  <c r="AT1408" i="14"/>
  <c r="AT1409" i="14"/>
  <c r="AT1410" i="14"/>
  <c r="AT1411" i="14"/>
  <c r="AT1412" i="14"/>
  <c r="AT1413" i="14"/>
  <c r="AT1414" i="14"/>
  <c r="AT1415" i="14"/>
  <c r="AT1416" i="14"/>
  <c r="AT1417" i="14"/>
  <c r="AT1418" i="14"/>
  <c r="AT1419" i="14"/>
  <c r="AT1420" i="14"/>
  <c r="AT1421" i="14"/>
  <c r="AT1422" i="14"/>
  <c r="AT1423" i="14"/>
  <c r="AT1424" i="14"/>
  <c r="AT1425" i="14"/>
  <c r="AT1426" i="14"/>
  <c r="AT1427" i="14"/>
  <c r="AT1428" i="14"/>
  <c r="AT1429" i="14"/>
  <c r="AT1430" i="14"/>
  <c r="AT1431" i="14"/>
  <c r="AT1432" i="14"/>
  <c r="AT1433" i="14"/>
  <c r="AT1434" i="14"/>
  <c r="AT1435" i="14"/>
  <c r="AT1436" i="14"/>
  <c r="AT1437" i="14"/>
  <c r="AT1438" i="14"/>
  <c r="AT1439" i="14"/>
  <c r="AT1440" i="14"/>
  <c r="AT1441" i="14"/>
  <c r="AT1442" i="14"/>
  <c r="AT1443" i="14"/>
  <c r="AT1444" i="14"/>
  <c r="AT1445" i="14"/>
  <c r="AT1446" i="14"/>
  <c r="AT1447" i="14"/>
  <c r="AT1448" i="14"/>
  <c r="AT1449" i="14"/>
  <c r="AT1450" i="14"/>
  <c r="AT1451" i="14"/>
  <c r="AT1452" i="14"/>
  <c r="AT1453" i="14"/>
  <c r="AT1454" i="14"/>
  <c r="AT1455" i="14"/>
  <c r="AT1456" i="14"/>
  <c r="AT1457" i="14"/>
  <c r="AT1458" i="14"/>
  <c r="AT1459" i="14"/>
  <c r="AT1460" i="14"/>
  <c r="AT1461" i="14"/>
  <c r="AT1462" i="14"/>
  <c r="AT1463" i="14"/>
  <c r="AT1464" i="14"/>
  <c r="AT1465" i="14"/>
  <c r="AT1466" i="14"/>
  <c r="AT1467" i="14"/>
  <c r="AT1468" i="14"/>
  <c r="AT1469" i="14"/>
  <c r="AT1470" i="14"/>
  <c r="AT1471" i="14"/>
  <c r="AT1473" i="14"/>
  <c r="AT1474" i="14"/>
  <c r="AT1475" i="14"/>
  <c r="AT1476" i="14"/>
  <c r="AT1477" i="14"/>
  <c r="AT1478" i="14"/>
  <c r="AT1479" i="14"/>
  <c r="AT1480" i="14"/>
  <c r="AT1481" i="14"/>
  <c r="AT1482" i="14"/>
  <c r="AT1483" i="14"/>
  <c r="AT1484" i="14"/>
  <c r="AT1485" i="14"/>
  <c r="AT1486" i="14"/>
  <c r="AT1487" i="14"/>
  <c r="AT1488" i="14"/>
  <c r="AT1489" i="14"/>
  <c r="AT1490" i="14"/>
  <c r="AT1491" i="14"/>
  <c r="AT1492" i="14"/>
  <c r="AT1493" i="14"/>
  <c r="AT1494" i="14"/>
  <c r="AT1495" i="14"/>
  <c r="AT1496" i="14"/>
  <c r="AT1497" i="14"/>
  <c r="AT1498" i="14"/>
  <c r="AT1499" i="14"/>
  <c r="AT1500" i="14"/>
  <c r="AT1501" i="14"/>
  <c r="AT1502" i="14"/>
  <c r="AT1503" i="14"/>
  <c r="AT1504" i="14"/>
  <c r="AT1505" i="14"/>
  <c r="AT1506" i="14"/>
  <c r="AT1507" i="14"/>
  <c r="AT1508" i="14"/>
  <c r="AT1509" i="14"/>
  <c r="AT1510" i="14"/>
  <c r="AT1511" i="14"/>
  <c r="AT1512" i="14"/>
  <c r="AT1513" i="14"/>
  <c r="AT1514" i="14"/>
  <c r="AT1515" i="14"/>
  <c r="AT1516" i="14"/>
  <c r="AT1517" i="14"/>
  <c r="AT1518" i="14"/>
  <c r="AT1519" i="14"/>
  <c r="AT1520" i="14"/>
  <c r="AT1521" i="14"/>
  <c r="AT1522" i="14"/>
  <c r="AT1523" i="14"/>
  <c r="AT1524" i="14"/>
  <c r="AT1525" i="14"/>
  <c r="AT1526" i="14"/>
  <c r="AT1527" i="14"/>
  <c r="AT1528" i="14"/>
  <c r="AT1529" i="14"/>
  <c r="AT1530" i="14"/>
  <c r="AT1531" i="14"/>
  <c r="AT1532" i="14"/>
  <c r="AT1533" i="14"/>
  <c r="AT1534" i="14"/>
  <c r="AT1535" i="14"/>
  <c r="AT1536" i="14"/>
  <c r="AT1537" i="14"/>
  <c r="AT1538" i="14"/>
  <c r="AT1539" i="14"/>
  <c r="AT1540" i="14"/>
  <c r="AT1541" i="14"/>
  <c r="AT1542" i="14"/>
  <c r="AT1543" i="14"/>
  <c r="AT1544" i="14"/>
  <c r="AT1545" i="14"/>
  <c r="AT1546" i="14"/>
  <c r="AT1547" i="14"/>
  <c r="AT1548" i="14"/>
  <c r="AT1549" i="14"/>
  <c r="AT1550" i="14"/>
  <c r="AT1551" i="14"/>
  <c r="AT1552" i="14"/>
  <c r="AT1553" i="14"/>
  <c r="AT1554" i="14"/>
  <c r="AT1555" i="14"/>
  <c r="AT1556" i="14"/>
  <c r="AT1557" i="14"/>
  <c r="AT1558" i="14"/>
  <c r="AT1559" i="14"/>
  <c r="AT1560" i="14"/>
  <c r="AT1561" i="14"/>
  <c r="AT1562" i="14"/>
  <c r="AT1563" i="14"/>
  <c r="AT1564" i="14"/>
  <c r="AT1565" i="14"/>
  <c r="AT1566" i="14"/>
  <c r="AT1567" i="14"/>
  <c r="AT1568" i="14"/>
  <c r="AT1569" i="14"/>
  <c r="AT1570" i="14"/>
  <c r="AT1571" i="14"/>
  <c r="AT1572" i="14"/>
  <c r="AT1573" i="14"/>
  <c r="AT1574" i="14"/>
  <c r="AT1575" i="14"/>
  <c r="AT1576" i="14"/>
  <c r="AT1577" i="14"/>
  <c r="AT1578" i="14"/>
  <c r="AT1579" i="14"/>
  <c r="AT1580" i="14"/>
  <c r="AT1581" i="14"/>
  <c r="AT1582" i="14"/>
  <c r="AT1583" i="14"/>
  <c r="AT1584" i="14"/>
  <c r="AT1585" i="14"/>
  <c r="AT1586" i="14"/>
  <c r="AT1587" i="14"/>
  <c r="AT1588" i="14"/>
  <c r="AT1589" i="14"/>
  <c r="AT1590" i="14"/>
  <c r="AT1591" i="14"/>
  <c r="AT1592" i="14"/>
  <c r="AT1593" i="14"/>
  <c r="AT1594" i="14"/>
  <c r="AT1595" i="14"/>
  <c r="AT1596" i="14"/>
  <c r="AT1597" i="14"/>
  <c r="AT1598" i="14"/>
  <c r="AT1599" i="14"/>
  <c r="AT1600" i="14"/>
  <c r="AT1601" i="14"/>
  <c r="AT1602" i="14"/>
  <c r="AT1603" i="14"/>
  <c r="AT1604" i="14"/>
  <c r="AT1605" i="14"/>
  <c r="AT1606" i="14"/>
  <c r="AT1607" i="14"/>
  <c r="AT1608" i="14"/>
  <c r="AT1609" i="14"/>
  <c r="AT1610" i="14"/>
  <c r="AT1611" i="14"/>
  <c r="AT1612" i="14"/>
  <c r="AT1613" i="14"/>
  <c r="AT1614" i="14"/>
  <c r="AT1615" i="14"/>
  <c r="AT1616" i="14"/>
  <c r="AT1617" i="14"/>
  <c r="AT1618" i="14"/>
  <c r="AT1619" i="14"/>
  <c r="AT1620" i="14"/>
  <c r="AT1621" i="14"/>
  <c r="AT1622" i="14"/>
  <c r="AT1623" i="14"/>
  <c r="AT1624" i="14"/>
  <c r="AT1625" i="14"/>
  <c r="AT1626" i="14"/>
  <c r="AT1627" i="14"/>
  <c r="AT1628" i="14"/>
  <c r="AT1629" i="14"/>
  <c r="AT1630" i="14"/>
  <c r="AT1631" i="14"/>
  <c r="AT1632" i="14"/>
  <c r="AT1633" i="14"/>
  <c r="AT1634" i="14"/>
  <c r="AT1635" i="14"/>
  <c r="AT1636" i="14"/>
  <c r="AT1637" i="14"/>
  <c r="AT1638" i="14"/>
  <c r="AT1639" i="14"/>
  <c r="AT1640" i="14"/>
  <c r="AT1641" i="14"/>
  <c r="AT1642" i="14"/>
  <c r="AT1643" i="14"/>
  <c r="AT1644" i="14"/>
  <c r="AT1645" i="14"/>
  <c r="AT1646" i="14"/>
  <c r="AT1647" i="14"/>
  <c r="AT1648" i="14"/>
  <c r="AT1649" i="14"/>
  <c r="AT1650" i="14"/>
  <c r="AT1651" i="14"/>
  <c r="AT1652" i="14"/>
  <c r="AT1653" i="14"/>
  <c r="AT1654" i="14"/>
  <c r="AT1655" i="14"/>
  <c r="AT1656" i="14"/>
  <c r="AT1657" i="14"/>
  <c r="AT1658" i="14"/>
  <c r="AT1659" i="14"/>
  <c r="AT1660" i="14"/>
  <c r="AT1661" i="14"/>
  <c r="AT1662" i="14"/>
  <c r="AT1663" i="14"/>
  <c r="AT1664" i="14"/>
  <c r="AT1665" i="14"/>
  <c r="AT1666" i="14"/>
  <c r="AT1667" i="14"/>
  <c r="AT1668" i="14"/>
  <c r="AT1669" i="14"/>
  <c r="AT1670" i="14"/>
  <c r="AT1671" i="14"/>
  <c r="AT1672" i="14"/>
  <c r="AT1673" i="14"/>
  <c r="AT1674" i="14"/>
  <c r="AT1675" i="14"/>
  <c r="AT1676" i="14"/>
  <c r="AT1677" i="14"/>
  <c r="AT1678" i="14"/>
  <c r="AT1679" i="14"/>
  <c r="AT1680" i="14"/>
  <c r="AT1681" i="14"/>
  <c r="AT1682" i="14"/>
  <c r="AT1683" i="14"/>
  <c r="AT1684" i="14"/>
  <c r="AT1685" i="14"/>
  <c r="AT1686" i="14"/>
  <c r="AT1687" i="14"/>
  <c r="AT1688" i="14"/>
  <c r="AT1689" i="14"/>
  <c r="AT1690" i="14"/>
  <c r="AT1691" i="14"/>
  <c r="AT1692" i="14"/>
  <c r="AT1693" i="14"/>
  <c r="AT1694" i="14"/>
  <c r="AT1695" i="14"/>
  <c r="AT1696" i="14"/>
  <c r="AT1697" i="14"/>
  <c r="AT1698" i="14"/>
  <c r="AT1699" i="14"/>
  <c r="AT1700" i="14"/>
  <c r="AT1701" i="14"/>
  <c r="AT1702" i="14"/>
  <c r="AT1703" i="14"/>
  <c r="AT1704" i="14"/>
  <c r="AT1705" i="14"/>
  <c r="AT1706" i="14"/>
  <c r="AT1707" i="14"/>
  <c r="AT1708" i="14"/>
  <c r="AT1709" i="14"/>
  <c r="AT1710" i="14"/>
  <c r="AT1711" i="14"/>
  <c r="AT1712" i="14"/>
  <c r="AT1713" i="14"/>
  <c r="AT1714" i="14"/>
  <c r="AT1715" i="14"/>
  <c r="AT1716" i="14"/>
  <c r="AT1717" i="14"/>
  <c r="AT1718" i="14"/>
  <c r="AT1719" i="14"/>
  <c r="AT1720" i="14"/>
  <c r="AT1721" i="14"/>
  <c r="AT1722" i="14"/>
  <c r="AT1723" i="14"/>
  <c r="AT1724" i="14"/>
  <c r="AT1725" i="14"/>
  <c r="AT1726" i="14"/>
  <c r="AT1727" i="14"/>
  <c r="AT1728" i="14"/>
  <c r="AT1729" i="14"/>
  <c r="AT1730" i="14"/>
  <c r="AT1731" i="14"/>
  <c r="AT1732" i="14"/>
  <c r="AT1733" i="14"/>
  <c r="AT1734" i="14"/>
  <c r="AT1735" i="14"/>
  <c r="AT1736" i="14"/>
  <c r="AT1737" i="14"/>
  <c r="AT1738" i="14"/>
  <c r="AT1739" i="14"/>
  <c r="AT1740" i="14"/>
  <c r="AT1741" i="14"/>
  <c r="AT1742" i="14"/>
  <c r="AT1743" i="14"/>
  <c r="AT1744" i="14"/>
  <c r="AT1745" i="14"/>
  <c r="AT1746" i="14"/>
  <c r="AT1747" i="14"/>
  <c r="AT1748" i="14"/>
  <c r="AT1749" i="14"/>
  <c r="AT1750" i="14"/>
  <c r="AT1751" i="14"/>
  <c r="AT1752" i="14"/>
  <c r="AT1753" i="14"/>
  <c r="AT1754" i="14"/>
  <c r="AT1755" i="14"/>
  <c r="AT1756" i="14"/>
  <c r="AT1757" i="14"/>
  <c r="AT1758" i="14"/>
  <c r="AT1759" i="14"/>
  <c r="AT1761" i="14"/>
  <c r="AT1762" i="14"/>
  <c r="AT1763" i="14"/>
  <c r="AT1764" i="14"/>
  <c r="AT1765" i="14"/>
  <c r="AT1766" i="14"/>
  <c r="AT1767" i="14"/>
  <c r="AT1768" i="14"/>
  <c r="AT1769" i="14"/>
  <c r="AT1770" i="14"/>
  <c r="AT1771" i="14"/>
  <c r="AT1772" i="14"/>
  <c r="AT1773" i="14"/>
  <c r="AT1774" i="14"/>
  <c r="AT1775" i="14"/>
  <c r="AT1776" i="14"/>
  <c r="AT1777" i="14"/>
  <c r="AT1778" i="14"/>
  <c r="AT1779" i="14"/>
  <c r="AT1780" i="14"/>
  <c r="AT1781" i="14"/>
  <c r="AT1782" i="14"/>
  <c r="AT1783" i="14"/>
  <c r="AT1784" i="14"/>
  <c r="AT1785" i="14"/>
  <c r="AT1786" i="14"/>
  <c r="AT1787" i="14"/>
  <c r="AT1788" i="14"/>
  <c r="AT1789" i="14"/>
  <c r="AT1790" i="14"/>
  <c r="AT1791" i="14"/>
  <c r="AT1792" i="14"/>
  <c r="AT1793" i="14"/>
  <c r="AT1794" i="14"/>
  <c r="AT1795" i="14"/>
  <c r="AT1796" i="14"/>
  <c r="AT1797" i="14"/>
  <c r="AT1798" i="14"/>
  <c r="AT1799" i="14"/>
  <c r="AT1800" i="14"/>
  <c r="AT1801" i="14"/>
  <c r="AT1802" i="14"/>
  <c r="AT1803" i="14"/>
  <c r="AT1804" i="14"/>
  <c r="AT1805" i="14"/>
  <c r="AT1806" i="14"/>
  <c r="AT1807" i="14"/>
  <c r="AT1808" i="14"/>
  <c r="AT1809" i="14"/>
  <c r="AT1810" i="14"/>
  <c r="AT1811" i="14"/>
  <c r="AT1812" i="14"/>
  <c r="AT1813" i="14"/>
  <c r="AT1814" i="14"/>
  <c r="AT1815" i="14"/>
  <c r="AT1816" i="14"/>
  <c r="AT1817" i="14"/>
  <c r="AT1818" i="14"/>
  <c r="AT1819" i="14"/>
  <c r="AT1820" i="14"/>
  <c r="AT1821" i="14"/>
  <c r="AT1822" i="14"/>
  <c r="AT1823" i="14"/>
  <c r="AT1824" i="14"/>
  <c r="AT1825" i="14"/>
  <c r="AT1826" i="14"/>
  <c r="AT1827" i="14"/>
  <c r="AT1828" i="14"/>
  <c r="AT1829" i="14"/>
  <c r="AT1830" i="14"/>
  <c r="AT1831" i="14"/>
  <c r="AT1832" i="14"/>
  <c r="AT1833" i="14"/>
  <c r="AT1834" i="14"/>
  <c r="AT1835" i="14"/>
  <c r="AT1315" i="14"/>
  <c r="AT1316" i="14"/>
  <c r="AS1317" i="14"/>
  <c r="AS1318" i="14"/>
  <c r="AS1319" i="14"/>
  <c r="AS1320" i="14"/>
  <c r="AS1321" i="14"/>
  <c r="AS1322" i="14"/>
  <c r="AS1323" i="14"/>
  <c r="AS1324" i="14"/>
  <c r="AS1325" i="14"/>
  <c r="AS1326" i="14"/>
  <c r="AS1327" i="14"/>
  <c r="AS1328" i="14"/>
  <c r="AS1329" i="14"/>
  <c r="AS1330" i="14"/>
  <c r="AS1331" i="14"/>
  <c r="AS1332" i="14"/>
  <c r="AS1333" i="14"/>
  <c r="AS1334" i="14"/>
  <c r="AS1335" i="14"/>
  <c r="AS1336" i="14"/>
  <c r="AS1337" i="14"/>
  <c r="AS1338" i="14"/>
  <c r="AS1343" i="14"/>
  <c r="AS1344" i="14"/>
  <c r="AS1345" i="14"/>
  <c r="AS1347" i="14"/>
  <c r="AS1348" i="14"/>
  <c r="AS1349" i="14"/>
  <c r="AS1351" i="14"/>
  <c r="AS1352" i="14"/>
  <c r="AS1353" i="14"/>
  <c r="AS1354" i="14"/>
  <c r="AS1355" i="14"/>
  <c r="AS1356" i="14"/>
  <c r="AS1357" i="14"/>
  <c r="AS1358" i="14"/>
  <c r="AS1359" i="14"/>
  <c r="AS1360" i="14"/>
  <c r="AS1361" i="14"/>
  <c r="AS1362" i="14"/>
  <c r="AS1363" i="14"/>
  <c r="AS1364" i="14"/>
  <c r="AS1365" i="14"/>
  <c r="AS1366" i="14"/>
  <c r="AS1367" i="14"/>
  <c r="AS1368" i="14"/>
  <c r="AS1369" i="14"/>
  <c r="AS1370" i="14"/>
  <c r="AS1371" i="14"/>
  <c r="AS1372" i="14"/>
  <c r="AS1373" i="14"/>
  <c r="AS1374" i="14"/>
  <c r="AS1375" i="14"/>
  <c r="AS1376" i="14"/>
  <c r="AS1377" i="14"/>
  <c r="AS1378" i="14"/>
  <c r="AS1379" i="14"/>
  <c r="AS1380" i="14"/>
  <c r="AS1381" i="14"/>
  <c r="AS1382" i="14"/>
  <c r="AS1383" i="14"/>
  <c r="AS1384" i="14"/>
  <c r="AS1385" i="14"/>
  <c r="AS1386" i="14"/>
  <c r="AS1387" i="14"/>
  <c r="AS1388" i="14"/>
  <c r="AS1389" i="14"/>
  <c r="AS1390" i="14"/>
  <c r="AS1391" i="14"/>
  <c r="AS1392" i="14"/>
  <c r="AS1393" i="14"/>
  <c r="AS1394" i="14"/>
  <c r="AS1395" i="14"/>
  <c r="AS1396" i="14"/>
  <c r="AS1397" i="14"/>
  <c r="AS1398" i="14"/>
  <c r="AS1399" i="14"/>
  <c r="AS1400" i="14"/>
  <c r="AS1401" i="14"/>
  <c r="AS1402" i="14"/>
  <c r="AS1403" i="14"/>
  <c r="AS1404" i="14"/>
  <c r="AS1405" i="14"/>
  <c r="AS1406" i="14"/>
  <c r="AS1407" i="14"/>
  <c r="AS1408" i="14"/>
  <c r="AS1409" i="14"/>
  <c r="AS1410" i="14"/>
  <c r="AS1411" i="14"/>
  <c r="AS1412" i="14"/>
  <c r="AS1413" i="14"/>
  <c r="AS1414" i="14"/>
  <c r="AS1415" i="14"/>
  <c r="AS1416" i="14"/>
  <c r="AS1417" i="14"/>
  <c r="AS1418" i="14"/>
  <c r="AS1419" i="14"/>
  <c r="AS1420" i="14"/>
  <c r="AS1421" i="14"/>
  <c r="AS1422" i="14"/>
  <c r="AS1423" i="14"/>
  <c r="AS1424" i="14"/>
  <c r="AS1425" i="14"/>
  <c r="AS1426" i="14"/>
  <c r="AS1427" i="14"/>
  <c r="AS1428" i="14"/>
  <c r="AS1429" i="14"/>
  <c r="AS1430" i="14"/>
  <c r="AS1431" i="14"/>
  <c r="AS1432" i="14"/>
  <c r="AS1433" i="14"/>
  <c r="AS1434" i="14"/>
  <c r="AS1435" i="14"/>
  <c r="AS1436" i="14"/>
  <c r="AS1437" i="14"/>
  <c r="AS1439" i="14"/>
  <c r="AS1440" i="14"/>
  <c r="AS1441" i="14"/>
  <c r="AS1442" i="14"/>
  <c r="AS1443" i="14"/>
  <c r="AS1444" i="14"/>
  <c r="AS1445" i="14"/>
  <c r="AS1446" i="14"/>
  <c r="AS1447" i="14"/>
  <c r="AS1448" i="14"/>
  <c r="AS1449" i="14"/>
  <c r="AS1450" i="14"/>
  <c r="AS1451" i="14"/>
  <c r="AS1452" i="14"/>
  <c r="AS1453" i="14"/>
  <c r="AS1454" i="14"/>
  <c r="AS1455" i="14"/>
  <c r="AS1456" i="14"/>
  <c r="AS1457" i="14"/>
  <c r="AS1458" i="14"/>
  <c r="AS1459" i="14"/>
  <c r="AS1460" i="14"/>
  <c r="AS1461" i="14"/>
  <c r="AS1462" i="14"/>
  <c r="AS1463" i="14"/>
  <c r="AS1464" i="14"/>
  <c r="AS1465" i="14"/>
  <c r="AS1466" i="14"/>
  <c r="AS1467" i="14"/>
  <c r="AS1468" i="14"/>
  <c r="AS1469" i="14"/>
  <c r="AS1470" i="14"/>
  <c r="AS1471" i="14"/>
  <c r="AS1472" i="14"/>
  <c r="AS1474" i="14"/>
  <c r="AS1475" i="14"/>
  <c r="AS1476" i="14"/>
  <c r="AS1477" i="14"/>
  <c r="AS1478" i="14"/>
  <c r="AS1480" i="14"/>
  <c r="AS1481" i="14"/>
  <c r="AS1482" i="14"/>
  <c r="AS1483" i="14"/>
  <c r="AS1484" i="14"/>
  <c r="AS1485" i="14"/>
  <c r="AS1486" i="14"/>
  <c r="AS1487" i="14"/>
  <c r="AS1488" i="14"/>
  <c r="AS1489" i="14"/>
  <c r="AS1490" i="14"/>
  <c r="AS1491" i="14"/>
  <c r="AS1492" i="14"/>
  <c r="AS1493" i="14"/>
  <c r="AS1494" i="14"/>
  <c r="AS1495" i="14"/>
  <c r="AS1496" i="14"/>
  <c r="AS1497" i="14"/>
  <c r="AS1498" i="14"/>
  <c r="AS1499" i="14"/>
  <c r="AS1500" i="14"/>
  <c r="AS1502" i="14"/>
  <c r="AS1503" i="14"/>
  <c r="AS1504" i="14"/>
  <c r="AS1505" i="14"/>
  <c r="AS1506" i="14"/>
  <c r="AS1507" i="14"/>
  <c r="AS1508" i="14"/>
  <c r="AS1510" i="14"/>
  <c r="AS1511" i="14"/>
  <c r="AS1512" i="14"/>
  <c r="AS1513" i="14"/>
  <c r="AS1514" i="14"/>
  <c r="AS1515" i="14"/>
  <c r="AS1516" i="14"/>
  <c r="AS1517" i="14"/>
  <c r="AS1518" i="14"/>
  <c r="AS1519" i="14"/>
  <c r="AS1520" i="14"/>
  <c r="AS1521" i="14"/>
  <c r="AS1522" i="14"/>
  <c r="AS1523" i="14"/>
  <c r="AS1524" i="14"/>
  <c r="AS1525" i="14"/>
  <c r="AS1526" i="14"/>
  <c r="AS1527" i="14"/>
  <c r="AS1528" i="14"/>
  <c r="AS1529" i="14"/>
  <c r="AS1530" i="14"/>
  <c r="AS1531" i="14"/>
  <c r="AS1532" i="14"/>
  <c r="AS1533" i="14"/>
  <c r="AS1534" i="14"/>
  <c r="AS1535" i="14"/>
  <c r="AS1536" i="14"/>
  <c r="AS1537" i="14"/>
  <c r="AS1538" i="14"/>
  <c r="AS1539" i="14"/>
  <c r="AS1540" i="14"/>
  <c r="AS1541" i="14"/>
  <c r="AS1543" i="14"/>
  <c r="AS1544" i="14"/>
  <c r="AS1545" i="14"/>
  <c r="AS1546" i="14"/>
  <c r="AS1547" i="14"/>
  <c r="AS1548" i="14"/>
  <c r="AS1549" i="14"/>
  <c r="AS1550" i="14"/>
  <c r="AS1551" i="14"/>
  <c r="AS1552" i="14"/>
  <c r="AS1553" i="14"/>
  <c r="AS1554" i="14"/>
  <c r="AS1555" i="14"/>
  <c r="AS1556" i="14"/>
  <c r="AS1557" i="14"/>
  <c r="AS1558" i="14"/>
  <c r="AS1559" i="14"/>
  <c r="AS1560" i="14"/>
  <c r="AS1561" i="14"/>
  <c r="AS1562" i="14"/>
  <c r="AS1563" i="14"/>
  <c r="AS1564" i="14"/>
  <c r="AS1565" i="14"/>
  <c r="AS1566" i="14"/>
  <c r="AS1567" i="14"/>
  <c r="AS1568" i="14"/>
  <c r="AS1569" i="14"/>
  <c r="AS1570" i="14"/>
  <c r="AS1571" i="14"/>
  <c r="AS1572" i="14"/>
  <c r="AS1573" i="14"/>
  <c r="AS1574" i="14"/>
  <c r="AS1575" i="14"/>
  <c r="AS1576" i="14"/>
  <c r="AS1577" i="14"/>
  <c r="AS1578" i="14"/>
  <c r="AS1579" i="14"/>
  <c r="AS1580" i="14"/>
  <c r="AS1581" i="14"/>
  <c r="AS1582" i="14"/>
  <c r="AS1583" i="14"/>
  <c r="AS1584" i="14"/>
  <c r="AS1585" i="14"/>
  <c r="AS1586" i="14"/>
  <c r="AS1587" i="14"/>
  <c r="AS1588" i="14"/>
  <c r="AS1589" i="14"/>
  <c r="AS1590" i="14"/>
  <c r="AS1591" i="14"/>
  <c r="AS1592" i="14"/>
  <c r="AS1593" i="14"/>
  <c r="AS1594" i="14"/>
  <c r="AS1595" i="14"/>
  <c r="AS1596" i="14"/>
  <c r="AS1597" i="14"/>
  <c r="AS1598" i="14"/>
  <c r="AS1599" i="14"/>
  <c r="AS1600" i="14"/>
  <c r="AS1601" i="14"/>
  <c r="AS1602" i="14"/>
  <c r="AS1603" i="14"/>
  <c r="AS1604" i="14"/>
  <c r="AS1605" i="14"/>
  <c r="AS1606" i="14"/>
  <c r="AS1607" i="14"/>
  <c r="AS1608" i="14"/>
  <c r="AS1609" i="14"/>
  <c r="AS1610" i="14"/>
  <c r="AS1611" i="14"/>
  <c r="AS1612" i="14"/>
  <c r="AS1613" i="14"/>
  <c r="AS1614" i="14"/>
  <c r="AS1615" i="14"/>
  <c r="AS1616" i="14"/>
  <c r="AS1617" i="14"/>
  <c r="AS1618" i="14"/>
  <c r="AS1619" i="14"/>
  <c r="AS1620" i="14"/>
  <c r="AS1621" i="14"/>
  <c r="AS1622" i="14"/>
  <c r="AS1623" i="14"/>
  <c r="AS1624" i="14"/>
  <c r="AS1625" i="14"/>
  <c r="AS1626" i="14"/>
  <c r="AS1627" i="14"/>
  <c r="AS1628" i="14"/>
  <c r="AS1629" i="14"/>
  <c r="AS1630" i="14"/>
  <c r="AS1631" i="14"/>
  <c r="AS1632" i="14"/>
  <c r="AS1633" i="14"/>
  <c r="AS1634" i="14"/>
  <c r="AS1635" i="14"/>
  <c r="AS1636" i="14"/>
  <c r="AS1637" i="14"/>
  <c r="AS1638" i="14"/>
  <c r="AS1639" i="14"/>
  <c r="AS1640" i="14"/>
  <c r="AS1641" i="14"/>
  <c r="AS1642" i="14"/>
  <c r="AS1643" i="14"/>
  <c r="AS1644" i="14"/>
  <c r="AS1645" i="14"/>
  <c r="AS1646" i="14"/>
  <c r="AS1647" i="14"/>
  <c r="AS1648" i="14"/>
  <c r="AS1649" i="14"/>
  <c r="AS1650" i="14"/>
  <c r="AS1651" i="14"/>
  <c r="AS1652" i="14"/>
  <c r="AS1653" i="14"/>
  <c r="AS1654" i="14"/>
  <c r="AS1655" i="14"/>
  <c r="AS1656" i="14"/>
  <c r="AS1657" i="14"/>
  <c r="AS1658" i="14"/>
  <c r="AS1659" i="14"/>
  <c r="AS1660" i="14"/>
  <c r="AS1661" i="14"/>
  <c r="AS1662" i="14"/>
  <c r="AS1663" i="14"/>
  <c r="AS1664" i="14"/>
  <c r="AS1665" i="14"/>
  <c r="AS1666" i="14"/>
  <c r="AS1667" i="14"/>
  <c r="AS1668" i="14"/>
  <c r="AS1669" i="14"/>
  <c r="AS1670" i="14"/>
  <c r="AS1671" i="14"/>
  <c r="AS1672" i="14"/>
  <c r="AS1673" i="14"/>
  <c r="AS1674" i="14"/>
  <c r="AS1675" i="14"/>
  <c r="AS1676" i="14"/>
  <c r="AS1677" i="14"/>
  <c r="AS1678" i="14"/>
  <c r="AS1679" i="14"/>
  <c r="AS1680" i="14"/>
  <c r="AS1681" i="14"/>
  <c r="AS1682" i="14"/>
  <c r="AS1683" i="14"/>
  <c r="AS1684" i="14"/>
  <c r="AS1685" i="14"/>
  <c r="AS1686" i="14"/>
  <c r="AS1687" i="14"/>
  <c r="AS1688" i="14"/>
  <c r="AS1689" i="14"/>
  <c r="AS1690" i="14"/>
  <c r="AS1691" i="14"/>
  <c r="AS1692" i="14"/>
  <c r="AS1693" i="14"/>
  <c r="AS1694" i="14"/>
  <c r="AS1695" i="14"/>
  <c r="AS1696" i="14"/>
  <c r="AS1697" i="14"/>
  <c r="AS1698" i="14"/>
  <c r="AS1699" i="14"/>
  <c r="AS1700" i="14"/>
  <c r="AS1701" i="14"/>
  <c r="AS1702" i="14"/>
  <c r="AS1703" i="14"/>
  <c r="AS1704" i="14"/>
  <c r="AS1705" i="14"/>
  <c r="AS1706" i="14"/>
  <c r="AS1707" i="14"/>
  <c r="AS1708" i="14"/>
  <c r="AS1709" i="14"/>
  <c r="AS1711" i="14"/>
  <c r="AS1712" i="14"/>
  <c r="AS1713" i="14"/>
  <c r="AS1714" i="14"/>
  <c r="AS1715" i="14"/>
  <c r="AS1716" i="14"/>
  <c r="AS1719" i="14"/>
  <c r="AS1720" i="14"/>
  <c r="AS1721" i="14"/>
  <c r="AS1722" i="14"/>
  <c r="AS1723" i="14"/>
  <c r="AS1726" i="14"/>
  <c r="AS1727" i="14"/>
  <c r="AS1728" i="14"/>
  <c r="AS1729" i="14"/>
  <c r="AS1730" i="14"/>
  <c r="AS1733" i="14"/>
  <c r="AS1735" i="14"/>
  <c r="AS1736" i="14"/>
  <c r="AS1737" i="14"/>
  <c r="AS1739" i="14"/>
  <c r="AS1740" i="14"/>
  <c r="AS1741" i="14"/>
  <c r="AS1742" i="14"/>
  <c r="AS1743" i="14"/>
  <c r="AS1744" i="14"/>
  <c r="AS1745" i="14"/>
  <c r="AS1747" i="14"/>
  <c r="AS1748" i="14"/>
  <c r="AS1749" i="14"/>
  <c r="AS1750" i="14"/>
  <c r="AS1751" i="14"/>
  <c r="AS1752" i="14"/>
  <c r="AS1753" i="14"/>
  <c r="AS1754" i="14"/>
  <c r="AS1755" i="14"/>
  <c r="AS1756" i="14"/>
  <c r="AS1757" i="14"/>
  <c r="AS1758" i="14"/>
  <c r="AS1759" i="14"/>
  <c r="AS1760" i="14"/>
  <c r="AS1761" i="14"/>
  <c r="AS1762" i="14"/>
  <c r="AS1763" i="14"/>
  <c r="AS1764" i="14"/>
  <c r="AS1765" i="14"/>
  <c r="AS1767" i="14"/>
  <c r="AS1768" i="14"/>
  <c r="AS1769" i="14"/>
  <c r="AS1770" i="14"/>
  <c r="AS1771" i="14"/>
  <c r="AS1772" i="14"/>
  <c r="AS1774" i="14"/>
  <c r="AS1775" i="14"/>
  <c r="AS1776" i="14"/>
  <c r="AS1777" i="14"/>
  <c r="AS1778" i="14"/>
  <c r="AS1779" i="14"/>
  <c r="AS1780" i="14"/>
  <c r="AS1781" i="14"/>
  <c r="AS1783" i="14"/>
  <c r="AS1784" i="14"/>
  <c r="AS1785" i="14"/>
  <c r="AS1786" i="14"/>
  <c r="AS1787" i="14"/>
  <c r="AS1788" i="14"/>
  <c r="AS1789" i="14"/>
  <c r="AS1790" i="14"/>
  <c r="AS1791" i="14"/>
  <c r="AS1792" i="14"/>
  <c r="AS1793" i="14"/>
  <c r="AS1796" i="14"/>
  <c r="AS1797" i="14"/>
  <c r="AS1798" i="14"/>
  <c r="AS1799" i="14"/>
  <c r="AS1800" i="14"/>
  <c r="AS1801" i="14"/>
  <c r="AS1802" i="14"/>
  <c r="AS1803" i="14"/>
  <c r="AS1804" i="14"/>
  <c r="AS1805" i="14"/>
  <c r="AS1806" i="14"/>
  <c r="AS1807" i="14"/>
  <c r="AS1808" i="14"/>
  <c r="AS1809" i="14"/>
  <c r="AS1810" i="14"/>
  <c r="AS1811" i="14"/>
  <c r="AS1812" i="14"/>
  <c r="AS1813" i="14"/>
  <c r="AS1814" i="14"/>
  <c r="AS1817" i="14"/>
  <c r="AS1818" i="14"/>
  <c r="AS1819" i="14"/>
  <c r="AS1820" i="14"/>
  <c r="AS1821" i="14"/>
  <c r="AS1822" i="14"/>
  <c r="AS1823" i="14"/>
  <c r="AS1824" i="14"/>
  <c r="AS1825" i="14"/>
  <c r="AS1826" i="14"/>
  <c r="AS1827" i="14"/>
  <c r="AS1828" i="14"/>
  <c r="AS1829" i="14"/>
  <c r="AS1830" i="14"/>
  <c r="AS1831" i="14"/>
  <c r="AS1832" i="14"/>
  <c r="AS1833" i="14"/>
  <c r="AS1834" i="14"/>
  <c r="AS1835" i="14"/>
  <c r="AS1315" i="14"/>
  <c r="AS1316" i="14"/>
  <c r="AR1317" i="14"/>
  <c r="AR1318" i="14"/>
  <c r="AR1319" i="14"/>
  <c r="AR1320" i="14"/>
  <c r="AR1321" i="14"/>
  <c r="AR1322" i="14"/>
  <c r="AR1323" i="14"/>
  <c r="AR1324" i="14"/>
  <c r="AR1325" i="14"/>
  <c r="AR1326" i="14"/>
  <c r="AR1327" i="14"/>
  <c r="AR1328" i="14"/>
  <c r="AR1329" i="14"/>
  <c r="AR1330" i="14"/>
  <c r="AR1331" i="14"/>
  <c r="AR1332" i="14"/>
  <c r="AR1333" i="14"/>
  <c r="AR1334" i="14"/>
  <c r="AR1335" i="14"/>
  <c r="AR1336" i="14"/>
  <c r="AR1337" i="14"/>
  <c r="AR1338" i="14"/>
  <c r="AR1339" i="14"/>
  <c r="AR1340" i="14"/>
  <c r="AR1341" i="14"/>
  <c r="AR1342" i="14"/>
  <c r="AR1343" i="14"/>
  <c r="AR1344" i="14"/>
  <c r="AR1345" i="14"/>
  <c r="AR1346" i="14"/>
  <c r="AR1347" i="14"/>
  <c r="AR1348" i="14"/>
  <c r="AR1349" i="14"/>
  <c r="AR1350" i="14"/>
  <c r="AR1351" i="14"/>
  <c r="AR1352" i="14"/>
  <c r="AR1353" i="14"/>
  <c r="AR1354" i="14"/>
  <c r="AR1355" i="14"/>
  <c r="AR1356" i="14"/>
  <c r="AR1357" i="14"/>
  <c r="AR1358" i="14"/>
  <c r="AR1359" i="14"/>
  <c r="AR1360" i="14"/>
  <c r="AR1361" i="14"/>
  <c r="AR1362" i="14"/>
  <c r="AR1363" i="14"/>
  <c r="AR1364" i="14"/>
  <c r="AR1365" i="14"/>
  <c r="AR1366" i="14"/>
  <c r="AR1367" i="14"/>
  <c r="AR1368" i="14"/>
  <c r="AR1369" i="14"/>
  <c r="AR1370" i="14"/>
  <c r="AR1371" i="14"/>
  <c r="AR1372" i="14"/>
  <c r="AR1373" i="14"/>
  <c r="AR1374" i="14"/>
  <c r="AR1375" i="14"/>
  <c r="AR1376" i="14"/>
  <c r="AR1377" i="14"/>
  <c r="AR1378" i="14"/>
  <c r="AR1379" i="14"/>
  <c r="AR1380" i="14"/>
  <c r="AR1381" i="14"/>
  <c r="AR1382" i="14"/>
  <c r="AR1383" i="14"/>
  <c r="AR1384" i="14"/>
  <c r="AR1385" i="14"/>
  <c r="AR1386" i="14"/>
  <c r="AR1387" i="14"/>
  <c r="AR1388" i="14"/>
  <c r="AR1389" i="14"/>
  <c r="AR1390" i="14"/>
  <c r="AR1391" i="14"/>
  <c r="AR1392" i="14"/>
  <c r="AR1393" i="14"/>
  <c r="AR1394" i="14"/>
  <c r="AR1395" i="14"/>
  <c r="AR1396" i="14"/>
  <c r="AR1397" i="14"/>
  <c r="AR1398" i="14"/>
  <c r="AR1399" i="14"/>
  <c r="AR1400" i="14"/>
  <c r="AR1401" i="14"/>
  <c r="AR1402" i="14"/>
  <c r="AR1403" i="14"/>
  <c r="AR1404" i="14"/>
  <c r="AR1405" i="14"/>
  <c r="AR1406" i="14"/>
  <c r="AR1407" i="14"/>
  <c r="AR1408" i="14"/>
  <c r="AR1409" i="14"/>
  <c r="AR1410" i="14"/>
  <c r="AR1411" i="14"/>
  <c r="AR1412" i="14"/>
  <c r="AR1413" i="14"/>
  <c r="AR1414" i="14"/>
  <c r="AR1415" i="14"/>
  <c r="AR1416" i="14"/>
  <c r="AR1417" i="14"/>
  <c r="AR1418" i="14"/>
  <c r="AR1419" i="14"/>
  <c r="AR1420" i="14"/>
  <c r="AR1421" i="14"/>
  <c r="AR1422" i="14"/>
  <c r="AR1423" i="14"/>
  <c r="AR1424" i="14"/>
  <c r="AR1425" i="14"/>
  <c r="AR1426" i="14"/>
  <c r="AR1427" i="14"/>
  <c r="AR1428" i="14"/>
  <c r="AR1429" i="14"/>
  <c r="AR1430" i="14"/>
  <c r="AR1431" i="14"/>
  <c r="AR1432" i="14"/>
  <c r="AR1433" i="14"/>
  <c r="AR1434" i="14"/>
  <c r="AR1435" i="14"/>
  <c r="AR1436" i="14"/>
  <c r="AR1437" i="14"/>
  <c r="AR1438" i="14"/>
  <c r="AR1439" i="14"/>
  <c r="AR1440" i="14"/>
  <c r="AR1441" i="14"/>
  <c r="AR1442" i="14"/>
  <c r="AR1443" i="14"/>
  <c r="AR1444" i="14"/>
  <c r="AR1445" i="14"/>
  <c r="AR1446" i="14"/>
  <c r="AR1447" i="14"/>
  <c r="AR1448" i="14"/>
  <c r="AR1449" i="14"/>
  <c r="AR1450" i="14"/>
  <c r="AR1451" i="14"/>
  <c r="AR1452" i="14"/>
  <c r="AR1453" i="14"/>
  <c r="AR1454" i="14"/>
  <c r="AR1455" i="14"/>
  <c r="AR1456" i="14"/>
  <c r="AR1457" i="14"/>
  <c r="AR1458" i="14"/>
  <c r="AR1459" i="14"/>
  <c r="AR1460" i="14"/>
  <c r="AR1461" i="14"/>
  <c r="AR1462" i="14"/>
  <c r="AR1463" i="14"/>
  <c r="AR1464" i="14"/>
  <c r="AR1465" i="14"/>
  <c r="AR1466" i="14"/>
  <c r="AR1467" i="14"/>
  <c r="AR1468" i="14"/>
  <c r="AR1469" i="14"/>
  <c r="AR1470" i="14"/>
  <c r="AR1471" i="14"/>
  <c r="AR1472" i="14"/>
  <c r="AR1473" i="14"/>
  <c r="AR1474" i="14"/>
  <c r="AR1475" i="14"/>
  <c r="AR1476" i="14"/>
  <c r="AR1477" i="14"/>
  <c r="AR1478" i="14"/>
  <c r="AR1479" i="14"/>
  <c r="AR1480" i="14"/>
  <c r="AR1481" i="14"/>
  <c r="AR1482" i="14"/>
  <c r="AR1483" i="14"/>
  <c r="AR1484" i="14"/>
  <c r="AR1485" i="14"/>
  <c r="AR1486" i="14"/>
  <c r="AR1487" i="14"/>
  <c r="AR1488" i="14"/>
  <c r="AR1489" i="14"/>
  <c r="AR1490" i="14"/>
  <c r="AR1491" i="14"/>
  <c r="AR1492" i="14"/>
  <c r="AR1493" i="14"/>
  <c r="AR1494" i="14"/>
  <c r="AR1495" i="14"/>
  <c r="AR1496" i="14"/>
  <c r="AR1497" i="14"/>
  <c r="AR1498" i="14"/>
  <c r="AR1499" i="14"/>
  <c r="AR1500" i="14"/>
  <c r="AR1501" i="14"/>
  <c r="AR1502" i="14"/>
  <c r="AR1503" i="14"/>
  <c r="AR1504" i="14"/>
  <c r="AR1505" i="14"/>
  <c r="AR1506" i="14"/>
  <c r="AR1507" i="14"/>
  <c r="AR1508" i="14"/>
  <c r="AR1509" i="14"/>
  <c r="AR1510" i="14"/>
  <c r="AR1511" i="14"/>
  <c r="AR1512" i="14"/>
  <c r="AR1513" i="14"/>
  <c r="AR1514" i="14"/>
  <c r="AR1515" i="14"/>
  <c r="AR1516" i="14"/>
  <c r="AR1517" i="14"/>
  <c r="AR1518" i="14"/>
  <c r="AR1519" i="14"/>
  <c r="AR1520" i="14"/>
  <c r="AR1521" i="14"/>
  <c r="AR1522" i="14"/>
  <c r="AR1523" i="14"/>
  <c r="AR1524" i="14"/>
  <c r="AR1525" i="14"/>
  <c r="AR1526" i="14"/>
  <c r="AR1527" i="14"/>
  <c r="AR1528" i="14"/>
  <c r="AR1529" i="14"/>
  <c r="AR1530" i="14"/>
  <c r="AR1531" i="14"/>
  <c r="AR1532" i="14"/>
  <c r="AR1533" i="14"/>
  <c r="AR1534" i="14"/>
  <c r="AR1535" i="14"/>
  <c r="AR1536" i="14"/>
  <c r="AR1537" i="14"/>
  <c r="AR1538" i="14"/>
  <c r="AR1539" i="14"/>
  <c r="AR1540" i="14"/>
  <c r="AR1541" i="14"/>
  <c r="AR1542" i="14"/>
  <c r="AR1543" i="14"/>
  <c r="AR1544" i="14"/>
  <c r="AR1545" i="14"/>
  <c r="AR1546" i="14"/>
  <c r="AR1547" i="14"/>
  <c r="AR1548" i="14"/>
  <c r="AR1549" i="14"/>
  <c r="AR1550" i="14"/>
  <c r="AR1551" i="14"/>
  <c r="AR1552" i="14"/>
  <c r="AR1553" i="14"/>
  <c r="AR1554" i="14"/>
  <c r="AR1555" i="14"/>
  <c r="AR1556" i="14"/>
  <c r="AR1557" i="14"/>
  <c r="AR1558" i="14"/>
  <c r="AR1559" i="14"/>
  <c r="AR1560" i="14"/>
  <c r="AR1561" i="14"/>
  <c r="AR1562" i="14"/>
  <c r="AR1563" i="14"/>
  <c r="AR1564" i="14"/>
  <c r="AR1565" i="14"/>
  <c r="AR1566" i="14"/>
  <c r="AR1567" i="14"/>
  <c r="AR1568" i="14"/>
  <c r="AR1569" i="14"/>
  <c r="AR1570" i="14"/>
  <c r="AR1571" i="14"/>
  <c r="AR1572" i="14"/>
  <c r="AR1573" i="14"/>
  <c r="AR1574" i="14"/>
  <c r="AR1575" i="14"/>
  <c r="AR1576" i="14"/>
  <c r="AR1577" i="14"/>
  <c r="AR1578" i="14"/>
  <c r="AR1579" i="14"/>
  <c r="AR1580" i="14"/>
  <c r="AR1581" i="14"/>
  <c r="AR1582" i="14"/>
  <c r="AR1583" i="14"/>
  <c r="AR1584" i="14"/>
  <c r="AR1585" i="14"/>
  <c r="AR1586" i="14"/>
  <c r="AR1587" i="14"/>
  <c r="AR1588" i="14"/>
  <c r="AR1589" i="14"/>
  <c r="AR1590" i="14"/>
  <c r="AR1591" i="14"/>
  <c r="AR1592" i="14"/>
  <c r="AR1593" i="14"/>
  <c r="AR1594" i="14"/>
  <c r="AR1595" i="14"/>
  <c r="AR1596" i="14"/>
  <c r="AR1597" i="14"/>
  <c r="AR1598" i="14"/>
  <c r="AR1599" i="14"/>
  <c r="AR1600" i="14"/>
  <c r="AR1601" i="14"/>
  <c r="AR1602" i="14"/>
  <c r="AR1603" i="14"/>
  <c r="AR1604" i="14"/>
  <c r="AR1605" i="14"/>
  <c r="AR1606" i="14"/>
  <c r="AR1607" i="14"/>
  <c r="AR1608" i="14"/>
  <c r="AR1609" i="14"/>
  <c r="AR1610" i="14"/>
  <c r="AR1611" i="14"/>
  <c r="AR1612" i="14"/>
  <c r="AR1613" i="14"/>
  <c r="AR1614" i="14"/>
  <c r="AR1615" i="14"/>
  <c r="AR1616" i="14"/>
  <c r="AR1617" i="14"/>
  <c r="AR1618" i="14"/>
  <c r="AR1619" i="14"/>
  <c r="AR1620" i="14"/>
  <c r="AR1621" i="14"/>
  <c r="AR1622" i="14"/>
  <c r="AR1623" i="14"/>
  <c r="AR1624" i="14"/>
  <c r="AR1625" i="14"/>
  <c r="AR1626" i="14"/>
  <c r="AR1627" i="14"/>
  <c r="AR1628" i="14"/>
  <c r="AR1629" i="14"/>
  <c r="AR1630" i="14"/>
  <c r="AR1631" i="14"/>
  <c r="AR1632" i="14"/>
  <c r="AR1633" i="14"/>
  <c r="AR1634" i="14"/>
  <c r="AR1635" i="14"/>
  <c r="AR1636" i="14"/>
  <c r="AR1637" i="14"/>
  <c r="AR1638" i="14"/>
  <c r="AR1639" i="14"/>
  <c r="AR1640" i="14"/>
  <c r="AR1641" i="14"/>
  <c r="AR1642" i="14"/>
  <c r="AR1643" i="14"/>
  <c r="AR1644" i="14"/>
  <c r="AR1645" i="14"/>
  <c r="AR1646" i="14"/>
  <c r="AR1647" i="14"/>
  <c r="AR1648" i="14"/>
  <c r="AR1649" i="14"/>
  <c r="AR1650" i="14"/>
  <c r="AR1651" i="14"/>
  <c r="AR1652" i="14"/>
  <c r="AR1653" i="14"/>
  <c r="AR1654" i="14"/>
  <c r="AR1655" i="14"/>
  <c r="AR1656" i="14"/>
  <c r="AR1657" i="14"/>
  <c r="AR1658" i="14"/>
  <c r="AR1659" i="14"/>
  <c r="AR1660" i="14"/>
  <c r="AR1661" i="14"/>
  <c r="AR1662" i="14"/>
  <c r="AR1663" i="14"/>
  <c r="AR1664" i="14"/>
  <c r="AR1665" i="14"/>
  <c r="AR1666" i="14"/>
  <c r="AR1667" i="14"/>
  <c r="AR1668" i="14"/>
  <c r="AR1669" i="14"/>
  <c r="AR1670" i="14"/>
  <c r="AR1671" i="14"/>
  <c r="AR1672" i="14"/>
  <c r="AR1673" i="14"/>
  <c r="AR1674" i="14"/>
  <c r="AR1675" i="14"/>
  <c r="AR1676" i="14"/>
  <c r="AR1677" i="14"/>
  <c r="AR1678" i="14"/>
  <c r="AR1679" i="14"/>
  <c r="AR1680" i="14"/>
  <c r="AR1681" i="14"/>
  <c r="AR1682" i="14"/>
  <c r="AR1683" i="14"/>
  <c r="AR1684" i="14"/>
  <c r="AR1685" i="14"/>
  <c r="AR1686" i="14"/>
  <c r="AR1687" i="14"/>
  <c r="AR1688" i="14"/>
  <c r="AR1689" i="14"/>
  <c r="AR1690" i="14"/>
  <c r="AR1691" i="14"/>
  <c r="AR1692" i="14"/>
  <c r="AR1693" i="14"/>
  <c r="AR1694" i="14"/>
  <c r="AR1695" i="14"/>
  <c r="AR1696" i="14"/>
  <c r="AR1697" i="14"/>
  <c r="AR1698" i="14"/>
  <c r="AR1699" i="14"/>
  <c r="AR1700" i="14"/>
  <c r="AR1701" i="14"/>
  <c r="AR1702" i="14"/>
  <c r="AR1703" i="14"/>
  <c r="AR1704" i="14"/>
  <c r="AR1705" i="14"/>
  <c r="AR1706" i="14"/>
  <c r="AR1707" i="14"/>
  <c r="AR1708" i="14"/>
  <c r="AR1709" i="14"/>
  <c r="AR1710" i="14"/>
  <c r="AR1711" i="14"/>
  <c r="AR1712" i="14"/>
  <c r="AR1713" i="14"/>
  <c r="AR1714" i="14"/>
  <c r="AR1715" i="14"/>
  <c r="AR1716" i="14"/>
  <c r="AR1717" i="14"/>
  <c r="AR1718" i="14"/>
  <c r="AR1719" i="14"/>
  <c r="AR1720" i="14"/>
  <c r="AR1721" i="14"/>
  <c r="AR1722" i="14"/>
  <c r="AR1723" i="14"/>
  <c r="AR1724" i="14"/>
  <c r="AR1725" i="14"/>
  <c r="AR1726" i="14"/>
  <c r="AR1727" i="14"/>
  <c r="AR1728" i="14"/>
  <c r="AR1729" i="14"/>
  <c r="AR1730" i="14"/>
  <c r="AR1731" i="14"/>
  <c r="AR1732" i="14"/>
  <c r="AR1733" i="14"/>
  <c r="AR1734" i="14"/>
  <c r="AR1735" i="14"/>
  <c r="AR1736" i="14"/>
  <c r="AR1737" i="14"/>
  <c r="AR1738" i="14"/>
  <c r="AR1739" i="14"/>
  <c r="AR1740" i="14"/>
  <c r="AR1741" i="14"/>
  <c r="AR1742" i="14"/>
  <c r="AR1743" i="14"/>
  <c r="AR1744" i="14"/>
  <c r="AR1745" i="14"/>
  <c r="AR1746" i="14"/>
  <c r="AR1747" i="14"/>
  <c r="AR1748" i="14"/>
  <c r="AR1749" i="14"/>
  <c r="AR1750" i="14"/>
  <c r="AR1751" i="14"/>
  <c r="AR1752" i="14"/>
  <c r="AR1753" i="14"/>
  <c r="AR1754" i="14"/>
  <c r="AR1755" i="14"/>
  <c r="AR1756" i="14"/>
  <c r="AR1757" i="14"/>
  <c r="AR1758" i="14"/>
  <c r="AR1759" i="14"/>
  <c r="AR1760" i="14"/>
  <c r="AR1761" i="14"/>
  <c r="AR1762" i="14"/>
  <c r="AR1763" i="14"/>
  <c r="AR1764" i="14"/>
  <c r="AR1765" i="14"/>
  <c r="AR1766" i="14"/>
  <c r="AR1767" i="14"/>
  <c r="AR1768" i="14"/>
  <c r="AR1769" i="14"/>
  <c r="AR1770" i="14"/>
  <c r="AR1771" i="14"/>
  <c r="AR1772" i="14"/>
  <c r="AR1773" i="14"/>
  <c r="AR1774" i="14"/>
  <c r="AR1775" i="14"/>
  <c r="AR1776" i="14"/>
  <c r="AR1777" i="14"/>
  <c r="AR1778" i="14"/>
  <c r="AR1779" i="14"/>
  <c r="AR1780" i="14"/>
  <c r="AR1781" i="14"/>
  <c r="AR1782" i="14"/>
  <c r="AR1783" i="14"/>
  <c r="AR1784" i="14"/>
  <c r="AR1785" i="14"/>
  <c r="AR1786" i="14"/>
  <c r="AR1787" i="14"/>
  <c r="AR1788" i="14"/>
  <c r="AR1789" i="14"/>
  <c r="AR1790" i="14"/>
  <c r="AR1791" i="14"/>
  <c r="AR1792" i="14"/>
  <c r="AR1793" i="14"/>
  <c r="AR1794" i="14"/>
  <c r="AR1795" i="14"/>
  <c r="AR1796" i="14"/>
  <c r="AR1797" i="14"/>
  <c r="AR1798" i="14"/>
  <c r="AR1799" i="14"/>
  <c r="AR1800" i="14"/>
  <c r="AR1801" i="14"/>
  <c r="AR1802" i="14"/>
  <c r="AR1803" i="14"/>
  <c r="AR1804" i="14"/>
  <c r="AR1805" i="14"/>
  <c r="AR1806" i="14"/>
  <c r="AR1807" i="14"/>
  <c r="AR1808" i="14"/>
  <c r="AR1809" i="14"/>
  <c r="AR1810" i="14"/>
  <c r="AR1811" i="14"/>
  <c r="AR1812" i="14"/>
  <c r="AR1813" i="14"/>
  <c r="AR1814" i="14"/>
  <c r="AR1815" i="14"/>
  <c r="AR1816" i="14"/>
  <c r="AR1817" i="14"/>
  <c r="AR1818" i="14"/>
  <c r="AR1819" i="14"/>
  <c r="AR1820" i="14"/>
  <c r="AR1821" i="14"/>
  <c r="AR1822" i="14"/>
  <c r="AR1823" i="14"/>
  <c r="AR1824" i="14"/>
  <c r="AR1825" i="14"/>
  <c r="AR1826" i="14"/>
  <c r="AR1827" i="14"/>
  <c r="AR1828" i="14"/>
  <c r="AR1829" i="14"/>
  <c r="AR1830" i="14"/>
  <c r="AR1831" i="14"/>
  <c r="AR1832" i="14"/>
  <c r="AR1833" i="14"/>
  <c r="AR1834" i="14"/>
  <c r="AR1835" i="14"/>
  <c r="AR1315" i="14"/>
  <c r="AR1316" i="14"/>
  <c r="AQ1317" i="14"/>
  <c r="AQ1318" i="14"/>
  <c r="AQ1319" i="14"/>
  <c r="AQ1320" i="14"/>
  <c r="AQ1321" i="14"/>
  <c r="AQ1322" i="14"/>
  <c r="AQ1323" i="14"/>
  <c r="AQ1324" i="14"/>
  <c r="AQ1325" i="14"/>
  <c r="AQ1326" i="14"/>
  <c r="AQ1327" i="14"/>
  <c r="AQ1328" i="14"/>
  <c r="AQ1329" i="14"/>
  <c r="AQ1330" i="14"/>
  <c r="AQ1331" i="14"/>
  <c r="AQ1332" i="14"/>
  <c r="AQ1333" i="14"/>
  <c r="AQ1334" i="14"/>
  <c r="AQ1335" i="14"/>
  <c r="AQ1336" i="14"/>
  <c r="AQ1337" i="14"/>
  <c r="AQ1338" i="14"/>
  <c r="AQ1339" i="14"/>
  <c r="AQ1340" i="14"/>
  <c r="AQ1341" i="14"/>
  <c r="AQ1342" i="14"/>
  <c r="AQ1343" i="14"/>
  <c r="AQ1344" i="14"/>
  <c r="AQ1345" i="14"/>
  <c r="AQ1346" i="14"/>
  <c r="AQ1347" i="14"/>
  <c r="AQ1348" i="14"/>
  <c r="AQ1349" i="14"/>
  <c r="AQ1350" i="14"/>
  <c r="AQ1351" i="14"/>
  <c r="AQ1352" i="14"/>
  <c r="AQ1353" i="14"/>
  <c r="AQ1354" i="14"/>
  <c r="AQ1355" i="14"/>
  <c r="AQ1356" i="14"/>
  <c r="AQ1357" i="14"/>
  <c r="AQ1358" i="14"/>
  <c r="AQ1359" i="14"/>
  <c r="AQ1360" i="14"/>
  <c r="AQ1361" i="14"/>
  <c r="AQ1362" i="14"/>
  <c r="AQ1363" i="14"/>
  <c r="AQ1364" i="14"/>
  <c r="AQ1365" i="14"/>
  <c r="AQ1366" i="14"/>
  <c r="AQ1367" i="14"/>
  <c r="AQ1368" i="14"/>
  <c r="AQ1369" i="14"/>
  <c r="AQ1370" i="14"/>
  <c r="AQ1371" i="14"/>
  <c r="AQ1372" i="14"/>
  <c r="AQ1373" i="14"/>
  <c r="AQ1374" i="14"/>
  <c r="AQ1375" i="14"/>
  <c r="AQ1376" i="14"/>
  <c r="AQ1377" i="14"/>
  <c r="AQ1378" i="14"/>
  <c r="AQ1379" i="14"/>
  <c r="AQ1380" i="14"/>
  <c r="AQ1381" i="14"/>
  <c r="AQ1382" i="14"/>
  <c r="AQ1383" i="14"/>
  <c r="AQ1384" i="14"/>
  <c r="AQ1385" i="14"/>
  <c r="AQ1386" i="14"/>
  <c r="AQ1387" i="14"/>
  <c r="AQ1388" i="14"/>
  <c r="AQ1389" i="14"/>
  <c r="AQ1390" i="14"/>
  <c r="AQ1391" i="14"/>
  <c r="AQ1392" i="14"/>
  <c r="AQ1393" i="14"/>
  <c r="AQ1394" i="14"/>
  <c r="AQ1395" i="14"/>
  <c r="AQ1396" i="14"/>
  <c r="AQ1397" i="14"/>
  <c r="AQ1398" i="14"/>
  <c r="AQ1399" i="14"/>
  <c r="AQ1400" i="14"/>
  <c r="AQ1401" i="14"/>
  <c r="AQ1402" i="14"/>
  <c r="AQ1403" i="14"/>
  <c r="AQ1404" i="14"/>
  <c r="AQ1405" i="14"/>
  <c r="AQ1406" i="14"/>
  <c r="AQ1407" i="14"/>
  <c r="AQ1408" i="14"/>
  <c r="AQ1409" i="14"/>
  <c r="AQ1410" i="14"/>
  <c r="AQ1411" i="14"/>
  <c r="AQ1412" i="14"/>
  <c r="AQ1413" i="14"/>
  <c r="AQ1414" i="14"/>
  <c r="AQ1415" i="14"/>
  <c r="AQ1416" i="14"/>
  <c r="AQ1417" i="14"/>
  <c r="AQ1418" i="14"/>
  <c r="AQ1419" i="14"/>
  <c r="AQ1420" i="14"/>
  <c r="AQ1421" i="14"/>
  <c r="AQ1422" i="14"/>
  <c r="AQ1423" i="14"/>
  <c r="AQ1424" i="14"/>
  <c r="AQ1425" i="14"/>
  <c r="AQ1426" i="14"/>
  <c r="AQ1427" i="14"/>
  <c r="AQ1428" i="14"/>
  <c r="AQ1429" i="14"/>
  <c r="AQ1430" i="14"/>
  <c r="AQ1431" i="14"/>
  <c r="AQ1432" i="14"/>
  <c r="AQ1433" i="14"/>
  <c r="AQ1434" i="14"/>
  <c r="AQ1435" i="14"/>
  <c r="AQ1436" i="14"/>
  <c r="AQ1437" i="14"/>
  <c r="AQ1438" i="14"/>
  <c r="AQ1439" i="14"/>
  <c r="AQ1440" i="14"/>
  <c r="AQ1441" i="14"/>
  <c r="AQ1442" i="14"/>
  <c r="AQ1443" i="14"/>
  <c r="AQ1444" i="14"/>
  <c r="AQ1445" i="14"/>
  <c r="AQ1446" i="14"/>
  <c r="AQ1447" i="14"/>
  <c r="AQ1448" i="14"/>
  <c r="AQ1449" i="14"/>
  <c r="AQ1450" i="14"/>
  <c r="AQ1451" i="14"/>
  <c r="AQ1452" i="14"/>
  <c r="AQ1453" i="14"/>
  <c r="AQ1454" i="14"/>
  <c r="AQ1455" i="14"/>
  <c r="AQ1456" i="14"/>
  <c r="AQ1457" i="14"/>
  <c r="AQ1458" i="14"/>
  <c r="AQ1459" i="14"/>
  <c r="AQ1460" i="14"/>
  <c r="AQ1461" i="14"/>
  <c r="AQ1462" i="14"/>
  <c r="AQ1463" i="14"/>
  <c r="AQ1464" i="14"/>
  <c r="AQ1465" i="14"/>
  <c r="AQ1466" i="14"/>
  <c r="AQ1467" i="14"/>
  <c r="AQ1468" i="14"/>
  <c r="AQ1469" i="14"/>
  <c r="AQ1470" i="14"/>
  <c r="AQ1471" i="14"/>
  <c r="AQ1472" i="14"/>
  <c r="AQ1473" i="14"/>
  <c r="AQ1474" i="14"/>
  <c r="AQ1475" i="14"/>
  <c r="AQ1476" i="14"/>
  <c r="AQ1477" i="14"/>
  <c r="AQ1478" i="14"/>
  <c r="AQ1479" i="14"/>
  <c r="AQ1480" i="14"/>
  <c r="AQ1481" i="14"/>
  <c r="AQ1482" i="14"/>
  <c r="AQ1483" i="14"/>
  <c r="AQ1484" i="14"/>
  <c r="AQ1485" i="14"/>
  <c r="AQ1486" i="14"/>
  <c r="AQ1487" i="14"/>
  <c r="AQ1488" i="14"/>
  <c r="AQ1489" i="14"/>
  <c r="AQ1490" i="14"/>
  <c r="AQ1491" i="14"/>
  <c r="AQ1492" i="14"/>
  <c r="AQ1493" i="14"/>
  <c r="AQ1494" i="14"/>
  <c r="AQ1495" i="14"/>
  <c r="AQ1496" i="14"/>
  <c r="AQ1497" i="14"/>
  <c r="AQ1498" i="14"/>
  <c r="AQ1499" i="14"/>
  <c r="AQ1500" i="14"/>
  <c r="AQ1501" i="14"/>
  <c r="AQ1502" i="14"/>
  <c r="AQ1503" i="14"/>
  <c r="AQ1504" i="14"/>
  <c r="AQ1505" i="14"/>
  <c r="AQ1506" i="14"/>
  <c r="AQ1507" i="14"/>
  <c r="AQ1508" i="14"/>
  <c r="AQ1509" i="14"/>
  <c r="AQ1510" i="14"/>
  <c r="AQ1511" i="14"/>
  <c r="AQ1512" i="14"/>
  <c r="AQ1513" i="14"/>
  <c r="AQ1514" i="14"/>
  <c r="AQ1515" i="14"/>
  <c r="AQ1516" i="14"/>
  <c r="AQ1517" i="14"/>
  <c r="AQ1518" i="14"/>
  <c r="AQ1519" i="14"/>
  <c r="AQ1520" i="14"/>
  <c r="AQ1521" i="14"/>
  <c r="AQ1522" i="14"/>
  <c r="AQ1523" i="14"/>
  <c r="AQ1524" i="14"/>
  <c r="AQ1525" i="14"/>
  <c r="AQ1526" i="14"/>
  <c r="AQ1527" i="14"/>
  <c r="AQ1528" i="14"/>
  <c r="AQ1529" i="14"/>
  <c r="AQ1530" i="14"/>
  <c r="AQ1531" i="14"/>
  <c r="AQ1532" i="14"/>
  <c r="AQ1533" i="14"/>
  <c r="AQ1534" i="14"/>
  <c r="AQ1535" i="14"/>
  <c r="AQ1536" i="14"/>
  <c r="AQ1537" i="14"/>
  <c r="AQ1538" i="14"/>
  <c r="AQ1539" i="14"/>
  <c r="AQ1540" i="14"/>
  <c r="AQ1541" i="14"/>
  <c r="AQ1542" i="14"/>
  <c r="AQ1543" i="14"/>
  <c r="AQ1544" i="14"/>
  <c r="AQ1545" i="14"/>
  <c r="AQ1546" i="14"/>
  <c r="AQ1547" i="14"/>
  <c r="AQ1548" i="14"/>
  <c r="AQ1549" i="14"/>
  <c r="AQ1550" i="14"/>
  <c r="AQ1551" i="14"/>
  <c r="AQ1552" i="14"/>
  <c r="AQ1553" i="14"/>
  <c r="AQ1554" i="14"/>
  <c r="AQ1555" i="14"/>
  <c r="AQ1556" i="14"/>
  <c r="AQ1557" i="14"/>
  <c r="AQ1558" i="14"/>
  <c r="AQ1559" i="14"/>
  <c r="AQ1560" i="14"/>
  <c r="AQ1561" i="14"/>
  <c r="AQ1562" i="14"/>
  <c r="AQ1563" i="14"/>
  <c r="AQ1564" i="14"/>
  <c r="AQ1565" i="14"/>
  <c r="AQ1566" i="14"/>
  <c r="AQ1567" i="14"/>
  <c r="AQ1568" i="14"/>
  <c r="AQ1569" i="14"/>
  <c r="AQ1570" i="14"/>
  <c r="AQ1571" i="14"/>
  <c r="AQ1572" i="14"/>
  <c r="AQ1573" i="14"/>
  <c r="AQ1574" i="14"/>
  <c r="AQ1575" i="14"/>
  <c r="AQ1576" i="14"/>
  <c r="AQ1577" i="14"/>
  <c r="AQ1578" i="14"/>
  <c r="AQ1579" i="14"/>
  <c r="AQ1580" i="14"/>
  <c r="AQ1581" i="14"/>
  <c r="AQ1582" i="14"/>
  <c r="AQ1583" i="14"/>
  <c r="AQ1584" i="14"/>
  <c r="AQ1585" i="14"/>
  <c r="AQ1586" i="14"/>
  <c r="AQ1587" i="14"/>
  <c r="AQ1588" i="14"/>
  <c r="AQ1589" i="14"/>
  <c r="AQ1590" i="14"/>
  <c r="AQ1591" i="14"/>
  <c r="AQ1592" i="14"/>
  <c r="AQ1593" i="14"/>
  <c r="AQ1594" i="14"/>
  <c r="AQ1595" i="14"/>
  <c r="AQ1596" i="14"/>
  <c r="AQ1597" i="14"/>
  <c r="AQ1598" i="14"/>
  <c r="AQ1599" i="14"/>
  <c r="AQ1600" i="14"/>
  <c r="AQ1601" i="14"/>
  <c r="AQ1602" i="14"/>
  <c r="AQ1603" i="14"/>
  <c r="AQ1604" i="14"/>
  <c r="AQ1605" i="14"/>
  <c r="AQ1606" i="14"/>
  <c r="AQ1607" i="14"/>
  <c r="AQ1608" i="14"/>
  <c r="AQ1609" i="14"/>
  <c r="AQ1610" i="14"/>
  <c r="AQ1611" i="14"/>
  <c r="AQ1612" i="14"/>
  <c r="AQ1613" i="14"/>
  <c r="AQ1614" i="14"/>
  <c r="AQ1615" i="14"/>
  <c r="AQ1616" i="14"/>
  <c r="AQ1617" i="14"/>
  <c r="AQ1618" i="14"/>
  <c r="AQ1619" i="14"/>
  <c r="AQ1620" i="14"/>
  <c r="AQ1621" i="14"/>
  <c r="AQ1622" i="14"/>
  <c r="AQ1623" i="14"/>
  <c r="AQ1624" i="14"/>
  <c r="AQ1625" i="14"/>
  <c r="AQ1626" i="14"/>
  <c r="AQ1627" i="14"/>
  <c r="AQ1628" i="14"/>
  <c r="AQ1629" i="14"/>
  <c r="AQ1630" i="14"/>
  <c r="AQ1631" i="14"/>
  <c r="AQ1632" i="14"/>
  <c r="AQ1633" i="14"/>
  <c r="AQ1634" i="14"/>
  <c r="AQ1635" i="14"/>
  <c r="AQ1636" i="14"/>
  <c r="AQ1637" i="14"/>
  <c r="AQ1638" i="14"/>
  <c r="AQ1639" i="14"/>
  <c r="AQ1640" i="14"/>
  <c r="AQ1641" i="14"/>
  <c r="AQ1642" i="14"/>
  <c r="AQ1643" i="14"/>
  <c r="AQ1644" i="14"/>
  <c r="AQ1645" i="14"/>
  <c r="AQ1646" i="14"/>
  <c r="AQ1647" i="14"/>
  <c r="AQ1648" i="14"/>
  <c r="AQ1649" i="14"/>
  <c r="AQ1650" i="14"/>
  <c r="AQ1651" i="14"/>
  <c r="AQ1652" i="14"/>
  <c r="AQ1653" i="14"/>
  <c r="AQ1654" i="14"/>
  <c r="AQ1655" i="14"/>
  <c r="AQ1656" i="14"/>
  <c r="AQ1657" i="14"/>
  <c r="AQ1658" i="14"/>
  <c r="AQ1659" i="14"/>
  <c r="AQ1660" i="14"/>
  <c r="AQ1661" i="14"/>
  <c r="AQ1662" i="14"/>
  <c r="AQ1663" i="14"/>
  <c r="AQ1664" i="14"/>
  <c r="AQ1665" i="14"/>
  <c r="AQ1666" i="14"/>
  <c r="AQ1667" i="14"/>
  <c r="AQ1668" i="14"/>
  <c r="AQ1669" i="14"/>
  <c r="AQ1670" i="14"/>
  <c r="AQ1671" i="14"/>
  <c r="AQ1672" i="14"/>
  <c r="AQ1673" i="14"/>
  <c r="AQ1674" i="14"/>
  <c r="AQ1675" i="14"/>
  <c r="AQ1676" i="14"/>
  <c r="AQ1677" i="14"/>
  <c r="AQ1678" i="14"/>
  <c r="AQ1679" i="14"/>
  <c r="AQ1680" i="14"/>
  <c r="AQ1681" i="14"/>
  <c r="AQ1682" i="14"/>
  <c r="AQ1683" i="14"/>
  <c r="AQ1684" i="14"/>
  <c r="AQ1685" i="14"/>
  <c r="AQ1686" i="14"/>
  <c r="AQ1687" i="14"/>
  <c r="AQ1688" i="14"/>
  <c r="AQ1689" i="14"/>
  <c r="AQ1690" i="14"/>
  <c r="AQ1691" i="14"/>
  <c r="AQ1692" i="14"/>
  <c r="AQ1693" i="14"/>
  <c r="AQ1694" i="14"/>
  <c r="AQ1695" i="14"/>
  <c r="AQ1696" i="14"/>
  <c r="AQ1697" i="14"/>
  <c r="AQ1698" i="14"/>
  <c r="AQ1699" i="14"/>
  <c r="AQ1700" i="14"/>
  <c r="AQ1701" i="14"/>
  <c r="AQ1702" i="14"/>
  <c r="AQ1703" i="14"/>
  <c r="AQ1704" i="14"/>
  <c r="AQ1705" i="14"/>
  <c r="AQ1706" i="14"/>
  <c r="AQ1707" i="14"/>
  <c r="AQ1708" i="14"/>
  <c r="AQ1709" i="14"/>
  <c r="AQ1710" i="14"/>
  <c r="AQ1711" i="14"/>
  <c r="AQ1712" i="14"/>
  <c r="AQ1713" i="14"/>
  <c r="AQ1714" i="14"/>
  <c r="AQ1715" i="14"/>
  <c r="AQ1716" i="14"/>
  <c r="AQ1717" i="14"/>
  <c r="AQ1718" i="14"/>
  <c r="AQ1719" i="14"/>
  <c r="AQ1720" i="14"/>
  <c r="AQ1721" i="14"/>
  <c r="AQ1722" i="14"/>
  <c r="AQ1723" i="14"/>
  <c r="AQ1724" i="14"/>
  <c r="AQ1725" i="14"/>
  <c r="AQ1726" i="14"/>
  <c r="AQ1727" i="14"/>
  <c r="AQ1728" i="14"/>
  <c r="AQ1729" i="14"/>
  <c r="AQ1730" i="14"/>
  <c r="AQ1731" i="14"/>
  <c r="AQ1732" i="14"/>
  <c r="AQ1733" i="14"/>
  <c r="AQ1734" i="14"/>
  <c r="AQ1735" i="14"/>
  <c r="AQ1736" i="14"/>
  <c r="AQ1737" i="14"/>
  <c r="AQ1738" i="14"/>
  <c r="AQ1739" i="14"/>
  <c r="AQ1740" i="14"/>
  <c r="AQ1741" i="14"/>
  <c r="AQ1742" i="14"/>
  <c r="AQ1743" i="14"/>
  <c r="AQ1744" i="14"/>
  <c r="AQ1745" i="14"/>
  <c r="AQ1746" i="14"/>
  <c r="AQ1747" i="14"/>
  <c r="AQ1748" i="14"/>
  <c r="AQ1749" i="14"/>
  <c r="AQ1750" i="14"/>
  <c r="AQ1751" i="14"/>
  <c r="AQ1752" i="14"/>
  <c r="AQ1753" i="14"/>
  <c r="AQ1754" i="14"/>
  <c r="AQ1755" i="14"/>
  <c r="AQ1756" i="14"/>
  <c r="AQ1757" i="14"/>
  <c r="AQ1758" i="14"/>
  <c r="AQ1759" i="14"/>
  <c r="AQ1760" i="14"/>
  <c r="AQ1761" i="14"/>
  <c r="AQ1762" i="14"/>
  <c r="AQ1763" i="14"/>
  <c r="AQ1764" i="14"/>
  <c r="AQ1765" i="14"/>
  <c r="AQ1766" i="14"/>
  <c r="AQ1767" i="14"/>
  <c r="AQ1768" i="14"/>
  <c r="AQ1769" i="14"/>
  <c r="AQ1770" i="14"/>
  <c r="AQ1771" i="14"/>
  <c r="AQ1772" i="14"/>
  <c r="AQ1773" i="14"/>
  <c r="AQ1774" i="14"/>
  <c r="AQ1775" i="14"/>
  <c r="AQ1776" i="14"/>
  <c r="AQ1777" i="14"/>
  <c r="AQ1778" i="14"/>
  <c r="AQ1779" i="14"/>
  <c r="AQ1780" i="14"/>
  <c r="AQ1781" i="14"/>
  <c r="AQ1782" i="14"/>
  <c r="AQ1783" i="14"/>
  <c r="AQ1784" i="14"/>
  <c r="AQ1785" i="14"/>
  <c r="AQ1786" i="14"/>
  <c r="AQ1787" i="14"/>
  <c r="AQ1788" i="14"/>
  <c r="AQ1789" i="14"/>
  <c r="AQ1790" i="14"/>
  <c r="AQ1791" i="14"/>
  <c r="AQ1792" i="14"/>
  <c r="AQ1793" i="14"/>
  <c r="AQ1794" i="14"/>
  <c r="AQ1795" i="14"/>
  <c r="AQ1796" i="14"/>
  <c r="AQ1797" i="14"/>
  <c r="AQ1798" i="14"/>
  <c r="AQ1799" i="14"/>
  <c r="AQ1800" i="14"/>
  <c r="AQ1801" i="14"/>
  <c r="AQ1802" i="14"/>
  <c r="AQ1803" i="14"/>
  <c r="AQ1804" i="14"/>
  <c r="AQ1805" i="14"/>
  <c r="AQ1806" i="14"/>
  <c r="AQ1807" i="14"/>
  <c r="AQ1808" i="14"/>
  <c r="AQ1809" i="14"/>
  <c r="AQ1810" i="14"/>
  <c r="AQ1811" i="14"/>
  <c r="AQ1812" i="14"/>
  <c r="AQ1813" i="14"/>
  <c r="AQ1814" i="14"/>
  <c r="AQ1815" i="14"/>
  <c r="AQ1816" i="14"/>
  <c r="AQ1817" i="14"/>
  <c r="AQ1818" i="14"/>
  <c r="AQ1819" i="14"/>
  <c r="AQ1820" i="14"/>
  <c r="AQ1821" i="14"/>
  <c r="AQ1822" i="14"/>
  <c r="AQ1823" i="14"/>
  <c r="AQ1824" i="14"/>
  <c r="AQ1825" i="14"/>
  <c r="AQ1826" i="14"/>
  <c r="AQ1827" i="14"/>
  <c r="AQ1828" i="14"/>
  <c r="AQ1829" i="14"/>
  <c r="AQ1830" i="14"/>
  <c r="AQ1831" i="14"/>
  <c r="AQ1832" i="14"/>
  <c r="AQ1833" i="14"/>
  <c r="AQ1834" i="14"/>
  <c r="AQ1835" i="14"/>
  <c r="AQ1315" i="14"/>
  <c r="AQ1316" i="14"/>
  <c r="AQ1314" i="14"/>
  <c r="AR1313" i="14"/>
  <c r="AP1317" i="14"/>
  <c r="AP1318" i="14"/>
  <c r="AP1319" i="14"/>
  <c r="AP1320" i="14"/>
  <c r="AP1321" i="14"/>
  <c r="AP1322" i="14"/>
  <c r="AP1323" i="14"/>
  <c r="AP1324" i="14"/>
  <c r="AP1325" i="14"/>
  <c r="AP1326" i="14"/>
  <c r="AP1327" i="14"/>
  <c r="AP1328" i="14"/>
  <c r="AP1329" i="14"/>
  <c r="AP1330" i="14"/>
  <c r="AP1331" i="14"/>
  <c r="AP1332" i="14"/>
  <c r="AP1333" i="14"/>
  <c r="AP1334" i="14"/>
  <c r="AP1335" i="14"/>
  <c r="AP1336" i="14"/>
  <c r="AP1337" i="14"/>
  <c r="AP1338" i="14"/>
  <c r="AP1339" i="14"/>
  <c r="AP1340" i="14"/>
  <c r="AP1341" i="14"/>
  <c r="AP1342" i="14"/>
  <c r="AP1343" i="14"/>
  <c r="AP1344" i="14"/>
  <c r="AP1345" i="14"/>
  <c r="AP1346" i="14"/>
  <c r="AP1347" i="14"/>
  <c r="AP1348" i="14"/>
  <c r="AP1349" i="14"/>
  <c r="AP1350" i="14"/>
  <c r="AP1351" i="14"/>
  <c r="AP1352" i="14"/>
  <c r="AP1353" i="14"/>
  <c r="AP1354" i="14"/>
  <c r="AP1355" i="14"/>
  <c r="AP1356" i="14"/>
  <c r="AP1357" i="14"/>
  <c r="AP1358" i="14"/>
  <c r="AP1359" i="14"/>
  <c r="AP1360" i="14"/>
  <c r="AP1361" i="14"/>
  <c r="AP1362" i="14"/>
  <c r="AP1363" i="14"/>
  <c r="AP1364" i="14"/>
  <c r="AP1365" i="14"/>
  <c r="AP1366" i="14"/>
  <c r="AP1367" i="14"/>
  <c r="AP1368" i="14"/>
  <c r="AP1369" i="14"/>
  <c r="AP1370" i="14"/>
  <c r="AP1371" i="14"/>
  <c r="AP1372" i="14"/>
  <c r="AP1373" i="14"/>
  <c r="AP1374" i="14"/>
  <c r="AP1375" i="14"/>
  <c r="AP1376" i="14"/>
  <c r="AP1377" i="14"/>
  <c r="AP1378" i="14"/>
  <c r="AP1379" i="14"/>
  <c r="AP1380" i="14"/>
  <c r="AP1381" i="14"/>
  <c r="AP1382" i="14"/>
  <c r="AP1383" i="14"/>
  <c r="AP1384" i="14"/>
  <c r="AP1385" i="14"/>
  <c r="AP1386" i="14"/>
  <c r="AP1387" i="14"/>
  <c r="AP1388" i="14"/>
  <c r="AP1389" i="14"/>
  <c r="AP1390" i="14"/>
  <c r="AP1391" i="14"/>
  <c r="AP1392" i="14"/>
  <c r="AP1393" i="14"/>
  <c r="AP1394" i="14"/>
  <c r="AP1395" i="14"/>
  <c r="AP1396" i="14"/>
  <c r="AP1397" i="14"/>
  <c r="AP1398" i="14"/>
  <c r="AP1399" i="14"/>
  <c r="AP1400" i="14"/>
  <c r="AP1401" i="14"/>
  <c r="AP1402" i="14"/>
  <c r="AP1403" i="14"/>
  <c r="AP1404" i="14"/>
  <c r="AP1405" i="14"/>
  <c r="AP1406" i="14"/>
  <c r="AP1407" i="14"/>
  <c r="AP1408" i="14"/>
  <c r="AP1409" i="14"/>
  <c r="AP1410" i="14"/>
  <c r="AP1411" i="14"/>
  <c r="AP1412" i="14"/>
  <c r="AP1413" i="14"/>
  <c r="AP1414" i="14"/>
  <c r="AP1415" i="14"/>
  <c r="AP1416" i="14"/>
  <c r="AP1417" i="14"/>
  <c r="AP1418" i="14"/>
  <c r="AP1419" i="14"/>
  <c r="AP1420" i="14"/>
  <c r="AP1421" i="14"/>
  <c r="AP1422" i="14"/>
  <c r="AP1423" i="14"/>
  <c r="AP1424" i="14"/>
  <c r="AP1425" i="14"/>
  <c r="AP1426" i="14"/>
  <c r="AP1427" i="14"/>
  <c r="AP1428" i="14"/>
  <c r="AP1429" i="14"/>
  <c r="AP1430" i="14"/>
  <c r="AP1431" i="14"/>
  <c r="AP1432" i="14"/>
  <c r="AP1433" i="14"/>
  <c r="AP1434" i="14"/>
  <c r="AP1435" i="14"/>
  <c r="AP1436" i="14"/>
  <c r="AP1437" i="14"/>
  <c r="AP1438" i="14"/>
  <c r="AP1439" i="14"/>
  <c r="AP1440" i="14"/>
  <c r="AP1441" i="14"/>
  <c r="AP1442" i="14"/>
  <c r="AP1443" i="14"/>
  <c r="AP1444" i="14"/>
  <c r="AP1445" i="14"/>
  <c r="AP1446" i="14"/>
  <c r="AP1447" i="14"/>
  <c r="AP1448" i="14"/>
  <c r="AP1449" i="14"/>
  <c r="AP1450" i="14"/>
  <c r="AP1451" i="14"/>
  <c r="AP1452" i="14"/>
  <c r="AP1453" i="14"/>
  <c r="AP1454" i="14"/>
  <c r="AP1455" i="14"/>
  <c r="AP1456" i="14"/>
  <c r="AP1457" i="14"/>
  <c r="AP1458" i="14"/>
  <c r="AP1459" i="14"/>
  <c r="AP1460" i="14"/>
  <c r="AP1461" i="14"/>
  <c r="AP1462" i="14"/>
  <c r="AP1463" i="14"/>
  <c r="AP1464" i="14"/>
  <c r="AP1465" i="14"/>
  <c r="AP1466" i="14"/>
  <c r="AP1467" i="14"/>
  <c r="AP1468" i="14"/>
  <c r="AP1469" i="14"/>
  <c r="AP1470" i="14"/>
  <c r="AP1471" i="14"/>
  <c r="AP1473" i="14"/>
  <c r="AP1474" i="14"/>
  <c r="AP1475" i="14"/>
  <c r="AP1476" i="14"/>
  <c r="AP1477" i="14"/>
  <c r="AP1478" i="14"/>
  <c r="AP1479" i="14"/>
  <c r="AP1480" i="14"/>
  <c r="AP1481" i="14"/>
  <c r="AP1482" i="14"/>
  <c r="AP1483" i="14"/>
  <c r="AP1484" i="14"/>
  <c r="AP1485" i="14"/>
  <c r="AP1486" i="14"/>
  <c r="AP1487" i="14"/>
  <c r="AP1488" i="14"/>
  <c r="AP1489" i="14"/>
  <c r="AP1490" i="14"/>
  <c r="AP1491" i="14"/>
  <c r="AP1492" i="14"/>
  <c r="AP1493" i="14"/>
  <c r="AP1494" i="14"/>
  <c r="AP1495" i="14"/>
  <c r="AP1496" i="14"/>
  <c r="AP1497" i="14"/>
  <c r="AP1498" i="14"/>
  <c r="AP1499" i="14"/>
  <c r="AP1500" i="14"/>
  <c r="AP1501" i="14"/>
  <c r="AP1502" i="14"/>
  <c r="AP1503" i="14"/>
  <c r="AP1504" i="14"/>
  <c r="AP1505" i="14"/>
  <c r="AP1506" i="14"/>
  <c r="AP1507" i="14"/>
  <c r="AP1508" i="14"/>
  <c r="AP1509" i="14"/>
  <c r="AP1510" i="14"/>
  <c r="AP1511" i="14"/>
  <c r="AP1512" i="14"/>
  <c r="AP1513" i="14"/>
  <c r="AP1514" i="14"/>
  <c r="AP1515" i="14"/>
  <c r="AP1516" i="14"/>
  <c r="AP1517" i="14"/>
  <c r="AP1518" i="14"/>
  <c r="AP1519" i="14"/>
  <c r="AP1520" i="14"/>
  <c r="AP1521" i="14"/>
  <c r="AP1522" i="14"/>
  <c r="AP1523" i="14"/>
  <c r="AP1524" i="14"/>
  <c r="AP1525" i="14"/>
  <c r="AP1526" i="14"/>
  <c r="AP1527" i="14"/>
  <c r="AP1528" i="14"/>
  <c r="AP1529" i="14"/>
  <c r="AP1530" i="14"/>
  <c r="AP1531" i="14"/>
  <c r="AP1532" i="14"/>
  <c r="AP1533" i="14"/>
  <c r="AP1534" i="14"/>
  <c r="AP1535" i="14"/>
  <c r="AP1536" i="14"/>
  <c r="AP1537" i="14"/>
  <c r="AP1538" i="14"/>
  <c r="AP1539" i="14"/>
  <c r="AP1540" i="14"/>
  <c r="AP1541" i="14"/>
  <c r="AP1542" i="14"/>
  <c r="AP1543" i="14"/>
  <c r="AP1544" i="14"/>
  <c r="AP1545" i="14"/>
  <c r="AP1546" i="14"/>
  <c r="AP1547" i="14"/>
  <c r="AP1548" i="14"/>
  <c r="AP1549" i="14"/>
  <c r="AP1550" i="14"/>
  <c r="AP1551" i="14"/>
  <c r="AP1552" i="14"/>
  <c r="AP1553" i="14"/>
  <c r="AP1554" i="14"/>
  <c r="AP1555" i="14"/>
  <c r="AP1556" i="14"/>
  <c r="AP1557" i="14"/>
  <c r="AP1558" i="14"/>
  <c r="AP1559" i="14"/>
  <c r="AP1560" i="14"/>
  <c r="AP1561" i="14"/>
  <c r="AP1562" i="14"/>
  <c r="AP1563" i="14"/>
  <c r="AP1564" i="14"/>
  <c r="AP1565" i="14"/>
  <c r="AP1566" i="14"/>
  <c r="AP1567" i="14"/>
  <c r="AP1568" i="14"/>
  <c r="AP1569" i="14"/>
  <c r="AP1570" i="14"/>
  <c r="AP1571" i="14"/>
  <c r="AP1572" i="14"/>
  <c r="AP1573" i="14"/>
  <c r="AP1574" i="14"/>
  <c r="AP1575" i="14"/>
  <c r="AP1576" i="14"/>
  <c r="AP1577" i="14"/>
  <c r="AP1578" i="14"/>
  <c r="AP1579" i="14"/>
  <c r="AP1580" i="14"/>
  <c r="AP1581" i="14"/>
  <c r="AP1582" i="14"/>
  <c r="AP1583" i="14"/>
  <c r="AP1584" i="14"/>
  <c r="AP1585" i="14"/>
  <c r="AP1586" i="14"/>
  <c r="AP1587" i="14"/>
  <c r="AP1588" i="14"/>
  <c r="AP1589" i="14"/>
  <c r="AP1590" i="14"/>
  <c r="AP1591" i="14"/>
  <c r="AP1592" i="14"/>
  <c r="AP1593" i="14"/>
  <c r="AP1594" i="14"/>
  <c r="AP1595" i="14"/>
  <c r="AP1596" i="14"/>
  <c r="AP1597" i="14"/>
  <c r="AP1598" i="14"/>
  <c r="AP1599" i="14"/>
  <c r="AP1600" i="14"/>
  <c r="AP1601" i="14"/>
  <c r="AP1602" i="14"/>
  <c r="AP1603" i="14"/>
  <c r="AP1604" i="14"/>
  <c r="AP1605" i="14"/>
  <c r="AP1606" i="14"/>
  <c r="AP1607" i="14"/>
  <c r="AP1608" i="14"/>
  <c r="AP1609" i="14"/>
  <c r="AP1610" i="14"/>
  <c r="AP1611" i="14"/>
  <c r="AP1612" i="14"/>
  <c r="AP1613" i="14"/>
  <c r="AP1614" i="14"/>
  <c r="AP1615" i="14"/>
  <c r="AP1616" i="14"/>
  <c r="AP1617" i="14"/>
  <c r="AP1618" i="14"/>
  <c r="AP1619" i="14"/>
  <c r="AP1620" i="14"/>
  <c r="AP1621" i="14"/>
  <c r="AP1622" i="14"/>
  <c r="AP1623" i="14"/>
  <c r="AP1624" i="14"/>
  <c r="AP1625" i="14"/>
  <c r="AP1626" i="14"/>
  <c r="AP1627" i="14"/>
  <c r="AP1628" i="14"/>
  <c r="AP1629" i="14"/>
  <c r="AP1630" i="14"/>
  <c r="AP1631" i="14"/>
  <c r="AP1632" i="14"/>
  <c r="AP1633" i="14"/>
  <c r="AP1634" i="14"/>
  <c r="AP1635" i="14"/>
  <c r="AP1636" i="14"/>
  <c r="AP1637" i="14"/>
  <c r="AP1638" i="14"/>
  <c r="AP1639" i="14"/>
  <c r="AP1640" i="14"/>
  <c r="AP1641" i="14"/>
  <c r="AP1642" i="14"/>
  <c r="AP1643" i="14"/>
  <c r="AP1644" i="14"/>
  <c r="AP1645" i="14"/>
  <c r="AP1646" i="14"/>
  <c r="AP1647" i="14"/>
  <c r="AP1648" i="14"/>
  <c r="AP1649" i="14"/>
  <c r="AP1650" i="14"/>
  <c r="AP1651" i="14"/>
  <c r="AP1652" i="14"/>
  <c r="AP1653" i="14"/>
  <c r="AP1654" i="14"/>
  <c r="AP1655" i="14"/>
  <c r="AP1656" i="14"/>
  <c r="AP1657" i="14"/>
  <c r="AP1658" i="14"/>
  <c r="AP1659" i="14"/>
  <c r="AP1660" i="14"/>
  <c r="AP1661" i="14"/>
  <c r="AP1662" i="14"/>
  <c r="AP1663" i="14"/>
  <c r="AP1664" i="14"/>
  <c r="AP1665" i="14"/>
  <c r="AP1666" i="14"/>
  <c r="AP1667" i="14"/>
  <c r="AP1668" i="14"/>
  <c r="AP1669" i="14"/>
  <c r="AP1670" i="14"/>
  <c r="AP1671" i="14"/>
  <c r="AP1672" i="14"/>
  <c r="AP1673" i="14"/>
  <c r="AP1674" i="14"/>
  <c r="AP1675" i="14"/>
  <c r="AP1676" i="14"/>
  <c r="AP1677" i="14"/>
  <c r="AP1678" i="14"/>
  <c r="AP1679" i="14"/>
  <c r="AP1680" i="14"/>
  <c r="AP1681" i="14"/>
  <c r="AP1682" i="14"/>
  <c r="AP1683" i="14"/>
  <c r="AP1684" i="14"/>
  <c r="AP1685" i="14"/>
  <c r="AP1686" i="14"/>
  <c r="AP1687" i="14"/>
  <c r="AP1688" i="14"/>
  <c r="AP1689" i="14"/>
  <c r="AP1690" i="14"/>
  <c r="AP1691" i="14"/>
  <c r="AP1692" i="14"/>
  <c r="AP1693" i="14"/>
  <c r="AP1694" i="14"/>
  <c r="AP1695" i="14"/>
  <c r="AP1696" i="14"/>
  <c r="AP1697" i="14"/>
  <c r="AP1698" i="14"/>
  <c r="AP1699" i="14"/>
  <c r="AP1700" i="14"/>
  <c r="AP1701" i="14"/>
  <c r="AP1702" i="14"/>
  <c r="AP1703" i="14"/>
  <c r="AP1704" i="14"/>
  <c r="AP1705" i="14"/>
  <c r="AP1706" i="14"/>
  <c r="AP1707" i="14"/>
  <c r="AP1708" i="14"/>
  <c r="AP1709" i="14"/>
  <c r="AP1710" i="14"/>
  <c r="AP1711" i="14"/>
  <c r="AP1712" i="14"/>
  <c r="AP1713" i="14"/>
  <c r="AP1714" i="14"/>
  <c r="AP1715" i="14"/>
  <c r="AP1716" i="14"/>
  <c r="AP1717" i="14"/>
  <c r="AP1718" i="14"/>
  <c r="AP1719" i="14"/>
  <c r="AP1720" i="14"/>
  <c r="AP1721" i="14"/>
  <c r="AP1722" i="14"/>
  <c r="AP1723" i="14"/>
  <c r="AP1724" i="14"/>
  <c r="AP1725" i="14"/>
  <c r="AP1726" i="14"/>
  <c r="AP1727" i="14"/>
  <c r="AP1728" i="14"/>
  <c r="AP1729" i="14"/>
  <c r="AP1730" i="14"/>
  <c r="AP1731" i="14"/>
  <c r="AP1732" i="14"/>
  <c r="AP1733" i="14"/>
  <c r="AP1734" i="14"/>
  <c r="AP1735" i="14"/>
  <c r="AP1736" i="14"/>
  <c r="AP1737" i="14"/>
  <c r="AP1738" i="14"/>
  <c r="AP1739" i="14"/>
  <c r="AP1740" i="14"/>
  <c r="AP1741" i="14"/>
  <c r="AP1742" i="14"/>
  <c r="AP1743" i="14"/>
  <c r="AP1744" i="14"/>
  <c r="AP1745" i="14"/>
  <c r="AP1746" i="14"/>
  <c r="AP1747" i="14"/>
  <c r="AP1748" i="14"/>
  <c r="AP1749" i="14"/>
  <c r="AP1750" i="14"/>
  <c r="AP1751" i="14"/>
  <c r="AP1752" i="14"/>
  <c r="AP1753" i="14"/>
  <c r="AP1754" i="14"/>
  <c r="AP1755" i="14"/>
  <c r="AP1756" i="14"/>
  <c r="AP1757" i="14"/>
  <c r="AP1758" i="14"/>
  <c r="AP1759" i="14"/>
  <c r="AP1761" i="14"/>
  <c r="AP1762" i="14"/>
  <c r="AP1763" i="14"/>
  <c r="AP1764" i="14"/>
  <c r="AP1765" i="14"/>
  <c r="AP1766" i="14"/>
  <c r="AP1767" i="14"/>
  <c r="AP1768" i="14"/>
  <c r="AP1769" i="14"/>
  <c r="AP1770" i="14"/>
  <c r="AP1771" i="14"/>
  <c r="AP1772" i="14"/>
  <c r="AP1773" i="14"/>
  <c r="AP1774" i="14"/>
  <c r="AP1775" i="14"/>
  <c r="AP1776" i="14"/>
  <c r="AP1777" i="14"/>
  <c r="AP1778" i="14"/>
  <c r="AP1779" i="14"/>
  <c r="AP1780" i="14"/>
  <c r="AP1781" i="14"/>
  <c r="AP1782" i="14"/>
  <c r="AP1783" i="14"/>
  <c r="AP1784" i="14"/>
  <c r="AP1785" i="14"/>
  <c r="AP1786" i="14"/>
  <c r="AP1787" i="14"/>
  <c r="AP1788" i="14"/>
  <c r="AP1789" i="14"/>
  <c r="AP1790" i="14"/>
  <c r="AP1791" i="14"/>
  <c r="AP1792" i="14"/>
  <c r="AP1793" i="14"/>
  <c r="AP1794" i="14"/>
  <c r="AP1795" i="14"/>
  <c r="AP1796" i="14"/>
  <c r="AP1797" i="14"/>
  <c r="AP1798" i="14"/>
  <c r="AP1799" i="14"/>
  <c r="AP1800" i="14"/>
  <c r="AP1801" i="14"/>
  <c r="AP1802" i="14"/>
  <c r="AP1803" i="14"/>
  <c r="AP1804" i="14"/>
  <c r="AP1805" i="14"/>
  <c r="AP1806" i="14"/>
  <c r="AP1807" i="14"/>
  <c r="AP1808" i="14"/>
  <c r="AP1809" i="14"/>
  <c r="AP1810" i="14"/>
  <c r="AP1811" i="14"/>
  <c r="AP1812" i="14"/>
  <c r="AP1813" i="14"/>
  <c r="AP1814" i="14"/>
  <c r="AP1815" i="14"/>
  <c r="AP1816" i="14"/>
  <c r="AP1817" i="14"/>
  <c r="AP1818" i="14"/>
  <c r="AP1819" i="14"/>
  <c r="AP1820" i="14"/>
  <c r="AP1821" i="14"/>
  <c r="AP1822" i="14"/>
  <c r="AP1823" i="14"/>
  <c r="AP1824" i="14"/>
  <c r="AP1825" i="14"/>
  <c r="AP1826" i="14"/>
  <c r="AP1827" i="14"/>
  <c r="AP1828" i="14"/>
  <c r="AP1829" i="14"/>
  <c r="AP1830" i="14"/>
  <c r="AP1831" i="14"/>
  <c r="AP1832" i="14"/>
  <c r="AP1833" i="14"/>
  <c r="AP1834" i="14"/>
  <c r="AP1835" i="14"/>
  <c r="AP1315" i="14"/>
  <c r="AP1316" i="14"/>
  <c r="AO1317" i="14"/>
  <c r="AO1318" i="14"/>
  <c r="AO1319" i="14"/>
  <c r="AO1320" i="14"/>
  <c r="AO1321" i="14"/>
  <c r="AO1322" i="14"/>
  <c r="AO1323" i="14"/>
  <c r="AO1324" i="14"/>
  <c r="AO1325" i="14"/>
  <c r="AO1326" i="14"/>
  <c r="AO1327" i="14"/>
  <c r="AO1328" i="14"/>
  <c r="AO1329" i="14"/>
  <c r="AO1330" i="14"/>
  <c r="AO1331" i="14"/>
  <c r="AO1332" i="14"/>
  <c r="AO1333" i="14"/>
  <c r="AO1334" i="14"/>
  <c r="AO1335" i="14"/>
  <c r="AO1336" i="14"/>
  <c r="AO1337" i="14"/>
  <c r="AO1338" i="14"/>
  <c r="AO1343" i="14"/>
  <c r="AO1344" i="14"/>
  <c r="AO1345" i="14"/>
  <c r="AO1347" i="14"/>
  <c r="AO1348" i="14"/>
  <c r="AO1349" i="14"/>
  <c r="AO1351" i="14"/>
  <c r="AO1352" i="14"/>
  <c r="AO1353" i="14"/>
  <c r="AO1354" i="14"/>
  <c r="AO1355" i="14"/>
  <c r="AO1356" i="14"/>
  <c r="AO1357" i="14"/>
  <c r="AO1358" i="14"/>
  <c r="AO1359" i="14"/>
  <c r="AO1360" i="14"/>
  <c r="AO1361" i="14"/>
  <c r="AO1362" i="14"/>
  <c r="AO1363" i="14"/>
  <c r="AO1364" i="14"/>
  <c r="AO1365" i="14"/>
  <c r="AO1366" i="14"/>
  <c r="AO1367" i="14"/>
  <c r="AO1368" i="14"/>
  <c r="AO1369" i="14"/>
  <c r="AO1370" i="14"/>
  <c r="AO1371" i="14"/>
  <c r="AO1372" i="14"/>
  <c r="AO1373" i="14"/>
  <c r="AO1374" i="14"/>
  <c r="AO1375" i="14"/>
  <c r="AO1376" i="14"/>
  <c r="AO1377" i="14"/>
  <c r="AO1378" i="14"/>
  <c r="AO1379" i="14"/>
  <c r="AO1380" i="14"/>
  <c r="AO1381" i="14"/>
  <c r="AO1382" i="14"/>
  <c r="AO1383" i="14"/>
  <c r="AO1384" i="14"/>
  <c r="AO1385" i="14"/>
  <c r="AO1386" i="14"/>
  <c r="AO1387" i="14"/>
  <c r="AO1388" i="14"/>
  <c r="AO1389" i="14"/>
  <c r="AO1390" i="14"/>
  <c r="AO1391" i="14"/>
  <c r="AO1392" i="14"/>
  <c r="AO1393" i="14"/>
  <c r="AO1394" i="14"/>
  <c r="AO1395" i="14"/>
  <c r="AO1396" i="14"/>
  <c r="AO1397" i="14"/>
  <c r="AO1398" i="14"/>
  <c r="AO1399" i="14"/>
  <c r="AO1400" i="14"/>
  <c r="AO1401" i="14"/>
  <c r="AO1402" i="14"/>
  <c r="AO1403" i="14"/>
  <c r="AO1404" i="14"/>
  <c r="AO1405" i="14"/>
  <c r="AO1406" i="14"/>
  <c r="AO1407" i="14"/>
  <c r="AO1408" i="14"/>
  <c r="AO1409" i="14"/>
  <c r="AO1410" i="14"/>
  <c r="AO1411" i="14"/>
  <c r="AO1412" i="14"/>
  <c r="AO1413" i="14"/>
  <c r="AO1414" i="14"/>
  <c r="AO1415" i="14"/>
  <c r="AO1416" i="14"/>
  <c r="AO1417" i="14"/>
  <c r="AO1418" i="14"/>
  <c r="AO1419" i="14"/>
  <c r="AO1420" i="14"/>
  <c r="AO1421" i="14"/>
  <c r="AO1422" i="14"/>
  <c r="AO1423" i="14"/>
  <c r="AO1424" i="14"/>
  <c r="AO1425" i="14"/>
  <c r="AO1426" i="14"/>
  <c r="AO1427" i="14"/>
  <c r="AO1428" i="14"/>
  <c r="AO1429" i="14"/>
  <c r="AO1430" i="14"/>
  <c r="AO1431" i="14"/>
  <c r="AO1432" i="14"/>
  <c r="AO1433" i="14"/>
  <c r="AO1434" i="14"/>
  <c r="AO1435" i="14"/>
  <c r="AO1436" i="14"/>
  <c r="AO1437" i="14"/>
  <c r="AO1439" i="14"/>
  <c r="AO1440" i="14"/>
  <c r="AO1441" i="14"/>
  <c r="AO1442" i="14"/>
  <c r="AO1443" i="14"/>
  <c r="AO1444" i="14"/>
  <c r="AO1445" i="14"/>
  <c r="AO1446" i="14"/>
  <c r="AO1447" i="14"/>
  <c r="AO1448" i="14"/>
  <c r="AO1449" i="14"/>
  <c r="AO1450" i="14"/>
  <c r="AO1451" i="14"/>
  <c r="AO1452" i="14"/>
  <c r="AO1453" i="14"/>
  <c r="AO1454" i="14"/>
  <c r="AO1455" i="14"/>
  <c r="AO1456" i="14"/>
  <c r="AO1457" i="14"/>
  <c r="AO1458" i="14"/>
  <c r="AO1459" i="14"/>
  <c r="AO1460" i="14"/>
  <c r="AO1461" i="14"/>
  <c r="AO1462" i="14"/>
  <c r="AO1463" i="14"/>
  <c r="AO1464" i="14"/>
  <c r="AO1465" i="14"/>
  <c r="AO1466" i="14"/>
  <c r="AO1467" i="14"/>
  <c r="AO1468" i="14"/>
  <c r="AO1469" i="14"/>
  <c r="AO1470" i="14"/>
  <c r="AO1471" i="14"/>
  <c r="AO1472" i="14"/>
  <c r="AO1474" i="14"/>
  <c r="AO1475" i="14"/>
  <c r="AO1476" i="14"/>
  <c r="AO1477" i="14"/>
  <c r="AO1478" i="14"/>
  <c r="AO1480" i="14"/>
  <c r="AO1481" i="14"/>
  <c r="AO1482" i="14"/>
  <c r="AO1483" i="14"/>
  <c r="AO1484" i="14"/>
  <c r="AO1485" i="14"/>
  <c r="AO1486" i="14"/>
  <c r="AO1487" i="14"/>
  <c r="AO1488" i="14"/>
  <c r="AO1489" i="14"/>
  <c r="AO1490" i="14"/>
  <c r="AO1491" i="14"/>
  <c r="AO1492" i="14"/>
  <c r="AO1493" i="14"/>
  <c r="AO1494" i="14"/>
  <c r="AO1495" i="14"/>
  <c r="AO1496" i="14"/>
  <c r="AO1497" i="14"/>
  <c r="AO1498" i="14"/>
  <c r="AO1499" i="14"/>
  <c r="AO1500" i="14"/>
  <c r="AO1502" i="14"/>
  <c r="AO1503" i="14"/>
  <c r="AO1504" i="14"/>
  <c r="AO1505" i="14"/>
  <c r="AO1506" i="14"/>
  <c r="AO1507" i="14"/>
  <c r="AO1508" i="14"/>
  <c r="AO1510" i="14"/>
  <c r="AO1511" i="14"/>
  <c r="AO1512" i="14"/>
  <c r="AO1513" i="14"/>
  <c r="AO1514" i="14"/>
  <c r="AO1515" i="14"/>
  <c r="AO1516" i="14"/>
  <c r="AO1517" i="14"/>
  <c r="AO1518" i="14"/>
  <c r="AO1519" i="14"/>
  <c r="AO1520" i="14"/>
  <c r="AO1521" i="14"/>
  <c r="AO1522" i="14"/>
  <c r="AO1523" i="14"/>
  <c r="AO1524" i="14"/>
  <c r="AO1525" i="14"/>
  <c r="AO1526" i="14"/>
  <c r="AO1527" i="14"/>
  <c r="AO1528" i="14"/>
  <c r="AO1529" i="14"/>
  <c r="AO1530" i="14"/>
  <c r="AO1531" i="14"/>
  <c r="AO1532" i="14"/>
  <c r="AO1533" i="14"/>
  <c r="AO1534" i="14"/>
  <c r="AO1535" i="14"/>
  <c r="AO1536" i="14"/>
  <c r="AO1537" i="14"/>
  <c r="AO1538" i="14"/>
  <c r="AO1539" i="14"/>
  <c r="AO1540" i="14"/>
  <c r="AO1541" i="14"/>
  <c r="AO1543" i="14"/>
  <c r="AO1544" i="14"/>
  <c r="AO1545" i="14"/>
  <c r="AO1546" i="14"/>
  <c r="AO1547" i="14"/>
  <c r="AO1548" i="14"/>
  <c r="AO1549" i="14"/>
  <c r="AO1550" i="14"/>
  <c r="AO1551" i="14"/>
  <c r="AO1552" i="14"/>
  <c r="AO1553" i="14"/>
  <c r="AO1554" i="14"/>
  <c r="AO1555" i="14"/>
  <c r="AO1556" i="14"/>
  <c r="AO1557" i="14"/>
  <c r="AO1558" i="14"/>
  <c r="AO1559" i="14"/>
  <c r="AO1560" i="14"/>
  <c r="AO1561" i="14"/>
  <c r="AO1562" i="14"/>
  <c r="AO1563" i="14"/>
  <c r="AO1564" i="14"/>
  <c r="AO1565" i="14"/>
  <c r="AO1566" i="14"/>
  <c r="AO1567" i="14"/>
  <c r="AO1568" i="14"/>
  <c r="AO1569" i="14"/>
  <c r="AO1570" i="14"/>
  <c r="AO1571" i="14"/>
  <c r="AO1572" i="14"/>
  <c r="AO1573" i="14"/>
  <c r="AO1574" i="14"/>
  <c r="AO1575" i="14"/>
  <c r="AO1576" i="14"/>
  <c r="AO1577" i="14"/>
  <c r="AO1578" i="14"/>
  <c r="AO1579" i="14"/>
  <c r="AO1580" i="14"/>
  <c r="AO1581" i="14"/>
  <c r="AO1582" i="14"/>
  <c r="AO1583" i="14"/>
  <c r="AO1584" i="14"/>
  <c r="AO1585" i="14"/>
  <c r="AO1586" i="14"/>
  <c r="AO1587" i="14"/>
  <c r="AO1588" i="14"/>
  <c r="AO1589" i="14"/>
  <c r="AO1590" i="14"/>
  <c r="AO1591" i="14"/>
  <c r="AO1592" i="14"/>
  <c r="AO1593" i="14"/>
  <c r="AO1594" i="14"/>
  <c r="AO1595" i="14"/>
  <c r="AO1596" i="14"/>
  <c r="AO1597" i="14"/>
  <c r="AO1598" i="14"/>
  <c r="AO1599" i="14"/>
  <c r="AO1600" i="14"/>
  <c r="AO1601" i="14"/>
  <c r="AO1602" i="14"/>
  <c r="AO1603" i="14"/>
  <c r="AO1604" i="14"/>
  <c r="AO1605" i="14"/>
  <c r="AO1606" i="14"/>
  <c r="AO1607" i="14"/>
  <c r="AO1608" i="14"/>
  <c r="AO1609" i="14"/>
  <c r="AO1610" i="14"/>
  <c r="AO1611" i="14"/>
  <c r="AO1612" i="14"/>
  <c r="AO1613" i="14"/>
  <c r="AO1614" i="14"/>
  <c r="AO1615" i="14"/>
  <c r="AO1616" i="14"/>
  <c r="AO1617" i="14"/>
  <c r="AO1618" i="14"/>
  <c r="AO1619" i="14"/>
  <c r="AO1620" i="14"/>
  <c r="AO1621" i="14"/>
  <c r="AO1622" i="14"/>
  <c r="AO1623" i="14"/>
  <c r="AO1624" i="14"/>
  <c r="AO1625" i="14"/>
  <c r="AO1626" i="14"/>
  <c r="AO1627" i="14"/>
  <c r="AO1628" i="14"/>
  <c r="AO1629" i="14"/>
  <c r="AO1630" i="14"/>
  <c r="AO1631" i="14"/>
  <c r="AO1632" i="14"/>
  <c r="AO1633" i="14"/>
  <c r="AO1634" i="14"/>
  <c r="AO1635" i="14"/>
  <c r="AO1636" i="14"/>
  <c r="AO1637" i="14"/>
  <c r="AO1638" i="14"/>
  <c r="AO1639" i="14"/>
  <c r="AO1640" i="14"/>
  <c r="AO1641" i="14"/>
  <c r="AO1642" i="14"/>
  <c r="AO1643" i="14"/>
  <c r="AO1644" i="14"/>
  <c r="AO1645" i="14"/>
  <c r="AO1646" i="14"/>
  <c r="AO1647" i="14"/>
  <c r="AO1648" i="14"/>
  <c r="AO1649" i="14"/>
  <c r="AO1650" i="14"/>
  <c r="AO1651" i="14"/>
  <c r="AO1652" i="14"/>
  <c r="AO1653" i="14"/>
  <c r="AO1654" i="14"/>
  <c r="AO1655" i="14"/>
  <c r="AO1656" i="14"/>
  <c r="AO1657" i="14"/>
  <c r="AO1658" i="14"/>
  <c r="AO1659" i="14"/>
  <c r="AO1660" i="14"/>
  <c r="AO1661" i="14"/>
  <c r="AO1662" i="14"/>
  <c r="AO1663" i="14"/>
  <c r="AO1664" i="14"/>
  <c r="AO1665" i="14"/>
  <c r="AO1666" i="14"/>
  <c r="AO1667" i="14"/>
  <c r="AO1668" i="14"/>
  <c r="AO1669" i="14"/>
  <c r="AO1670" i="14"/>
  <c r="AO1671" i="14"/>
  <c r="AO1672" i="14"/>
  <c r="AO1673" i="14"/>
  <c r="AO1674" i="14"/>
  <c r="AO1675" i="14"/>
  <c r="AO1676" i="14"/>
  <c r="AO1677" i="14"/>
  <c r="AO1678" i="14"/>
  <c r="AO1679" i="14"/>
  <c r="AO1680" i="14"/>
  <c r="AO1681" i="14"/>
  <c r="AO1682" i="14"/>
  <c r="AO1683" i="14"/>
  <c r="AO1684" i="14"/>
  <c r="AO1685" i="14"/>
  <c r="AO1686" i="14"/>
  <c r="AO1687" i="14"/>
  <c r="AO1688" i="14"/>
  <c r="AO1689" i="14"/>
  <c r="AO1690" i="14"/>
  <c r="AO1691" i="14"/>
  <c r="AO1692" i="14"/>
  <c r="AO1693" i="14"/>
  <c r="AO1694" i="14"/>
  <c r="AO1695" i="14"/>
  <c r="AO1696" i="14"/>
  <c r="AO1697" i="14"/>
  <c r="AO1698" i="14"/>
  <c r="AO1699" i="14"/>
  <c r="AO1700" i="14"/>
  <c r="AO1701" i="14"/>
  <c r="AO1702" i="14"/>
  <c r="AO1703" i="14"/>
  <c r="AO1704" i="14"/>
  <c r="AO1705" i="14"/>
  <c r="AO1706" i="14"/>
  <c r="AO1707" i="14"/>
  <c r="AO1708" i="14"/>
  <c r="AO1709" i="14"/>
  <c r="AO1711" i="14"/>
  <c r="AO1712" i="14"/>
  <c r="AO1713" i="14"/>
  <c r="AO1714" i="14"/>
  <c r="AO1715" i="14"/>
  <c r="AO1716" i="14"/>
  <c r="AO1719" i="14"/>
  <c r="AO1720" i="14"/>
  <c r="AO1721" i="14"/>
  <c r="AO1722" i="14"/>
  <c r="AO1723" i="14"/>
  <c r="AO1726" i="14"/>
  <c r="AO1727" i="14"/>
  <c r="AO1728" i="14"/>
  <c r="AO1729" i="14"/>
  <c r="AO1730" i="14"/>
  <c r="AO1733" i="14"/>
  <c r="AO1735" i="14"/>
  <c r="AO1736" i="14"/>
  <c r="AO1737" i="14"/>
  <c r="AO1739" i="14"/>
  <c r="AO1740" i="14"/>
  <c r="AO1741" i="14"/>
  <c r="AO1742" i="14"/>
  <c r="AO1743" i="14"/>
  <c r="AO1744" i="14"/>
  <c r="AO1745" i="14"/>
  <c r="AO1747" i="14"/>
  <c r="AO1748" i="14"/>
  <c r="AO1749" i="14"/>
  <c r="AO1750" i="14"/>
  <c r="AO1751" i="14"/>
  <c r="AO1752" i="14"/>
  <c r="AO1753" i="14"/>
  <c r="AO1754" i="14"/>
  <c r="AO1755" i="14"/>
  <c r="AO1756" i="14"/>
  <c r="AO1757" i="14"/>
  <c r="AO1758" i="14"/>
  <c r="AO1759" i="14"/>
  <c r="AO1760" i="14"/>
  <c r="AO1761" i="14"/>
  <c r="AO1762" i="14"/>
  <c r="AO1763" i="14"/>
  <c r="AO1764" i="14"/>
  <c r="AO1765" i="14"/>
  <c r="AO1767" i="14"/>
  <c r="AO1768" i="14"/>
  <c r="AO1769" i="14"/>
  <c r="AO1770" i="14"/>
  <c r="AO1771" i="14"/>
  <c r="AO1772" i="14"/>
  <c r="AO1774" i="14"/>
  <c r="AO1775" i="14"/>
  <c r="AO1776" i="14"/>
  <c r="AO1777" i="14"/>
  <c r="AO1778" i="14"/>
  <c r="AO1779" i="14"/>
  <c r="AO1780" i="14"/>
  <c r="AO1781" i="14"/>
  <c r="AO1783" i="14"/>
  <c r="AO1784" i="14"/>
  <c r="AO1785" i="14"/>
  <c r="AO1786" i="14"/>
  <c r="AO1787" i="14"/>
  <c r="AO1788" i="14"/>
  <c r="AO1789" i="14"/>
  <c r="AO1790" i="14"/>
  <c r="AO1791" i="14"/>
  <c r="AO1792" i="14"/>
  <c r="AO1793" i="14"/>
  <c r="AO1796" i="14"/>
  <c r="AO1797" i="14"/>
  <c r="AO1798" i="14"/>
  <c r="AO1799" i="14"/>
  <c r="AO1800" i="14"/>
  <c r="AO1801" i="14"/>
  <c r="AO1802" i="14"/>
  <c r="AO1803" i="14"/>
  <c r="AO1804" i="14"/>
  <c r="AO1805" i="14"/>
  <c r="AO1806" i="14"/>
  <c r="AO1807" i="14"/>
  <c r="AO1808" i="14"/>
  <c r="AO1809" i="14"/>
  <c r="AO1810" i="14"/>
  <c r="AO1811" i="14"/>
  <c r="AO1812" i="14"/>
  <c r="AO1813" i="14"/>
  <c r="AO1814" i="14"/>
  <c r="AO1817" i="14"/>
  <c r="AO1818" i="14"/>
  <c r="AO1819" i="14"/>
  <c r="AO1820" i="14"/>
  <c r="AO1821" i="14"/>
  <c r="AO1822" i="14"/>
  <c r="AO1823" i="14"/>
  <c r="AO1824" i="14"/>
  <c r="AO1825" i="14"/>
  <c r="AO1826" i="14"/>
  <c r="AO1827" i="14"/>
  <c r="AO1828" i="14"/>
  <c r="AO1829" i="14"/>
  <c r="AO1830" i="14"/>
  <c r="AO1831" i="14"/>
  <c r="AO1832" i="14"/>
  <c r="AO1833" i="14"/>
  <c r="AO1834" i="14"/>
  <c r="AO1835" i="14"/>
  <c r="AO1315" i="14"/>
  <c r="AO1316" i="14"/>
  <c r="AV1051" i="14"/>
  <c r="AV1052" i="14"/>
  <c r="AV1053" i="14"/>
  <c r="AV1054" i="14"/>
  <c r="AV1055" i="14"/>
  <c r="AV1056" i="14"/>
  <c r="AV1057" i="14"/>
  <c r="AV1058" i="14"/>
  <c r="AV1059" i="14"/>
  <c r="AV1060" i="14"/>
  <c r="AV1061" i="14"/>
  <c r="AV1062" i="14"/>
  <c r="AV1063" i="14"/>
  <c r="AV1064"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V1171" i="14"/>
  <c r="AV1172" i="14"/>
  <c r="AV1173" i="14"/>
  <c r="AV1174" i="14"/>
  <c r="AV1175" i="14"/>
  <c r="AV1176" i="14"/>
  <c r="AV1177" i="14"/>
  <c r="AV1178" i="14"/>
  <c r="AV1179" i="14"/>
  <c r="AV1180" i="14"/>
  <c r="AV1181" i="14"/>
  <c r="AV1182" i="14"/>
  <c r="AV1183" i="14"/>
  <c r="AV1184" i="14"/>
  <c r="AV1185" i="14"/>
  <c r="AV1186" i="14"/>
  <c r="AV1187" i="14"/>
  <c r="AV1188" i="14"/>
  <c r="AV1189" i="14"/>
  <c r="AV1190" i="14"/>
  <c r="AV1191" i="14"/>
  <c r="AV1192" i="14"/>
  <c r="AV1193" i="14"/>
  <c r="AV1194" i="14"/>
  <c r="AV1195" i="14"/>
  <c r="AV1196" i="14"/>
  <c r="AV1197" i="14"/>
  <c r="AV1198" i="14"/>
  <c r="AV1199" i="14"/>
  <c r="AV1200" i="14"/>
  <c r="AV1201" i="14"/>
  <c r="AV1202" i="14"/>
  <c r="AV1203" i="14"/>
  <c r="AV1204" i="14"/>
  <c r="AV1205" i="14"/>
  <c r="AV1206" i="14"/>
  <c r="AV1207"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AV1244"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T1051" i="14"/>
  <c r="AT1052" i="14"/>
  <c r="AT1053" i="14"/>
  <c r="AT1054" i="14"/>
  <c r="AT1055" i="14"/>
  <c r="AT1056" i="14"/>
  <c r="AT1057" i="14"/>
  <c r="AT1058" i="14"/>
  <c r="AT1059" i="14"/>
  <c r="AT1060" i="14"/>
  <c r="AT1061" i="14"/>
  <c r="AT1062" i="14"/>
  <c r="AT1063" i="14"/>
  <c r="AT1064" i="14"/>
  <c r="AT1065" i="14"/>
  <c r="AT1066" i="14"/>
  <c r="AT1067" i="14"/>
  <c r="AT1068" i="14"/>
  <c r="AT1069" i="14"/>
  <c r="AT1070" i="14"/>
  <c r="AT1071" i="14"/>
  <c r="AT1072" i="14"/>
  <c r="AT1073" i="14"/>
  <c r="AT1074" i="14"/>
  <c r="AT1075" i="14"/>
  <c r="AT1076" i="14"/>
  <c r="AT1077" i="14"/>
  <c r="AT1078" i="14"/>
  <c r="AT1079" i="14"/>
  <c r="AT1080" i="14"/>
  <c r="AT1081" i="14"/>
  <c r="AT1082" i="14"/>
  <c r="AT1083" i="14"/>
  <c r="AT1084" i="14"/>
  <c r="AT1085" i="14"/>
  <c r="AT1086" i="14"/>
  <c r="AT1087" i="14"/>
  <c r="AT1088" i="14"/>
  <c r="AT1089" i="14"/>
  <c r="AT1090" i="14"/>
  <c r="AT1091" i="14"/>
  <c r="AT1092" i="14"/>
  <c r="AT1093" i="14"/>
  <c r="AT1094" i="14"/>
  <c r="AT1095" i="14"/>
  <c r="AT1096" i="14"/>
  <c r="AT1097" i="14"/>
  <c r="AT1098" i="14"/>
  <c r="AT1099" i="14"/>
  <c r="AT1100" i="14"/>
  <c r="AT1101" i="14"/>
  <c r="AT1102" i="14"/>
  <c r="AT1103" i="14"/>
  <c r="AT1104" i="14"/>
  <c r="AT1105" i="14"/>
  <c r="AT1106" i="14"/>
  <c r="AT1107" i="14"/>
  <c r="AT1108" i="14"/>
  <c r="AT1109" i="14"/>
  <c r="AT1110" i="14"/>
  <c r="AT1111" i="14"/>
  <c r="AT1112" i="14"/>
  <c r="AT1113" i="14"/>
  <c r="AT1114" i="14"/>
  <c r="AT1115" i="14"/>
  <c r="AT1116" i="14"/>
  <c r="AT1117" i="14"/>
  <c r="AT1118" i="14"/>
  <c r="AT1119" i="14"/>
  <c r="AT1120" i="14"/>
  <c r="AT1121" i="14"/>
  <c r="AT1122" i="14"/>
  <c r="AT1123" i="14"/>
  <c r="AT1124" i="14"/>
  <c r="AT1125" i="14"/>
  <c r="AT1126" i="14"/>
  <c r="AT1127" i="14"/>
  <c r="AT1128" i="14"/>
  <c r="AT1129" i="14"/>
  <c r="AT1130" i="14"/>
  <c r="AT1131" i="14"/>
  <c r="AT1132" i="14"/>
  <c r="AT1133" i="14"/>
  <c r="AT1134" i="14"/>
  <c r="AT1135" i="14"/>
  <c r="AT1136" i="14"/>
  <c r="AT1137" i="14"/>
  <c r="AT1138" i="14"/>
  <c r="AT1139" i="14"/>
  <c r="AT1140" i="14"/>
  <c r="AT1141" i="14"/>
  <c r="AT1142" i="14"/>
  <c r="AT1143" i="14"/>
  <c r="AT1144" i="14"/>
  <c r="AT1145" i="14"/>
  <c r="AT1146" i="14"/>
  <c r="AT1147" i="14"/>
  <c r="AT1148" i="14"/>
  <c r="AT1149" i="14"/>
  <c r="AT1150" i="14"/>
  <c r="AT1151" i="14"/>
  <c r="AT1152" i="14"/>
  <c r="AT1153" i="14"/>
  <c r="AT1154" i="14"/>
  <c r="AT1155" i="14"/>
  <c r="AT1156" i="14"/>
  <c r="AT1157" i="14"/>
  <c r="AT1158" i="14"/>
  <c r="AT1159" i="14"/>
  <c r="AT1160" i="14"/>
  <c r="AT1161" i="14"/>
  <c r="AT1162" i="14"/>
  <c r="AT1163" i="14"/>
  <c r="AT1164" i="14"/>
  <c r="AT1165" i="14"/>
  <c r="AT1166" i="14"/>
  <c r="AT1167" i="14"/>
  <c r="AT1168" i="14"/>
  <c r="AT1169" i="14"/>
  <c r="AT1170" i="14"/>
  <c r="AT1171" i="14"/>
  <c r="AT1172" i="14"/>
  <c r="AT1173" i="14"/>
  <c r="AT1174" i="14"/>
  <c r="AT1175" i="14"/>
  <c r="AT1176" i="14"/>
  <c r="AT1177" i="14"/>
  <c r="AT1178" i="14"/>
  <c r="AT1179" i="14"/>
  <c r="AT1180" i="14"/>
  <c r="AT1181" i="14"/>
  <c r="AT1182" i="14"/>
  <c r="AT1183" i="14"/>
  <c r="AT1184" i="14"/>
  <c r="AT1185" i="14"/>
  <c r="AT1186" i="14"/>
  <c r="AT1187" i="14"/>
  <c r="AT1188" i="14"/>
  <c r="AT1189" i="14"/>
  <c r="AT1190" i="14"/>
  <c r="AT1193" i="14"/>
  <c r="AT1194" i="14"/>
  <c r="AT1195" i="14"/>
  <c r="AT1196" i="14"/>
  <c r="AT1197" i="14"/>
  <c r="AT1201" i="14"/>
  <c r="AT1202" i="14"/>
  <c r="AT1203" i="14"/>
  <c r="AT1204" i="14"/>
  <c r="AT1205" i="14"/>
  <c r="AT1206" i="14"/>
  <c r="AT1207" i="14"/>
  <c r="AT1208" i="14"/>
  <c r="AT1209" i="14"/>
  <c r="AT1210" i="14"/>
  <c r="AT1211" i="14"/>
  <c r="AT1212" i="14"/>
  <c r="AT1213" i="14"/>
  <c r="AT1214" i="14"/>
  <c r="AT1215" i="14"/>
  <c r="AT1216" i="14"/>
  <c r="AT1217" i="14"/>
  <c r="AT1218" i="14"/>
  <c r="AT1219" i="14"/>
  <c r="AT1220" i="14"/>
  <c r="AT1221" i="14"/>
  <c r="AT1222" i="14"/>
  <c r="AT1223" i="14"/>
  <c r="AT1224" i="14"/>
  <c r="AT1225" i="14"/>
  <c r="AT1226" i="14"/>
  <c r="AT1227" i="14"/>
  <c r="AT1228" i="14"/>
  <c r="AT1229" i="14"/>
  <c r="AT1230" i="14"/>
  <c r="AT1231" i="14"/>
  <c r="AT1232" i="14"/>
  <c r="AT1233" i="14"/>
  <c r="AT1234" i="14"/>
  <c r="AT1235" i="14"/>
  <c r="AT1236" i="14"/>
  <c r="AT1237" i="14"/>
  <c r="AT1238" i="14"/>
  <c r="AT1239" i="14"/>
  <c r="AT1241" i="14"/>
  <c r="AT1242" i="14"/>
  <c r="AT1243" i="14"/>
  <c r="AT1244" i="14"/>
  <c r="AT1245" i="14"/>
  <c r="AT1246" i="14"/>
  <c r="AT1247" i="14"/>
  <c r="AT1248" i="14"/>
  <c r="AT1249" i="14"/>
  <c r="AT1250" i="14"/>
  <c r="AT1251" i="14"/>
  <c r="AT1252" i="14"/>
  <c r="AT1253" i="14"/>
  <c r="AT1254" i="14"/>
  <c r="AT1255" i="14"/>
  <c r="AT1256" i="14"/>
  <c r="AT1257" i="14"/>
  <c r="AT1258" i="14"/>
  <c r="AT1259" i="14"/>
  <c r="AT1260" i="14"/>
  <c r="AT1261" i="14"/>
  <c r="AT1262" i="14"/>
  <c r="AT1263" i="14"/>
  <c r="AT1264" i="14"/>
  <c r="AT1265" i="14"/>
  <c r="AT1266" i="14"/>
  <c r="AT1267" i="14"/>
  <c r="AT1268" i="14"/>
  <c r="AT1270" i="14"/>
  <c r="AT1271" i="14"/>
  <c r="AT1272" i="14"/>
  <c r="AT1273" i="14"/>
  <c r="AT1274" i="14"/>
  <c r="AT1275" i="14"/>
  <c r="AT1276" i="14"/>
  <c r="AT1277" i="14"/>
  <c r="AT1278" i="14"/>
  <c r="AT1279" i="14"/>
  <c r="AT1280" i="14"/>
  <c r="AT1281" i="14"/>
  <c r="AT1282" i="14"/>
  <c r="AT1283" i="14"/>
  <c r="AT1284" i="14"/>
  <c r="AT1285" i="14"/>
  <c r="AT1286" i="14"/>
  <c r="AT1287" i="14"/>
  <c r="AT1288" i="14"/>
  <c r="AT1289" i="14"/>
  <c r="AT1290" i="14"/>
  <c r="AT1291" i="14"/>
  <c r="AT1292" i="14"/>
  <c r="AT1293" i="14"/>
  <c r="AT1294" i="14"/>
  <c r="AT1295" i="14"/>
  <c r="AT1296" i="14"/>
  <c r="AT1297" i="14"/>
  <c r="AT1298" i="14"/>
  <c r="AT1299" i="14"/>
  <c r="AT1300" i="14"/>
  <c r="AT1301" i="14"/>
  <c r="AT1302" i="14"/>
  <c r="AT1303" i="14"/>
  <c r="AT1304" i="14"/>
  <c r="AT1305" i="14"/>
  <c r="AT1306" i="14"/>
  <c r="AT1307" i="14"/>
  <c r="AT1308" i="14"/>
  <c r="AT1309" i="14"/>
  <c r="AT1310" i="14"/>
  <c r="AT1311" i="14"/>
  <c r="AT1312" i="14"/>
  <c r="AT1313" i="14"/>
  <c r="AT1314" i="14"/>
  <c r="AU1051" i="14"/>
  <c r="AU1052" i="14"/>
  <c r="AU1053" i="14"/>
  <c r="AU1054" i="14"/>
  <c r="AU1055" i="14"/>
  <c r="AU1056" i="14"/>
  <c r="AU1057" i="14"/>
  <c r="AU1058" i="14"/>
  <c r="AU1059" i="14"/>
  <c r="AU1060" i="14"/>
  <c r="AU1061" i="14"/>
  <c r="AU1062" i="14"/>
  <c r="AU1063" i="14"/>
  <c r="AU1064" i="14"/>
  <c r="AU1065" i="14"/>
  <c r="AU1066" i="14"/>
  <c r="AU1067" i="14"/>
  <c r="AU1068" i="14"/>
  <c r="AU1069" i="14"/>
  <c r="AU1070" i="14"/>
  <c r="AU1071" i="14"/>
  <c r="AU1072" i="14"/>
  <c r="AU1073" i="14"/>
  <c r="AU1074" i="14"/>
  <c r="AU1075" i="14"/>
  <c r="AU1076" i="14"/>
  <c r="AU1077" i="14"/>
  <c r="AU1078" i="14"/>
  <c r="AU1079" i="14"/>
  <c r="AU1080" i="14"/>
  <c r="AU1081" i="14"/>
  <c r="AU1082" i="14"/>
  <c r="AU1083" i="14"/>
  <c r="AU1084" i="14"/>
  <c r="AU1085" i="14"/>
  <c r="AU1086" i="14"/>
  <c r="AU1087" i="14"/>
  <c r="AU1088" i="14"/>
  <c r="AU1089" i="14"/>
  <c r="AU1090" i="14"/>
  <c r="AU1091" i="14"/>
  <c r="AU1092" i="14"/>
  <c r="AU1093" i="14"/>
  <c r="AU1094" i="14"/>
  <c r="AU1095" i="14"/>
  <c r="AU1096" i="14"/>
  <c r="AU1097" i="14"/>
  <c r="AU1098" i="14"/>
  <c r="AU1099" i="14"/>
  <c r="AU1100" i="14"/>
  <c r="AU1101" i="14"/>
  <c r="AU1102" i="14"/>
  <c r="AU1103" i="14"/>
  <c r="AU1104" i="14"/>
  <c r="AU1105" i="14"/>
  <c r="AU1106" i="14"/>
  <c r="AU1107" i="14"/>
  <c r="AU1108" i="14"/>
  <c r="AU1109" i="14"/>
  <c r="AU1110" i="14"/>
  <c r="AU1111" i="14"/>
  <c r="AU1112" i="14"/>
  <c r="AU1113" i="14"/>
  <c r="AU1114" i="14"/>
  <c r="AU1115" i="14"/>
  <c r="AU1116" i="14"/>
  <c r="AU1117" i="14"/>
  <c r="AU1118" i="14"/>
  <c r="AU1119" i="14"/>
  <c r="AU1120" i="14"/>
  <c r="AU1121" i="14"/>
  <c r="AU1122" i="14"/>
  <c r="AU1123" i="14"/>
  <c r="AU1124" i="14"/>
  <c r="AU1125" i="14"/>
  <c r="AU1126" i="14"/>
  <c r="AU1127" i="14"/>
  <c r="AU1128" i="14"/>
  <c r="AU1129" i="14"/>
  <c r="AU1130" i="14"/>
  <c r="AU1131" i="14"/>
  <c r="AU1132" i="14"/>
  <c r="AU1133" i="14"/>
  <c r="AU1134" i="14"/>
  <c r="AU1135" i="14"/>
  <c r="AU1136" i="14"/>
  <c r="AU1137" i="14"/>
  <c r="AU1138" i="14"/>
  <c r="AU1139" i="14"/>
  <c r="AU1140" i="14"/>
  <c r="AU1141" i="14"/>
  <c r="AU1142" i="14"/>
  <c r="AU1143" i="14"/>
  <c r="AU1144" i="14"/>
  <c r="AU1145" i="14"/>
  <c r="AU1146" i="14"/>
  <c r="AU1147" i="14"/>
  <c r="AU1148" i="14"/>
  <c r="AU1149" i="14"/>
  <c r="AU1150" i="14"/>
  <c r="AU1151" i="14"/>
  <c r="AU1152" i="14"/>
  <c r="AU1153" i="14"/>
  <c r="AU1154" i="14"/>
  <c r="AU1155" i="14"/>
  <c r="AU1156" i="14"/>
  <c r="AU1157" i="14"/>
  <c r="AU1158" i="14"/>
  <c r="AU1159" i="14"/>
  <c r="AU1160" i="14"/>
  <c r="AU1161" i="14"/>
  <c r="AU1162" i="14"/>
  <c r="AU1163" i="14"/>
  <c r="AU1164" i="14"/>
  <c r="AU1165" i="14"/>
  <c r="AU1166" i="14"/>
  <c r="AU1167" i="14"/>
  <c r="AU1168" i="14"/>
  <c r="AU1169" i="14"/>
  <c r="AU1170" i="14"/>
  <c r="AU1171" i="14"/>
  <c r="AU1172" i="14"/>
  <c r="AU1173" i="14"/>
  <c r="AU1174" i="14"/>
  <c r="AU1175" i="14"/>
  <c r="AU1176" i="14"/>
  <c r="AU1177" i="14"/>
  <c r="AU1178" i="14"/>
  <c r="AU1179" i="14"/>
  <c r="AU1180" i="14"/>
  <c r="AU1181" i="14"/>
  <c r="AU1182" i="14"/>
  <c r="AU1183" i="14"/>
  <c r="AU1184" i="14"/>
  <c r="AU1185" i="14"/>
  <c r="AU1186" i="14"/>
  <c r="AU1187" i="14"/>
  <c r="AU1188" i="14"/>
  <c r="AU1189" i="14"/>
  <c r="AU1190" i="14"/>
  <c r="AU1191" i="14"/>
  <c r="AU1192" i="14"/>
  <c r="AU1193" i="14"/>
  <c r="AU1194" i="14"/>
  <c r="AU1195" i="14"/>
  <c r="AU1196" i="14"/>
  <c r="AU1197" i="14"/>
  <c r="AU1198" i="14"/>
  <c r="AU1199" i="14"/>
  <c r="AU1200" i="14"/>
  <c r="AU1201" i="14"/>
  <c r="AU1202" i="14"/>
  <c r="AU1203" i="14"/>
  <c r="AU1204" i="14"/>
  <c r="AU1205" i="14"/>
  <c r="AU1206" i="14"/>
  <c r="AU1207" i="14"/>
  <c r="AU1208" i="14"/>
  <c r="AU1209" i="14"/>
  <c r="AU1210" i="14"/>
  <c r="AU1211" i="14"/>
  <c r="AU1212" i="14"/>
  <c r="AU1213" i="14"/>
  <c r="AU1214" i="14"/>
  <c r="AU1215" i="14"/>
  <c r="AU1216" i="14"/>
  <c r="AU1217" i="14"/>
  <c r="AU1218" i="14"/>
  <c r="AU1219" i="14"/>
  <c r="AU1220" i="14"/>
  <c r="AU1221" i="14"/>
  <c r="AU1222" i="14"/>
  <c r="AU1223" i="14"/>
  <c r="AU1224" i="14"/>
  <c r="AU1225" i="14"/>
  <c r="AU1226" i="14"/>
  <c r="AU1227" i="14"/>
  <c r="AU1228" i="14"/>
  <c r="AU1229" i="14"/>
  <c r="AU1230" i="14"/>
  <c r="AU1231" i="14"/>
  <c r="AU1232" i="14"/>
  <c r="AU1233" i="14"/>
  <c r="AU1234" i="14"/>
  <c r="AU1235" i="14"/>
  <c r="AU1236" i="14"/>
  <c r="AU1237" i="14"/>
  <c r="AU1238" i="14"/>
  <c r="AU1239" i="14"/>
  <c r="AU1240" i="14"/>
  <c r="AU1241" i="14"/>
  <c r="AU1242" i="14"/>
  <c r="AU1243" i="14"/>
  <c r="AU1244" i="14"/>
  <c r="AU1245" i="14"/>
  <c r="AU1246" i="14"/>
  <c r="AU1247" i="14"/>
  <c r="AU1248" i="14"/>
  <c r="AU1249" i="14"/>
  <c r="AU1250" i="14"/>
  <c r="AU1251" i="14"/>
  <c r="AU1252" i="14"/>
  <c r="AU1253" i="14"/>
  <c r="AU1254" i="14"/>
  <c r="AU1255" i="14"/>
  <c r="AU1256" i="14"/>
  <c r="AU1257" i="14"/>
  <c r="AU1258" i="14"/>
  <c r="AU1259" i="14"/>
  <c r="AU1260" i="14"/>
  <c r="AU1261" i="14"/>
  <c r="AU1262" i="14"/>
  <c r="AU1263" i="14"/>
  <c r="AU1264" i="14"/>
  <c r="AU1265" i="14"/>
  <c r="AU1266" i="14"/>
  <c r="AU1267" i="14"/>
  <c r="AU1268" i="14"/>
  <c r="AU1269" i="14"/>
  <c r="AU1270" i="14"/>
  <c r="AU1271" i="14"/>
  <c r="AU1272" i="14"/>
  <c r="AU1273" i="14"/>
  <c r="AU1274" i="14"/>
  <c r="AU1275" i="14"/>
  <c r="AU1276" i="14"/>
  <c r="AU1277" i="14"/>
  <c r="AU1278" i="14"/>
  <c r="AU1279" i="14"/>
  <c r="AU1280" i="14"/>
  <c r="AU1281" i="14"/>
  <c r="AU1282" i="14"/>
  <c r="AU1283" i="14"/>
  <c r="AU1284" i="14"/>
  <c r="AU1285" i="14"/>
  <c r="AU1286" i="14"/>
  <c r="AU1287" i="14"/>
  <c r="AU1288" i="14"/>
  <c r="AU1289" i="14"/>
  <c r="AU1290" i="14"/>
  <c r="AU1291" i="14"/>
  <c r="AU1292" i="14"/>
  <c r="AU1293" i="14"/>
  <c r="AU1294" i="14"/>
  <c r="AU1295" i="14"/>
  <c r="AU1296" i="14"/>
  <c r="AU1297" i="14"/>
  <c r="AU1298" i="14"/>
  <c r="AU1299" i="14"/>
  <c r="AU1300" i="14"/>
  <c r="AU1301" i="14"/>
  <c r="AU1302" i="14"/>
  <c r="AU1303" i="14"/>
  <c r="AU1304" i="14"/>
  <c r="AU1305" i="14"/>
  <c r="AU1306" i="14"/>
  <c r="AU1307" i="14"/>
  <c r="AU1308" i="14"/>
  <c r="AU1309" i="14"/>
  <c r="AU1310" i="14"/>
  <c r="AU1311" i="14"/>
  <c r="AU1312" i="14"/>
  <c r="AU1313" i="14"/>
  <c r="AU1314" i="14"/>
  <c r="AR1051" i="14"/>
  <c r="AR1052" i="14"/>
  <c r="AR1053" i="14"/>
  <c r="AR1054" i="14"/>
  <c r="AR1055" i="14"/>
  <c r="AR1056" i="14"/>
  <c r="AR1057" i="14"/>
  <c r="AR1058" i="14"/>
  <c r="AR1059" i="14"/>
  <c r="AR1060" i="14"/>
  <c r="AR1061" i="14"/>
  <c r="AR1062" i="14"/>
  <c r="AR1063" i="14"/>
  <c r="AR1064" i="14"/>
  <c r="AR1065" i="14"/>
  <c r="AR1066" i="14"/>
  <c r="AR1067" i="14"/>
  <c r="AR1068" i="14"/>
  <c r="AR1069" i="14"/>
  <c r="AR1070" i="14"/>
  <c r="AR1071" i="14"/>
  <c r="AR1072" i="14"/>
  <c r="AR1073" i="14"/>
  <c r="AR1074" i="14"/>
  <c r="AR1075" i="14"/>
  <c r="AR1076" i="14"/>
  <c r="AR1077" i="14"/>
  <c r="AR1078" i="14"/>
  <c r="AR1079" i="14"/>
  <c r="AR1080" i="14"/>
  <c r="AR1081" i="14"/>
  <c r="AR1082" i="14"/>
  <c r="AR1083" i="14"/>
  <c r="AR1084" i="14"/>
  <c r="AR1085" i="14"/>
  <c r="AR1086" i="14"/>
  <c r="AR1087" i="14"/>
  <c r="AR1088" i="14"/>
  <c r="AR1089" i="14"/>
  <c r="AR1090" i="14"/>
  <c r="AR1091" i="14"/>
  <c r="AR1092" i="14"/>
  <c r="AR1093" i="14"/>
  <c r="AR1094" i="14"/>
  <c r="AR1095" i="14"/>
  <c r="AR1096" i="14"/>
  <c r="AR1097" i="14"/>
  <c r="AR1098" i="14"/>
  <c r="AR1099" i="14"/>
  <c r="AR1100" i="14"/>
  <c r="AR1101" i="14"/>
  <c r="AR1102" i="14"/>
  <c r="AR1103" i="14"/>
  <c r="AR1104" i="14"/>
  <c r="AR1105" i="14"/>
  <c r="AR1106" i="14"/>
  <c r="AR1107" i="14"/>
  <c r="AR1108" i="14"/>
  <c r="AR1109" i="14"/>
  <c r="AR1110" i="14"/>
  <c r="AR1111" i="14"/>
  <c r="AR1112" i="14"/>
  <c r="AR1113" i="14"/>
  <c r="AR1114" i="14"/>
  <c r="AR1115" i="14"/>
  <c r="AR1116" i="14"/>
  <c r="AR1117" i="14"/>
  <c r="AR1118" i="14"/>
  <c r="AR1119" i="14"/>
  <c r="AR1120" i="14"/>
  <c r="AR1121" i="14"/>
  <c r="AR1122" i="14"/>
  <c r="AR1123" i="14"/>
  <c r="AR1124" i="14"/>
  <c r="AR1125" i="14"/>
  <c r="AR1126" i="14"/>
  <c r="AR1127" i="14"/>
  <c r="AR1128" i="14"/>
  <c r="AR1129" i="14"/>
  <c r="AR1130" i="14"/>
  <c r="AR1131" i="14"/>
  <c r="AR1132" i="14"/>
  <c r="AR1133" i="14"/>
  <c r="AR1134" i="14"/>
  <c r="AR1135" i="14"/>
  <c r="AR1136" i="14"/>
  <c r="AR1137" i="14"/>
  <c r="AR1138" i="14"/>
  <c r="AR1139" i="14"/>
  <c r="AR1140" i="14"/>
  <c r="AR1141" i="14"/>
  <c r="AR1142" i="14"/>
  <c r="AR1143" i="14"/>
  <c r="AR1144" i="14"/>
  <c r="AR1145" i="14"/>
  <c r="AR1146" i="14"/>
  <c r="AR1147" i="14"/>
  <c r="AR1148" i="14"/>
  <c r="AR1149" i="14"/>
  <c r="AR1150" i="14"/>
  <c r="AR1151" i="14"/>
  <c r="AR1152" i="14"/>
  <c r="AR1153" i="14"/>
  <c r="AR1154" i="14"/>
  <c r="AR1155" i="14"/>
  <c r="AR1156" i="14"/>
  <c r="AR1157" i="14"/>
  <c r="AR1158" i="14"/>
  <c r="AR1159" i="14"/>
  <c r="AR1160" i="14"/>
  <c r="AR1161" i="14"/>
  <c r="AR1162" i="14"/>
  <c r="AR1163" i="14"/>
  <c r="AR1164" i="14"/>
  <c r="AR1165" i="14"/>
  <c r="AR1166" i="14"/>
  <c r="AR1167" i="14"/>
  <c r="AR1168" i="14"/>
  <c r="AR1169" i="14"/>
  <c r="AR1170" i="14"/>
  <c r="AR1171" i="14"/>
  <c r="AR1172" i="14"/>
  <c r="AR1173" i="14"/>
  <c r="AR1174" i="14"/>
  <c r="AR1175" i="14"/>
  <c r="AR1176" i="14"/>
  <c r="AR1177" i="14"/>
  <c r="AR1178" i="14"/>
  <c r="AR1179" i="14"/>
  <c r="AR1180" i="14"/>
  <c r="AR1181" i="14"/>
  <c r="AR1182" i="14"/>
  <c r="AR1183" i="14"/>
  <c r="AR1184" i="14"/>
  <c r="AR1185" i="14"/>
  <c r="AR1186" i="14"/>
  <c r="AR1187" i="14"/>
  <c r="AR1188" i="14"/>
  <c r="AR1189" i="14"/>
  <c r="AR1190" i="14"/>
  <c r="AR1191" i="14"/>
  <c r="AR1192" i="14"/>
  <c r="AR1193" i="14"/>
  <c r="AR1194" i="14"/>
  <c r="AR1195" i="14"/>
  <c r="AR1196" i="14"/>
  <c r="AR1197" i="14"/>
  <c r="AR1198" i="14"/>
  <c r="AR1199" i="14"/>
  <c r="AR1200" i="14"/>
  <c r="AR1201" i="14"/>
  <c r="AR1202" i="14"/>
  <c r="AR1203" i="14"/>
  <c r="AR1204" i="14"/>
  <c r="AR1205" i="14"/>
  <c r="AR1206" i="14"/>
  <c r="AR1207" i="14"/>
  <c r="AR1208" i="14"/>
  <c r="AR1209" i="14"/>
  <c r="AR1210" i="14"/>
  <c r="AR1211" i="14"/>
  <c r="AR1212" i="14"/>
  <c r="AR1213" i="14"/>
  <c r="AR1214" i="14"/>
  <c r="AR1215" i="14"/>
  <c r="AR1216" i="14"/>
  <c r="AR1217" i="14"/>
  <c r="AR1218" i="14"/>
  <c r="AR1219" i="14"/>
  <c r="AR1220" i="14"/>
  <c r="AR1221" i="14"/>
  <c r="AR1222" i="14"/>
  <c r="AR1223" i="14"/>
  <c r="AR1224" i="14"/>
  <c r="AR1225" i="14"/>
  <c r="AR1226" i="14"/>
  <c r="AR1227" i="14"/>
  <c r="AR1228" i="14"/>
  <c r="AR1229" i="14"/>
  <c r="AR1230" i="14"/>
  <c r="AR1231" i="14"/>
  <c r="AR1232" i="14"/>
  <c r="AR1233" i="14"/>
  <c r="AR1234" i="14"/>
  <c r="AR1235" i="14"/>
  <c r="AR1236" i="14"/>
  <c r="AR1237" i="14"/>
  <c r="AR1238" i="14"/>
  <c r="AR1239" i="14"/>
  <c r="AR1240" i="14"/>
  <c r="AR1241" i="14"/>
  <c r="AR1242" i="14"/>
  <c r="AR1243" i="14"/>
  <c r="AR1244" i="14"/>
  <c r="AR1245" i="14"/>
  <c r="AR1246" i="14"/>
  <c r="AR1247" i="14"/>
  <c r="AR1248" i="14"/>
  <c r="AR1249" i="14"/>
  <c r="AR1250" i="14"/>
  <c r="AR1251" i="14"/>
  <c r="AR1252" i="14"/>
  <c r="AR1253" i="14"/>
  <c r="AR1254" i="14"/>
  <c r="AR1255" i="14"/>
  <c r="AR1256" i="14"/>
  <c r="AR1257" i="14"/>
  <c r="AR1258" i="14"/>
  <c r="AR1259" i="14"/>
  <c r="AR1260" i="14"/>
  <c r="AR1261" i="14"/>
  <c r="AR1262" i="14"/>
  <c r="AR1263" i="14"/>
  <c r="AR1264" i="14"/>
  <c r="AR1265" i="14"/>
  <c r="AR1266" i="14"/>
  <c r="AR1267" i="14"/>
  <c r="AR1268" i="14"/>
  <c r="AR1269" i="14"/>
  <c r="AR1270" i="14"/>
  <c r="AR1271" i="14"/>
  <c r="AR1272" i="14"/>
  <c r="AR1273" i="14"/>
  <c r="AR1274" i="14"/>
  <c r="AR1275" i="14"/>
  <c r="AR1276" i="14"/>
  <c r="AR1277" i="14"/>
  <c r="AR1278" i="14"/>
  <c r="AR1279" i="14"/>
  <c r="AR1280" i="14"/>
  <c r="AR1281" i="14"/>
  <c r="AR1282" i="14"/>
  <c r="AR1283" i="14"/>
  <c r="AR1284" i="14"/>
  <c r="AR1285" i="14"/>
  <c r="AR1286" i="14"/>
  <c r="AR1287" i="14"/>
  <c r="AR1288" i="14"/>
  <c r="AR1289" i="14"/>
  <c r="AR1290" i="14"/>
  <c r="AR1291" i="14"/>
  <c r="AR1292" i="14"/>
  <c r="AR1293" i="14"/>
  <c r="AR1294" i="14"/>
  <c r="AR1295" i="14"/>
  <c r="AR1296" i="14"/>
  <c r="AR1297" i="14"/>
  <c r="AR1298" i="14"/>
  <c r="AR1299" i="14"/>
  <c r="AR1300" i="14"/>
  <c r="AR1301" i="14"/>
  <c r="AR1302" i="14"/>
  <c r="AR1303" i="14"/>
  <c r="AR1304" i="14"/>
  <c r="AR1305" i="14"/>
  <c r="AR1306" i="14"/>
  <c r="AR1307" i="14"/>
  <c r="AR1308" i="14"/>
  <c r="AR1309" i="14"/>
  <c r="AR1310" i="14"/>
  <c r="AR1311" i="14"/>
  <c r="AR1312" i="14"/>
  <c r="AR1314" i="14"/>
  <c r="AQ1051" i="14"/>
  <c r="AQ1052" i="14"/>
  <c r="AQ1053" i="14"/>
  <c r="AQ1054" i="14"/>
  <c r="AQ1055" i="14"/>
  <c r="AQ1056" i="14"/>
  <c r="AQ1057" i="14"/>
  <c r="AQ1058" i="14"/>
  <c r="AQ1059" i="14"/>
  <c r="AQ1060" i="14"/>
  <c r="AQ1061" i="14"/>
  <c r="AQ1062" i="14"/>
  <c r="AQ1063" i="14"/>
  <c r="AQ1064" i="14"/>
  <c r="AQ1065" i="14"/>
  <c r="AQ1066" i="14"/>
  <c r="AQ1067" i="14"/>
  <c r="AQ1068" i="14"/>
  <c r="AQ1069" i="14"/>
  <c r="AQ1070" i="14"/>
  <c r="AQ1071" i="14"/>
  <c r="AQ1072" i="14"/>
  <c r="AQ1073" i="14"/>
  <c r="AQ1074" i="14"/>
  <c r="AQ1075" i="14"/>
  <c r="AQ1076" i="14"/>
  <c r="AQ1077" i="14"/>
  <c r="AQ1078" i="14"/>
  <c r="AQ1079" i="14"/>
  <c r="AQ1080" i="14"/>
  <c r="AQ1081" i="14"/>
  <c r="AQ1082" i="14"/>
  <c r="AQ1083" i="14"/>
  <c r="AQ1084" i="14"/>
  <c r="AQ1085" i="14"/>
  <c r="AQ1086" i="14"/>
  <c r="AQ1087" i="14"/>
  <c r="AQ1088" i="14"/>
  <c r="AQ1089" i="14"/>
  <c r="AQ1090" i="14"/>
  <c r="AQ1091" i="14"/>
  <c r="AQ1092" i="14"/>
  <c r="AQ1093" i="14"/>
  <c r="AQ1094" i="14"/>
  <c r="AQ1095" i="14"/>
  <c r="AQ1096" i="14"/>
  <c r="AQ1097" i="14"/>
  <c r="AQ1098" i="14"/>
  <c r="AQ1099" i="14"/>
  <c r="AQ1100" i="14"/>
  <c r="AQ1101" i="14"/>
  <c r="AQ1102" i="14"/>
  <c r="AQ1103" i="14"/>
  <c r="AQ1104" i="14"/>
  <c r="AQ1105" i="14"/>
  <c r="AQ1106" i="14"/>
  <c r="AQ1107" i="14"/>
  <c r="AQ1108" i="14"/>
  <c r="AQ1109" i="14"/>
  <c r="AQ1110" i="14"/>
  <c r="AQ1111" i="14"/>
  <c r="AQ1112" i="14"/>
  <c r="AQ1113" i="14"/>
  <c r="AQ1114" i="14"/>
  <c r="AQ1115" i="14"/>
  <c r="AQ1116" i="14"/>
  <c r="AQ1117" i="14"/>
  <c r="AQ1118" i="14"/>
  <c r="AQ1119" i="14"/>
  <c r="AQ1120" i="14"/>
  <c r="AQ1121" i="14"/>
  <c r="AQ1122" i="14"/>
  <c r="AQ1123" i="14"/>
  <c r="AQ1124" i="14"/>
  <c r="AQ1125" i="14"/>
  <c r="AQ1126" i="14"/>
  <c r="AQ1127" i="14"/>
  <c r="AQ1128" i="14"/>
  <c r="AQ1129" i="14"/>
  <c r="AQ1130" i="14"/>
  <c r="AQ1131" i="14"/>
  <c r="AQ1132" i="14"/>
  <c r="AQ1133" i="14"/>
  <c r="AQ1134" i="14"/>
  <c r="AQ1135" i="14"/>
  <c r="AQ1136" i="14"/>
  <c r="AQ1137" i="14"/>
  <c r="AQ1138" i="14"/>
  <c r="AQ1139" i="14"/>
  <c r="AQ1140" i="14"/>
  <c r="AQ1141" i="14"/>
  <c r="AQ1142" i="14"/>
  <c r="AQ1143" i="14"/>
  <c r="AQ1144" i="14"/>
  <c r="AQ1145" i="14"/>
  <c r="AQ1146" i="14"/>
  <c r="AQ1147" i="14"/>
  <c r="AQ1148" i="14"/>
  <c r="AQ1149" i="14"/>
  <c r="AQ1150" i="14"/>
  <c r="AQ1151" i="14"/>
  <c r="AQ1152" i="14"/>
  <c r="AQ1153" i="14"/>
  <c r="AQ1154" i="14"/>
  <c r="AQ1155" i="14"/>
  <c r="AQ1156" i="14"/>
  <c r="AQ1157" i="14"/>
  <c r="AQ1158" i="14"/>
  <c r="AQ1159" i="14"/>
  <c r="AQ1160" i="14"/>
  <c r="AQ1161" i="14"/>
  <c r="AQ1162" i="14"/>
  <c r="AQ1163" i="14"/>
  <c r="AQ1164" i="14"/>
  <c r="AQ1165" i="14"/>
  <c r="AQ1166" i="14"/>
  <c r="AQ1167" i="14"/>
  <c r="AQ1168" i="14"/>
  <c r="AQ1169" i="14"/>
  <c r="AQ1170" i="14"/>
  <c r="AQ1171" i="14"/>
  <c r="AQ1172" i="14"/>
  <c r="AQ1173" i="14"/>
  <c r="AQ1174" i="14"/>
  <c r="AQ1175" i="14"/>
  <c r="AQ1176" i="14"/>
  <c r="AQ1177" i="14"/>
  <c r="AQ1178" i="14"/>
  <c r="AQ1179" i="14"/>
  <c r="AQ1180" i="14"/>
  <c r="AQ1181" i="14"/>
  <c r="AQ1182" i="14"/>
  <c r="AQ1183" i="14"/>
  <c r="AQ1184" i="14"/>
  <c r="AQ1185" i="14"/>
  <c r="AQ1186" i="14"/>
  <c r="AQ1187" i="14"/>
  <c r="AQ1188" i="14"/>
  <c r="AQ1189" i="14"/>
  <c r="AQ1190" i="14"/>
  <c r="AQ1191" i="14"/>
  <c r="AQ1192" i="14"/>
  <c r="AQ1193" i="14"/>
  <c r="AQ1194" i="14"/>
  <c r="AQ1195" i="14"/>
  <c r="AQ1196" i="14"/>
  <c r="AQ1197" i="14"/>
  <c r="AQ1198" i="14"/>
  <c r="AQ1199" i="14"/>
  <c r="AQ1200" i="14"/>
  <c r="AQ1201" i="14"/>
  <c r="AQ1202" i="14"/>
  <c r="AQ1203" i="14"/>
  <c r="AQ1204" i="14"/>
  <c r="AQ1205" i="14"/>
  <c r="AQ1206" i="14"/>
  <c r="AQ1207" i="14"/>
  <c r="AQ1208" i="14"/>
  <c r="AQ1209" i="14"/>
  <c r="AQ1210" i="14"/>
  <c r="AQ1211" i="14"/>
  <c r="AQ1212" i="14"/>
  <c r="AQ1213" i="14"/>
  <c r="AQ1214" i="14"/>
  <c r="AQ1215" i="14"/>
  <c r="AQ1216" i="14"/>
  <c r="AQ1217" i="14"/>
  <c r="AQ1218" i="14"/>
  <c r="AQ1219" i="14"/>
  <c r="AQ1220" i="14"/>
  <c r="AQ1221" i="14"/>
  <c r="AQ1222" i="14"/>
  <c r="AQ1223" i="14"/>
  <c r="AQ1224" i="14"/>
  <c r="AQ1225" i="14"/>
  <c r="AQ1226" i="14"/>
  <c r="AQ1227" i="14"/>
  <c r="AQ1228" i="14"/>
  <c r="AQ1229" i="14"/>
  <c r="AQ1230" i="14"/>
  <c r="AQ1231" i="14"/>
  <c r="AQ1232" i="14"/>
  <c r="AQ1233" i="14"/>
  <c r="AQ1234" i="14"/>
  <c r="AQ1235" i="14"/>
  <c r="AQ1236" i="14"/>
  <c r="AQ1237" i="14"/>
  <c r="AQ1238" i="14"/>
  <c r="AQ1239" i="14"/>
  <c r="AQ1240" i="14"/>
  <c r="AQ1241" i="14"/>
  <c r="AQ1242" i="14"/>
  <c r="AQ1243" i="14"/>
  <c r="AQ1244" i="14"/>
  <c r="AQ1245" i="14"/>
  <c r="AQ1246" i="14"/>
  <c r="AQ1247" i="14"/>
  <c r="AQ1248" i="14"/>
  <c r="AQ1249" i="14"/>
  <c r="AQ1250" i="14"/>
  <c r="AQ1251" i="14"/>
  <c r="AQ1252" i="14"/>
  <c r="AQ1253" i="14"/>
  <c r="AQ1254" i="14"/>
  <c r="AQ1255" i="14"/>
  <c r="AQ1256" i="14"/>
  <c r="AQ1257" i="14"/>
  <c r="AQ1258" i="14"/>
  <c r="AQ1259" i="14"/>
  <c r="AQ1260" i="14"/>
  <c r="AQ1261" i="14"/>
  <c r="AQ1262" i="14"/>
  <c r="AQ1263" i="14"/>
  <c r="AQ1264" i="14"/>
  <c r="AQ1265" i="14"/>
  <c r="AQ1266" i="14"/>
  <c r="AQ1267" i="14"/>
  <c r="AQ1268" i="14"/>
  <c r="AQ1269" i="14"/>
  <c r="AQ1270" i="14"/>
  <c r="AQ1271" i="14"/>
  <c r="AQ1272" i="14"/>
  <c r="AQ1273" i="14"/>
  <c r="AQ1274" i="14"/>
  <c r="AQ1275" i="14"/>
  <c r="AQ1276" i="14"/>
  <c r="AQ1277" i="14"/>
  <c r="AQ1278" i="14"/>
  <c r="AQ1279" i="14"/>
  <c r="AQ1280" i="14"/>
  <c r="AQ1281" i="14"/>
  <c r="AQ1282" i="14"/>
  <c r="AQ1283" i="14"/>
  <c r="AQ1284" i="14"/>
  <c r="AQ1285" i="14"/>
  <c r="AQ1286" i="14"/>
  <c r="AQ1287" i="14"/>
  <c r="AQ1288" i="14"/>
  <c r="AQ1289" i="14"/>
  <c r="AQ1290" i="14"/>
  <c r="AQ1291" i="14"/>
  <c r="AQ1292" i="14"/>
  <c r="AQ1293" i="14"/>
  <c r="AQ1294" i="14"/>
  <c r="AQ1295" i="14"/>
  <c r="AQ1296" i="14"/>
  <c r="AQ1297" i="14"/>
  <c r="AQ1298" i="14"/>
  <c r="AQ1299" i="14"/>
  <c r="AQ1300" i="14"/>
  <c r="AQ1301" i="14"/>
  <c r="AQ1302" i="14"/>
  <c r="AQ1303" i="14"/>
  <c r="AQ1304" i="14"/>
  <c r="AQ1305" i="14"/>
  <c r="AQ1306" i="14"/>
  <c r="AQ1307" i="14"/>
  <c r="AQ1308" i="14"/>
  <c r="AQ1309" i="14"/>
  <c r="AQ1310" i="14"/>
  <c r="AQ1311" i="14"/>
  <c r="AQ1312" i="14"/>
  <c r="AQ1313" i="14"/>
  <c r="AS1043" i="14"/>
  <c r="AS1048" i="14"/>
  <c r="AS1049" i="14"/>
  <c r="AS1050" i="14"/>
  <c r="AS1054" i="14"/>
  <c r="AW1054" i="14" s="1"/>
  <c r="AX1054" i="14" s="1"/>
  <c r="AS1055" i="14"/>
  <c r="AW1055" i="14" s="1"/>
  <c r="AX1055" i="14" s="1"/>
  <c r="AS1056" i="14"/>
  <c r="AW1056" i="14" s="1"/>
  <c r="AX1056" i="14" s="1"/>
  <c r="AS1057" i="14"/>
  <c r="AW1057" i="14" s="1"/>
  <c r="AX1057" i="14" s="1"/>
  <c r="AS1061" i="14"/>
  <c r="AW1061" i="14" s="1"/>
  <c r="AX1061" i="14" s="1"/>
  <c r="AS1062" i="14"/>
  <c r="AW1062" i="14" s="1"/>
  <c r="AX1062" i="14" s="1"/>
  <c r="AS1063" i="14"/>
  <c r="AW1063" i="14" s="1"/>
  <c r="AX1063" i="14" s="1"/>
  <c r="AS1064" i="14"/>
  <c r="AW1064" i="14" s="1"/>
  <c r="AX1064" i="14" s="1"/>
  <c r="AS1068" i="14"/>
  <c r="AW1068" i="14" s="1"/>
  <c r="AX1068" i="14" s="1"/>
  <c r="AS1069" i="14"/>
  <c r="AW1069" i="14" s="1"/>
  <c r="AX1069" i="14" s="1"/>
  <c r="AS1070" i="14"/>
  <c r="AW1070" i="14" s="1"/>
  <c r="AX1070" i="14" s="1"/>
  <c r="AS1071" i="14"/>
  <c r="AW1071" i="14" s="1"/>
  <c r="AX1071" i="14" s="1"/>
  <c r="AS1075" i="14"/>
  <c r="AW1075" i="14" s="1"/>
  <c r="AX1075" i="14" s="1"/>
  <c r="AS1076" i="14"/>
  <c r="AW1076" i="14" s="1"/>
  <c r="AX1076" i="14" s="1"/>
  <c r="AS1077" i="14"/>
  <c r="AW1077" i="14" s="1"/>
  <c r="AX1077" i="14" s="1"/>
  <c r="AS1078" i="14"/>
  <c r="AW1078" i="14" s="1"/>
  <c r="AX1078" i="14" s="1"/>
  <c r="AS1082" i="14"/>
  <c r="AW1082" i="14" s="1"/>
  <c r="AX1082" i="14" s="1"/>
  <c r="AS1083" i="14"/>
  <c r="AW1083" i="14" s="1"/>
  <c r="AX1083" i="14" s="1"/>
  <c r="AS1084" i="14"/>
  <c r="AW1084" i="14" s="1"/>
  <c r="AX1084" i="14" s="1"/>
  <c r="AS1085" i="14"/>
  <c r="AW1085" i="14" s="1"/>
  <c r="AX1085" i="14" s="1"/>
  <c r="AS1089" i="14"/>
  <c r="AW1089" i="14" s="1"/>
  <c r="AX1089" i="14" s="1"/>
  <c r="AS1090" i="14"/>
  <c r="AW1090" i="14" s="1"/>
  <c r="AX1090" i="14" s="1"/>
  <c r="AS1091" i="14"/>
  <c r="AW1091" i="14" s="1"/>
  <c r="AX1091" i="14" s="1"/>
  <c r="AS1092" i="14"/>
  <c r="AW1092" i="14" s="1"/>
  <c r="AX1092" i="14" s="1"/>
  <c r="AS1095" i="14"/>
  <c r="AS1096" i="14"/>
  <c r="AW1096" i="14" s="1"/>
  <c r="AX1096" i="14" s="1"/>
  <c r="AS1097" i="14"/>
  <c r="AW1097" i="14" s="1"/>
  <c r="AX1097" i="14" s="1"/>
  <c r="AS1098" i="14"/>
  <c r="AW1098" i="14" s="1"/>
  <c r="AX1098" i="14" s="1"/>
  <c r="AS1099" i="14"/>
  <c r="AW1099" i="14" s="1"/>
  <c r="AX1099" i="14" s="1"/>
  <c r="AS1104" i="14"/>
  <c r="AW1104" i="14" s="1"/>
  <c r="AX1104" i="14" s="1"/>
  <c r="AS1105" i="14"/>
  <c r="AW1105" i="14" s="1"/>
  <c r="AX1105" i="14" s="1"/>
  <c r="AS1106" i="14"/>
  <c r="AW1106" i="14" s="1"/>
  <c r="AX1106" i="14" s="1"/>
  <c r="AS1109" i="14"/>
  <c r="AS1110" i="14"/>
  <c r="AW1110" i="14" s="1"/>
  <c r="AX1110" i="14" s="1"/>
  <c r="AS1111" i="14"/>
  <c r="AW1111" i="14" s="1"/>
  <c r="AX1111" i="14" s="1"/>
  <c r="AS1112" i="14"/>
  <c r="AW1112" i="14" s="1"/>
  <c r="AX1112" i="14" s="1"/>
  <c r="AS1113" i="14"/>
  <c r="AW1113" i="14" s="1"/>
  <c r="AX1113" i="14" s="1"/>
  <c r="AS1114" i="14"/>
  <c r="AW1114" i="14" s="1"/>
  <c r="AX1114" i="14" s="1"/>
  <c r="AS1115" i="14"/>
  <c r="AW1115" i="14" s="1"/>
  <c r="AX1115" i="14" s="1"/>
  <c r="AS1117" i="14"/>
  <c r="AW1117" i="14" s="1"/>
  <c r="AX1117" i="14" s="1"/>
  <c r="AS1119" i="14"/>
  <c r="AW1119" i="14" s="1"/>
  <c r="AX1119" i="14" s="1"/>
  <c r="AS1120" i="14"/>
  <c r="AW1120" i="14" s="1"/>
  <c r="AX1120" i="14" s="1"/>
  <c r="AS1121" i="14"/>
  <c r="AW1121" i="14" s="1"/>
  <c r="AX1121" i="14" s="1"/>
  <c r="AS1122" i="14"/>
  <c r="AW1122" i="14" s="1"/>
  <c r="AX1122" i="14" s="1"/>
  <c r="AS1123" i="14"/>
  <c r="AW1123" i="14" s="1"/>
  <c r="AX1123" i="14" s="1"/>
  <c r="AS1125" i="14"/>
  <c r="AW1125" i="14" s="1"/>
  <c r="AX1125" i="14" s="1"/>
  <c r="AS1126" i="14"/>
  <c r="AW1126" i="14" s="1"/>
  <c r="AX1126" i="14" s="1"/>
  <c r="AS1127" i="14"/>
  <c r="AW1127" i="14" s="1"/>
  <c r="AX1127" i="14" s="1"/>
  <c r="AS1128" i="14"/>
  <c r="AW1128" i="14" s="1"/>
  <c r="AX1128" i="14" s="1"/>
  <c r="AS1129" i="14"/>
  <c r="AW1129" i="14" s="1"/>
  <c r="AX1129" i="14" s="1"/>
  <c r="AS1130" i="14"/>
  <c r="AW1130" i="14" s="1"/>
  <c r="AX1130" i="14" s="1"/>
  <c r="AS1132" i="14"/>
  <c r="AW1132" i="14" s="1"/>
  <c r="AX1132" i="14" s="1"/>
  <c r="AS1133" i="14"/>
  <c r="AW1133" i="14" s="1"/>
  <c r="AX1133" i="14" s="1"/>
  <c r="AS1134" i="14"/>
  <c r="AW1134" i="14" s="1"/>
  <c r="AX1134" i="14" s="1"/>
  <c r="AS1135" i="14"/>
  <c r="AW1135" i="14" s="1"/>
  <c r="AX1135" i="14" s="1"/>
  <c r="AS1136" i="14"/>
  <c r="AW1136" i="14" s="1"/>
  <c r="AX1136" i="14" s="1"/>
  <c r="AS1139" i="14"/>
  <c r="AW1139" i="14" s="1"/>
  <c r="AX1139" i="14" s="1"/>
  <c r="AS1140" i="14"/>
  <c r="AW1140" i="14" s="1"/>
  <c r="AX1140" i="14" s="1"/>
  <c r="AS1141" i="14"/>
  <c r="AW1141" i="14" s="1"/>
  <c r="AX1141" i="14" s="1"/>
  <c r="AS1142" i="14"/>
  <c r="AW1142" i="14" s="1"/>
  <c r="AX1142" i="14" s="1"/>
  <c r="AS1144" i="14"/>
  <c r="AW1144" i="14" s="1"/>
  <c r="AX1144" i="14" s="1"/>
  <c r="AS1145" i="14"/>
  <c r="AW1145" i="14" s="1"/>
  <c r="AX1145" i="14" s="1"/>
  <c r="AS1146" i="14"/>
  <c r="AW1146" i="14" s="1"/>
  <c r="AX1146" i="14" s="1"/>
  <c r="AS1147" i="14"/>
  <c r="AW1147" i="14" s="1"/>
  <c r="AX1147" i="14" s="1"/>
  <c r="AS1148" i="14"/>
  <c r="AW1148" i="14" s="1"/>
  <c r="AX1148" i="14" s="1"/>
  <c r="AS1149" i="14"/>
  <c r="AW1149" i="14" s="1"/>
  <c r="AX1149" i="14" s="1"/>
  <c r="AS1150" i="14"/>
  <c r="AW1150" i="14" s="1"/>
  <c r="AX1150" i="14" s="1"/>
  <c r="AS1151" i="14"/>
  <c r="AW1151" i="14" s="1"/>
  <c r="AX1151" i="14" s="1"/>
  <c r="AS1152" i="14"/>
  <c r="AW1152" i="14" s="1"/>
  <c r="AX1152" i="14" s="1"/>
  <c r="AS1153" i="14"/>
  <c r="AW1153" i="14" s="1"/>
  <c r="AX1153" i="14" s="1"/>
  <c r="AS1154" i="14"/>
  <c r="AW1154" i="14" s="1"/>
  <c r="AX1154" i="14" s="1"/>
  <c r="AS1155" i="14"/>
  <c r="AW1155" i="14" s="1"/>
  <c r="AX1155" i="14" s="1"/>
  <c r="AS1157" i="14"/>
  <c r="AW1157" i="14" s="1"/>
  <c r="AX1157" i="14" s="1"/>
  <c r="AS1158" i="14"/>
  <c r="AW1158" i="14" s="1"/>
  <c r="AX1158" i="14" s="1"/>
  <c r="AS1159" i="14"/>
  <c r="AW1159" i="14" s="1"/>
  <c r="AX1159" i="14" s="1"/>
  <c r="AS1160" i="14"/>
  <c r="AW1160" i="14" s="1"/>
  <c r="AX1160" i="14" s="1"/>
  <c r="AS1161" i="14"/>
  <c r="AW1161" i="14" s="1"/>
  <c r="AX1161" i="14" s="1"/>
  <c r="AS1162" i="14"/>
  <c r="AW1162" i="14" s="1"/>
  <c r="AX1162" i="14" s="1"/>
  <c r="AS1163" i="14"/>
  <c r="AW1163" i="14" s="1"/>
  <c r="AX1163" i="14" s="1"/>
  <c r="AS1165" i="14"/>
  <c r="AW1165" i="14" s="1"/>
  <c r="AX1165" i="14" s="1"/>
  <c r="AS1166" i="14"/>
  <c r="AW1166" i="14" s="1"/>
  <c r="AX1166" i="14" s="1"/>
  <c r="AS1167" i="14"/>
  <c r="AW1167" i="14" s="1"/>
  <c r="AX1167" i="14" s="1"/>
  <c r="AS1168" i="14"/>
  <c r="AW1168" i="14" s="1"/>
  <c r="AX1168" i="14" s="1"/>
  <c r="AS1169" i="14"/>
  <c r="AW1169" i="14" s="1"/>
  <c r="AX1169" i="14" s="1"/>
  <c r="AS1170" i="14"/>
  <c r="AW1170" i="14" s="1"/>
  <c r="AX1170" i="14" s="1"/>
  <c r="AS1171" i="14"/>
  <c r="AW1171" i="14" s="1"/>
  <c r="AX1171" i="14" s="1"/>
  <c r="AS1172" i="14"/>
  <c r="AW1172" i="14" s="1"/>
  <c r="AX1172" i="14" s="1"/>
  <c r="AS1173" i="14"/>
  <c r="AW1173" i="14" s="1"/>
  <c r="AX1173" i="14" s="1"/>
  <c r="AS1174" i="14"/>
  <c r="AW1174" i="14" s="1"/>
  <c r="AX1174" i="14" s="1"/>
  <c r="AS1175" i="14"/>
  <c r="AW1175" i="14" s="1"/>
  <c r="AX1175" i="14" s="1"/>
  <c r="AS1176" i="14"/>
  <c r="AW1176" i="14" s="1"/>
  <c r="AX1176" i="14" s="1"/>
  <c r="AS1177" i="14"/>
  <c r="AW1177" i="14" s="1"/>
  <c r="AX1177" i="14" s="1"/>
  <c r="AS1178" i="14"/>
  <c r="AW1178" i="14" s="1"/>
  <c r="AX1178" i="14" s="1"/>
  <c r="AS1180" i="14"/>
  <c r="AW1180" i="14" s="1"/>
  <c r="AX1180" i="14" s="1"/>
  <c r="AS1181" i="14"/>
  <c r="AW1181" i="14" s="1"/>
  <c r="AX1181" i="14" s="1"/>
  <c r="AS1182" i="14"/>
  <c r="AW1182" i="14" s="1"/>
  <c r="AX1182" i="14" s="1"/>
  <c r="AS1183" i="14"/>
  <c r="AW1183" i="14" s="1"/>
  <c r="AX1183" i="14" s="1"/>
  <c r="AS1184" i="14"/>
  <c r="AW1184" i="14" s="1"/>
  <c r="AX1184" i="14" s="1"/>
  <c r="AS1185" i="14"/>
  <c r="AW1185" i="14" s="1"/>
  <c r="AX1185" i="14" s="1"/>
  <c r="AS1186" i="14"/>
  <c r="AW1186" i="14" s="1"/>
  <c r="AX1186" i="14" s="1"/>
  <c r="AS1187" i="14"/>
  <c r="AW1187" i="14" s="1"/>
  <c r="AX1187" i="14" s="1"/>
  <c r="AS1188" i="14"/>
  <c r="AW1188" i="14" s="1"/>
  <c r="AX1188" i="14" s="1"/>
  <c r="AS1189" i="14"/>
  <c r="AW1189" i="14" s="1"/>
  <c r="AX1189" i="14" s="1"/>
  <c r="AS1190" i="14"/>
  <c r="AW1190" i="14" s="1"/>
  <c r="AX1190" i="14" s="1"/>
  <c r="AS1191" i="14"/>
  <c r="AS1192" i="14"/>
  <c r="AS1193" i="14"/>
  <c r="AW1193" i="14" s="1"/>
  <c r="AX1193" i="14" s="1"/>
  <c r="AS1194" i="14"/>
  <c r="AW1194" i="14" s="1"/>
  <c r="AX1194" i="14" s="1"/>
  <c r="AS1195" i="14"/>
  <c r="AW1195" i="14" s="1"/>
  <c r="AX1195" i="14" s="1"/>
  <c r="AS1196" i="14"/>
  <c r="AW1196" i="14" s="1"/>
  <c r="AX1196" i="14" s="1"/>
  <c r="AS1197" i="14"/>
  <c r="AW1197" i="14" s="1"/>
  <c r="AX1197" i="14" s="1"/>
  <c r="AS1198" i="14"/>
  <c r="AS1199" i="14"/>
  <c r="AS1200" i="14"/>
  <c r="AS1201" i="14"/>
  <c r="AW1201" i="14" s="1"/>
  <c r="AX1201" i="14" s="1"/>
  <c r="AS1202" i="14"/>
  <c r="AW1202" i="14" s="1"/>
  <c r="AX1202" i="14" s="1"/>
  <c r="AS1203" i="14"/>
  <c r="AW1203" i="14" s="1"/>
  <c r="AX1203" i="14" s="1"/>
  <c r="AS1204" i="14"/>
  <c r="AW1204" i="14" s="1"/>
  <c r="AX1204" i="14" s="1"/>
  <c r="AS1205" i="14"/>
  <c r="AW1205" i="14" s="1"/>
  <c r="AX1205" i="14" s="1"/>
  <c r="AS1206" i="14"/>
  <c r="AW1206" i="14" s="1"/>
  <c r="AX1206" i="14" s="1"/>
  <c r="AS1207" i="14"/>
  <c r="AW1207" i="14" s="1"/>
  <c r="AX1207" i="14" s="1"/>
  <c r="AS1208" i="14"/>
  <c r="AW1208" i="14" s="1"/>
  <c r="AX1208" i="14" s="1"/>
  <c r="AS1209" i="14"/>
  <c r="AW1209" i="14" s="1"/>
  <c r="AX1209" i="14" s="1"/>
  <c r="AS1210" i="14"/>
  <c r="AW1210" i="14" s="1"/>
  <c r="AX1210" i="14" s="1"/>
  <c r="AS1211" i="14"/>
  <c r="AW1211" i="14" s="1"/>
  <c r="AX1211" i="14" s="1"/>
  <c r="AS1212" i="14"/>
  <c r="AW1212" i="14" s="1"/>
  <c r="AX1212" i="14" s="1"/>
  <c r="AS1213" i="14"/>
  <c r="AW1213" i="14" s="1"/>
  <c r="AX1213" i="14" s="1"/>
  <c r="AS1214" i="14"/>
  <c r="AW1214" i="14" s="1"/>
  <c r="AX1214" i="14" s="1"/>
  <c r="AS1215" i="14"/>
  <c r="AW1215" i="14" s="1"/>
  <c r="AX1215" i="14" s="1"/>
  <c r="AS1216" i="14"/>
  <c r="AW1216" i="14" s="1"/>
  <c r="AX1216" i="14" s="1"/>
  <c r="AS1217" i="14"/>
  <c r="AW1217" i="14" s="1"/>
  <c r="AX1217" i="14" s="1"/>
  <c r="AS1218" i="14"/>
  <c r="AW1218" i="14" s="1"/>
  <c r="AX1218" i="14" s="1"/>
  <c r="AS1219" i="14"/>
  <c r="AW1219" i="14" s="1"/>
  <c r="AX1219" i="14" s="1"/>
  <c r="AS1220" i="14"/>
  <c r="AW1220" i="14" s="1"/>
  <c r="AX1220" i="14" s="1"/>
  <c r="AS1221" i="14"/>
  <c r="AW1221" i="14" s="1"/>
  <c r="AX1221" i="14" s="1"/>
  <c r="AS1222" i="14"/>
  <c r="AW1222" i="14" s="1"/>
  <c r="AX1222" i="14" s="1"/>
  <c r="AS1223" i="14"/>
  <c r="AW1223" i="14" s="1"/>
  <c r="AX1223" i="14" s="1"/>
  <c r="AS1224" i="14"/>
  <c r="AW1224" i="14" s="1"/>
  <c r="AX1224" i="14" s="1"/>
  <c r="AS1225" i="14"/>
  <c r="AW1225" i="14" s="1"/>
  <c r="AX1225" i="14" s="1"/>
  <c r="AS1226" i="14"/>
  <c r="AW1226" i="14" s="1"/>
  <c r="AX1226" i="14" s="1"/>
  <c r="AS1227" i="14"/>
  <c r="AW1227" i="14" s="1"/>
  <c r="AX1227" i="14" s="1"/>
  <c r="AS1228" i="14"/>
  <c r="AW1228" i="14" s="1"/>
  <c r="AX1228" i="14" s="1"/>
  <c r="AS1229" i="14"/>
  <c r="AW1229" i="14" s="1"/>
  <c r="AX1229" i="14" s="1"/>
  <c r="AS1230" i="14"/>
  <c r="AW1230" i="14" s="1"/>
  <c r="AX1230" i="14" s="1"/>
  <c r="AS1231" i="14"/>
  <c r="AW1231" i="14" s="1"/>
  <c r="AX1231" i="14" s="1"/>
  <c r="AS1232" i="14"/>
  <c r="AW1232" i="14" s="1"/>
  <c r="AX1232" i="14" s="1"/>
  <c r="AS1234" i="14"/>
  <c r="AW1234" i="14" s="1"/>
  <c r="AX1234" i="14" s="1"/>
  <c r="AS1235" i="14"/>
  <c r="AW1235" i="14" s="1"/>
  <c r="AX1235" i="14" s="1"/>
  <c r="AS1236" i="14"/>
  <c r="AW1236" i="14" s="1"/>
  <c r="AX1236" i="14" s="1"/>
  <c r="AS1237" i="14"/>
  <c r="AW1237" i="14" s="1"/>
  <c r="AX1237" i="14" s="1"/>
  <c r="AS1238" i="14"/>
  <c r="AW1238" i="14" s="1"/>
  <c r="AX1238" i="14" s="1"/>
  <c r="AS1239" i="14"/>
  <c r="AW1239" i="14" s="1"/>
  <c r="AX1239" i="14" s="1"/>
  <c r="AS1240" i="14"/>
  <c r="AW1240" i="14" s="1"/>
  <c r="AX1240" i="14" s="1"/>
  <c r="AS1241" i="14"/>
  <c r="AW1241" i="14" s="1"/>
  <c r="AX1241" i="14" s="1"/>
  <c r="AS1242" i="14"/>
  <c r="AW1242" i="14" s="1"/>
  <c r="AX1242" i="14" s="1"/>
  <c r="AS1243" i="14"/>
  <c r="AW1243" i="14" s="1"/>
  <c r="AX1243" i="14" s="1"/>
  <c r="AS1244" i="14"/>
  <c r="AW1244" i="14" s="1"/>
  <c r="AX1244" i="14" s="1"/>
  <c r="AS1245" i="14"/>
  <c r="AW1245" i="14" s="1"/>
  <c r="AX1245" i="14" s="1"/>
  <c r="AS1246" i="14"/>
  <c r="AW1246" i="14" s="1"/>
  <c r="AX1246" i="14" s="1"/>
  <c r="AS1248" i="14"/>
  <c r="AW1248" i="14" s="1"/>
  <c r="AX1248" i="14" s="1"/>
  <c r="AS1249" i="14"/>
  <c r="AW1249" i="14" s="1"/>
  <c r="AX1249" i="14" s="1"/>
  <c r="AS1250" i="14"/>
  <c r="AW1250" i="14" s="1"/>
  <c r="AX1250" i="14" s="1"/>
  <c r="AS1251" i="14"/>
  <c r="AW1251" i="14" s="1"/>
  <c r="AX1251" i="14" s="1"/>
  <c r="AS1252" i="14"/>
  <c r="AW1252" i="14" s="1"/>
  <c r="AX1252" i="14" s="1"/>
  <c r="AS1253" i="14"/>
  <c r="AW1253" i="14" s="1"/>
  <c r="AX1253" i="14" s="1"/>
  <c r="AS1254" i="14"/>
  <c r="AW1254" i="14" s="1"/>
  <c r="AX1254" i="14" s="1"/>
  <c r="AS1255" i="14"/>
  <c r="AW1255" i="14" s="1"/>
  <c r="AX1255" i="14" s="1"/>
  <c r="AS1256" i="14"/>
  <c r="AW1256" i="14" s="1"/>
  <c r="AX1256" i="14" s="1"/>
  <c r="AS1257" i="14"/>
  <c r="AW1257" i="14" s="1"/>
  <c r="AX1257" i="14" s="1"/>
  <c r="AS1258" i="14"/>
  <c r="AW1258" i="14" s="1"/>
  <c r="AX1258" i="14" s="1"/>
  <c r="AS1259" i="14"/>
  <c r="AW1259" i="14" s="1"/>
  <c r="AX1259" i="14" s="1"/>
  <c r="AS1260" i="14"/>
  <c r="AW1260" i="14" s="1"/>
  <c r="AX1260" i="14" s="1"/>
  <c r="AS1261" i="14"/>
  <c r="AW1261" i="14" s="1"/>
  <c r="AX1261" i="14" s="1"/>
  <c r="AS1262" i="14"/>
  <c r="AW1262" i="14" s="1"/>
  <c r="AX1262" i="14" s="1"/>
  <c r="AS1263" i="14"/>
  <c r="AW1263" i="14" s="1"/>
  <c r="AX1263" i="14" s="1"/>
  <c r="AS1264" i="14"/>
  <c r="AW1264" i="14" s="1"/>
  <c r="AX1264" i="14" s="1"/>
  <c r="AS1265" i="14"/>
  <c r="AW1265" i="14" s="1"/>
  <c r="AX1265" i="14" s="1"/>
  <c r="AS1266" i="14"/>
  <c r="AW1266" i="14" s="1"/>
  <c r="AX1266" i="14" s="1"/>
  <c r="AS1267" i="14"/>
  <c r="AW1267" i="14" s="1"/>
  <c r="AX1267" i="14" s="1"/>
  <c r="AS1268" i="14"/>
  <c r="AW1268" i="14" s="1"/>
  <c r="AX1268" i="14" s="1"/>
  <c r="AS1269" i="14"/>
  <c r="AW1269" i="14" s="1"/>
  <c r="AX1269" i="14" s="1"/>
  <c r="AS1270" i="14"/>
  <c r="AW1270" i="14" s="1"/>
  <c r="AX1270" i="14" s="1"/>
  <c r="AS1271" i="14"/>
  <c r="AW1271" i="14" s="1"/>
  <c r="AX1271" i="14" s="1"/>
  <c r="AS1272" i="14"/>
  <c r="AW1272" i="14" s="1"/>
  <c r="AX1272" i="14" s="1"/>
  <c r="AS1273" i="14"/>
  <c r="AW1273" i="14" s="1"/>
  <c r="AX1273" i="14" s="1"/>
  <c r="AS1274" i="14"/>
  <c r="AW1274" i="14" s="1"/>
  <c r="AX1274" i="14" s="1"/>
  <c r="AS1275" i="14"/>
  <c r="AW1275" i="14" s="1"/>
  <c r="AX1275" i="14" s="1"/>
  <c r="AS1277" i="14"/>
  <c r="AW1277" i="14" s="1"/>
  <c r="AX1277" i="14" s="1"/>
  <c r="AS1278" i="14"/>
  <c r="AW1278" i="14" s="1"/>
  <c r="AX1278" i="14" s="1"/>
  <c r="AS1279" i="14"/>
  <c r="AW1279" i="14" s="1"/>
  <c r="AX1279" i="14" s="1"/>
  <c r="AS1280" i="14"/>
  <c r="AW1280" i="14" s="1"/>
  <c r="AX1280" i="14" s="1"/>
  <c r="AS1281" i="14"/>
  <c r="AW1281" i="14" s="1"/>
  <c r="AX1281" i="14" s="1"/>
  <c r="AS1282" i="14"/>
  <c r="AW1282" i="14" s="1"/>
  <c r="AX1282" i="14" s="1"/>
  <c r="AS1284" i="14"/>
  <c r="AW1284" i="14" s="1"/>
  <c r="AX1284" i="14" s="1"/>
  <c r="AS1285" i="14"/>
  <c r="AW1285" i="14" s="1"/>
  <c r="AX1285" i="14" s="1"/>
  <c r="AS1286" i="14"/>
  <c r="AW1286" i="14" s="1"/>
  <c r="AX1286" i="14" s="1"/>
  <c r="AS1287" i="14"/>
  <c r="AW1287" i="14" s="1"/>
  <c r="AX1287" i="14" s="1"/>
  <c r="AS1288" i="14"/>
  <c r="AW1288" i="14" s="1"/>
  <c r="AX1288" i="14" s="1"/>
  <c r="AS1289" i="14"/>
  <c r="AW1289" i="14" s="1"/>
  <c r="AX1289" i="14" s="1"/>
  <c r="AS1290" i="14"/>
  <c r="AW1290" i="14" s="1"/>
  <c r="AX1290" i="14" s="1"/>
  <c r="AS1291" i="14"/>
  <c r="AW1291" i="14" s="1"/>
  <c r="AX1291" i="14" s="1"/>
  <c r="AS1292" i="14"/>
  <c r="AW1292" i="14" s="1"/>
  <c r="AX1292" i="14" s="1"/>
  <c r="AS1293" i="14"/>
  <c r="AW1293" i="14" s="1"/>
  <c r="AX1293" i="14" s="1"/>
  <c r="AS1294" i="14"/>
  <c r="AW1294" i="14" s="1"/>
  <c r="AX1294" i="14" s="1"/>
  <c r="AS1295" i="14"/>
  <c r="AW1295" i="14" s="1"/>
  <c r="AX1295" i="14" s="1"/>
  <c r="AS1296" i="14"/>
  <c r="AW1296" i="14" s="1"/>
  <c r="AX1296" i="14" s="1"/>
  <c r="AS1297" i="14"/>
  <c r="AW1297" i="14" s="1"/>
  <c r="AX1297" i="14" s="1"/>
  <c r="AS1298" i="14"/>
  <c r="AW1298" i="14" s="1"/>
  <c r="AX1298" i="14" s="1"/>
  <c r="AS1299" i="14"/>
  <c r="AW1299" i="14" s="1"/>
  <c r="AX1299" i="14" s="1"/>
  <c r="AS1300" i="14"/>
  <c r="AW1300" i="14" s="1"/>
  <c r="AX1300" i="14" s="1"/>
  <c r="AS1301" i="14"/>
  <c r="AW1301" i="14" s="1"/>
  <c r="AX1301" i="14" s="1"/>
  <c r="AS1302" i="14"/>
  <c r="AW1302" i="14" s="1"/>
  <c r="AX1302" i="14" s="1"/>
  <c r="AS1303" i="14"/>
  <c r="AW1303" i="14" s="1"/>
  <c r="AX1303" i="14" s="1"/>
  <c r="AS1304" i="14"/>
  <c r="AW1304" i="14" s="1"/>
  <c r="AX1304" i="14" s="1"/>
  <c r="AS1305" i="14"/>
  <c r="AW1305" i="14" s="1"/>
  <c r="AX1305" i="14" s="1"/>
  <c r="AS1307" i="14"/>
  <c r="AW1307" i="14" s="1"/>
  <c r="AX1307" i="14" s="1"/>
  <c r="AS1308" i="14"/>
  <c r="AW1308" i="14" s="1"/>
  <c r="AX1308" i="14" s="1"/>
  <c r="AS1309" i="14"/>
  <c r="AW1309" i="14" s="1"/>
  <c r="AX1309" i="14" s="1"/>
  <c r="AS1310" i="14"/>
  <c r="AW1310" i="14" s="1"/>
  <c r="AX1310" i="14" s="1"/>
  <c r="AS1311" i="14"/>
  <c r="AS1312" i="14"/>
  <c r="AS1313" i="14"/>
  <c r="AS1314" i="14"/>
  <c r="AW1314" i="14" s="1"/>
  <c r="AX1314" i="14" s="1"/>
  <c r="AR1037" i="14"/>
  <c r="AR1038" i="14"/>
  <c r="AR1039" i="14"/>
  <c r="AR1040" i="14"/>
  <c r="AR1041" i="14"/>
  <c r="AR1042" i="14"/>
  <c r="AR1043" i="14"/>
  <c r="AR1044" i="14"/>
  <c r="AR1045" i="14"/>
  <c r="AR1046" i="14"/>
  <c r="AR1047" i="14"/>
  <c r="AR1048" i="14"/>
  <c r="AR1049" i="14"/>
  <c r="AR1050" i="14"/>
  <c r="AQ1037" i="14"/>
  <c r="AQ1038" i="14"/>
  <c r="AQ1039" i="14"/>
  <c r="AQ1040" i="14"/>
  <c r="AQ1041" i="14"/>
  <c r="AQ1042" i="14"/>
  <c r="AQ1043" i="14"/>
  <c r="AQ1044" i="14"/>
  <c r="AQ1045" i="14"/>
  <c r="AQ1046" i="14"/>
  <c r="AQ1047" i="14"/>
  <c r="AQ1048" i="14"/>
  <c r="AQ1049" i="14"/>
  <c r="AQ1050" i="14"/>
  <c r="AP1038" i="14"/>
  <c r="AP1039" i="14"/>
  <c r="AP1040" i="14"/>
  <c r="AP1041" i="14"/>
  <c r="AP1042" i="14"/>
  <c r="AP1043" i="14"/>
  <c r="AP1044" i="14"/>
  <c r="AP1045" i="14"/>
  <c r="AP1046" i="14"/>
  <c r="AP1047" i="14"/>
  <c r="AP1048" i="14"/>
  <c r="AP1049" i="14"/>
  <c r="AP1050" i="14"/>
  <c r="AP1051" i="14"/>
  <c r="AP1052" i="14"/>
  <c r="AP1053" i="14"/>
  <c r="AP1054" i="14"/>
  <c r="AP1055" i="14"/>
  <c r="AP1056" i="14"/>
  <c r="AP1057" i="14"/>
  <c r="AP1058" i="14"/>
  <c r="AP1059" i="14"/>
  <c r="AP1060" i="14"/>
  <c r="AP1061" i="14"/>
  <c r="AP1062" i="14"/>
  <c r="AP1063" i="14"/>
  <c r="AP1064" i="14"/>
  <c r="AP1065" i="14"/>
  <c r="AP1066" i="14"/>
  <c r="AP1067" i="14"/>
  <c r="AP1068" i="14"/>
  <c r="AP1069" i="14"/>
  <c r="AP1070" i="14"/>
  <c r="AP1071" i="14"/>
  <c r="AP1072" i="14"/>
  <c r="AP1073" i="14"/>
  <c r="AP1074" i="14"/>
  <c r="AP1075" i="14"/>
  <c r="AP1076" i="14"/>
  <c r="AP1077" i="14"/>
  <c r="AP1078" i="14"/>
  <c r="AP1079" i="14"/>
  <c r="AP1080" i="14"/>
  <c r="AP1081" i="14"/>
  <c r="AP1082" i="14"/>
  <c r="AP1083" i="14"/>
  <c r="AP1084" i="14"/>
  <c r="AP1085" i="14"/>
  <c r="AP1086" i="14"/>
  <c r="AP1087" i="14"/>
  <c r="AP1088" i="14"/>
  <c r="AP1089" i="14"/>
  <c r="AP1090" i="14"/>
  <c r="AP1091" i="14"/>
  <c r="AP1092" i="14"/>
  <c r="AP1093" i="14"/>
  <c r="AP1094" i="14"/>
  <c r="AP1095" i="14"/>
  <c r="AP1096" i="14"/>
  <c r="AP1097" i="14"/>
  <c r="AP1098" i="14"/>
  <c r="AP1099" i="14"/>
  <c r="AP1100" i="14"/>
  <c r="AP1101" i="14"/>
  <c r="AP1102" i="14"/>
  <c r="AP1103" i="14"/>
  <c r="AP1104" i="14"/>
  <c r="AP1105" i="14"/>
  <c r="AP1106" i="14"/>
  <c r="AP1107" i="14"/>
  <c r="AP1108" i="14"/>
  <c r="AP1109" i="14"/>
  <c r="AP1110" i="14"/>
  <c r="AP1111" i="14"/>
  <c r="AP1112" i="14"/>
  <c r="AP1113" i="14"/>
  <c r="AP1114" i="14"/>
  <c r="AP1115" i="14"/>
  <c r="AP1116" i="14"/>
  <c r="AP1117" i="14"/>
  <c r="AP1118" i="14"/>
  <c r="AP1119" i="14"/>
  <c r="AP1120" i="14"/>
  <c r="AP1121" i="14"/>
  <c r="AP1122" i="14"/>
  <c r="AP1123" i="14"/>
  <c r="AP1124" i="14"/>
  <c r="AP1125" i="14"/>
  <c r="AP1126" i="14"/>
  <c r="AP1127" i="14"/>
  <c r="AP1128" i="14"/>
  <c r="AP1129" i="14"/>
  <c r="AP1130" i="14"/>
  <c r="AP1131" i="14"/>
  <c r="AP1132" i="14"/>
  <c r="AP1133" i="14"/>
  <c r="AP1134" i="14"/>
  <c r="AP1135" i="14"/>
  <c r="AP1136" i="14"/>
  <c r="AP1137" i="14"/>
  <c r="AP1138" i="14"/>
  <c r="AP1139" i="14"/>
  <c r="AP1140" i="14"/>
  <c r="AP1141" i="14"/>
  <c r="AP1142" i="14"/>
  <c r="AP1143" i="14"/>
  <c r="AP1144" i="14"/>
  <c r="AP1145" i="14"/>
  <c r="AP1146" i="14"/>
  <c r="AP1147" i="14"/>
  <c r="AP1148" i="14"/>
  <c r="AP1149" i="14"/>
  <c r="AP1150" i="14"/>
  <c r="AP1151" i="14"/>
  <c r="AP1152" i="14"/>
  <c r="AP1153" i="14"/>
  <c r="AP1154" i="14"/>
  <c r="AP1155" i="14"/>
  <c r="AP1156" i="14"/>
  <c r="AP1157" i="14"/>
  <c r="AP1158" i="14"/>
  <c r="AP1159" i="14"/>
  <c r="AP1160" i="14"/>
  <c r="AP1161" i="14"/>
  <c r="AP1162" i="14"/>
  <c r="AP1163" i="14"/>
  <c r="AP1164" i="14"/>
  <c r="AP1165" i="14"/>
  <c r="AP1166" i="14"/>
  <c r="AP1167" i="14"/>
  <c r="AP1168" i="14"/>
  <c r="AP1169" i="14"/>
  <c r="AP1170" i="14"/>
  <c r="AP1171" i="14"/>
  <c r="AP1172" i="14"/>
  <c r="AP1173" i="14"/>
  <c r="AP1174" i="14"/>
  <c r="AP1175" i="14"/>
  <c r="AP1176" i="14"/>
  <c r="AP1177" i="14"/>
  <c r="AP1178" i="14"/>
  <c r="AP1179" i="14"/>
  <c r="AP1180" i="14"/>
  <c r="AP1181" i="14"/>
  <c r="AP1182" i="14"/>
  <c r="AP1183" i="14"/>
  <c r="AP1184" i="14"/>
  <c r="AP1185" i="14"/>
  <c r="AP1186" i="14"/>
  <c r="AP1187" i="14"/>
  <c r="AP1188" i="14"/>
  <c r="AP1189" i="14"/>
  <c r="AP1190" i="14"/>
  <c r="AP1193" i="14"/>
  <c r="AP1194" i="14"/>
  <c r="AP1195" i="14"/>
  <c r="AP1196" i="14"/>
  <c r="AP1197" i="14"/>
  <c r="AP1201" i="14"/>
  <c r="AP1202" i="14"/>
  <c r="AP1203" i="14"/>
  <c r="AP1204" i="14"/>
  <c r="AP1205" i="14"/>
  <c r="AP1206" i="14"/>
  <c r="AP1207" i="14"/>
  <c r="AP1208" i="14"/>
  <c r="AP1209" i="14"/>
  <c r="AP1210" i="14"/>
  <c r="AP1211" i="14"/>
  <c r="AP1212" i="14"/>
  <c r="AP1213" i="14"/>
  <c r="AP1214" i="14"/>
  <c r="AP1215" i="14"/>
  <c r="AP1216" i="14"/>
  <c r="AP1217" i="14"/>
  <c r="AP1218" i="14"/>
  <c r="AP1219" i="14"/>
  <c r="AP1220" i="14"/>
  <c r="AP1221" i="14"/>
  <c r="AP1222" i="14"/>
  <c r="AP1223" i="14"/>
  <c r="AP1224" i="14"/>
  <c r="AP1225" i="14"/>
  <c r="AP1226" i="14"/>
  <c r="AP1227" i="14"/>
  <c r="AP1228" i="14"/>
  <c r="AP1229" i="14"/>
  <c r="AP1230" i="14"/>
  <c r="AP1231" i="14"/>
  <c r="AP1232" i="14"/>
  <c r="AP1233" i="14"/>
  <c r="AP1234" i="14"/>
  <c r="AP1235" i="14"/>
  <c r="AP1236" i="14"/>
  <c r="AP1237" i="14"/>
  <c r="AP1238" i="14"/>
  <c r="AP1239" i="14"/>
  <c r="AP1241" i="14"/>
  <c r="AP1242" i="14"/>
  <c r="AP1243" i="14"/>
  <c r="AP1244" i="14"/>
  <c r="AP1245" i="14"/>
  <c r="AP1246" i="14"/>
  <c r="AP1247" i="14"/>
  <c r="AP1248" i="14"/>
  <c r="AP1249" i="14"/>
  <c r="AP1250" i="14"/>
  <c r="AP1251" i="14"/>
  <c r="AP1252" i="14"/>
  <c r="AP1253" i="14"/>
  <c r="AP1254" i="14"/>
  <c r="AP1255" i="14"/>
  <c r="AP1256" i="14"/>
  <c r="AP1257" i="14"/>
  <c r="AP1258" i="14"/>
  <c r="AP1259" i="14"/>
  <c r="AP1260" i="14"/>
  <c r="AP1261" i="14"/>
  <c r="AP1262" i="14"/>
  <c r="AP1263" i="14"/>
  <c r="AP1264" i="14"/>
  <c r="AP1265" i="14"/>
  <c r="AP1266" i="14"/>
  <c r="AP1267" i="14"/>
  <c r="AP1268" i="14"/>
  <c r="AP1270" i="14"/>
  <c r="AP1271" i="14"/>
  <c r="AP1272" i="14"/>
  <c r="AP1273" i="14"/>
  <c r="AP1274" i="14"/>
  <c r="AP1275" i="14"/>
  <c r="AP1276" i="14"/>
  <c r="AP1277" i="14"/>
  <c r="AP1278" i="14"/>
  <c r="AP1279" i="14"/>
  <c r="AP1280" i="14"/>
  <c r="AP1281" i="14"/>
  <c r="AP1282" i="14"/>
  <c r="AP1283" i="14"/>
  <c r="AP1284" i="14"/>
  <c r="AP1285" i="14"/>
  <c r="AP1286" i="14"/>
  <c r="AP1287" i="14"/>
  <c r="AP1288" i="14"/>
  <c r="AP1289" i="14"/>
  <c r="AP1290" i="14"/>
  <c r="AP1291" i="14"/>
  <c r="AP1292" i="14"/>
  <c r="AP1293" i="14"/>
  <c r="AP1294" i="14"/>
  <c r="AP1295" i="14"/>
  <c r="AP1296" i="14"/>
  <c r="AP1297" i="14"/>
  <c r="AP1298" i="14"/>
  <c r="AP1299" i="14"/>
  <c r="AP1300" i="14"/>
  <c r="AP1301" i="14"/>
  <c r="AP1302" i="14"/>
  <c r="AP1303" i="14"/>
  <c r="AP1304" i="14"/>
  <c r="AP1305" i="14"/>
  <c r="AP1306" i="14"/>
  <c r="AP1307" i="14"/>
  <c r="AP1308" i="14"/>
  <c r="AP1309" i="14"/>
  <c r="AP1310" i="14"/>
  <c r="AP1311" i="14"/>
  <c r="AP1312" i="14"/>
  <c r="AP1313" i="14"/>
  <c r="AP1314" i="14"/>
  <c r="AV1037" i="14"/>
  <c r="AV1038" i="14"/>
  <c r="AV1039" i="14"/>
  <c r="AV1040" i="14"/>
  <c r="AV1041" i="14"/>
  <c r="AV1042" i="14"/>
  <c r="AV1043" i="14"/>
  <c r="AV1044" i="14"/>
  <c r="AV1045" i="14"/>
  <c r="AV1046" i="14"/>
  <c r="AV1047" i="14"/>
  <c r="AV1048" i="14"/>
  <c r="AV1049" i="14"/>
  <c r="AV1050" i="14"/>
  <c r="AU1037" i="14"/>
  <c r="AU1038" i="14"/>
  <c r="AU1039" i="14"/>
  <c r="AU1040" i="14"/>
  <c r="AU1041" i="14"/>
  <c r="AU1042" i="14"/>
  <c r="AU1043" i="14"/>
  <c r="AU1044" i="14"/>
  <c r="AU1045" i="14"/>
  <c r="AU1046" i="14"/>
  <c r="AU1047" i="14"/>
  <c r="AU1048" i="14"/>
  <c r="AU1049" i="14"/>
  <c r="AU1050" i="14"/>
  <c r="AU1036" i="14"/>
  <c r="AT1037" i="14"/>
  <c r="AT1038" i="14"/>
  <c r="AW1038" i="14" s="1"/>
  <c r="AX1038" i="14" s="1"/>
  <c r="AT1039" i="14"/>
  <c r="AT1040" i="14"/>
  <c r="AW1040" i="14" s="1"/>
  <c r="AX1040" i="14" s="1"/>
  <c r="AT1041" i="14"/>
  <c r="AT1042" i="14"/>
  <c r="AW1042" i="14" s="1"/>
  <c r="AX1042" i="14" s="1"/>
  <c r="AT1043" i="14"/>
  <c r="AT1044" i="14"/>
  <c r="AW1044" i="14" s="1"/>
  <c r="AX1044" i="14" s="1"/>
  <c r="AT1045" i="14"/>
  <c r="AT1046" i="14"/>
  <c r="AW1046" i="14" s="1"/>
  <c r="AX1046" i="14" s="1"/>
  <c r="AT1047" i="14"/>
  <c r="AT1048" i="14"/>
  <c r="AT1049" i="14"/>
  <c r="AT1050" i="14"/>
  <c r="AS1035" i="14"/>
  <c r="AS1036" i="14"/>
  <c r="AS1029" i="14"/>
  <c r="AS1030" i="14"/>
  <c r="AS1031" i="14"/>
  <c r="AS1032" i="14"/>
  <c r="AS1033" i="14"/>
  <c r="AS1034" i="14"/>
  <c r="AR1029" i="14"/>
  <c r="AR1030" i="14"/>
  <c r="AR1031" i="14"/>
  <c r="AR1032" i="14"/>
  <c r="AR1033" i="14"/>
  <c r="AR1034" i="14"/>
  <c r="AR1035" i="14"/>
  <c r="AR1036" i="14"/>
  <c r="AP1037" i="14"/>
  <c r="AP1031" i="14"/>
  <c r="AP1032" i="14"/>
  <c r="AP1033" i="14"/>
  <c r="AP1034" i="14"/>
  <c r="AP1035" i="14"/>
  <c r="AP1036" i="14"/>
  <c r="AO1054" i="14"/>
  <c r="AO1055" i="14"/>
  <c r="AO1056" i="14"/>
  <c r="AO1057" i="14"/>
  <c r="AO1061" i="14"/>
  <c r="AO1062" i="14"/>
  <c r="AO1063" i="14"/>
  <c r="AO1064" i="14"/>
  <c r="AO1068" i="14"/>
  <c r="AO1069" i="14"/>
  <c r="AO1070" i="14"/>
  <c r="AO1071" i="14"/>
  <c r="AO1075" i="14"/>
  <c r="AO1076" i="14"/>
  <c r="AO1077" i="14"/>
  <c r="AO1078" i="14"/>
  <c r="AO1082" i="14"/>
  <c r="AO1083" i="14"/>
  <c r="AO1084" i="14"/>
  <c r="AO1085" i="14"/>
  <c r="AO1089" i="14"/>
  <c r="AO1090" i="14"/>
  <c r="AO1091" i="14"/>
  <c r="AO1092" i="14"/>
  <c r="AO1095" i="14"/>
  <c r="AO1096" i="14"/>
  <c r="AO1097" i="14"/>
  <c r="AO1098" i="14"/>
  <c r="AO1099" i="14"/>
  <c r="AO1104" i="14"/>
  <c r="AO1105" i="14"/>
  <c r="AO1106" i="14"/>
  <c r="AO1109" i="14"/>
  <c r="AO1110" i="14"/>
  <c r="AO1111" i="14"/>
  <c r="AO1112" i="14"/>
  <c r="AO1113" i="14"/>
  <c r="AO1114" i="14"/>
  <c r="AO1115" i="14"/>
  <c r="AO1117" i="14"/>
  <c r="AO1119" i="14"/>
  <c r="AO1120" i="14"/>
  <c r="AO1121" i="14"/>
  <c r="AO1122" i="14"/>
  <c r="AO1123" i="14"/>
  <c r="AO1125" i="14"/>
  <c r="AO1126" i="14"/>
  <c r="AO1127" i="14"/>
  <c r="AO1128" i="14"/>
  <c r="AO1129" i="14"/>
  <c r="AO1130" i="14"/>
  <c r="AO1132" i="14"/>
  <c r="AO1133" i="14"/>
  <c r="AO1134" i="14"/>
  <c r="AO1135" i="14"/>
  <c r="AO1136" i="14"/>
  <c r="AO1139" i="14"/>
  <c r="AO1140" i="14"/>
  <c r="AO1141" i="14"/>
  <c r="AO1142" i="14"/>
  <c r="AO1144" i="14"/>
  <c r="AO1145" i="14"/>
  <c r="AO1146" i="14"/>
  <c r="AO1147" i="14"/>
  <c r="AO1148" i="14"/>
  <c r="AO1149" i="14"/>
  <c r="AO1150" i="14"/>
  <c r="AO1151" i="14"/>
  <c r="AO1152" i="14"/>
  <c r="AO1153" i="14"/>
  <c r="AO1154" i="14"/>
  <c r="AO1155" i="14"/>
  <c r="AO1157" i="14"/>
  <c r="AO1158" i="14"/>
  <c r="AO1159" i="14"/>
  <c r="AO1160" i="14"/>
  <c r="AO1161" i="14"/>
  <c r="AO1162" i="14"/>
  <c r="AO1163" i="14"/>
  <c r="AO1165" i="14"/>
  <c r="AO1166" i="14"/>
  <c r="AO1167" i="14"/>
  <c r="AO1168" i="14"/>
  <c r="AO1169" i="14"/>
  <c r="AO1170" i="14"/>
  <c r="AO1171" i="14"/>
  <c r="AO1172" i="14"/>
  <c r="AO1173" i="14"/>
  <c r="AO1174" i="14"/>
  <c r="AO1175" i="14"/>
  <c r="AO1176" i="14"/>
  <c r="AO1177" i="14"/>
  <c r="AO1178" i="14"/>
  <c r="AO1180" i="14"/>
  <c r="AO1181" i="14"/>
  <c r="AO1182" i="14"/>
  <c r="AO1183" i="14"/>
  <c r="AO1184" i="14"/>
  <c r="AO1185" i="14"/>
  <c r="AO1186" i="14"/>
  <c r="AO1187" i="14"/>
  <c r="AO1188" i="14"/>
  <c r="AO1189" i="14"/>
  <c r="AO1190" i="14"/>
  <c r="AO1191" i="14"/>
  <c r="AO1192" i="14"/>
  <c r="AO1193" i="14"/>
  <c r="AO1194" i="14"/>
  <c r="AO1195" i="14"/>
  <c r="AO1196" i="14"/>
  <c r="AO1197" i="14"/>
  <c r="AO1198" i="14"/>
  <c r="AO1199" i="14"/>
  <c r="AO1200" i="14"/>
  <c r="AO1201" i="14"/>
  <c r="AO1202" i="14"/>
  <c r="AO1203" i="14"/>
  <c r="AO1204" i="14"/>
  <c r="AO1205" i="14"/>
  <c r="AO1206" i="14"/>
  <c r="AO1207" i="14"/>
  <c r="AO1208" i="14"/>
  <c r="AO1209" i="14"/>
  <c r="AO1210" i="14"/>
  <c r="AO1211" i="14"/>
  <c r="AO1212" i="14"/>
  <c r="AO1213" i="14"/>
  <c r="AO1214" i="14"/>
  <c r="AO1215" i="14"/>
  <c r="AO1216" i="14"/>
  <c r="AO1217" i="14"/>
  <c r="AO1218" i="14"/>
  <c r="AO1219" i="14"/>
  <c r="AO1220" i="14"/>
  <c r="AO1221" i="14"/>
  <c r="AO1222" i="14"/>
  <c r="AO1223" i="14"/>
  <c r="AO1224" i="14"/>
  <c r="AO1225" i="14"/>
  <c r="AO1226" i="14"/>
  <c r="AO1227" i="14"/>
  <c r="AO1228" i="14"/>
  <c r="AO1229" i="14"/>
  <c r="AO1230" i="14"/>
  <c r="AO1231" i="14"/>
  <c r="AO1232" i="14"/>
  <c r="AO1234" i="14"/>
  <c r="AO1235" i="14"/>
  <c r="AO1236" i="14"/>
  <c r="AO1237" i="14"/>
  <c r="AO1238" i="14"/>
  <c r="AO1239" i="14"/>
  <c r="AO1240" i="14"/>
  <c r="AO1241" i="14"/>
  <c r="AO1242" i="14"/>
  <c r="AO1243" i="14"/>
  <c r="AO1244" i="14"/>
  <c r="AO1245" i="14"/>
  <c r="AO1246" i="14"/>
  <c r="AO1248" i="14"/>
  <c r="AO1249" i="14"/>
  <c r="AO1250" i="14"/>
  <c r="AO1251" i="14"/>
  <c r="AO1252" i="14"/>
  <c r="AO1253" i="14"/>
  <c r="AO1254" i="14"/>
  <c r="AO1255" i="14"/>
  <c r="AO1256" i="14"/>
  <c r="AO1257" i="14"/>
  <c r="AO1258" i="14"/>
  <c r="AO1259" i="14"/>
  <c r="AO1260" i="14"/>
  <c r="AO1261" i="14"/>
  <c r="AO1262" i="14"/>
  <c r="AO1263" i="14"/>
  <c r="AO1264" i="14"/>
  <c r="AO1265" i="14"/>
  <c r="AO1266" i="14"/>
  <c r="AO1267" i="14"/>
  <c r="AO1268" i="14"/>
  <c r="AO1269" i="14"/>
  <c r="AO1270" i="14"/>
  <c r="AO1271" i="14"/>
  <c r="AO1272" i="14"/>
  <c r="AO1273" i="14"/>
  <c r="AO1274" i="14"/>
  <c r="AO1275" i="14"/>
  <c r="AO1277" i="14"/>
  <c r="AO1278" i="14"/>
  <c r="AO1279" i="14"/>
  <c r="AO1280" i="14"/>
  <c r="AO1281" i="14"/>
  <c r="AO1282" i="14"/>
  <c r="AO1284" i="14"/>
  <c r="AO1285" i="14"/>
  <c r="AO1286" i="14"/>
  <c r="AO1287" i="14"/>
  <c r="AO1288" i="14"/>
  <c r="AO1289" i="14"/>
  <c r="AO1290" i="14"/>
  <c r="AO1291" i="14"/>
  <c r="AO1292" i="14"/>
  <c r="AO1293" i="14"/>
  <c r="AO1294" i="14"/>
  <c r="AO1295" i="14"/>
  <c r="AO1296" i="14"/>
  <c r="AO1297" i="14"/>
  <c r="AO1298" i="14"/>
  <c r="AO1299" i="14"/>
  <c r="AO1300" i="14"/>
  <c r="AO1301" i="14"/>
  <c r="AO1302" i="14"/>
  <c r="AO1303" i="14"/>
  <c r="AO1304" i="14"/>
  <c r="AO1305" i="14"/>
  <c r="AO1307" i="14"/>
  <c r="AO1308" i="14"/>
  <c r="AO1309" i="14"/>
  <c r="AO1310" i="14"/>
  <c r="AO1311" i="14"/>
  <c r="AO1312" i="14"/>
  <c r="AO1313" i="14"/>
  <c r="AO1314" i="14"/>
  <c r="AO1048" i="14"/>
  <c r="AO1049" i="14"/>
  <c r="AO1050" i="14"/>
  <c r="AO1043"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V1023" i="14"/>
  <c r="AV1024" i="14"/>
  <c r="AV1025" i="14"/>
  <c r="AV1026" i="14"/>
  <c r="AV1027" i="14"/>
  <c r="AV1028" i="14"/>
  <c r="AV1029" i="14"/>
  <c r="AV1030" i="14"/>
  <c r="AV1031" i="14"/>
  <c r="AV1032" i="14"/>
  <c r="AV1033" i="14"/>
  <c r="AV1034" i="14"/>
  <c r="AV1035" i="14"/>
  <c r="AV1036" i="14"/>
  <c r="AV989" i="14"/>
  <c r="AV990" i="14"/>
  <c r="AV991" i="14"/>
  <c r="AV992" i="14"/>
  <c r="AU994" i="14"/>
  <c r="AU995" i="14"/>
  <c r="AU996" i="14"/>
  <c r="AU997" i="14"/>
  <c r="AU998" i="14"/>
  <c r="AU999" i="14"/>
  <c r="AU1000" i="14"/>
  <c r="AU1001" i="14"/>
  <c r="AU1002" i="14"/>
  <c r="AU1003" i="14"/>
  <c r="AU1004" i="14"/>
  <c r="AU1005" i="14"/>
  <c r="AU1006" i="14"/>
  <c r="AU1007" i="14"/>
  <c r="AU1008" i="14"/>
  <c r="AU1009" i="14"/>
  <c r="AU1010" i="14"/>
  <c r="AU1011" i="14"/>
  <c r="AU1012" i="14"/>
  <c r="AU1013" i="14"/>
  <c r="AU1014" i="14"/>
  <c r="AU1015" i="14"/>
  <c r="AU1016" i="14"/>
  <c r="AU1017" i="14"/>
  <c r="AU1018" i="14"/>
  <c r="AU1019" i="14"/>
  <c r="AU1020" i="14"/>
  <c r="AU1021" i="14"/>
  <c r="AU1022" i="14"/>
  <c r="AU1023" i="14"/>
  <c r="AU1024" i="14"/>
  <c r="AU1025" i="14"/>
  <c r="AU1026" i="14"/>
  <c r="AU1027" i="14"/>
  <c r="AU1028" i="14"/>
  <c r="AU1029" i="14"/>
  <c r="AU1030" i="14"/>
  <c r="AU1031" i="14"/>
  <c r="AU1032" i="14"/>
  <c r="AU1033" i="14"/>
  <c r="AU1034" i="14"/>
  <c r="AU1035" i="14"/>
  <c r="AU989" i="14"/>
  <c r="AU990" i="14"/>
  <c r="AU991" i="14"/>
  <c r="AU992" i="14"/>
  <c r="AU993" i="14"/>
  <c r="AU988" i="14"/>
  <c r="AT994" i="14"/>
  <c r="AT995" i="14"/>
  <c r="AT996" i="14"/>
  <c r="AT997" i="14"/>
  <c r="AT998" i="14"/>
  <c r="AT999" i="14"/>
  <c r="AT1000" i="14"/>
  <c r="AT1001" i="14"/>
  <c r="AT1002" i="14"/>
  <c r="AT1003" i="14"/>
  <c r="AT1004" i="14"/>
  <c r="AT1005" i="14"/>
  <c r="AT1006" i="14"/>
  <c r="AT1007" i="14"/>
  <c r="AT1008" i="14"/>
  <c r="AT1009" i="14"/>
  <c r="AT1010" i="14"/>
  <c r="AT1011" i="14"/>
  <c r="AT1012" i="14"/>
  <c r="AT1013" i="14"/>
  <c r="AT1014" i="14"/>
  <c r="AT1015" i="14"/>
  <c r="AT1016" i="14"/>
  <c r="AT1017" i="14"/>
  <c r="AT1018" i="14"/>
  <c r="AT1019" i="14"/>
  <c r="AT1020" i="14"/>
  <c r="AT1021" i="14"/>
  <c r="AT1022" i="14"/>
  <c r="AT1023" i="14"/>
  <c r="AT1024" i="14"/>
  <c r="AT1025" i="14"/>
  <c r="AT1026" i="14"/>
  <c r="AT1027" i="14"/>
  <c r="AT1028" i="14"/>
  <c r="AT1029" i="14"/>
  <c r="AT1031" i="14"/>
  <c r="AT1032" i="14"/>
  <c r="AT1033" i="14"/>
  <c r="AT1034" i="14"/>
  <c r="AT1035" i="14"/>
  <c r="AT1036" i="14"/>
  <c r="AT989" i="14"/>
  <c r="AT990" i="14"/>
  <c r="AT991" i="14"/>
  <c r="AT992" i="14"/>
  <c r="AT993" i="14"/>
  <c r="AS991" i="14"/>
  <c r="AS992" i="14"/>
  <c r="AS993" i="14"/>
  <c r="AW993" i="14" s="1"/>
  <c r="AS994" i="14"/>
  <c r="AS996" i="14"/>
  <c r="AW996" i="14" s="1"/>
  <c r="AS997" i="14"/>
  <c r="AS998" i="14"/>
  <c r="AW998" i="14" s="1"/>
  <c r="AS999" i="14"/>
  <c r="AS1000" i="14"/>
  <c r="AW1000" i="14" s="1"/>
  <c r="AS1001" i="14"/>
  <c r="AS1004" i="14"/>
  <c r="AW1004" i="14" s="1"/>
  <c r="AS1005" i="14"/>
  <c r="AS1006" i="14"/>
  <c r="AS1007" i="14"/>
  <c r="AS1008" i="14"/>
  <c r="AW1008" i="14" s="1"/>
  <c r="AS1011" i="14"/>
  <c r="AS1012" i="14"/>
  <c r="AW1012" i="14" s="1"/>
  <c r="AS1013" i="14"/>
  <c r="AS1014" i="14"/>
  <c r="AW1014" i="14" s="1"/>
  <c r="AS1015" i="14"/>
  <c r="AS1016" i="14"/>
  <c r="AW1016" i="14" s="1"/>
  <c r="AS1017" i="14"/>
  <c r="AS1018" i="14"/>
  <c r="AW1018" i="14" s="1"/>
  <c r="AS1019" i="14"/>
  <c r="AS1020" i="14"/>
  <c r="AW1020" i="14" s="1"/>
  <c r="AS1021" i="14"/>
  <c r="AS1022" i="14"/>
  <c r="AW1022" i="14" s="1"/>
  <c r="AS1023" i="14"/>
  <c r="AS1024" i="14"/>
  <c r="AW1024" i="14" s="1"/>
  <c r="AS1025" i="14"/>
  <c r="AS1026" i="14"/>
  <c r="AW1026" i="14" s="1"/>
  <c r="AS1027" i="14"/>
  <c r="AS1028" i="14"/>
  <c r="AW1028" i="14" s="1"/>
  <c r="AS989" i="14"/>
  <c r="AS990" i="14"/>
  <c r="AS988" i="14"/>
  <c r="AR993" i="14"/>
  <c r="AR994" i="14"/>
  <c r="AR995" i="14"/>
  <c r="AR996" i="14"/>
  <c r="AR997" i="14"/>
  <c r="AR998" i="14"/>
  <c r="AR999" i="14"/>
  <c r="AR1000" i="14"/>
  <c r="AR1001" i="14"/>
  <c r="AR1002" i="14"/>
  <c r="AR1003" i="14"/>
  <c r="AR1004" i="14"/>
  <c r="AR1005" i="14"/>
  <c r="AR1006" i="14"/>
  <c r="AR1007" i="14"/>
  <c r="AR1008" i="14"/>
  <c r="AR1009" i="14"/>
  <c r="AR1010" i="14"/>
  <c r="AR1011" i="14"/>
  <c r="AR1012" i="14"/>
  <c r="AR1013" i="14"/>
  <c r="AR1014" i="14"/>
  <c r="AR1015" i="14"/>
  <c r="AR1016" i="14"/>
  <c r="AR1017" i="14"/>
  <c r="AR1018" i="14"/>
  <c r="AR1019" i="14"/>
  <c r="AR1020" i="14"/>
  <c r="AR1021" i="14"/>
  <c r="AR1022" i="14"/>
  <c r="AR1023" i="14"/>
  <c r="AR1024" i="14"/>
  <c r="AR1025" i="14"/>
  <c r="AR1026" i="14"/>
  <c r="AR1027" i="14"/>
  <c r="AR1028" i="14"/>
  <c r="AR989" i="14"/>
  <c r="AR990" i="14"/>
  <c r="AR991" i="14"/>
  <c r="AR992" i="14"/>
  <c r="AR988" i="14"/>
  <c r="AR987" i="14"/>
  <c r="AQ994" i="14"/>
  <c r="AQ995" i="14"/>
  <c r="AQ996" i="14"/>
  <c r="AQ997" i="14"/>
  <c r="AQ998" i="14"/>
  <c r="AQ999" i="14"/>
  <c r="AQ1000" i="14"/>
  <c r="AQ1001" i="14"/>
  <c r="AQ1002" i="14"/>
  <c r="AQ1003" i="14"/>
  <c r="AQ1004" i="14"/>
  <c r="AQ1005" i="14"/>
  <c r="AQ1006" i="14"/>
  <c r="AQ1007" i="14"/>
  <c r="AQ1008" i="14"/>
  <c r="AQ1009" i="14"/>
  <c r="AQ1010" i="14"/>
  <c r="AQ1011" i="14"/>
  <c r="AQ1012" i="14"/>
  <c r="AQ1013" i="14"/>
  <c r="AQ1014" i="14"/>
  <c r="AQ1015" i="14"/>
  <c r="AQ1016" i="14"/>
  <c r="AQ1017" i="14"/>
  <c r="AQ1018" i="14"/>
  <c r="AQ1019" i="14"/>
  <c r="AQ1020" i="14"/>
  <c r="AQ1021" i="14"/>
  <c r="AQ1022" i="14"/>
  <c r="AQ1023" i="14"/>
  <c r="AQ1024" i="14"/>
  <c r="AQ1025" i="14"/>
  <c r="AQ1026" i="14"/>
  <c r="AQ1027" i="14"/>
  <c r="AQ1028" i="14"/>
  <c r="AQ1029" i="14"/>
  <c r="AQ1030" i="14"/>
  <c r="AQ1031" i="14"/>
  <c r="AQ1032" i="14"/>
  <c r="AQ1033" i="14"/>
  <c r="AQ1034" i="14"/>
  <c r="AQ1035" i="14"/>
  <c r="AQ1036" i="14"/>
  <c r="AQ989" i="14"/>
  <c r="AQ990" i="14"/>
  <c r="AQ991" i="14"/>
  <c r="AQ992" i="14"/>
  <c r="AQ993" i="14"/>
  <c r="AP994" i="14"/>
  <c r="AP995" i="14"/>
  <c r="AP996" i="14"/>
  <c r="AP997" i="14"/>
  <c r="AP998" i="14"/>
  <c r="AP999" i="14"/>
  <c r="AP1000" i="14"/>
  <c r="AP1001" i="14"/>
  <c r="AP1002" i="14"/>
  <c r="AP1003" i="14"/>
  <c r="AP1004" i="14"/>
  <c r="AP1005" i="14"/>
  <c r="AP1006" i="14"/>
  <c r="AP1007" i="14"/>
  <c r="AP1008" i="14"/>
  <c r="AP1009" i="14"/>
  <c r="AP1010" i="14"/>
  <c r="AP1011" i="14"/>
  <c r="AP1012" i="14"/>
  <c r="AP1013" i="14"/>
  <c r="AP1014" i="14"/>
  <c r="AP1015" i="14"/>
  <c r="AP1016" i="14"/>
  <c r="AP1017" i="14"/>
  <c r="AP1018" i="14"/>
  <c r="AP1019" i="14"/>
  <c r="AP1020" i="14"/>
  <c r="AP1021" i="14"/>
  <c r="AP1022" i="14"/>
  <c r="AP1023" i="14"/>
  <c r="AP1024" i="14"/>
  <c r="AP1025" i="14"/>
  <c r="AP1026" i="14"/>
  <c r="AP1027" i="14"/>
  <c r="AP1028" i="14"/>
  <c r="AP1029" i="14"/>
  <c r="AP989" i="14"/>
  <c r="AP990" i="14"/>
  <c r="AP991" i="14"/>
  <c r="AP992" i="14"/>
  <c r="AP993" i="14"/>
  <c r="AP988" i="14"/>
  <c r="AO994" i="14"/>
  <c r="AO996" i="14"/>
  <c r="AO997" i="14"/>
  <c r="AO998" i="14"/>
  <c r="AO999" i="14"/>
  <c r="AO1000" i="14"/>
  <c r="AO1001" i="14"/>
  <c r="AO1004" i="14"/>
  <c r="AO1005" i="14"/>
  <c r="AO1006" i="14"/>
  <c r="AO1007" i="14"/>
  <c r="AO1008" i="14"/>
  <c r="AO1011" i="14"/>
  <c r="AO1012" i="14"/>
  <c r="AO1013" i="14"/>
  <c r="AO1014" i="14"/>
  <c r="AO1015" i="14"/>
  <c r="AO1016" i="14"/>
  <c r="AO1017" i="14"/>
  <c r="AO1018" i="14"/>
  <c r="AO1019" i="14"/>
  <c r="AO1020" i="14"/>
  <c r="AO1021" i="14"/>
  <c r="AO1022" i="14"/>
  <c r="AO1023" i="14"/>
  <c r="AO1024" i="14"/>
  <c r="AO1025" i="14"/>
  <c r="AO1026" i="14"/>
  <c r="AO1027" i="14"/>
  <c r="AO1028" i="14"/>
  <c r="AO1029" i="14"/>
  <c r="AO1030" i="14"/>
  <c r="AO1031" i="14"/>
  <c r="AO1032" i="14"/>
  <c r="AO1033" i="14"/>
  <c r="AO1034" i="14"/>
  <c r="AO1035" i="14"/>
  <c r="AO1036" i="14"/>
  <c r="AO989" i="14"/>
  <c r="AO990" i="14"/>
  <c r="AO991" i="14"/>
  <c r="AO992" i="14"/>
  <c r="AO993" i="14"/>
  <c r="AO988" i="14"/>
  <c r="AV986" i="14"/>
  <c r="AV987" i="14"/>
  <c r="AV988" i="14"/>
  <c r="AU986" i="14"/>
  <c r="AU987" i="14"/>
  <c r="AT986" i="14"/>
  <c r="AT987" i="14"/>
  <c r="AT988" i="14"/>
  <c r="AS986" i="14"/>
  <c r="AS987" i="14"/>
  <c r="AR986" i="14"/>
  <c r="AQ986" i="14"/>
  <c r="AQ987" i="14"/>
  <c r="AQ988" i="14"/>
  <c r="AP986" i="14"/>
  <c r="AP987" i="14"/>
  <c r="AO986" i="14"/>
  <c r="AO987" i="14"/>
  <c r="AS758" i="14"/>
  <c r="AS759" i="14"/>
  <c r="AS760" i="14"/>
  <c r="AS761" i="14"/>
  <c r="AS762" i="14"/>
  <c r="AS763" i="14"/>
  <c r="AS764" i="14"/>
  <c r="AS765" i="14"/>
  <c r="AS766" i="14"/>
  <c r="AS767" i="14"/>
  <c r="AS768" i="14"/>
  <c r="AS769" i="14"/>
  <c r="AS770" i="14"/>
  <c r="AS771" i="14"/>
  <c r="AS772" i="14"/>
  <c r="AS773" i="14"/>
  <c r="AS774" i="14"/>
  <c r="AS775" i="14"/>
  <c r="AS776" i="14"/>
  <c r="AS777" i="14"/>
  <c r="AS778" i="14"/>
  <c r="AS779" i="14"/>
  <c r="AS780" i="14"/>
  <c r="AS781" i="14"/>
  <c r="AS782" i="14"/>
  <c r="AS783" i="14"/>
  <c r="AS784" i="14"/>
  <c r="AS785" i="14"/>
  <c r="AS786" i="14"/>
  <c r="AS787" i="14"/>
  <c r="AS788" i="14"/>
  <c r="AS789" i="14"/>
  <c r="AS790" i="14"/>
  <c r="AS791" i="14"/>
  <c r="AS792" i="14"/>
  <c r="AS793" i="14"/>
  <c r="AS794" i="14"/>
  <c r="AS795" i="14"/>
  <c r="AS796" i="14"/>
  <c r="AS797" i="14"/>
  <c r="AS798" i="14"/>
  <c r="AS799" i="14"/>
  <c r="AS800" i="14"/>
  <c r="AS801" i="14"/>
  <c r="AS802" i="14"/>
  <c r="AS803" i="14"/>
  <c r="AS804" i="14"/>
  <c r="AS805" i="14"/>
  <c r="AS806" i="14"/>
  <c r="AS807" i="14"/>
  <c r="AS808" i="14"/>
  <c r="AS809" i="14"/>
  <c r="AS810" i="14"/>
  <c r="AS811" i="14"/>
  <c r="AS812" i="14"/>
  <c r="AS813" i="14"/>
  <c r="AS814" i="14"/>
  <c r="AS815" i="14"/>
  <c r="AS816" i="14"/>
  <c r="AS817" i="14"/>
  <c r="AS818" i="14"/>
  <c r="AS819" i="14"/>
  <c r="AS820" i="14"/>
  <c r="AS821" i="14"/>
  <c r="AS822" i="14"/>
  <c r="AS823" i="14"/>
  <c r="AS824" i="14"/>
  <c r="AS825" i="14"/>
  <c r="AS826" i="14"/>
  <c r="AS827" i="14"/>
  <c r="AS828" i="14"/>
  <c r="AS829" i="14"/>
  <c r="AS830" i="14"/>
  <c r="AS831" i="14"/>
  <c r="AS832" i="14"/>
  <c r="AS833" i="14"/>
  <c r="AS834" i="14"/>
  <c r="AS835" i="14"/>
  <c r="AS836" i="14"/>
  <c r="AS837" i="14"/>
  <c r="AS838" i="14"/>
  <c r="AS839" i="14"/>
  <c r="AS840" i="14"/>
  <c r="AS841" i="14"/>
  <c r="AS842" i="14"/>
  <c r="AS843" i="14"/>
  <c r="AS844" i="14"/>
  <c r="AS845" i="14"/>
  <c r="AS846" i="14"/>
  <c r="AS847" i="14"/>
  <c r="AS848" i="14"/>
  <c r="AS849" i="14"/>
  <c r="AS850" i="14"/>
  <c r="AS851" i="14"/>
  <c r="AS852" i="14"/>
  <c r="AS853" i="14"/>
  <c r="AS854" i="14"/>
  <c r="AS855" i="14"/>
  <c r="AS856" i="14"/>
  <c r="AS857" i="14"/>
  <c r="AS858" i="14"/>
  <c r="AS859" i="14"/>
  <c r="AS860" i="14"/>
  <c r="AS861" i="14"/>
  <c r="AS862" i="14"/>
  <c r="AS863" i="14"/>
  <c r="AS864" i="14"/>
  <c r="AS865" i="14"/>
  <c r="AS866" i="14"/>
  <c r="AS867" i="14"/>
  <c r="AS868" i="14"/>
  <c r="AS869" i="14"/>
  <c r="AS870" i="14"/>
  <c r="AS871" i="14"/>
  <c r="AS872" i="14"/>
  <c r="AS873" i="14"/>
  <c r="AS874" i="14"/>
  <c r="AS875" i="14"/>
  <c r="AS876" i="14"/>
  <c r="AS877" i="14"/>
  <c r="AS878" i="14"/>
  <c r="AS879" i="14"/>
  <c r="AS880" i="14"/>
  <c r="AS881" i="14"/>
  <c r="AS882" i="14"/>
  <c r="AS883" i="14"/>
  <c r="AS884" i="14"/>
  <c r="AS885" i="14"/>
  <c r="AS886" i="14"/>
  <c r="AS887" i="14"/>
  <c r="AS888" i="14"/>
  <c r="AS889" i="14"/>
  <c r="AS890" i="14"/>
  <c r="AS891" i="14"/>
  <c r="AS892" i="14"/>
  <c r="AS893" i="14"/>
  <c r="AS894" i="14"/>
  <c r="AS895" i="14"/>
  <c r="AS896" i="14"/>
  <c r="AS897" i="14"/>
  <c r="AS898" i="14"/>
  <c r="AS899" i="14"/>
  <c r="AS900" i="14"/>
  <c r="AS901" i="14"/>
  <c r="AS902" i="14"/>
  <c r="AS903" i="14"/>
  <c r="AS904" i="14"/>
  <c r="AS905" i="14"/>
  <c r="AS906" i="14"/>
  <c r="AS907" i="14"/>
  <c r="AS908" i="14"/>
  <c r="AS909" i="14"/>
  <c r="AS910" i="14"/>
  <c r="AS911" i="14"/>
  <c r="AS912" i="14"/>
  <c r="AS913" i="14"/>
  <c r="AS914" i="14"/>
  <c r="AS915" i="14"/>
  <c r="AS916" i="14"/>
  <c r="AS917" i="14"/>
  <c r="AS918" i="14"/>
  <c r="AS919" i="14"/>
  <c r="AS920" i="14"/>
  <c r="AS921" i="14"/>
  <c r="AS922" i="14"/>
  <c r="AS923" i="14"/>
  <c r="AS924" i="14"/>
  <c r="AS925" i="14"/>
  <c r="AS926" i="14"/>
  <c r="AS927" i="14"/>
  <c r="AS928" i="14"/>
  <c r="AS929" i="14"/>
  <c r="AS930" i="14"/>
  <c r="AS931" i="14"/>
  <c r="AS932" i="14"/>
  <c r="AS933" i="14"/>
  <c r="AS934" i="14"/>
  <c r="AS935" i="14"/>
  <c r="AS936" i="14"/>
  <c r="AS937" i="14"/>
  <c r="AS938" i="14"/>
  <c r="AS939" i="14"/>
  <c r="AS940" i="14"/>
  <c r="AS941" i="14"/>
  <c r="AS942" i="14"/>
  <c r="AS943" i="14"/>
  <c r="AS944" i="14"/>
  <c r="AS945" i="14"/>
  <c r="AS946" i="14"/>
  <c r="AS947" i="14"/>
  <c r="AS948" i="14"/>
  <c r="AS949" i="14"/>
  <c r="AS950" i="14"/>
  <c r="AS951" i="14"/>
  <c r="AS952" i="14"/>
  <c r="AS953" i="14"/>
  <c r="AS954" i="14"/>
  <c r="AS955" i="14"/>
  <c r="AS956" i="14"/>
  <c r="AS957" i="14"/>
  <c r="AS958" i="14"/>
  <c r="AS959" i="14"/>
  <c r="AS960" i="14"/>
  <c r="AS961" i="14"/>
  <c r="AS962" i="14"/>
  <c r="AS963" i="14"/>
  <c r="AS964" i="14"/>
  <c r="AS965" i="14"/>
  <c r="AS966" i="14"/>
  <c r="AS967" i="14"/>
  <c r="AS968" i="14"/>
  <c r="AS969" i="14"/>
  <c r="AS970" i="14"/>
  <c r="AS971" i="14"/>
  <c r="AS972" i="14"/>
  <c r="AS973" i="14"/>
  <c r="AS974" i="14"/>
  <c r="AS975" i="14"/>
  <c r="AS976" i="14"/>
  <c r="AS977" i="14"/>
  <c r="AS980" i="14"/>
  <c r="AS981" i="14"/>
  <c r="AS982" i="14"/>
  <c r="AS983" i="14"/>
  <c r="AS984" i="14"/>
  <c r="AS985" i="14"/>
  <c r="AR758" i="14"/>
  <c r="AR759" i="14"/>
  <c r="AR760" i="14"/>
  <c r="AR761" i="14"/>
  <c r="AR762" i="14"/>
  <c r="AR763" i="14"/>
  <c r="AR764" i="14"/>
  <c r="AR765" i="14"/>
  <c r="AR766" i="14"/>
  <c r="AR767" i="14"/>
  <c r="AR768" i="14"/>
  <c r="AR769" i="14"/>
  <c r="AR770" i="14"/>
  <c r="AR771" i="14"/>
  <c r="AR772" i="14"/>
  <c r="AR773" i="14"/>
  <c r="AR774" i="14"/>
  <c r="AR775" i="14"/>
  <c r="AR776" i="14"/>
  <c r="AR777" i="14"/>
  <c r="AR778" i="14"/>
  <c r="AR779" i="14"/>
  <c r="AR780" i="14"/>
  <c r="AR781" i="14"/>
  <c r="AR782" i="14"/>
  <c r="AR783" i="14"/>
  <c r="AR784" i="14"/>
  <c r="AR785" i="14"/>
  <c r="AR786" i="14"/>
  <c r="AR787" i="14"/>
  <c r="AR788" i="14"/>
  <c r="AR789" i="14"/>
  <c r="AR790" i="14"/>
  <c r="AR791" i="14"/>
  <c r="AR792" i="14"/>
  <c r="AR793" i="14"/>
  <c r="AR794" i="14"/>
  <c r="AR795" i="14"/>
  <c r="AR796" i="14"/>
  <c r="AR797" i="14"/>
  <c r="AR798" i="14"/>
  <c r="AR799" i="14"/>
  <c r="AR800" i="14"/>
  <c r="AR801" i="14"/>
  <c r="AR802" i="14"/>
  <c r="AR803" i="14"/>
  <c r="AR804" i="14"/>
  <c r="AR805" i="14"/>
  <c r="AR806" i="14"/>
  <c r="AR807" i="14"/>
  <c r="AR808" i="14"/>
  <c r="AR809" i="14"/>
  <c r="AR810" i="14"/>
  <c r="AR811" i="14"/>
  <c r="AR812" i="14"/>
  <c r="AR813" i="14"/>
  <c r="AR814" i="14"/>
  <c r="AR815" i="14"/>
  <c r="AR816" i="14"/>
  <c r="AR817" i="14"/>
  <c r="AR818" i="14"/>
  <c r="AR819" i="14"/>
  <c r="AR820" i="14"/>
  <c r="AR821" i="14"/>
  <c r="AR822" i="14"/>
  <c r="AR823" i="14"/>
  <c r="AR824" i="14"/>
  <c r="AR825" i="14"/>
  <c r="AR826" i="14"/>
  <c r="AR827" i="14"/>
  <c r="AR828" i="14"/>
  <c r="AR829" i="14"/>
  <c r="AR830" i="14"/>
  <c r="AR831" i="14"/>
  <c r="AR832" i="14"/>
  <c r="AR833" i="14"/>
  <c r="AR834" i="14"/>
  <c r="AR835" i="14"/>
  <c r="AR836" i="14"/>
  <c r="AR837" i="14"/>
  <c r="AR838" i="14"/>
  <c r="AR839" i="14"/>
  <c r="AR840" i="14"/>
  <c r="AR841" i="14"/>
  <c r="AR842" i="14"/>
  <c r="AR843" i="14"/>
  <c r="AR844" i="14"/>
  <c r="AR845" i="14"/>
  <c r="AR846" i="14"/>
  <c r="AR847" i="14"/>
  <c r="AR848" i="14"/>
  <c r="AR849" i="14"/>
  <c r="AR850" i="14"/>
  <c r="AR851" i="14"/>
  <c r="AR852" i="14"/>
  <c r="AR853" i="14"/>
  <c r="AR854" i="14"/>
  <c r="AR855" i="14"/>
  <c r="AR856" i="14"/>
  <c r="AR857" i="14"/>
  <c r="AR858" i="14"/>
  <c r="AR859" i="14"/>
  <c r="AR860" i="14"/>
  <c r="AR861" i="14"/>
  <c r="AR862" i="14"/>
  <c r="AR863" i="14"/>
  <c r="AR864" i="14"/>
  <c r="AR865" i="14"/>
  <c r="AR866" i="14"/>
  <c r="AR867" i="14"/>
  <c r="AR868" i="14"/>
  <c r="AR869" i="14"/>
  <c r="AR870" i="14"/>
  <c r="AR871" i="14"/>
  <c r="AR872" i="14"/>
  <c r="AR873" i="14"/>
  <c r="AR874" i="14"/>
  <c r="AR875" i="14"/>
  <c r="AR876" i="14"/>
  <c r="AR877" i="14"/>
  <c r="AR878" i="14"/>
  <c r="AR879" i="14"/>
  <c r="AR880" i="14"/>
  <c r="AR881" i="14"/>
  <c r="AR882" i="14"/>
  <c r="AR883" i="14"/>
  <c r="AR884" i="14"/>
  <c r="AR885" i="14"/>
  <c r="AR886" i="14"/>
  <c r="AR887" i="14"/>
  <c r="AR888" i="14"/>
  <c r="AR889" i="14"/>
  <c r="AR890" i="14"/>
  <c r="AR891" i="14"/>
  <c r="AR892" i="14"/>
  <c r="AR893" i="14"/>
  <c r="AR894" i="14"/>
  <c r="AR895" i="14"/>
  <c r="AR896" i="14"/>
  <c r="AR897" i="14"/>
  <c r="AR898" i="14"/>
  <c r="AR899" i="14"/>
  <c r="AR900" i="14"/>
  <c r="AR901" i="14"/>
  <c r="AR902" i="14"/>
  <c r="AR903" i="14"/>
  <c r="AR904" i="14"/>
  <c r="AR905" i="14"/>
  <c r="AR906" i="14"/>
  <c r="AR907" i="14"/>
  <c r="AR908" i="14"/>
  <c r="AR909" i="14"/>
  <c r="AR910" i="14"/>
  <c r="AR911" i="14"/>
  <c r="AR912" i="14"/>
  <c r="AR913" i="14"/>
  <c r="AR914" i="14"/>
  <c r="AR915" i="14"/>
  <c r="AR916" i="14"/>
  <c r="AR917" i="14"/>
  <c r="AR918" i="14"/>
  <c r="AR919" i="14"/>
  <c r="AR920" i="14"/>
  <c r="AR921" i="14"/>
  <c r="AR922" i="14"/>
  <c r="AR923" i="14"/>
  <c r="AR924" i="14"/>
  <c r="AR925" i="14"/>
  <c r="AR926" i="14"/>
  <c r="AR927" i="14"/>
  <c r="AR928" i="14"/>
  <c r="AR929" i="14"/>
  <c r="AR930" i="14"/>
  <c r="AR931" i="14"/>
  <c r="AR932" i="14"/>
  <c r="AR933" i="14"/>
  <c r="AR934" i="14"/>
  <c r="AR935" i="14"/>
  <c r="AR936" i="14"/>
  <c r="AR937" i="14"/>
  <c r="AR938" i="14"/>
  <c r="AR939" i="14"/>
  <c r="AR940" i="14"/>
  <c r="AR941" i="14"/>
  <c r="AR942" i="14"/>
  <c r="AR943" i="14"/>
  <c r="AR944" i="14"/>
  <c r="AR945" i="14"/>
  <c r="AR946" i="14"/>
  <c r="AR947" i="14"/>
  <c r="AR948" i="14"/>
  <c r="AR949" i="14"/>
  <c r="AR950" i="14"/>
  <c r="AR951" i="14"/>
  <c r="AR952" i="14"/>
  <c r="AR953" i="14"/>
  <c r="AR954" i="14"/>
  <c r="AR955" i="14"/>
  <c r="AR956" i="14"/>
  <c r="AR957" i="14"/>
  <c r="AR958" i="14"/>
  <c r="AR959" i="14"/>
  <c r="AR960" i="14"/>
  <c r="AR961" i="14"/>
  <c r="AR962" i="14"/>
  <c r="AR963" i="14"/>
  <c r="AR964" i="14"/>
  <c r="AR965" i="14"/>
  <c r="AR966" i="14"/>
  <c r="AR967" i="14"/>
  <c r="AR968" i="14"/>
  <c r="AR969" i="14"/>
  <c r="AR970" i="14"/>
  <c r="AR971" i="14"/>
  <c r="AR972" i="14"/>
  <c r="AR973" i="14"/>
  <c r="AR974" i="14"/>
  <c r="AR975" i="14"/>
  <c r="AR976" i="14"/>
  <c r="AR977" i="14"/>
  <c r="AR978" i="14"/>
  <c r="AR979" i="14"/>
  <c r="AR980" i="14"/>
  <c r="AR981" i="14"/>
  <c r="AR982" i="14"/>
  <c r="AR983" i="14"/>
  <c r="AR984" i="14"/>
  <c r="AR985" i="14"/>
  <c r="AQ758" i="14"/>
  <c r="AQ759" i="14"/>
  <c r="AQ760" i="14"/>
  <c r="AQ761" i="14"/>
  <c r="AQ762" i="14"/>
  <c r="AQ763" i="14"/>
  <c r="AQ764" i="14"/>
  <c r="AQ765" i="14"/>
  <c r="AQ766" i="14"/>
  <c r="AQ767" i="14"/>
  <c r="AQ768" i="14"/>
  <c r="AQ769" i="14"/>
  <c r="AQ770" i="14"/>
  <c r="AQ771" i="14"/>
  <c r="AQ772" i="14"/>
  <c r="AQ773" i="14"/>
  <c r="AQ774" i="14"/>
  <c r="AQ775" i="14"/>
  <c r="AQ776" i="14"/>
  <c r="AQ777" i="14"/>
  <c r="AQ778" i="14"/>
  <c r="AQ779" i="14"/>
  <c r="AQ780" i="14"/>
  <c r="AQ781" i="14"/>
  <c r="AQ782" i="14"/>
  <c r="AQ783" i="14"/>
  <c r="AQ784" i="14"/>
  <c r="AQ785" i="14"/>
  <c r="AQ786" i="14"/>
  <c r="AQ787" i="14"/>
  <c r="AQ788" i="14"/>
  <c r="AQ789" i="14"/>
  <c r="AQ790" i="14"/>
  <c r="AQ791" i="14"/>
  <c r="AQ792" i="14"/>
  <c r="AQ793" i="14"/>
  <c r="AQ794" i="14"/>
  <c r="AQ795" i="14"/>
  <c r="AQ796" i="14"/>
  <c r="AQ797" i="14"/>
  <c r="AQ798" i="14"/>
  <c r="AQ799" i="14"/>
  <c r="AQ800" i="14"/>
  <c r="AQ801" i="14"/>
  <c r="AQ802" i="14"/>
  <c r="AQ803" i="14"/>
  <c r="AQ804" i="14"/>
  <c r="AQ805" i="14"/>
  <c r="AQ806" i="14"/>
  <c r="AQ807" i="14"/>
  <c r="AQ808" i="14"/>
  <c r="AQ809" i="14"/>
  <c r="AQ810" i="14"/>
  <c r="AQ811" i="14"/>
  <c r="AQ812" i="14"/>
  <c r="AQ813" i="14"/>
  <c r="AQ814" i="14"/>
  <c r="AQ815" i="14"/>
  <c r="AQ816" i="14"/>
  <c r="AQ817" i="14"/>
  <c r="AQ818" i="14"/>
  <c r="AQ819" i="14"/>
  <c r="AQ820" i="14"/>
  <c r="AQ821" i="14"/>
  <c r="AQ822" i="14"/>
  <c r="AQ823" i="14"/>
  <c r="AQ824" i="14"/>
  <c r="AQ825" i="14"/>
  <c r="AQ826" i="14"/>
  <c r="AQ827" i="14"/>
  <c r="AQ828" i="14"/>
  <c r="AQ829" i="14"/>
  <c r="AQ830" i="14"/>
  <c r="AQ831" i="14"/>
  <c r="AQ832" i="14"/>
  <c r="AQ833" i="14"/>
  <c r="AQ834" i="14"/>
  <c r="AQ835" i="14"/>
  <c r="AQ836" i="14"/>
  <c r="AQ837" i="14"/>
  <c r="AQ838" i="14"/>
  <c r="AQ839" i="14"/>
  <c r="AQ840" i="14"/>
  <c r="AQ841" i="14"/>
  <c r="AQ842" i="14"/>
  <c r="AQ843" i="14"/>
  <c r="AQ844" i="14"/>
  <c r="AQ845" i="14"/>
  <c r="AQ846" i="14"/>
  <c r="AQ847" i="14"/>
  <c r="AQ848" i="14"/>
  <c r="AQ849" i="14"/>
  <c r="AQ850" i="14"/>
  <c r="AQ851" i="14"/>
  <c r="AQ852" i="14"/>
  <c r="AQ853" i="14"/>
  <c r="AQ854" i="14"/>
  <c r="AQ855" i="14"/>
  <c r="AQ856" i="14"/>
  <c r="AQ857" i="14"/>
  <c r="AQ858" i="14"/>
  <c r="AQ859" i="14"/>
  <c r="AQ860" i="14"/>
  <c r="AQ861" i="14"/>
  <c r="AQ862" i="14"/>
  <c r="AQ863" i="14"/>
  <c r="AQ864" i="14"/>
  <c r="AQ865" i="14"/>
  <c r="AQ866" i="14"/>
  <c r="AQ867" i="14"/>
  <c r="AQ868" i="14"/>
  <c r="AQ869" i="14"/>
  <c r="AQ870" i="14"/>
  <c r="AQ871" i="14"/>
  <c r="AQ872" i="14"/>
  <c r="AQ873" i="14"/>
  <c r="AQ874" i="14"/>
  <c r="AQ875" i="14"/>
  <c r="AQ876" i="14"/>
  <c r="AQ877" i="14"/>
  <c r="AQ878" i="14"/>
  <c r="AQ879" i="14"/>
  <c r="AQ880" i="14"/>
  <c r="AQ881" i="14"/>
  <c r="AQ882" i="14"/>
  <c r="AQ883" i="14"/>
  <c r="AQ884" i="14"/>
  <c r="AQ885" i="14"/>
  <c r="AQ886" i="14"/>
  <c r="AQ887" i="14"/>
  <c r="AQ888" i="14"/>
  <c r="AQ889" i="14"/>
  <c r="AQ890" i="14"/>
  <c r="AQ891" i="14"/>
  <c r="AQ892" i="14"/>
  <c r="AQ893" i="14"/>
  <c r="AQ894" i="14"/>
  <c r="AQ895" i="14"/>
  <c r="AQ896" i="14"/>
  <c r="AQ897" i="14"/>
  <c r="AQ898" i="14"/>
  <c r="AQ899" i="14"/>
  <c r="AQ900" i="14"/>
  <c r="AQ901" i="14"/>
  <c r="AQ902" i="14"/>
  <c r="AQ903" i="14"/>
  <c r="AQ904" i="14"/>
  <c r="AQ905" i="14"/>
  <c r="AQ906" i="14"/>
  <c r="AQ907" i="14"/>
  <c r="AQ908" i="14"/>
  <c r="AQ909" i="14"/>
  <c r="AQ910" i="14"/>
  <c r="AQ911" i="14"/>
  <c r="AQ912" i="14"/>
  <c r="AQ913" i="14"/>
  <c r="AQ914" i="14"/>
  <c r="AQ915" i="14"/>
  <c r="AQ916" i="14"/>
  <c r="AQ917" i="14"/>
  <c r="AQ918" i="14"/>
  <c r="AQ919" i="14"/>
  <c r="AQ920" i="14"/>
  <c r="AQ921" i="14"/>
  <c r="AQ922" i="14"/>
  <c r="AQ923" i="14"/>
  <c r="AQ924" i="14"/>
  <c r="AQ925" i="14"/>
  <c r="AQ926" i="14"/>
  <c r="AQ927" i="14"/>
  <c r="AQ928" i="14"/>
  <c r="AQ929" i="14"/>
  <c r="AQ930" i="14"/>
  <c r="AQ931" i="14"/>
  <c r="AQ932" i="14"/>
  <c r="AQ933" i="14"/>
  <c r="AQ934" i="14"/>
  <c r="AQ935" i="14"/>
  <c r="AQ936" i="14"/>
  <c r="AQ937" i="14"/>
  <c r="AQ938" i="14"/>
  <c r="AQ939" i="14"/>
  <c r="AQ940" i="14"/>
  <c r="AQ941" i="14"/>
  <c r="AQ942" i="14"/>
  <c r="AQ943" i="14"/>
  <c r="AQ944" i="14"/>
  <c r="AQ945" i="14"/>
  <c r="AQ946" i="14"/>
  <c r="AQ947" i="14"/>
  <c r="AQ948" i="14"/>
  <c r="AQ949" i="14"/>
  <c r="AQ950" i="14"/>
  <c r="AQ951" i="14"/>
  <c r="AQ952" i="14"/>
  <c r="AQ953" i="14"/>
  <c r="AQ954" i="14"/>
  <c r="AQ955" i="14"/>
  <c r="AQ956" i="14"/>
  <c r="AQ957" i="14"/>
  <c r="AQ958" i="14"/>
  <c r="AQ959" i="14"/>
  <c r="AQ960" i="14"/>
  <c r="AQ961" i="14"/>
  <c r="AQ962" i="14"/>
  <c r="AQ963" i="14"/>
  <c r="AQ964" i="14"/>
  <c r="AQ965" i="14"/>
  <c r="AQ966" i="14"/>
  <c r="AQ967" i="14"/>
  <c r="AQ968" i="14"/>
  <c r="AQ969" i="14"/>
  <c r="AQ970" i="14"/>
  <c r="AQ971" i="14"/>
  <c r="AQ972" i="14"/>
  <c r="AQ973" i="14"/>
  <c r="AQ974" i="14"/>
  <c r="AQ975" i="14"/>
  <c r="AQ976" i="14"/>
  <c r="AQ977" i="14"/>
  <c r="AQ978" i="14"/>
  <c r="AQ979" i="14"/>
  <c r="AQ980" i="14"/>
  <c r="AQ981" i="14"/>
  <c r="AQ982" i="14"/>
  <c r="AQ983" i="14"/>
  <c r="AQ984" i="14"/>
  <c r="AQ985" i="14"/>
  <c r="AP758" i="14"/>
  <c r="AP759" i="14"/>
  <c r="AP760" i="14"/>
  <c r="AP761" i="14"/>
  <c r="AP762" i="14"/>
  <c r="AP763" i="14"/>
  <c r="AP764" i="14"/>
  <c r="AP765" i="14"/>
  <c r="AP766" i="14"/>
  <c r="AP767" i="14"/>
  <c r="AP768" i="14"/>
  <c r="AP769" i="14"/>
  <c r="AP770" i="14"/>
  <c r="AP771" i="14"/>
  <c r="AP772" i="14"/>
  <c r="AP773" i="14"/>
  <c r="AP774" i="14"/>
  <c r="AP775" i="14"/>
  <c r="AP776" i="14"/>
  <c r="AP777" i="14"/>
  <c r="AP778" i="14"/>
  <c r="AP779" i="14"/>
  <c r="AP780" i="14"/>
  <c r="AP781" i="14"/>
  <c r="AP782" i="14"/>
  <c r="AP783" i="14"/>
  <c r="AP784" i="14"/>
  <c r="AP785" i="14"/>
  <c r="AP786" i="14"/>
  <c r="AP787" i="14"/>
  <c r="AP788" i="14"/>
  <c r="AP789" i="14"/>
  <c r="AP790" i="14"/>
  <c r="AP791" i="14"/>
  <c r="AP792" i="14"/>
  <c r="AP793" i="14"/>
  <c r="AP794" i="14"/>
  <c r="AP795" i="14"/>
  <c r="AP796" i="14"/>
  <c r="AP797" i="14"/>
  <c r="AP798" i="14"/>
  <c r="AP799" i="14"/>
  <c r="AP800" i="14"/>
  <c r="AP801" i="14"/>
  <c r="AP802" i="14"/>
  <c r="AP803" i="14"/>
  <c r="AP804" i="14"/>
  <c r="AP805" i="14"/>
  <c r="AP806" i="14"/>
  <c r="AP807" i="14"/>
  <c r="AP808" i="14"/>
  <c r="AP809" i="14"/>
  <c r="AP810" i="14"/>
  <c r="AP811" i="14"/>
  <c r="AP812" i="14"/>
  <c r="AP813" i="14"/>
  <c r="AP814" i="14"/>
  <c r="AP815" i="14"/>
  <c r="AP816" i="14"/>
  <c r="AP817" i="14"/>
  <c r="AP818" i="14"/>
  <c r="AP819" i="14"/>
  <c r="AP820" i="14"/>
  <c r="AP821" i="14"/>
  <c r="AP822" i="14"/>
  <c r="AP823" i="14"/>
  <c r="AP824" i="14"/>
  <c r="AP825" i="14"/>
  <c r="AP826" i="14"/>
  <c r="AP827" i="14"/>
  <c r="AP828" i="14"/>
  <c r="AP829" i="14"/>
  <c r="AP830" i="14"/>
  <c r="AP831" i="14"/>
  <c r="AP832" i="14"/>
  <c r="AP833" i="14"/>
  <c r="AP834" i="14"/>
  <c r="AP835" i="14"/>
  <c r="AP836" i="14"/>
  <c r="AP837" i="14"/>
  <c r="AP838" i="14"/>
  <c r="AP839" i="14"/>
  <c r="AP840" i="14"/>
  <c r="AP841" i="14"/>
  <c r="AP842" i="14"/>
  <c r="AP843" i="14"/>
  <c r="AP844" i="14"/>
  <c r="AP845" i="14"/>
  <c r="AP846" i="14"/>
  <c r="AP847" i="14"/>
  <c r="AP848" i="14"/>
  <c r="AP849" i="14"/>
  <c r="AP850" i="14"/>
  <c r="AP851" i="14"/>
  <c r="AP852" i="14"/>
  <c r="AP853" i="14"/>
  <c r="AP854" i="14"/>
  <c r="AP855" i="14"/>
  <c r="AP856" i="14"/>
  <c r="AP857" i="14"/>
  <c r="AP858" i="14"/>
  <c r="AP859" i="14"/>
  <c r="AP860" i="14"/>
  <c r="AP861" i="14"/>
  <c r="AP862" i="14"/>
  <c r="AP863" i="14"/>
  <c r="AP864" i="14"/>
  <c r="AP865" i="14"/>
  <c r="AP866" i="14"/>
  <c r="AP867" i="14"/>
  <c r="AP868" i="14"/>
  <c r="AP869" i="14"/>
  <c r="AP870" i="14"/>
  <c r="AP871" i="14"/>
  <c r="AP872" i="14"/>
  <c r="AP873" i="14"/>
  <c r="AP874" i="14"/>
  <c r="AP875" i="14"/>
  <c r="AP876" i="14"/>
  <c r="AP877" i="14"/>
  <c r="AP878" i="14"/>
  <c r="AP879" i="14"/>
  <c r="AP880" i="14"/>
  <c r="AP881" i="14"/>
  <c r="AP882" i="14"/>
  <c r="AP883" i="14"/>
  <c r="AP884" i="14"/>
  <c r="AP885" i="14"/>
  <c r="AP886" i="14"/>
  <c r="AP887" i="14"/>
  <c r="AP888" i="14"/>
  <c r="AP889" i="14"/>
  <c r="AP890" i="14"/>
  <c r="AP891" i="14"/>
  <c r="AP892" i="14"/>
  <c r="AP893" i="14"/>
  <c r="AP894" i="14"/>
  <c r="AP895" i="14"/>
  <c r="AP896" i="14"/>
  <c r="AP897" i="14"/>
  <c r="AP898" i="14"/>
  <c r="AP899" i="14"/>
  <c r="AP900" i="14"/>
  <c r="AP901" i="14"/>
  <c r="AP902" i="14"/>
  <c r="AP903" i="14"/>
  <c r="AP904" i="14"/>
  <c r="AP905" i="14"/>
  <c r="AP906" i="14"/>
  <c r="AP907" i="14"/>
  <c r="AP908" i="14"/>
  <c r="AP909" i="14"/>
  <c r="AP910" i="14"/>
  <c r="AP911" i="14"/>
  <c r="AP912" i="14"/>
  <c r="AP913" i="14"/>
  <c r="AP914" i="14"/>
  <c r="AP915" i="14"/>
  <c r="AP916" i="14"/>
  <c r="AP917" i="14"/>
  <c r="AP918" i="14"/>
  <c r="AP919" i="14"/>
  <c r="AP920" i="14"/>
  <c r="AP921" i="14"/>
  <c r="AP922" i="14"/>
  <c r="AP923" i="14"/>
  <c r="AP924" i="14"/>
  <c r="AP925" i="14"/>
  <c r="AP926" i="14"/>
  <c r="AP927" i="14"/>
  <c r="AP928" i="14"/>
  <c r="AP929" i="14"/>
  <c r="AP930" i="14"/>
  <c r="AP931" i="14"/>
  <c r="AP932" i="14"/>
  <c r="AP933" i="14"/>
  <c r="AP934" i="14"/>
  <c r="AP935" i="14"/>
  <c r="AP936" i="14"/>
  <c r="AP937" i="14"/>
  <c r="AP938" i="14"/>
  <c r="AP939" i="14"/>
  <c r="AP940" i="14"/>
  <c r="AP941" i="14"/>
  <c r="AP942" i="14"/>
  <c r="AP943" i="14"/>
  <c r="AP944" i="14"/>
  <c r="AP945" i="14"/>
  <c r="AP946" i="14"/>
  <c r="AP947" i="14"/>
  <c r="AP948" i="14"/>
  <c r="AP949" i="14"/>
  <c r="AP950" i="14"/>
  <c r="AP951" i="14"/>
  <c r="AP952" i="14"/>
  <c r="AP953" i="14"/>
  <c r="AP954" i="14"/>
  <c r="AP955" i="14"/>
  <c r="AP956" i="14"/>
  <c r="AP957" i="14"/>
  <c r="AP958" i="14"/>
  <c r="AP959" i="14"/>
  <c r="AP960" i="14"/>
  <c r="AP961" i="14"/>
  <c r="AP962" i="14"/>
  <c r="AP963" i="14"/>
  <c r="AP964" i="14"/>
  <c r="AP965" i="14"/>
  <c r="AP966" i="14"/>
  <c r="AP967" i="14"/>
  <c r="AP968" i="14"/>
  <c r="AP969" i="14"/>
  <c r="AP970" i="14"/>
  <c r="AP971" i="14"/>
  <c r="AP972" i="14"/>
  <c r="AP973" i="14"/>
  <c r="AP974" i="14"/>
  <c r="AP975" i="14"/>
  <c r="AP976" i="14"/>
  <c r="AP978" i="14"/>
  <c r="AP979" i="14"/>
  <c r="AP980" i="14"/>
  <c r="AP981" i="14"/>
  <c r="AP982" i="14"/>
  <c r="AP983" i="14"/>
  <c r="AP984" i="14"/>
  <c r="AP985" i="14"/>
  <c r="AO758" i="14"/>
  <c r="AO759" i="14"/>
  <c r="AO760" i="14"/>
  <c r="AO761" i="14"/>
  <c r="AO762" i="14"/>
  <c r="AO763" i="14"/>
  <c r="AO764" i="14"/>
  <c r="AO765" i="14"/>
  <c r="AO766" i="14"/>
  <c r="AO767" i="14"/>
  <c r="AO768" i="14"/>
  <c r="AO769" i="14"/>
  <c r="AO770" i="14"/>
  <c r="AO771" i="14"/>
  <c r="AO772" i="14"/>
  <c r="AO773" i="14"/>
  <c r="AO774" i="14"/>
  <c r="AO775" i="14"/>
  <c r="AO776" i="14"/>
  <c r="AO777" i="14"/>
  <c r="AO778" i="14"/>
  <c r="AO779" i="14"/>
  <c r="AO780" i="14"/>
  <c r="AO781" i="14"/>
  <c r="AO782" i="14"/>
  <c r="AO783" i="14"/>
  <c r="AO784" i="14"/>
  <c r="AO785" i="14"/>
  <c r="AO786" i="14"/>
  <c r="AO787" i="14"/>
  <c r="AO788" i="14"/>
  <c r="AO789" i="14"/>
  <c r="AO790" i="14"/>
  <c r="AO791" i="14"/>
  <c r="AO792" i="14"/>
  <c r="AO793" i="14"/>
  <c r="AO794" i="14"/>
  <c r="AO795" i="14"/>
  <c r="AO796" i="14"/>
  <c r="AO797" i="14"/>
  <c r="AO798" i="14"/>
  <c r="AO799" i="14"/>
  <c r="AO800" i="14"/>
  <c r="AO801" i="14"/>
  <c r="AO802" i="14"/>
  <c r="AO803" i="14"/>
  <c r="AO804" i="14"/>
  <c r="AO805" i="14"/>
  <c r="AO806" i="14"/>
  <c r="AO807" i="14"/>
  <c r="AO808" i="14"/>
  <c r="AO809" i="14"/>
  <c r="AO810" i="14"/>
  <c r="AO811" i="14"/>
  <c r="AO812" i="14"/>
  <c r="AO813" i="14"/>
  <c r="AO814" i="14"/>
  <c r="AO815" i="14"/>
  <c r="AO816" i="14"/>
  <c r="AO817" i="14"/>
  <c r="AO818" i="14"/>
  <c r="AO819" i="14"/>
  <c r="AO820" i="14"/>
  <c r="AO821" i="14"/>
  <c r="AO822" i="14"/>
  <c r="AO823" i="14"/>
  <c r="AO824" i="14"/>
  <c r="AO825" i="14"/>
  <c r="AO826" i="14"/>
  <c r="AO827" i="14"/>
  <c r="AO828" i="14"/>
  <c r="AO829" i="14"/>
  <c r="AO830" i="14"/>
  <c r="AO831" i="14"/>
  <c r="AO832" i="14"/>
  <c r="AO833" i="14"/>
  <c r="AO834" i="14"/>
  <c r="AO835" i="14"/>
  <c r="AO836" i="14"/>
  <c r="AO837" i="14"/>
  <c r="AO838" i="14"/>
  <c r="AO839" i="14"/>
  <c r="AO840" i="14"/>
  <c r="AO841" i="14"/>
  <c r="AO842" i="14"/>
  <c r="AO843" i="14"/>
  <c r="AO844" i="14"/>
  <c r="AO845" i="14"/>
  <c r="AO846" i="14"/>
  <c r="AO847" i="14"/>
  <c r="AO848" i="14"/>
  <c r="AO849" i="14"/>
  <c r="AO850" i="14"/>
  <c r="AO851" i="14"/>
  <c r="AO852" i="14"/>
  <c r="AO853" i="14"/>
  <c r="AO854" i="14"/>
  <c r="AO855" i="14"/>
  <c r="AO856" i="14"/>
  <c r="AO857" i="14"/>
  <c r="AO858" i="14"/>
  <c r="AO859" i="14"/>
  <c r="AO860" i="14"/>
  <c r="AO861" i="14"/>
  <c r="AO862" i="14"/>
  <c r="AO863" i="14"/>
  <c r="AO864" i="14"/>
  <c r="AO865" i="14"/>
  <c r="AO866" i="14"/>
  <c r="AO867" i="14"/>
  <c r="AO868" i="14"/>
  <c r="AO869" i="14"/>
  <c r="AO870" i="14"/>
  <c r="AO871" i="14"/>
  <c r="AO872" i="14"/>
  <c r="AO873" i="14"/>
  <c r="AO874" i="14"/>
  <c r="AO875" i="14"/>
  <c r="AO876" i="14"/>
  <c r="AO877" i="14"/>
  <c r="AO878" i="14"/>
  <c r="AO879" i="14"/>
  <c r="AO880" i="14"/>
  <c r="AO881" i="14"/>
  <c r="AO882" i="14"/>
  <c r="AO883" i="14"/>
  <c r="AO884" i="14"/>
  <c r="AO885" i="14"/>
  <c r="AO886" i="14"/>
  <c r="AO887" i="14"/>
  <c r="AO888" i="14"/>
  <c r="AO889" i="14"/>
  <c r="AO890" i="14"/>
  <c r="AO891" i="14"/>
  <c r="AO892" i="14"/>
  <c r="AO893" i="14"/>
  <c r="AO894" i="14"/>
  <c r="AO895" i="14"/>
  <c r="AO896" i="14"/>
  <c r="AO897" i="14"/>
  <c r="AO898" i="14"/>
  <c r="AO899" i="14"/>
  <c r="AO900" i="14"/>
  <c r="AO901" i="14"/>
  <c r="AO902" i="14"/>
  <c r="AO903" i="14"/>
  <c r="AO904" i="14"/>
  <c r="AO905" i="14"/>
  <c r="AO906" i="14"/>
  <c r="AO907" i="14"/>
  <c r="AO908" i="14"/>
  <c r="AO909" i="14"/>
  <c r="AO910" i="14"/>
  <c r="AO911" i="14"/>
  <c r="AO912" i="14"/>
  <c r="AO913" i="14"/>
  <c r="AO914" i="14"/>
  <c r="AO915" i="14"/>
  <c r="AO916" i="14"/>
  <c r="AO917" i="14"/>
  <c r="AO918" i="14"/>
  <c r="AO919" i="14"/>
  <c r="AO920" i="14"/>
  <c r="AO921" i="14"/>
  <c r="AO922" i="14"/>
  <c r="AO923" i="14"/>
  <c r="AO924" i="14"/>
  <c r="AO925" i="14"/>
  <c r="AO926" i="14"/>
  <c r="AO927" i="14"/>
  <c r="AO928" i="14"/>
  <c r="AO929" i="14"/>
  <c r="AO930" i="14"/>
  <c r="AO931" i="14"/>
  <c r="AO932" i="14"/>
  <c r="AO933" i="14"/>
  <c r="AO934" i="14"/>
  <c r="AO935" i="14"/>
  <c r="AO936" i="14"/>
  <c r="AO937" i="14"/>
  <c r="AO938" i="14"/>
  <c r="AO939" i="14"/>
  <c r="AO940" i="14"/>
  <c r="AO941" i="14"/>
  <c r="AO942" i="14"/>
  <c r="AO943" i="14"/>
  <c r="AO944" i="14"/>
  <c r="AO945" i="14"/>
  <c r="AO946" i="14"/>
  <c r="AO947" i="14"/>
  <c r="AO948" i="14"/>
  <c r="AO949" i="14"/>
  <c r="AO950" i="14"/>
  <c r="AO951" i="14"/>
  <c r="AO952" i="14"/>
  <c r="AO953" i="14"/>
  <c r="AO954" i="14"/>
  <c r="AO955" i="14"/>
  <c r="AO956" i="14"/>
  <c r="AO957" i="14"/>
  <c r="AO958" i="14"/>
  <c r="AO959" i="14"/>
  <c r="AO960" i="14"/>
  <c r="AO961" i="14"/>
  <c r="AO962" i="14"/>
  <c r="AO963" i="14"/>
  <c r="AO964" i="14"/>
  <c r="AO965" i="14"/>
  <c r="AO966" i="14"/>
  <c r="AO967" i="14"/>
  <c r="AO968" i="14"/>
  <c r="AO969" i="14"/>
  <c r="AO970" i="14"/>
  <c r="AO971" i="14"/>
  <c r="AO972" i="14"/>
  <c r="AO973" i="14"/>
  <c r="AO974" i="14"/>
  <c r="AO975" i="14"/>
  <c r="AO976" i="14"/>
  <c r="AO977" i="14"/>
  <c r="AO980" i="14"/>
  <c r="AO981" i="14"/>
  <c r="AO982" i="14"/>
  <c r="AO983" i="14"/>
  <c r="AO984" i="14"/>
  <c r="AO985" i="14"/>
  <c r="AV396" i="14"/>
  <c r="AV397" i="14"/>
  <c r="AV398" i="14"/>
  <c r="AV399" i="14"/>
  <c r="AV400" i="14"/>
  <c r="AV401" i="14"/>
  <c r="AV402" i="14"/>
  <c r="AV403" i="14"/>
  <c r="AV404" i="14"/>
  <c r="AV405" i="14"/>
  <c r="AV406" i="14"/>
  <c r="AV407"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73" i="14"/>
  <c r="AV474" i="14"/>
  <c r="AV475" i="14"/>
  <c r="AV476" i="14"/>
  <c r="AV477" i="14"/>
  <c r="AV478" i="14"/>
  <c r="AV479"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V552" i="14"/>
  <c r="AV553"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V698"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U396" i="14"/>
  <c r="AU397" i="14"/>
  <c r="AU398" i="14"/>
  <c r="AU399" i="14"/>
  <c r="AU400" i="14"/>
  <c r="AU401" i="14"/>
  <c r="AU402" i="14"/>
  <c r="AU403" i="14"/>
  <c r="AU404" i="14"/>
  <c r="AU405" i="14"/>
  <c r="AU406" i="14"/>
  <c r="AU407" i="14"/>
  <c r="AU408" i="14"/>
  <c r="AU409" i="14"/>
  <c r="AU410" i="14"/>
  <c r="AU411" i="14"/>
  <c r="AU412" i="14"/>
  <c r="AU413" i="14"/>
  <c r="AU414" i="14"/>
  <c r="AU415" i="14"/>
  <c r="AU416" i="14"/>
  <c r="AU417" i="14"/>
  <c r="AU418" i="14"/>
  <c r="AU419" i="14"/>
  <c r="AU420" i="14"/>
  <c r="AU421" i="14"/>
  <c r="AU422" i="14"/>
  <c r="AU423" i="14"/>
  <c r="AU424" i="14"/>
  <c r="AU425" i="14"/>
  <c r="AU426" i="14"/>
  <c r="AU427" i="14"/>
  <c r="AU428" i="14"/>
  <c r="AU429" i="14"/>
  <c r="AU430" i="14"/>
  <c r="AU431" i="14"/>
  <c r="AU432" i="14"/>
  <c r="AU433" i="14"/>
  <c r="AU434" i="14"/>
  <c r="AU435" i="14"/>
  <c r="AU436" i="14"/>
  <c r="AU437" i="14"/>
  <c r="AU438" i="14"/>
  <c r="AU439" i="14"/>
  <c r="AU440" i="14"/>
  <c r="AU441" i="14"/>
  <c r="AU442" i="14"/>
  <c r="AU443" i="14"/>
  <c r="AU444" i="14"/>
  <c r="AU445" i="14"/>
  <c r="AU446" i="14"/>
  <c r="AU447" i="14"/>
  <c r="AU448" i="14"/>
  <c r="AU449" i="14"/>
  <c r="AU450" i="14"/>
  <c r="AU451" i="14"/>
  <c r="AU452" i="14"/>
  <c r="AU453" i="14"/>
  <c r="AU454" i="14"/>
  <c r="AU455" i="14"/>
  <c r="AU456" i="14"/>
  <c r="AU457" i="14"/>
  <c r="AU458" i="14"/>
  <c r="AU459" i="14"/>
  <c r="AU460" i="14"/>
  <c r="AU461" i="14"/>
  <c r="AU462" i="14"/>
  <c r="AU463" i="14"/>
  <c r="AU464" i="14"/>
  <c r="AU465" i="14"/>
  <c r="AU473" i="14"/>
  <c r="AU474" i="14"/>
  <c r="AU475" i="14"/>
  <c r="AU476" i="14"/>
  <c r="AU477" i="14"/>
  <c r="AU478" i="14"/>
  <c r="AU479" i="14"/>
  <c r="AU480" i="14"/>
  <c r="AU481" i="14"/>
  <c r="AU482" i="14"/>
  <c r="AU483" i="14"/>
  <c r="AU484" i="14"/>
  <c r="AU485" i="14"/>
  <c r="AU486" i="14"/>
  <c r="AU487" i="14"/>
  <c r="AU488" i="14"/>
  <c r="AU489" i="14"/>
  <c r="AU490" i="14"/>
  <c r="AU491" i="14"/>
  <c r="AU492" i="14"/>
  <c r="AU493" i="14"/>
  <c r="AU494" i="14"/>
  <c r="AU495" i="14"/>
  <c r="AU496" i="14"/>
  <c r="AU497" i="14"/>
  <c r="AU498" i="14"/>
  <c r="AU499" i="14"/>
  <c r="AU500" i="14"/>
  <c r="AU501" i="14"/>
  <c r="AU502" i="14"/>
  <c r="AU503" i="14"/>
  <c r="AU504" i="14"/>
  <c r="AU505" i="14"/>
  <c r="AU506" i="14"/>
  <c r="AU507" i="14"/>
  <c r="AU508" i="14"/>
  <c r="AU509" i="14"/>
  <c r="AU510" i="14"/>
  <c r="AU511" i="14"/>
  <c r="AU512" i="14"/>
  <c r="AU513" i="14"/>
  <c r="AU514" i="14"/>
  <c r="AU515" i="14"/>
  <c r="AU516" i="14"/>
  <c r="AU517" i="14"/>
  <c r="AU518" i="14"/>
  <c r="AU519" i="14"/>
  <c r="AU520" i="14"/>
  <c r="AU521" i="14"/>
  <c r="AU522" i="14"/>
  <c r="AU523" i="14"/>
  <c r="AU524" i="14"/>
  <c r="AU525" i="14"/>
  <c r="AU526" i="14"/>
  <c r="AU527" i="14"/>
  <c r="AU528" i="14"/>
  <c r="AU529" i="14"/>
  <c r="AU530" i="14"/>
  <c r="AU531" i="14"/>
  <c r="AU532" i="14"/>
  <c r="AU533" i="14"/>
  <c r="AU534" i="14"/>
  <c r="AU535" i="14"/>
  <c r="AU536" i="14"/>
  <c r="AU537" i="14"/>
  <c r="AU538" i="14"/>
  <c r="AU539" i="14"/>
  <c r="AU540" i="14"/>
  <c r="AU541" i="14"/>
  <c r="AU542" i="14"/>
  <c r="AU543" i="14"/>
  <c r="AU544" i="14"/>
  <c r="AU545" i="14"/>
  <c r="AU546" i="14"/>
  <c r="AU547" i="14"/>
  <c r="AU548" i="14"/>
  <c r="AU549" i="14"/>
  <c r="AU550" i="14"/>
  <c r="AU551" i="14"/>
  <c r="AU552" i="14"/>
  <c r="AU553" i="14"/>
  <c r="AU554" i="14"/>
  <c r="AU555" i="14"/>
  <c r="AU556" i="14"/>
  <c r="AU557" i="14"/>
  <c r="AU558" i="14"/>
  <c r="AU559" i="14"/>
  <c r="AU560" i="14"/>
  <c r="AU561" i="14"/>
  <c r="AU562" i="14"/>
  <c r="AU563" i="14"/>
  <c r="AU564" i="14"/>
  <c r="AU565" i="14"/>
  <c r="AU566" i="14"/>
  <c r="AU567" i="14"/>
  <c r="AU568" i="14"/>
  <c r="AU569" i="14"/>
  <c r="AU570" i="14"/>
  <c r="AU571" i="14"/>
  <c r="AU572" i="14"/>
  <c r="AU573" i="14"/>
  <c r="AU574" i="14"/>
  <c r="AU575" i="14"/>
  <c r="AU576" i="14"/>
  <c r="AU577" i="14"/>
  <c r="AU578" i="14"/>
  <c r="AU579" i="14"/>
  <c r="AU580" i="14"/>
  <c r="AU581" i="14"/>
  <c r="AU582" i="14"/>
  <c r="AU583" i="14"/>
  <c r="AU584" i="14"/>
  <c r="AU585" i="14"/>
  <c r="AU586" i="14"/>
  <c r="AU587" i="14"/>
  <c r="AU588" i="14"/>
  <c r="AU589" i="14"/>
  <c r="AU590" i="14"/>
  <c r="AU591" i="14"/>
  <c r="AU592" i="14"/>
  <c r="AU593" i="14"/>
  <c r="AU594" i="14"/>
  <c r="AU595" i="14"/>
  <c r="AU596" i="14"/>
  <c r="AU597" i="14"/>
  <c r="AU598" i="14"/>
  <c r="AU599" i="14"/>
  <c r="AU600" i="14"/>
  <c r="AU601" i="14"/>
  <c r="AU602" i="14"/>
  <c r="AU603" i="14"/>
  <c r="AU604" i="14"/>
  <c r="AU605" i="14"/>
  <c r="AU606" i="14"/>
  <c r="AU607" i="14"/>
  <c r="AU608" i="14"/>
  <c r="AU609" i="14"/>
  <c r="AU610" i="14"/>
  <c r="AU611" i="14"/>
  <c r="AU612" i="14"/>
  <c r="AU613" i="14"/>
  <c r="AU614" i="14"/>
  <c r="AU615" i="14"/>
  <c r="AU616" i="14"/>
  <c r="AU617" i="14"/>
  <c r="AU618" i="14"/>
  <c r="AU619" i="14"/>
  <c r="AU620" i="14"/>
  <c r="AU621" i="14"/>
  <c r="AU622" i="14"/>
  <c r="AU623" i="14"/>
  <c r="AU624" i="14"/>
  <c r="AU625" i="14"/>
  <c r="AU626" i="14"/>
  <c r="AU627" i="14"/>
  <c r="AU628" i="14"/>
  <c r="AU629" i="14"/>
  <c r="AU630" i="14"/>
  <c r="AU631" i="14"/>
  <c r="AU632" i="14"/>
  <c r="AU633" i="14"/>
  <c r="AU634" i="14"/>
  <c r="AU635" i="14"/>
  <c r="AU636" i="14"/>
  <c r="AU637" i="14"/>
  <c r="AU638" i="14"/>
  <c r="AU639" i="14"/>
  <c r="AU640" i="14"/>
  <c r="AU641" i="14"/>
  <c r="AU642" i="14"/>
  <c r="AU643" i="14"/>
  <c r="AU644" i="14"/>
  <c r="AU645" i="14"/>
  <c r="AU646" i="14"/>
  <c r="AU647" i="14"/>
  <c r="AU648" i="14"/>
  <c r="AU649" i="14"/>
  <c r="AU650" i="14"/>
  <c r="AU651" i="14"/>
  <c r="AU652" i="14"/>
  <c r="AU653" i="14"/>
  <c r="AU654" i="14"/>
  <c r="AU655" i="14"/>
  <c r="AU656" i="14"/>
  <c r="AU657" i="14"/>
  <c r="AU658" i="14"/>
  <c r="AU659" i="14"/>
  <c r="AU660" i="14"/>
  <c r="AU661" i="14"/>
  <c r="AU662" i="14"/>
  <c r="AU663" i="14"/>
  <c r="AU664" i="14"/>
  <c r="AU665" i="14"/>
  <c r="AU666" i="14"/>
  <c r="AU667" i="14"/>
  <c r="AU668" i="14"/>
  <c r="AU669" i="14"/>
  <c r="AU670" i="14"/>
  <c r="AU671" i="14"/>
  <c r="AU672" i="14"/>
  <c r="AU673" i="14"/>
  <c r="AU674" i="14"/>
  <c r="AU675" i="14"/>
  <c r="AU676" i="14"/>
  <c r="AU677" i="14"/>
  <c r="AU678" i="14"/>
  <c r="AU679" i="14"/>
  <c r="AU680" i="14"/>
  <c r="AU681" i="14"/>
  <c r="AU682" i="14"/>
  <c r="AU683" i="14"/>
  <c r="AU684" i="14"/>
  <c r="AU685" i="14"/>
  <c r="AU686" i="14"/>
  <c r="AU687" i="14"/>
  <c r="AU688" i="14"/>
  <c r="AU689" i="14"/>
  <c r="AU690" i="14"/>
  <c r="AU691" i="14"/>
  <c r="AU692" i="14"/>
  <c r="AU693" i="14"/>
  <c r="AU694" i="14"/>
  <c r="AU695" i="14"/>
  <c r="AU696" i="14"/>
  <c r="AU697" i="14"/>
  <c r="AU698" i="14"/>
  <c r="AU699" i="14"/>
  <c r="AU700" i="14"/>
  <c r="AU701" i="14"/>
  <c r="AU702" i="14"/>
  <c r="AU703" i="14"/>
  <c r="AU704" i="14"/>
  <c r="AU705" i="14"/>
  <c r="AU706" i="14"/>
  <c r="AU707" i="14"/>
  <c r="AU708" i="14"/>
  <c r="AU709" i="14"/>
  <c r="AU710" i="14"/>
  <c r="AU711" i="14"/>
  <c r="AU712" i="14"/>
  <c r="AU713" i="14"/>
  <c r="AU714" i="14"/>
  <c r="AU715" i="14"/>
  <c r="AU716" i="14"/>
  <c r="AU717" i="14"/>
  <c r="AU718" i="14"/>
  <c r="AU719" i="14"/>
  <c r="AU720" i="14"/>
  <c r="AU721" i="14"/>
  <c r="AU722" i="14"/>
  <c r="AU723" i="14"/>
  <c r="AU724" i="14"/>
  <c r="AU725" i="14"/>
  <c r="AU726" i="14"/>
  <c r="AU727" i="14"/>
  <c r="AU728" i="14"/>
  <c r="AU729" i="14"/>
  <c r="AU730" i="14"/>
  <c r="AU731" i="14"/>
  <c r="AU732" i="14"/>
  <c r="AU733" i="14"/>
  <c r="AU734" i="14"/>
  <c r="AU735" i="14"/>
  <c r="AU736" i="14"/>
  <c r="AU737" i="14"/>
  <c r="AU738" i="14"/>
  <c r="AU739" i="14"/>
  <c r="AU740" i="14"/>
  <c r="AU741" i="14"/>
  <c r="AU742" i="14"/>
  <c r="AU743" i="14"/>
  <c r="AU744" i="14"/>
  <c r="AU745" i="14"/>
  <c r="AU746" i="14"/>
  <c r="AU747" i="14"/>
  <c r="AU748" i="14"/>
  <c r="AU749" i="14"/>
  <c r="AU750" i="14"/>
  <c r="AU751" i="14"/>
  <c r="AU752" i="14"/>
  <c r="AU753" i="14"/>
  <c r="AU754" i="14"/>
  <c r="AU755" i="14"/>
  <c r="AU756" i="14"/>
  <c r="AU757" i="14"/>
  <c r="AU758" i="14"/>
  <c r="AU759" i="14"/>
  <c r="AU760" i="14"/>
  <c r="AU761" i="14"/>
  <c r="AU762" i="14"/>
  <c r="AU763" i="14"/>
  <c r="AU764" i="14"/>
  <c r="AU765" i="14"/>
  <c r="AU766" i="14"/>
  <c r="AU767" i="14"/>
  <c r="AU768" i="14"/>
  <c r="AU769" i="14"/>
  <c r="AU770" i="14"/>
  <c r="AU771" i="14"/>
  <c r="AU772" i="14"/>
  <c r="AU773" i="14"/>
  <c r="AU774" i="14"/>
  <c r="AU775" i="14"/>
  <c r="AU776" i="14"/>
  <c r="AU777" i="14"/>
  <c r="AU778" i="14"/>
  <c r="AU779" i="14"/>
  <c r="AU780" i="14"/>
  <c r="AU781" i="14"/>
  <c r="AU782" i="14"/>
  <c r="AU783" i="14"/>
  <c r="AU784" i="14"/>
  <c r="AU785" i="14"/>
  <c r="AU786" i="14"/>
  <c r="AU787" i="14"/>
  <c r="AU788" i="14"/>
  <c r="AU789" i="14"/>
  <c r="AU790" i="14"/>
  <c r="AU791" i="14"/>
  <c r="AU792" i="14"/>
  <c r="AU793" i="14"/>
  <c r="AU794" i="14"/>
  <c r="AU795" i="14"/>
  <c r="AU796" i="14"/>
  <c r="AU797" i="14"/>
  <c r="AU798" i="14"/>
  <c r="AU799" i="14"/>
  <c r="AU800" i="14"/>
  <c r="AU801" i="14"/>
  <c r="AU802" i="14"/>
  <c r="AU803" i="14"/>
  <c r="AU804" i="14"/>
  <c r="AU805" i="14"/>
  <c r="AU806" i="14"/>
  <c r="AU807" i="14"/>
  <c r="AU808" i="14"/>
  <c r="AU809" i="14"/>
  <c r="AU810" i="14"/>
  <c r="AU811" i="14"/>
  <c r="AU812" i="14"/>
  <c r="AU813" i="14"/>
  <c r="AU814" i="14"/>
  <c r="AU815" i="14"/>
  <c r="AU816" i="14"/>
  <c r="AU817" i="14"/>
  <c r="AU818" i="14"/>
  <c r="AU819" i="14"/>
  <c r="AU820" i="14"/>
  <c r="AU821" i="14"/>
  <c r="AU822" i="14"/>
  <c r="AU823" i="14"/>
  <c r="AU824" i="14"/>
  <c r="AU825" i="14"/>
  <c r="AU826" i="14"/>
  <c r="AU827" i="14"/>
  <c r="AU828" i="14"/>
  <c r="AU829" i="14"/>
  <c r="AU830" i="14"/>
  <c r="AU831" i="14"/>
  <c r="AU832" i="14"/>
  <c r="AU833" i="14"/>
  <c r="AU834" i="14"/>
  <c r="AU835" i="14"/>
  <c r="AU836" i="14"/>
  <c r="AU837" i="14"/>
  <c r="AU838" i="14"/>
  <c r="AU839" i="14"/>
  <c r="AU840" i="14"/>
  <c r="AU841" i="14"/>
  <c r="AU842" i="14"/>
  <c r="AU843" i="14"/>
  <c r="AU844" i="14"/>
  <c r="AU845" i="14"/>
  <c r="AU846" i="14"/>
  <c r="AU847" i="14"/>
  <c r="AU848" i="14"/>
  <c r="AU849" i="14"/>
  <c r="AU850" i="14"/>
  <c r="AU851" i="14"/>
  <c r="AU852" i="14"/>
  <c r="AU853" i="14"/>
  <c r="AU854" i="14"/>
  <c r="AU855" i="14"/>
  <c r="AU856" i="14"/>
  <c r="AU857" i="14"/>
  <c r="AU858" i="14"/>
  <c r="AU859" i="14"/>
  <c r="AU860" i="14"/>
  <c r="AU861" i="14"/>
  <c r="AU862" i="14"/>
  <c r="AU863" i="14"/>
  <c r="AU864" i="14"/>
  <c r="AU865" i="14"/>
  <c r="AU866" i="14"/>
  <c r="AU867" i="14"/>
  <c r="AU868" i="14"/>
  <c r="AU869" i="14"/>
  <c r="AU870" i="14"/>
  <c r="AU871" i="14"/>
  <c r="AU872" i="14"/>
  <c r="AU873" i="14"/>
  <c r="AU874" i="14"/>
  <c r="AU875" i="14"/>
  <c r="AU876" i="14"/>
  <c r="AU877" i="14"/>
  <c r="AU878" i="14"/>
  <c r="AU879" i="14"/>
  <c r="AU880" i="14"/>
  <c r="AU881" i="14"/>
  <c r="AU882" i="14"/>
  <c r="AU883" i="14"/>
  <c r="AU884" i="14"/>
  <c r="AU885" i="14"/>
  <c r="AU886" i="14"/>
  <c r="AU887" i="14"/>
  <c r="AU888" i="14"/>
  <c r="AU889" i="14"/>
  <c r="AU890" i="14"/>
  <c r="AU891" i="14"/>
  <c r="AU892" i="14"/>
  <c r="AU893" i="14"/>
  <c r="AU894" i="14"/>
  <c r="AU895" i="14"/>
  <c r="AU896" i="14"/>
  <c r="AU897" i="14"/>
  <c r="AU898" i="14"/>
  <c r="AU899" i="14"/>
  <c r="AU900" i="14"/>
  <c r="AU901" i="14"/>
  <c r="AU902" i="14"/>
  <c r="AU903" i="14"/>
  <c r="AU904" i="14"/>
  <c r="AU905" i="14"/>
  <c r="AU906" i="14"/>
  <c r="AU907" i="14"/>
  <c r="AU908" i="14"/>
  <c r="AU909" i="14"/>
  <c r="AU910" i="14"/>
  <c r="AU911" i="14"/>
  <c r="AU912" i="14"/>
  <c r="AU913" i="14"/>
  <c r="AU914" i="14"/>
  <c r="AU915" i="14"/>
  <c r="AU916" i="14"/>
  <c r="AU917" i="14"/>
  <c r="AU918" i="14"/>
  <c r="AU919" i="14"/>
  <c r="AU920" i="14"/>
  <c r="AU921" i="14"/>
  <c r="AU922" i="14"/>
  <c r="AU923" i="14"/>
  <c r="AU924" i="14"/>
  <c r="AU925" i="14"/>
  <c r="AU926" i="14"/>
  <c r="AU927" i="14"/>
  <c r="AU928" i="14"/>
  <c r="AU929" i="14"/>
  <c r="AU930" i="14"/>
  <c r="AU931" i="14"/>
  <c r="AU932" i="14"/>
  <c r="AU933" i="14"/>
  <c r="AU934" i="14"/>
  <c r="AU935" i="14"/>
  <c r="AU936" i="14"/>
  <c r="AU937" i="14"/>
  <c r="AU938" i="14"/>
  <c r="AU939" i="14"/>
  <c r="AU940" i="14"/>
  <c r="AU941" i="14"/>
  <c r="AU942" i="14"/>
  <c r="AU943" i="14"/>
  <c r="AU944" i="14"/>
  <c r="AU945" i="14"/>
  <c r="AU946" i="14"/>
  <c r="AU947" i="14"/>
  <c r="AU948" i="14"/>
  <c r="AU949" i="14"/>
  <c r="AU950" i="14"/>
  <c r="AU951" i="14"/>
  <c r="AU952" i="14"/>
  <c r="AU953" i="14"/>
  <c r="AU954" i="14"/>
  <c r="AU955" i="14"/>
  <c r="AU956" i="14"/>
  <c r="AU957" i="14"/>
  <c r="AU958" i="14"/>
  <c r="AU959" i="14"/>
  <c r="AU960" i="14"/>
  <c r="AU961" i="14"/>
  <c r="AU962" i="14"/>
  <c r="AU963" i="14"/>
  <c r="AU964" i="14"/>
  <c r="AU965" i="14"/>
  <c r="AU966" i="14"/>
  <c r="AU967" i="14"/>
  <c r="AU968" i="14"/>
  <c r="AU969" i="14"/>
  <c r="AU970" i="14"/>
  <c r="AU971" i="14"/>
  <c r="AU972" i="14"/>
  <c r="AU973" i="14"/>
  <c r="AU974" i="14"/>
  <c r="AU975" i="14"/>
  <c r="AU976" i="14"/>
  <c r="AU977" i="14"/>
  <c r="AU978" i="14"/>
  <c r="AU979" i="14"/>
  <c r="AU980" i="14"/>
  <c r="AU981" i="14"/>
  <c r="AU982" i="14"/>
  <c r="AU983" i="14"/>
  <c r="AU984" i="14"/>
  <c r="AU985" i="14"/>
  <c r="AV389" i="14"/>
  <c r="AV390" i="14"/>
  <c r="AV391" i="14"/>
  <c r="AV392" i="14"/>
  <c r="AV393" i="14"/>
  <c r="AV394" i="14"/>
  <c r="AV395" i="14"/>
  <c r="AU389" i="14"/>
  <c r="AU390" i="14"/>
  <c r="AU391" i="14"/>
  <c r="AU392" i="14"/>
  <c r="AU393" i="14"/>
  <c r="AU394" i="14"/>
  <c r="AU395" i="14"/>
  <c r="AT395" i="14"/>
  <c r="AT396" i="14"/>
  <c r="AT397" i="14"/>
  <c r="AT398" i="14"/>
  <c r="AT399" i="14"/>
  <c r="AT400" i="14"/>
  <c r="AT401" i="14"/>
  <c r="AT402" i="14"/>
  <c r="AT403" i="14"/>
  <c r="AT404" i="14"/>
  <c r="AT405" i="14"/>
  <c r="AT406" i="14"/>
  <c r="AT407" i="14"/>
  <c r="AT408" i="14"/>
  <c r="AT409" i="14"/>
  <c r="AT410" i="14"/>
  <c r="AT411" i="14"/>
  <c r="AT412" i="14"/>
  <c r="AT413" i="14"/>
  <c r="AT414" i="14"/>
  <c r="AT415" i="14"/>
  <c r="AT416" i="14"/>
  <c r="AT417" i="14"/>
  <c r="AT418" i="14"/>
  <c r="AT419" i="14"/>
  <c r="AT420" i="14"/>
  <c r="AT421" i="14"/>
  <c r="AT422" i="14"/>
  <c r="AT423" i="14"/>
  <c r="AT424" i="14"/>
  <c r="AT425" i="14"/>
  <c r="AT426" i="14"/>
  <c r="AT427" i="14"/>
  <c r="AT428" i="14"/>
  <c r="AT429" i="14"/>
  <c r="AT430" i="14"/>
  <c r="AT431" i="14"/>
  <c r="AT432" i="14"/>
  <c r="AT433" i="14"/>
  <c r="AT434" i="14"/>
  <c r="AT435" i="14"/>
  <c r="AT436" i="14"/>
  <c r="AT437" i="14"/>
  <c r="AT438" i="14"/>
  <c r="AT439" i="14"/>
  <c r="AT440" i="14"/>
  <c r="AT441" i="14"/>
  <c r="AT442" i="14"/>
  <c r="AT443" i="14"/>
  <c r="AT444" i="14"/>
  <c r="AT445" i="14"/>
  <c r="AT446" i="14"/>
  <c r="AT447" i="14"/>
  <c r="AT448" i="14"/>
  <c r="AT449" i="14"/>
  <c r="AT450" i="14"/>
  <c r="AT451" i="14"/>
  <c r="AT452" i="14"/>
  <c r="AT453" i="14"/>
  <c r="AT454" i="14"/>
  <c r="AT455" i="14"/>
  <c r="AT456" i="14"/>
  <c r="AT457" i="14"/>
  <c r="AT458" i="14"/>
  <c r="AT459" i="14"/>
  <c r="AT460" i="14"/>
  <c r="AT461" i="14"/>
  <c r="AT462" i="14"/>
  <c r="AT463" i="14"/>
  <c r="AT464" i="14"/>
  <c r="AT465" i="14"/>
  <c r="AT473" i="14"/>
  <c r="AT474" i="14"/>
  <c r="AT475" i="14"/>
  <c r="AT476" i="14"/>
  <c r="AT477" i="14"/>
  <c r="AT478" i="14"/>
  <c r="AT479" i="14"/>
  <c r="AT480" i="14"/>
  <c r="AT481" i="14"/>
  <c r="AT482" i="14"/>
  <c r="AT483" i="14"/>
  <c r="AT484" i="14"/>
  <c r="AT485" i="14"/>
  <c r="AT486" i="14"/>
  <c r="AT487" i="14"/>
  <c r="AT488" i="14"/>
  <c r="AT489" i="14"/>
  <c r="AT490" i="14"/>
  <c r="AT491" i="14"/>
  <c r="AT492" i="14"/>
  <c r="AT493" i="14"/>
  <c r="AT494" i="14"/>
  <c r="AT495" i="14"/>
  <c r="AT496" i="14"/>
  <c r="AT497" i="14"/>
  <c r="AT498" i="14"/>
  <c r="AT499" i="14"/>
  <c r="AT500" i="14"/>
  <c r="AT501" i="14"/>
  <c r="AT502" i="14"/>
  <c r="AT503" i="14"/>
  <c r="AT504" i="14"/>
  <c r="AT505" i="14"/>
  <c r="AT506" i="14"/>
  <c r="AT507" i="14"/>
  <c r="AT508" i="14"/>
  <c r="AT509" i="14"/>
  <c r="AT510" i="14"/>
  <c r="AT511" i="14"/>
  <c r="AT512" i="14"/>
  <c r="AT513" i="14"/>
  <c r="AT514" i="14"/>
  <c r="AT515" i="14"/>
  <c r="AT516" i="14"/>
  <c r="AT517" i="14"/>
  <c r="AT518" i="14"/>
  <c r="AT519" i="14"/>
  <c r="AT520" i="14"/>
  <c r="AT521" i="14"/>
  <c r="AT522" i="14"/>
  <c r="AT523" i="14"/>
  <c r="AT524" i="14"/>
  <c r="AT525" i="14"/>
  <c r="AT526" i="14"/>
  <c r="AT527" i="14"/>
  <c r="AT528" i="14"/>
  <c r="AT529" i="14"/>
  <c r="AT530" i="14"/>
  <c r="AT531" i="14"/>
  <c r="AT532" i="14"/>
  <c r="AT533" i="14"/>
  <c r="AT534" i="14"/>
  <c r="AT535" i="14"/>
  <c r="AT536" i="14"/>
  <c r="AT537" i="14"/>
  <c r="AT538" i="14"/>
  <c r="AT539" i="14"/>
  <c r="AT540" i="14"/>
  <c r="AT541" i="14"/>
  <c r="AT542" i="14"/>
  <c r="AT543" i="14"/>
  <c r="AT544" i="14"/>
  <c r="AT545" i="14"/>
  <c r="AT546" i="14"/>
  <c r="AT547" i="14"/>
  <c r="AT548" i="14"/>
  <c r="AT549" i="14"/>
  <c r="AT550" i="14"/>
  <c r="AT551" i="14"/>
  <c r="AT552" i="14"/>
  <c r="AT553" i="14"/>
  <c r="AT554" i="14"/>
  <c r="AT555" i="14"/>
  <c r="AT556" i="14"/>
  <c r="AT557" i="14"/>
  <c r="AT558" i="14"/>
  <c r="AT559" i="14"/>
  <c r="AT560" i="14"/>
  <c r="AT561" i="14"/>
  <c r="AT562" i="14"/>
  <c r="AT563" i="14"/>
  <c r="AT564" i="14"/>
  <c r="AT565" i="14"/>
  <c r="AT566" i="14"/>
  <c r="AT567" i="14"/>
  <c r="AT568" i="14"/>
  <c r="AT569" i="14"/>
  <c r="AT570" i="14"/>
  <c r="AT571" i="14"/>
  <c r="AT572" i="14"/>
  <c r="AT573" i="14"/>
  <c r="AT574" i="14"/>
  <c r="AT575" i="14"/>
  <c r="AT576" i="14"/>
  <c r="AT577" i="14"/>
  <c r="AT578" i="14"/>
  <c r="AT579" i="14"/>
  <c r="AT580" i="14"/>
  <c r="AT581" i="14"/>
  <c r="AT582" i="14"/>
  <c r="AT583" i="14"/>
  <c r="AT584" i="14"/>
  <c r="AT585" i="14"/>
  <c r="AT586" i="14"/>
  <c r="AT587" i="14"/>
  <c r="AT588" i="14"/>
  <c r="AT589" i="14"/>
  <c r="AT590" i="14"/>
  <c r="AT591" i="14"/>
  <c r="AT592" i="14"/>
  <c r="AT593" i="14"/>
  <c r="AT594" i="14"/>
  <c r="AT595" i="14"/>
  <c r="AT596" i="14"/>
  <c r="AT597" i="14"/>
  <c r="AT598" i="14"/>
  <c r="AT599" i="14"/>
  <c r="AT600" i="14"/>
  <c r="AT601" i="14"/>
  <c r="AT602" i="14"/>
  <c r="AT603" i="14"/>
  <c r="AT604" i="14"/>
  <c r="AT605" i="14"/>
  <c r="AT606" i="14"/>
  <c r="AT607" i="14"/>
  <c r="AT608" i="14"/>
  <c r="AT609" i="14"/>
  <c r="AT610" i="14"/>
  <c r="AT611" i="14"/>
  <c r="AT612" i="14"/>
  <c r="AT613" i="14"/>
  <c r="AT614" i="14"/>
  <c r="AT615" i="14"/>
  <c r="AT616" i="14"/>
  <c r="AT617" i="14"/>
  <c r="AT618" i="14"/>
  <c r="AT619" i="14"/>
  <c r="AT620" i="14"/>
  <c r="AT621" i="14"/>
  <c r="AT622" i="14"/>
  <c r="AT623" i="14"/>
  <c r="AT624" i="14"/>
  <c r="AT625" i="14"/>
  <c r="AT626" i="14"/>
  <c r="AT627" i="14"/>
  <c r="AT628" i="14"/>
  <c r="AT629" i="14"/>
  <c r="AT630" i="14"/>
  <c r="AT631" i="14"/>
  <c r="AT632" i="14"/>
  <c r="AT633" i="14"/>
  <c r="AT634" i="14"/>
  <c r="AT635" i="14"/>
  <c r="AT636" i="14"/>
  <c r="AT637" i="14"/>
  <c r="AT638" i="14"/>
  <c r="AT639" i="14"/>
  <c r="AT640" i="14"/>
  <c r="AT641" i="14"/>
  <c r="AT642" i="14"/>
  <c r="AT643" i="14"/>
  <c r="AT644" i="14"/>
  <c r="AT645" i="14"/>
  <c r="AT646" i="14"/>
  <c r="AT647" i="14"/>
  <c r="AT648" i="14"/>
  <c r="AT649" i="14"/>
  <c r="AT650" i="14"/>
  <c r="AT651" i="14"/>
  <c r="AT652" i="14"/>
  <c r="AT653" i="14"/>
  <c r="AT654" i="14"/>
  <c r="AT655" i="14"/>
  <c r="AT656" i="14"/>
  <c r="AT657" i="14"/>
  <c r="AT658" i="14"/>
  <c r="AT659" i="14"/>
  <c r="AT660" i="14"/>
  <c r="AT661" i="14"/>
  <c r="AT662" i="14"/>
  <c r="AT663" i="14"/>
  <c r="AT664" i="14"/>
  <c r="AT665" i="14"/>
  <c r="AT666" i="14"/>
  <c r="AT667" i="14"/>
  <c r="AT668" i="14"/>
  <c r="AT669" i="14"/>
  <c r="AT670" i="14"/>
  <c r="AT671" i="14"/>
  <c r="AT672" i="14"/>
  <c r="AT673" i="14"/>
  <c r="AT674" i="14"/>
  <c r="AT675" i="14"/>
  <c r="AT676" i="14"/>
  <c r="AT677" i="14"/>
  <c r="AT678" i="14"/>
  <c r="AT679" i="14"/>
  <c r="AT680" i="14"/>
  <c r="AT681" i="14"/>
  <c r="AT682" i="14"/>
  <c r="AT683" i="14"/>
  <c r="AT684" i="14"/>
  <c r="AT685" i="14"/>
  <c r="AT686" i="14"/>
  <c r="AT687" i="14"/>
  <c r="AT688" i="14"/>
  <c r="AT689" i="14"/>
  <c r="AT690" i="14"/>
  <c r="AT691" i="14"/>
  <c r="AT692" i="14"/>
  <c r="AT693" i="14"/>
  <c r="AT694" i="14"/>
  <c r="AT695" i="14"/>
  <c r="AT696" i="14"/>
  <c r="AT697" i="14"/>
  <c r="AT698" i="14"/>
  <c r="AT699" i="14"/>
  <c r="AT700" i="14"/>
  <c r="AT701" i="14"/>
  <c r="AT702" i="14"/>
  <c r="AT703" i="14"/>
  <c r="AT704" i="14"/>
  <c r="AT705" i="14"/>
  <c r="AT706" i="14"/>
  <c r="AT707" i="14"/>
  <c r="AT708" i="14"/>
  <c r="AT709" i="14"/>
  <c r="AT710" i="14"/>
  <c r="AT711" i="14"/>
  <c r="AT712" i="14"/>
  <c r="AT713" i="14"/>
  <c r="AT714" i="14"/>
  <c r="AT715" i="14"/>
  <c r="AT716" i="14"/>
  <c r="AT717" i="14"/>
  <c r="AT718" i="14"/>
  <c r="AT719" i="14"/>
  <c r="AT720" i="14"/>
  <c r="AT721" i="14"/>
  <c r="AT722" i="14"/>
  <c r="AT723" i="14"/>
  <c r="AT724" i="14"/>
  <c r="AT725" i="14"/>
  <c r="AT726" i="14"/>
  <c r="AT727" i="14"/>
  <c r="AT728" i="14"/>
  <c r="AT729" i="14"/>
  <c r="AT730" i="14"/>
  <c r="AT731" i="14"/>
  <c r="AT732" i="14"/>
  <c r="AT733" i="14"/>
  <c r="AT734" i="14"/>
  <c r="AT735" i="14"/>
  <c r="AT736" i="14"/>
  <c r="AT737" i="14"/>
  <c r="AT738" i="14"/>
  <c r="AT739" i="14"/>
  <c r="AT740" i="14"/>
  <c r="AT741" i="14"/>
  <c r="AT742" i="14"/>
  <c r="AT743" i="14"/>
  <c r="AT744" i="14"/>
  <c r="AT745" i="14"/>
  <c r="AT746" i="14"/>
  <c r="AT747" i="14"/>
  <c r="AT748" i="14"/>
  <c r="AT749" i="14"/>
  <c r="AT750" i="14"/>
  <c r="AT751" i="14"/>
  <c r="AT752" i="14"/>
  <c r="AT753" i="14"/>
  <c r="AT754" i="14"/>
  <c r="AT755" i="14"/>
  <c r="AT756" i="14"/>
  <c r="AT757" i="14"/>
  <c r="AT758" i="14"/>
  <c r="AT759" i="14"/>
  <c r="AT760" i="14"/>
  <c r="AT761" i="14"/>
  <c r="AT762" i="14"/>
  <c r="AT763" i="14"/>
  <c r="AT764" i="14"/>
  <c r="AT765" i="14"/>
  <c r="AT766" i="14"/>
  <c r="AT767" i="14"/>
  <c r="AT768" i="14"/>
  <c r="AT769" i="14"/>
  <c r="AT770" i="14"/>
  <c r="AT771" i="14"/>
  <c r="AT772" i="14"/>
  <c r="AT773" i="14"/>
  <c r="AT774" i="14"/>
  <c r="AT775" i="14"/>
  <c r="AT776" i="14"/>
  <c r="AT777" i="14"/>
  <c r="AT778" i="14"/>
  <c r="AT779" i="14"/>
  <c r="AT780" i="14"/>
  <c r="AT781" i="14"/>
  <c r="AT782" i="14"/>
  <c r="AT783" i="14"/>
  <c r="AT784" i="14"/>
  <c r="AT785" i="14"/>
  <c r="AT786" i="14"/>
  <c r="AT787" i="14"/>
  <c r="AT788" i="14"/>
  <c r="AT789" i="14"/>
  <c r="AT790" i="14"/>
  <c r="AT791" i="14"/>
  <c r="AT792" i="14"/>
  <c r="AT793" i="14"/>
  <c r="AT794" i="14"/>
  <c r="AT795" i="14"/>
  <c r="AT796" i="14"/>
  <c r="AT797" i="14"/>
  <c r="AT798" i="14"/>
  <c r="AT79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859" i="14"/>
  <c r="AT860" i="14"/>
  <c r="AT861" i="14"/>
  <c r="AT862" i="14"/>
  <c r="AT863" i="14"/>
  <c r="AT864" i="14"/>
  <c r="AT865" i="14"/>
  <c r="AT866" i="14"/>
  <c r="AT867" i="14"/>
  <c r="AT868" i="14"/>
  <c r="AT869" i="14"/>
  <c r="AT870" i="14"/>
  <c r="AT871" i="14"/>
  <c r="AT872" i="14"/>
  <c r="AT873" i="14"/>
  <c r="AT874" i="14"/>
  <c r="AT875" i="14"/>
  <c r="AT876" i="14"/>
  <c r="AT877" i="14"/>
  <c r="AT878" i="14"/>
  <c r="AT879" i="14"/>
  <c r="AT880" i="14"/>
  <c r="AT881" i="14"/>
  <c r="AT882" i="14"/>
  <c r="AT883" i="14"/>
  <c r="AT884" i="14"/>
  <c r="AT885" i="14"/>
  <c r="AT886" i="14"/>
  <c r="AT887" i="14"/>
  <c r="AT888" i="14"/>
  <c r="AT889" i="14"/>
  <c r="AT890" i="14"/>
  <c r="AT891" i="14"/>
  <c r="AT892" i="14"/>
  <c r="AT893" i="14"/>
  <c r="AT894" i="14"/>
  <c r="AT895" i="14"/>
  <c r="AT896" i="14"/>
  <c r="AT897" i="14"/>
  <c r="AT898" i="14"/>
  <c r="AT899" i="14"/>
  <c r="AT900" i="14"/>
  <c r="AT901" i="14"/>
  <c r="AT902" i="14"/>
  <c r="AT903" i="14"/>
  <c r="AT904" i="14"/>
  <c r="AT905" i="14"/>
  <c r="AT906" i="14"/>
  <c r="AT907" i="14"/>
  <c r="AT908" i="14"/>
  <c r="AT909" i="14"/>
  <c r="AT910" i="14"/>
  <c r="AT911" i="14"/>
  <c r="AT912" i="14"/>
  <c r="AT913" i="14"/>
  <c r="AT914" i="14"/>
  <c r="AT915" i="14"/>
  <c r="AT916" i="14"/>
  <c r="AT917" i="14"/>
  <c r="AT918" i="14"/>
  <c r="AT919" i="14"/>
  <c r="AT920" i="14"/>
  <c r="AT921" i="14"/>
  <c r="AT922" i="14"/>
  <c r="AT923" i="14"/>
  <c r="AT924" i="14"/>
  <c r="AT925" i="14"/>
  <c r="AT926" i="14"/>
  <c r="AT927" i="14"/>
  <c r="AT928" i="14"/>
  <c r="AT929" i="14"/>
  <c r="AT930" i="14"/>
  <c r="AT931" i="14"/>
  <c r="AT932" i="14"/>
  <c r="AT933" i="14"/>
  <c r="AT934" i="14"/>
  <c r="AT935" i="14"/>
  <c r="AT936" i="14"/>
  <c r="AT937" i="14"/>
  <c r="AT938" i="14"/>
  <c r="AT939" i="14"/>
  <c r="AT940" i="14"/>
  <c r="AT941" i="14"/>
  <c r="AT942" i="14"/>
  <c r="AT943" i="14"/>
  <c r="AT944" i="14"/>
  <c r="AT945" i="14"/>
  <c r="AT946" i="14"/>
  <c r="AT947" i="14"/>
  <c r="AT948" i="14"/>
  <c r="AT949" i="14"/>
  <c r="AT950" i="14"/>
  <c r="AT951" i="14"/>
  <c r="AT952" i="14"/>
  <c r="AT953" i="14"/>
  <c r="AT954" i="14"/>
  <c r="AT955" i="14"/>
  <c r="AT956" i="14"/>
  <c r="AT957" i="14"/>
  <c r="AT958" i="14"/>
  <c r="AT959" i="14"/>
  <c r="AT960" i="14"/>
  <c r="AT961" i="14"/>
  <c r="AT962" i="14"/>
  <c r="AT963" i="14"/>
  <c r="AT964" i="14"/>
  <c r="AT965" i="14"/>
  <c r="AT966" i="14"/>
  <c r="AT967" i="14"/>
  <c r="AT968" i="14"/>
  <c r="AT969" i="14"/>
  <c r="AT970" i="14"/>
  <c r="AT971" i="14"/>
  <c r="AT972" i="14"/>
  <c r="AT973" i="14"/>
  <c r="AT974" i="14"/>
  <c r="AT975" i="14"/>
  <c r="AT976" i="14"/>
  <c r="AT978" i="14"/>
  <c r="AT979" i="14"/>
  <c r="AT980" i="14"/>
  <c r="AT981" i="14"/>
  <c r="AT982" i="14"/>
  <c r="AT983" i="14"/>
  <c r="AT984" i="14"/>
  <c r="AT985" i="14"/>
  <c r="AS394" i="14"/>
  <c r="AS395" i="14"/>
  <c r="AS396" i="14"/>
  <c r="AS399" i="14"/>
  <c r="AS400" i="14"/>
  <c r="AS401" i="14"/>
  <c r="AS402" i="14"/>
  <c r="AS403" i="14"/>
  <c r="AS404" i="14"/>
  <c r="AS405" i="14"/>
  <c r="AS406" i="14"/>
  <c r="AS407" i="14"/>
  <c r="AS408" i="14"/>
  <c r="AS409" i="14"/>
  <c r="AS411" i="14"/>
  <c r="AS412" i="14"/>
  <c r="AS413" i="14"/>
  <c r="AS414" i="14"/>
  <c r="AS415" i="14"/>
  <c r="AS416" i="14"/>
  <c r="AS417" i="14"/>
  <c r="AS418" i="14"/>
  <c r="AS419" i="14"/>
  <c r="AS420" i="14"/>
  <c r="AS421" i="14"/>
  <c r="AS422" i="14"/>
  <c r="AS423" i="14"/>
  <c r="AS424" i="14"/>
  <c r="AS425" i="14"/>
  <c r="AS426" i="14"/>
  <c r="AS427" i="14"/>
  <c r="AS428" i="14"/>
  <c r="AS429" i="14"/>
  <c r="AS430" i="14"/>
  <c r="AS431" i="14"/>
  <c r="AS432" i="14"/>
  <c r="AS434" i="14"/>
  <c r="AS435" i="14"/>
  <c r="AS436" i="14"/>
  <c r="AS437" i="14"/>
  <c r="AS438" i="14"/>
  <c r="AS439" i="14"/>
  <c r="AS440" i="14"/>
  <c r="AS441" i="14"/>
  <c r="AS442" i="14"/>
  <c r="AS443" i="14"/>
  <c r="AS444" i="14"/>
  <c r="AS445" i="14"/>
  <c r="AS446" i="14"/>
  <c r="AS447" i="14"/>
  <c r="AS448" i="14"/>
  <c r="AS449" i="14"/>
  <c r="AS450" i="14"/>
  <c r="AS451" i="14"/>
  <c r="AS452" i="14"/>
  <c r="AS453" i="14"/>
  <c r="AS454" i="14"/>
  <c r="AS455" i="14"/>
  <c r="AS456" i="14"/>
  <c r="AS457" i="14"/>
  <c r="AS458" i="14"/>
  <c r="AS459" i="14"/>
  <c r="AS460" i="14"/>
  <c r="AS461" i="14"/>
  <c r="AS462" i="14"/>
  <c r="AS463" i="14"/>
  <c r="AS464" i="14"/>
  <c r="AS465" i="14"/>
  <c r="AS473" i="14"/>
  <c r="AS474" i="14"/>
  <c r="AS475" i="14"/>
  <c r="AS476" i="14"/>
  <c r="AS477" i="14"/>
  <c r="AS478" i="14"/>
  <c r="AS479" i="14"/>
  <c r="AS480" i="14"/>
  <c r="AS481" i="14"/>
  <c r="AS482" i="14"/>
  <c r="AS483" i="14"/>
  <c r="AS484" i="14"/>
  <c r="AS485" i="14"/>
  <c r="AS486" i="14"/>
  <c r="AS487" i="14"/>
  <c r="AS488" i="14"/>
  <c r="AS489" i="14"/>
  <c r="AS490" i="14"/>
  <c r="AS491" i="14"/>
  <c r="AS492" i="14"/>
  <c r="AS493" i="14"/>
  <c r="AS494" i="14"/>
  <c r="AS495" i="14"/>
  <c r="AS496" i="14"/>
  <c r="AS497" i="14"/>
  <c r="AS498" i="14"/>
  <c r="AS499" i="14"/>
  <c r="AS500" i="14"/>
  <c r="AS501" i="14"/>
  <c r="AS502" i="14"/>
  <c r="AS503" i="14"/>
  <c r="AS504" i="14"/>
  <c r="AS505" i="14"/>
  <c r="AS506" i="14"/>
  <c r="AS507" i="14"/>
  <c r="AS508" i="14"/>
  <c r="AS509" i="14"/>
  <c r="AS510" i="14"/>
  <c r="AS511" i="14"/>
  <c r="AS512" i="14"/>
  <c r="AS513" i="14"/>
  <c r="AS514" i="14"/>
  <c r="AS515" i="14"/>
  <c r="AS516" i="14"/>
  <c r="AS517" i="14"/>
  <c r="AS518" i="14"/>
  <c r="AS519" i="14"/>
  <c r="AS520" i="14"/>
  <c r="AS521" i="14"/>
  <c r="AS522" i="14"/>
  <c r="AS523" i="14"/>
  <c r="AS524" i="14"/>
  <c r="AS525" i="14"/>
  <c r="AS526" i="14"/>
  <c r="AS527" i="14"/>
  <c r="AS528" i="14"/>
  <c r="AS529" i="14"/>
  <c r="AS530" i="14"/>
  <c r="AS531" i="14"/>
  <c r="AS532" i="14"/>
  <c r="AS533" i="14"/>
  <c r="AS534" i="14"/>
  <c r="AS535" i="14"/>
  <c r="AS536" i="14"/>
  <c r="AS537" i="14"/>
  <c r="AS538" i="14"/>
  <c r="AS539" i="14"/>
  <c r="AS540" i="14"/>
  <c r="AS541" i="14"/>
  <c r="AS542" i="14"/>
  <c r="AS543" i="14"/>
  <c r="AS544" i="14"/>
  <c r="AS545" i="14"/>
  <c r="AS546" i="14"/>
  <c r="AS547" i="14"/>
  <c r="AS548" i="14"/>
  <c r="AS549" i="14"/>
  <c r="AS550" i="14"/>
  <c r="AS551" i="14"/>
  <c r="AS552" i="14"/>
  <c r="AS553" i="14"/>
  <c r="AS554" i="14"/>
  <c r="AS555" i="14"/>
  <c r="AS556" i="14"/>
  <c r="AS557" i="14"/>
  <c r="AS558" i="14"/>
  <c r="AS559" i="14"/>
  <c r="AS560" i="14"/>
  <c r="AS561" i="14"/>
  <c r="AS562" i="14"/>
  <c r="AS563" i="14"/>
  <c r="AS564" i="14"/>
  <c r="AS565" i="14"/>
  <c r="AS566" i="14"/>
  <c r="AS567" i="14"/>
  <c r="AS568" i="14"/>
  <c r="AS569" i="14"/>
  <c r="AS570" i="14"/>
  <c r="AS571" i="14"/>
  <c r="AS572" i="14"/>
  <c r="AS573" i="14"/>
  <c r="AS574" i="14"/>
  <c r="AS575" i="14"/>
  <c r="AS576" i="14"/>
  <c r="AS577" i="14"/>
  <c r="AS578" i="14"/>
  <c r="AS579" i="14"/>
  <c r="AS580" i="14"/>
  <c r="AS581" i="14"/>
  <c r="AS582" i="14"/>
  <c r="AS583" i="14"/>
  <c r="AS584" i="14"/>
  <c r="AS585" i="14"/>
  <c r="AS586" i="14"/>
  <c r="AS587" i="14"/>
  <c r="AS588" i="14"/>
  <c r="AS589" i="14"/>
  <c r="AS590" i="14"/>
  <c r="AS591" i="14"/>
  <c r="AS593" i="14"/>
  <c r="AS595" i="14"/>
  <c r="AS596" i="14"/>
  <c r="AS597" i="14"/>
  <c r="AS598" i="14"/>
  <c r="AS601" i="14"/>
  <c r="AS602" i="14"/>
  <c r="AS603" i="14"/>
  <c r="AS604" i="14"/>
  <c r="AS605" i="14"/>
  <c r="AS608" i="14"/>
  <c r="AS609" i="14"/>
  <c r="AS610" i="14"/>
  <c r="AS611" i="14"/>
  <c r="AS612" i="14"/>
  <c r="AS616" i="14"/>
  <c r="AS617" i="14"/>
  <c r="AS618" i="14"/>
  <c r="AS619" i="14"/>
  <c r="AS622" i="14"/>
  <c r="AS623" i="14"/>
  <c r="AS624" i="14"/>
  <c r="AS625" i="14"/>
  <c r="AS626" i="14"/>
  <c r="AS627" i="14"/>
  <c r="AS628" i="14"/>
  <c r="AS629" i="14"/>
  <c r="AS630" i="14"/>
  <c r="AS631" i="14"/>
  <c r="AS632" i="14"/>
  <c r="AS633" i="14"/>
  <c r="AS634" i="14"/>
  <c r="AS635" i="14"/>
  <c r="AS637" i="14"/>
  <c r="AS638" i="14"/>
  <c r="AS639" i="14"/>
  <c r="AS640" i="14"/>
  <c r="AS642" i="14"/>
  <c r="AS643" i="14"/>
  <c r="AS645" i="14"/>
  <c r="AS646" i="14"/>
  <c r="AS647" i="14"/>
  <c r="AS648" i="14"/>
  <c r="AS649" i="14"/>
  <c r="AS650" i="14"/>
  <c r="AS651" i="14"/>
  <c r="AS652" i="14"/>
  <c r="AS653" i="14"/>
  <c r="AS654" i="14"/>
  <c r="AS655" i="14"/>
  <c r="AS656" i="14"/>
  <c r="AS657" i="14"/>
  <c r="AS658" i="14"/>
  <c r="AS659" i="14"/>
  <c r="AS660" i="14"/>
  <c r="AS661" i="14"/>
  <c r="AS662" i="14"/>
  <c r="AS663" i="14"/>
  <c r="AS665" i="14"/>
  <c r="AS666" i="14"/>
  <c r="AS667" i="14"/>
  <c r="AS668" i="14"/>
  <c r="AS669" i="14"/>
  <c r="AS670" i="14"/>
  <c r="AS671" i="14"/>
  <c r="AS672" i="14"/>
  <c r="AS673" i="14"/>
  <c r="AS674" i="14"/>
  <c r="AS675" i="14"/>
  <c r="AS676" i="14"/>
  <c r="AS677" i="14"/>
  <c r="AS678" i="14"/>
  <c r="AS679" i="14"/>
  <c r="AS680" i="14"/>
  <c r="AS681" i="14"/>
  <c r="AS682" i="14"/>
  <c r="AS683" i="14"/>
  <c r="AS684" i="14"/>
  <c r="AS685" i="14"/>
  <c r="AS686" i="14"/>
  <c r="AS687" i="14"/>
  <c r="AS688" i="14"/>
  <c r="AS689" i="14"/>
  <c r="AS690" i="14"/>
  <c r="AS691" i="14"/>
  <c r="AS692" i="14"/>
  <c r="AS693" i="14"/>
  <c r="AS694" i="14"/>
  <c r="AS695" i="14"/>
  <c r="AS696" i="14"/>
  <c r="AS697" i="14"/>
  <c r="AS698" i="14"/>
  <c r="AS699" i="14"/>
  <c r="AS700" i="14"/>
  <c r="AS701" i="14"/>
  <c r="AS702" i="14"/>
  <c r="AS703" i="14"/>
  <c r="AS704" i="14"/>
  <c r="AS705" i="14"/>
  <c r="AS706" i="14"/>
  <c r="AS707" i="14"/>
  <c r="AS708" i="14"/>
  <c r="AS709" i="14"/>
  <c r="AS710" i="14"/>
  <c r="AS711" i="14"/>
  <c r="AS712" i="14"/>
  <c r="AS713" i="14"/>
  <c r="AS714" i="14"/>
  <c r="AS715" i="14"/>
  <c r="AS716" i="14"/>
  <c r="AS717" i="14"/>
  <c r="AS718" i="14"/>
  <c r="AS719" i="14"/>
  <c r="AS720" i="14"/>
  <c r="AS721" i="14"/>
  <c r="AS722" i="14"/>
  <c r="AS723" i="14"/>
  <c r="AS724" i="14"/>
  <c r="AS725" i="14"/>
  <c r="AS726" i="14"/>
  <c r="AS727" i="14"/>
  <c r="AS728" i="14"/>
  <c r="AS729" i="14"/>
  <c r="AS730" i="14"/>
  <c r="AS731" i="14"/>
  <c r="AS732" i="14"/>
  <c r="AS733" i="14"/>
  <c r="AS734" i="14"/>
  <c r="AS735" i="14"/>
  <c r="AS736" i="14"/>
  <c r="AS737" i="14"/>
  <c r="AS738" i="14"/>
  <c r="AS739" i="14"/>
  <c r="AS740" i="14"/>
  <c r="AS741" i="14"/>
  <c r="AS742" i="14"/>
  <c r="AS743" i="14"/>
  <c r="AS744" i="14"/>
  <c r="AS745" i="14"/>
  <c r="AS746" i="14"/>
  <c r="AS747" i="14"/>
  <c r="AS748" i="14"/>
  <c r="AS749" i="14"/>
  <c r="AS750" i="14"/>
  <c r="AS751" i="14"/>
  <c r="AS752" i="14"/>
  <c r="AS753" i="14"/>
  <c r="AS754" i="14"/>
  <c r="AS755" i="14"/>
  <c r="AS756" i="14"/>
  <c r="AS757" i="14"/>
  <c r="AS392" i="14"/>
  <c r="AS393" i="14"/>
  <c r="AT389" i="14"/>
  <c r="AT390" i="14"/>
  <c r="AT391" i="14"/>
  <c r="AT392" i="14"/>
  <c r="AT393" i="14"/>
  <c r="AT394" i="14"/>
  <c r="AS389" i="14"/>
  <c r="AS391" i="14"/>
  <c r="AR396" i="14"/>
  <c r="AR397" i="14"/>
  <c r="AR398" i="14"/>
  <c r="AR399" i="14"/>
  <c r="AR400" i="14"/>
  <c r="AR401" i="14"/>
  <c r="AR402" i="14"/>
  <c r="AR403" i="14"/>
  <c r="AR404" i="14"/>
  <c r="AR405" i="14"/>
  <c r="AR406" i="14"/>
  <c r="AR407" i="14"/>
  <c r="AR408" i="14"/>
  <c r="AR409" i="14"/>
  <c r="AR410" i="14"/>
  <c r="AR411" i="14"/>
  <c r="AR412" i="14"/>
  <c r="AR413" i="14"/>
  <c r="AR414" i="14"/>
  <c r="AR415" i="14"/>
  <c r="AR416" i="14"/>
  <c r="AR417" i="14"/>
  <c r="AR418" i="14"/>
  <c r="AR419" i="14"/>
  <c r="AR420" i="14"/>
  <c r="AR421" i="14"/>
  <c r="AR422" i="14"/>
  <c r="AR423" i="14"/>
  <c r="AR424" i="14"/>
  <c r="AR425" i="14"/>
  <c r="AR426" i="14"/>
  <c r="AR427" i="14"/>
  <c r="AR428" i="14"/>
  <c r="AR429" i="14"/>
  <c r="AR430" i="14"/>
  <c r="AR431" i="14"/>
  <c r="AR432" i="14"/>
  <c r="AR433" i="14"/>
  <c r="AR434" i="14"/>
  <c r="AR435" i="14"/>
  <c r="AR436" i="14"/>
  <c r="AR437" i="14"/>
  <c r="AR438" i="14"/>
  <c r="AR439" i="14"/>
  <c r="AR440" i="14"/>
  <c r="AR441" i="14"/>
  <c r="AR442" i="14"/>
  <c r="AR443" i="14"/>
  <c r="AR444" i="14"/>
  <c r="AR445" i="14"/>
  <c r="AR446" i="14"/>
  <c r="AR447" i="14"/>
  <c r="AR448" i="14"/>
  <c r="AR449" i="14"/>
  <c r="AR450" i="14"/>
  <c r="AR451" i="14"/>
  <c r="AR452" i="14"/>
  <c r="AR453" i="14"/>
  <c r="AR454" i="14"/>
  <c r="AR455" i="14"/>
  <c r="AR456" i="14"/>
  <c r="AR457" i="14"/>
  <c r="AR458" i="14"/>
  <c r="AP3" i="14"/>
  <c r="AW1824" i="14"/>
  <c r="AX1824" i="14"/>
  <c r="AW1827" i="14"/>
  <c r="AX1827" i="14"/>
  <c r="AX1826" i="14"/>
  <c r="AW1826" i="14"/>
  <c r="AX1828" i="14"/>
  <c r="AW1828" i="14"/>
  <c r="AX1825" i="14"/>
  <c r="AW1825" i="14"/>
  <c r="AX1823" i="14"/>
  <c r="AW1823" i="14"/>
  <c r="AX1822" i="14"/>
  <c r="AW1822" i="14"/>
  <c r="AQ48" i="14"/>
  <c r="AQ49" i="14"/>
  <c r="AR48" i="14"/>
  <c r="AP49" i="14"/>
  <c r="AP48" i="14"/>
  <c r="AC1109" i="14" l="1"/>
  <c r="AO7" i="14"/>
  <c r="AO5" i="14"/>
  <c r="AO6" i="14"/>
  <c r="AW1025" i="14"/>
  <c r="AW1021" i="14"/>
  <c r="AW1017" i="14"/>
  <c r="AW1013" i="14"/>
  <c r="AW1007" i="14"/>
  <c r="AW1001" i="14"/>
  <c r="AW997" i="14"/>
  <c r="AW1045" i="14"/>
  <c r="AX1045" i="14" s="1"/>
  <c r="AW1041" i="14"/>
  <c r="AX1041" i="14" s="1"/>
  <c r="AW1037" i="14"/>
  <c r="AX1037" i="14" s="1"/>
  <c r="AW1006" i="14"/>
  <c r="AW1027" i="14"/>
  <c r="AW1023" i="14"/>
  <c r="AW1019" i="14"/>
  <c r="AW1015" i="14"/>
  <c r="AW1011" i="14"/>
  <c r="AW1005" i="14"/>
  <c r="AW999" i="14"/>
  <c r="AW994" i="14"/>
  <c r="AW1047" i="14"/>
  <c r="AX1047" i="14" s="1"/>
  <c r="AW1039" i="14"/>
  <c r="AX1039" i="14" s="1"/>
  <c r="A1388" i="14"/>
  <c r="A1395" i="14" s="1"/>
  <c r="A1402" i="14" s="1"/>
  <c r="AW1313" i="14"/>
  <c r="AX1313" i="14" s="1"/>
  <c r="AW1312" i="14"/>
  <c r="AX1312" i="14" s="1"/>
  <c r="AW1311" i="14"/>
  <c r="AX1311" i="14" s="1"/>
  <c r="AX391" i="14"/>
  <c r="AW391" i="14"/>
  <c r="AX389" i="14"/>
  <c r="AW389" i="14"/>
  <c r="AX390" i="14"/>
  <c r="AW390" i="14"/>
  <c r="AX393" i="14"/>
  <c r="AW393" i="14"/>
  <c r="AX392" i="14"/>
  <c r="AW392" i="14"/>
  <c r="AX757" i="14"/>
  <c r="AW757" i="14"/>
  <c r="AX756" i="14"/>
  <c r="AW756" i="14"/>
  <c r="AX755" i="14"/>
  <c r="AW755" i="14"/>
  <c r="AX754" i="14"/>
  <c r="AW754" i="14"/>
  <c r="AX753" i="14"/>
  <c r="AW753" i="14"/>
  <c r="AX752" i="14"/>
  <c r="AW752" i="14"/>
  <c r="AX751" i="14"/>
  <c r="AW751" i="14"/>
  <c r="AX750" i="14"/>
  <c r="AW750" i="14"/>
  <c r="AX749" i="14"/>
  <c r="AW749" i="14"/>
  <c r="AX748" i="14"/>
  <c r="AW748" i="14"/>
  <c r="AX747" i="14"/>
  <c r="AW747" i="14"/>
  <c r="AX746" i="14"/>
  <c r="AW746" i="14"/>
  <c r="AX745" i="14"/>
  <c r="AW745" i="14"/>
  <c r="AX744" i="14"/>
  <c r="AW744" i="14"/>
  <c r="AX743" i="14"/>
  <c r="AW743" i="14"/>
  <c r="AX742" i="14"/>
  <c r="AW742" i="14"/>
  <c r="AX741" i="14"/>
  <c r="AW741" i="14"/>
  <c r="AX740" i="14"/>
  <c r="AW740" i="14"/>
  <c r="AX739" i="14"/>
  <c r="AY739" i="14" s="1"/>
  <c r="AW739" i="14"/>
  <c r="AX738" i="14"/>
  <c r="AW738" i="14"/>
  <c r="AX737" i="14"/>
  <c r="AW737" i="14"/>
  <c r="AX736" i="14"/>
  <c r="AW736" i="14"/>
  <c r="AX735" i="14"/>
  <c r="AW735" i="14"/>
  <c r="AX734" i="14"/>
  <c r="AW734" i="14"/>
  <c r="AX733" i="14"/>
  <c r="AW733" i="14"/>
  <c r="AX732" i="14"/>
  <c r="AW732" i="14"/>
  <c r="AX731" i="14"/>
  <c r="AW731" i="14"/>
  <c r="AX730" i="14"/>
  <c r="AW730" i="14"/>
  <c r="AX729" i="14"/>
  <c r="AW729" i="14"/>
  <c r="AX728" i="14"/>
  <c r="AW728" i="14"/>
  <c r="AX727" i="14"/>
  <c r="AW727" i="14"/>
  <c r="AX726" i="14"/>
  <c r="AW726" i="14"/>
  <c r="AX725" i="14"/>
  <c r="AY725" i="14" s="1"/>
  <c r="AW725" i="14"/>
  <c r="AX724" i="14"/>
  <c r="AW724" i="14"/>
  <c r="AX723" i="14"/>
  <c r="AW723" i="14"/>
  <c r="AX722" i="14"/>
  <c r="AW722" i="14"/>
  <c r="AX721" i="14"/>
  <c r="AW721" i="14"/>
  <c r="AX720" i="14"/>
  <c r="AW720" i="14"/>
  <c r="AX719" i="14"/>
  <c r="AW719" i="14"/>
  <c r="AX718" i="14"/>
  <c r="AW718" i="14"/>
  <c r="AX717" i="14"/>
  <c r="AW717" i="14"/>
  <c r="AX716" i="14"/>
  <c r="AW716" i="14"/>
  <c r="AX715" i="14"/>
  <c r="AW715" i="14"/>
  <c r="AX714" i="14"/>
  <c r="AW714" i="14"/>
  <c r="AX713" i="14"/>
  <c r="AW713" i="14"/>
  <c r="AX712" i="14"/>
  <c r="AW712" i="14"/>
  <c r="AX711" i="14"/>
  <c r="AY711" i="14" s="1"/>
  <c r="AW711" i="14"/>
  <c r="AX710" i="14"/>
  <c r="AW710" i="14"/>
  <c r="AX709" i="14"/>
  <c r="AW709" i="14"/>
  <c r="AX708" i="14"/>
  <c r="AW708" i="14"/>
  <c r="AX707" i="14"/>
  <c r="AW707" i="14"/>
  <c r="AX706" i="14"/>
  <c r="AW706" i="14"/>
  <c r="AX705" i="14"/>
  <c r="AW705" i="14"/>
  <c r="AX704" i="14"/>
  <c r="AW704" i="14"/>
  <c r="AX703" i="14"/>
  <c r="AW703" i="14"/>
  <c r="AX702" i="14"/>
  <c r="AW702" i="14"/>
  <c r="AX701" i="14"/>
  <c r="AW701" i="14"/>
  <c r="AX700" i="14"/>
  <c r="AW700" i="14"/>
  <c r="AX699" i="14"/>
  <c r="AW699" i="14"/>
  <c r="AX698" i="14"/>
  <c r="AW698" i="14"/>
  <c r="AX697" i="14"/>
  <c r="AY697" i="14" s="1"/>
  <c r="AW697" i="14"/>
  <c r="AX696" i="14"/>
  <c r="AW696" i="14"/>
  <c r="AX695" i="14"/>
  <c r="AW695" i="14"/>
  <c r="AX694" i="14"/>
  <c r="AW694" i="14"/>
  <c r="AX693" i="14"/>
  <c r="AW693" i="14"/>
  <c r="AX692" i="14"/>
  <c r="AW692" i="14"/>
  <c r="AX691" i="14"/>
  <c r="AW691" i="14"/>
  <c r="AX690" i="14"/>
  <c r="AW690" i="14"/>
  <c r="AX689" i="14"/>
  <c r="AW689" i="14"/>
  <c r="AX688" i="14"/>
  <c r="AW688" i="14"/>
  <c r="AX687" i="14"/>
  <c r="AW687" i="14"/>
  <c r="AX686" i="14"/>
  <c r="AW686" i="14"/>
  <c r="AX685" i="14"/>
  <c r="AW685" i="14"/>
  <c r="AX684" i="14"/>
  <c r="AW684" i="14"/>
  <c r="AX683" i="14"/>
  <c r="AY683" i="14" s="1"/>
  <c r="AW683" i="14"/>
  <c r="AX682" i="14"/>
  <c r="AW682" i="14"/>
  <c r="AX681" i="14"/>
  <c r="AW681" i="14"/>
  <c r="AX680" i="14"/>
  <c r="AW680" i="14"/>
  <c r="AX679" i="14"/>
  <c r="AW679" i="14"/>
  <c r="AX678" i="14"/>
  <c r="AW678" i="14"/>
  <c r="AX677" i="14"/>
  <c r="AW677" i="14"/>
  <c r="AX676" i="14"/>
  <c r="AW676" i="14"/>
  <c r="AX675" i="14"/>
  <c r="AW675" i="14"/>
  <c r="AX674" i="14"/>
  <c r="AW674" i="14"/>
  <c r="AX673" i="14"/>
  <c r="AW673" i="14"/>
  <c r="AX672" i="14"/>
  <c r="AW672" i="14"/>
  <c r="AX671" i="14"/>
  <c r="AW671" i="14"/>
  <c r="AX670" i="14"/>
  <c r="AW670" i="14"/>
  <c r="AX669" i="14"/>
  <c r="AY669" i="14" s="1"/>
  <c r="AW669" i="14"/>
  <c r="AX668" i="14"/>
  <c r="AW668" i="14"/>
  <c r="AX667" i="14"/>
  <c r="AW667" i="14"/>
  <c r="AX666" i="14"/>
  <c r="AW666" i="14"/>
  <c r="AX665" i="14"/>
  <c r="AW665" i="14"/>
  <c r="AX663" i="14"/>
  <c r="AW663" i="14"/>
  <c r="AX662" i="14"/>
  <c r="AW662" i="14"/>
  <c r="AX661" i="14"/>
  <c r="AW661" i="14"/>
  <c r="AX660" i="14"/>
  <c r="AW660" i="14"/>
  <c r="AX659" i="14"/>
  <c r="AW659" i="14"/>
  <c r="AX658" i="14"/>
  <c r="AW658" i="14"/>
  <c r="AX657" i="14"/>
  <c r="AW657" i="14"/>
  <c r="AX656" i="14"/>
  <c r="AW656" i="14"/>
  <c r="AX655" i="14"/>
  <c r="AW655" i="14"/>
  <c r="AX654" i="14"/>
  <c r="AW654" i="14"/>
  <c r="AX653" i="14"/>
  <c r="AW653" i="14"/>
  <c r="AX652" i="14"/>
  <c r="AW652" i="14"/>
  <c r="AX651" i="14"/>
  <c r="AW651" i="14"/>
  <c r="AX650" i="14"/>
  <c r="AW650" i="14"/>
  <c r="AX649" i="14"/>
  <c r="AW649" i="14"/>
  <c r="AX648" i="14"/>
  <c r="AY648" i="14" s="1"/>
  <c r="AW648" i="14"/>
  <c r="AX647" i="14"/>
  <c r="AW647" i="14"/>
  <c r="AX646" i="14"/>
  <c r="AW646" i="14"/>
  <c r="AX645" i="14"/>
  <c r="AW645" i="14"/>
  <c r="AX643" i="14"/>
  <c r="AW643" i="14"/>
  <c r="AX642" i="14"/>
  <c r="AW642" i="14"/>
  <c r="AX640" i="14"/>
  <c r="AW640" i="14"/>
  <c r="AX639" i="14"/>
  <c r="AW639" i="14"/>
  <c r="AX638" i="14"/>
  <c r="AW638" i="14"/>
  <c r="AX637" i="14"/>
  <c r="AW637" i="14"/>
  <c r="AX635" i="14"/>
  <c r="AW635" i="14"/>
  <c r="AX634" i="14"/>
  <c r="AW634" i="14"/>
  <c r="AX633" i="14"/>
  <c r="AW633" i="14"/>
  <c r="AX632" i="14"/>
  <c r="AW632" i="14"/>
  <c r="AX631" i="14"/>
  <c r="AW631" i="14"/>
  <c r="AX630" i="14"/>
  <c r="AW630" i="14"/>
  <c r="AX629" i="14"/>
  <c r="AW629" i="14"/>
  <c r="AX628" i="14"/>
  <c r="AW628" i="14"/>
  <c r="AX627" i="14"/>
  <c r="AY627" i="14" s="1"/>
  <c r="AW627" i="14"/>
  <c r="AX626" i="14"/>
  <c r="AW626" i="14"/>
  <c r="AX625" i="14"/>
  <c r="AW625" i="14"/>
  <c r="AX624" i="14"/>
  <c r="AW624" i="14"/>
  <c r="AX623" i="14"/>
  <c r="AW623" i="14"/>
  <c r="AX622" i="14"/>
  <c r="AW622" i="14"/>
  <c r="AX619" i="14"/>
  <c r="AW619" i="14"/>
  <c r="AX618" i="14"/>
  <c r="AW618" i="14"/>
  <c r="AX617" i="14"/>
  <c r="AW617" i="14"/>
  <c r="AX616" i="14"/>
  <c r="AW616" i="14"/>
  <c r="AX612" i="14"/>
  <c r="AW612" i="14"/>
  <c r="AX611" i="14"/>
  <c r="AW611" i="14"/>
  <c r="AX610" i="14"/>
  <c r="AW610" i="14"/>
  <c r="AX609" i="14"/>
  <c r="AW609" i="14"/>
  <c r="AX608" i="14"/>
  <c r="AW608" i="14"/>
  <c r="AX605" i="14"/>
  <c r="AW605" i="14"/>
  <c r="AX604" i="14"/>
  <c r="AW604" i="14"/>
  <c r="AX603" i="14"/>
  <c r="AW603" i="14"/>
  <c r="AX602" i="14"/>
  <c r="AW602" i="14"/>
  <c r="AX601" i="14"/>
  <c r="AW601" i="14"/>
  <c r="AX598" i="14"/>
  <c r="AW598" i="14"/>
  <c r="AX597" i="14"/>
  <c r="AW597" i="14"/>
  <c r="AX596" i="14"/>
  <c r="AW596" i="14"/>
  <c r="AX595" i="14"/>
  <c r="AW595" i="14"/>
  <c r="AX593" i="14"/>
  <c r="AW593" i="14"/>
  <c r="AX591" i="14"/>
  <c r="AW591" i="14"/>
  <c r="AX590" i="14"/>
  <c r="AW590" i="14"/>
  <c r="AX589" i="14"/>
  <c r="AW589" i="14"/>
  <c r="AX588" i="14"/>
  <c r="AW588" i="14"/>
  <c r="AX587" i="14"/>
  <c r="AW587" i="14"/>
  <c r="AX586" i="14"/>
  <c r="AW586" i="14"/>
  <c r="AX585" i="14"/>
  <c r="AW585" i="14"/>
  <c r="AX584" i="14"/>
  <c r="AW584" i="14"/>
  <c r="AX583" i="14"/>
  <c r="AW583" i="14"/>
  <c r="AX582" i="14"/>
  <c r="AW582" i="14"/>
  <c r="AX581" i="14"/>
  <c r="AW581" i="14"/>
  <c r="AX580" i="14"/>
  <c r="AW580" i="14"/>
  <c r="AX579" i="14"/>
  <c r="AW579" i="14"/>
  <c r="AX578" i="14"/>
  <c r="AY578" i="14" s="1"/>
  <c r="AW578" i="14"/>
  <c r="AX577" i="14"/>
  <c r="AW577" i="14"/>
  <c r="AX576" i="14"/>
  <c r="AW576" i="14"/>
  <c r="AX575" i="14"/>
  <c r="AW575" i="14"/>
  <c r="AX574" i="14"/>
  <c r="AW574" i="14"/>
  <c r="AX573" i="14"/>
  <c r="AW573" i="14"/>
  <c r="AX572" i="14"/>
  <c r="AW572" i="14"/>
  <c r="AX571" i="14"/>
  <c r="AW571" i="14"/>
  <c r="AX570" i="14"/>
  <c r="AW570" i="14"/>
  <c r="AX569" i="14"/>
  <c r="AW569" i="14"/>
  <c r="AX568" i="14"/>
  <c r="AW568" i="14"/>
  <c r="AX567" i="14"/>
  <c r="AW567" i="14"/>
  <c r="AX566" i="14"/>
  <c r="AW566" i="14"/>
  <c r="AX565" i="14"/>
  <c r="AW565" i="14"/>
  <c r="AX564" i="14"/>
  <c r="AW564" i="14"/>
  <c r="AX563" i="14"/>
  <c r="AW563" i="14"/>
  <c r="AX562" i="14"/>
  <c r="AW562" i="14"/>
  <c r="AX561" i="14"/>
  <c r="AW561" i="14"/>
  <c r="AX560" i="14"/>
  <c r="AW560" i="14"/>
  <c r="AX559" i="14"/>
  <c r="AW559" i="14"/>
  <c r="AX558" i="14"/>
  <c r="AW558" i="14"/>
  <c r="AX557" i="14"/>
  <c r="AW557" i="14"/>
  <c r="AX556" i="14"/>
  <c r="AW556" i="14"/>
  <c r="AX555" i="14"/>
  <c r="AW555" i="14"/>
  <c r="AX554" i="14"/>
  <c r="AW554" i="14"/>
  <c r="AX553" i="14"/>
  <c r="AW553" i="14"/>
  <c r="AX552" i="14"/>
  <c r="AW552" i="14"/>
  <c r="AX551" i="14"/>
  <c r="AW551" i="14"/>
  <c r="AX550" i="14"/>
  <c r="AW550" i="14"/>
  <c r="AX549" i="14"/>
  <c r="AW549" i="14"/>
  <c r="AX548" i="14"/>
  <c r="AW548" i="14"/>
  <c r="AX547" i="14"/>
  <c r="AW547" i="14"/>
  <c r="AX546" i="14"/>
  <c r="AW546" i="14"/>
  <c r="AX545" i="14"/>
  <c r="AW545" i="14"/>
  <c r="AX544" i="14"/>
  <c r="AW544" i="14"/>
  <c r="AX543" i="14"/>
  <c r="AW543" i="14"/>
  <c r="AX542" i="14"/>
  <c r="AW542" i="14"/>
  <c r="AX541" i="14"/>
  <c r="AW541" i="14"/>
  <c r="AX540" i="14"/>
  <c r="AW540" i="14"/>
  <c r="AX539" i="14"/>
  <c r="AW539" i="14"/>
  <c r="AX538" i="14"/>
  <c r="AW538" i="14"/>
  <c r="AX537" i="14"/>
  <c r="AW537" i="14"/>
  <c r="AX536" i="14"/>
  <c r="AW536" i="14"/>
  <c r="AX535" i="14"/>
  <c r="AW535" i="14"/>
  <c r="AX534" i="14"/>
  <c r="AW534" i="14"/>
  <c r="AX533" i="14"/>
  <c r="AW533" i="14"/>
  <c r="AX532" i="14"/>
  <c r="AW532" i="14"/>
  <c r="AX531" i="14"/>
  <c r="AW531" i="14"/>
  <c r="AX530" i="14"/>
  <c r="AW530" i="14"/>
  <c r="AX529" i="14"/>
  <c r="AW529" i="14"/>
  <c r="AX528" i="14"/>
  <c r="AW528" i="14"/>
  <c r="AX527" i="14"/>
  <c r="AW527" i="14"/>
  <c r="AX526" i="14"/>
  <c r="AW526" i="14"/>
  <c r="AX525" i="14"/>
  <c r="AW525" i="14"/>
  <c r="AX524" i="14"/>
  <c r="AW524" i="14"/>
  <c r="AX523" i="14"/>
  <c r="AW523" i="14"/>
  <c r="AX522" i="14"/>
  <c r="AW522" i="14"/>
  <c r="AX521" i="14"/>
  <c r="AW521" i="14"/>
  <c r="AX520" i="14"/>
  <c r="AW520" i="14"/>
  <c r="AX519" i="14"/>
  <c r="AW519" i="14"/>
  <c r="AX518" i="14"/>
  <c r="AW518" i="14"/>
  <c r="AX517" i="14"/>
  <c r="AW517" i="14"/>
  <c r="AX516" i="14"/>
  <c r="AW516" i="14"/>
  <c r="AX515" i="14"/>
  <c r="AW515" i="14"/>
  <c r="AX514" i="14"/>
  <c r="AW514" i="14"/>
  <c r="AX513" i="14"/>
  <c r="AW513" i="14"/>
  <c r="AX512" i="14"/>
  <c r="AW512" i="14"/>
  <c r="AX511" i="14"/>
  <c r="AW511" i="14"/>
  <c r="AX510" i="14"/>
  <c r="AW510" i="14"/>
  <c r="AX509" i="14"/>
  <c r="AW509" i="14"/>
  <c r="AX508" i="14"/>
  <c r="AW508" i="14"/>
  <c r="AX507" i="14"/>
  <c r="AW507" i="14"/>
  <c r="AX506" i="14"/>
  <c r="AW506" i="14"/>
  <c r="AX505" i="14"/>
  <c r="AW505" i="14"/>
  <c r="AX504" i="14"/>
  <c r="AW504" i="14"/>
  <c r="AX503" i="14"/>
  <c r="AW503" i="14"/>
  <c r="AX502" i="14"/>
  <c r="AW502" i="14"/>
  <c r="AX501" i="14"/>
  <c r="AW501" i="14"/>
  <c r="AX500" i="14"/>
  <c r="AW500" i="14"/>
  <c r="AX499" i="14"/>
  <c r="AW499" i="14"/>
  <c r="AX498" i="14"/>
  <c r="AW498" i="14"/>
  <c r="AX497" i="14"/>
  <c r="AW497" i="14"/>
  <c r="AX496" i="14"/>
  <c r="AW496" i="14"/>
  <c r="AX495" i="14"/>
  <c r="AW495" i="14"/>
  <c r="AX494" i="14"/>
  <c r="AW494" i="14"/>
  <c r="AX493" i="14"/>
  <c r="AW493" i="14"/>
  <c r="AX492" i="14"/>
  <c r="AW492" i="14"/>
  <c r="AX491" i="14"/>
  <c r="AW491" i="14"/>
  <c r="AX490" i="14"/>
  <c r="AW490" i="14"/>
  <c r="AX489" i="14"/>
  <c r="AW489" i="14"/>
  <c r="AX488" i="14"/>
  <c r="AW488" i="14"/>
  <c r="AX487" i="14"/>
  <c r="AW487" i="14"/>
  <c r="AX486" i="14"/>
  <c r="AW486" i="14"/>
  <c r="AX485" i="14"/>
  <c r="AW485" i="14"/>
  <c r="AX484" i="14"/>
  <c r="AW484" i="14"/>
  <c r="AX483" i="14"/>
  <c r="AW483" i="14"/>
  <c r="AX482" i="14"/>
  <c r="AW482" i="14"/>
  <c r="AX481" i="14"/>
  <c r="AW481" i="14"/>
  <c r="AX480" i="14"/>
  <c r="AW480" i="14"/>
  <c r="AX479" i="14"/>
  <c r="AW479" i="14"/>
  <c r="AX478" i="14"/>
  <c r="AW478" i="14"/>
  <c r="AX477" i="14"/>
  <c r="AW477" i="14"/>
  <c r="AX476" i="14"/>
  <c r="AW476" i="14"/>
  <c r="AX475" i="14"/>
  <c r="AW475" i="14"/>
  <c r="AX474" i="14"/>
  <c r="AW474" i="14"/>
  <c r="AX473" i="14"/>
  <c r="AW473" i="14"/>
  <c r="AX465" i="14"/>
  <c r="AW465" i="14"/>
  <c r="AX464" i="14"/>
  <c r="AW464" i="14"/>
  <c r="AX463" i="14"/>
  <c r="AW463" i="14"/>
  <c r="AX462" i="14"/>
  <c r="AW462" i="14"/>
  <c r="AX461" i="14"/>
  <c r="AW461" i="14"/>
  <c r="AX460" i="14"/>
  <c r="AW460" i="14"/>
  <c r="AX459" i="14"/>
  <c r="AW459" i="14"/>
  <c r="AX458" i="14"/>
  <c r="AW458" i="14"/>
  <c r="AX457" i="14"/>
  <c r="AW457" i="14"/>
  <c r="AX456" i="14"/>
  <c r="AW456" i="14"/>
  <c r="AX455" i="14"/>
  <c r="AW455" i="14"/>
  <c r="AX454" i="14"/>
  <c r="AW454" i="14"/>
  <c r="AX453" i="14"/>
  <c r="AW453" i="14"/>
  <c r="AX452" i="14"/>
  <c r="AW452" i="14"/>
  <c r="AX451" i="14"/>
  <c r="AW451" i="14"/>
  <c r="AX450" i="14"/>
  <c r="AW450" i="14"/>
  <c r="AX449" i="14"/>
  <c r="AW449" i="14"/>
  <c r="AX448" i="14"/>
  <c r="AW448" i="14"/>
  <c r="AX447" i="14"/>
  <c r="AW447" i="14"/>
  <c r="AX446" i="14"/>
  <c r="AW446" i="14"/>
  <c r="AX445" i="14"/>
  <c r="AW445" i="14"/>
  <c r="AX444" i="14"/>
  <c r="AW444" i="14"/>
  <c r="AX443" i="14"/>
  <c r="AW443" i="14"/>
  <c r="AX442" i="14"/>
  <c r="AW442" i="14"/>
  <c r="AX441" i="14"/>
  <c r="AW441" i="14"/>
  <c r="AX440" i="14"/>
  <c r="AW440" i="14"/>
  <c r="AX439" i="14"/>
  <c r="AW439" i="14"/>
  <c r="AX438" i="14"/>
  <c r="AW438" i="14"/>
  <c r="AX437" i="14"/>
  <c r="AW437" i="14"/>
  <c r="AX436" i="14"/>
  <c r="AW436" i="14"/>
  <c r="AX435" i="14"/>
  <c r="AW435" i="14"/>
  <c r="AX434" i="14"/>
  <c r="AW434" i="14"/>
  <c r="AX432" i="14"/>
  <c r="AW432" i="14"/>
  <c r="AX431" i="14"/>
  <c r="AW431" i="14"/>
  <c r="AX430" i="14"/>
  <c r="AW430" i="14"/>
  <c r="AX429" i="14"/>
  <c r="AW429" i="14"/>
  <c r="AX428" i="14"/>
  <c r="AW428" i="14"/>
  <c r="AX427" i="14"/>
  <c r="AW427" i="14"/>
  <c r="AX426" i="14"/>
  <c r="AW426" i="14"/>
  <c r="AX425" i="14"/>
  <c r="AW425" i="14"/>
  <c r="AX424" i="14"/>
  <c r="AW424" i="14"/>
  <c r="AX423" i="14"/>
  <c r="AW423" i="14"/>
  <c r="AX422" i="14"/>
  <c r="AW422" i="14"/>
  <c r="AX421" i="14"/>
  <c r="AW421" i="14"/>
  <c r="AX420" i="14"/>
  <c r="AW420" i="14"/>
  <c r="AX419" i="14"/>
  <c r="AW419" i="14"/>
  <c r="AX418" i="14"/>
  <c r="AW418" i="14"/>
  <c r="AX417" i="14"/>
  <c r="AW417" i="14"/>
  <c r="AX416" i="14"/>
  <c r="AW416" i="14"/>
  <c r="AX415" i="14"/>
  <c r="AW415" i="14"/>
  <c r="AX414" i="14"/>
  <c r="AW414" i="14"/>
  <c r="AX413" i="14"/>
  <c r="AW413" i="14"/>
  <c r="AX412" i="14"/>
  <c r="AW412" i="14"/>
  <c r="AX411" i="14"/>
  <c r="AW411" i="14"/>
  <c r="AX409" i="14"/>
  <c r="AW409" i="14"/>
  <c r="AX408" i="14"/>
  <c r="AW408" i="14"/>
  <c r="AX407" i="14"/>
  <c r="AW407" i="14"/>
  <c r="AX406" i="14"/>
  <c r="AW406" i="14"/>
  <c r="AX405" i="14"/>
  <c r="AW405" i="14"/>
  <c r="AX404" i="14"/>
  <c r="AW404" i="14"/>
  <c r="AX403" i="14"/>
  <c r="AW403" i="14"/>
  <c r="AX402" i="14"/>
  <c r="AW402" i="14"/>
  <c r="AX401" i="14"/>
  <c r="AW401" i="14"/>
  <c r="AX400" i="14"/>
  <c r="AW400" i="14"/>
  <c r="AX399" i="14"/>
  <c r="AW399" i="14"/>
  <c r="AX396" i="14"/>
  <c r="AW396" i="14"/>
  <c r="AX395" i="14"/>
  <c r="AW395" i="14"/>
  <c r="AX394" i="14"/>
  <c r="AW394" i="14"/>
  <c r="AX979" i="14"/>
  <c r="AW979" i="14"/>
  <c r="AX978" i="14"/>
  <c r="AW978" i="14"/>
  <c r="AX664" i="14"/>
  <c r="AW664" i="14"/>
  <c r="AX644" i="14"/>
  <c r="AW644" i="14"/>
  <c r="AX641" i="14"/>
  <c r="AY641" i="14" s="1"/>
  <c r="AW641" i="14"/>
  <c r="AX636" i="14"/>
  <c r="AW636" i="14"/>
  <c r="AX621" i="14"/>
  <c r="AW621" i="14"/>
  <c r="AX620" i="14"/>
  <c r="AW620" i="14"/>
  <c r="AX615" i="14"/>
  <c r="AW615" i="14"/>
  <c r="AX614" i="14"/>
  <c r="AW614" i="14"/>
  <c r="AX613" i="14"/>
  <c r="AY613" i="14" s="1"/>
  <c r="AW613" i="14"/>
  <c r="AX607" i="14"/>
  <c r="AW607" i="14"/>
  <c r="AX606" i="14"/>
  <c r="AY606" i="14" s="1"/>
  <c r="AW606" i="14"/>
  <c r="AX600" i="14"/>
  <c r="AW600" i="14"/>
  <c r="AX599" i="14"/>
  <c r="AY599" i="14" s="1"/>
  <c r="AW599" i="14"/>
  <c r="AX594" i="14"/>
  <c r="AW594" i="14"/>
  <c r="AX592" i="14"/>
  <c r="AY592" i="14" s="1"/>
  <c r="AW592" i="14"/>
  <c r="AX433" i="14"/>
  <c r="AW433" i="14"/>
  <c r="AX410" i="14"/>
  <c r="AW410" i="14"/>
  <c r="AX398" i="14"/>
  <c r="AW398" i="14"/>
  <c r="AX397" i="14"/>
  <c r="AW397" i="14"/>
  <c r="AX985" i="14"/>
  <c r="AW985" i="14"/>
  <c r="AX984" i="14"/>
  <c r="AW984" i="14"/>
  <c r="AX983" i="14"/>
  <c r="AW983" i="14"/>
  <c r="AX982" i="14"/>
  <c r="AW982" i="14"/>
  <c r="AX981" i="14"/>
  <c r="AW981" i="14"/>
  <c r="AX980" i="14"/>
  <c r="AW980" i="14"/>
  <c r="AX977" i="14"/>
  <c r="AW977" i="14"/>
  <c r="AX976" i="14"/>
  <c r="AW976" i="14"/>
  <c r="AX975" i="14"/>
  <c r="AW975" i="14"/>
  <c r="AX974" i="14"/>
  <c r="AW974" i="14"/>
  <c r="AX973" i="14"/>
  <c r="AW973" i="14"/>
  <c r="AX972" i="14"/>
  <c r="AW972" i="14"/>
  <c r="AX971" i="14"/>
  <c r="AW971" i="14"/>
  <c r="AX970" i="14"/>
  <c r="AW970" i="14"/>
  <c r="AX969" i="14"/>
  <c r="AW969" i="14"/>
  <c r="AX968" i="14"/>
  <c r="AW968" i="14"/>
  <c r="AX967" i="14"/>
  <c r="AW967" i="14"/>
  <c r="AX966" i="14"/>
  <c r="AW966" i="14"/>
  <c r="AX965" i="14"/>
  <c r="AW965" i="14"/>
  <c r="AX964" i="14"/>
  <c r="AW964" i="14"/>
  <c r="AX963" i="14"/>
  <c r="AW963" i="14"/>
  <c r="AX962" i="14"/>
  <c r="AW962" i="14"/>
  <c r="AX961" i="14"/>
  <c r="AW961" i="14"/>
  <c r="AX960" i="14"/>
  <c r="AW960" i="14"/>
  <c r="AX959" i="14"/>
  <c r="AW959" i="14"/>
  <c r="AX958" i="14"/>
  <c r="AW958" i="14"/>
  <c r="AX957" i="14"/>
  <c r="AW957" i="14"/>
  <c r="AX956" i="14"/>
  <c r="AW956" i="14"/>
  <c r="AX955" i="14"/>
  <c r="AW955" i="14"/>
  <c r="AX954" i="14"/>
  <c r="AW954" i="14"/>
  <c r="AX953" i="14"/>
  <c r="AW953" i="14"/>
  <c r="AX952" i="14"/>
  <c r="AW952" i="14"/>
  <c r="AX951" i="14"/>
  <c r="AW951" i="14"/>
  <c r="AX950" i="14"/>
  <c r="AW950" i="14"/>
  <c r="AX949" i="14"/>
  <c r="AW949" i="14"/>
  <c r="AX948" i="14"/>
  <c r="AW948" i="14"/>
  <c r="AX947" i="14"/>
  <c r="AW947" i="14"/>
  <c r="AX946" i="14"/>
  <c r="AW946" i="14"/>
  <c r="AX945" i="14"/>
  <c r="AW945" i="14"/>
  <c r="AX944" i="14"/>
  <c r="AW944" i="14"/>
  <c r="AX943" i="14"/>
  <c r="AW943" i="14"/>
  <c r="AX942" i="14"/>
  <c r="AW942" i="14"/>
  <c r="AX941" i="14"/>
  <c r="AW941" i="14"/>
  <c r="AX940" i="14"/>
  <c r="AW940" i="14"/>
  <c r="AX939" i="14"/>
  <c r="AW939" i="14"/>
  <c r="AX938" i="14"/>
  <c r="AW938" i="14"/>
  <c r="AX937" i="14"/>
  <c r="AW937" i="14"/>
  <c r="AX936" i="14"/>
  <c r="AW936" i="14"/>
  <c r="AX935" i="14"/>
  <c r="AW935" i="14"/>
  <c r="AX934" i="14"/>
  <c r="AW934" i="14"/>
  <c r="AX933" i="14"/>
  <c r="AW933" i="14"/>
  <c r="AX932" i="14"/>
  <c r="AW932" i="14"/>
  <c r="AX931" i="14"/>
  <c r="AW931" i="14"/>
  <c r="AX930" i="14"/>
  <c r="AW930" i="14"/>
  <c r="AX929" i="14"/>
  <c r="AW929" i="14"/>
  <c r="AX928" i="14"/>
  <c r="AW928" i="14"/>
  <c r="AX927" i="14"/>
  <c r="AW927" i="14"/>
  <c r="AX926" i="14"/>
  <c r="AW926" i="14"/>
  <c r="AX925" i="14"/>
  <c r="AW925" i="14"/>
  <c r="AX924" i="14"/>
  <c r="AW924" i="14"/>
  <c r="AX923" i="14"/>
  <c r="AW923" i="14"/>
  <c r="AX922" i="14"/>
  <c r="AW922" i="14"/>
  <c r="AX921" i="14"/>
  <c r="AW921" i="14"/>
  <c r="AX920" i="14"/>
  <c r="AW920" i="14"/>
  <c r="AX919" i="14"/>
  <c r="AW919" i="14"/>
  <c r="AX918" i="14"/>
  <c r="AW918" i="14"/>
  <c r="AX917" i="14"/>
  <c r="AW917" i="14"/>
  <c r="AX916" i="14"/>
  <c r="AW916" i="14"/>
  <c r="AX915" i="14"/>
  <c r="AW915" i="14"/>
  <c r="AX914" i="14"/>
  <c r="AW914" i="14"/>
  <c r="AX913" i="14"/>
  <c r="AW913" i="14"/>
  <c r="AX912" i="14"/>
  <c r="AW912" i="14"/>
  <c r="AX911" i="14"/>
  <c r="AW911" i="14"/>
  <c r="AX910" i="14"/>
  <c r="AW910" i="14"/>
  <c r="AX909" i="14"/>
  <c r="AW909" i="14"/>
  <c r="AX908" i="14"/>
  <c r="AW908" i="14"/>
  <c r="AX907" i="14"/>
  <c r="AW907" i="14"/>
  <c r="AX906" i="14"/>
  <c r="AW906" i="14"/>
  <c r="AX905" i="14"/>
  <c r="AW905" i="14"/>
  <c r="AX904" i="14"/>
  <c r="AW904" i="14"/>
  <c r="AX903" i="14"/>
  <c r="AW903" i="14"/>
  <c r="AX902" i="14"/>
  <c r="AW902" i="14"/>
  <c r="AX901" i="14"/>
  <c r="AW901" i="14"/>
  <c r="AX900" i="14"/>
  <c r="AW900" i="14"/>
  <c r="AX899" i="14"/>
  <c r="AW899" i="14"/>
  <c r="AX898" i="14"/>
  <c r="AW898" i="14"/>
  <c r="AX897" i="14"/>
  <c r="AW897" i="14"/>
  <c r="AX896" i="14"/>
  <c r="AW896" i="14"/>
  <c r="AX895" i="14"/>
  <c r="AW895" i="14"/>
  <c r="AX894" i="14"/>
  <c r="AW894" i="14"/>
  <c r="AX893" i="14"/>
  <c r="AW893" i="14"/>
  <c r="AX892" i="14"/>
  <c r="AW892" i="14"/>
  <c r="AX891" i="14"/>
  <c r="AW891" i="14"/>
  <c r="AX890" i="14"/>
  <c r="AW890" i="14"/>
  <c r="AX889" i="14"/>
  <c r="AW889" i="14"/>
  <c r="AX888" i="14"/>
  <c r="AW888" i="14"/>
  <c r="AX887" i="14"/>
  <c r="AW887" i="14"/>
  <c r="AX886" i="14"/>
  <c r="AW886" i="14"/>
  <c r="AX885" i="14"/>
  <c r="AW885" i="14"/>
  <c r="AX884" i="14"/>
  <c r="AW884" i="14"/>
  <c r="AX883" i="14"/>
  <c r="AW883" i="14"/>
  <c r="AX882" i="14"/>
  <c r="AW882" i="14"/>
  <c r="AX881" i="14"/>
  <c r="AW881" i="14"/>
  <c r="AX880" i="14"/>
  <c r="AW880" i="14"/>
  <c r="AX879" i="14"/>
  <c r="AW879" i="14"/>
  <c r="AX878" i="14"/>
  <c r="AW878" i="14"/>
  <c r="AX877" i="14"/>
  <c r="AW877" i="14"/>
  <c r="AX876" i="14"/>
  <c r="AW876" i="14"/>
  <c r="AX875" i="14"/>
  <c r="AW875" i="14"/>
  <c r="AX874" i="14"/>
  <c r="AW874" i="14"/>
  <c r="AX873" i="14"/>
  <c r="AW873" i="14"/>
  <c r="AX872" i="14"/>
  <c r="AW872" i="14"/>
  <c r="AX871" i="14"/>
  <c r="AW871" i="14"/>
  <c r="AX870" i="14"/>
  <c r="AW870" i="14"/>
  <c r="AX869" i="14"/>
  <c r="AW869" i="14"/>
  <c r="AX868" i="14"/>
  <c r="AW868" i="14"/>
  <c r="AX867" i="14"/>
  <c r="AW867" i="14"/>
  <c r="AX866" i="14"/>
  <c r="AW866" i="14"/>
  <c r="AX865" i="14"/>
  <c r="AW865" i="14"/>
  <c r="AX864" i="14"/>
  <c r="AW864" i="14"/>
  <c r="AX863" i="14"/>
  <c r="AW863" i="14"/>
  <c r="AX862" i="14"/>
  <c r="AW862" i="14"/>
  <c r="AX861" i="14"/>
  <c r="AW861" i="14"/>
  <c r="AX860" i="14"/>
  <c r="AW860" i="14"/>
  <c r="AX859" i="14"/>
  <c r="AW859" i="14"/>
  <c r="AX858" i="14"/>
  <c r="AW858" i="14"/>
  <c r="AX857" i="14"/>
  <c r="AW857" i="14"/>
  <c r="AX856" i="14"/>
  <c r="AW856" i="14"/>
  <c r="AX855" i="14"/>
  <c r="AW855" i="14"/>
  <c r="AX854" i="14"/>
  <c r="AW854" i="14"/>
  <c r="AX853" i="14"/>
  <c r="AW853" i="14"/>
  <c r="AX852" i="14"/>
  <c r="AW852" i="14"/>
  <c r="AX851" i="14"/>
  <c r="AW851" i="14"/>
  <c r="AX850" i="14"/>
  <c r="AW850" i="14"/>
  <c r="AX849" i="14"/>
  <c r="AW849" i="14"/>
  <c r="AX848" i="14"/>
  <c r="AW848" i="14"/>
  <c r="AX847" i="14"/>
  <c r="AW847" i="14"/>
  <c r="AX846" i="14"/>
  <c r="AW846" i="14"/>
  <c r="AX845" i="14"/>
  <c r="AW845" i="14"/>
  <c r="AX844" i="14"/>
  <c r="AW844" i="14"/>
  <c r="AX843" i="14"/>
  <c r="AW843" i="14"/>
  <c r="AX842" i="14"/>
  <c r="AW842" i="14"/>
  <c r="AX841" i="14"/>
  <c r="AW841" i="14"/>
  <c r="AX840" i="14"/>
  <c r="AW840" i="14"/>
  <c r="AX839" i="14"/>
  <c r="AW839" i="14"/>
  <c r="AX838" i="14"/>
  <c r="AW838" i="14"/>
  <c r="AX837" i="14"/>
  <c r="AW837" i="14"/>
  <c r="AX836" i="14"/>
  <c r="AW836" i="14"/>
  <c r="AX835" i="14"/>
  <c r="AW835" i="14"/>
  <c r="AX834" i="14"/>
  <c r="AW834" i="14"/>
  <c r="AX833" i="14"/>
  <c r="AW833" i="14"/>
  <c r="AX832" i="14"/>
  <c r="AW832" i="14"/>
  <c r="AX831" i="14"/>
  <c r="AW831" i="14"/>
  <c r="AX830" i="14"/>
  <c r="AW830" i="14"/>
  <c r="AX829" i="14"/>
  <c r="AW829" i="14"/>
  <c r="AX828" i="14"/>
  <c r="AW828" i="14"/>
  <c r="AX827" i="14"/>
  <c r="AW827" i="14"/>
  <c r="AX826" i="14"/>
  <c r="AW826" i="14"/>
  <c r="AX825" i="14"/>
  <c r="AW825" i="14"/>
  <c r="AX824" i="14"/>
  <c r="AW824" i="14"/>
  <c r="AX823" i="14"/>
  <c r="AW823" i="14"/>
  <c r="AX822" i="14"/>
  <c r="AW822" i="14"/>
  <c r="AX821" i="14"/>
  <c r="AW821" i="14"/>
  <c r="AX820" i="14"/>
  <c r="AW820" i="14"/>
  <c r="AX819" i="14"/>
  <c r="AW819" i="14"/>
  <c r="AX818" i="14"/>
  <c r="AW818" i="14"/>
  <c r="AX817" i="14"/>
  <c r="AW817" i="14"/>
  <c r="AX816" i="14"/>
  <c r="AW816" i="14"/>
  <c r="AX815" i="14"/>
  <c r="AW815" i="14"/>
  <c r="AX814" i="14"/>
  <c r="AW814" i="14"/>
  <c r="AX813" i="14"/>
  <c r="AW813" i="14"/>
  <c r="AX812" i="14"/>
  <c r="AW812" i="14"/>
  <c r="AX811" i="14"/>
  <c r="AW811" i="14"/>
  <c r="AX810" i="14"/>
  <c r="AW810" i="14"/>
  <c r="AX809" i="14"/>
  <c r="AW809" i="14"/>
  <c r="AX808" i="14"/>
  <c r="AW808" i="14"/>
  <c r="AX807" i="14"/>
  <c r="AW807" i="14"/>
  <c r="AX806" i="14"/>
  <c r="AW806" i="14"/>
  <c r="AX805" i="14"/>
  <c r="AW805" i="14"/>
  <c r="AX804" i="14"/>
  <c r="AW804" i="14"/>
  <c r="AX803" i="14"/>
  <c r="AW803" i="14"/>
  <c r="AX802" i="14"/>
  <c r="AY802" i="14" s="1"/>
  <c r="AW802" i="14"/>
  <c r="AX801" i="14"/>
  <c r="AW801" i="14"/>
  <c r="AX800" i="14"/>
  <c r="AW800" i="14"/>
  <c r="AX799" i="14"/>
  <c r="AW799" i="14"/>
  <c r="AX798" i="14"/>
  <c r="AW798" i="14"/>
  <c r="AX797" i="14"/>
  <c r="AW797" i="14"/>
  <c r="AX796" i="14"/>
  <c r="AW796" i="14"/>
  <c r="AX795" i="14"/>
  <c r="AW795" i="14"/>
  <c r="AX794" i="14"/>
  <c r="AW794" i="14"/>
  <c r="AX793" i="14"/>
  <c r="AW793" i="14"/>
  <c r="AX792" i="14"/>
  <c r="AW792" i="14"/>
  <c r="AX791" i="14"/>
  <c r="AW791" i="14"/>
  <c r="AX790" i="14"/>
  <c r="AW790" i="14"/>
  <c r="AX789" i="14"/>
  <c r="AW789" i="14"/>
  <c r="AX788" i="14"/>
  <c r="AY788" i="14" s="1"/>
  <c r="AW788" i="14"/>
  <c r="AX787" i="14"/>
  <c r="AW787" i="14"/>
  <c r="AX786" i="14"/>
  <c r="AW786" i="14"/>
  <c r="AX785" i="14"/>
  <c r="AW785" i="14"/>
  <c r="AX784" i="14"/>
  <c r="AW784" i="14"/>
  <c r="AX783" i="14"/>
  <c r="AW783" i="14"/>
  <c r="AX782" i="14"/>
  <c r="AW782" i="14"/>
  <c r="AX781" i="14"/>
  <c r="AW781" i="14"/>
  <c r="AX780" i="14"/>
  <c r="AW780" i="14"/>
  <c r="AX779" i="14"/>
  <c r="AW779" i="14"/>
  <c r="AX778" i="14"/>
  <c r="AW778" i="14"/>
  <c r="AX777" i="14"/>
  <c r="AW777" i="14"/>
  <c r="AX776" i="14"/>
  <c r="AW776" i="14"/>
  <c r="AX775" i="14"/>
  <c r="AW775" i="14"/>
  <c r="AX774" i="14"/>
  <c r="AY774" i="14" s="1"/>
  <c r="AW774" i="14"/>
  <c r="AX773" i="14"/>
  <c r="AW773" i="14"/>
  <c r="AX772" i="14"/>
  <c r="AW772" i="14"/>
  <c r="AX771" i="14"/>
  <c r="AW771" i="14"/>
  <c r="AX770" i="14"/>
  <c r="AW770" i="14"/>
  <c r="AX769" i="14"/>
  <c r="AW769" i="14"/>
  <c r="AX768" i="14"/>
  <c r="AW768" i="14"/>
  <c r="AX767" i="14"/>
  <c r="AW767" i="14"/>
  <c r="AX766" i="14"/>
  <c r="AW766" i="14"/>
  <c r="AX765" i="14"/>
  <c r="AW765" i="14"/>
  <c r="AX764" i="14"/>
  <c r="AW764" i="14"/>
  <c r="AX763" i="14"/>
  <c r="AW763" i="14"/>
  <c r="AX762" i="14"/>
  <c r="AW762" i="14"/>
  <c r="AX761" i="14"/>
  <c r="AW761" i="14"/>
  <c r="AX760" i="14"/>
  <c r="AY760" i="14" s="1"/>
  <c r="AW760" i="14"/>
  <c r="AX759" i="14"/>
  <c r="AW759" i="14"/>
  <c r="AX758" i="14"/>
  <c r="AW758" i="14"/>
  <c r="AW987" i="14"/>
  <c r="AX987" i="14"/>
  <c r="AW986" i="14"/>
  <c r="AX986" i="14"/>
  <c r="AW988" i="14"/>
  <c r="AX988" i="14"/>
  <c r="AX990" i="14"/>
  <c r="AW990" i="14"/>
  <c r="AX989" i="14"/>
  <c r="AW989" i="14"/>
  <c r="AX992" i="14"/>
  <c r="AW992" i="14"/>
  <c r="AX991" i="14"/>
  <c r="AW991" i="14"/>
  <c r="AX993" i="14"/>
  <c r="AX1028" i="14"/>
  <c r="AX1027" i="14"/>
  <c r="AX1026" i="14"/>
  <c r="AX1025" i="14"/>
  <c r="AX1024" i="14"/>
  <c r="AX1023" i="14"/>
  <c r="AX1022" i="14"/>
  <c r="AX1021" i="14"/>
  <c r="AX1020" i="14"/>
  <c r="AX1019" i="14"/>
  <c r="AX1018" i="14"/>
  <c r="AX1017" i="14"/>
  <c r="AX1016" i="14"/>
  <c r="AX1015" i="14"/>
  <c r="AX1014" i="14"/>
  <c r="AX1013" i="14"/>
  <c r="AX1012" i="14"/>
  <c r="AX1011" i="14"/>
  <c r="AW1010" i="14"/>
  <c r="AX1010" i="14" s="1"/>
  <c r="AW1009" i="14"/>
  <c r="AX1009" i="14" s="1"/>
  <c r="AX1008" i="14"/>
  <c r="AX1007" i="14"/>
  <c r="AX1006" i="14"/>
  <c r="AX1005" i="14"/>
  <c r="AX1004" i="14"/>
  <c r="AW1003" i="14"/>
  <c r="AX1003" i="14" s="1"/>
  <c r="AW1002" i="14"/>
  <c r="AX1002" i="14" s="1"/>
  <c r="AX1001" i="14"/>
  <c r="AX1000" i="14"/>
  <c r="AX999" i="14"/>
  <c r="AX998" i="14"/>
  <c r="AX997" i="14"/>
  <c r="AX996" i="14"/>
  <c r="AW995" i="14"/>
  <c r="AX995" i="14" s="1"/>
  <c r="AX994" i="14"/>
  <c r="AW1034" i="14"/>
  <c r="AX1034" i="14" s="1"/>
  <c r="AW1033" i="14"/>
  <c r="AX1033" i="14" s="1"/>
  <c r="AW1032" i="14"/>
  <c r="AX1032" i="14" s="1"/>
  <c r="AW1031" i="14"/>
  <c r="AX1031" i="14" s="1"/>
  <c r="AW1030" i="14"/>
  <c r="AX1030" i="14" s="1"/>
  <c r="AW1029" i="14"/>
  <c r="AX1029" i="14" s="1"/>
  <c r="AW1036" i="14"/>
  <c r="AX1036" i="14" s="1"/>
  <c r="AW1035" i="14"/>
  <c r="AX1035" i="14" s="1"/>
  <c r="AW1109" i="14"/>
  <c r="AX1109" i="14" s="1"/>
  <c r="AW1095" i="14"/>
  <c r="AX1095" i="14" s="1"/>
  <c r="AW1050" i="14"/>
  <c r="AX1050" i="14" s="1"/>
  <c r="AW1049" i="14"/>
  <c r="AX1049" i="14" s="1"/>
  <c r="AW1048" i="14"/>
  <c r="AX1048" i="14" s="1"/>
  <c r="AW1043" i="14"/>
  <c r="AX1043" i="14" s="1"/>
  <c r="AW1306" i="14"/>
  <c r="AX1306" i="14" s="1"/>
  <c r="AW1283" i="14"/>
  <c r="AX1283" i="14" s="1"/>
  <c r="AW1276" i="14"/>
  <c r="AX1276" i="14" s="1"/>
  <c r="AW1247" i="14"/>
  <c r="AX1247" i="14" s="1"/>
  <c r="AW1233" i="14"/>
  <c r="AX1233" i="14" s="1"/>
  <c r="AW1179" i="14"/>
  <c r="AX1179" i="14" s="1"/>
  <c r="AW1164" i="14"/>
  <c r="AX1164" i="14" s="1"/>
  <c r="AW1156" i="14"/>
  <c r="AX1156" i="14" s="1"/>
  <c r="AW1143" i="14"/>
  <c r="AX1143" i="14" s="1"/>
  <c r="AW1138" i="14"/>
  <c r="AX1138" i="14" s="1"/>
  <c r="AW1137" i="14"/>
  <c r="AX1137" i="14" s="1"/>
  <c r="AW1131" i="14"/>
  <c r="AX1131" i="14" s="1"/>
  <c r="AW1124" i="14"/>
  <c r="AX1124" i="14" s="1"/>
  <c r="AW1118" i="14"/>
  <c r="AX1118" i="14" s="1"/>
  <c r="AW1116" i="14"/>
  <c r="AX1116" i="14" s="1"/>
  <c r="AW1108" i="14"/>
  <c r="AX1108" i="14" s="1"/>
  <c r="AW1107" i="14"/>
  <c r="AX1107" i="14" s="1"/>
  <c r="AW1103" i="14"/>
  <c r="AX1103" i="14" s="1"/>
  <c r="AW1102" i="14"/>
  <c r="AX1102" i="14" s="1"/>
  <c r="AW1101" i="14"/>
  <c r="AX1101" i="14" s="1"/>
  <c r="AW1100" i="14"/>
  <c r="AX1100" i="14" s="1"/>
  <c r="AW1094" i="14"/>
  <c r="AX1094" i="14" s="1"/>
  <c r="AW1093" i="14"/>
  <c r="AX1093" i="14" s="1"/>
  <c r="AW1088" i="14"/>
  <c r="AX1088" i="14" s="1"/>
  <c r="AW1087" i="14"/>
  <c r="AX1087" i="14" s="1"/>
  <c r="AW1086" i="14"/>
  <c r="AX1086" i="14" s="1"/>
  <c r="AW1081" i="14"/>
  <c r="AX1081" i="14" s="1"/>
  <c r="AW1080" i="14"/>
  <c r="AX1080" i="14" s="1"/>
  <c r="AW1079" i="14"/>
  <c r="AX1079" i="14" s="1"/>
  <c r="AW1074" i="14"/>
  <c r="AX1074" i="14" s="1"/>
  <c r="AW1073" i="14"/>
  <c r="AX1073" i="14" s="1"/>
  <c r="AW1072" i="14"/>
  <c r="AX1072" i="14" s="1"/>
  <c r="AW1067" i="14"/>
  <c r="AX1067" i="14" s="1"/>
  <c r="AW1066" i="14"/>
  <c r="AX1066" i="14" s="1"/>
  <c r="AW1065" i="14"/>
  <c r="AX1065" i="14" s="1"/>
  <c r="AW1060" i="14"/>
  <c r="AX1060" i="14" s="1"/>
  <c r="AW1059" i="14"/>
  <c r="AX1059" i="14" s="1"/>
  <c r="AW1058" i="14"/>
  <c r="AX1058" i="14" s="1"/>
  <c r="AW1053" i="14"/>
  <c r="AX1053" i="14" s="1"/>
  <c r="AW1052" i="14"/>
  <c r="AX1052" i="14" s="1"/>
  <c r="AW1051" i="14"/>
  <c r="AX1051" i="14" s="1"/>
  <c r="A26" i="19"/>
  <c r="AT1905" i="14"/>
  <c r="AO1932" i="14"/>
  <c r="AR1930" i="14"/>
  <c r="AR1920" i="14"/>
  <c r="AR1913" i="14"/>
  <c r="AV1923" i="14"/>
  <c r="AT1907" i="14"/>
  <c r="AO1905" i="14"/>
  <c r="AO1900" i="14"/>
  <c r="AP1915" i="14"/>
  <c r="AT1913" i="14"/>
  <c r="AV1920" i="14"/>
  <c r="AP1927" i="14"/>
  <c r="AT1914" i="14"/>
  <c r="AP1925" i="14"/>
  <c r="AT1932" i="14"/>
  <c r="AU1925" i="14"/>
  <c r="AT1929" i="14"/>
  <c r="AV1899" i="14"/>
  <c r="AT1899" i="14"/>
  <c r="AR1905" i="14"/>
  <c r="AV1915" i="14"/>
  <c r="AU1914" i="14"/>
  <c r="AO1921" i="14"/>
  <c r="AO1913" i="14"/>
  <c r="AQ1927" i="14"/>
  <c r="AS1926" i="14"/>
  <c r="AP1904" i="14"/>
  <c r="AQ1907" i="14"/>
  <c r="AV1905" i="14"/>
  <c r="AT1912" i="14"/>
  <c r="AR1919" i="14"/>
  <c r="AO1904" i="14"/>
  <c r="AR1900" i="14"/>
  <c r="AQ1908" i="14"/>
  <c r="AS1922" i="14"/>
  <c r="AT1903" i="14"/>
  <c r="AV1910" i="14"/>
  <c r="AO1908" i="14"/>
  <c r="AR1924" i="14"/>
  <c r="AV1931" i="14"/>
  <c r="AO1914" i="14"/>
  <c r="AO1912" i="14"/>
  <c r="AV1901" i="14"/>
  <c r="AQ1915" i="14"/>
  <c r="AO1925" i="14"/>
  <c r="AR1927" i="14"/>
  <c r="AQ1925" i="14"/>
  <c r="AV1906" i="14"/>
  <c r="AV1927" i="14"/>
  <c r="AP1926" i="14"/>
  <c r="AR1916" i="14"/>
  <c r="AO1920" i="14"/>
  <c r="AO1916" i="14"/>
  <c r="AQ1930" i="14"/>
  <c r="AR1914" i="14"/>
  <c r="AQ1911" i="14"/>
  <c r="AT1917" i="14"/>
  <c r="AU1900" i="14"/>
  <c r="AP1899" i="14"/>
  <c r="AP1900" i="14"/>
  <c r="AO1929" i="14"/>
  <c r="AU1921" i="14"/>
  <c r="AP1920" i="14"/>
  <c r="AQ1912" i="14"/>
  <c r="AO1909" i="14"/>
  <c r="AO1899" i="14"/>
  <c r="AO1903" i="14"/>
  <c r="AS1902" i="14"/>
  <c r="AP1914" i="14"/>
  <c r="AT1911" i="14"/>
  <c r="AR1901" i="14"/>
  <c r="AQ1932" i="14"/>
  <c r="AT1921" i="14"/>
  <c r="AR1922" i="14"/>
  <c r="AO1906" i="14"/>
  <c r="AR1903" i="14"/>
  <c r="AU1909" i="14"/>
  <c r="AS1933" i="14"/>
  <c r="AQ1933" i="14"/>
  <c r="AO1930" i="14"/>
  <c r="AS1915" i="14"/>
  <c r="AO1919" i="14"/>
  <c r="AO1928" i="14"/>
  <c r="AV1925" i="14"/>
  <c r="AR1923" i="14"/>
  <c r="AO1931" i="14"/>
  <c r="AQ1928" i="14"/>
  <c r="AV1903" i="14"/>
  <c r="AP1910" i="14"/>
  <c r="AP1902" i="14"/>
  <c r="AT1931" i="14"/>
  <c r="AS1930" i="14"/>
  <c r="AU1917" i="14"/>
  <c r="AQ1929" i="14"/>
  <c r="AU1932" i="14"/>
  <c r="AO1927" i="14"/>
  <c r="AO1917" i="14"/>
  <c r="AQ1914" i="14"/>
  <c r="AT1900" i="14"/>
  <c r="AQ1923" i="14"/>
  <c r="AS1921" i="14"/>
  <c r="AQ1917" i="14"/>
  <c r="AP1929" i="14"/>
  <c r="AS1927" i="14"/>
  <c r="AR1906" i="14"/>
  <c r="AP1930" i="14"/>
  <c r="AO1923" i="14"/>
  <c r="AR1928" i="14"/>
  <c r="AS1907" i="14"/>
  <c r="AQ1905" i="14"/>
  <c r="AU1903" i="14"/>
  <c r="AO1907" i="14"/>
  <c r="AP1923" i="14"/>
  <c r="AO1924" i="14"/>
  <c r="AV1919" i="14"/>
  <c r="AP1932" i="14"/>
  <c r="AS1931" i="14"/>
  <c r="AP1918" i="14"/>
  <c r="AP1903" i="14"/>
  <c r="AQ1918" i="14"/>
  <c r="AV1917" i="14"/>
  <c r="AP1924" i="14"/>
  <c r="AT1904" i="14"/>
  <c r="AT1918" i="14"/>
  <c r="AU1929" i="14"/>
  <c r="AQ1910" i="14"/>
  <c r="AT1908" i="14"/>
  <c r="AP1907" i="14"/>
  <c r="AP1931" i="14"/>
  <c r="AT1926" i="14"/>
  <c r="AU1911" i="14"/>
  <c r="AO1918" i="14"/>
  <c r="AO1910" i="14"/>
  <c r="AQ1924" i="14"/>
  <c r="AT1923" i="14"/>
  <c r="AS1929" i="14"/>
  <c r="AO1915" i="14"/>
  <c r="AR1910" i="14"/>
  <c r="AS1909" i="14"/>
  <c r="AQ1916" i="14"/>
  <c r="AQ1903" i="14"/>
  <c r="AO1933" i="14"/>
  <c r="AR1911" i="14"/>
  <c r="AQ1900" i="14"/>
  <c r="AU1907" i="14"/>
  <c r="AR1932" i="14"/>
  <c r="AQ1921" i="14"/>
  <c r="AT1927" i="14"/>
  <c r="AU1919" i="14"/>
  <c r="AP1917" i="14"/>
  <c r="AQ1901" i="14"/>
  <c r="AV1916" i="14"/>
  <c r="AU1928" i="14"/>
  <c r="AR1917" i="14"/>
  <c r="AS1923" i="14"/>
  <c r="AR1933" i="14"/>
  <c r="AS1919" i="14"/>
  <c r="AO1926" i="14"/>
  <c r="AV1924" i="14"/>
  <c r="AP1912" i="14"/>
  <c r="AQ1902" i="14"/>
  <c r="AU1910" i="14"/>
  <c r="AP1909" i="14"/>
  <c r="AV1930" i="14"/>
  <c r="AV1933" i="14"/>
  <c r="AS1912" i="14"/>
  <c r="AP1913" i="14"/>
  <c r="AQ1926" i="14"/>
  <c r="AT1930" i="14"/>
  <c r="AO1901" i="14"/>
  <c r="AR1912" i="14"/>
  <c r="AV1928" i="14"/>
  <c r="AV1900" i="14"/>
  <c r="AU1930" i="14"/>
  <c r="AT1915" i="14"/>
  <c r="AR1925" i="14"/>
  <c r="AU1924" i="14"/>
  <c r="AT1919" i="14"/>
  <c r="AT1924" i="14"/>
  <c r="AU1918" i="14"/>
  <c r="AS1906" i="14"/>
  <c r="AU1912" i="14"/>
  <c r="AU1926" i="14"/>
  <c r="AU1904" i="14"/>
  <c r="AQ1904" i="14"/>
  <c r="AV1913" i="14"/>
  <c r="AU1915" i="14"/>
  <c r="AR1909" i="14"/>
  <c r="AS1918" i="14"/>
  <c r="AP1908" i="14"/>
  <c r="AQ1922" i="14"/>
  <c r="AV1921" i="14"/>
  <c r="AR1899" i="14"/>
  <c r="AS1901" i="14"/>
  <c r="AS1914" i="14"/>
  <c r="AT1902" i="14"/>
  <c r="AP1922" i="14"/>
  <c r="AP1916" i="14"/>
  <c r="AV1909" i="14"/>
  <c r="AS1900" i="14"/>
  <c r="AS1908" i="14"/>
  <c r="AR1902" i="14"/>
  <c r="AQ1899" i="14"/>
  <c r="AP1919" i="14"/>
  <c r="AV1926" i="14"/>
  <c r="AT1901" i="14"/>
  <c r="AU1901" i="14"/>
  <c r="AU1902" i="14"/>
  <c r="AU1908" i="14"/>
  <c r="AR1929" i="14"/>
  <c r="AO1922" i="14"/>
  <c r="AT1933" i="14"/>
  <c r="AO1902" i="14"/>
  <c r="AU1913" i="14"/>
  <c r="AR1908" i="14"/>
  <c r="AS1928" i="14"/>
  <c r="AT1916" i="14"/>
  <c r="AP1911" i="14"/>
  <c r="AR1907" i="14"/>
  <c r="AQ1909" i="14"/>
  <c r="AV1912" i="14"/>
  <c r="AQ1913" i="14"/>
  <c r="AT1922" i="14"/>
  <c r="AR1921" i="14"/>
  <c r="AV1929" i="14"/>
  <c r="AS1916" i="14"/>
  <c r="AR1918" i="14"/>
  <c r="AP1906" i="14"/>
  <c r="AS1899" i="14"/>
  <c r="AS1925" i="14"/>
  <c r="AU1923" i="14"/>
  <c r="AT1909" i="14"/>
  <c r="AS1911" i="14"/>
  <c r="AQ1920" i="14"/>
  <c r="AQ1906" i="14"/>
  <c r="AU1927" i="14"/>
  <c r="AV1932" i="14"/>
  <c r="AS1917" i="14"/>
  <c r="AQ1931" i="14"/>
  <c r="AU1933" i="14"/>
  <c r="AS1910" i="14"/>
  <c r="AV1914" i="14"/>
  <c r="AT1906" i="14"/>
  <c r="AP1933" i="14"/>
  <c r="AP1928" i="14"/>
  <c r="AT1928" i="14"/>
  <c r="AR1931" i="14"/>
  <c r="AS1905" i="14"/>
  <c r="AU1899" i="14"/>
  <c r="AR1904" i="14"/>
  <c r="AS1904" i="14"/>
  <c r="AV1908" i="14"/>
  <c r="AR1926" i="14"/>
  <c r="AU1931" i="14"/>
  <c r="AR1915" i="14"/>
  <c r="AQ1919" i="14"/>
  <c r="AV1907" i="14"/>
  <c r="AV1904" i="14"/>
  <c r="AU1916" i="14"/>
  <c r="AP1905" i="14"/>
  <c r="AO1911" i="14"/>
  <c r="AT1925" i="14"/>
  <c r="AP1901" i="14"/>
  <c r="AS1903" i="14"/>
  <c r="AV1911" i="14"/>
  <c r="AP1921" i="14"/>
  <c r="AT1920" i="14"/>
  <c r="AU1920" i="14"/>
  <c r="AV1922" i="14"/>
  <c r="AV1918" i="14"/>
  <c r="AS1920" i="14"/>
  <c r="AS1924" i="14"/>
  <c r="AS1932" i="14"/>
  <c r="AU1905" i="14"/>
  <c r="AV1902" i="14"/>
  <c r="AS1913" i="14"/>
  <c r="AU1922" i="14"/>
  <c r="AU1906" i="14"/>
  <c r="AT1910" i="14"/>
  <c r="AT4" i="14"/>
  <c r="AT8" i="14"/>
  <c r="AP4" i="14"/>
  <c r="AT3" i="14"/>
  <c r="AR37" i="14"/>
  <c r="AR41" i="14"/>
  <c r="AP9" i="14"/>
  <c r="AU36" i="14"/>
  <c r="AV10" i="14"/>
  <c r="AS20" i="14"/>
  <c r="AQ19" i="14"/>
  <c r="AR9" i="14"/>
  <c r="AR20" i="14"/>
  <c r="AR43" i="14"/>
  <c r="AO27" i="14"/>
  <c r="AQ28" i="14"/>
  <c r="AP27" i="14"/>
  <c r="AU34" i="14"/>
  <c r="AU43" i="14"/>
  <c r="AU28" i="14"/>
  <c r="AO34" i="14"/>
  <c r="AT35" i="14"/>
  <c r="AR17" i="14"/>
  <c r="AV14" i="14"/>
  <c r="AO35" i="14"/>
  <c r="AT33" i="14"/>
  <c r="AV26" i="14"/>
  <c r="AR30" i="14"/>
  <c r="AV6" i="14"/>
  <c r="AQ3" i="14"/>
  <c r="AR5" i="14"/>
  <c r="AU37" i="14"/>
  <c r="AV4" i="14"/>
  <c r="AS25" i="14"/>
  <c r="AQ42" i="14"/>
  <c r="AT25" i="14"/>
  <c r="AV23" i="14"/>
  <c r="AS16" i="14"/>
  <c r="AP28" i="14"/>
  <c r="AQ34" i="14"/>
  <c r="AS35" i="14"/>
  <c r="AQ9" i="14"/>
  <c r="AQ25" i="14"/>
  <c r="AU17" i="14"/>
  <c r="AU27" i="14"/>
  <c r="AS19" i="14"/>
  <c r="AO14" i="14"/>
  <c r="AR46" i="14"/>
  <c r="AU6" i="14"/>
  <c r="AU8" i="14"/>
  <c r="AP42" i="14"/>
  <c r="AR31" i="14"/>
  <c r="AO25" i="14"/>
  <c r="AU42" i="14"/>
  <c r="AQ18" i="14"/>
  <c r="AR44" i="14"/>
  <c r="AQ26" i="14"/>
  <c r="AO18" i="14"/>
  <c r="AV15" i="14"/>
  <c r="AU32" i="14"/>
  <c r="AP22" i="14"/>
  <c r="AU18" i="14"/>
  <c r="AV25" i="14"/>
  <c r="AS29" i="14"/>
  <c r="AU29" i="14"/>
  <c r="AU4" i="14"/>
  <c r="AT43" i="14"/>
  <c r="AU25" i="14"/>
  <c r="AT11" i="14"/>
  <c r="AT19" i="14"/>
  <c r="AR45" i="14"/>
  <c r="AU12" i="14"/>
  <c r="AP46" i="14"/>
  <c r="AR13" i="14"/>
  <c r="AR3" i="14"/>
  <c r="AR25" i="14"/>
  <c r="AQ30" i="14"/>
  <c r="AQ13" i="14"/>
  <c r="AP24" i="14"/>
  <c r="AR16" i="14"/>
  <c r="AQ45" i="14"/>
  <c r="AV19" i="14"/>
  <c r="AQ29" i="14"/>
  <c r="AQ33" i="14"/>
  <c r="AP6" i="14"/>
  <c r="AT13" i="14"/>
  <c r="AU41" i="14"/>
  <c r="AQ39" i="14"/>
  <c r="AT22" i="14"/>
  <c r="AT24" i="14"/>
  <c r="AU15" i="14"/>
  <c r="AO22" i="14"/>
  <c r="AR32" i="14"/>
  <c r="AU7" i="14"/>
  <c r="AT7" i="14"/>
  <c r="AS14" i="14"/>
  <c r="AP43" i="14"/>
  <c r="AO16" i="14"/>
  <c r="AQ23" i="14"/>
  <c r="AT40" i="14"/>
  <c r="AP39" i="14"/>
  <c r="AR12" i="14"/>
  <c r="AR7" i="14"/>
  <c r="AU5" i="14"/>
  <c r="AO26" i="14"/>
  <c r="AR26" i="14"/>
  <c r="AP23" i="14"/>
  <c r="AP36" i="14"/>
  <c r="AO15" i="14"/>
  <c r="AT16" i="14"/>
  <c r="AQ12" i="14"/>
  <c r="AP45" i="14"/>
  <c r="AU3" i="14"/>
  <c r="AU21" i="14"/>
  <c r="AV16" i="14"/>
  <c r="AP38" i="14"/>
  <c r="AQ24" i="14"/>
  <c r="AT31" i="14"/>
  <c r="AQ22" i="14"/>
  <c r="AP34" i="14"/>
  <c r="AP19" i="14"/>
  <c r="AR34" i="14"/>
  <c r="AU22" i="14"/>
  <c r="AV31" i="14"/>
  <c r="AR6" i="14"/>
  <c r="AQ46" i="14"/>
  <c r="AS36" i="14"/>
  <c r="AT36" i="14"/>
  <c r="AT17" i="14"/>
  <c r="AQ14" i="14"/>
  <c r="AT41" i="14"/>
  <c r="AS6" i="14"/>
  <c r="AS27" i="14"/>
  <c r="AP13" i="14"/>
  <c r="AT38" i="14"/>
  <c r="AV20" i="14"/>
  <c r="AU46" i="14"/>
  <c r="AS22" i="14"/>
  <c r="AQ27" i="14"/>
  <c r="AV24" i="14"/>
  <c r="AS23" i="14"/>
  <c r="AR29" i="14"/>
  <c r="AS9" i="14"/>
  <c r="AS5" i="14"/>
  <c r="AQ20" i="14"/>
  <c r="AS31" i="14"/>
  <c r="AU30" i="14"/>
  <c r="AT9" i="14"/>
  <c r="AR36" i="14"/>
  <c r="AR8" i="14"/>
  <c r="AP5" i="14"/>
  <c r="AU23" i="14"/>
  <c r="AQ31" i="14"/>
  <c r="AU45" i="14"/>
  <c r="AV3" i="14"/>
  <c r="AO13" i="14"/>
  <c r="AO37" i="14"/>
  <c r="AV13" i="14"/>
  <c r="AR21" i="14"/>
  <c r="AO28" i="14"/>
  <c r="AR15" i="14"/>
  <c r="AP47" i="14"/>
  <c r="AP18" i="14"/>
  <c r="AP15" i="14"/>
  <c r="AU11" i="14"/>
  <c r="AR4" i="14"/>
  <c r="AQ10" i="14"/>
  <c r="AT28" i="14"/>
  <c r="AR42" i="14"/>
  <c r="AO31" i="14"/>
  <c r="AV12" i="14"/>
  <c r="AP16" i="14"/>
  <c r="AO9" i="14"/>
  <c r="AS12" i="14"/>
  <c r="AP25" i="14"/>
  <c r="AV28" i="14"/>
  <c r="AP37" i="14"/>
  <c r="AV27" i="14"/>
  <c r="AU40" i="14"/>
  <c r="AQ6" i="14"/>
  <c r="AT44" i="14"/>
  <c r="AQ8" i="14"/>
  <c r="AU38" i="14"/>
  <c r="AS34" i="14"/>
  <c r="AO12" i="14"/>
  <c r="AO21" i="14"/>
  <c r="AP26" i="14"/>
  <c r="AQ16" i="14"/>
  <c r="AT6" i="14"/>
  <c r="AO30" i="14"/>
  <c r="AR10" i="14"/>
  <c r="AV5" i="14"/>
  <c r="AT20" i="14"/>
  <c r="AV11" i="14"/>
  <c r="AQ41" i="14"/>
  <c r="AT5" i="14"/>
  <c r="AQ4" i="14"/>
  <c r="AR35" i="14"/>
  <c r="AV29" i="14"/>
  <c r="AS13" i="14"/>
  <c r="AP35" i="14"/>
  <c r="AU16" i="14"/>
  <c r="AR39" i="14"/>
  <c r="AP32" i="14"/>
  <c r="AP31" i="14"/>
  <c r="AP30" i="14"/>
  <c r="AV17" i="14"/>
  <c r="AU10" i="14"/>
  <c r="AQ32" i="14"/>
  <c r="AR33" i="14"/>
  <c r="AV22" i="14"/>
  <c r="AR22" i="14"/>
  <c r="AS37" i="14"/>
  <c r="AT21" i="14"/>
  <c r="AR23" i="14"/>
  <c r="AQ11" i="14"/>
  <c r="AP7" i="14"/>
  <c r="AS30" i="14"/>
  <c r="AP12" i="14"/>
  <c r="AT37" i="14"/>
  <c r="AR27" i="14"/>
  <c r="AO32" i="14"/>
  <c r="AU33" i="14"/>
  <c r="AS26" i="14"/>
  <c r="AT39" i="14"/>
  <c r="AR18" i="14"/>
  <c r="AQ21" i="14"/>
  <c r="AR19" i="14"/>
  <c r="AR47" i="14"/>
  <c r="AP41" i="14"/>
  <c r="AR38" i="14"/>
  <c r="AQ35" i="14"/>
  <c r="AS7" i="14"/>
  <c r="AT30" i="14"/>
  <c r="AU35" i="14"/>
  <c r="AU24" i="14"/>
  <c r="AR11" i="14"/>
  <c r="AV9" i="14"/>
  <c r="AU31" i="14"/>
  <c r="AQ15" i="14"/>
  <c r="AR40" i="14"/>
  <c r="AP21" i="14"/>
  <c r="AU14" i="14"/>
  <c r="AO23" i="14"/>
  <c r="AU20" i="14"/>
  <c r="AO20" i="14"/>
  <c r="AT46" i="14"/>
  <c r="AT45" i="14"/>
  <c r="AT27" i="14"/>
  <c r="AU9" i="14"/>
  <c r="AT14" i="14"/>
  <c r="AR28" i="14"/>
  <c r="AT32" i="14"/>
  <c r="AV21" i="14"/>
  <c r="AS21" i="14"/>
  <c r="AP8" i="14"/>
  <c r="AO19" i="14"/>
  <c r="AQ43" i="14"/>
  <c r="AR24" i="14"/>
  <c r="AS32" i="14"/>
  <c r="AV7" i="14"/>
  <c r="AP40" i="14"/>
  <c r="AQ7" i="14"/>
  <c r="AU39" i="14"/>
  <c r="AT12" i="14"/>
  <c r="AS28" i="14"/>
  <c r="AO29" i="14"/>
  <c r="AS15" i="14"/>
  <c r="AU13" i="14"/>
  <c r="AR14" i="14"/>
  <c r="AQ40" i="14"/>
  <c r="AU47" i="14"/>
  <c r="AT34" i="14"/>
  <c r="AT18" i="14"/>
  <c r="AT15" i="14"/>
  <c r="AU19" i="14"/>
  <c r="AV18" i="14"/>
  <c r="AQ5" i="14"/>
  <c r="AQ36" i="14"/>
  <c r="AQ47" i="14"/>
  <c r="AV8" i="14"/>
  <c r="AT29" i="14"/>
  <c r="AU44" i="14"/>
  <c r="AQ44" i="14"/>
  <c r="AP20" i="14"/>
  <c r="AP14" i="14"/>
  <c r="AT26" i="14"/>
  <c r="AU26" i="14"/>
  <c r="AS18" i="14"/>
  <c r="AT42" i="14"/>
  <c r="AP29" i="14"/>
  <c r="AQ37" i="14"/>
  <c r="AP17" i="14"/>
  <c r="AQ17" i="14"/>
  <c r="AP11" i="14"/>
  <c r="AQ38" i="14"/>
  <c r="AO36" i="14"/>
  <c r="AT23" i="14"/>
  <c r="AP33" i="14"/>
  <c r="AP44" i="14"/>
  <c r="AT47" i="14"/>
  <c r="AW1710" i="14"/>
  <c r="AX1661" i="14"/>
  <c r="AW1592" i="14"/>
  <c r="AW1806" i="14"/>
  <c r="AW1716" i="14"/>
  <c r="AW1804" i="14"/>
  <c r="AX1680" i="14"/>
  <c r="AW1700" i="14"/>
  <c r="AX1821" i="14"/>
  <c r="AW1777" i="14"/>
  <c r="AX1719" i="14"/>
  <c r="AW1721" i="14"/>
  <c r="AW1625" i="14"/>
  <c r="AX1705" i="14"/>
  <c r="AW1645" i="14"/>
  <c r="AX1669" i="14"/>
  <c r="AW1610" i="14"/>
  <c r="AX1697" i="14"/>
  <c r="AW1663" i="14"/>
  <c r="AX1796" i="14"/>
  <c r="AX1603" i="14"/>
  <c r="AX1767" i="14"/>
  <c r="AX1633" i="14"/>
  <c r="AW1705" i="14"/>
  <c r="AW1654" i="14"/>
  <c r="AX1654" i="14"/>
  <c r="AW1744" i="14"/>
  <c r="AX1744" i="14"/>
  <c r="AW1600" i="14"/>
  <c r="AX1600" i="14"/>
  <c r="AW1776" i="14"/>
  <c r="AX1776" i="14"/>
  <c r="AW1758" i="14"/>
  <c r="AX1758" i="14"/>
  <c r="AX1768" i="14"/>
  <c r="AW1768" i="14"/>
  <c r="AX1832" i="14"/>
  <c r="AX1802" i="14"/>
  <c r="AW1802" i="14"/>
  <c r="AW1751" i="14"/>
  <c r="AX1751" i="14"/>
  <c r="AX1833" i="14"/>
  <c r="AW1644" i="14"/>
  <c r="AX1644" i="14"/>
  <c r="AW1772" i="14"/>
  <c r="AX1772" i="14"/>
  <c r="AX1655" i="14"/>
  <c r="AW1655" i="14"/>
  <c r="AW1810" i="14"/>
  <c r="AW1832" i="14"/>
  <c r="AW1681" i="14"/>
  <c r="AW1765" i="14"/>
  <c r="AX1765" i="14"/>
  <c r="AX1797" i="14"/>
  <c r="AW1797" i="14"/>
  <c r="AW1733" i="14"/>
  <c r="AX1733" i="14"/>
  <c r="AW1818" i="14"/>
  <c r="AX1818" i="14"/>
  <c r="AX1599" i="14"/>
  <c r="AW1599" i="14"/>
  <c r="AW1715" i="14"/>
  <c r="AX1617" i="14"/>
  <c r="AW1617" i="14"/>
  <c r="AW1657" i="14"/>
  <c r="AX1657" i="14"/>
  <c r="AW1624" i="14"/>
  <c r="AX1624" i="14"/>
  <c r="AW1767" i="14"/>
  <c r="AW1628" i="14"/>
  <c r="AX1715" i="14"/>
  <c r="AX1731" i="14"/>
  <c r="AW1731" i="14"/>
  <c r="AW1626" i="14"/>
  <c r="AX1728" i="14"/>
  <c r="AW1728" i="14"/>
  <c r="AW1618" i="14"/>
  <c r="AX1618" i="14"/>
  <c r="AW1690" i="14"/>
  <c r="AX1690" i="14"/>
  <c r="AX1616" i="14"/>
  <c r="AW1616" i="14"/>
  <c r="AW1792" i="14"/>
  <c r="AX1792" i="14"/>
  <c r="AX1834" i="14"/>
  <c r="AW1834" i="14"/>
  <c r="AX1662" i="14"/>
  <c r="AX1810" i="14"/>
  <c r="AW1682" i="14"/>
  <c r="AX1682" i="14"/>
  <c r="AW1658" i="14"/>
  <c r="AX1658" i="14"/>
  <c r="AW1697" i="14"/>
  <c r="AW1796" i="14"/>
  <c r="AW1673" i="14"/>
  <c r="AX1789" i="14"/>
  <c r="AW1789" i="14"/>
  <c r="AX1809" i="14"/>
  <c r="AW1809" i="14"/>
  <c r="AW1782" i="14"/>
  <c r="AX1782" i="14"/>
  <c r="AW1601" i="14"/>
  <c r="AX1601" i="14"/>
  <c r="AX1778" i="14"/>
  <c r="AW1813" i="14"/>
  <c r="AX1813" i="14"/>
  <c r="AW1603" i="14"/>
  <c r="AX1831" i="14"/>
  <c r="AX1694" i="14"/>
  <c r="AX1710" i="14"/>
  <c r="AW1596" i="14"/>
  <c r="AX1596" i="14"/>
  <c r="AW1692" i="14"/>
  <c r="AX1692" i="14"/>
  <c r="AW1676" i="14"/>
  <c r="AX1676" i="14"/>
  <c r="AX1664" i="14"/>
  <c r="AX1678" i="14"/>
  <c r="AW1678" i="14"/>
  <c r="AW1812" i="14"/>
  <c r="AX1812" i="14"/>
  <c r="AW1729" i="14"/>
  <c r="AX1729" i="14"/>
  <c r="AX1693" i="14"/>
  <c r="AW1693" i="14"/>
  <c r="AX1724" i="14"/>
  <c r="AW1724" i="14"/>
  <c r="AW1752" i="14"/>
  <c r="AX1752" i="14"/>
  <c r="AW1749" i="14"/>
  <c r="AX1749" i="14"/>
  <c r="AX1597" i="14"/>
  <c r="AW1597" i="14"/>
  <c r="AX1695" i="14"/>
  <c r="AW1695" i="14"/>
  <c r="AW1805" i="14"/>
  <c r="AW1711" i="14"/>
  <c r="AX1711" i="14"/>
  <c r="AW1634" i="14"/>
  <c r="AX1634" i="14"/>
  <c r="AX1737" i="14"/>
  <c r="AW1737" i="14"/>
  <c r="AW1688" i="14"/>
  <c r="AX1688" i="14"/>
  <c r="AW1783" i="14"/>
  <c r="AX1783" i="14"/>
  <c r="AW1665" i="14"/>
  <c r="AX1665" i="14"/>
  <c r="AW1694" i="14"/>
  <c r="AX1651" i="14"/>
  <c r="AW1669" i="14"/>
  <c r="AW1630" i="14"/>
  <c r="AX1630" i="14"/>
  <c r="AX1817" i="14"/>
  <c r="AW1817" i="14"/>
  <c r="AX1606" i="14"/>
  <c r="AX1732" i="14"/>
  <c r="AW1732" i="14"/>
  <c r="AX1742" i="14"/>
  <c r="AW1742" i="14"/>
  <c r="AX1687" i="14"/>
  <c r="AW1687" i="14"/>
  <c r="AX1612" i="14"/>
  <c r="AW1612" i="14"/>
  <c r="AX1698" i="14"/>
  <c r="AX1704" i="14"/>
  <c r="AW1704" i="14"/>
  <c r="AW1707" i="14"/>
  <c r="AX1707" i="14"/>
  <c r="AX1714" i="14"/>
  <c r="AW1714" i="14"/>
  <c r="AW1594" i="14"/>
  <c r="AX1594" i="14"/>
  <c r="AW1679" i="14"/>
  <c r="AW1668" i="14"/>
  <c r="AX1668" i="14"/>
  <c r="AX1804" i="14"/>
  <c r="AW1702" i="14"/>
  <c r="AX1702" i="14"/>
  <c r="AX1763" i="14"/>
  <c r="AX1621" i="14"/>
  <c r="AW1621" i="14"/>
  <c r="AW1607" i="14"/>
  <c r="AX1607" i="14"/>
  <c r="AX1806" i="14"/>
  <c r="AW1747" i="14"/>
  <c r="AX1747" i="14"/>
  <c r="AX1673" i="14"/>
  <c r="AX1746" i="14"/>
  <c r="AW1746" i="14"/>
  <c r="AW1788" i="14"/>
  <c r="AX1788" i="14"/>
  <c r="AW1799" i="14"/>
  <c r="AX1799" i="14"/>
  <c r="AX1766" i="14"/>
  <c r="AW1766" i="14"/>
  <c r="AW1787" i="14"/>
  <c r="AX1787" i="14"/>
  <c r="AW1699" i="14"/>
  <c r="AX1699" i="14"/>
  <c r="AX1598" i="14"/>
  <c r="AW1598" i="14"/>
  <c r="AW1680" i="14"/>
  <c r="AX1663" i="14"/>
  <c r="AW1635" i="14"/>
  <c r="AX1635" i="14"/>
  <c r="AW1606" i="14"/>
  <c r="AW1686" i="14"/>
  <c r="AX1686" i="14"/>
  <c r="AW1664" i="14"/>
  <c r="AX1716" i="14"/>
  <c r="AX1807" i="14"/>
  <c r="AW1807" i="14"/>
  <c r="AX1626" i="14"/>
  <c r="AW1781" i="14"/>
  <c r="AX1781" i="14"/>
  <c r="AX1653" i="14"/>
  <c r="AW1653" i="14"/>
  <c r="AW1803" i="14"/>
  <c r="AX1803" i="14"/>
  <c r="AW1800" i="14"/>
  <c r="AX1800" i="14"/>
  <c r="AW1769" i="14"/>
  <c r="AX1769" i="14"/>
  <c r="AW1611" i="14"/>
  <c r="AX1611" i="14"/>
  <c r="AX1748" i="14"/>
  <c r="AX1801" i="14"/>
  <c r="AW1801" i="14"/>
  <c r="AW1750" i="14"/>
  <c r="AX1750" i="14"/>
  <c r="AW1763" i="14"/>
  <c r="AW1623" i="14"/>
  <c r="AX1623" i="14"/>
  <c r="AX1656" i="14"/>
  <c r="AW1656" i="14"/>
  <c r="AW1814" i="14"/>
  <c r="AX1814" i="14"/>
  <c r="AX1798" i="14"/>
  <c r="AW1798" i="14"/>
  <c r="AW1830" i="14"/>
  <c r="AX1830" i="14"/>
  <c r="AX1672" i="14"/>
  <c r="AW1672" i="14"/>
  <c r="AW1595" i="14"/>
  <c r="AX1595" i="14"/>
  <c r="AW1748" i="14"/>
  <c r="AX1703" i="14"/>
  <c r="AW1703" i="14"/>
  <c r="AX1660" i="14"/>
  <c r="AW1660" i="14"/>
  <c r="AX1712" i="14"/>
  <c r="AW1712" i="14"/>
  <c r="AW1771" i="14"/>
  <c r="AX1771" i="14"/>
  <c r="AW1642" i="14"/>
  <c r="AX1642" i="14"/>
  <c r="AW1651" i="14"/>
  <c r="AW1835" i="14"/>
  <c r="AX1835" i="14"/>
  <c r="AX1615" i="14"/>
  <c r="AW1615" i="14"/>
  <c r="AX1609" i="14"/>
  <c r="AW1609" i="14"/>
  <c r="AW1646" i="14"/>
  <c r="AW1662" i="14"/>
  <c r="AX1708" i="14"/>
  <c r="AW1708" i="14"/>
  <c r="AX1645" i="14"/>
  <c r="AW1784" i="14"/>
  <c r="AX1784" i="14"/>
  <c r="AW1696" i="14"/>
  <c r="AX1696" i="14"/>
  <c r="AX1593" i="14"/>
  <c r="AW1593" i="14"/>
  <c r="AW1620" i="14"/>
  <c r="AX1620" i="14"/>
  <c r="AW1755" i="14"/>
  <c r="AX1755" i="14"/>
  <c r="AW1689" i="14"/>
  <c r="AX1689" i="14"/>
  <c r="AW1793" i="14"/>
  <c r="AX1793" i="14"/>
  <c r="AX1649" i="14"/>
  <c r="AW1649" i="14"/>
  <c r="AX1685" i="14"/>
  <c r="AW1685" i="14"/>
  <c r="AX1815" i="14"/>
  <c r="AW1815" i="14"/>
  <c r="AX1628" i="14"/>
  <c r="AX1734" i="14"/>
  <c r="AW1734" i="14"/>
  <c r="AX1622" i="14"/>
  <c r="AW1622" i="14"/>
  <c r="AX1631" i="14"/>
  <c r="AW1631" i="14"/>
  <c r="AW1641" i="14"/>
  <c r="AX1641" i="14"/>
  <c r="AX1753" i="14"/>
  <c r="AW1753" i="14"/>
  <c r="AW1773" i="14"/>
  <c r="AX1773" i="14"/>
  <c r="AW1730" i="14"/>
  <c r="AX1730" i="14"/>
  <c r="AW1821" i="14"/>
  <c r="AX1643" i="14"/>
  <c r="AX1743" i="14"/>
  <c r="AW1743" i="14"/>
  <c r="AX1757" i="14"/>
  <c r="AW1757" i="14"/>
  <c r="AX1625" i="14"/>
  <c r="AX1808" i="14"/>
  <c r="AW1808" i="14"/>
  <c r="AX1745" i="14"/>
  <c r="AW1745" i="14"/>
  <c r="AW1778" i="14"/>
  <c r="AW1720" i="14"/>
  <c r="AX1720" i="14"/>
  <c r="AW1638" i="14"/>
  <c r="AX1638" i="14"/>
  <c r="AW1659" i="14"/>
  <c r="AX1659" i="14"/>
  <c r="AW1795" i="14"/>
  <c r="AX1795" i="14"/>
  <c r="AX1727" i="14"/>
  <c r="AW1727" i="14"/>
  <c r="AX1627" i="14"/>
  <c r="AW1627" i="14"/>
  <c r="AX1681" i="14"/>
  <c r="AX1648" i="14"/>
  <c r="AW1648" i="14"/>
  <c r="AW1775" i="14"/>
  <c r="AX1775" i="14"/>
  <c r="AW1633" i="14"/>
  <c r="AX1684" i="14"/>
  <c r="AW1684" i="14"/>
  <c r="AX1721" i="14"/>
  <c r="AW1698" i="14"/>
  <c r="AW1794" i="14"/>
  <c r="AX1794" i="14"/>
  <c r="AX1774" i="14"/>
  <c r="AW1774" i="14"/>
  <c r="AW1661" i="14"/>
  <c r="AW1683" i="14"/>
  <c r="AX1683" i="14"/>
  <c r="AW1652" i="14"/>
  <c r="AX1652" i="14"/>
  <c r="AX1670" i="14"/>
  <c r="AW1670" i="14"/>
  <c r="AW1613" i="14"/>
  <c r="AX1613" i="14"/>
  <c r="AW1764" i="14"/>
  <c r="AX1629" i="14"/>
  <c r="AW1629" i="14"/>
  <c r="AX1602" i="14"/>
  <c r="AW1602" i="14"/>
  <c r="AW1760" i="14"/>
  <c r="AX1760" i="14"/>
  <c r="AX1637" i="14"/>
  <c r="AW1722" i="14"/>
  <c r="AX1722" i="14"/>
  <c r="AX1667" i="14"/>
  <c r="AW1667" i="14"/>
  <c r="AX1723" i="14"/>
  <c r="AW1723" i="14"/>
  <c r="AX1713" i="14"/>
  <c r="AW1713" i="14"/>
  <c r="AW1816" i="14"/>
  <c r="AX1816" i="14"/>
  <c r="AX1632" i="14"/>
  <c r="AW1632" i="14"/>
  <c r="AW1779" i="14"/>
  <c r="AX1779" i="14"/>
  <c r="AW1650" i="14"/>
  <c r="AX1650" i="14"/>
  <c r="AW1718" i="14"/>
  <c r="AX1718" i="14"/>
  <c r="AX1764" i="14"/>
  <c r="AX1761" i="14"/>
  <c r="AW1643" i="14"/>
  <c r="AX1740" i="14"/>
  <c r="AW1740" i="14"/>
  <c r="AW1790" i="14"/>
  <c r="AX1790" i="14"/>
  <c r="AX1739" i="14"/>
  <c r="AW1739" i="14"/>
  <c r="AW1761" i="14"/>
  <c r="AX1717" i="14"/>
  <c r="AW1717" i="14"/>
  <c r="AX1770" i="14"/>
  <c r="AW1770" i="14"/>
  <c r="AX1754" i="14"/>
  <c r="AW1754" i="14"/>
  <c r="AW1741" i="14"/>
  <c r="AX1741" i="14"/>
  <c r="AX1605" i="14"/>
  <c r="AW1605" i="14"/>
  <c r="AW1675" i="14"/>
  <c r="AX1675" i="14"/>
  <c r="AX1762" i="14"/>
  <c r="AW1762" i="14"/>
  <c r="AX1674" i="14"/>
  <c r="AW1674" i="14"/>
  <c r="AX1608" i="14"/>
  <c r="AW1608" i="14"/>
  <c r="AX1785" i="14"/>
  <c r="AW1785" i="14"/>
  <c r="AW1591" i="14"/>
  <c r="AX1591" i="14"/>
  <c r="AX1691" i="14"/>
  <c r="AW1691" i="14"/>
  <c r="AW1636" i="14"/>
  <c r="AX1636" i="14"/>
  <c r="AX1604" i="14"/>
  <c r="AW1614" i="14"/>
  <c r="AX1614" i="14"/>
  <c r="AX1647" i="14"/>
  <c r="AW1647" i="14"/>
  <c r="AX1791" i="14"/>
  <c r="AW1791" i="14"/>
  <c r="AX1640" i="14"/>
  <c r="AW1640" i="14"/>
  <c r="AX1679" i="14"/>
  <c r="AW1780" i="14"/>
  <c r="AX1780" i="14"/>
  <c r="AX1592" i="14"/>
  <c r="AX1646" i="14"/>
  <c r="AW1726" i="14"/>
  <c r="AX1726" i="14"/>
  <c r="AW1706" i="14"/>
  <c r="AX1706" i="14"/>
  <c r="AX1725" i="14"/>
  <c r="AW1725" i="14"/>
  <c r="AX1701" i="14"/>
  <c r="AW1701" i="14"/>
  <c r="AX1805" i="14"/>
  <c r="AX1709" i="14"/>
  <c r="AW1709" i="14"/>
  <c r="AX1700" i="14"/>
  <c r="AX1759" i="14"/>
  <c r="AW1759" i="14"/>
  <c r="AX1735" i="14"/>
  <c r="AW1735" i="14"/>
  <c r="AW1820" i="14"/>
  <c r="AX1820" i="14"/>
  <c r="AW1719" i="14"/>
  <c r="AX1619" i="14"/>
  <c r="AW1619" i="14"/>
  <c r="AX1736" i="14"/>
  <c r="AW1736" i="14"/>
  <c r="AW1677" i="14"/>
  <c r="AX1677" i="14"/>
  <c r="AW1637" i="14"/>
  <c r="AW1756" i="14"/>
  <c r="AX1756" i="14"/>
  <c r="AW1738" i="14"/>
  <c r="AX1738" i="14"/>
  <c r="AX1829" i="14"/>
  <c r="AW1829" i="14"/>
  <c r="AX1671" i="14"/>
  <c r="AW1671" i="14"/>
  <c r="AW1833" i="14"/>
  <c r="AW1786" i="14"/>
  <c r="AX1786" i="14"/>
  <c r="AW1819" i="14"/>
  <c r="AX1819" i="14"/>
  <c r="AX1811" i="14"/>
  <c r="AW1811" i="14"/>
  <c r="AW1666" i="14"/>
  <c r="AX1666" i="14"/>
  <c r="AX1610" i="14"/>
  <c r="AW1831" i="14"/>
  <c r="AW1604" i="14"/>
  <c r="AX1777" i="14"/>
  <c r="AX1639" i="14"/>
  <c r="AW1639" i="14"/>
  <c r="AX1529" i="14"/>
  <c r="AX1484" i="14"/>
  <c r="AX1489" i="14"/>
  <c r="AX1495" i="14"/>
  <c r="AX1362" i="14"/>
  <c r="AX1412" i="14"/>
  <c r="AX1328" i="14"/>
  <c r="AX1392" i="14"/>
  <c r="AW1349" i="14"/>
  <c r="AW1487" i="14"/>
  <c r="AW1368" i="14"/>
  <c r="AW1344" i="14"/>
  <c r="AW1406" i="14"/>
  <c r="AX1466" i="14"/>
  <c r="AX1329" i="14"/>
  <c r="AW1325" i="14"/>
  <c r="AW1583" i="14"/>
  <c r="AX1583" i="14"/>
  <c r="AW365" i="14"/>
  <c r="AX365" i="14"/>
  <c r="AX1331" i="14"/>
  <c r="AW1331" i="14"/>
  <c r="AW31" i="14"/>
  <c r="AX31" i="14"/>
  <c r="AX1368" i="14"/>
  <c r="AX1409" i="14"/>
  <c r="AW1409" i="14"/>
  <c r="AW121" i="14"/>
  <c r="AX121" i="14"/>
  <c r="AW42" i="14"/>
  <c r="AX42" i="14"/>
  <c r="AW269" i="14"/>
  <c r="AX269" i="14"/>
  <c r="AX143" i="14"/>
  <c r="AW143" i="14"/>
  <c r="AX1400" i="14"/>
  <c r="AW1400" i="14"/>
  <c r="AX388" i="14"/>
  <c r="AW388" i="14"/>
  <c r="AW214" i="14"/>
  <c r="AX214" i="14"/>
  <c r="AW295" i="14"/>
  <c r="AX295" i="14"/>
  <c r="AW280" i="14"/>
  <c r="AX280" i="14"/>
  <c r="AW329" i="14"/>
  <c r="AX329" i="14"/>
  <c r="AX1501" i="14"/>
  <c r="AW1501" i="14"/>
  <c r="AW1317" i="14"/>
  <c r="AX1317" i="14"/>
  <c r="AX177" i="14"/>
  <c r="AW177" i="14"/>
  <c r="AX1449" i="14"/>
  <c r="AW1449" i="14"/>
  <c r="AX1470" i="14"/>
  <c r="AW1470" i="14"/>
  <c r="AX1476" i="14"/>
  <c r="AW1476" i="14"/>
  <c r="AX1587" i="14"/>
  <c r="AW1587" i="14"/>
  <c r="AX1497" i="14"/>
  <c r="AW1497" i="14"/>
  <c r="AW35" i="14"/>
  <c r="AX35" i="14"/>
  <c r="AW370" i="14"/>
  <c r="AX370" i="14"/>
  <c r="AW128" i="14"/>
  <c r="AX128" i="14"/>
  <c r="AX1389" i="14"/>
  <c r="AW1389" i="14"/>
  <c r="AX1403" i="14"/>
  <c r="AW1403" i="14"/>
  <c r="AW1562" i="14"/>
  <c r="AW1468" i="14"/>
  <c r="AX1468" i="14"/>
  <c r="AX1430" i="14"/>
  <c r="AW1430" i="14"/>
  <c r="AX23" i="14"/>
  <c r="AW23" i="14"/>
  <c r="AW1362" i="14"/>
  <c r="AW1484" i="14"/>
  <c r="AW1447" i="14"/>
  <c r="AX1447" i="14"/>
  <c r="AW1363" i="14"/>
  <c r="AW1571" i="14"/>
  <c r="AX1571" i="14"/>
  <c r="AW57" i="14"/>
  <c r="AX57" i="14"/>
  <c r="AW147" i="14"/>
  <c r="AX147" i="14"/>
  <c r="AW138" i="14"/>
  <c r="AX138" i="14"/>
  <c r="AW95" i="14"/>
  <c r="AX95" i="14"/>
  <c r="AW1350" i="14"/>
  <c r="AX1350" i="14"/>
  <c r="AX246" i="14"/>
  <c r="AW246" i="14"/>
  <c r="AX198" i="14"/>
  <c r="AW198" i="14"/>
  <c r="AW168" i="14"/>
  <c r="AX168" i="14"/>
  <c r="AW111" i="14"/>
  <c r="AX111" i="14"/>
  <c r="AW1578" i="14"/>
  <c r="AX1578" i="14"/>
  <c r="AW1347" i="14"/>
  <c r="AX1347" i="14"/>
  <c r="AX1324" i="14"/>
  <c r="AW1324" i="14"/>
  <c r="AX1404" i="14"/>
  <c r="AW1404" i="14"/>
  <c r="AX234" i="14"/>
  <c r="AW234" i="14"/>
  <c r="AW1554" i="14"/>
  <c r="AX1554" i="14"/>
  <c r="AW123" i="14"/>
  <c r="AX123" i="14"/>
  <c r="AX262" i="14"/>
  <c r="AW262" i="14"/>
  <c r="AX253" i="14"/>
  <c r="AW253" i="14"/>
  <c r="AX1371" i="14"/>
  <c r="AW1386" i="14"/>
  <c r="AX1386" i="14"/>
  <c r="AW152" i="14"/>
  <c r="AX152" i="14"/>
  <c r="AX1388" i="14"/>
  <c r="AW1388" i="14"/>
  <c r="AX1527" i="14"/>
  <c r="AW1527" i="14"/>
  <c r="AW1543" i="14"/>
  <c r="AX1543" i="14"/>
  <c r="AW127" i="14"/>
  <c r="AX127" i="14"/>
  <c r="AX1418" i="14"/>
  <c r="AW1418" i="14"/>
  <c r="AW270" i="14"/>
  <c r="AX270" i="14"/>
  <c r="AX7" i="14"/>
  <c r="AW7" i="14"/>
  <c r="AX153" i="14"/>
  <c r="AW153" i="14"/>
  <c r="AW355" i="14"/>
  <c r="AX355" i="14"/>
  <c r="AW1340" i="14"/>
  <c r="AX1340" i="14"/>
  <c r="AX248" i="14"/>
  <c r="AW248" i="14"/>
  <c r="AW158" i="14"/>
  <c r="AX158" i="14"/>
  <c r="AW1494" i="14"/>
  <c r="AX1494" i="14"/>
  <c r="AW1345" i="14"/>
  <c r="AX1345" i="14"/>
  <c r="AX346" i="14"/>
  <c r="AW346" i="14"/>
  <c r="AW18" i="14"/>
  <c r="AX18" i="14"/>
  <c r="AW206" i="14"/>
  <c r="AX206" i="14"/>
  <c r="AX241" i="14"/>
  <c r="AW241" i="14"/>
  <c r="AW142" i="14"/>
  <c r="AX142" i="14"/>
  <c r="AW1540" i="14"/>
  <c r="AX1540" i="14"/>
  <c r="AW226" i="14"/>
  <c r="AX226" i="14"/>
  <c r="AX1515" i="14"/>
  <c r="AW1515" i="14"/>
  <c r="AX1460" i="14"/>
  <c r="AW1460" i="14"/>
  <c r="AX1535" i="14"/>
  <c r="AW1535" i="14"/>
  <c r="AW1348" i="14"/>
  <c r="AX1348" i="14"/>
  <c r="AX1577" i="14"/>
  <c r="AW1577" i="14"/>
  <c r="AX1555" i="14"/>
  <c r="AW1555" i="14"/>
  <c r="AW360" i="14"/>
  <c r="AX360" i="14"/>
  <c r="AX1462" i="14"/>
  <c r="AW1462" i="14"/>
  <c r="AW1570" i="14"/>
  <c r="AX1570" i="14"/>
  <c r="AX1441" i="14"/>
  <c r="AW1441" i="14"/>
  <c r="AX1558" i="14"/>
  <c r="AW1568" i="14"/>
  <c r="AX1568" i="14"/>
  <c r="AX330" i="14"/>
  <c r="AW330" i="14"/>
  <c r="AW301" i="14"/>
  <c r="AX301" i="14"/>
  <c r="AW372" i="14"/>
  <c r="AX372" i="14"/>
  <c r="AX156" i="14"/>
  <c r="AW156" i="14"/>
  <c r="AX1379" i="14"/>
  <c r="AW1379" i="14"/>
  <c r="AW304" i="14"/>
  <c r="AX304" i="14"/>
  <c r="AW1359" i="14"/>
  <c r="AX1359" i="14"/>
  <c r="AX154" i="14"/>
  <c r="AW154" i="14"/>
  <c r="AW190" i="14"/>
  <c r="AX190" i="14"/>
  <c r="AW1372" i="14"/>
  <c r="AX1372" i="14"/>
  <c r="AX290" i="14"/>
  <c r="AW290" i="14"/>
  <c r="AW1319" i="14"/>
  <c r="AX1319" i="14"/>
  <c r="AW1375" i="14"/>
  <c r="AX1375" i="14"/>
  <c r="AX222" i="14"/>
  <c r="AW222" i="14"/>
  <c r="AX9" i="14"/>
  <c r="AW9" i="14"/>
  <c r="AX47" i="14"/>
  <c r="AW47" i="14"/>
  <c r="AW69" i="14"/>
  <c r="AX69" i="14"/>
  <c r="AW53" i="14"/>
  <c r="AX53" i="14"/>
  <c r="AW1328" i="14"/>
  <c r="AW293" i="14"/>
  <c r="AX293" i="14"/>
  <c r="AW170" i="14"/>
  <c r="AX170" i="14"/>
  <c r="AW1443" i="14"/>
  <c r="AX1443" i="14"/>
  <c r="AX94" i="14"/>
  <c r="AW94" i="14"/>
  <c r="AX1550" i="14"/>
  <c r="AW1550" i="14"/>
  <c r="AW6" i="14"/>
  <c r="AX6" i="14"/>
  <c r="AW1415" i="14"/>
  <c r="AX1415" i="14"/>
  <c r="AW30" i="14"/>
  <c r="AX30" i="14"/>
  <c r="AX277" i="14"/>
  <c r="AW277" i="14"/>
  <c r="AX252" i="14"/>
  <c r="AW252" i="14"/>
  <c r="AW109" i="14"/>
  <c r="AX109" i="14"/>
  <c r="AX1507" i="14"/>
  <c r="AW1507" i="14"/>
  <c r="AW322" i="14"/>
  <c r="AX322" i="14"/>
  <c r="AW244" i="14"/>
  <c r="AX244" i="14"/>
  <c r="AX1382" i="14"/>
  <c r="AW1382" i="14"/>
  <c r="AW58" i="14"/>
  <c r="AX58" i="14"/>
  <c r="AW1438" i="14"/>
  <c r="AX1438" i="14"/>
  <c r="AW349" i="14"/>
  <c r="AX349" i="14"/>
  <c r="AW1426" i="14"/>
  <c r="AX1426" i="14"/>
  <c r="AW1528" i="14"/>
  <c r="AX1528" i="14"/>
  <c r="AX126" i="14"/>
  <c r="AW126" i="14"/>
  <c r="AW225" i="14"/>
  <c r="AX225" i="14"/>
  <c r="AX1572" i="14"/>
  <c r="AW1572" i="14"/>
  <c r="AX1548" i="14"/>
  <c r="AW1548" i="14"/>
  <c r="AX1481" i="14"/>
  <c r="AW1481" i="14"/>
  <c r="AW186" i="14"/>
  <c r="AX186" i="14"/>
  <c r="AW1516" i="14"/>
  <c r="AX1516" i="14"/>
  <c r="AW220" i="14"/>
  <c r="AX220" i="14"/>
  <c r="AX1320" i="14"/>
  <c r="AW1320" i="14"/>
  <c r="AW1569" i="14"/>
  <c r="AX1569" i="14"/>
  <c r="AX1396" i="14"/>
  <c r="AW1396" i="14"/>
  <c r="AW1343" i="14"/>
  <c r="AX1343" i="14"/>
  <c r="AX373" i="14"/>
  <c r="AW373" i="14"/>
  <c r="AW1482" i="14"/>
  <c r="AX1482" i="14"/>
  <c r="AW100" i="14"/>
  <c r="AX100" i="14"/>
  <c r="AW236" i="14"/>
  <c r="AX236" i="14"/>
  <c r="AX189" i="14"/>
  <c r="AW189" i="14"/>
  <c r="AW339" i="14"/>
  <c r="AX339" i="14"/>
  <c r="AW33" i="14"/>
  <c r="AX33" i="14"/>
  <c r="AW338" i="14"/>
  <c r="AX338" i="14"/>
  <c r="AW358" i="14"/>
  <c r="AX358" i="14"/>
  <c r="AW1435" i="14"/>
  <c r="AX1435" i="14"/>
  <c r="AX219" i="14"/>
  <c r="AW219" i="14"/>
  <c r="AX251" i="14"/>
  <c r="AW251" i="14"/>
  <c r="AW282" i="14"/>
  <c r="AX282" i="14"/>
  <c r="AW279" i="14"/>
  <c r="AX279" i="14"/>
  <c r="AW15" i="14"/>
  <c r="AX15" i="14"/>
  <c r="AX259" i="14"/>
  <c r="AW259" i="14"/>
  <c r="AW1399" i="14"/>
  <c r="AX1399" i="14"/>
  <c r="AW333" i="14"/>
  <c r="AX333" i="14"/>
  <c r="AX239" i="14"/>
  <c r="AW239" i="14"/>
  <c r="AW98" i="14"/>
  <c r="AX98" i="14"/>
  <c r="AW8" i="14"/>
  <c r="AX8" i="14"/>
  <c r="AX193" i="14"/>
  <c r="AW193" i="14"/>
  <c r="AW1381" i="14"/>
  <c r="AX1381" i="14"/>
  <c r="AX1503" i="14"/>
  <c r="AW1503" i="14"/>
  <c r="AW298" i="14"/>
  <c r="AX298" i="14"/>
  <c r="AW96" i="14"/>
  <c r="AX96" i="14"/>
  <c r="AX174" i="14"/>
  <c r="AW174" i="14"/>
  <c r="AW356" i="14"/>
  <c r="AX356" i="14"/>
  <c r="AW229" i="14"/>
  <c r="AX229" i="14"/>
  <c r="AW1342" i="14"/>
  <c r="AX1342" i="14"/>
  <c r="AW64" i="14"/>
  <c r="AX64" i="14"/>
  <c r="AW1581" i="14"/>
  <c r="AX1581" i="14"/>
  <c r="AX1574" i="14"/>
  <c r="AW1574" i="14"/>
  <c r="AX1355" i="14"/>
  <c r="AW1355" i="14"/>
  <c r="AW1338" i="14"/>
  <c r="AX1338" i="14"/>
  <c r="AW194" i="14"/>
  <c r="AX194" i="14"/>
  <c r="AX288" i="14"/>
  <c r="AW288" i="14"/>
  <c r="AX1390" i="14"/>
  <c r="AW1390" i="14"/>
  <c r="AW71" i="14"/>
  <c r="AX71" i="14"/>
  <c r="AW260" i="14"/>
  <c r="AX260" i="14"/>
  <c r="AW176" i="14"/>
  <c r="AX176" i="14"/>
  <c r="AW101" i="14"/>
  <c r="AX101" i="14"/>
  <c r="AX285" i="14"/>
  <c r="AW285" i="14"/>
  <c r="AW133" i="14"/>
  <c r="AX133" i="14"/>
  <c r="AX224" i="14"/>
  <c r="AW224" i="14"/>
  <c r="AW40" i="14"/>
  <c r="AX40" i="14"/>
  <c r="AX364" i="14"/>
  <c r="AW364" i="14"/>
  <c r="AW70" i="14"/>
  <c r="AX70" i="14"/>
  <c r="AW130" i="14"/>
  <c r="AX130" i="14"/>
  <c r="AW1502" i="14"/>
  <c r="AX1502" i="14"/>
  <c r="AW1506" i="14"/>
  <c r="AX1506" i="14"/>
  <c r="AW375" i="14"/>
  <c r="AX375" i="14"/>
  <c r="AX1567" i="14"/>
  <c r="AW1567" i="14"/>
  <c r="AW141" i="14"/>
  <c r="AX141" i="14"/>
  <c r="AW19" i="14"/>
  <c r="AX19" i="14"/>
  <c r="AW1419" i="14"/>
  <c r="AX1419" i="14"/>
  <c r="AX289" i="14"/>
  <c r="AW289" i="14"/>
  <c r="AW271" i="14"/>
  <c r="AX271" i="14"/>
  <c r="AW110" i="14"/>
  <c r="AX110" i="14"/>
  <c r="AW16" i="14"/>
  <c r="AX16" i="14"/>
  <c r="AW1321" i="14"/>
  <c r="AX1321" i="14"/>
  <c r="AX1458" i="14"/>
  <c r="AW1458" i="14"/>
  <c r="AW212" i="14"/>
  <c r="AX212" i="14"/>
  <c r="AW362" i="14"/>
  <c r="AX362" i="14"/>
  <c r="AW237" i="14"/>
  <c r="AX237" i="14"/>
  <c r="AX151" i="14"/>
  <c r="AW151" i="14"/>
  <c r="AW1371" i="14"/>
  <c r="AX1562" i="14"/>
  <c r="AX1519" i="14"/>
  <c r="AW1519" i="14"/>
  <c r="AW131" i="14"/>
  <c r="AX131" i="14"/>
  <c r="AX202" i="14"/>
  <c r="AW202" i="14"/>
  <c r="AX1432" i="14"/>
  <c r="AW1432" i="14"/>
  <c r="AW1327" i="14"/>
  <c r="AW1483" i="14"/>
  <c r="AX1483" i="14"/>
  <c r="AW315" i="14"/>
  <c r="AX315" i="14"/>
  <c r="AW1346" i="14"/>
  <c r="AX1346" i="14"/>
  <c r="AW4" i="14"/>
  <c r="AW163" i="14"/>
  <c r="AX163" i="14"/>
  <c r="AX1364" i="14"/>
  <c r="AW1364" i="14"/>
  <c r="AW1565" i="14"/>
  <c r="AX1565" i="14"/>
  <c r="AW203" i="14"/>
  <c r="AX203" i="14"/>
  <c r="AX1500" i="14"/>
  <c r="AW1500" i="14"/>
  <c r="AW172" i="14"/>
  <c r="AX172" i="14"/>
  <c r="AW114" i="14"/>
  <c r="AX114" i="14"/>
  <c r="AW230" i="14"/>
  <c r="AX230" i="14"/>
  <c r="AX1411" i="14"/>
  <c r="AW1411" i="14"/>
  <c r="AW291" i="14"/>
  <c r="AX291" i="14"/>
  <c r="AW1547" i="14"/>
  <c r="AX1547" i="14"/>
  <c r="AW263" i="14"/>
  <c r="AX263" i="14"/>
  <c r="AX106" i="14"/>
  <c r="AW106" i="14"/>
  <c r="AW308" i="14"/>
  <c r="AX308" i="14"/>
  <c r="AW197" i="14"/>
  <c r="AX197" i="14"/>
  <c r="AW258" i="14"/>
  <c r="AX258" i="14"/>
  <c r="AW299" i="14"/>
  <c r="AX299" i="14"/>
  <c r="AW275" i="14"/>
  <c r="AX275" i="14"/>
  <c r="AX1473" i="14"/>
  <c r="AW1473" i="14"/>
  <c r="AX139" i="14"/>
  <c r="AW139" i="14"/>
  <c r="AX247" i="14"/>
  <c r="AW247" i="14"/>
  <c r="AX17" i="14"/>
  <c r="AW17" i="14"/>
  <c r="AX267" i="14"/>
  <c r="AW267" i="14"/>
  <c r="AW228" i="14"/>
  <c r="AX228" i="14"/>
  <c r="AW41" i="14"/>
  <c r="AX41" i="14"/>
  <c r="AX1584" i="14"/>
  <c r="AW1584" i="14"/>
  <c r="AW1521" i="14"/>
  <c r="AX1521" i="14"/>
  <c r="AX164" i="14"/>
  <c r="AW164" i="14"/>
  <c r="AW12" i="14"/>
  <c r="AX12" i="14"/>
  <c r="AX379" i="14"/>
  <c r="AW379" i="14"/>
  <c r="AW348" i="14"/>
  <c r="AX348" i="14"/>
  <c r="AX1408" i="14"/>
  <c r="AW1408" i="14"/>
  <c r="AX369" i="14"/>
  <c r="AW369" i="14"/>
  <c r="AW196" i="14"/>
  <c r="AX196" i="14"/>
  <c r="AW118" i="14"/>
  <c r="AX118" i="14"/>
  <c r="AX1510" i="14"/>
  <c r="AW1510" i="14"/>
  <c r="AW278" i="14"/>
  <c r="AX278" i="14"/>
  <c r="AW254" i="14"/>
  <c r="AX254" i="14"/>
  <c r="AW331" i="14"/>
  <c r="AX331" i="14"/>
  <c r="AX66" i="14"/>
  <c r="AW66" i="14"/>
  <c r="AW1378" i="14"/>
  <c r="AW257" i="14"/>
  <c r="AX257" i="14"/>
  <c r="AW314" i="14"/>
  <c r="AX314" i="14"/>
  <c r="AX1349" i="14"/>
  <c r="AX232" i="14"/>
  <c r="AW232" i="14"/>
  <c r="AX1352" i="14"/>
  <c r="AW1352" i="14"/>
  <c r="AW221" i="14"/>
  <c r="AX221" i="14"/>
  <c r="AW325" i="14"/>
  <c r="AX325" i="14"/>
  <c r="AX1433" i="14"/>
  <c r="AW1433" i="14"/>
  <c r="AX343" i="14"/>
  <c r="AW343" i="14"/>
  <c r="AW201" i="14"/>
  <c r="AX201" i="14"/>
  <c r="AX1542" i="14"/>
  <c r="AW1542" i="14"/>
  <c r="AW1496" i="14"/>
  <c r="AX1496" i="14"/>
  <c r="AX292" i="14"/>
  <c r="AW292" i="14"/>
  <c r="AW36" i="14"/>
  <c r="AX36" i="14"/>
  <c r="AW208" i="14"/>
  <c r="AX208" i="14"/>
  <c r="AW166" i="14"/>
  <c r="AX166" i="14"/>
  <c r="AW5" i="14"/>
  <c r="AW1560" i="14"/>
  <c r="AX1560" i="14"/>
  <c r="AW1563" i="14"/>
  <c r="AW1495" i="14"/>
  <c r="AW328" i="14"/>
  <c r="AX328" i="14"/>
  <c r="AX1367" i="14"/>
  <c r="AW1367" i="14"/>
  <c r="AW1588" i="14"/>
  <c r="AX1588" i="14"/>
  <c r="AW243" i="14"/>
  <c r="AX243" i="14"/>
  <c r="AX1563" i="14"/>
  <c r="AX1456" i="14"/>
  <c r="AW1456" i="14"/>
  <c r="AW1391" i="14"/>
  <c r="AX1391" i="14"/>
  <c r="AX44" i="14"/>
  <c r="AW44" i="14"/>
  <c r="AW1425" i="14"/>
  <c r="AX1425" i="14"/>
  <c r="AW1356" i="14"/>
  <c r="AX1356" i="14"/>
  <c r="AX183" i="14"/>
  <c r="AW183" i="14"/>
  <c r="AX1373" i="14"/>
  <c r="AW1373" i="14"/>
  <c r="AW1561" i="14"/>
  <c r="AX1561" i="14"/>
  <c r="AW1427" i="14"/>
  <c r="AW218" i="14"/>
  <c r="AX218" i="14"/>
  <c r="AX245" i="14"/>
  <c r="AW245" i="14"/>
  <c r="AW122" i="14"/>
  <c r="AX122" i="14"/>
  <c r="AX312" i="14"/>
  <c r="AW312" i="14"/>
  <c r="AW1452" i="14"/>
  <c r="AX1452" i="14"/>
  <c r="AW332" i="14"/>
  <c r="AX332" i="14"/>
  <c r="AX113" i="14"/>
  <c r="AW113" i="14"/>
  <c r="AW1424" i="14"/>
  <c r="AX1424" i="14"/>
  <c r="AX215" i="14"/>
  <c r="AW215" i="14"/>
  <c r="AX1579" i="14"/>
  <c r="AW26" i="14"/>
  <c r="AX26" i="14"/>
  <c r="AW60" i="14"/>
  <c r="AX60" i="14"/>
  <c r="AW319" i="14"/>
  <c r="AX319" i="14"/>
  <c r="AW1529" i="14"/>
  <c r="AX1325" i="14"/>
  <c r="AX14" i="14"/>
  <c r="AW14" i="14"/>
  <c r="AX1544" i="14"/>
  <c r="AW1544" i="14"/>
  <c r="AX173" i="14"/>
  <c r="AW173" i="14"/>
  <c r="AW1524" i="14"/>
  <c r="AX1524" i="14"/>
  <c r="AX160" i="14"/>
  <c r="AW160" i="14"/>
  <c r="AX1446" i="14"/>
  <c r="AW1446" i="14"/>
  <c r="AW1541" i="14"/>
  <c r="AX1541" i="14"/>
  <c r="AX1566" i="14"/>
  <c r="AW1566" i="14"/>
  <c r="AX1557" i="14"/>
  <c r="AW1557" i="14"/>
  <c r="AW1455" i="14"/>
  <c r="AX1455" i="14"/>
  <c r="AX140" i="14"/>
  <c r="AW140" i="14"/>
  <c r="AW255" i="14"/>
  <c r="AX255" i="14"/>
  <c r="AX1423" i="14"/>
  <c r="AW1423" i="14"/>
  <c r="AW1498" i="14"/>
  <c r="AX1498" i="14"/>
  <c r="AW192" i="14"/>
  <c r="AX192" i="14"/>
  <c r="AX1530" i="14"/>
  <c r="AW1530" i="14"/>
  <c r="AX21" i="14"/>
  <c r="AW21" i="14"/>
  <c r="AW376" i="14"/>
  <c r="AX376" i="14"/>
  <c r="AW1351" i="14"/>
  <c r="AX1351" i="14"/>
  <c r="AW249" i="14"/>
  <c r="AX249" i="14"/>
  <c r="AX11" i="14"/>
  <c r="AW11" i="14"/>
  <c r="AW268" i="14"/>
  <c r="AX268" i="14"/>
  <c r="AX120" i="14"/>
  <c r="AW120" i="14"/>
  <c r="AX1459" i="14"/>
  <c r="AW1459" i="14"/>
  <c r="AW1556" i="14"/>
  <c r="AX1556" i="14"/>
  <c r="AW377" i="14"/>
  <c r="AX377" i="14"/>
  <c r="AX381" i="14"/>
  <c r="AW381" i="14"/>
  <c r="AX1582" i="14"/>
  <c r="AW1582" i="14"/>
  <c r="AX1366" i="14"/>
  <c r="AW1366" i="14"/>
  <c r="AW321" i="14"/>
  <c r="AX321" i="14"/>
  <c r="AW1450" i="14"/>
  <c r="AW132" i="14"/>
  <c r="AX132" i="14"/>
  <c r="AX302" i="14"/>
  <c r="AW302" i="14"/>
  <c r="AX284" i="14"/>
  <c r="AW284" i="14"/>
  <c r="AW97" i="14"/>
  <c r="AX97" i="14"/>
  <c r="AX1486" i="14"/>
  <c r="AW1486" i="14"/>
  <c r="AW1490" i="14"/>
  <c r="AX1490" i="14"/>
  <c r="AW261" i="14"/>
  <c r="AX261" i="14"/>
  <c r="AW62" i="14"/>
  <c r="AX62" i="14"/>
  <c r="AW264" i="14"/>
  <c r="AX264" i="14"/>
  <c r="AW179" i="14"/>
  <c r="AX179" i="14"/>
  <c r="AX185" i="14"/>
  <c r="AW185" i="14"/>
  <c r="AW1520" i="14"/>
  <c r="AX1520" i="14"/>
  <c r="AW1580" i="14"/>
  <c r="AX1580" i="14"/>
  <c r="AW1508" i="14"/>
  <c r="AX1508" i="14"/>
  <c r="AX340" i="14"/>
  <c r="AW340" i="14"/>
  <c r="AX1518" i="14"/>
  <c r="AW1518" i="14"/>
  <c r="AX104" i="14"/>
  <c r="AW104" i="14"/>
  <c r="AX1442" i="14"/>
  <c r="AW1442" i="14"/>
  <c r="AW13" i="14"/>
  <c r="AX13" i="14"/>
  <c r="AX178" i="14"/>
  <c r="AW178" i="14"/>
  <c r="AW366" i="14"/>
  <c r="AX366" i="14"/>
  <c r="AW307" i="14"/>
  <c r="AX307" i="14"/>
  <c r="AX181" i="14"/>
  <c r="AW181" i="14"/>
  <c r="AW200" i="14"/>
  <c r="AX200" i="14"/>
  <c r="AW341" i="14"/>
  <c r="AX341" i="14"/>
  <c r="AX20" i="14"/>
  <c r="AW20" i="14"/>
  <c r="AW37" i="14"/>
  <c r="AX37" i="14"/>
  <c r="AX1573" i="14"/>
  <c r="AW1573" i="14"/>
  <c r="AX1440" i="14"/>
  <c r="AW1440" i="14"/>
  <c r="AW1369" i="14"/>
  <c r="AX1369" i="14"/>
  <c r="AW1504" i="14"/>
  <c r="AX1504" i="14"/>
  <c r="AW344" i="14"/>
  <c r="AX344" i="14"/>
  <c r="AW102" i="14"/>
  <c r="AX102" i="14"/>
  <c r="AW165" i="14"/>
  <c r="AX165" i="14"/>
  <c r="AW1334" i="14"/>
  <c r="AX1334" i="14"/>
  <c r="AX167" i="14"/>
  <c r="AW167" i="14"/>
  <c r="AW1365" i="14"/>
  <c r="AX1365" i="14"/>
  <c r="AX276" i="14"/>
  <c r="AW276" i="14"/>
  <c r="AW169" i="14"/>
  <c r="AX169" i="14"/>
  <c r="AX327" i="14"/>
  <c r="AW327" i="14"/>
  <c r="AW1466" i="14"/>
  <c r="AW52" i="14"/>
  <c r="AX52" i="14"/>
  <c r="AX10" i="14"/>
  <c r="AW10" i="14"/>
  <c r="AW67" i="14"/>
  <c r="AX67" i="14"/>
  <c r="AW1354" i="14"/>
  <c r="AX1354" i="14"/>
  <c r="AX352" i="14"/>
  <c r="AW352" i="14"/>
  <c r="AW1394" i="14"/>
  <c r="AX1394" i="14"/>
  <c r="AW353" i="14"/>
  <c r="AX353" i="14"/>
  <c r="AW1488" i="14"/>
  <c r="AX1488" i="14"/>
  <c r="AX1485" i="14"/>
  <c r="AW1485" i="14"/>
  <c r="AX1363" i="14"/>
  <c r="AX1454" i="14"/>
  <c r="AW1454" i="14"/>
  <c r="AW1467" i="14"/>
  <c r="AX1467" i="14"/>
  <c r="AW309" i="14"/>
  <c r="AX309" i="14"/>
  <c r="AW187" i="14"/>
  <c r="AX187" i="14"/>
  <c r="AW274" i="14"/>
  <c r="AX274" i="14"/>
  <c r="AX1322" i="14"/>
  <c r="AW1322" i="14"/>
  <c r="AW1412" i="14"/>
  <c r="AX1380" i="14"/>
  <c r="AW342" i="14"/>
  <c r="AX342" i="14"/>
  <c r="AW1525" i="14"/>
  <c r="AX1525" i="14"/>
  <c r="AW1326" i="14"/>
  <c r="AX1326" i="14"/>
  <c r="AX287" i="14"/>
  <c r="AW287" i="14"/>
  <c r="AW310" i="14"/>
  <c r="AX310" i="14"/>
  <c r="AW1387" i="14"/>
  <c r="AX1387" i="14"/>
  <c r="AW1477" i="14"/>
  <c r="AX1477" i="14"/>
  <c r="AW205" i="14"/>
  <c r="AX205" i="14"/>
  <c r="AW1420" i="14"/>
  <c r="AX1420" i="14"/>
  <c r="AX1417" i="14"/>
  <c r="AX1480" i="14"/>
  <c r="AW1480" i="14"/>
  <c r="AW112" i="14"/>
  <c r="AX112" i="14"/>
  <c r="AW1472" i="14"/>
  <c r="AX1472" i="14"/>
  <c r="AX306" i="14"/>
  <c r="AW306" i="14"/>
  <c r="AW29" i="14"/>
  <c r="AX29" i="14"/>
  <c r="AW305" i="14"/>
  <c r="AX305" i="14"/>
  <c r="AX1465" i="14"/>
  <c r="AW1465" i="14"/>
  <c r="AW350" i="14"/>
  <c r="AX350" i="14"/>
  <c r="AW265" i="14"/>
  <c r="AX265" i="14"/>
  <c r="AX1513" i="14"/>
  <c r="AW1513" i="14"/>
  <c r="AX105" i="14"/>
  <c r="AW105" i="14"/>
  <c r="AW300" i="14"/>
  <c r="AX300" i="14"/>
  <c r="AW1357" i="14"/>
  <c r="AX1357" i="14"/>
  <c r="AW272" i="14"/>
  <c r="AX272" i="14"/>
  <c r="AX1538" i="14"/>
  <c r="AW1538" i="14"/>
  <c r="AW227" i="14"/>
  <c r="AX227" i="14"/>
  <c r="AX1327" i="14"/>
  <c r="AW1437" i="14"/>
  <c r="AX54" i="14"/>
  <c r="AW54" i="14"/>
  <c r="AW1579" i="14"/>
  <c r="AX115" i="14"/>
  <c r="AW115" i="14"/>
  <c r="AX43" i="14"/>
  <c r="AW43" i="14"/>
  <c r="AW161" i="14"/>
  <c r="AX161" i="14"/>
  <c r="AX1344" i="14"/>
  <c r="AX1416" i="14"/>
  <c r="AW1416" i="14"/>
  <c r="AX209" i="14"/>
  <c r="AW209" i="14"/>
  <c r="AW1393" i="14"/>
  <c r="AX1393" i="14"/>
  <c r="AX1318" i="14"/>
  <c r="AW1318" i="14"/>
  <c r="AW1475" i="14"/>
  <c r="AX1475" i="14"/>
  <c r="AX1413" i="14"/>
  <c r="AW1413" i="14"/>
  <c r="AX124" i="14"/>
  <c r="AW124" i="14"/>
  <c r="AW107" i="14"/>
  <c r="AX107" i="14"/>
  <c r="AX72" i="14"/>
  <c r="AW72" i="14"/>
  <c r="AX1493" i="14"/>
  <c r="AW1493" i="14"/>
  <c r="AW1422" i="14"/>
  <c r="AX1422" i="14"/>
  <c r="AX129" i="14"/>
  <c r="AW129" i="14"/>
  <c r="AX1385" i="14"/>
  <c r="AW1385" i="14"/>
  <c r="AW1575" i="14"/>
  <c r="AX1575" i="14"/>
  <c r="AX1585" i="14"/>
  <c r="AW1585" i="14"/>
  <c r="AW311" i="14"/>
  <c r="AX311" i="14"/>
  <c r="AX1479" i="14"/>
  <c r="AW1479" i="14"/>
  <c r="AW1431" i="14"/>
  <c r="AX1431" i="14"/>
  <c r="AW56" i="14"/>
  <c r="AX56" i="14"/>
  <c r="AW235" i="14"/>
  <c r="AX235" i="14"/>
  <c r="AW191" i="14"/>
  <c r="AX191" i="14"/>
  <c r="AW1323" i="14"/>
  <c r="AX1323" i="14"/>
  <c r="AX1376" i="14"/>
  <c r="AW1376" i="14"/>
  <c r="AX1361" i="14"/>
  <c r="AW1361" i="14"/>
  <c r="AX99" i="14"/>
  <c r="AW99" i="14"/>
  <c r="AX324" i="14"/>
  <c r="AW324" i="14"/>
  <c r="AX1531" i="14"/>
  <c r="AW1531" i="14"/>
  <c r="AX1505" i="14"/>
  <c r="AW1505" i="14"/>
  <c r="AW1533" i="14"/>
  <c r="AX1533" i="14"/>
  <c r="AW240" i="14"/>
  <c r="AX240" i="14"/>
  <c r="AW1353" i="14"/>
  <c r="AX1353" i="14"/>
  <c r="AW1545" i="14"/>
  <c r="AX1545" i="14"/>
  <c r="AX382" i="14"/>
  <c r="AW382" i="14"/>
  <c r="AX334" i="14"/>
  <c r="AW334" i="14"/>
  <c r="AX1536" i="14"/>
  <c r="AW1536" i="14"/>
  <c r="AX296" i="14"/>
  <c r="AW296" i="14"/>
  <c r="AX336" i="14"/>
  <c r="AW336" i="14"/>
  <c r="AW368" i="14"/>
  <c r="AX368" i="14"/>
  <c r="AW317" i="14"/>
  <c r="AX317" i="14"/>
  <c r="AW1539" i="14"/>
  <c r="AX1539" i="14"/>
  <c r="AW367" i="14"/>
  <c r="AX367" i="14"/>
  <c r="AW125" i="14"/>
  <c r="AX125" i="14"/>
  <c r="AW335" i="14"/>
  <c r="AX335" i="14"/>
  <c r="AX180" i="14"/>
  <c r="AW180" i="14"/>
  <c r="AX204" i="14"/>
  <c r="AW204" i="14"/>
  <c r="AW1464" i="14"/>
  <c r="AX1464" i="14"/>
  <c r="AX320" i="14"/>
  <c r="AW320" i="14"/>
  <c r="AW1392" i="14"/>
  <c r="AX1383" i="14"/>
  <c r="AW1383" i="14"/>
  <c r="AX119" i="14"/>
  <c r="AW119" i="14"/>
  <c r="AX1405" i="14"/>
  <c r="AW1405" i="14"/>
  <c r="AW256" i="14"/>
  <c r="AX256" i="14"/>
  <c r="AX1402" i="14"/>
  <c r="AW1402" i="14"/>
  <c r="AX1546" i="14"/>
  <c r="AW1546" i="14"/>
  <c r="AX38" i="14"/>
  <c r="AW38" i="14"/>
  <c r="AW359" i="14"/>
  <c r="AX359" i="14"/>
  <c r="AW223" i="14"/>
  <c r="AX223" i="14"/>
  <c r="AX1384" i="14"/>
  <c r="AW1384" i="14"/>
  <c r="AX1499" i="14"/>
  <c r="AW1499" i="14"/>
  <c r="AX1491" i="14"/>
  <c r="AW1491" i="14"/>
  <c r="AX385" i="14"/>
  <c r="AW385" i="14"/>
  <c r="AX188" i="14"/>
  <c r="AW188" i="14"/>
  <c r="AX34" i="14"/>
  <c r="AW34" i="14"/>
  <c r="AW162" i="14"/>
  <c r="AX162" i="14"/>
  <c r="AX374" i="14"/>
  <c r="AW374" i="14"/>
  <c r="AX380" i="14"/>
  <c r="AW380" i="14"/>
  <c r="AW1358" i="14"/>
  <c r="AX1358" i="14"/>
  <c r="AW1457" i="14"/>
  <c r="AX1457" i="14"/>
  <c r="AX273" i="14"/>
  <c r="AW273" i="14"/>
  <c r="AW213" i="14"/>
  <c r="AX213" i="14"/>
  <c r="AX1559" i="14"/>
  <c r="AW1559" i="14"/>
  <c r="AW1511" i="14"/>
  <c r="AX1511" i="14"/>
  <c r="AW1517" i="14"/>
  <c r="AX1406" i="14"/>
  <c r="AW25" i="14"/>
  <c r="AX25" i="14"/>
  <c r="AW294" i="14"/>
  <c r="AX294" i="14"/>
  <c r="AW24" i="14"/>
  <c r="AX24" i="14"/>
  <c r="AW116" i="14"/>
  <c r="AX116" i="14"/>
  <c r="AW1444" i="14"/>
  <c r="AX1444" i="14"/>
  <c r="AX1478" i="14"/>
  <c r="AW1478" i="14"/>
  <c r="AX1395" i="14"/>
  <c r="AW1395" i="14"/>
  <c r="AX182" i="14"/>
  <c r="AW182" i="14"/>
  <c r="AW22" i="14"/>
  <c r="AX22" i="14"/>
  <c r="AX286" i="14"/>
  <c r="AW286" i="14"/>
  <c r="AX1427" i="14"/>
  <c r="AW61" i="14"/>
  <c r="AX61" i="14"/>
  <c r="AX1551" i="14"/>
  <c r="AW1551" i="14"/>
  <c r="AX148" i="14"/>
  <c r="AW148" i="14"/>
  <c r="AW65" i="14"/>
  <c r="AX65" i="14"/>
  <c r="AX32" i="14"/>
  <c r="AW32" i="14"/>
  <c r="AX117" i="14"/>
  <c r="AW117" i="14"/>
  <c r="AX103" i="14"/>
  <c r="AW103" i="14"/>
  <c r="AX136" i="14"/>
  <c r="AW136" i="14"/>
  <c r="AW1336" i="14"/>
  <c r="AX1336" i="14"/>
  <c r="AW211" i="14"/>
  <c r="AX211" i="14"/>
  <c r="AW1552" i="14"/>
  <c r="AX1552" i="14"/>
  <c r="AW1436" i="14"/>
  <c r="AX1436" i="14"/>
  <c r="AW1514" i="14"/>
  <c r="AX1514" i="14"/>
  <c r="AW207" i="14"/>
  <c r="AX207" i="14"/>
  <c r="AX1330" i="14"/>
  <c r="AW1330" i="14"/>
  <c r="AW39" i="14"/>
  <c r="AX39" i="14"/>
  <c r="AW1474" i="14"/>
  <c r="AX1474" i="14"/>
  <c r="AX1590" i="14"/>
  <c r="AW1590" i="14"/>
  <c r="AW1401" i="14"/>
  <c r="AX1401" i="14"/>
  <c r="AX281" i="14"/>
  <c r="AW281" i="14"/>
  <c r="AW337" i="14"/>
  <c r="AX337" i="14"/>
  <c r="AX1589" i="14"/>
  <c r="AW1589" i="14"/>
  <c r="AW283" i="14"/>
  <c r="AX283" i="14"/>
  <c r="AW149" i="14"/>
  <c r="AX149" i="14"/>
  <c r="AX1398" i="14"/>
  <c r="AW1398" i="14"/>
  <c r="AW146" i="14"/>
  <c r="AX146" i="14"/>
  <c r="AW1335" i="14"/>
  <c r="AX1335" i="14"/>
  <c r="AX1333" i="14"/>
  <c r="AW1333" i="14"/>
  <c r="AW55" i="14"/>
  <c r="AX55" i="14"/>
  <c r="AX137" i="14"/>
  <c r="AW137" i="14"/>
  <c r="AX3" i="14"/>
  <c r="AW1370" i="14"/>
  <c r="AX1370" i="14"/>
  <c r="AX1487" i="14"/>
  <c r="AW1414" i="14"/>
  <c r="AX1414" i="14"/>
  <c r="AW1380" i="14"/>
  <c r="AW1537" i="14"/>
  <c r="AX1537" i="14"/>
  <c r="AW1523" i="14"/>
  <c r="AX1523" i="14"/>
  <c r="AX1428" i="14"/>
  <c r="AW1428" i="14"/>
  <c r="AW144" i="14"/>
  <c r="AX144" i="14"/>
  <c r="AX171" i="14"/>
  <c r="AW171" i="14"/>
  <c r="AW108" i="14"/>
  <c r="AX108" i="14"/>
  <c r="AW195" i="14"/>
  <c r="AX195" i="14"/>
  <c r="AW1586" i="14"/>
  <c r="AX1586" i="14"/>
  <c r="AW316" i="14"/>
  <c r="AX316" i="14"/>
  <c r="AX1461" i="14"/>
  <c r="AW1461" i="14"/>
  <c r="AX345" i="14"/>
  <c r="AW345" i="14"/>
  <c r="AX1453" i="14"/>
  <c r="AW1453" i="14"/>
  <c r="AX1534" i="14"/>
  <c r="AW1534" i="14"/>
  <c r="AX1532" i="14"/>
  <c r="AW1532" i="14"/>
  <c r="AX1421" i="14"/>
  <c r="AW1421" i="14"/>
  <c r="AX1448" i="14"/>
  <c r="AW1448" i="14"/>
  <c r="AW233" i="14"/>
  <c r="AX233" i="14"/>
  <c r="AW199" i="14"/>
  <c r="AX199" i="14"/>
  <c r="AX266" i="14"/>
  <c r="AW266" i="14"/>
  <c r="AX1337" i="14"/>
  <c r="AW1337" i="14"/>
  <c r="AW1512" i="14"/>
  <c r="AX1512" i="14"/>
  <c r="AX313" i="14"/>
  <c r="AW313" i="14"/>
  <c r="AW27" i="14"/>
  <c r="AX27" i="14"/>
  <c r="AW303" i="14"/>
  <c r="AX303" i="14"/>
  <c r="AW217" i="14"/>
  <c r="AX217" i="14"/>
  <c r="AW378" i="14"/>
  <c r="AX378" i="14"/>
  <c r="AX1437" i="14"/>
  <c r="AX1378" i="14"/>
  <c r="AX210" i="14"/>
  <c r="AW210" i="14"/>
  <c r="AX238" i="14"/>
  <c r="AW238" i="14"/>
  <c r="AX1522" i="14"/>
  <c r="AW1522" i="14"/>
  <c r="AX1526" i="14"/>
  <c r="AW1526" i="14"/>
  <c r="AW1492" i="14"/>
  <c r="AX1492" i="14"/>
  <c r="AW386" i="14"/>
  <c r="AX386" i="14"/>
  <c r="AX28" i="14"/>
  <c r="AW28" i="14"/>
  <c r="AW1397" i="14"/>
  <c r="AX1397" i="14"/>
  <c r="AW297" i="14"/>
  <c r="AX297" i="14"/>
  <c r="AX1564" i="14"/>
  <c r="AW1564" i="14"/>
  <c r="AW1332" i="14"/>
  <c r="AX1332" i="14"/>
  <c r="AW1469" i="14"/>
  <c r="AX1469" i="14"/>
  <c r="AW1451" i="14"/>
  <c r="AX1451" i="14"/>
  <c r="AW45" i="14"/>
  <c r="AX45" i="14"/>
  <c r="AX1576" i="14"/>
  <c r="AW1576" i="14"/>
  <c r="AX150" i="14"/>
  <c r="AW150" i="14"/>
  <c r="AW387" i="14"/>
  <c r="AX387" i="14"/>
  <c r="AX1445" i="14"/>
  <c r="AW1445" i="14"/>
  <c r="AX1407" i="14"/>
  <c r="AW1407" i="14"/>
  <c r="AX59" i="14"/>
  <c r="AW59" i="14"/>
  <c r="AX371" i="14"/>
  <c r="AW371" i="14"/>
  <c r="AX384" i="14"/>
  <c r="AW384" i="14"/>
  <c r="AX1377" i="14"/>
  <c r="AW1377" i="14"/>
  <c r="AW135" i="14"/>
  <c r="AX135" i="14"/>
  <c r="AX1549" i="14"/>
  <c r="AW1549" i="14"/>
  <c r="AW175" i="14"/>
  <c r="AX175" i="14"/>
  <c r="AW1360" i="14"/>
  <c r="AX1360" i="14"/>
  <c r="AW1329" i="14"/>
  <c r="AX363" i="14"/>
  <c r="AW363" i="14"/>
  <c r="AW1509" i="14"/>
  <c r="AX1509" i="14"/>
  <c r="AW361" i="14"/>
  <c r="AX361" i="14"/>
  <c r="AW1489" i="14"/>
  <c r="AX1439" i="14"/>
  <c r="AW1439" i="14"/>
  <c r="AX68" i="14"/>
  <c r="AW68" i="14"/>
  <c r="AX323" i="14"/>
  <c r="AW323" i="14"/>
  <c r="AW1417" i="14"/>
  <c r="AX354" i="14"/>
  <c r="AW354" i="14"/>
  <c r="AW155" i="14"/>
  <c r="AX155" i="14"/>
  <c r="AW1429" i="14"/>
  <c r="AX1429" i="14"/>
  <c r="AX1434" i="14"/>
  <c r="AW1434" i="14"/>
  <c r="AX1517" i="14"/>
  <c r="AX1471" i="14"/>
  <c r="AW1471" i="14"/>
  <c r="AW46" i="14"/>
  <c r="AX46" i="14"/>
  <c r="AX1374" i="14"/>
  <c r="AW1374" i="14"/>
  <c r="AW250" i="14"/>
  <c r="AX250" i="14"/>
  <c r="AW159" i="14"/>
  <c r="AX159" i="14"/>
  <c r="AW318" i="14"/>
  <c r="AX318" i="14"/>
  <c r="AX63" i="14"/>
  <c r="AW63" i="14"/>
  <c r="AX231" i="14"/>
  <c r="AW231" i="14"/>
  <c r="AW184" i="14"/>
  <c r="AX184" i="14"/>
  <c r="AW242" i="14"/>
  <c r="AX242" i="14"/>
  <c r="AW1341" i="14"/>
  <c r="AX1341" i="14"/>
  <c r="AW1553" i="14"/>
  <c r="AX1553" i="14"/>
  <c r="AW1339" i="14"/>
  <c r="AX1339" i="14"/>
  <c r="AW351" i="14"/>
  <c r="AX351" i="14"/>
  <c r="AW1558" i="14"/>
  <c r="AW326" i="14"/>
  <c r="AX326" i="14"/>
  <c r="AX134" i="14"/>
  <c r="AW134" i="14"/>
  <c r="AW1410" i="14"/>
  <c r="AX1410" i="14"/>
  <c r="AW347" i="14"/>
  <c r="AX347" i="14"/>
  <c r="AX383" i="14"/>
  <c r="AW383" i="14"/>
  <c r="AW357" i="14"/>
  <c r="AX357" i="14"/>
  <c r="AX1450" i="14"/>
  <c r="AX216" i="14"/>
  <c r="AW216" i="14"/>
  <c r="AW1463" i="14"/>
  <c r="AX1463" i="14"/>
  <c r="AW79" i="14"/>
  <c r="AW91" i="14"/>
  <c r="AX91" i="14"/>
  <c r="AW87" i="14"/>
  <c r="AX87" i="14"/>
  <c r="AW81" i="14"/>
  <c r="AX81" i="14"/>
  <c r="AX75" i="14"/>
  <c r="AW75" i="14"/>
  <c r="AX82" i="14"/>
  <c r="AW82" i="14"/>
  <c r="AW80" i="14"/>
  <c r="AX80" i="14"/>
  <c r="AX90" i="14"/>
  <c r="AW90" i="14"/>
  <c r="AX84" i="14"/>
  <c r="AW84" i="14"/>
  <c r="AX83" i="14"/>
  <c r="AW83" i="14"/>
  <c r="AW78" i="14"/>
  <c r="AX78" i="14"/>
  <c r="AW77" i="14"/>
  <c r="AX77" i="14"/>
  <c r="AW92" i="14"/>
  <c r="AX92" i="14"/>
  <c r="AW88" i="14"/>
  <c r="AX88" i="14"/>
  <c r="AW76" i="14"/>
  <c r="AX76" i="14"/>
  <c r="AW93" i="14"/>
  <c r="AX93" i="14"/>
  <c r="AX86" i="14"/>
  <c r="AW86" i="14"/>
  <c r="AX85" i="14"/>
  <c r="AW85" i="14"/>
  <c r="AX79" i="14"/>
  <c r="AX89" i="14"/>
  <c r="AW89" i="14"/>
  <c r="AW74" i="14"/>
  <c r="AX74" i="14"/>
  <c r="AW73" i="14"/>
  <c r="AX73" i="14"/>
  <c r="AC1711" i="14" l="1"/>
  <c r="AY767" i="14"/>
  <c r="AY781" i="14"/>
  <c r="AY795" i="14"/>
  <c r="AY809" i="14"/>
  <c r="AY620" i="14"/>
  <c r="AY571" i="14"/>
  <c r="AY585" i="14"/>
  <c r="AY655" i="14"/>
  <c r="AY676" i="14"/>
  <c r="AY690" i="14"/>
  <c r="AY704" i="14"/>
  <c r="AY718" i="14"/>
  <c r="AY732" i="14"/>
  <c r="AY746" i="14"/>
  <c r="A1409" i="14"/>
  <c r="A1416" i="14" s="1"/>
  <c r="A1423" i="14" s="1"/>
  <c r="A1430" i="14" s="1"/>
  <c r="A1437" i="14" s="1"/>
  <c r="A1444" i="14" s="1"/>
  <c r="A1451" i="14" s="1"/>
  <c r="AX5" i="14"/>
  <c r="AW3" i="14"/>
  <c r="AX4" i="14"/>
  <c r="AX1913" i="14"/>
  <c r="AW1913" i="14"/>
  <c r="AW1932" i="14"/>
  <c r="AX1932" i="14"/>
  <c r="AX1924" i="14"/>
  <c r="AW1924" i="14"/>
  <c r="AX1920" i="14"/>
  <c r="AW1920" i="14"/>
  <c r="AW1903" i="14"/>
  <c r="AX1903" i="14"/>
  <c r="AW1904" i="14"/>
  <c r="AX1904" i="14"/>
  <c r="AX1905" i="14"/>
  <c r="AW1905" i="14"/>
  <c r="AX1910" i="14"/>
  <c r="AW1910" i="14"/>
  <c r="AX1917" i="14"/>
  <c r="AW1917" i="14"/>
  <c r="AW1911" i="14"/>
  <c r="AX1911" i="14"/>
  <c r="AW1925" i="14"/>
  <c r="AX1925" i="14"/>
  <c r="AW1899" i="14"/>
  <c r="AX1899" i="14"/>
  <c r="AW1916" i="14"/>
  <c r="AX1916" i="14"/>
  <c r="AW1928" i="14"/>
  <c r="AX1928" i="14"/>
  <c r="AX1908" i="14"/>
  <c r="AW1908" i="14"/>
  <c r="AW1900" i="14"/>
  <c r="AX1900" i="14"/>
  <c r="AW1914" i="14"/>
  <c r="AX1914" i="14"/>
  <c r="AX1901" i="14"/>
  <c r="AW1901" i="14"/>
  <c r="AW1918" i="14"/>
  <c r="AX1918" i="14"/>
  <c r="AX1906" i="14"/>
  <c r="AW1906" i="14"/>
  <c r="AW1912" i="14"/>
  <c r="AX1912" i="14"/>
  <c r="AW1919" i="14"/>
  <c r="AX1919" i="14"/>
  <c r="AX1923" i="14"/>
  <c r="AW1923" i="14"/>
  <c r="AX1909" i="14"/>
  <c r="AW1909" i="14"/>
  <c r="AW1929" i="14"/>
  <c r="AX1929" i="14"/>
  <c r="AW1931" i="14"/>
  <c r="AX1931" i="14"/>
  <c r="AX1907" i="14"/>
  <c r="AW1907" i="14"/>
  <c r="AW1927" i="14"/>
  <c r="AX1927" i="14"/>
  <c r="AX1921" i="14"/>
  <c r="AW1921" i="14"/>
  <c r="AX1930" i="14"/>
  <c r="AW1930" i="14"/>
  <c r="AX1915" i="14"/>
  <c r="AW1915" i="14"/>
  <c r="AW1933" i="14"/>
  <c r="AX1933" i="14"/>
  <c r="AW1902" i="14"/>
  <c r="AX1902" i="14"/>
  <c r="AX1922" i="14"/>
  <c r="AW1922" i="14"/>
  <c r="AX1926" i="14"/>
  <c r="AW1926" i="14"/>
  <c r="A27" i="19"/>
  <c r="BA760" i="14" a="1"/>
  <c r="BA760" i="14" s="1"/>
  <c r="AZ760" i="14"/>
  <c r="BA767" i="14" a="1"/>
  <c r="BA767" i="14" s="1"/>
  <c r="AZ767" i="14"/>
  <c r="AZ774" i="14"/>
  <c r="BA774" i="14" a="1"/>
  <c r="BA774" i="14" s="1"/>
  <c r="BA781" i="14" a="1"/>
  <c r="BA781" i="14" s="1"/>
  <c r="AZ781" i="14"/>
  <c r="BA788" i="14" a="1"/>
  <c r="BA788" i="14" s="1"/>
  <c r="AZ788" i="14"/>
  <c r="AZ795" i="14"/>
  <c r="BA795" i="14" a="1"/>
  <c r="BA795" i="14" s="1"/>
  <c r="AZ802" i="14"/>
  <c r="BA802" i="14" a="1"/>
  <c r="BA802" i="14" s="1"/>
  <c r="BA809" i="14" a="1"/>
  <c r="BA809" i="14" s="1"/>
  <c r="AZ809" i="14"/>
  <c r="AZ592" i="14"/>
  <c r="BA592" i="14" a="1"/>
  <c r="BA592" i="14" s="1"/>
  <c r="BA599" i="14" a="1"/>
  <c r="BA599" i="14" s="1"/>
  <c r="AZ599" i="14"/>
  <c r="BA606" i="14" a="1"/>
  <c r="BA606" i="14" s="1"/>
  <c r="AZ606" i="14"/>
  <c r="BA613" i="14" a="1"/>
  <c r="BA613" i="14" s="1"/>
  <c r="AZ613" i="14"/>
  <c r="BA620" i="14" a="1"/>
  <c r="BA620" i="14" s="1"/>
  <c r="AZ620" i="14"/>
  <c r="AZ641" i="14"/>
  <c r="BA641" i="14" a="1"/>
  <c r="BA641" i="14" s="1"/>
  <c r="AY396" i="14"/>
  <c r="BA571" i="14" a="1"/>
  <c r="BA571" i="14" s="1"/>
  <c r="AZ571" i="14"/>
  <c r="BA578" i="14" a="1"/>
  <c r="BA578" i="14" s="1"/>
  <c r="AZ578" i="14"/>
  <c r="BA585" i="14" a="1"/>
  <c r="BA585" i="14" s="1"/>
  <c r="AZ585" i="14"/>
  <c r="AZ627" i="14"/>
  <c r="BA627" i="14" a="1"/>
  <c r="BA627" i="14" s="1"/>
  <c r="AY634" i="14"/>
  <c r="BA648" i="14" a="1"/>
  <c r="BA648" i="14" s="1"/>
  <c r="AZ648" i="14"/>
  <c r="AZ655" i="14"/>
  <c r="BA655" i="14" a="1"/>
  <c r="BA655" i="14" s="1"/>
  <c r="AY662" i="14"/>
  <c r="AZ669" i="14"/>
  <c r="BA669" i="14" a="1"/>
  <c r="BA669" i="14" s="1"/>
  <c r="AZ676" i="14"/>
  <c r="BA676" i="14" a="1"/>
  <c r="BA676" i="14" s="1"/>
  <c r="BA683" i="14" a="1"/>
  <c r="BA683" i="14" s="1"/>
  <c r="AZ683" i="14"/>
  <c r="AZ690" i="14"/>
  <c r="BA690" i="14" a="1"/>
  <c r="BA690" i="14" s="1"/>
  <c r="AZ697" i="14"/>
  <c r="BA697" i="14" a="1"/>
  <c r="BA697" i="14" s="1"/>
  <c r="BA704" i="14" a="1"/>
  <c r="BA704" i="14" s="1"/>
  <c r="AZ704" i="14"/>
  <c r="BA711" i="14" a="1"/>
  <c r="BA711" i="14" s="1"/>
  <c r="AZ711" i="14"/>
  <c r="BA718" i="14" a="1"/>
  <c r="BA718" i="14" s="1"/>
  <c r="AZ718" i="14"/>
  <c r="BA725" i="14" a="1"/>
  <c r="BA725" i="14" s="1"/>
  <c r="AZ725" i="14"/>
  <c r="BA732" i="14" a="1"/>
  <c r="BA732" i="14" s="1"/>
  <c r="AZ732" i="14"/>
  <c r="BA739" i="14" a="1"/>
  <c r="BA739" i="14" s="1"/>
  <c r="AZ739" i="14"/>
  <c r="AZ746" i="14"/>
  <c r="BA746" i="14" a="1"/>
  <c r="BA746" i="14" s="1"/>
  <c r="AY753" i="14"/>
  <c r="AY389" i="14"/>
  <c r="AY3" i="14"/>
  <c r="BA3" i="14" s="1" a="1"/>
  <c r="BA3" i="14" s="1"/>
  <c r="AY10" i="14"/>
  <c r="AZ10" i="14" s="1"/>
  <c r="AY17" i="14"/>
  <c r="AY24" i="14"/>
  <c r="AY1058" i="14"/>
  <c r="AZ1058" i="14" s="1"/>
  <c r="BA1058" i="14" s="1" a="1"/>
  <c r="BA1058" i="14" s="1"/>
  <c r="AY963" i="14"/>
  <c r="AZ963" i="14" s="1"/>
  <c r="BA963" i="14" s="1" a="1"/>
  <c r="BA963" i="14" s="1"/>
  <c r="AY480" i="14"/>
  <c r="AZ480" i="14" s="1"/>
  <c r="BA480" i="14" s="1" a="1"/>
  <c r="BA480" i="14" s="1"/>
  <c r="AY1023" i="14"/>
  <c r="AZ1023" i="14" s="1"/>
  <c r="BA1023" i="14" s="1" a="1"/>
  <c r="BA1023" i="14" s="1"/>
  <c r="AY1261" i="14"/>
  <c r="AZ1261" i="14" s="1"/>
  <c r="BA1261" i="14" s="1" a="1"/>
  <c r="BA1261" i="14" s="1"/>
  <c r="AY893" i="14"/>
  <c r="AZ893" i="14" s="1"/>
  <c r="BA893" i="14" s="1" a="1"/>
  <c r="BA893" i="14" s="1"/>
  <c r="AY242" i="14"/>
  <c r="AZ242" i="14" s="1"/>
  <c r="BA242" i="14" s="1" a="1"/>
  <c r="BA242" i="14" s="1"/>
  <c r="AY473" i="14"/>
  <c r="AZ473" i="14" s="1"/>
  <c r="BA473" i="14" s="1" a="1"/>
  <c r="BA473" i="14" s="1"/>
  <c r="AY1128" i="14"/>
  <c r="AZ1128" i="14" s="1"/>
  <c r="BA1128" i="14" s="1" a="1"/>
  <c r="BA1128" i="14" s="1"/>
  <c r="AY52" i="14"/>
  <c r="AZ52" i="14" s="1"/>
  <c r="BA52" i="14" s="1" a="1"/>
  <c r="BA52" i="14" s="1"/>
  <c r="AY165" i="14"/>
  <c r="AZ165" i="14" s="1"/>
  <c r="BA165" i="14" s="1" a="1"/>
  <c r="BA165" i="14" s="1"/>
  <c r="AY179" i="14"/>
  <c r="AZ179" i="14" s="1"/>
  <c r="BA179" i="14" s="1" a="1"/>
  <c r="BA179" i="14" s="1"/>
  <c r="AY1247" i="14"/>
  <c r="AZ1247" i="14" s="1"/>
  <c r="BA1247" i="14" s="1" a="1"/>
  <c r="BA1247" i="14" s="1"/>
  <c r="AY1072" i="14"/>
  <c r="AZ1072" i="14" s="1"/>
  <c r="BA1072" i="14" s="1" a="1"/>
  <c r="BA1072" i="14" s="1"/>
  <c r="AY228" i="14"/>
  <c r="AZ228" i="14" s="1"/>
  <c r="BA228" i="14" s="1" a="1"/>
  <c r="BA228" i="14" s="1"/>
  <c r="AY1310" i="14"/>
  <c r="AZ1310" i="14" s="1"/>
  <c r="BA1310" i="14" s="1" a="1"/>
  <c r="BA1310" i="14" s="1"/>
  <c r="AY193" i="14"/>
  <c r="AZ193" i="14" s="1"/>
  <c r="BA193" i="14" s="1" a="1"/>
  <c r="BA193" i="14" s="1"/>
  <c r="AY1289" i="14"/>
  <c r="AZ1289" i="14" s="1"/>
  <c r="BA1289" i="14" s="1" a="1"/>
  <c r="BA1289" i="14" s="1"/>
  <c r="AY851" i="14"/>
  <c r="AZ851" i="14" s="1"/>
  <c r="BA851" i="14" s="1" a="1"/>
  <c r="BA851" i="14" s="1"/>
  <c r="AY45" i="14"/>
  <c r="AZ45" i="14" s="1"/>
  <c r="BA45" i="14" s="1" a="1"/>
  <c r="BA45" i="14" s="1"/>
  <c r="AY410" i="14"/>
  <c r="AZ410" i="14" s="1"/>
  <c r="BA410" i="14" s="1" a="1"/>
  <c r="BA410" i="14" s="1"/>
  <c r="AY1002" i="14"/>
  <c r="AZ1002" i="14" s="1"/>
  <c r="BA1002" i="14" s="1" a="1"/>
  <c r="BA1002" i="14" s="1"/>
  <c r="AY1296" i="14"/>
  <c r="AZ1296" i="14" s="1"/>
  <c r="BA1296" i="14" s="1" a="1"/>
  <c r="BA1296" i="14" s="1"/>
  <c r="AY1149" i="14"/>
  <c r="AZ1149" i="14" s="1"/>
  <c r="BA1149" i="14" s="1" a="1"/>
  <c r="BA1149" i="14" s="1"/>
  <c r="AY823" i="14"/>
  <c r="AZ823" i="14" s="1"/>
  <c r="BA823" i="14" s="1" a="1"/>
  <c r="BA823" i="14" s="1"/>
  <c r="AY452" i="14"/>
  <c r="AZ452" i="14" s="1"/>
  <c r="BA452" i="14" s="1" a="1"/>
  <c r="BA452" i="14" s="1"/>
  <c r="AY830" i="14"/>
  <c r="BA830" i="14" s="1" a="1"/>
  <c r="BA830" i="14" s="1"/>
  <c r="AY108" i="14"/>
  <c r="AZ108" i="14" s="1"/>
  <c r="BA108" i="14" s="1" a="1"/>
  <c r="BA108" i="14" s="1"/>
  <c r="AY1177" i="14"/>
  <c r="AZ1177" i="14" s="1"/>
  <c r="BA1177" i="14" s="1" a="1"/>
  <c r="BA1177" i="14" s="1"/>
  <c r="AY59" i="14"/>
  <c r="AZ59" i="14" s="1"/>
  <c r="BA59" i="14" s="1" a="1"/>
  <c r="BA59" i="14" s="1"/>
  <c r="AY1100" i="14"/>
  <c r="AZ1100" i="14" s="1"/>
  <c r="BA1100" i="14" s="1" a="1"/>
  <c r="BA1100" i="14" s="1"/>
  <c r="AY382" i="14"/>
  <c r="AZ382" i="14" s="1"/>
  <c r="BA382" i="14" s="1" a="1"/>
  <c r="BA382" i="14" s="1"/>
  <c r="AY1268" i="14"/>
  <c r="AZ1268" i="14" s="1"/>
  <c r="BA1268" i="14" s="1" a="1"/>
  <c r="BA1268" i="14" s="1"/>
  <c r="AY865" i="14"/>
  <c r="AZ865" i="14" s="1"/>
  <c r="BA865" i="14" s="1" a="1"/>
  <c r="BA865" i="14" s="1"/>
  <c r="AY66" i="14"/>
  <c r="AZ66" i="14" s="1"/>
  <c r="BA66" i="14" s="1" a="1"/>
  <c r="BA66" i="14" s="1"/>
  <c r="AY333" i="14"/>
  <c r="AZ333" i="14" s="1"/>
  <c r="BA333" i="14" s="1" a="1"/>
  <c r="BA333" i="14" s="1"/>
  <c r="AY886" i="14"/>
  <c r="AY277" i="14"/>
  <c r="AZ277" i="14" s="1"/>
  <c r="BA277" i="14" s="1" a="1"/>
  <c r="BA277" i="14" s="1"/>
  <c r="AY858" i="14"/>
  <c r="AZ858" i="14" s="1"/>
  <c r="BA858" i="14" s="1" a="1"/>
  <c r="BA858" i="14" s="1"/>
  <c r="AY1135" i="14"/>
  <c r="AZ1135" i="14" s="1"/>
  <c r="BA1135" i="14" s="1" a="1"/>
  <c r="BA1135" i="14" s="1"/>
  <c r="AY522" i="14"/>
  <c r="AZ522" i="14" s="1"/>
  <c r="BA522" i="14" s="1" a="1"/>
  <c r="BA522" i="14" s="1"/>
  <c r="AY1142" i="14"/>
  <c r="AZ1142" i="14" s="1"/>
  <c r="BA1142" i="14" s="1" a="1"/>
  <c r="BA1142" i="14" s="1"/>
  <c r="AY298" i="14"/>
  <c r="AZ298" i="14" s="1"/>
  <c r="BA298" i="14" s="1" a="1"/>
  <c r="BA298" i="14" s="1"/>
  <c r="AY417" i="14"/>
  <c r="AZ417" i="14" s="1"/>
  <c r="BA417" i="14" s="1" a="1"/>
  <c r="BA417" i="14" s="1"/>
  <c r="AY354" i="14"/>
  <c r="AZ354" i="14" s="1"/>
  <c r="BA354" i="14" s="1" a="1"/>
  <c r="BA354" i="14" s="1"/>
  <c r="AY361" i="14"/>
  <c r="AZ361" i="14" s="1"/>
  <c r="BA361" i="14" s="1" a="1"/>
  <c r="BA361" i="14" s="1"/>
  <c r="AY368" i="14"/>
  <c r="AY1065" i="14"/>
  <c r="AZ1065" i="14" s="1"/>
  <c r="BA1065" i="14" s="1" a="1"/>
  <c r="BA1065" i="14" s="1"/>
  <c r="AY129" i="14"/>
  <c r="AZ129" i="14" s="1"/>
  <c r="BA129" i="14" s="1" a="1"/>
  <c r="BA129" i="14" s="1"/>
  <c r="AY1318" i="14"/>
  <c r="AZ1318" i="14" s="1"/>
  <c r="BA1318" i="14" s="1" a="1"/>
  <c r="BA1318" i="14" s="1"/>
  <c r="AY543" i="14"/>
  <c r="AZ543" i="14" s="1"/>
  <c r="BA543" i="14" s="1" a="1"/>
  <c r="BA543" i="14" s="1"/>
  <c r="AY319" i="14"/>
  <c r="AZ319" i="14" s="1"/>
  <c r="BA319" i="14" s="1" a="1"/>
  <c r="BA319" i="14" s="1"/>
  <c r="AY1170" i="14"/>
  <c r="AZ1170" i="14" s="1"/>
  <c r="BA1170" i="14" s="1" a="1"/>
  <c r="BA1170" i="14" s="1"/>
  <c r="AY431" i="14"/>
  <c r="AZ431" i="14" s="1"/>
  <c r="BA431" i="14" s="1" a="1"/>
  <c r="BA431" i="14" s="1"/>
  <c r="AY1107" i="14"/>
  <c r="AZ1107" i="14" s="1"/>
  <c r="BA1107" i="14" s="1" a="1"/>
  <c r="BA1107" i="14" s="1"/>
  <c r="AY550" i="14"/>
  <c r="AZ550" i="14" s="1"/>
  <c r="BA550" i="14" s="1" a="1"/>
  <c r="BA550" i="14" s="1"/>
  <c r="AY977" i="14"/>
  <c r="AZ977" i="14" s="1"/>
  <c r="BA977" i="14" s="1" a="1"/>
  <c r="BA977" i="14" s="1"/>
  <c r="AY536" i="14"/>
  <c r="AZ536" i="14" s="1"/>
  <c r="BA536" i="14" s="1" a="1"/>
  <c r="BA536" i="14" s="1"/>
  <c r="AY494" i="14"/>
  <c r="AZ494" i="14" s="1"/>
  <c r="BA494" i="14" s="1" a="1"/>
  <c r="BA494" i="14" s="1"/>
  <c r="AY1212" i="14"/>
  <c r="AZ1212" i="14" s="1"/>
  <c r="BA1212" i="14" s="1" a="1"/>
  <c r="BA1212" i="14" s="1"/>
  <c r="AY340" i="14"/>
  <c r="AZ340" i="14" s="1"/>
  <c r="BA340" i="14" s="1" a="1"/>
  <c r="BA340" i="14" s="1"/>
  <c r="AY1016" i="14"/>
  <c r="AZ1016" i="14" s="1"/>
  <c r="BA1016" i="14" s="1" a="1"/>
  <c r="BA1016" i="14" s="1"/>
  <c r="AY1205" i="14"/>
  <c r="AZ1205" i="14" s="1"/>
  <c r="BA1205" i="14" s="1" a="1"/>
  <c r="BA1205" i="14" s="1"/>
  <c r="AY172" i="14"/>
  <c r="AZ172" i="14" s="1"/>
  <c r="BA172" i="14" s="1" a="1"/>
  <c r="BA172" i="14" s="1"/>
  <c r="AY921" i="14"/>
  <c r="AZ921" i="14" s="1"/>
  <c r="BA921" i="14" s="1" a="1"/>
  <c r="BA921" i="14" s="1"/>
  <c r="AY1184" i="14"/>
  <c r="AZ1184" i="14" s="1"/>
  <c r="BA1184" i="14" s="1" a="1"/>
  <c r="BA1184" i="14" s="1"/>
  <c r="AY214" i="14"/>
  <c r="AZ214" i="14" s="1"/>
  <c r="BA214" i="14" s="1" a="1"/>
  <c r="BA214" i="14" s="1"/>
  <c r="AY438" i="14"/>
  <c r="AZ438" i="14" s="1"/>
  <c r="BA438" i="14" s="1" a="1"/>
  <c r="BA438" i="14" s="1"/>
  <c r="AY347" i="14"/>
  <c r="AZ347" i="14" s="1"/>
  <c r="BA347" i="14" s="1" a="1"/>
  <c r="BA347" i="14" s="1"/>
  <c r="AY326" i="14"/>
  <c r="AY1219" i="14"/>
  <c r="AZ1219" i="14" s="1"/>
  <c r="BA1219" i="14" s="1" a="1"/>
  <c r="BA1219" i="14" s="1"/>
  <c r="AY200" i="14"/>
  <c r="AZ200" i="14" s="1"/>
  <c r="BA200" i="14" s="1" a="1"/>
  <c r="BA200" i="14" s="1"/>
  <c r="AY1121" i="14"/>
  <c r="AZ1121" i="14" s="1"/>
  <c r="BA1121" i="14" s="1" a="1"/>
  <c r="BA1121" i="14" s="1"/>
  <c r="AY1325" i="14"/>
  <c r="AZ1325" i="14" s="1"/>
  <c r="BA1325" i="14" s="1" a="1"/>
  <c r="BA1325" i="14" s="1"/>
  <c r="AY935" i="14"/>
  <c r="AZ935" i="14" s="1"/>
  <c r="BA935" i="14" s="1" a="1"/>
  <c r="BA935" i="14" s="1"/>
  <c r="AY263" i="14"/>
  <c r="AZ263" i="14" s="1"/>
  <c r="BA263" i="14" s="1" a="1"/>
  <c r="BA263" i="14" s="1"/>
  <c r="AY970" i="14"/>
  <c r="AZ970" i="14" s="1"/>
  <c r="BA970" i="14" s="1" a="1"/>
  <c r="BA970" i="14" s="1"/>
  <c r="AY949" i="14"/>
  <c r="AZ949" i="14" s="1"/>
  <c r="BA949" i="14" s="1" a="1"/>
  <c r="BA949" i="14" s="1"/>
  <c r="AY312" i="14"/>
  <c r="AZ312" i="14" s="1"/>
  <c r="BA312" i="14" s="1" a="1"/>
  <c r="BA312" i="14" s="1"/>
  <c r="AY1332" i="14"/>
  <c r="AZ1332" i="14" s="1"/>
  <c r="BA1332" i="14" s="1" a="1"/>
  <c r="BA1332" i="14" s="1"/>
  <c r="AY1156" i="14"/>
  <c r="AZ1156" i="14" s="1"/>
  <c r="BA1156" i="14" s="1" a="1"/>
  <c r="BA1156" i="14" s="1"/>
  <c r="AY249" i="14"/>
  <c r="AZ249" i="14" s="1"/>
  <c r="BA249" i="14" s="1" a="1"/>
  <c r="BA249" i="14" s="1"/>
  <c r="AY122" i="14"/>
  <c r="AZ122" i="14" s="1"/>
  <c r="BA122" i="14" s="1" a="1"/>
  <c r="BA122" i="14" s="1"/>
  <c r="AY151" i="14"/>
  <c r="AZ151" i="14" s="1"/>
  <c r="BA151" i="14" s="1" a="1"/>
  <c r="BA151" i="14" s="1"/>
  <c r="AY515" i="14"/>
  <c r="AZ515" i="14" s="1"/>
  <c r="BA515" i="14" s="1" a="1"/>
  <c r="BA515" i="14" s="1"/>
  <c r="AY564" i="14"/>
  <c r="AZ564" i="14" s="1"/>
  <c r="BA564" i="14" s="1" a="1"/>
  <c r="BA564" i="14" s="1"/>
  <c r="AY508" i="14"/>
  <c r="AZ508" i="14" s="1"/>
  <c r="BA508" i="14" s="1" a="1"/>
  <c r="BA508" i="14" s="1"/>
  <c r="AY1093" i="14"/>
  <c r="AZ1093" i="14" s="1"/>
  <c r="BA1093" i="14" s="1" a="1"/>
  <c r="BA1093" i="14" s="1"/>
  <c r="AY1079" i="14"/>
  <c r="AZ1079" i="14" s="1"/>
  <c r="BA1079" i="14" s="1" a="1"/>
  <c r="BA1079" i="14" s="1"/>
  <c r="AY1009" i="14"/>
  <c r="AZ1009" i="14" s="1"/>
  <c r="BA1009" i="14" s="1" a="1"/>
  <c r="BA1009" i="14" s="1"/>
  <c r="AY956" i="14"/>
  <c r="AY1303" i="14"/>
  <c r="AZ1303" i="14" s="1"/>
  <c r="BA1303" i="14" s="1" a="1"/>
  <c r="BA1303" i="14" s="1"/>
  <c r="AY94" i="14"/>
  <c r="AZ94" i="14" s="1"/>
  <c r="BA94" i="14" s="1" a="1"/>
  <c r="BA94" i="14" s="1"/>
  <c r="AY914" i="14"/>
  <c r="AZ914" i="14" s="1"/>
  <c r="BA914" i="14" s="1" a="1"/>
  <c r="BA914" i="14" s="1"/>
  <c r="AY1240" i="14"/>
  <c r="AZ1240" i="14" s="1"/>
  <c r="BA1240" i="14" s="1" a="1"/>
  <c r="BA1240" i="14" s="1"/>
  <c r="AY557" i="14"/>
  <c r="AZ557" i="14" s="1"/>
  <c r="BA557" i="14" s="1" a="1"/>
  <c r="BA557" i="14" s="1"/>
  <c r="AY984" i="14"/>
  <c r="AZ984" i="14" s="1"/>
  <c r="BA984" i="14" s="1" a="1"/>
  <c r="BA984" i="14" s="1"/>
  <c r="AY143" i="14"/>
  <c r="AZ143" i="14" s="1"/>
  <c r="BA143" i="14" s="1" a="1"/>
  <c r="BA143" i="14" s="1"/>
  <c r="AY1051" i="14"/>
  <c r="AZ1051" i="14" s="1"/>
  <c r="BA1051" i="14" s="1" a="1"/>
  <c r="BA1051" i="14" s="1"/>
  <c r="AY879" i="14"/>
  <c r="AZ879" i="14" s="1"/>
  <c r="BA879" i="14" s="1" a="1"/>
  <c r="BA879" i="14" s="1"/>
  <c r="AY1226" i="14"/>
  <c r="AZ1226" i="14" s="1"/>
  <c r="BA1226" i="14" s="1" a="1"/>
  <c r="BA1226" i="14" s="1"/>
  <c r="AY256" i="14"/>
  <c r="AZ256" i="14" s="1"/>
  <c r="BA256" i="14" s="1" a="1"/>
  <c r="BA256" i="14" s="1"/>
  <c r="AY459" i="14"/>
  <c r="AZ459" i="14" s="1"/>
  <c r="BA459" i="14" s="1" a="1"/>
  <c r="BA459" i="14" s="1"/>
  <c r="AY445" i="14"/>
  <c r="AZ445" i="14" s="1"/>
  <c r="BA445" i="14" s="1" a="1"/>
  <c r="BA445" i="14" s="1"/>
  <c r="AY1233" i="14"/>
  <c r="AZ1233" i="14" s="1"/>
  <c r="BA1233" i="14" s="1" a="1"/>
  <c r="BA1233" i="14" s="1"/>
  <c r="AY928" i="14"/>
  <c r="AZ928" i="14" s="1"/>
  <c r="BA928" i="14" s="1" a="1"/>
  <c r="BA928" i="14" s="1"/>
  <c r="AY101" i="14"/>
  <c r="AZ101" i="14" s="1"/>
  <c r="BA101" i="14" s="1" a="1"/>
  <c r="BA101" i="14" s="1"/>
  <c r="AY529" i="14"/>
  <c r="AZ529" i="14" s="1"/>
  <c r="BA529" i="14" s="1" a="1"/>
  <c r="BA529" i="14" s="1"/>
  <c r="AY907" i="14"/>
  <c r="AZ907" i="14" s="1"/>
  <c r="BA907" i="14" s="1" a="1"/>
  <c r="BA907" i="14" s="1"/>
  <c r="AY1086" i="14"/>
  <c r="AZ1086" i="14" s="1"/>
  <c r="BA1086" i="14" s="1" a="1"/>
  <c r="BA1086" i="14" s="1"/>
  <c r="AY403" i="14"/>
  <c r="AZ403" i="14" s="1"/>
  <c r="BA403" i="14" s="1" a="1"/>
  <c r="BA403" i="14" s="1"/>
  <c r="AY1163" i="14"/>
  <c r="AZ1163" i="14" s="1"/>
  <c r="BA1163" i="14" s="1" a="1"/>
  <c r="BA1163" i="14" s="1"/>
  <c r="AY235" i="14"/>
  <c r="AZ235" i="14" s="1"/>
  <c r="BA235" i="14" s="1" a="1"/>
  <c r="BA235" i="14" s="1"/>
  <c r="AY900" i="14"/>
  <c r="AZ900" i="14" s="1"/>
  <c r="BA900" i="14" s="1" a="1"/>
  <c r="BA900" i="14" s="1"/>
  <c r="AY995" i="14"/>
  <c r="AZ995" i="14" s="1"/>
  <c r="BA995" i="14" s="1" a="1"/>
  <c r="BA995" i="14" s="1"/>
  <c r="AY221" i="14"/>
  <c r="AZ221" i="14" s="1"/>
  <c r="BA221" i="14" s="1" a="1"/>
  <c r="BA221" i="14" s="1"/>
  <c r="AY1114" i="14"/>
  <c r="AZ1114" i="14" s="1"/>
  <c r="BA1114" i="14" s="1" a="1"/>
  <c r="BA1114" i="14" s="1"/>
  <c r="AY31" i="14"/>
  <c r="AY136" i="14"/>
  <c r="AZ136" i="14" s="1"/>
  <c r="BA136" i="14" s="1" a="1"/>
  <c r="BA136" i="14" s="1"/>
  <c r="AY38" i="14"/>
  <c r="AZ38" i="14" s="1"/>
  <c r="BA38" i="14" s="1" a="1"/>
  <c r="BA38" i="14" s="1"/>
  <c r="AY305" i="14"/>
  <c r="AZ305" i="14" s="1"/>
  <c r="BA305" i="14" s="1" a="1"/>
  <c r="BA305" i="14" s="1"/>
  <c r="AY1254" i="14"/>
  <c r="AZ1254" i="14" s="1"/>
  <c r="BA1254" i="14" s="1" a="1"/>
  <c r="BA1254" i="14" s="1"/>
  <c r="AY284" i="14"/>
  <c r="AZ284" i="14" s="1"/>
  <c r="BA284" i="14" s="1" a="1"/>
  <c r="BA284" i="14" s="1"/>
  <c r="AY872" i="14"/>
  <c r="AZ872" i="14" s="1"/>
  <c r="BA872" i="14" s="1" a="1"/>
  <c r="BA872" i="14" s="1"/>
  <c r="AY375" i="14"/>
  <c r="AZ375" i="14" s="1"/>
  <c r="AY186" i="14"/>
  <c r="AZ186" i="14" s="1"/>
  <c r="BA186" i="14" s="1" a="1"/>
  <c r="BA186" i="14" s="1"/>
  <c r="AY501" i="14"/>
  <c r="AZ501" i="14" s="1"/>
  <c r="BA501" i="14" s="1" a="1"/>
  <c r="BA501" i="14" s="1"/>
  <c r="AY291" i="14"/>
  <c r="AZ291" i="14" s="1"/>
  <c r="BA291" i="14" s="1" a="1"/>
  <c r="BA291" i="14" s="1"/>
  <c r="AY1282" i="14"/>
  <c r="AZ1282" i="14" s="1"/>
  <c r="BA1282" i="14" s="1" a="1"/>
  <c r="BA1282" i="14" s="1"/>
  <c r="AY942" i="14"/>
  <c r="AZ942" i="14" s="1"/>
  <c r="BA942" i="14" s="1" a="1"/>
  <c r="BA942" i="14" s="1"/>
  <c r="AY837" i="14"/>
  <c r="AZ837" i="14" s="1"/>
  <c r="BA837" i="14" s="1" a="1"/>
  <c r="BA837" i="14" s="1"/>
  <c r="AY207" i="14"/>
  <c r="AZ207" i="14" s="1"/>
  <c r="BA207" i="14" s="1" a="1"/>
  <c r="BA207" i="14" s="1"/>
  <c r="AZ24" i="14"/>
  <c r="BA24" i="14" s="1" a="1"/>
  <c r="BA24" i="14" s="1"/>
  <c r="AY844" i="14"/>
  <c r="AZ844" i="14" s="1"/>
  <c r="BA844" i="14" s="1" a="1"/>
  <c r="BA844" i="14" s="1"/>
  <c r="AY424" i="14"/>
  <c r="AZ424" i="14" s="1"/>
  <c r="BA424" i="14" s="1" a="1"/>
  <c r="BA424" i="14" s="1"/>
  <c r="AY1275" i="14"/>
  <c r="AZ1275" i="14" s="1"/>
  <c r="BA1275" i="14" s="1" a="1"/>
  <c r="BA1275" i="14" s="1"/>
  <c r="AY115" i="14"/>
  <c r="AZ115" i="14" s="1"/>
  <c r="BA115" i="14" s="1" a="1"/>
  <c r="BA115" i="14" s="1"/>
  <c r="AY816" i="14"/>
  <c r="AZ816" i="14" s="1"/>
  <c r="BA816" i="14" s="1" a="1"/>
  <c r="BA816" i="14" s="1"/>
  <c r="AY158" i="14"/>
  <c r="AZ158" i="14" s="1"/>
  <c r="BA158" i="14" s="1" a="1"/>
  <c r="BA158" i="14" s="1"/>
  <c r="AY270" i="14"/>
  <c r="AZ270" i="14" s="1"/>
  <c r="BA270" i="14" s="1" a="1"/>
  <c r="BA270" i="14" s="1"/>
  <c r="AY487" i="14"/>
  <c r="AZ487" i="14" s="1"/>
  <c r="BA487" i="14" s="1" a="1"/>
  <c r="BA487" i="14" s="1"/>
  <c r="AY1030" i="14"/>
  <c r="AZ1030" i="14" s="1"/>
  <c r="BA1030" i="14" s="1" a="1"/>
  <c r="BA1030" i="14" s="1"/>
  <c r="AY73" i="14"/>
  <c r="AZ73" i="14" s="1"/>
  <c r="BA73" i="14" s="1" a="1"/>
  <c r="BA73" i="14" s="1"/>
  <c r="AY87" i="14"/>
  <c r="AZ87" i="14" s="1"/>
  <c r="BA87" i="14" s="1" a="1"/>
  <c r="BA87" i="14" s="1"/>
  <c r="AY1037" i="14"/>
  <c r="AZ1037" i="14" s="1"/>
  <c r="BA1037" i="14" s="1" a="1"/>
  <c r="BA1037" i="14" s="1"/>
  <c r="AY80" i="14"/>
  <c r="AZ80" i="14" s="1"/>
  <c r="BA80" i="14" s="1" a="1"/>
  <c r="BA80" i="14" s="1"/>
  <c r="AY1044" i="14"/>
  <c r="AC1712" i="14" l="1"/>
  <c r="AC1727" i="14"/>
  <c r="AC1729" i="14"/>
  <c r="AC1739" i="14"/>
  <c r="AC1752" i="14"/>
  <c r="AC1760" i="14"/>
  <c r="AC1829" i="14"/>
  <c r="AC1830" i="14"/>
  <c r="AC1927" i="14"/>
  <c r="AC1928" i="14"/>
  <c r="A1458" i="14"/>
  <c r="A1465" i="14" s="1"/>
  <c r="A1472" i="14" s="1"/>
  <c r="A1479" i="14" s="1"/>
  <c r="A1486" i="14" s="1"/>
  <c r="A1493" i="14" s="1"/>
  <c r="AZ389" i="14"/>
  <c r="BA389" i="14" a="1"/>
  <c r="BA389" i="14" s="1"/>
  <c r="BA753" i="14" a="1"/>
  <c r="BA753" i="14" s="1"/>
  <c r="AZ753" i="14"/>
  <c r="BA662" i="14" a="1"/>
  <c r="BA662" i="14" s="1"/>
  <c r="AZ662" i="14"/>
  <c r="BA634" i="14" a="1"/>
  <c r="BA634" i="14" s="1"/>
  <c r="AZ634" i="14"/>
  <c r="BA396" i="14" a="1"/>
  <c r="BA396" i="14" s="1"/>
  <c r="AZ396" i="14"/>
  <c r="A28" i="19"/>
  <c r="BA368" i="14" a="1"/>
  <c r="BA368" i="14" s="1"/>
  <c r="AZ368" i="14"/>
  <c r="AZ3" i="14"/>
  <c r="BA10" i="14" a="1"/>
  <c r="BA10" i="14" s="1"/>
  <c r="AZ31" i="14"/>
  <c r="BA31" i="14" a="1"/>
  <c r="BA31" i="14" s="1"/>
  <c r="BA17" i="14" a="1"/>
  <c r="BA17" i="14" s="1"/>
  <c r="AZ17" i="14"/>
  <c r="AZ830" i="14"/>
  <c r="BA375" i="14" a="1"/>
  <c r="BA375" i="14" s="1"/>
  <c r="AZ886" i="14"/>
  <c r="BA886" i="14" a="1"/>
  <c r="BA886" i="14" s="1"/>
  <c r="AZ956" i="14"/>
  <c r="BA956" i="14" a="1"/>
  <c r="BA956" i="14" s="1"/>
  <c r="AZ326" i="14"/>
  <c r="BA326" i="14" a="1"/>
  <c r="BA326" i="14" s="1"/>
  <c r="BA1044" i="14" a="1"/>
  <c r="BA1044" i="14" s="1"/>
  <c r="AZ1044" i="14"/>
  <c r="AC1719" i="14" l="1"/>
  <c r="AC1817" i="14"/>
  <c r="A1500" i="14"/>
  <c r="A1507" i="14" s="1"/>
  <c r="A1514" i="14" s="1"/>
  <c r="A1521" i="14" s="1"/>
  <c r="A29" i="19"/>
  <c r="AD1045" i="14"/>
  <c r="AD1046" i="14"/>
  <c r="AD1053" i="14"/>
  <c r="AD1044" i="14"/>
  <c r="AC17" i="14"/>
  <c r="AC33" i="14"/>
  <c r="AC55" i="14"/>
  <c r="AC11" i="14"/>
  <c r="AC8" i="14"/>
  <c r="AC39" i="14"/>
  <c r="AC4" i="14"/>
  <c r="AC42" i="14"/>
  <c r="AC10" i="14"/>
  <c r="AC24" i="14"/>
  <c r="AC3" i="14"/>
  <c r="AC44" i="14"/>
  <c r="AC54" i="14"/>
  <c r="AC66" i="14"/>
  <c r="AC56" i="14"/>
  <c r="AC40" i="14"/>
  <c r="AC67" i="14"/>
  <c r="AC38" i="14"/>
  <c r="AC46" i="14"/>
  <c r="AC47" i="14"/>
  <c r="AC43" i="14"/>
  <c r="AC41" i="14"/>
  <c r="AC45" i="14"/>
  <c r="AF10" i="14"/>
  <c r="AF53" i="14"/>
  <c r="AC81" i="14"/>
  <c r="AC82" i="14"/>
  <c r="AC1720" i="14" l="1"/>
  <c r="AC1818" i="14"/>
  <c r="A1528" i="14"/>
  <c r="A1535" i="14" s="1"/>
  <c r="A30" i="19"/>
  <c r="A1542" i="14" l="1"/>
  <c r="A1549" i="14" s="1"/>
  <c r="A31" i="19"/>
  <c r="AC1740" i="14" l="1"/>
  <c r="A1556" i="14"/>
  <c r="A1563" i="14" s="1"/>
  <c r="A1570" i="14" s="1"/>
  <c r="A32" i="19"/>
  <c r="AC1563" i="14" l="1"/>
  <c r="AC1591" i="14"/>
  <c r="AC1592" i="14"/>
  <c r="AC1787" i="14"/>
  <c r="AC1789" i="14"/>
  <c r="AC1837" i="14"/>
  <c r="AC1850" i="14"/>
  <c r="A1577" i="14"/>
  <c r="A1584" i="14" s="1"/>
  <c r="A33" i="19"/>
  <c r="AC1745" i="14" l="1"/>
  <c r="A1591" i="14"/>
  <c r="A1598" i="14" s="1"/>
  <c r="A1605" i="14" s="1"/>
  <c r="A1612" i="14" s="1"/>
  <c r="A34" i="19"/>
  <c r="AC1728" i="14" l="1"/>
  <c r="AC1753" i="14"/>
  <c r="A1619" i="14"/>
  <c r="A1626" i="14" s="1"/>
  <c r="A1633" i="14" s="1"/>
  <c r="A1640" i="14" s="1"/>
  <c r="A1647" i="14" s="1"/>
  <c r="A1654" i="14" s="1"/>
  <c r="A1661" i="14" s="1"/>
  <c r="A1668" i="14" s="1"/>
  <c r="A1675" i="14" s="1"/>
  <c r="A1682" i="14" s="1"/>
  <c r="A1689" i="14" s="1"/>
  <c r="A1696" i="14" s="1"/>
  <c r="A1703" i="14" s="1"/>
  <c r="A35" i="19"/>
  <c r="AD5" i="14" l="1"/>
  <c r="AD6" i="14"/>
  <c r="AD7" i="14"/>
  <c r="AD9" i="14"/>
  <c r="AD12" i="14"/>
  <c r="AD13" i="14"/>
  <c r="AD14" i="14"/>
  <c r="AD15" i="14"/>
  <c r="AD16" i="14"/>
  <c r="AD18" i="14"/>
  <c r="AD19" i="14"/>
  <c r="AD20" i="14"/>
  <c r="AD21" i="14"/>
  <c r="AD22" i="14"/>
  <c r="AD23" i="14"/>
  <c r="AD25" i="14"/>
  <c r="AD26" i="14"/>
  <c r="AD27" i="14"/>
  <c r="AD28" i="14"/>
  <c r="AD29" i="14"/>
  <c r="AD30" i="14"/>
  <c r="AD31" i="14"/>
  <c r="AD32" i="14"/>
  <c r="AD34" i="14"/>
  <c r="AD35" i="14"/>
  <c r="AD36" i="14"/>
  <c r="AD37" i="14"/>
  <c r="AC1754" i="14"/>
  <c r="AC1822" i="14"/>
  <c r="A1710" i="14"/>
  <c r="A1717" i="14" s="1"/>
  <c r="A1724" i="14" s="1"/>
  <c r="A1731" i="14" s="1"/>
  <c r="A1738" i="14" s="1"/>
  <c r="A1745" i="14" s="1"/>
  <c r="A1752" i="14" s="1"/>
  <c r="A1759" i="14" s="1"/>
  <c r="A1766" i="14" s="1"/>
  <c r="A36" i="19"/>
  <c r="AC1755" i="14" l="1"/>
  <c r="A1773" i="14"/>
  <c r="A1780" i="14" s="1"/>
  <c r="A1787" i="14" s="1"/>
  <c r="A1794" i="14" s="1"/>
  <c r="A1801" i="14" s="1"/>
  <c r="A1808" i="14" s="1"/>
  <c r="A1815" i="14" s="1"/>
  <c r="A1822" i="14" s="1"/>
  <c r="A1829" i="14" s="1"/>
  <c r="A37" i="19"/>
  <c r="A38" i="19" l="1"/>
  <c r="AC1759" i="14"/>
  <c r="A1836" i="14"/>
  <c r="A1843" i="14" s="1"/>
  <c r="A1850" i="14" s="1"/>
  <c r="A39" i="19" l="1"/>
  <c r="A1857" i="14"/>
  <c r="A40" i="19" l="1"/>
  <c r="AC1374" i="14"/>
  <c r="AC1444" i="14"/>
  <c r="AC1768" i="14"/>
  <c r="AC1774" i="14"/>
  <c r="AC1349" i="14"/>
  <c r="A1864" i="14"/>
  <c r="A1871" i="14" s="1"/>
  <c r="A1878" i="14" s="1"/>
  <c r="A1885" i="14" s="1"/>
  <c r="A1892" i="14" s="1"/>
  <c r="A1899" i="14" s="1"/>
  <c r="A1906" i="14" s="1"/>
  <c r="A1913" i="14" s="1"/>
  <c r="A1920" i="14" s="1"/>
  <c r="A1927" i="14" s="1"/>
  <c r="A1934" i="14" s="1"/>
  <c r="A1941" i="14" s="1"/>
  <c r="A1948" i="14" s="1"/>
  <c r="A1955" i="14" s="1"/>
  <c r="A1962" i="14" s="1"/>
  <c r="A1969" i="14" s="1"/>
  <c r="A1976" i="14" s="1"/>
  <c r="A1983" i="14" s="1"/>
  <c r="A1990" i="14" s="1"/>
  <c r="A41" i="19" l="1"/>
  <c r="A1997" i="14"/>
  <c r="A2004" i="14" s="1"/>
  <c r="A2011" i="14" s="1"/>
  <c r="A2018" i="14" s="1"/>
  <c r="A2025" i="14" s="1"/>
  <c r="A2039" i="14" s="1"/>
  <c r="A2053" i="14" s="1"/>
  <c r="A2067" i="14" s="1"/>
  <c r="A2081" i="14" s="1"/>
  <c r="A2095" i="14" s="1"/>
  <c r="A2109" i="14" s="1"/>
  <c r="A2123" i="14" s="1"/>
  <c r="A2137" i="14" s="1"/>
  <c r="A2151" i="14" s="1"/>
  <c r="A2165" i="14" s="1"/>
  <c r="A2179" i="14" s="1"/>
  <c r="A2193" i="14" s="1"/>
  <c r="A2207" i="14" s="1"/>
  <c r="A2221" i="14" s="1"/>
  <c r="A2235" i="14" s="1"/>
  <c r="A42" i="19" l="1"/>
  <c r="AC1780" i="14"/>
  <c r="AC1781" i="14"/>
  <c r="AC1788" i="14"/>
  <c r="AC1836" i="14"/>
  <c r="A2032" i="14"/>
  <c r="A2046" i="14" s="1"/>
  <c r="A2060" i="14" s="1"/>
  <c r="A2074" i="14" s="1"/>
  <c r="A2088" i="14" s="1"/>
  <c r="A2102" i="14" s="1"/>
  <c r="A2116" i="14" s="1"/>
  <c r="A2130" i="14" s="1"/>
  <c r="A2144" i="14" s="1"/>
  <c r="A2158" i="14" s="1"/>
  <c r="A2172" i="14" s="1"/>
  <c r="A2186" i="14" s="1"/>
  <c r="A2200" i="14" s="1"/>
  <c r="A2214" i="14" s="1"/>
  <c r="A2228" i="14" s="1"/>
  <c r="A2242" i="14" s="1"/>
  <c r="A43" i="19" l="1"/>
  <c r="A44" i="19" l="1"/>
  <c r="AC1796" i="14"/>
  <c r="AC1801" i="14"/>
  <c r="AC1802" i="14"/>
  <c r="AC1803" i="14"/>
  <c r="AC400" i="14"/>
  <c r="A45" i="19" l="1"/>
  <c r="AT1198" i="14"/>
  <c r="AW1198" i="14" s="1"/>
  <c r="AX1198" i="14" s="1"/>
  <c r="AP1198" i="14"/>
  <c r="A46" i="19" l="1"/>
  <c r="AC1808" i="14"/>
  <c r="A47" i="19" l="1"/>
  <c r="AC5" i="14"/>
  <c r="A48" i="19" l="1"/>
  <c r="AC1199" i="14"/>
  <c r="AT1199" i="14" l="1"/>
  <c r="AW1199" i="14" s="1"/>
  <c r="AX1199" i="14" s="1"/>
  <c r="AP1199" i="14"/>
  <c r="A49" i="19"/>
  <c r="AC6" i="14"/>
  <c r="AC7" i="14"/>
  <c r="AF7" i="14"/>
  <c r="AF6" i="14"/>
  <c r="A50" i="19" l="1"/>
  <c r="AC1544" i="14"/>
  <c r="A51" i="19" l="1"/>
  <c r="AF8" i="14"/>
  <c r="AC88" i="14"/>
  <c r="AC25" i="14"/>
  <c r="AC18" i="14"/>
  <c r="A52" i="19" l="1"/>
  <c r="AC1514" i="14"/>
  <c r="AC1515" i="14"/>
  <c r="AC1564" i="14"/>
  <c r="AC1565" i="14"/>
  <c r="AC9" i="14"/>
  <c r="A53" i="19" l="1"/>
  <c r="AC32" i="14"/>
  <c r="AC31" i="14"/>
  <c r="A54" i="19" l="1"/>
  <c r="AC396" i="14"/>
  <c r="AF1339" i="14"/>
  <c r="A55" i="19" l="1"/>
  <c r="AC80" i="14"/>
  <c r="AC89" i="14"/>
  <c r="A56" i="19" l="1"/>
  <c r="AC1621" i="14"/>
  <c r="AC1907" i="14"/>
  <c r="AF396" i="14"/>
  <c r="AF397" i="14"/>
  <c r="A57" i="19" l="1"/>
  <c r="AC61" i="14"/>
  <c r="A58" i="19" l="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D58" i="14"/>
  <c r="AD57" i="14"/>
  <c r="AD56" i="14"/>
  <c r="AD55" i="14"/>
  <c r="AD53" i="14"/>
  <c r="AD52" i="14"/>
  <c r="AC53" i="14"/>
  <c r="AC2145" i="14"/>
  <c r="AC1364" i="14"/>
  <c r="AC1365" i="14"/>
  <c r="AC1366" i="14"/>
  <c r="AC1367" i="14"/>
  <c r="AC1368" i="14"/>
  <c r="AC1369" i="14"/>
  <c r="AC1370" i="14"/>
  <c r="AC1371" i="14"/>
  <c r="AC1372" i="14"/>
  <c r="AC1373" i="14"/>
  <c r="AC1375" i="14"/>
  <c r="AC1376" i="14"/>
  <c r="AC1377" i="14"/>
  <c r="AC1378" i="14"/>
  <c r="AC1379" i="14"/>
  <c r="AC1380" i="14"/>
  <c r="AC1381" i="14"/>
  <c r="AC1382" i="14"/>
  <c r="AC1383" i="14"/>
  <c r="AC1384" i="14"/>
  <c r="AC1385" i="14"/>
  <c r="AC1386" i="14"/>
  <c r="AC1387" i="14"/>
  <c r="AC1388" i="14"/>
  <c r="AC1389" i="14"/>
  <c r="AC1390" i="14"/>
  <c r="AC1391" i="14"/>
  <c r="AC1392" i="14"/>
  <c r="AC1393" i="14"/>
  <c r="AC1394" i="14"/>
  <c r="AC1395" i="14"/>
  <c r="AC1396" i="14"/>
  <c r="AC1397" i="14"/>
  <c r="AC1398" i="14"/>
  <c r="AC1399" i="14"/>
  <c r="AC1400" i="14"/>
  <c r="AC1401" i="14"/>
  <c r="AC1403" i="14"/>
  <c r="AC1404" i="14"/>
  <c r="AC1405" i="14"/>
  <c r="AC1406" i="14"/>
  <c r="AC1407" i="14"/>
  <c r="AC1408" i="14"/>
  <c r="AC1409" i="14"/>
  <c r="AC1411" i="14"/>
  <c r="AC1412" i="14"/>
  <c r="AC1413" i="14"/>
  <c r="AC1414" i="14"/>
  <c r="AC1415" i="14"/>
  <c r="AC1418" i="14"/>
  <c r="AC1419" i="14"/>
  <c r="AC1420" i="14"/>
  <c r="AC1421" i="14"/>
  <c r="AC1422" i="14"/>
  <c r="AC1423" i="14"/>
  <c r="AC1424" i="14"/>
  <c r="AC1425" i="14"/>
  <c r="AC1426" i="14"/>
  <c r="AC1427" i="14"/>
  <c r="AC1428" i="14"/>
  <c r="AC1429" i="14"/>
  <c r="AC1430" i="14"/>
  <c r="AC1432" i="14"/>
  <c r="AC1433" i="14"/>
  <c r="AC1434" i="14"/>
  <c r="AC1435" i="14"/>
  <c r="AC1436" i="14"/>
  <c r="AC1437" i="14"/>
  <c r="AC1439" i="14"/>
  <c r="AC1440" i="14"/>
  <c r="AC1441" i="14"/>
  <c r="AC1442" i="14"/>
  <c r="AC1443" i="14"/>
  <c r="AC1445" i="14"/>
  <c r="AC1446" i="14"/>
  <c r="AC1447" i="14"/>
  <c r="AC1448" i="14"/>
  <c r="AC1449" i="14"/>
  <c r="AC1450" i="14"/>
  <c r="AC1451" i="14"/>
  <c r="AC1452" i="14"/>
  <c r="AC1453" i="14"/>
  <c r="AC1454" i="14"/>
  <c r="AC1455" i="14"/>
  <c r="AC1456" i="14"/>
  <c r="AC1457" i="14"/>
  <c r="AC1458" i="14"/>
  <c r="AC1459" i="14"/>
  <c r="AC1460" i="14"/>
  <c r="AC1461" i="14"/>
  <c r="AC1462" i="14"/>
  <c r="AC1463" i="14"/>
  <c r="AC1464" i="14"/>
  <c r="AC1465" i="14"/>
  <c r="AC1466" i="14"/>
  <c r="AC1467" i="14"/>
  <c r="AC1468" i="14"/>
  <c r="AC1469" i="14"/>
  <c r="AC1470" i="14"/>
  <c r="AC1471" i="14"/>
  <c r="AC1472" i="14"/>
  <c r="AC1474" i="14"/>
  <c r="AC1475" i="14"/>
  <c r="AC1476" i="14"/>
  <c r="AC1477" i="14"/>
  <c r="AC1478" i="14"/>
  <c r="AC1480" i="14"/>
  <c r="AC1481" i="14"/>
  <c r="AC1482" i="14"/>
  <c r="AC1483" i="14"/>
  <c r="AC1484" i="14"/>
  <c r="AC1485" i="14"/>
  <c r="AC1486" i="14"/>
  <c r="AC1487" i="14"/>
  <c r="AC1488" i="14"/>
  <c r="AC1489" i="14"/>
  <c r="AC1490" i="14"/>
  <c r="AC1491" i="14"/>
  <c r="AC1492" i="14"/>
  <c r="AC1493" i="14"/>
  <c r="AC1494" i="14"/>
  <c r="AC1495" i="14"/>
  <c r="AC1496" i="14"/>
  <c r="AC1497" i="14"/>
  <c r="AC1498" i="14"/>
  <c r="AC1499" i="14"/>
  <c r="AC1500" i="14"/>
  <c r="AC1502" i="14"/>
  <c r="AC1503" i="14"/>
  <c r="AC1504" i="14"/>
  <c r="AC1505" i="14"/>
  <c r="AC1506" i="14"/>
  <c r="AC1507" i="14"/>
  <c r="AC1508" i="14"/>
  <c r="AC1510" i="14"/>
  <c r="AC1511" i="14"/>
  <c r="AC1512" i="14"/>
  <c r="AC1513" i="14"/>
  <c r="AC1516" i="14"/>
  <c r="AC1517" i="14"/>
  <c r="AC1518" i="14"/>
  <c r="AC1519" i="14"/>
  <c r="AC1520" i="14"/>
  <c r="AC1521" i="14"/>
  <c r="AC1522" i="14"/>
  <c r="AC1523" i="14"/>
  <c r="AC1524" i="14"/>
  <c r="AC1525" i="14"/>
  <c r="AC1526" i="14"/>
  <c r="AC1527" i="14"/>
  <c r="AC1528" i="14"/>
  <c r="AC1529" i="14"/>
  <c r="AC1530" i="14"/>
  <c r="AC1531" i="14"/>
  <c r="AC1532" i="14"/>
  <c r="AC1533" i="14"/>
  <c r="AC1534" i="14"/>
  <c r="AC1535" i="14"/>
  <c r="AC1536" i="14"/>
  <c r="AC1537" i="14"/>
  <c r="AC1538" i="14"/>
  <c r="AC1539" i="14"/>
  <c r="AC1540" i="14"/>
  <c r="AC1541" i="14"/>
  <c r="AC1543" i="14"/>
  <c r="AC1545" i="14"/>
  <c r="AC1546" i="14"/>
  <c r="AC1547" i="14"/>
  <c r="AC1548" i="14"/>
  <c r="AC1549" i="14"/>
  <c r="AC1550" i="14"/>
  <c r="AC1551" i="14"/>
  <c r="AC1552" i="14"/>
  <c r="AC1553" i="14"/>
  <c r="AC1554" i="14"/>
  <c r="AC1555" i="14"/>
  <c r="AC1556" i="14"/>
  <c r="AC1557" i="14"/>
  <c r="AC1558" i="14"/>
  <c r="AC1559" i="14"/>
  <c r="AC1560" i="14"/>
  <c r="AC1561" i="14"/>
  <c r="AC1562" i="14"/>
  <c r="AC1566" i="14"/>
  <c r="AC1567" i="14"/>
  <c r="AC1568" i="14"/>
  <c r="AC1569" i="14"/>
  <c r="AC1570" i="14"/>
  <c r="AC1571" i="14"/>
  <c r="AC1572" i="14"/>
  <c r="AC1573" i="14"/>
  <c r="AC1574" i="14"/>
  <c r="AC1575" i="14"/>
  <c r="AC1576" i="14"/>
  <c r="AC1577" i="14"/>
  <c r="AC1578" i="14"/>
  <c r="AC1579" i="14"/>
  <c r="AC1580" i="14"/>
  <c r="AC1581" i="14"/>
  <c r="AC1582" i="14"/>
  <c r="AC1583" i="14"/>
  <c r="AC1584" i="14"/>
  <c r="AC1585" i="14"/>
  <c r="AC1586" i="14"/>
  <c r="AC1587" i="14"/>
  <c r="AC1588" i="14"/>
  <c r="AC1589" i="14"/>
  <c r="AC1590" i="14"/>
  <c r="AC1593" i="14"/>
  <c r="AC1594" i="14"/>
  <c r="AC1595" i="14"/>
  <c r="AC1596" i="14"/>
  <c r="AC1597" i="14"/>
  <c r="AC1598" i="14"/>
  <c r="AC1599" i="14"/>
  <c r="AC1600" i="14"/>
  <c r="AC1601" i="14"/>
  <c r="AC1602" i="14"/>
  <c r="AC1603" i="14"/>
  <c r="AC1604" i="14"/>
  <c r="AC1605" i="14"/>
  <c r="AC1606" i="14"/>
  <c r="AC1607" i="14"/>
  <c r="AC1608" i="14"/>
  <c r="AC1609" i="14"/>
  <c r="AC1610" i="14"/>
  <c r="AC1611" i="14"/>
  <c r="AC1612" i="14"/>
  <c r="AC1613" i="14"/>
  <c r="AC1614" i="14"/>
  <c r="AC1615" i="14"/>
  <c r="AC1616" i="14"/>
  <c r="AC1617" i="14"/>
  <c r="AC1618" i="14"/>
  <c r="AC1620" i="14"/>
  <c r="AC1622" i="14"/>
  <c r="AC1623" i="14"/>
  <c r="AC1624" i="14"/>
  <c r="AC1625" i="14"/>
  <c r="AC1626" i="14"/>
  <c r="AC1629" i="14"/>
  <c r="AC1630" i="14"/>
  <c r="AC1631" i="14"/>
  <c r="AC1632" i="14"/>
  <c r="AC1633" i="14"/>
  <c r="AC1635" i="14"/>
  <c r="AC1636" i="14"/>
  <c r="AC1637" i="14"/>
  <c r="AC1638" i="14"/>
  <c r="AC1639" i="14"/>
  <c r="AC1640" i="14"/>
  <c r="AC1641" i="14"/>
  <c r="AC1642" i="14"/>
  <c r="AC1643" i="14"/>
  <c r="AC1644" i="14"/>
  <c r="AC1645" i="14"/>
  <c r="AC1646" i="14"/>
  <c r="AC1647" i="14"/>
  <c r="AC1648" i="14"/>
  <c r="AC1649" i="14"/>
  <c r="AC1650" i="14"/>
  <c r="AC1651" i="14"/>
  <c r="AC1652" i="14"/>
  <c r="AC1653" i="14"/>
  <c r="AC1655" i="14"/>
  <c r="AC1656" i="14"/>
  <c r="AC1657" i="14"/>
  <c r="AC1658" i="14"/>
  <c r="AC1659" i="14"/>
  <c r="AC1660" i="14"/>
  <c r="AC1661" i="14"/>
  <c r="AC1662" i="14"/>
  <c r="AC1663" i="14"/>
  <c r="AC1664" i="14"/>
  <c r="AC1665" i="14"/>
  <c r="AC1666" i="14"/>
  <c r="AC1667" i="14"/>
  <c r="AC1668" i="14"/>
  <c r="AC1669" i="14"/>
  <c r="AC1670" i="14"/>
  <c r="AC1671" i="14"/>
  <c r="AC1672" i="14"/>
  <c r="AC1673" i="14"/>
  <c r="AC1674" i="14"/>
  <c r="AC1675" i="14"/>
  <c r="AC1676" i="14"/>
  <c r="AC1677" i="14"/>
  <c r="AC1678" i="14"/>
  <c r="AC1679" i="14"/>
  <c r="AC1680" i="14"/>
  <c r="AC1681" i="14"/>
  <c r="AC1682" i="14"/>
  <c r="AC1683" i="14"/>
  <c r="AC1684" i="14"/>
  <c r="AC1685" i="14"/>
  <c r="AC1686" i="14"/>
  <c r="AC1687" i="14"/>
  <c r="AC1688" i="14"/>
  <c r="AC1689" i="14"/>
  <c r="AC1690" i="14"/>
  <c r="AC1691" i="14"/>
  <c r="AC1692" i="14"/>
  <c r="AC1693" i="14"/>
  <c r="AC1694" i="14"/>
  <c r="AC1695" i="14"/>
  <c r="AC1696" i="14"/>
  <c r="AC1697" i="14"/>
  <c r="AC1698" i="14"/>
  <c r="AC1699" i="14"/>
  <c r="AC1700" i="14"/>
  <c r="AC1701" i="14"/>
  <c r="AC1702" i="14"/>
  <c r="AC1703" i="14"/>
  <c r="AC1704" i="14"/>
  <c r="AC1705" i="14"/>
  <c r="AC1706" i="14"/>
  <c r="AC1707" i="14"/>
  <c r="AC1708" i="14"/>
  <c r="AC1709" i="14"/>
  <c r="AC1713" i="14"/>
  <c r="AC1714" i="14"/>
  <c r="AC1715" i="14"/>
  <c r="AC1716" i="14"/>
  <c r="AC1721" i="14"/>
  <c r="AC1722" i="14"/>
  <c r="AC1723" i="14"/>
  <c r="AC1726" i="14"/>
  <c r="AC1730" i="14"/>
  <c r="AC1733" i="14"/>
  <c r="AC1735" i="14"/>
  <c r="AC1736" i="14"/>
  <c r="AC1737" i="14"/>
  <c r="AC1741" i="14"/>
  <c r="AC1742" i="14"/>
  <c r="AC1743" i="14"/>
  <c r="AC1744" i="14"/>
  <c r="AC1747" i="14"/>
  <c r="AC1748" i="14"/>
  <c r="AC1749" i="14"/>
  <c r="AC1750" i="14"/>
  <c r="AC1751" i="14"/>
  <c r="AC1756" i="14"/>
  <c r="AC1757" i="14"/>
  <c r="AC1758" i="14"/>
  <c r="AC1761" i="14"/>
  <c r="AC1762" i="14"/>
  <c r="AC1763" i="14"/>
  <c r="AC1764" i="14"/>
  <c r="AC1765" i="14"/>
  <c r="AC1767" i="14"/>
  <c r="AC1769" i="14"/>
  <c r="AC1770" i="14"/>
  <c r="AC1771" i="14"/>
  <c r="AC1772" i="14"/>
  <c r="AC1775" i="14"/>
  <c r="AC1776" i="14"/>
  <c r="AC1777" i="14"/>
  <c r="AC1778" i="14"/>
  <c r="AC1779" i="14"/>
  <c r="AC1783" i="14"/>
  <c r="AC1784" i="14"/>
  <c r="AC1785" i="14"/>
  <c r="AC1786" i="14"/>
  <c r="AC1790" i="14"/>
  <c r="AC1791" i="14"/>
  <c r="AC1792" i="14"/>
  <c r="AC1793" i="14"/>
  <c r="AC1797" i="14"/>
  <c r="AC1798" i="14"/>
  <c r="AC1799" i="14"/>
  <c r="AC1800" i="14"/>
  <c r="AC1804" i="14"/>
  <c r="AC1805" i="14"/>
  <c r="AC1806" i="14"/>
  <c r="AC1807" i="14"/>
  <c r="AC1809" i="14"/>
  <c r="AC1810" i="14"/>
  <c r="AC1811" i="14"/>
  <c r="AC1812" i="14"/>
  <c r="AC1813" i="14"/>
  <c r="AC1814" i="14"/>
  <c r="AC1819" i="14"/>
  <c r="AC1820" i="14"/>
  <c r="AC1821" i="14"/>
  <c r="AC1823" i="14"/>
  <c r="AC1824" i="14"/>
  <c r="AC1825" i="14"/>
  <c r="AC1826" i="14"/>
  <c r="AC1827" i="14"/>
  <c r="AC1828" i="14"/>
  <c r="AC1831" i="14"/>
  <c r="AC1832" i="14"/>
  <c r="AC1833" i="14"/>
  <c r="AC1834" i="14"/>
  <c r="AC1835" i="14"/>
  <c r="AC1838" i="14"/>
  <c r="AC1839" i="14"/>
  <c r="AC1840" i="14"/>
  <c r="AC1841" i="14"/>
  <c r="AC1842" i="14"/>
  <c r="AC1843" i="14"/>
  <c r="AC1844" i="14"/>
  <c r="AC1845" i="14"/>
  <c r="AC1846" i="14"/>
  <c r="AC1847" i="14"/>
  <c r="AC1848" i="14"/>
  <c r="AC1849" i="14"/>
  <c r="AC1851" i="14"/>
  <c r="AC1852" i="14"/>
  <c r="AC1853" i="14"/>
  <c r="AC1854" i="14"/>
  <c r="AC1855" i="14"/>
  <c r="AC1856" i="14"/>
  <c r="AC1857" i="14"/>
  <c r="AC1861" i="14"/>
  <c r="AC1862" i="14"/>
  <c r="AC1863" i="14"/>
  <c r="AC1864" i="14"/>
  <c r="AC1865" i="14"/>
  <c r="AC1866" i="14"/>
  <c r="AC1867" i="14"/>
  <c r="AC1868" i="14"/>
  <c r="AC1869" i="14"/>
  <c r="AC1870" i="14"/>
  <c r="AC1871" i="14"/>
  <c r="AC1872" i="14"/>
  <c r="AC1873" i="14"/>
  <c r="AC1874" i="14"/>
  <c r="AC1875" i="14"/>
  <c r="AC1876" i="14"/>
  <c r="AC1877" i="14"/>
  <c r="AC1879" i="14"/>
  <c r="AC1880" i="14"/>
  <c r="AC1881" i="14"/>
  <c r="AC1882" i="14"/>
  <c r="AC1883" i="14"/>
  <c r="AC1884" i="14"/>
  <c r="AC1885" i="14"/>
  <c r="AC1886" i="14"/>
  <c r="AC1887" i="14"/>
  <c r="AC1888" i="14"/>
  <c r="AC1889" i="14"/>
  <c r="AC1890" i="14"/>
  <c r="AC1891" i="14"/>
  <c r="AC1892" i="14"/>
  <c r="AC1893" i="14"/>
  <c r="AC1894" i="14"/>
  <c r="AC1895" i="14"/>
  <c r="AC1896" i="14"/>
  <c r="AC1897" i="14"/>
  <c r="AC1898" i="14"/>
  <c r="AC1899" i="14"/>
  <c r="AC1900" i="14"/>
  <c r="AC1901" i="14"/>
  <c r="AC1902" i="14"/>
  <c r="AC1903" i="14"/>
  <c r="AC1904" i="14"/>
  <c r="AC1905" i="14"/>
  <c r="AC1906" i="14"/>
  <c r="AC1908" i="14"/>
  <c r="AC1909" i="14"/>
  <c r="AC1910" i="14"/>
  <c r="AC1911" i="14"/>
  <c r="AC1912" i="14"/>
  <c r="AC1913" i="14"/>
  <c r="AC1914" i="14"/>
  <c r="AC1915" i="14"/>
  <c r="AC1916" i="14"/>
  <c r="AC1917" i="14"/>
  <c r="AC1918" i="14"/>
  <c r="AC1919" i="14"/>
  <c r="AC1920" i="14"/>
  <c r="AC1921" i="14"/>
  <c r="AC1923" i="14"/>
  <c r="AC1924" i="14"/>
  <c r="AC1925" i="14"/>
  <c r="AC1926" i="14"/>
  <c r="AC1929" i="14"/>
  <c r="AC1930" i="14"/>
  <c r="AC1931" i="14"/>
  <c r="AC1932" i="14"/>
  <c r="AC1933" i="14"/>
  <c r="AC1934" i="14"/>
  <c r="AC1935" i="14"/>
  <c r="AC1936" i="14"/>
  <c r="AC1937" i="14"/>
  <c r="AC1938" i="14"/>
  <c r="AC1939" i="14"/>
  <c r="AC1940" i="14"/>
  <c r="AC1941" i="14"/>
  <c r="AC1942" i="14"/>
  <c r="AC1943" i="14"/>
  <c r="AC1944" i="14"/>
  <c r="AC1945" i="14"/>
  <c r="AC1946" i="14"/>
  <c r="AC1947" i="14"/>
  <c r="AC1948" i="14"/>
  <c r="AC1949" i="14"/>
  <c r="AC1950" i="14"/>
  <c r="AC1951" i="14"/>
  <c r="AC1952" i="14"/>
  <c r="AC1953" i="14"/>
  <c r="AC1954" i="14"/>
  <c r="AC1955" i="14"/>
  <c r="AC1956" i="14"/>
  <c r="AC1957" i="14"/>
  <c r="AC1958" i="14"/>
  <c r="AC1959" i="14"/>
  <c r="AC1960" i="14"/>
  <c r="AC1961" i="14"/>
  <c r="AC1962" i="14"/>
  <c r="AC1963" i="14"/>
  <c r="AC1964" i="14"/>
  <c r="AC1965" i="14"/>
  <c r="AC1966" i="14"/>
  <c r="AC1967" i="14"/>
  <c r="AC1968" i="14"/>
  <c r="AC1969" i="14"/>
  <c r="AC1970" i="14"/>
  <c r="AC1971" i="14"/>
  <c r="AC1972" i="14"/>
  <c r="AC1973" i="14"/>
  <c r="AC1974" i="14"/>
  <c r="AC1975" i="14"/>
  <c r="AC1976" i="14"/>
  <c r="AC1977" i="14"/>
  <c r="AC1978" i="14"/>
  <c r="AC1979" i="14"/>
  <c r="AC1980" i="14"/>
  <c r="AC1981" i="14"/>
  <c r="AC1982" i="14"/>
  <c r="AC1983" i="14"/>
  <c r="AC1984" i="14"/>
  <c r="AC1985" i="14"/>
  <c r="AC1986" i="14"/>
  <c r="AC1987" i="14"/>
  <c r="AC1988" i="14"/>
  <c r="AC1989" i="14"/>
  <c r="AC1990" i="14"/>
  <c r="AC1991" i="14"/>
  <c r="AC1992" i="14"/>
  <c r="AC1993" i="14"/>
  <c r="AC1994" i="14"/>
  <c r="AC1995" i="14"/>
  <c r="AC1996" i="14"/>
  <c r="AC1997" i="14"/>
  <c r="AC1998" i="14"/>
  <c r="AC1999" i="14"/>
  <c r="AC2000" i="14"/>
  <c r="AC2001" i="14"/>
  <c r="AC2002" i="14"/>
  <c r="AC2003" i="14"/>
  <c r="AC2004" i="14"/>
  <c r="AC2005" i="14"/>
  <c r="AC2006" i="14"/>
  <c r="AC2007" i="14"/>
  <c r="AC2008" i="14"/>
  <c r="AC2009" i="14"/>
  <c r="AC2010" i="14"/>
  <c r="AC2011" i="14"/>
  <c r="AC2012" i="14"/>
  <c r="AC2013" i="14"/>
  <c r="AC2014" i="14"/>
  <c r="AC2015" i="14"/>
  <c r="AC2016" i="14"/>
  <c r="AC2017" i="14"/>
  <c r="AC2018" i="14"/>
  <c r="AC2019" i="14"/>
  <c r="AC2020" i="14"/>
  <c r="AC2021" i="14"/>
  <c r="AC2022" i="14"/>
  <c r="AC2023" i="14"/>
  <c r="AC2024" i="14"/>
  <c r="AC2025" i="14"/>
  <c r="AC2026" i="14"/>
  <c r="AC2027" i="14"/>
  <c r="AC2028" i="14"/>
  <c r="AC2029" i="14"/>
  <c r="AC2030" i="14"/>
  <c r="AC2031" i="14"/>
  <c r="AC2032" i="14"/>
  <c r="AC2033" i="14"/>
  <c r="AC2034" i="14"/>
  <c r="AC2035" i="14"/>
  <c r="AC2036" i="14"/>
  <c r="AC2037" i="14"/>
  <c r="AC2038" i="14"/>
  <c r="AC2039" i="14"/>
  <c r="AC2040" i="14"/>
  <c r="AC2041" i="14"/>
  <c r="AC2042" i="14"/>
  <c r="AC2043" i="14"/>
  <c r="AC2044" i="14"/>
  <c r="AC2045" i="14"/>
  <c r="AC2048" i="14"/>
  <c r="AC2049" i="14"/>
  <c r="AC2050" i="14"/>
  <c r="AC2051" i="14"/>
  <c r="AC2052" i="14"/>
  <c r="AC2053" i="14"/>
  <c r="AC2054" i="14"/>
  <c r="AC2055" i="14"/>
  <c r="AC2056" i="14"/>
  <c r="AC2057" i="14"/>
  <c r="AC2058" i="14"/>
  <c r="AC2059" i="14"/>
  <c r="AC2060" i="14"/>
  <c r="AC2061" i="14"/>
  <c r="AC2062" i="14"/>
  <c r="AC2063" i="14"/>
  <c r="AC2064" i="14"/>
  <c r="AC2065" i="14"/>
  <c r="AC2066" i="14"/>
  <c r="AC2067" i="14"/>
  <c r="AC2068" i="14"/>
  <c r="AC2069" i="14"/>
  <c r="AC2070" i="14"/>
  <c r="AC2071" i="14"/>
  <c r="AC2072" i="14"/>
  <c r="AC2073" i="14"/>
  <c r="AC2074" i="14"/>
  <c r="AC2075" i="14"/>
  <c r="AC2076" i="14"/>
  <c r="AC2077" i="14"/>
  <c r="AC2078" i="14"/>
  <c r="AC2079" i="14"/>
  <c r="AC2080" i="14"/>
  <c r="AC2081" i="14"/>
  <c r="AC2082" i="14"/>
  <c r="AC2083" i="14"/>
  <c r="AC2084" i="14"/>
  <c r="AC2085" i="14"/>
  <c r="AC2086" i="14"/>
  <c r="AC2087" i="14"/>
  <c r="AC2088" i="14"/>
  <c r="AC2089" i="14"/>
  <c r="AC2090" i="14"/>
  <c r="AC2091" i="14"/>
  <c r="AC2092" i="14"/>
  <c r="AC2093" i="14"/>
  <c r="AC2094" i="14"/>
  <c r="AC2095" i="14"/>
  <c r="AC2096" i="14"/>
  <c r="AC2097" i="14"/>
  <c r="AC2098" i="14"/>
  <c r="AC2099" i="14"/>
  <c r="AC2100" i="14"/>
  <c r="AC2101" i="14"/>
  <c r="AC2102" i="14"/>
  <c r="AC2103" i="14"/>
  <c r="AC2104" i="14"/>
  <c r="AC2105" i="14"/>
  <c r="AC2106" i="14"/>
  <c r="AC2107" i="14"/>
  <c r="AC2108" i="14"/>
  <c r="AC2109" i="14"/>
  <c r="AC2110" i="14"/>
  <c r="AC2111" i="14"/>
  <c r="AC2112" i="14"/>
  <c r="AC2113" i="14"/>
  <c r="AC2114" i="14"/>
  <c r="AC2115" i="14"/>
  <c r="AC2116" i="14"/>
  <c r="AC2117" i="14"/>
  <c r="AC2118" i="14"/>
  <c r="AC2119" i="14"/>
  <c r="AC2120" i="14"/>
  <c r="AC2121" i="14"/>
  <c r="AC2122" i="14"/>
  <c r="AC2123" i="14"/>
  <c r="AC2124" i="14"/>
  <c r="AC2125" i="14"/>
  <c r="AC2126" i="14"/>
  <c r="AC2127" i="14"/>
  <c r="AC2128" i="14"/>
  <c r="AC2129" i="14"/>
  <c r="AC2130" i="14"/>
  <c r="AC2131" i="14"/>
  <c r="AC2132" i="14"/>
  <c r="AC2133" i="14"/>
  <c r="AC2134" i="14"/>
  <c r="AC2135" i="14"/>
  <c r="AC2136" i="14"/>
  <c r="AC2137" i="14"/>
  <c r="AC2138" i="14"/>
  <c r="AC2139" i="14"/>
  <c r="AC2140" i="14"/>
  <c r="AC2141" i="14"/>
  <c r="AC2142" i="14"/>
  <c r="AC2143" i="14"/>
  <c r="AC2144" i="14"/>
  <c r="AC2146" i="14"/>
  <c r="AC2147" i="14"/>
  <c r="AC2148" i="14"/>
  <c r="AC2149" i="14"/>
  <c r="AC2150" i="14"/>
  <c r="AC2151" i="14"/>
  <c r="AC2152" i="14"/>
  <c r="AC2153" i="14"/>
  <c r="AC2154" i="14"/>
  <c r="AC2155" i="14"/>
  <c r="AC2156" i="14"/>
  <c r="AC2157" i="14"/>
  <c r="AC2158" i="14"/>
  <c r="AC2159" i="14"/>
  <c r="AC2160" i="14"/>
  <c r="AC2161" i="14"/>
  <c r="AC2162" i="14"/>
  <c r="AC2163" i="14"/>
  <c r="AC2164" i="14"/>
  <c r="AC2165" i="14"/>
  <c r="AC2166" i="14"/>
  <c r="AC2167" i="14"/>
  <c r="AC2168" i="14"/>
  <c r="AC2169" i="14"/>
  <c r="AC2170" i="14"/>
  <c r="AC2171" i="14"/>
  <c r="AC2172" i="14"/>
  <c r="AC2173" i="14"/>
  <c r="AC2174" i="14"/>
  <c r="AC2175" i="14"/>
  <c r="AC2176" i="14"/>
  <c r="AC2177" i="14"/>
  <c r="AC2178" i="14"/>
  <c r="AC2179" i="14"/>
  <c r="AC2180" i="14"/>
  <c r="AC2181" i="14"/>
  <c r="AC2182" i="14"/>
  <c r="AC2183" i="14"/>
  <c r="AC2184" i="14"/>
  <c r="AC2185" i="14"/>
  <c r="AC2186" i="14"/>
  <c r="AC2187" i="14"/>
  <c r="AC2188" i="14"/>
  <c r="AC2189" i="14"/>
  <c r="AC2190" i="14"/>
  <c r="AC2191" i="14"/>
  <c r="AC2192" i="14"/>
  <c r="AC2193" i="14"/>
  <c r="AC2194" i="14"/>
  <c r="AC2195" i="14"/>
  <c r="AC2196" i="14"/>
  <c r="AC2197" i="14"/>
  <c r="AC2198" i="14"/>
  <c r="AC2199" i="14"/>
  <c r="AC2200" i="14"/>
  <c r="AC2201" i="14"/>
  <c r="AC2202" i="14"/>
  <c r="AC2203" i="14"/>
  <c r="AC2204" i="14"/>
  <c r="AC2205" i="14"/>
  <c r="AC2206" i="14"/>
  <c r="AC2207" i="14"/>
  <c r="AC2208" i="14"/>
  <c r="AC2209" i="14"/>
  <c r="AC2210" i="14"/>
  <c r="AC2211" i="14"/>
  <c r="AC2212" i="14"/>
  <c r="AC2213" i="14"/>
  <c r="AC2214" i="14"/>
  <c r="AC2215" i="14"/>
  <c r="AC2216" i="14"/>
  <c r="AC2217" i="14"/>
  <c r="AC2218" i="14"/>
  <c r="AC2219" i="14"/>
  <c r="AC2220" i="14"/>
  <c r="AC2221" i="14"/>
  <c r="AC2222" i="14"/>
  <c r="AC2223" i="14"/>
  <c r="AC2224" i="14"/>
  <c r="AC2225" i="14"/>
  <c r="AC2226" i="14"/>
  <c r="AC2227" i="14"/>
  <c r="AC2228" i="14"/>
  <c r="AC2229" i="14"/>
  <c r="AC2230" i="14"/>
  <c r="AC2231" i="14"/>
  <c r="AC2232" i="14"/>
  <c r="AC2233" i="14"/>
  <c r="AC2234" i="14"/>
  <c r="AC2235" i="14"/>
  <c r="AC2236" i="14"/>
  <c r="AC2237" i="14"/>
  <c r="AC2238" i="14"/>
  <c r="AC2239" i="14"/>
  <c r="AC2240" i="14"/>
  <c r="AC2241" i="14"/>
  <c r="AC2242" i="14"/>
  <c r="AC2243" i="14"/>
  <c r="AC2244" i="14"/>
  <c r="AC2245" i="14"/>
  <c r="AC2246" i="14"/>
  <c r="AC2247" i="14"/>
  <c r="AC2248" i="14"/>
  <c r="AC1351" i="14"/>
  <c r="AC1352" i="14"/>
  <c r="AC1353" i="14"/>
  <c r="AC1354" i="14"/>
  <c r="AC1355" i="14"/>
  <c r="AC1356" i="14"/>
  <c r="AC1357" i="14"/>
  <c r="AC1358" i="14"/>
  <c r="AC1359" i="14"/>
  <c r="AC1360" i="14"/>
  <c r="AC1361" i="14"/>
  <c r="AC1362" i="14"/>
  <c r="AC1363" i="14"/>
  <c r="AC1191" i="14"/>
  <c r="AC1192" i="14"/>
  <c r="AC1200" i="14"/>
  <c r="AC1343" i="14"/>
  <c r="AC1344" i="14"/>
  <c r="AC1345" i="14"/>
  <c r="AC1347" i="14"/>
  <c r="AC1348" i="14"/>
  <c r="AC518" i="14"/>
  <c r="AC519" i="14"/>
  <c r="AC520" i="14"/>
  <c r="AC521" i="14"/>
  <c r="AC522" i="14"/>
  <c r="AC523" i="14"/>
  <c r="AC524" i="14"/>
  <c r="AC525" i="14"/>
  <c r="AC526" i="14"/>
  <c r="AC527" i="14"/>
  <c r="AC528" i="14"/>
  <c r="AC529" i="14"/>
  <c r="AC530" i="14"/>
  <c r="AC531" i="14"/>
  <c r="AC532" i="14"/>
  <c r="AC533" i="14"/>
  <c r="AC534" i="14"/>
  <c r="AC535" i="14"/>
  <c r="AC536" i="14"/>
  <c r="AC537" i="14"/>
  <c r="AC538" i="14"/>
  <c r="AC539" i="14"/>
  <c r="AC540" i="14"/>
  <c r="AC541" i="14"/>
  <c r="AC542" i="14"/>
  <c r="AC543" i="14"/>
  <c r="AC545" i="14"/>
  <c r="AC546" i="14"/>
  <c r="AC547" i="14"/>
  <c r="AC548" i="14"/>
  <c r="AC549" i="14"/>
  <c r="AC550" i="14"/>
  <c r="AC551" i="14"/>
  <c r="AC552" i="14"/>
  <c r="AC553" i="14"/>
  <c r="AC554" i="14"/>
  <c r="AC555" i="14"/>
  <c r="AC556" i="14"/>
  <c r="AC557" i="14"/>
  <c r="AC558" i="14"/>
  <c r="AC559" i="14"/>
  <c r="AC560" i="14"/>
  <c r="AC561" i="14"/>
  <c r="AC562" i="14"/>
  <c r="AC563" i="14"/>
  <c r="AC564" i="14"/>
  <c r="AC565" i="14"/>
  <c r="AC566" i="14"/>
  <c r="AC567" i="14"/>
  <c r="AC568" i="14"/>
  <c r="AC569" i="14"/>
  <c r="AC570" i="14"/>
  <c r="AC571" i="14"/>
  <c r="AC572" i="14"/>
  <c r="AC573" i="14"/>
  <c r="AC574" i="14"/>
  <c r="AC575" i="14"/>
  <c r="AC576" i="14"/>
  <c r="AC577" i="14"/>
  <c r="AC578" i="14"/>
  <c r="AC579" i="14"/>
  <c r="AC580" i="14"/>
  <c r="AC581" i="14"/>
  <c r="AC582" i="14"/>
  <c r="AC583" i="14"/>
  <c r="AC584" i="14"/>
  <c r="AC585" i="14"/>
  <c r="AC586" i="14"/>
  <c r="AC587" i="14"/>
  <c r="AC588" i="14"/>
  <c r="AC589" i="14"/>
  <c r="AC590" i="14"/>
  <c r="AC591" i="14"/>
  <c r="AC593" i="14"/>
  <c r="AC595" i="14"/>
  <c r="AC596" i="14"/>
  <c r="AC597" i="14"/>
  <c r="AC598" i="14"/>
  <c r="AC601" i="14"/>
  <c r="AC602" i="14"/>
  <c r="AC513" i="14"/>
  <c r="AC416" i="14"/>
  <c r="AC417" i="14"/>
  <c r="AC418" i="14"/>
  <c r="AC421" i="14"/>
  <c r="AC422" i="14"/>
  <c r="AC423" i="14"/>
  <c r="AC424" i="14"/>
  <c r="AC425" i="14"/>
  <c r="AC426" i="14"/>
  <c r="AC427" i="14"/>
  <c r="AC428" i="14"/>
  <c r="AC429" i="14"/>
  <c r="AC430" i="14"/>
  <c r="AC431" i="14"/>
  <c r="AC432" i="14"/>
  <c r="AC434" i="14"/>
  <c r="AC435" i="14"/>
  <c r="AC436" i="14"/>
  <c r="AC437" i="14"/>
  <c r="AC438" i="14"/>
  <c r="AC440" i="14"/>
  <c r="AC441" i="14"/>
  <c r="AC442" i="14"/>
  <c r="AC443" i="14"/>
  <c r="AC444" i="14"/>
  <c r="AC445" i="14"/>
  <c r="AC447" i="14"/>
  <c r="AC448" i="14"/>
  <c r="AC449" i="14"/>
  <c r="AC450" i="14"/>
  <c r="AC451" i="14"/>
  <c r="AC452" i="14"/>
  <c r="AC453" i="14"/>
  <c r="AC454" i="14"/>
  <c r="AC455" i="14"/>
  <c r="AC456" i="14"/>
  <c r="AC457" i="14"/>
  <c r="AC458" i="14"/>
  <c r="AC459" i="14"/>
  <c r="AC460" i="14"/>
  <c r="AC461" i="14"/>
  <c r="AC462" i="14"/>
  <c r="AC463" i="14"/>
  <c r="AC464" i="14"/>
  <c r="AC465" i="14"/>
  <c r="AC466" i="14"/>
  <c r="AC467" i="14"/>
  <c r="AC468" i="14"/>
  <c r="AC469" i="14"/>
  <c r="AC470" i="14"/>
  <c r="AC471" i="14"/>
  <c r="AC472" i="14"/>
  <c r="AC473" i="14"/>
  <c r="AC474" i="14"/>
  <c r="AC475" i="14"/>
  <c r="AC476" i="14"/>
  <c r="AC477" i="14"/>
  <c r="AC478" i="14"/>
  <c r="AC479" i="14"/>
  <c r="AC480" i="14"/>
  <c r="AC481" i="14"/>
  <c r="AC482" i="14"/>
  <c r="AC483" i="14"/>
  <c r="AC484" i="14"/>
  <c r="AC485" i="14"/>
  <c r="AC486" i="14"/>
  <c r="AC487" i="14"/>
  <c r="AC488" i="14"/>
  <c r="AC489" i="14"/>
  <c r="AC490" i="14"/>
  <c r="AC491" i="14"/>
  <c r="AC492" i="14"/>
  <c r="AC493" i="14"/>
  <c r="AC494" i="14"/>
  <c r="AC495" i="14"/>
  <c r="AC496" i="14"/>
  <c r="AC497" i="14"/>
  <c r="AC498" i="14"/>
  <c r="AC499" i="14"/>
  <c r="AC500" i="14"/>
  <c r="AC501" i="14"/>
  <c r="AC502" i="14"/>
  <c r="AC503" i="14"/>
  <c r="AC504" i="14"/>
  <c r="AC505" i="14"/>
  <c r="AC506" i="14"/>
  <c r="AC507" i="14"/>
  <c r="AC508" i="14"/>
  <c r="AC509" i="14"/>
  <c r="AC510" i="14"/>
  <c r="AC511" i="14"/>
  <c r="AC512" i="14"/>
  <c r="AC514" i="14"/>
  <c r="AC515" i="14"/>
  <c r="AC516" i="14"/>
  <c r="AC517" i="14"/>
  <c r="AC149" i="14"/>
  <c r="AC150" i="14"/>
  <c r="AC152" i="14"/>
  <c r="AC153" i="14"/>
  <c r="AC155" i="14"/>
  <c r="AC156" i="14"/>
  <c r="AC157" i="14"/>
  <c r="AC158" i="14"/>
  <c r="AC159" i="14"/>
  <c r="AC160" i="14"/>
  <c r="AC161" i="14"/>
  <c r="AC162" i="14"/>
  <c r="AC163" i="14"/>
  <c r="AC164" i="14"/>
  <c r="AC165" i="14"/>
  <c r="AC166" i="14"/>
  <c r="AC167" i="14"/>
  <c r="AC168" i="14"/>
  <c r="AC169" i="14"/>
  <c r="AC170" i="14"/>
  <c r="AC171" i="14"/>
  <c r="AC173" i="14"/>
  <c r="AC174" i="14"/>
  <c r="AC175" i="14"/>
  <c r="AC176" i="14"/>
  <c r="AC177" i="14"/>
  <c r="AC178" i="14"/>
  <c r="AC180" i="14"/>
  <c r="AC181" i="14"/>
  <c r="AC182" i="14"/>
  <c r="AC183" i="14"/>
  <c r="AC184" i="14"/>
  <c r="AC185" i="14"/>
  <c r="AC186" i="14"/>
  <c r="AC187" i="14"/>
  <c r="AC188" i="14"/>
  <c r="AC189" i="14"/>
  <c r="AC190" i="14"/>
  <c r="AC191" i="14"/>
  <c r="AC192" i="14"/>
  <c r="AC193" i="14"/>
  <c r="AC194" i="14"/>
  <c r="AC195" i="14"/>
  <c r="AC196" i="14"/>
  <c r="AC197" i="14"/>
  <c r="AC198" i="14"/>
  <c r="AC199" i="14"/>
  <c r="AC200" i="14"/>
  <c r="AC201" i="14"/>
  <c r="AC202" i="14"/>
  <c r="AC203" i="14"/>
  <c r="AC204" i="14"/>
  <c r="AC205" i="14"/>
  <c r="AC206" i="14"/>
  <c r="AC207" i="14"/>
  <c r="AC208" i="14"/>
  <c r="AC209" i="14"/>
  <c r="AC210" i="14"/>
  <c r="AC211" i="14"/>
  <c r="AC212" i="14"/>
  <c r="AC213" i="14"/>
  <c r="AC214" i="14"/>
  <c r="AC215" i="14"/>
  <c r="AC216" i="14"/>
  <c r="AC217" i="14"/>
  <c r="AC218" i="14"/>
  <c r="AC219" i="14"/>
  <c r="AC220" i="14"/>
  <c r="AC221" i="14"/>
  <c r="AC222" i="14"/>
  <c r="AC223" i="14"/>
  <c r="AC225" i="14"/>
  <c r="AC226" i="14"/>
  <c r="AC227" i="14"/>
  <c r="AC228" i="14"/>
  <c r="AC229" i="14"/>
  <c r="AC230" i="14"/>
  <c r="AC231" i="14"/>
  <c r="AC232" i="14"/>
  <c r="AC233" i="14"/>
  <c r="AC234" i="14"/>
  <c r="AC235" i="14"/>
  <c r="AC236" i="14"/>
  <c r="AC237" i="14"/>
  <c r="AC238" i="14"/>
  <c r="AC239" i="14"/>
  <c r="AC240" i="14"/>
  <c r="AC241" i="14"/>
  <c r="AC242" i="14"/>
  <c r="AC243" i="14"/>
  <c r="AC244" i="14"/>
  <c r="AC245" i="14"/>
  <c r="AC246" i="14"/>
  <c r="AC247" i="14"/>
  <c r="AC248" i="14"/>
  <c r="AC249" i="14"/>
  <c r="AC250" i="14"/>
  <c r="AC251" i="14"/>
  <c r="AC252" i="14"/>
  <c r="AC253" i="14"/>
  <c r="AC254" i="14"/>
  <c r="AC255" i="14"/>
  <c r="AC256" i="14"/>
  <c r="AC257" i="14"/>
  <c r="AC258" i="14"/>
  <c r="AC259" i="14"/>
  <c r="AC260" i="14"/>
  <c r="AC261" i="14"/>
  <c r="AC262" i="14"/>
  <c r="AC263" i="14"/>
  <c r="AC264" i="14"/>
  <c r="AC265" i="14"/>
  <c r="AC266" i="14"/>
  <c r="AC267" i="14"/>
  <c r="AC268" i="14"/>
  <c r="AC269" i="14"/>
  <c r="AC270" i="14"/>
  <c r="AC271" i="14"/>
  <c r="AC272" i="14"/>
  <c r="AC273" i="14"/>
  <c r="AC274" i="14"/>
  <c r="AC275" i="14"/>
  <c r="AC276" i="14"/>
  <c r="AC277" i="14"/>
  <c r="AC278" i="14"/>
  <c r="AC279" i="14"/>
  <c r="AC280" i="14"/>
  <c r="AC281" i="14"/>
  <c r="AC282" i="14"/>
  <c r="AC283" i="14"/>
  <c r="AC284" i="14"/>
  <c r="AC285" i="14"/>
  <c r="AC286" i="14"/>
  <c r="AC287" i="14"/>
  <c r="AC288" i="14"/>
  <c r="AC289" i="14"/>
  <c r="AC290" i="14"/>
  <c r="AC291" i="14"/>
  <c r="AC292" i="14"/>
  <c r="AC293" i="14"/>
  <c r="AC294" i="14"/>
  <c r="AC295" i="14"/>
  <c r="AC296" i="14"/>
  <c r="AC297" i="14"/>
  <c r="AC298" i="14"/>
  <c r="AC299" i="14"/>
  <c r="AC300" i="14"/>
  <c r="AC301" i="14"/>
  <c r="AC302" i="14"/>
  <c r="AC303" i="14"/>
  <c r="AC304" i="14"/>
  <c r="AC305" i="14"/>
  <c r="AC306" i="14"/>
  <c r="AC307" i="14"/>
  <c r="AC308" i="14"/>
  <c r="AC309" i="14"/>
  <c r="AC310" i="14"/>
  <c r="AC311" i="14"/>
  <c r="AC312" i="14"/>
  <c r="AC313" i="14"/>
  <c r="AC314" i="14"/>
  <c r="AC315" i="14"/>
  <c r="AC316" i="14"/>
  <c r="AC317" i="14"/>
  <c r="AC318" i="14"/>
  <c r="AC319" i="14"/>
  <c r="AC320" i="14"/>
  <c r="AC321" i="14"/>
  <c r="AC322" i="14"/>
  <c r="AC323" i="14"/>
  <c r="AC324" i="14"/>
  <c r="AC325" i="14"/>
  <c r="AC326" i="14"/>
  <c r="AC327" i="14"/>
  <c r="AC328" i="14"/>
  <c r="AC329" i="14"/>
  <c r="AC330" i="14"/>
  <c r="AC331" i="14"/>
  <c r="AC332" i="14"/>
  <c r="AC333" i="14"/>
  <c r="AC334" i="14"/>
  <c r="AC335" i="14"/>
  <c r="AC336" i="14"/>
  <c r="AC337" i="14"/>
  <c r="AC338" i="14"/>
  <c r="AC339" i="14"/>
  <c r="AC340" i="14"/>
  <c r="AC341" i="14"/>
  <c r="AC342" i="14"/>
  <c r="AC343" i="14"/>
  <c r="AC344" i="14"/>
  <c r="AC345" i="14"/>
  <c r="AC346" i="14"/>
  <c r="AC347" i="14"/>
  <c r="AC348" i="14"/>
  <c r="AC349" i="14"/>
  <c r="AC350" i="14"/>
  <c r="AC351" i="14"/>
  <c r="AC352" i="14"/>
  <c r="AC353" i="14"/>
  <c r="AC355" i="14"/>
  <c r="AC356" i="14"/>
  <c r="AC357" i="14"/>
  <c r="AC358" i="14"/>
  <c r="AC359" i="14"/>
  <c r="AC360" i="14"/>
  <c r="AC361" i="14"/>
  <c r="AC362" i="14"/>
  <c r="AC363" i="14"/>
  <c r="AC364" i="14"/>
  <c r="AC365" i="14"/>
  <c r="AC366" i="14"/>
  <c r="AC367" i="14"/>
  <c r="AC368" i="14"/>
  <c r="AC369" i="14"/>
  <c r="AC370" i="14"/>
  <c r="AC371" i="14"/>
  <c r="AC372" i="14"/>
  <c r="AC373" i="14"/>
  <c r="AC374" i="14"/>
  <c r="AC375" i="14"/>
  <c r="AC376" i="14"/>
  <c r="AC377" i="14"/>
  <c r="AC378" i="14"/>
  <c r="AC379" i="14"/>
  <c r="AC380" i="14"/>
  <c r="AC381" i="14"/>
  <c r="AC382" i="14"/>
  <c r="AC383" i="14"/>
  <c r="AC384" i="14"/>
  <c r="AC385" i="14"/>
  <c r="AC386" i="14"/>
  <c r="AC387" i="14"/>
  <c r="AC388" i="14"/>
  <c r="AC389" i="14"/>
  <c r="AC391" i="14"/>
  <c r="AC392" i="14"/>
  <c r="AC393" i="14"/>
  <c r="AC394" i="14"/>
  <c r="AC395" i="14"/>
  <c r="AC148" i="14"/>
  <c r="AC144" i="14"/>
  <c r="AC145" i="14"/>
  <c r="AC146" i="14"/>
  <c r="AC147" i="14"/>
  <c r="AI1339" i="14"/>
  <c r="AL1339" i="14"/>
  <c r="AC101" i="14"/>
  <c r="AC415" i="14"/>
  <c r="AF407" i="14"/>
  <c r="AC412" i="14"/>
  <c r="AC399" i="14"/>
  <c r="AC407" i="14"/>
  <c r="AC413" i="14"/>
  <c r="AD501" i="14"/>
  <c r="AF413" i="14"/>
  <c r="AC411" i="14"/>
  <c r="AF399" i="14"/>
  <c r="AF415" i="14"/>
  <c r="AC406" i="14"/>
  <c r="AC401" i="14"/>
  <c r="AC403" i="14"/>
  <c r="AC405" i="14"/>
  <c r="AC404" i="14"/>
  <c r="AG501" i="14"/>
  <c r="AF501" i="14"/>
  <c r="AC414" i="14"/>
  <c r="AC102" i="14"/>
  <c r="AD480" i="14"/>
  <c r="AD515" i="14"/>
  <c r="AC96" i="14"/>
  <c r="AC94" i="14"/>
  <c r="AG515" i="14"/>
  <c r="AF508" i="14"/>
  <c r="AC99" i="14"/>
  <c r="AC92" i="14"/>
  <c r="AD508" i="14"/>
  <c r="AC95" i="14"/>
  <c r="AC100" i="14"/>
  <c r="AC98" i="14"/>
  <c r="AG508" i="14"/>
  <c r="AC97" i="14"/>
  <c r="AC93" i="14"/>
  <c r="AD487" i="14"/>
  <c r="AF515" i="14"/>
  <c r="AF40" i="14"/>
  <c r="AC34" i="14"/>
  <c r="AF149" i="14"/>
  <c r="AL1257" i="14"/>
  <c r="AF24" i="14"/>
  <c r="AL459" i="14"/>
  <c r="AL508" i="14"/>
  <c r="AC21" i="14"/>
  <c r="AF72" i="14"/>
  <c r="AL820" i="14"/>
  <c r="AL903" i="14"/>
  <c r="AF50" i="14"/>
  <c r="AF68" i="14"/>
  <c r="AF5" i="14"/>
  <c r="AL147" i="14"/>
  <c r="AL201" i="14"/>
  <c r="AL910" i="14"/>
  <c r="AL960" i="14"/>
  <c r="AL523" i="14"/>
  <c r="AL828" i="14"/>
  <c r="AL1329" i="14"/>
  <c r="AL254" i="14"/>
  <c r="AL531" i="14"/>
  <c r="AL534" i="14"/>
  <c r="AL432" i="14"/>
  <c r="AL203" i="14"/>
  <c r="AL1235" i="14"/>
  <c r="AL566" i="14"/>
  <c r="AL1176" i="14"/>
  <c r="AL917" i="14"/>
  <c r="AL972" i="14"/>
  <c r="AL1040" i="14"/>
  <c r="AI4" i="14"/>
  <c r="AL1267" i="14"/>
  <c r="AL233" i="14"/>
  <c r="AL360" i="14"/>
  <c r="AC27" i="14"/>
  <c r="AL1090" i="14"/>
  <c r="AL340" i="14"/>
  <c r="AL32" i="14"/>
  <c r="AL985" i="14"/>
  <c r="AL226" i="14"/>
  <c r="AF16" i="14"/>
  <c r="AL1213" i="14"/>
  <c r="AL525" i="14"/>
  <c r="AF71" i="14"/>
  <c r="AF36" i="14"/>
  <c r="AL342" i="14"/>
  <c r="AL442" i="14"/>
  <c r="AL418" i="14"/>
  <c r="AL24" i="14"/>
  <c r="AL313" i="14"/>
  <c r="AL345" i="14"/>
  <c r="AL58" i="14"/>
  <c r="AL941" i="14"/>
  <c r="AL494" i="14"/>
  <c r="AL939" i="14"/>
  <c r="AL1067" i="14"/>
  <c r="AL38" i="14"/>
  <c r="AL860" i="14"/>
  <c r="AL492" i="14"/>
  <c r="AL1142" i="14"/>
  <c r="AL230" i="14"/>
  <c r="AL956" i="14"/>
  <c r="AF19" i="14"/>
  <c r="AL1120" i="14"/>
  <c r="AL1025" i="14"/>
  <c r="AL1175" i="14"/>
  <c r="AL958" i="14"/>
  <c r="AL375" i="14"/>
  <c r="AF13" i="14"/>
  <c r="AF15" i="14"/>
  <c r="AF35" i="14"/>
  <c r="AC48" i="14"/>
  <c r="AL197" i="14"/>
  <c r="AL270" i="14"/>
  <c r="AL914" i="14"/>
  <c r="AL863" i="14"/>
  <c r="AL261" i="14"/>
  <c r="AL324" i="14"/>
  <c r="AL148" i="14"/>
  <c r="AL175" i="14"/>
  <c r="AL316" i="14"/>
  <c r="AI17" i="14"/>
  <c r="AF74" i="14"/>
  <c r="AF86" i="14"/>
  <c r="AL1305" i="14"/>
  <c r="AL368" i="14"/>
  <c r="AL1119" i="14"/>
  <c r="AL968" i="14"/>
  <c r="AL369" i="14"/>
  <c r="AL1220" i="14"/>
  <c r="AI70" i="14"/>
  <c r="AL1041" i="14"/>
  <c r="AI12" i="14"/>
  <c r="AI28" i="14"/>
  <c r="AI59" i="14"/>
  <c r="AL73" i="14"/>
  <c r="AL1182" i="14"/>
  <c r="AC79" i="14"/>
  <c r="AL1286" i="14"/>
  <c r="AL977" i="14"/>
  <c r="AI29" i="14"/>
  <c r="AI79" i="14"/>
  <c r="AL1096" i="14"/>
  <c r="AI49" i="14"/>
  <c r="AL909" i="14"/>
  <c r="AL943" i="14"/>
  <c r="AL514" i="14"/>
  <c r="AI75" i="14"/>
  <c r="AL850" i="14"/>
  <c r="AL372" i="14"/>
  <c r="AL897" i="14"/>
  <c r="AL341" i="14"/>
  <c r="AI9" i="14"/>
  <c r="AI146" i="14"/>
  <c r="AL1193" i="14"/>
  <c r="AL195" i="14"/>
  <c r="AL350" i="14"/>
  <c r="AL228" i="14"/>
  <c r="AL512" i="14"/>
  <c r="AL1155" i="14"/>
  <c r="AL1255" i="14"/>
  <c r="AL933" i="14"/>
  <c r="AI63" i="14"/>
  <c r="AF87" i="14"/>
  <c r="AL1093" i="14"/>
  <c r="AL76" i="14"/>
  <c r="AL871" i="14"/>
  <c r="AF77" i="14"/>
  <c r="AL849" i="14"/>
  <c r="AL376" i="14"/>
  <c r="AL1158" i="14"/>
  <c r="AC85" i="14"/>
  <c r="AL487" i="14"/>
  <c r="AL1261" i="14"/>
  <c r="AL1160" i="14"/>
  <c r="AL1216" i="14"/>
  <c r="AL885" i="14"/>
  <c r="AI52" i="14"/>
  <c r="AL379" i="14"/>
  <c r="AL250" i="14"/>
  <c r="AL998" i="14"/>
  <c r="AL268" i="14"/>
  <c r="AL526" i="14"/>
  <c r="AL1037" i="14"/>
  <c r="AF91" i="14"/>
  <c r="AL237" i="14"/>
  <c r="AL1323" i="14"/>
  <c r="AL51" i="14"/>
  <c r="AL484" i="14"/>
  <c r="AL213" i="14"/>
  <c r="AL825" i="14"/>
  <c r="AL1134" i="14"/>
  <c r="AL893" i="14"/>
  <c r="AL407" i="14"/>
  <c r="AL1221" i="14"/>
  <c r="AL883" i="14"/>
  <c r="AL948" i="14"/>
  <c r="AL1094" i="14"/>
  <c r="AL1171" i="14"/>
  <c r="AL1032" i="14"/>
  <c r="AL440" i="14"/>
  <c r="AL1289" i="14"/>
  <c r="AL1048" i="14"/>
  <c r="AL984" i="14"/>
  <c r="AL1325" i="14"/>
  <c r="AL1043" i="14"/>
  <c r="AL448" i="14"/>
  <c r="AL565" i="14"/>
  <c r="AL567" i="14"/>
  <c r="AI41" i="14"/>
  <c r="AF92" i="14"/>
  <c r="AI58" i="14"/>
  <c r="AL1100" i="14"/>
  <c r="AL1070" i="14"/>
  <c r="AL184" i="14"/>
  <c r="AL5" i="14"/>
  <c r="AL836" i="14"/>
  <c r="AL1254" i="14"/>
  <c r="AI51" i="14"/>
  <c r="AI56" i="14"/>
  <c r="AL818" i="14"/>
  <c r="AL965" i="14"/>
  <c r="AL1122" i="14"/>
  <c r="AL10" i="14"/>
  <c r="AI64" i="14"/>
  <c r="AL1310" i="14"/>
  <c r="AI144" i="14"/>
  <c r="AL410" i="14"/>
  <c r="AL942" i="14"/>
  <c r="AI8" i="14"/>
  <c r="AL983" i="14"/>
  <c r="AL167" i="14"/>
  <c r="AL1110" i="14"/>
  <c r="AF52" i="14"/>
  <c r="AL39" i="14"/>
  <c r="AL209" i="14"/>
  <c r="AL973" i="14"/>
  <c r="AL382" i="14"/>
  <c r="AC30" i="14"/>
  <c r="AL1085" i="14"/>
  <c r="AL550" i="14"/>
  <c r="AC72" i="14"/>
  <c r="AL475" i="14"/>
  <c r="AL277" i="14"/>
  <c r="AL208" i="14"/>
  <c r="AL944" i="14"/>
  <c r="AL1101" i="14"/>
  <c r="AL827" i="14"/>
  <c r="AL1013" i="14"/>
  <c r="AL42" i="14"/>
  <c r="AL1186" i="14"/>
  <c r="AL322" i="14"/>
  <c r="AL248" i="14"/>
  <c r="AI27" i="14"/>
  <c r="AL517" i="14"/>
  <c r="AL294" i="14"/>
  <c r="AL859" i="14"/>
  <c r="AL842" i="14"/>
  <c r="AL896" i="14"/>
  <c r="AL438" i="14"/>
  <c r="AL533" i="14"/>
  <c r="AL31" i="14"/>
  <c r="AL1123" i="14"/>
  <c r="AL302" i="14"/>
  <c r="AC78" i="14"/>
  <c r="AL889" i="14"/>
  <c r="AL1016" i="14"/>
  <c r="AF28" i="14"/>
  <c r="AF17" i="14"/>
  <c r="AL905" i="14"/>
  <c r="AL988" i="14"/>
  <c r="AL317" i="14"/>
  <c r="AL380" i="14"/>
  <c r="AL59" i="14"/>
  <c r="AL930" i="14"/>
  <c r="AL434" i="14"/>
  <c r="AF29" i="14"/>
  <c r="AF38" i="14"/>
  <c r="AF4" i="14"/>
  <c r="AL146" i="14"/>
  <c r="AL425" i="14"/>
  <c r="AL232" i="14"/>
  <c r="AL501" i="14"/>
  <c r="AL12" i="14"/>
  <c r="AL441" i="14"/>
  <c r="AL222" i="14"/>
  <c r="AL1172" i="14"/>
  <c r="AL913" i="14"/>
  <c r="AL498" i="14"/>
  <c r="AL403" i="14"/>
  <c r="AL866" i="14"/>
  <c r="AC64" i="14"/>
  <c r="AL899" i="14"/>
  <c r="AL478" i="14"/>
  <c r="AL1332" i="14"/>
  <c r="AL979" i="14"/>
  <c r="AC58" i="14"/>
  <c r="AL1143" i="14"/>
  <c r="AL366" i="14"/>
  <c r="AL433" i="14"/>
  <c r="AL957" i="14"/>
  <c r="AL263" i="14"/>
  <c r="AL293" i="14"/>
  <c r="AL1219" i="14"/>
  <c r="AL79" i="14"/>
  <c r="AL510" i="14"/>
  <c r="AL1089" i="14"/>
  <c r="AL1334" i="14"/>
  <c r="AL326" i="14"/>
  <c r="AL1159" i="14"/>
  <c r="AI44" i="14"/>
  <c r="AL936" i="14"/>
  <c r="AL1200" i="14"/>
  <c r="AL518" i="14"/>
  <c r="AL1004" i="14"/>
  <c r="AL915" i="14"/>
  <c r="AL1104" i="14"/>
  <c r="AL1161" i="14"/>
  <c r="AL1283" i="14"/>
  <c r="AF81" i="14"/>
  <c r="AL86" i="14"/>
  <c r="AL173" i="14"/>
  <c r="AL1132" i="14"/>
  <c r="AL1054" i="14"/>
  <c r="AL83" i="14"/>
  <c r="AI25" i="14"/>
  <c r="AL1002" i="14"/>
  <c r="AL1301" i="14"/>
  <c r="AL1300" i="14"/>
  <c r="AL1138" i="14"/>
  <c r="AL1245" i="14"/>
  <c r="AI33" i="14"/>
  <c r="AL874" i="14"/>
  <c r="AL1288" i="14"/>
  <c r="AL260" i="14"/>
  <c r="AL424" i="14"/>
  <c r="AL60" i="14"/>
  <c r="AL1167" i="14"/>
  <c r="AL496" i="14"/>
  <c r="AL90" i="14"/>
  <c r="AL855" i="14"/>
  <c r="AL1113" i="14"/>
  <c r="AL1225" i="14"/>
  <c r="AL1046" i="14"/>
  <c r="AI40" i="14"/>
  <c r="AL890" i="14"/>
  <c r="AL67" i="14"/>
  <c r="AL1268" i="14"/>
  <c r="AL1294" i="14"/>
  <c r="AL1317" i="14"/>
  <c r="AL253" i="14"/>
  <c r="AL951" i="14"/>
  <c r="AL343" i="14"/>
  <c r="AL906" i="14"/>
  <c r="AL1313" i="14"/>
  <c r="AL1192" i="14"/>
  <c r="AI26" i="14"/>
  <c r="AL66" i="14"/>
  <c r="AL193" i="14"/>
  <c r="AL926" i="14"/>
  <c r="AL1069" i="14"/>
  <c r="AC86" i="14"/>
  <c r="AL318" i="14"/>
  <c r="AL1169" i="14"/>
  <c r="AL485" i="14"/>
  <c r="AL862" i="14"/>
  <c r="AL323" i="14"/>
  <c r="AL1115" i="14"/>
  <c r="AF60" i="14"/>
  <c r="AL312" i="14"/>
  <c r="AL888" i="14"/>
  <c r="AC68" i="14"/>
  <c r="AL1060" i="14"/>
  <c r="AL886" i="14"/>
  <c r="AL1121" i="14"/>
  <c r="AL188" i="14"/>
  <c r="AL1012" i="14"/>
  <c r="AC59" i="14"/>
  <c r="AL1278" i="14"/>
  <c r="AL1215" i="14"/>
  <c r="AL547" i="14"/>
  <c r="AL559" i="14"/>
  <c r="AL180" i="14"/>
  <c r="AL923" i="14"/>
  <c r="AL1074" i="14"/>
  <c r="AL153" i="14"/>
  <c r="AL241" i="14"/>
  <c r="AL996" i="14"/>
  <c r="AL68" i="14"/>
  <c r="AL1125" i="14"/>
  <c r="AL1312" i="14"/>
  <c r="AI68" i="14"/>
  <c r="AL187" i="14"/>
  <c r="AL400" i="14"/>
  <c r="AL1031" i="14"/>
  <c r="AL1211" i="14"/>
  <c r="AL1131" i="14"/>
  <c r="AL539" i="14"/>
  <c r="AL449" i="14"/>
  <c r="AL151" i="14"/>
  <c r="AL1076" i="14"/>
  <c r="AI76" i="14"/>
  <c r="AI35" i="14"/>
  <c r="AL29" i="14"/>
  <c r="AL265" i="14"/>
  <c r="AF32" i="14"/>
  <c r="AL894" i="14"/>
  <c r="AL911" i="14"/>
  <c r="AL506" i="14"/>
  <c r="AL447" i="14"/>
  <c r="AL36" i="14"/>
  <c r="AL429" i="14"/>
  <c r="AC26" i="14"/>
  <c r="AF51" i="14"/>
  <c r="AL21" i="14"/>
  <c r="AL367" i="14"/>
  <c r="AL458" i="14"/>
  <c r="AL41" i="14"/>
  <c r="AL1156" i="14"/>
  <c r="AL1087" i="14"/>
  <c r="AL1015" i="14"/>
  <c r="AL1299" i="14"/>
  <c r="AL182" i="14"/>
  <c r="AL436" i="14"/>
  <c r="AL217" i="14"/>
  <c r="AI66" i="14"/>
  <c r="AL854" i="14"/>
  <c r="AL1194" i="14"/>
  <c r="AL281" i="14"/>
  <c r="AL430" i="14"/>
  <c r="AL221" i="14"/>
  <c r="AF12" i="14"/>
  <c r="AL995" i="14"/>
  <c r="AL163" i="14"/>
  <c r="AL489" i="14"/>
  <c r="AL23" i="14"/>
  <c r="AC37" i="14"/>
  <c r="AL71" i="14"/>
  <c r="AL505" i="14"/>
  <c r="AL364" i="14"/>
  <c r="AF34" i="14"/>
  <c r="AF62" i="14"/>
  <c r="AL451" i="14"/>
  <c r="AL1207" i="14"/>
  <c r="AL276" i="14"/>
  <c r="AL891" i="14"/>
  <c r="AL186" i="14"/>
  <c r="AL457" i="14"/>
  <c r="AL994" i="14"/>
  <c r="AL53" i="14"/>
  <c r="AL882" i="14"/>
  <c r="AL13" i="14"/>
  <c r="AL856" i="14"/>
  <c r="AL160" i="14"/>
  <c r="AL269" i="14"/>
  <c r="AL55" i="14"/>
  <c r="AL1068" i="14"/>
  <c r="AL4" i="14"/>
  <c r="AL895" i="14"/>
  <c r="AL1019" i="14"/>
  <c r="AI3" i="14"/>
  <c r="AL1296" i="14"/>
  <c r="AL411" i="14"/>
  <c r="AL37" i="14"/>
  <c r="AI71" i="14"/>
  <c r="AI150" i="14"/>
  <c r="AI57" i="14"/>
  <c r="AC87" i="14"/>
  <c r="AL1237" i="14"/>
  <c r="AL480" i="14"/>
  <c r="AL87" i="14"/>
  <c r="AI92" i="14"/>
  <c r="AL1327" i="14"/>
  <c r="AL412" i="14"/>
  <c r="AL16" i="14"/>
  <c r="AL1201" i="14"/>
  <c r="AL537" i="14"/>
  <c r="AL1117" i="14"/>
  <c r="AL1180" i="14"/>
  <c r="AL57" i="14"/>
  <c r="AF78" i="14"/>
  <c r="AI86" i="14"/>
  <c r="AL1039" i="14"/>
  <c r="AL502" i="14"/>
  <c r="AL183" i="14"/>
  <c r="AL158" i="14"/>
  <c r="AL1126" i="14"/>
  <c r="AL298" i="14"/>
  <c r="AL30" i="14"/>
  <c r="AL275" i="14"/>
  <c r="AL1044" i="14"/>
  <c r="AF79" i="14"/>
  <c r="AL561" i="14"/>
  <c r="AL231" i="14"/>
  <c r="AI81" i="14"/>
  <c r="AL47" i="14"/>
  <c r="AF85" i="14"/>
  <c r="AL238" i="14"/>
  <c r="AL362" i="14"/>
  <c r="AL1272" i="14"/>
  <c r="AL1252" i="14"/>
  <c r="AL234" i="14"/>
  <c r="AL873" i="14"/>
  <c r="AC75" i="14"/>
  <c r="AF90" i="14"/>
  <c r="AI73" i="14"/>
  <c r="AL461" i="14"/>
  <c r="AL156" i="14"/>
  <c r="AL946" i="14"/>
  <c r="AL62" i="14"/>
  <c r="AL431" i="14"/>
  <c r="AL1047" i="14"/>
  <c r="AL91" i="14"/>
  <c r="AI149" i="14"/>
  <c r="AL1306" i="14"/>
  <c r="AL1027" i="14"/>
  <c r="AL970" i="14"/>
  <c r="AL171" i="14"/>
  <c r="AL1105" i="14"/>
  <c r="AL1229" i="14"/>
  <c r="AL1024" i="14"/>
  <c r="AL7" i="14"/>
  <c r="AL1077" i="14"/>
  <c r="AL181" i="14"/>
  <c r="AL927" i="14"/>
  <c r="AL77" i="14"/>
  <c r="AL1049" i="14"/>
  <c r="AL1097" i="14"/>
  <c r="AI31" i="14"/>
  <c r="AL1189" i="14"/>
  <c r="AL196" i="14"/>
  <c r="AL1147" i="14"/>
  <c r="AL179" i="14"/>
  <c r="AI48" i="14"/>
  <c r="AI32" i="14"/>
  <c r="AL288" i="14"/>
  <c r="AL365" i="14"/>
  <c r="AI62" i="14"/>
  <c r="AL334" i="14"/>
  <c r="AL314" i="14"/>
  <c r="AL421" i="14"/>
  <c r="AC83" i="14"/>
  <c r="AL353" i="14"/>
  <c r="AL1188" i="14"/>
  <c r="AL227" i="14"/>
  <c r="AL1293" i="14"/>
  <c r="AL1017" i="14"/>
  <c r="AL330" i="14"/>
  <c r="AL207" i="14"/>
  <c r="AL225" i="14"/>
  <c r="AL8" i="14"/>
  <c r="AL1202" i="14"/>
  <c r="AL817" i="14"/>
  <c r="AL513" i="14"/>
  <c r="AL290" i="14"/>
  <c r="AL331" i="14"/>
  <c r="AL519" i="14"/>
  <c r="AI55" i="14"/>
  <c r="AL1264" i="14"/>
  <c r="AL1307" i="14"/>
  <c r="AL1197" i="14"/>
  <c r="AL413" i="14"/>
  <c r="AL934" i="14"/>
  <c r="AL347" i="14"/>
  <c r="AL1018" i="14"/>
  <c r="AL832" i="14"/>
  <c r="AL981" i="14"/>
  <c r="AF31" i="14"/>
  <c r="AF64" i="14"/>
  <c r="AF49" i="14"/>
  <c r="AC29" i="14"/>
  <c r="AL443" i="14"/>
  <c r="AL414" i="14"/>
  <c r="AL426" i="14"/>
  <c r="AL1285" i="14"/>
  <c r="AL50" i="14"/>
  <c r="AL950" i="14"/>
  <c r="AL243" i="14"/>
  <c r="AL266" i="14"/>
  <c r="AL1098" i="14"/>
  <c r="AL495" i="14"/>
  <c r="AL236" i="14"/>
  <c r="AI80" i="14"/>
  <c r="AL1262" i="14"/>
  <c r="AL377" i="14"/>
  <c r="AL839" i="14"/>
  <c r="AL1173" i="14"/>
  <c r="AL168" i="14"/>
  <c r="AL482" i="14"/>
  <c r="AL166" i="14"/>
  <c r="AI5" i="14"/>
  <c r="AL955" i="14"/>
  <c r="AL359" i="14"/>
  <c r="AL1051" i="14"/>
  <c r="AL11" i="14"/>
  <c r="AC20" i="14"/>
  <c r="AF58" i="14"/>
  <c r="AL373" i="14"/>
  <c r="AL310" i="14"/>
  <c r="AL308" i="14"/>
  <c r="AL1108" i="14"/>
  <c r="AC19" i="14"/>
  <c r="AL1234" i="14"/>
  <c r="AL1308" i="14"/>
  <c r="AC23" i="14"/>
  <c r="AL928" i="14"/>
  <c r="AL159" i="14"/>
  <c r="AL267" i="14"/>
  <c r="AL497" i="14"/>
  <c r="AL1222" i="14"/>
  <c r="AL476" i="14"/>
  <c r="AL1106" i="14"/>
  <c r="AL292" i="14"/>
  <c r="AL881" i="14"/>
  <c r="AL348" i="14"/>
  <c r="AL1195" i="14"/>
  <c r="AI61" i="14"/>
  <c r="AL404" i="14"/>
  <c r="AL333" i="14"/>
  <c r="AL1163" i="14"/>
  <c r="AL289" i="14"/>
  <c r="AL920" i="14"/>
  <c r="AL251" i="14"/>
  <c r="AF61" i="14"/>
  <c r="AF47" i="14"/>
  <c r="AF14" i="14"/>
  <c r="AL176" i="14"/>
  <c r="AL278" i="14"/>
  <c r="AL177" i="14"/>
  <c r="AF30" i="14"/>
  <c r="AL536" i="14"/>
  <c r="AF146" i="14"/>
  <c r="AF143" i="14"/>
  <c r="AL830" i="14"/>
  <c r="AL500" i="14"/>
  <c r="AL1328" i="14"/>
  <c r="AL1088" i="14"/>
  <c r="AL1157" i="14"/>
  <c r="AL284" i="14"/>
  <c r="AL1337" i="14"/>
  <c r="AL967" i="14"/>
  <c r="AL93" i="14"/>
  <c r="AL84" i="14"/>
  <c r="AI90" i="14"/>
  <c r="AL28" i="14"/>
  <c r="AL206" i="14"/>
  <c r="AL202" i="14"/>
  <c r="AL884" i="14"/>
  <c r="AL1136" i="14"/>
  <c r="AL511" i="14"/>
  <c r="AL336" i="14"/>
  <c r="AI74" i="14"/>
  <c r="AI77" i="14"/>
  <c r="AC84" i="14"/>
  <c r="AL78" i="14"/>
  <c r="AL1055" i="14"/>
  <c r="AL1038" i="14"/>
  <c r="AL1034" i="14"/>
  <c r="AI78" i="14"/>
  <c r="AL6" i="14"/>
  <c r="AL1107" i="14"/>
  <c r="AL1292" i="14"/>
  <c r="AL1103" i="14"/>
  <c r="AL1139" i="14"/>
  <c r="AF89" i="14"/>
  <c r="AL155" i="14"/>
  <c r="AL1241" i="14"/>
  <c r="AL1082" i="14"/>
  <c r="AL1073" i="14"/>
  <c r="AL907" i="14"/>
  <c r="AL246" i="14"/>
  <c r="AL837" i="14"/>
  <c r="AL861" i="14"/>
  <c r="AI13" i="14"/>
  <c r="AL516" i="14"/>
  <c r="AL844" i="14"/>
  <c r="AL328" i="14"/>
  <c r="AL1005" i="14"/>
  <c r="AI43" i="14"/>
  <c r="AL406" i="14"/>
  <c r="AL88" i="14"/>
  <c r="AL875" i="14"/>
  <c r="AL841" i="14"/>
  <c r="AL1238" i="14"/>
  <c r="AL947" i="14"/>
  <c r="AL416" i="14"/>
  <c r="AL569" i="14"/>
  <c r="AL982" i="14"/>
  <c r="AI18" i="14"/>
  <c r="AL483" i="14"/>
  <c r="AI15" i="14"/>
  <c r="AL45" i="14"/>
  <c r="AL931" i="14"/>
  <c r="AL1071" i="14"/>
  <c r="AL307" i="14"/>
  <c r="AL199" i="14"/>
  <c r="AL493" i="14"/>
  <c r="AC63" i="14"/>
  <c r="AF48" i="14"/>
  <c r="AF56" i="14"/>
  <c r="AL570" i="14"/>
  <c r="AL370" i="14"/>
  <c r="AC57" i="14"/>
  <c r="AL952" i="14"/>
  <c r="AL1059" i="14"/>
  <c r="AL405" i="14"/>
  <c r="AL1246" i="14"/>
  <c r="AL1184" i="14"/>
  <c r="AL1335" i="14"/>
  <c r="AF3" i="14"/>
  <c r="AF22" i="14"/>
  <c r="AF37" i="14"/>
  <c r="AC71" i="14"/>
  <c r="AL304" i="14"/>
  <c r="AL843" i="14"/>
  <c r="AL507" i="14"/>
  <c r="AL357" i="14"/>
  <c r="AL938" i="14"/>
  <c r="AL833" i="14"/>
  <c r="AL417" i="14"/>
  <c r="AL978" i="14"/>
  <c r="AL162" i="14"/>
  <c r="AL1062" i="14"/>
  <c r="AL435" i="14"/>
  <c r="AL75" i="14"/>
  <c r="AL852" i="14"/>
  <c r="AL52" i="14"/>
  <c r="AL143" i="14"/>
  <c r="AL397" i="14"/>
  <c r="AL26" i="14"/>
  <c r="AL1029" i="14"/>
  <c r="AL880" i="14"/>
  <c r="AL1203" i="14"/>
  <c r="AL1063" i="14"/>
  <c r="AL486" i="14"/>
  <c r="AL921" i="14"/>
  <c r="AI87" i="14"/>
  <c r="AL545" i="14"/>
  <c r="AC69" i="14"/>
  <c r="AF20" i="14"/>
  <c r="AL454" i="14"/>
  <c r="AF41" i="14"/>
  <c r="AL64" i="14"/>
  <c r="AC28" i="14"/>
  <c r="AL351" i="14"/>
  <c r="AF57" i="14"/>
  <c r="AL1124" i="14"/>
  <c r="AL235" i="14"/>
  <c r="AL249" i="14"/>
  <c r="AL1321" i="14"/>
  <c r="AL164" i="14"/>
  <c r="AL1298" i="14"/>
  <c r="AL54" i="14"/>
  <c r="AL1118" i="14"/>
  <c r="AL1230" i="14"/>
  <c r="AL904" i="14"/>
  <c r="AL898" i="14"/>
  <c r="AL81" i="14"/>
  <c r="AL356" i="14"/>
  <c r="AL829" i="14"/>
  <c r="AL205" i="14"/>
  <c r="AL437" i="14"/>
  <c r="AC62" i="14"/>
  <c r="AL1236" i="14"/>
  <c r="AL848" i="14"/>
  <c r="AL1287" i="14"/>
  <c r="AL396" i="14"/>
  <c r="AC13" i="14"/>
  <c r="AL455" i="14"/>
  <c r="AL255" i="14"/>
  <c r="AL1190" i="14"/>
  <c r="AL1166" i="14"/>
  <c r="AL415" i="14"/>
  <c r="AL72" i="14"/>
  <c r="AI23" i="14"/>
  <c r="AL387" i="14"/>
  <c r="AL1227" i="14"/>
  <c r="AL242" i="14"/>
  <c r="AL346" i="14"/>
  <c r="AL18" i="14"/>
  <c r="AL192" i="14"/>
  <c r="AL245" i="14"/>
  <c r="AL975" i="14"/>
  <c r="AL1181" i="14"/>
  <c r="AL428" i="14"/>
  <c r="AL858" i="14"/>
  <c r="AL1210" i="14"/>
  <c r="AL378" i="14"/>
  <c r="AL56" i="14"/>
  <c r="AI50" i="14"/>
  <c r="AL1274" i="14"/>
  <c r="AL528" i="14"/>
  <c r="AI84" i="14"/>
  <c r="AC91" i="14"/>
  <c r="AL932" i="14"/>
  <c r="AL1058" i="14"/>
  <c r="AC90" i="14"/>
  <c r="AI36" i="14"/>
  <c r="AL966" i="14"/>
  <c r="AL339" i="14"/>
  <c r="AI39" i="14"/>
  <c r="AL826" i="14"/>
  <c r="AL1309" i="14"/>
  <c r="AL840" i="14"/>
  <c r="AL1151" i="14"/>
  <c r="AL530" i="14"/>
  <c r="AL922" i="14"/>
  <c r="AL524" i="14"/>
  <c r="AL329" i="14"/>
  <c r="AL876" i="14"/>
  <c r="AL1114" i="14"/>
  <c r="AL1102" i="14"/>
  <c r="AL299" i="14"/>
  <c r="AL244" i="14"/>
  <c r="AL535" i="14"/>
  <c r="AL283" i="14"/>
  <c r="AL491" i="14"/>
  <c r="AL1244" i="14"/>
  <c r="AL1214" i="14"/>
  <c r="AI38" i="14"/>
  <c r="AF93" i="14"/>
  <c r="AL515" i="14"/>
  <c r="AL194" i="14"/>
  <c r="AF88" i="14"/>
  <c r="AL1168" i="14"/>
  <c r="AL402" i="14"/>
  <c r="AL1000" i="14"/>
  <c r="AL1148" i="14"/>
  <c r="AL1007" i="14"/>
  <c r="AL504" i="14"/>
  <c r="AL974" i="14"/>
  <c r="AL1259" i="14"/>
  <c r="AL1319" i="14"/>
  <c r="AL462" i="14"/>
  <c r="AL1191" i="14"/>
  <c r="AL214" i="14"/>
  <c r="AL1290" i="14"/>
  <c r="AL223" i="14"/>
  <c r="AL401" i="14"/>
  <c r="AL1183" i="14"/>
  <c r="AL295" i="14"/>
  <c r="AL311" i="14"/>
  <c r="AI6" i="14"/>
  <c r="AL834" i="14"/>
  <c r="AL252" i="14"/>
  <c r="AL1135" i="14"/>
  <c r="AL34" i="14"/>
  <c r="AL63" i="14"/>
  <c r="AI10" i="14"/>
  <c r="AL258" i="14"/>
  <c r="AL224" i="14"/>
  <c r="AL35" i="14"/>
  <c r="AL563" i="14"/>
  <c r="AI42" i="14"/>
  <c r="AL161" i="14"/>
  <c r="AL835" i="14"/>
  <c r="AL82" i="14"/>
  <c r="AL1084" i="14"/>
  <c r="AL542" i="14"/>
  <c r="AL338" i="14"/>
  <c r="AL473" i="14"/>
  <c r="AL877" i="14"/>
  <c r="AL1099" i="14"/>
  <c r="AL144" i="14"/>
  <c r="AL1081" i="14"/>
  <c r="AL247" i="14"/>
  <c r="AL200" i="14"/>
  <c r="AL1112" i="14"/>
  <c r="AL1145" i="14"/>
  <c r="AL1153" i="14"/>
  <c r="AL1057" i="14"/>
  <c r="AL321" i="14"/>
  <c r="AL1251" i="14"/>
  <c r="AI22" i="14"/>
  <c r="AL320" i="14"/>
  <c r="AL1240" i="14"/>
  <c r="AF73" i="14"/>
  <c r="AL1271" i="14"/>
  <c r="AL987" i="14"/>
  <c r="AL953" i="14"/>
  <c r="AL845" i="14"/>
  <c r="AL900" i="14"/>
  <c r="AI72" i="14"/>
  <c r="AI37" i="14"/>
  <c r="AL1003" i="14"/>
  <c r="AL1144" i="14"/>
  <c r="AL43" i="14"/>
  <c r="AL172" i="14"/>
  <c r="AI20" i="14"/>
  <c r="AL1275" i="14"/>
  <c r="AL305" i="14"/>
  <c r="AI67" i="14"/>
  <c r="AF33" i="14"/>
  <c r="AL553" i="14"/>
  <c r="AL363" i="14"/>
  <c r="AL1091" i="14"/>
  <c r="AL204" i="14"/>
  <c r="AL986" i="14"/>
  <c r="AL912" i="14"/>
  <c r="AL465" i="14"/>
  <c r="AF11" i="14"/>
  <c r="AF144" i="14"/>
  <c r="AF46" i="14"/>
  <c r="AL821" i="14"/>
  <c r="AL529" i="14"/>
  <c r="AL279" i="14"/>
  <c r="AL919" i="14"/>
  <c r="AL1239" i="14"/>
  <c r="AL44" i="14"/>
  <c r="AL1295" i="14"/>
  <c r="AL216" i="14"/>
  <c r="AL273" i="14"/>
  <c r="AL1020" i="14"/>
  <c r="AL1111" i="14"/>
  <c r="AL541" i="14"/>
  <c r="AL1330" i="14"/>
  <c r="AL959" i="14"/>
  <c r="AL551" i="14"/>
  <c r="AL1281" i="14"/>
  <c r="AL1284" i="14"/>
  <c r="AF84" i="14"/>
  <c r="AI46" i="14"/>
  <c r="AI14" i="14"/>
  <c r="AL1140" i="14"/>
  <c r="AL271" i="14"/>
  <c r="AC15" i="14"/>
  <c r="AL1083" i="14"/>
  <c r="AL198" i="14"/>
  <c r="AL1338" i="14"/>
  <c r="AL499" i="14"/>
  <c r="AL477" i="14"/>
  <c r="AF43" i="14"/>
  <c r="AF148" i="14"/>
  <c r="AF39" i="14"/>
  <c r="AL1116" i="14"/>
  <c r="AL444" i="14"/>
  <c r="AL999" i="14"/>
  <c r="AL1302" i="14"/>
  <c r="AL823" i="14"/>
  <c r="AL548" i="14"/>
  <c r="AL463" i="14"/>
  <c r="AL1314" i="14"/>
  <c r="AL48" i="14"/>
  <c r="AL935" i="14"/>
  <c r="AL831" i="14"/>
  <c r="AI89" i="14"/>
  <c r="AL285" i="14"/>
  <c r="AL409" i="14"/>
  <c r="AL9" i="14"/>
  <c r="AL408" i="14"/>
  <c r="AL229" i="14"/>
  <c r="AC50" i="14"/>
  <c r="AL1303" i="14"/>
  <c r="AL240" i="14"/>
  <c r="AL838" i="14"/>
  <c r="AL1232" i="14"/>
  <c r="AL555" i="14"/>
  <c r="AC12" i="14"/>
  <c r="AL549" i="14"/>
  <c r="AL349" i="14"/>
  <c r="AC70" i="14"/>
  <c r="AF70" i="14"/>
  <c r="AL1265" i="14"/>
  <c r="AL1010" i="14"/>
  <c r="AL358" i="14"/>
  <c r="AL1336" i="14"/>
  <c r="AL70" i="14"/>
  <c r="AL303" i="14"/>
  <c r="AL40" i="14"/>
  <c r="AL374" i="14"/>
  <c r="AL1078" i="14"/>
  <c r="AL309" i="14"/>
  <c r="AL1133" i="14"/>
  <c r="AL1053" i="14"/>
  <c r="AL1320" i="14"/>
  <c r="AL1228" i="14"/>
  <c r="AL355" i="14"/>
  <c r="AL1162" i="14"/>
  <c r="AL869" i="14"/>
  <c r="AL1208" i="14"/>
  <c r="AL46" i="14"/>
  <c r="AL1066" i="14"/>
  <c r="AL1322" i="14"/>
  <c r="AI82" i="14"/>
  <c r="AL1065" i="14"/>
  <c r="AL1086" i="14"/>
  <c r="AI54" i="14"/>
  <c r="AL85" i="14"/>
  <c r="AF75" i="14"/>
  <c r="AL337" i="14"/>
  <c r="AL212" i="14"/>
  <c r="AI65" i="14"/>
  <c r="AL19" i="14"/>
  <c r="AL280" i="14"/>
  <c r="AL1050" i="14"/>
  <c r="AL929" i="14"/>
  <c r="AL383" i="14"/>
  <c r="AL558" i="14"/>
  <c r="AL92" i="14"/>
  <c r="AL1052" i="14"/>
  <c r="AL1008" i="14"/>
  <c r="AL1198" i="14"/>
  <c r="AL422" i="14"/>
  <c r="AL544" i="14"/>
  <c r="AL1092" i="14"/>
  <c r="AI34" i="14"/>
  <c r="AL1079" i="14"/>
  <c r="AI24" i="14"/>
  <c r="AI45" i="14"/>
  <c r="AI85" i="14"/>
  <c r="AL210" i="14"/>
  <c r="AL879" i="14"/>
  <c r="AL352" i="14"/>
  <c r="AL74" i="14"/>
  <c r="AL522" i="14"/>
  <c r="AL503" i="14"/>
  <c r="AL969" i="14"/>
  <c r="AL557" i="14"/>
  <c r="AI11" i="14"/>
  <c r="AL1187" i="14"/>
  <c r="AL976" i="14"/>
  <c r="AL287" i="14"/>
  <c r="AL69" i="14"/>
  <c r="AL1178" i="14"/>
  <c r="AL892" i="14"/>
  <c r="AL846" i="14"/>
  <c r="AL20" i="14"/>
  <c r="AL878" i="14"/>
  <c r="AF23" i="14"/>
  <c r="AL450" i="14"/>
  <c r="AL1196" i="14"/>
  <c r="AL427" i="14"/>
  <c r="AL1174" i="14"/>
  <c r="AL399" i="14"/>
  <c r="AL961" i="14"/>
  <c r="AL1033" i="14"/>
  <c r="AL543" i="14"/>
  <c r="AL264" i="14"/>
  <c r="AL568" i="14"/>
  <c r="AL1095" i="14"/>
  <c r="AL149" i="14"/>
  <c r="AL864" i="14"/>
  <c r="AL1266" i="14"/>
  <c r="AL474" i="14"/>
  <c r="AL15" i="14"/>
  <c r="AL189" i="14"/>
  <c r="AL1326" i="14"/>
  <c r="AI30" i="14"/>
  <c r="AL464" i="14"/>
  <c r="AL1130" i="14"/>
  <c r="AL80" i="14"/>
  <c r="AL272" i="14"/>
  <c r="AL479" i="14"/>
  <c r="AL296" i="14"/>
  <c r="AL335" i="14"/>
  <c r="AL1333" i="14"/>
  <c r="AL388" i="14"/>
  <c r="AL445" i="14"/>
  <c r="AC60" i="14"/>
  <c r="AL872" i="14"/>
  <c r="AL1127" i="14"/>
  <c r="AL1045" i="14"/>
  <c r="AF42" i="14"/>
  <c r="AL25" i="14"/>
  <c r="AF147" i="14"/>
  <c r="AL1256" i="14"/>
  <c r="AL274" i="14"/>
  <c r="AL1280" i="14"/>
  <c r="AL282" i="14"/>
  <c r="AL490" i="14"/>
  <c r="AL1129" i="14"/>
  <c r="AL453" i="14"/>
  <c r="AL439" i="14"/>
  <c r="AL61" i="14"/>
  <c r="AI53" i="14"/>
  <c r="AL1212" i="14"/>
  <c r="AL1226" i="14"/>
  <c r="AL371" i="14"/>
  <c r="AL1304" i="14"/>
  <c r="AL546" i="14"/>
  <c r="AL1233" i="14"/>
  <c r="AC51" i="14"/>
  <c r="AL259" i="14"/>
  <c r="AL1223" i="14"/>
  <c r="AL937" i="14"/>
  <c r="AL1177" i="14"/>
  <c r="AL901" i="14"/>
  <c r="AF59" i="14"/>
  <c r="AF26" i="14"/>
  <c r="AL1061" i="14"/>
  <c r="AC16" i="14"/>
  <c r="AL1022" i="14"/>
  <c r="AL1185" i="14"/>
  <c r="AL325" i="14"/>
  <c r="AL1263" i="14"/>
  <c r="AL1179" i="14"/>
  <c r="AL509" i="14"/>
  <c r="AL963" i="14"/>
  <c r="AL1209" i="14"/>
  <c r="AL456" i="14"/>
  <c r="AI47" i="14"/>
  <c r="AI16" i="14"/>
  <c r="AI7" i="14"/>
  <c r="AL385" i="14"/>
  <c r="AL286" i="14"/>
  <c r="AL1242" i="14"/>
  <c r="AL3" i="14"/>
  <c r="AL256" i="14"/>
  <c r="AL315" i="14"/>
  <c r="AL49" i="14"/>
  <c r="AF76" i="14"/>
  <c r="AI93" i="14"/>
  <c r="AL925" i="14"/>
  <c r="AL1036" i="14"/>
  <c r="AL980" i="14"/>
  <c r="AL154" i="14"/>
  <c r="AF67" i="14"/>
  <c r="AC36" i="14"/>
  <c r="AF27" i="14"/>
  <c r="AL560" i="14"/>
  <c r="AL853" i="14"/>
  <c r="AL1270" i="14"/>
  <c r="AL1149" i="14"/>
  <c r="AL22" i="14"/>
  <c r="AL1021" i="14"/>
  <c r="AL27" i="14"/>
  <c r="AL1218" i="14"/>
  <c r="AL239" i="14"/>
  <c r="AL165" i="14"/>
  <c r="AL1199" i="14"/>
  <c r="AI143" i="14"/>
  <c r="AL452" i="14"/>
  <c r="AL1152" i="14"/>
  <c r="AL1269" i="14"/>
  <c r="AL527" i="14"/>
  <c r="AL867" i="14"/>
  <c r="AL1253" i="14"/>
  <c r="AL521" i="14"/>
  <c r="AL1276" i="14"/>
  <c r="AI88" i="14"/>
  <c r="AI60" i="14"/>
  <c r="AL169" i="14"/>
  <c r="AL1273" i="14"/>
  <c r="AL419" i="14"/>
  <c r="AC49" i="14"/>
  <c r="AL1231" i="14"/>
  <c r="AL520" i="14"/>
  <c r="AL174" i="14"/>
  <c r="AL191" i="14"/>
  <c r="AF9" i="14"/>
  <c r="AL218" i="14"/>
  <c r="AC52" i="14"/>
  <c r="AL1224" i="14"/>
  <c r="AL1277" i="14"/>
  <c r="AL460" i="14"/>
  <c r="AL1014" i="14"/>
  <c r="AL962" i="14"/>
  <c r="AL908" i="14"/>
  <c r="AL1109" i="14"/>
  <c r="AL851" i="14"/>
  <c r="AL865" i="14"/>
  <c r="AL1023" i="14"/>
  <c r="AL1170" i="14"/>
  <c r="AC77" i="14"/>
  <c r="AL332" i="14"/>
  <c r="AL1291" i="14"/>
  <c r="AL219" i="14"/>
  <c r="AL847" i="14"/>
  <c r="AL398" i="14"/>
  <c r="AF66" i="14"/>
  <c r="AF54" i="14"/>
  <c r="AF69" i="14"/>
  <c r="AL949" i="14"/>
  <c r="AL1011" i="14"/>
  <c r="AF63" i="14"/>
  <c r="AL215" i="14"/>
  <c r="AL1282" i="14"/>
  <c r="AF65" i="14"/>
  <c r="AF150" i="14"/>
  <c r="AF45" i="14"/>
  <c r="AL291" i="14"/>
  <c r="AL481" i="14"/>
  <c r="AL170" i="14"/>
  <c r="AL1318" i="14"/>
  <c r="AL384" i="14"/>
  <c r="AI91" i="14"/>
  <c r="AL1035" i="14"/>
  <c r="AL868" i="14"/>
  <c r="AL924" i="14"/>
  <c r="AL964" i="14"/>
  <c r="AL297" i="14"/>
  <c r="AL940" i="14"/>
  <c r="AL902" i="14"/>
  <c r="AL327" i="14"/>
  <c r="AL1064" i="14"/>
  <c r="AL306" i="14"/>
  <c r="AL1248" i="14"/>
  <c r="AL1026" i="14"/>
  <c r="AI148" i="14"/>
  <c r="AI83" i="14"/>
  <c r="AL819" i="14"/>
  <c r="AL344" i="14"/>
  <c r="AL554" i="14"/>
  <c r="AL1205" i="14"/>
  <c r="AL1258" i="14"/>
  <c r="AC65" i="14"/>
  <c r="AL1072" i="14"/>
  <c r="AL354" i="14"/>
  <c r="AL319" i="14"/>
  <c r="AL1165" i="14"/>
  <c r="AL887" i="14"/>
  <c r="AL1217" i="14"/>
  <c r="AL420" i="14"/>
  <c r="AL300" i="14"/>
  <c r="AL1247" i="14"/>
  <c r="AL1146" i="14"/>
  <c r="AL1001" i="14"/>
  <c r="AL488" i="14"/>
  <c r="AF80" i="14"/>
  <c r="AL1028" i="14"/>
  <c r="AL945" i="14"/>
  <c r="AL954" i="14"/>
  <c r="AL1009" i="14"/>
  <c r="AL916" i="14"/>
  <c r="AL824" i="14"/>
  <c r="AL423" i="14"/>
  <c r="AL185" i="14"/>
  <c r="AL262" i="14"/>
  <c r="AL532" i="14"/>
  <c r="AF82" i="14"/>
  <c r="AI19" i="14"/>
  <c r="AL1137" i="14"/>
  <c r="AL1006" i="14"/>
  <c r="AF18" i="14"/>
  <c r="AF44" i="14"/>
  <c r="AF25" i="14"/>
  <c r="AL971" i="14"/>
  <c r="AC22" i="14"/>
  <c r="AF55" i="14"/>
  <c r="AL1030" i="14"/>
  <c r="AL1164" i="14"/>
  <c r="AF21" i="14"/>
  <c r="AL918" i="14"/>
  <c r="AL190" i="14"/>
  <c r="AL446" i="14"/>
  <c r="AL1154" i="14"/>
  <c r="AL1311" i="14"/>
  <c r="AL1324" i="14"/>
  <c r="AL1056" i="14"/>
  <c r="AL1206" i="14"/>
  <c r="AL257" i="14"/>
  <c r="AL552" i="14"/>
  <c r="AL386" i="14"/>
  <c r="AL361" i="14"/>
  <c r="AL1042" i="14"/>
  <c r="AL564" i="14"/>
  <c r="AL556" i="14"/>
  <c r="AL1080" i="14"/>
  <c r="AL220" i="14"/>
  <c r="AL1204" i="14"/>
  <c r="AC35" i="14"/>
  <c r="AL857" i="14"/>
  <c r="AL997" i="14"/>
  <c r="AL301" i="14"/>
  <c r="AL816" i="14"/>
  <c r="AL1249" i="14"/>
  <c r="AC14" i="14"/>
  <c r="AL178" i="14"/>
  <c r="AL17" i="14"/>
  <c r="AL1250" i="14"/>
  <c r="AL1243" i="14"/>
  <c r="AL150" i="14"/>
  <c r="AL538" i="14"/>
  <c r="AL1297" i="14"/>
  <c r="AL1150" i="14"/>
  <c r="AL1279" i="14"/>
  <c r="AL1141" i="14"/>
  <c r="AL1331" i="14"/>
  <c r="AL822" i="14"/>
  <c r="AL870" i="14"/>
  <c r="AL381" i="14"/>
  <c r="AL1128" i="14"/>
  <c r="AL1075" i="14"/>
  <c r="AL14" i="14"/>
  <c r="AL1260" i="14"/>
  <c r="AL33" i="14"/>
  <c r="AL540" i="14"/>
  <c r="AL211" i="14"/>
  <c r="AI69" i="14"/>
  <c r="AI147" i="14"/>
  <c r="AL89" i="14"/>
  <c r="AI21" i="14"/>
  <c r="AL562" i="14"/>
  <c r="AL152" i="14"/>
  <c r="AL65" i="14"/>
  <c r="AF83" i="14"/>
  <c r="AT1200" i="14" l="1"/>
  <c r="AW1200" i="14" s="1"/>
  <c r="AX1200" i="14" s="1"/>
  <c r="AY1198" i="14" s="1"/>
  <c r="AZ1198" i="14" s="1"/>
  <c r="BA1198" i="14" s="1" a="1"/>
  <c r="BA1198" i="14" s="1"/>
  <c r="AP1200" i="14"/>
  <c r="AT1192" i="14"/>
  <c r="AW1192" i="14" s="1"/>
  <c r="AX1192" i="14" s="1"/>
  <c r="AP1192" i="14"/>
  <c r="AT1191" i="14"/>
  <c r="AW1191" i="14" s="1"/>
  <c r="AX1191" i="14" s="1"/>
  <c r="AY1191" i="14" s="1"/>
  <c r="AZ1191" i="14" s="1"/>
  <c r="BA1191" i="14" s="1" a="1"/>
  <c r="BA1191" i="14" s="1"/>
  <c r="AP119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tc={D4A4BF39-51C4-4262-963C-01C8DF5BA77A}</author>
    <author>tc={8FFB1467-8822-48B2-9DE5-EC7BC236C69A}</author>
    <author>tc={8AF72157-B3C3-4835-A9E9-69A9D5728765}</author>
    <author>tc={779DFC2B-9B2A-4EAB-8D25-70758BA42D06}</author>
  </authors>
  <commentList>
    <comment ref="O1191" authorId="0" shapeId="0" xr:uid="{D4A4BF39-51C4-4262-963C-01C8DF5BA77A}">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de personal</t>
      </text>
    </comment>
    <comment ref="O1198" authorId="1" shapeId="0" xr:uid="{8FFB1467-8822-48B2-9DE5-EC7BC236C69A}">
      <text>
        <t>[Comentario encadenado]
Su versión de Excel le permite leer este comentario encadenado; sin embargo, las ediciones que se apliquen se quitarán si el archivo se abre en una versión más reciente de Excel. Más información: https://go.microsoft.com/fwlink/?linkid=870924
Comentario:
    Organización laboral</t>
      </text>
    </comment>
    <comment ref="N1626" authorId="2" shapeId="0" xr:uid="{8AF72157-B3C3-4835-A9E9-69A9D5728765}">
      <text>
        <t>[Comentario encadenado]
Su versión de Excel le permite leer este comentario encadenado; sin embargo, las ediciones que se apliquen se quitarán si el archivo se abre en una versión más reciente de Excel. Más información: https://go.microsoft.com/fwlink/?linkid=870924
Comentario:
    fraude interno- Seguridad de los Sistemas-Robo de información con pérdidas de dinero</t>
      </text>
    </comment>
    <comment ref="N2046" authorId="3" shapeId="0" xr:uid="{779DFC2B-9B2A-4EAB-8D25-70758BA42D0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Recepción, ejecución y mantenimiento de operaciones- Fallas en la gestión Documental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Sergio Alejandro SACC. Cuellar Cardona</author>
    <author>DUVAN</author>
  </authors>
  <commentList>
    <comment ref="B5" authorId="0" shapeId="0" xr:uid="{C5299342-B0A7-448B-95D8-5EC857313671}">
      <text>
        <r>
          <rPr>
            <b/>
            <sz val="9"/>
            <color indexed="81"/>
            <rFont val="Tahoma"/>
            <family val="2"/>
          </rPr>
          <t>SIAR:</t>
        </r>
        <r>
          <rPr>
            <sz val="9"/>
            <color indexed="81"/>
            <rFont val="Tahoma"/>
            <family val="2"/>
          </rPr>
          <t xml:space="preserve">
Definir el nombre del control - puede ser la actividad o documento interno o externo.</t>
        </r>
      </text>
    </comment>
    <comment ref="C5" authorId="0" shapeId="0" xr:uid="{53844059-8036-483B-8825-592D1305432E}">
      <text>
        <r>
          <rPr>
            <b/>
            <sz val="9"/>
            <color indexed="81"/>
            <rFont val="Tahoma"/>
            <family val="2"/>
          </rPr>
          <t xml:space="preserve">SIAR:
</t>
        </r>
        <r>
          <rPr>
            <sz val="9"/>
            <color indexed="81"/>
            <rFont val="Tahoma"/>
            <family val="2"/>
          </rPr>
          <t>Fecha de vigencia o de implementación del control</t>
        </r>
        <r>
          <rPr>
            <sz val="9"/>
            <color indexed="81"/>
            <rFont val="Tahoma"/>
            <family val="2"/>
          </rPr>
          <t xml:space="preserve">
</t>
        </r>
      </text>
    </comment>
    <comment ref="D5" authorId="0" shapeId="0" xr:uid="{905ACA54-0A0C-4184-A6EF-B7A35DA9DDDA}">
      <text>
        <r>
          <rPr>
            <b/>
            <sz val="9"/>
            <color indexed="81"/>
            <rFont val="Tahoma"/>
            <family val="2"/>
          </rPr>
          <t xml:space="preserve">SIAR: 
</t>
        </r>
        <r>
          <rPr>
            <sz val="9"/>
            <color indexed="81"/>
            <rFont val="Tahoma"/>
            <family val="2"/>
          </rPr>
          <t>Nombre del cargo que realiza y/o supervisa el control</t>
        </r>
      </text>
    </comment>
    <comment ref="E5" authorId="0" shapeId="0" xr:uid="{EE741D7E-F520-44E9-BBDC-B0B27FC233AA}">
      <text>
        <r>
          <rPr>
            <b/>
            <sz val="9"/>
            <color indexed="81"/>
            <rFont val="Tahoma"/>
            <family val="2"/>
          </rPr>
          <t xml:space="preserve">SIAR: 
</t>
        </r>
        <r>
          <rPr>
            <sz val="9"/>
            <color indexed="81"/>
            <rFont val="Tahoma"/>
            <family val="2"/>
          </rPr>
          <t>Escoger de la lista despegable</t>
        </r>
      </text>
    </comment>
    <comment ref="F5" authorId="0" shapeId="0" xr:uid="{FC0A7719-DE85-484E-A75B-CAEF8E25CA17}">
      <text>
        <r>
          <rPr>
            <b/>
            <sz val="9"/>
            <color indexed="81"/>
            <rFont val="Tahoma"/>
            <family val="2"/>
          </rPr>
          <t xml:space="preserve">SIAR: 
</t>
        </r>
        <r>
          <rPr>
            <sz val="9"/>
            <color indexed="81"/>
            <rFont val="Tahoma"/>
            <family val="2"/>
          </rPr>
          <t>Escoja la opción de la lista si, el tiempo o periodicidad del control o cada vez que suceda es:</t>
        </r>
      </text>
    </comment>
    <comment ref="H5" authorId="0" shapeId="0" xr:uid="{10A49F1C-735F-42CE-811F-CCAB89A76C12}">
      <text>
        <r>
          <rPr>
            <b/>
            <sz val="9"/>
            <color indexed="81"/>
            <rFont val="Tahoma"/>
            <family val="2"/>
          </rPr>
          <t xml:space="preserve">SIAR: 
</t>
        </r>
        <r>
          <rPr>
            <sz val="9"/>
            <color indexed="81"/>
            <rFont val="Tahoma"/>
            <family val="2"/>
          </rPr>
          <t xml:space="preserve">Escoja la opción de la lista cuando el control previene que suceda, predice o que el control corrige el evento. </t>
        </r>
      </text>
    </comment>
    <comment ref="J5" authorId="0" shapeId="0" xr:uid="{1ED005E8-87F0-441F-8CA6-A92A20800F77}">
      <text>
        <r>
          <rPr>
            <b/>
            <sz val="9"/>
            <color indexed="81"/>
            <rFont val="Tahoma"/>
            <family val="2"/>
          </rPr>
          <t xml:space="preserve">SIAR: 
</t>
        </r>
        <r>
          <rPr>
            <sz val="9"/>
            <color indexed="81"/>
            <rFont val="Tahoma"/>
            <family val="2"/>
          </rPr>
          <t xml:space="preserve">Escoja la opción de la lista si, el control se encuentra debidamente documento y comunicado.
</t>
        </r>
      </text>
    </comment>
    <comment ref="L5" authorId="0" shapeId="0" xr:uid="{4E2D755E-A6A0-4659-A675-72CCFFEC8CD4}">
      <text>
        <r>
          <rPr>
            <b/>
            <sz val="9"/>
            <color indexed="81"/>
            <rFont val="Tahoma"/>
            <family val="2"/>
          </rPr>
          <t xml:space="preserve">SIAR: 
</t>
        </r>
        <r>
          <rPr>
            <sz val="9"/>
            <color indexed="81"/>
            <rFont val="Tahoma"/>
            <family val="2"/>
          </rPr>
          <t xml:space="preserve">Escoja la opción de la lista si, el control es completamenta automatico o Manual.
</t>
        </r>
      </text>
    </comment>
    <comment ref="N5" authorId="0" shapeId="0" xr:uid="{BD5BBFEE-67FD-4DAE-8440-754ADCA457F0}">
      <text>
        <r>
          <rPr>
            <b/>
            <sz val="9"/>
            <color indexed="81"/>
            <rFont val="Tahoma"/>
            <family val="2"/>
          </rPr>
          <t xml:space="preserve">SIAR: 
</t>
        </r>
        <r>
          <rPr>
            <sz val="9"/>
            <color indexed="81"/>
            <rFont val="Tahoma"/>
            <family val="2"/>
          </rPr>
          <t>Escoja la opción de la lista, el estado de operación del control, definido en una linea de tiempo en donde el menor valor son los que se estarán identificando durante el proceso de operación.</t>
        </r>
      </text>
    </comment>
    <comment ref="P5" authorId="1" shapeId="0" xr:uid="{00000000-0006-0000-0300-000001000000}">
      <text>
        <r>
          <rPr>
            <b/>
            <sz val="9"/>
            <color indexed="81"/>
            <rFont val="Tahoma"/>
            <family val="2"/>
          </rPr>
          <t>SIAR:</t>
        </r>
        <r>
          <rPr>
            <sz val="9"/>
            <color indexed="81"/>
            <rFont val="Tahoma"/>
            <family val="2"/>
          </rPr>
          <t xml:space="preserve">
</t>
        </r>
        <r>
          <rPr>
            <sz val="10"/>
            <color indexed="81"/>
            <rFont val="Tahoma"/>
            <family val="2"/>
          </rPr>
          <t>Todas las operaciones del control tienen un registro</t>
        </r>
      </text>
    </comment>
    <comment ref="Q5" authorId="1" shapeId="0" xr:uid="{00000000-0006-0000-0300-000002000000}">
      <text>
        <r>
          <rPr>
            <b/>
            <sz val="9"/>
            <color indexed="81"/>
            <rFont val="Tahoma"/>
            <family val="2"/>
          </rPr>
          <t xml:space="preserve">SIAR: 
</t>
        </r>
        <r>
          <rPr>
            <sz val="9"/>
            <color indexed="81"/>
            <rFont val="Tahoma"/>
            <family val="2"/>
          </rPr>
          <t>Se cuentan con procesos de autorización y/o roles para su implementación.</t>
        </r>
        <r>
          <rPr>
            <b/>
            <sz val="9"/>
            <color indexed="81"/>
            <rFont val="Tahoma"/>
            <family val="2"/>
          </rPr>
          <t xml:space="preserve"> </t>
        </r>
      </text>
    </comment>
    <comment ref="R5" authorId="1" shapeId="0" xr:uid="{00000000-0006-0000-0300-000003000000}">
      <text>
        <r>
          <rPr>
            <b/>
            <sz val="9"/>
            <color indexed="81"/>
            <rFont val="Tahoma"/>
            <family val="2"/>
          </rPr>
          <t>SIAR:</t>
        </r>
        <r>
          <rPr>
            <sz val="9"/>
            <color indexed="81"/>
            <rFont val="Tahoma"/>
            <family val="2"/>
          </rPr>
          <t xml:space="preserve">
Las operaciones o transacciones se ingresan por su valor exacto.</t>
        </r>
      </text>
    </comment>
    <comment ref="S5" authorId="1" shapeId="0" xr:uid="{00000000-0006-0000-0300-000004000000}">
      <text>
        <r>
          <rPr>
            <b/>
            <sz val="9"/>
            <color indexed="81"/>
            <rFont val="Tahoma"/>
            <family val="2"/>
          </rPr>
          <t>SIAR:</t>
        </r>
        <r>
          <rPr>
            <sz val="9"/>
            <color indexed="81"/>
            <rFont val="Tahoma"/>
            <family val="2"/>
          </rPr>
          <t xml:space="preserve">
</t>
        </r>
        <r>
          <rPr>
            <sz val="10"/>
            <color indexed="81"/>
            <rFont val="Tahoma"/>
            <family val="2"/>
          </rPr>
          <t>Existen niveles de autorización para acceder la información. Perfiles de ingreso.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tc={4D6B5BEA-0433-4BBD-AC90-10D8AEDB213A}</author>
  </authors>
  <commentList>
    <comment ref="E15" authorId="0" shapeId="0" xr:uid="{4D6B5BEA-0433-4BBD-AC90-10D8AEDB213A}">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SIG
Respuesta:
    le quite operativo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DUVAN</author>
  </authors>
  <commentList>
    <comment ref="A1" authorId="0" shapeId="0" xr:uid="{00000000-0006-0000-0100-000001000000}">
      <text>
        <r>
          <rPr>
            <b/>
            <sz val="9"/>
            <color indexed="81"/>
            <rFont val="Tahoma"/>
            <family val="2"/>
          </rPr>
          <t>DUVAN:</t>
        </r>
        <r>
          <rPr>
            <sz val="9"/>
            <color indexed="81"/>
            <rFont val="Tahoma"/>
            <family val="2"/>
          </rPr>
          <t xml:space="preserve">
tablas para soportarla por 1 año como minimo</t>
        </r>
      </text>
    </comment>
    <comment ref="D16" authorId="0" shapeId="0" xr:uid="{00000000-0006-0000-0100-000002000000}">
      <text>
        <r>
          <rPr>
            <b/>
            <sz val="9"/>
            <color indexed="81"/>
            <rFont val="Tahoma"/>
            <family val="2"/>
          </rPr>
          <t>DUVAN:</t>
        </r>
        <r>
          <rPr>
            <sz val="9"/>
            <color indexed="81"/>
            <rFont val="Tahoma"/>
            <family val="2"/>
          </rPr>
          <t xml:space="preserve">
Que procesos o operaciones se van o han sido medibles, o pueden ser medibles.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DUVAN</author>
    <author/>
  </authors>
  <commentList>
    <comment ref="AF2" authorId="0" shapeId="0" xr:uid="{00000000-0006-0000-0400-000001000000}">
      <text>
        <r>
          <rPr>
            <b/>
            <sz val="9"/>
            <color indexed="81"/>
            <rFont val="Tahoma"/>
            <family val="2"/>
          </rPr>
          <t>DUVAN:</t>
        </r>
        <r>
          <rPr>
            <sz val="9"/>
            <color indexed="81"/>
            <rFont val="Tahoma"/>
            <family val="2"/>
          </rPr>
          <t xml:space="preserve">
selección Multiple</t>
        </r>
      </text>
    </comment>
    <comment ref="Q5" authorId="0" shapeId="0" xr:uid="{00000000-0006-0000-0400-000002000000}">
      <text>
        <r>
          <rPr>
            <b/>
            <sz val="9"/>
            <color indexed="81"/>
            <rFont val="Tahoma"/>
            <family val="2"/>
          </rPr>
          <t>DUVAN:</t>
        </r>
        <r>
          <rPr>
            <sz val="9"/>
            <color indexed="81"/>
            <rFont val="Tahoma"/>
            <family val="2"/>
          </rPr>
          <t xml:space="preserve">
</t>
        </r>
        <r>
          <rPr>
            <sz val="12"/>
            <color indexed="81"/>
            <rFont val="Tahoma"/>
            <family val="2"/>
          </rPr>
          <t>Sí el control se realiza cada vez que se ejecuta el proceso,
también cuando se realiza una o más veces por día.</t>
        </r>
      </text>
    </comment>
    <comment ref="AC5" authorId="1" shapeId="0" xr:uid="{00000000-0006-0000-0400-000003000000}">
      <text>
        <r>
          <rPr>
            <sz val="11"/>
            <color theme="1"/>
            <rFont val="Arial"/>
            <family val="2"/>
          </rPr>
          <t xml:space="preserve">
Marco de control interno integrado y monitoreado en tiempo real
por la dirección para una mejora continúa. Automatización y herramientas
deben ser usadas para soportar el control y permitir a la organización
realizar cambios rápidos al control si es necesario.</t>
        </r>
      </text>
    </comment>
    <comment ref="Q6" authorId="0" shapeId="0" xr:uid="{00000000-0006-0000-0400-000004000000}">
      <text>
        <r>
          <rPr>
            <b/>
            <sz val="9"/>
            <color indexed="81"/>
            <rFont val="Tahoma"/>
            <family val="2"/>
          </rPr>
          <t>DUVAN:</t>
        </r>
        <r>
          <rPr>
            <sz val="9"/>
            <color indexed="81"/>
            <rFont val="Tahoma"/>
            <family val="2"/>
          </rPr>
          <t xml:space="preserve">
Sí el control se realiza una vez por semana, cada quince días ó
cada mes (periodo difernte a diarios).</t>
        </r>
      </text>
    </comment>
    <comment ref="AC6" authorId="1" shapeId="0" xr:uid="{00000000-0006-0000-0400-000005000000}">
      <text>
        <r>
          <rPr>
            <sz val="11"/>
            <color theme="1"/>
            <rFont val="Arial"/>
            <family val="2"/>
          </rPr>
          <t xml:space="preserve">
Control estandarizado que se verifica periódicamente para
su correcto diseño y operativa con reporte a la dirección. Automatización y herramientas deben usarse en un sentido limitado para soportar el control.</t>
        </r>
      </text>
    </comment>
    <comment ref="Q7" authorId="0" shapeId="0" xr:uid="{00000000-0006-0000-0400-000006000000}">
      <text>
        <r>
          <rPr>
            <b/>
            <sz val="9"/>
            <color indexed="81"/>
            <rFont val="Tahoma"/>
            <family val="2"/>
          </rPr>
          <t>DUVAN:</t>
        </r>
        <r>
          <rPr>
            <sz val="9"/>
            <color indexed="81"/>
            <rFont val="Tahoma"/>
            <family val="2"/>
          </rPr>
          <t xml:space="preserve">
Cuando el control requiere de mayor frecuencia y sólo se realizan de forma esporádica cada trimestre, semestre o año.</t>
        </r>
      </text>
    </comment>
    <comment ref="AC7" authorId="1" shapeId="0" xr:uid="{00000000-0006-0000-0400-000007000000}">
      <text>
        <r>
          <rPr>
            <sz val="11"/>
            <color theme="1"/>
            <rFont val="Arial"/>
            <family val="2"/>
          </rPr>
          <t xml:space="preserve">
El control ha sido diseñado, implantado y está
adecuadamente documentado. Las desviaciones del control no son
detectadas.</t>
        </r>
      </text>
    </comment>
    <comment ref="AC8" authorId="1" shapeId="0" xr:uid="{00000000-0006-0000-0400-000008000000}">
      <text>
        <r>
          <rPr>
            <sz val="11"/>
            <color theme="1"/>
            <rFont val="Arial"/>
            <family val="2"/>
          </rPr>
          <t xml:space="preserve">
El control ha sido diseñado e implantado pero no está
documentado adecuadamente. El control depende de la persona que lo
ejecuta. No hay una capacitación formal o comunicación del control.</t>
        </r>
      </text>
    </comment>
    <comment ref="AC9" authorId="1" shapeId="0" xr:uid="{00000000-0006-0000-0400-000009000000}">
      <text>
        <r>
          <rPr>
            <sz val="11"/>
            <color theme="1"/>
            <rFont val="Arial"/>
            <family val="2"/>
          </rPr>
          <t xml:space="preserve">
El objetivo del control no es claro y se realiza sin ninguna
justificación.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<sst xmlns="http://schemas.openxmlformats.org/spreadsheetml/2006/main" count="10271" uniqueCount="3587">
  <si>
    <t>Item</t>
  </si>
  <si>
    <t>Referencia</t>
  </si>
  <si>
    <t xml:space="preserve">PROCESO </t>
  </si>
  <si>
    <t>NOMBRE DEL RIESGO / OPORTUNIDAD</t>
  </si>
  <si>
    <t>DESCRIPCION DEL RIESGO / OPORTUNIDAD</t>
  </si>
  <si>
    <t>AD-001</t>
  </si>
  <si>
    <t>GESTION ADMINISTRATIVA</t>
  </si>
  <si>
    <t xml:space="preserve">Vinculación de un proveedor/contratista que no cumpla con los contratos o requerimientos </t>
  </si>
  <si>
    <t xml:space="preserve">No se realiza una efectiva selección y/o evaluación del proveedor a contratar  </t>
  </si>
  <si>
    <t>AD-024</t>
  </si>
  <si>
    <t>Reconocimiento de incapacidades por parte de la EPS</t>
  </si>
  <si>
    <t>AD-023</t>
  </si>
  <si>
    <t>Digitalización del archivo</t>
  </si>
  <si>
    <t xml:space="preserve">PILA, nóminas, hojas de vida, contratos, </t>
  </si>
  <si>
    <t>AD-022</t>
  </si>
  <si>
    <t>Vinculación de personal relacionado con actividades de LA/FT u otros delitos</t>
  </si>
  <si>
    <t>AD-021</t>
  </si>
  <si>
    <t>Procesos no automatizados</t>
  </si>
  <si>
    <t xml:space="preserve">Procesos de liquidación de nómina, prestaciones sociales, vacaciones, primas, contratos, cesantias que se ejecutan de manera manual en un archivo excel. . </t>
  </si>
  <si>
    <t>AD-020</t>
  </si>
  <si>
    <t>Carencia de procesos de induccion/reinduccion/capacitación</t>
  </si>
  <si>
    <t xml:space="preserve">Falta de ejecución de los procesos de inducción y reinducción. </t>
  </si>
  <si>
    <t>AD-019</t>
  </si>
  <si>
    <t>Disponibilidad de personal para atender contingencias</t>
  </si>
  <si>
    <t>AD-002</t>
  </si>
  <si>
    <t>Descentralización de la gestión de proveedores y contratistas</t>
  </si>
  <si>
    <t xml:space="preserve">Se realizan compras o contratación de servicios independientemente por área, sin ejecutar el debido proceso de conocimiento por parte del Subgerente Administrativo </t>
  </si>
  <si>
    <t>AD-018</t>
  </si>
  <si>
    <t>Movimiento o traslado de personal sin la comunicación oportuna a la Subg. Admon</t>
  </si>
  <si>
    <t>Se comunican de manera tardía los cambios de cargo, solicitudes de licencia o incapacidades, sin tener en cuenta las competencias del personal que se traslada</t>
  </si>
  <si>
    <t>AD-017</t>
  </si>
  <si>
    <t>No afiliación a EPS, ARL y AFP</t>
  </si>
  <si>
    <t xml:space="preserve">No afiliar en el tiempo oportuno a los funcionarios al sistema de seguridad social </t>
  </si>
  <si>
    <t>AD-016</t>
  </si>
  <si>
    <t>Renuncia temprana por parte de los funcionarios</t>
  </si>
  <si>
    <t>Funcionarios con tiempo laboral entre 1 y 2 semanas que renuncian</t>
  </si>
  <si>
    <t>AD-015</t>
  </si>
  <si>
    <t xml:space="preserve">Desconocimiento del proceso de vinculación y contratación de personal por parte del equipo gerencial </t>
  </si>
  <si>
    <t xml:space="preserve">Se presenta desconocimiento del proceso de vinculación por parte de los líderes de área u oficina ocasionando reprocesos en la gestión de seguridad social. </t>
  </si>
  <si>
    <t>AD-014</t>
  </si>
  <si>
    <t>Contratación de personal no idóneo</t>
  </si>
  <si>
    <t xml:space="preserve">Vinculación de funcionarios que no tengan la formación o experiencia para las vacantes </t>
  </si>
  <si>
    <t>AD-013</t>
  </si>
  <si>
    <t>Remisión errónea de la información de la PILA</t>
  </si>
  <si>
    <t>AD-003</t>
  </si>
  <si>
    <t>Sobrefacturación de compras y servicios</t>
  </si>
  <si>
    <t xml:space="preserve">Sobrecostos en las compras y servicios contratados </t>
  </si>
  <si>
    <t>AD-012</t>
  </si>
  <si>
    <t>Incumplimiento del reporte de la PILA</t>
  </si>
  <si>
    <t>Incumplir los plazos establecidos para remisión oportuna de la PILA.</t>
  </si>
  <si>
    <t>AD-011</t>
  </si>
  <si>
    <t>Pérdidas por baja de activos errónea</t>
  </si>
  <si>
    <t xml:space="preserve">Error en el proceso de baja de activos que genere pérdidas económicas para COONFIE o reprocesos. </t>
  </si>
  <si>
    <t>AD-010</t>
  </si>
  <si>
    <t>Disponibilidad de activos fijos para contingencias</t>
  </si>
  <si>
    <t>Ante posibles contingencias no se cuenta con activos fijos que puedan suplir la necesidad operativa de COONFIE.</t>
  </si>
  <si>
    <t>AD-009</t>
  </si>
  <si>
    <t>Fallas en los activos fijos</t>
  </si>
  <si>
    <t xml:space="preserve">Perdida o daño de la calidad del activo debido a la ausencia de un programa de mantenimiento  o a la incorrecta utilización del activo fijo </t>
  </si>
  <si>
    <t>AD-008</t>
  </si>
  <si>
    <t>No aseguramiento de los activos fijos</t>
  </si>
  <si>
    <t>Adquisición, movimiento o traslado de activos fijos que no cuentan con seguro vigente</t>
  </si>
  <si>
    <t>AD-007</t>
  </si>
  <si>
    <t xml:space="preserve">Pérdida de activos fijos </t>
  </si>
  <si>
    <t>Perdida definitiva, temporal o daño del activo fijo por no centralización del proceso</t>
  </si>
  <si>
    <t>AD-004</t>
  </si>
  <si>
    <t>Incumplimiento por parte de los proveedores o contratistas</t>
  </si>
  <si>
    <t xml:space="preserve">Prestación incompleta o entrega incompleta de los bienes y servicios contratados. </t>
  </si>
  <si>
    <t>AD-006</t>
  </si>
  <si>
    <t>Adquisión de un producto o un servicio que no cumpla con los requirimientos</t>
  </si>
  <si>
    <t xml:space="preserve">Adquirir o contratar un servicio o producto que no cumpla con las condiciones que necesita COONFIE </t>
  </si>
  <si>
    <t>AD-005</t>
  </si>
  <si>
    <t>Incumplimiento a la facultades de contratación estipuladas en el Manual de selección y evaluación de proveedores y/o contratistas para compras y contrataciones</t>
  </si>
  <si>
    <t>IDENTIFICACION Y CLASIFICACIÓN DEL RIESGO</t>
  </si>
  <si>
    <t>MEDICION RIESGO INHERENTE</t>
  </si>
  <si>
    <t>CONTROLES                                                                                                                                                                                                                           CONTROLES</t>
  </si>
  <si>
    <t>MEDICIÓN DEL RIESGO RESIDUAL</t>
  </si>
  <si>
    <t>ACEPTACIÓN DEL RIESGO / OPORTUNIDAD</t>
  </si>
  <si>
    <t>TIPO DE CONTEXTO</t>
  </si>
  <si>
    <t xml:space="preserve">FACTOR DE RIESGO </t>
  </si>
  <si>
    <t>CLASIFICACIÓN DEL EVENTO</t>
  </si>
  <si>
    <t xml:space="preserve">CAUSA RAIZ  </t>
  </si>
  <si>
    <t>Nº CAUSA MEDIATA</t>
  </si>
  <si>
    <t>CAUSA MEDIATAS</t>
  </si>
  <si>
    <t xml:space="preserve">DESCRIPCION DE LA CONSECUENCIA </t>
  </si>
  <si>
    <t xml:space="preserve">CLASIFICACIÓN DEL RIESGO O LA OPORTUNIDAD (NIVEL 1) </t>
  </si>
  <si>
    <t>CLASIFICACIÓN DEL RIESGO O LA OPORTUNIDAD (NIVEL 2)</t>
  </si>
  <si>
    <t>CLASIFICACIÓN DEL RIESGO O LA OPORTUNIDAD  (NIVEL 3)</t>
  </si>
  <si>
    <t>PROCESO AFECTADO</t>
  </si>
  <si>
    <t>PRODUCTO O SERVICIO AFECTADO</t>
  </si>
  <si>
    <t>RIESGO ASOCIADO</t>
  </si>
  <si>
    <t>DESCRIPTOR DE PROBABILIDAD</t>
  </si>
  <si>
    <t>NIVEL DE PROBABILIDAD</t>
  </si>
  <si>
    <t>DESCRIPTOR DE IMPACTO</t>
  </si>
  <si>
    <t>NIVEL DE  IMPACTO</t>
  </si>
  <si>
    <t>RIESGO  INHERENTE</t>
  </si>
  <si>
    <t>NIVEL DE SEVERIDAD</t>
  </si>
  <si>
    <t>Nº CONTROL 1</t>
  </si>
  <si>
    <t>Nº CONTROL 2</t>
  </si>
  <si>
    <t>Nº CONTROL 3</t>
  </si>
  <si>
    <t>Nº CONTROL 4</t>
  </si>
  <si>
    <t>CONTROL 1</t>
  </si>
  <si>
    <t>TIPO DE CONTROL 1</t>
  </si>
  <si>
    <t>EFECTIVIDAD DEL CONTROL</t>
  </si>
  <si>
    <t>CONTROL 2</t>
  </si>
  <si>
    <t>TIPO DE CONTROL 2</t>
  </si>
  <si>
    <t>CONTROL 3</t>
  </si>
  <si>
    <t>TIPO DE CONTROL 3</t>
  </si>
  <si>
    <t>CONTROL 4</t>
  </si>
  <si>
    <t>TIPO DE CONTROL 4</t>
  </si>
  <si>
    <t>SCORE FINAL 1</t>
  </si>
  <si>
    <t>SCORE FINAL 2</t>
  </si>
  <si>
    <t>SCORE FINAL 3</t>
  </si>
  <si>
    <t>SCORE FINAL 4</t>
  </si>
  <si>
    <t>MITIGACIÒN 1</t>
  </si>
  <si>
    <t>MITIGACIÒN 2</t>
  </si>
  <si>
    <t>MITIGACIÒN 3</t>
  </si>
  <si>
    <t>MITIGACIÒN 4</t>
  </si>
  <si>
    <t>SCORE
MITIGACION PROBAILIDAD</t>
  </si>
  <si>
    <t>SCORE
MITIGACION CONSECUENCIA</t>
  </si>
  <si>
    <t>MITIGACIÓN FINAL</t>
  </si>
  <si>
    <t>SCORE FINAL</t>
  </si>
  <si>
    <t>Nivel De Reduccion Probabilidad / consecuencia</t>
  </si>
  <si>
    <t>Descriptor DE LA PROBABILIDAD</t>
  </si>
  <si>
    <t>NIVEL DE LA PROBABILIDAD</t>
  </si>
  <si>
    <t>DESCRIPTOR DE LA CONSECUENCIA</t>
  </si>
  <si>
    <t>NIVEL DE LA CONSECUENCIA</t>
  </si>
  <si>
    <t>RIESGO RESIDUAL</t>
  </si>
  <si>
    <t>ACEPTACION DEL RIESGO</t>
  </si>
  <si>
    <t xml:space="preserve">TRATAMIENTO DEL RIESGO </t>
  </si>
  <si>
    <t xml:space="preserve">REQUIERE PLAN DE MEJORAMIENTO </t>
  </si>
  <si>
    <t>REFERENCIA DEL PLAN DE MEJORAMIENTO</t>
  </si>
  <si>
    <t>CONTEXTO INTERNO</t>
  </si>
  <si>
    <t>PROCESOS</t>
  </si>
  <si>
    <t>Riesgo</t>
  </si>
  <si>
    <t>Desconocimiento del proceso de selección y evaluación de proveedores</t>
  </si>
  <si>
    <t>No se ha realizado socialización del procedimiento</t>
  </si>
  <si>
    <t xml:space="preserve">Contratacion de un proveedor que no cumple con los estándares de calidad requeridos en la prestación del servicio o la disposición del bien adquirido ocasionando pérdidas económicas y reprocesos para la Cooperativa. </t>
  </si>
  <si>
    <t>Fraude_interno</t>
  </si>
  <si>
    <t>Hurto_y_Fraude</t>
  </si>
  <si>
    <t>Abuso de información privilegiada (no a favor de la empresa)</t>
  </si>
  <si>
    <t>Todos los procesos del Mapa de procesos</t>
  </si>
  <si>
    <t>servicio al cliente interno y externo</t>
  </si>
  <si>
    <t>Economico</t>
  </si>
  <si>
    <t>Casi Certeza</t>
  </si>
  <si>
    <t>Moderado</t>
  </si>
  <si>
    <t>Posible</t>
  </si>
  <si>
    <t>Bajo</t>
  </si>
  <si>
    <t>SI</t>
  </si>
  <si>
    <t>Asumir</t>
  </si>
  <si>
    <t>No se conocen los criterios mínimos a considerar para la contratación</t>
  </si>
  <si>
    <t>Conflicto de interés</t>
  </si>
  <si>
    <t>No validar la información del proveedor y/o contratista</t>
  </si>
  <si>
    <t>No evaluar la idoneidad del proveedor y/o contratista</t>
  </si>
  <si>
    <t>Falta de objetividad en el proceso de evaluación del proveedor y/o contratista</t>
  </si>
  <si>
    <t>Improbable</t>
  </si>
  <si>
    <t>Dependencia de un solo proveedor y/o contratista</t>
  </si>
  <si>
    <t>Desconocimiento del proceso de selección de proveedores</t>
  </si>
  <si>
    <t>No planeación de la adquisición de bienes y/o servicios</t>
  </si>
  <si>
    <t>Pérdida económica por falta de control en la adquisición de bienes y seervicios  y fallas en el proceso de gestión de proveedores</t>
  </si>
  <si>
    <t>Ejecución_y_administración_de_procesos</t>
  </si>
  <si>
    <t>Proveedores</t>
  </si>
  <si>
    <t>Pérdida por fallas en subcontratación</t>
  </si>
  <si>
    <t>Gestión de proveedores y contratistas</t>
  </si>
  <si>
    <t>Inusual</t>
  </si>
  <si>
    <t>pm-ad-001</t>
  </si>
  <si>
    <t xml:space="preserve">No identificar y evaluar las características mínimas requeridas del bien y/o servicio a adquirir. </t>
  </si>
  <si>
    <t>Incumplimiento al Reglamento de selección y evaluación de proveedores y/o contratistas para compras y contrataciones</t>
  </si>
  <si>
    <t>Pérdida económica por fallas en el proceso de gestión de proveedores</t>
  </si>
  <si>
    <t>Probable</t>
  </si>
  <si>
    <t>CONTEXTO EXTERNO</t>
  </si>
  <si>
    <t>Incumplimiento del proveedor y/o contratista</t>
  </si>
  <si>
    <t>No disponibilidad del producto / servicio por parte del proveedor</t>
  </si>
  <si>
    <t>Pérdida económica por sobrecostos o incumplimiento del proveedor / contratista</t>
  </si>
  <si>
    <t xml:space="preserve">Cese de actividades del proveedor </t>
  </si>
  <si>
    <t>Incumplimiento de las cláusulas del contrato</t>
  </si>
  <si>
    <t xml:space="preserve">Omisión de las políticas de contratación </t>
  </si>
  <si>
    <t>Desconocimiento del Manual</t>
  </si>
  <si>
    <t>Ausencia de control por el funcionario responsable del proceso de gestión de proveedores</t>
  </si>
  <si>
    <t xml:space="preserve">Pérdida económica </t>
  </si>
  <si>
    <t>Mayor</t>
  </si>
  <si>
    <t>Ausencia de control por el autorizador del gasto</t>
  </si>
  <si>
    <t>Ausencia de socialización y/o comunicación de los cambios en el proceso</t>
  </si>
  <si>
    <t>Incumplimiento al PR-AD-08 Activos fijos</t>
  </si>
  <si>
    <t>No reporte oportuno de la adquisición de un activo fijo</t>
  </si>
  <si>
    <t>Pérdida económica y/o retraso en la ejecución de los procesos</t>
  </si>
  <si>
    <t>Recepción, ejecución y mantenimiento de operaciones</t>
  </si>
  <si>
    <t>Ejecución errónea de modelos o de sistemas</t>
  </si>
  <si>
    <t>eficaz</t>
  </si>
  <si>
    <t>Mitigar</t>
  </si>
  <si>
    <t>Demora en la creación y registro de los activos fijos en el Integrador</t>
  </si>
  <si>
    <t xml:space="preserve">No plaqueteado </t>
  </si>
  <si>
    <t>No verificación del estado del activo al momento de trasladarlos</t>
  </si>
  <si>
    <t xml:space="preserve">No diligenciamiento del formato de movimiento de activos fijos </t>
  </si>
  <si>
    <t>No informar oportunamente del traslado o movimiento de los activos fijos</t>
  </si>
  <si>
    <t xml:space="preserve">Envío erróneo de los activos fijos </t>
  </si>
  <si>
    <t>RECURSO HUMANO</t>
  </si>
  <si>
    <t>Negligencia del funcionario encargado</t>
  </si>
  <si>
    <t>No indemnización por parte de la empresa encargada del transporte en caso de daño/perdida del activo fijo</t>
  </si>
  <si>
    <t>Relacion_laboral</t>
  </si>
  <si>
    <t>Recurso_Humano</t>
  </si>
  <si>
    <t>Falta de capacitación</t>
  </si>
  <si>
    <t>No reporte del activo ante la aseguradora</t>
  </si>
  <si>
    <t>Daños o perdidas en los activos fijos</t>
  </si>
  <si>
    <t xml:space="preserve">Perdida o daño de la calidad del activo debido a la ausencia de un programa de mantenimiento  o la incorrecta utilización del activo fijo </t>
  </si>
  <si>
    <t xml:space="preserve">Ausencia de programa para el mantenimiento de activos fijos y capacitación en el manejo de ellos </t>
  </si>
  <si>
    <t>Falta de programación, ejecución y monitoreo del programa de mantenimiento</t>
  </si>
  <si>
    <t xml:space="preserve">Afectación en todos los procesos que se llevan a cabo en las oficinas </t>
  </si>
  <si>
    <t>Actividades_no_autorizadas</t>
  </si>
  <si>
    <t>Operaciones no autorizadas con pérdida de dinero</t>
  </si>
  <si>
    <t>Operativo</t>
  </si>
  <si>
    <t>Menor</t>
  </si>
  <si>
    <t>No reporte oportuno del daño de los equipos</t>
  </si>
  <si>
    <t>Intervencion del funcionario en el mantenimiento del activo fijo</t>
  </si>
  <si>
    <t>Falta de capacitación para el uso del activo fijo</t>
  </si>
  <si>
    <t>Deficiencia en el embalaje de los activos fijos para los traslados y movimientos</t>
  </si>
  <si>
    <t xml:space="preserve">Los equipos de contingencia no se encuentran en las oficinas y generan demora en la entrega del activo </t>
  </si>
  <si>
    <t xml:space="preserve">No se cuenta con suficientes equipos para soportar una contingencia </t>
  </si>
  <si>
    <t>Fallas_tecnológicas</t>
  </si>
  <si>
    <t>Sistemas</t>
  </si>
  <si>
    <t>Pérdida por daños o problemas en hardware</t>
  </si>
  <si>
    <t xml:space="preserve">Mantenimiento  correctivo de los equipos </t>
  </si>
  <si>
    <t xml:space="preserve">No existe un programa de mantenimiento preventivo en la cooperativa. </t>
  </si>
  <si>
    <t xml:space="preserve">Dar de baja a a un activo que puede servir para la contingencia. </t>
  </si>
  <si>
    <t xml:space="preserve">Error en digitación de código del activo en el sistema de OPA </t>
  </si>
  <si>
    <t xml:space="preserve">Un reporte erroreo del ID del activo </t>
  </si>
  <si>
    <t>Recepción_ejecución_y_mantenimiento_de_operaciones</t>
  </si>
  <si>
    <t xml:space="preserve">Estados financieros </t>
  </si>
  <si>
    <t>Financiero</t>
  </si>
  <si>
    <t xml:space="preserve">Error en digitación del activo por dar de baja </t>
  </si>
  <si>
    <t>CULTURA ORGANIZACIONAL</t>
  </si>
  <si>
    <t>Necesidad de contratación inmediata</t>
  </si>
  <si>
    <t>Desconocimiento del procedimiento de selección, contratación y desvinculación de funcionarios</t>
  </si>
  <si>
    <t>Ejecución errónea de las funciones asignadas</t>
  </si>
  <si>
    <t>Relaciones_Laborales</t>
  </si>
  <si>
    <t>Organización laboral</t>
  </si>
  <si>
    <t>Crédito - Ahorro - Social</t>
  </si>
  <si>
    <t>Rotación del personal</t>
  </si>
  <si>
    <t>No revisar y aplicar la matriz de perfiles y cargos</t>
  </si>
  <si>
    <t xml:space="preserve">Proceso de vinculación y contratación de personal por parte del equipo gerencial </t>
  </si>
  <si>
    <t>Vinculación de personal por orden inmediata y sin cumplir con los tiempos de afiliación a la seguridad social de ley</t>
  </si>
  <si>
    <t>Desconocimiento del proceso de contratación o vinculación de personal</t>
  </si>
  <si>
    <t>Falta de planeación en la contratación de personal</t>
  </si>
  <si>
    <t>Talento Humano</t>
  </si>
  <si>
    <t>Desconocimiento de los requisitos de ley para el proceso de vinculación de personal</t>
  </si>
  <si>
    <t>Extralimitación de la autoridad para la contratación del personal.</t>
  </si>
  <si>
    <t>Renuncia unilateral por parte de los funcionarios</t>
  </si>
  <si>
    <t xml:space="preserve">Funcionarios sin compromiso con la cooperativa que renuncian sin dar cumplimiento al contrato. </t>
  </si>
  <si>
    <t>Desmotivacion del funcionario al momento de conocer las condiciones laborales</t>
  </si>
  <si>
    <t xml:space="preserve">Inconformidad con la remuneración </t>
  </si>
  <si>
    <t>Alta rotación en el personal lo cual implica reproceso de formación en los cargos</t>
  </si>
  <si>
    <t>Cuestiones relativas a terminación de contratos</t>
  </si>
  <si>
    <t xml:space="preserve">Los entes administrativos intervienen en las contrataciones </t>
  </si>
  <si>
    <t>Presión para la contración por parte de superiores</t>
  </si>
  <si>
    <t xml:space="preserve">Situación economica del pais </t>
  </si>
  <si>
    <t xml:space="preserve">Ausencia de motivación por parte de la empresa </t>
  </si>
  <si>
    <t xml:space="preserve">Traslado  interno de personal </t>
  </si>
  <si>
    <t xml:space="preserve">comunicación no oportuna sobre los cambios a los lideres de los procesos </t>
  </si>
  <si>
    <t>No se comunica de forma oportuna sobre los traslados del personal</t>
  </si>
  <si>
    <t xml:space="preserve">Retrasos en los procesos que se generan en la cooperativa </t>
  </si>
  <si>
    <t>Alta rotación de personal</t>
  </si>
  <si>
    <t xml:space="preserve">servicio sl cliente interno y externo </t>
  </si>
  <si>
    <t>eficiente</t>
  </si>
  <si>
    <t>Proceso no documentado sobre los traslados internos del personal</t>
  </si>
  <si>
    <t xml:space="preserve">Falta de personal en la cooperativa para atender alguna eventualidad que se presente en está. </t>
  </si>
  <si>
    <t xml:space="preserve">Falta de planeación y capacitación en la contratación </t>
  </si>
  <si>
    <t xml:space="preserve">Permisos por incapacidad o licencias en la cooperativa. </t>
  </si>
  <si>
    <t xml:space="preserve">Retrasos en los procesos que se generan el la cooperativa por falta de personal </t>
  </si>
  <si>
    <t>Falta de personal</t>
  </si>
  <si>
    <t xml:space="preserve">Falta de planación para identificar las posibles necesidades de personal en la cooperativa </t>
  </si>
  <si>
    <t xml:space="preserve">No identificación de las posibles contingencias en el Plan de continuidad del negocio </t>
  </si>
  <si>
    <t>Carencia en el  proceso de inducción, reinducción y capacitación</t>
  </si>
  <si>
    <t>Falta de aplicación del procedimiento por parte de los lideres del proceso.</t>
  </si>
  <si>
    <t xml:space="preserve">Falta de compromiso para la presentación de la inducción en la INTRANET </t>
  </si>
  <si>
    <t>Errores en la ejecución de las tareas, procedimientos por parte de los funcionarios</t>
  </si>
  <si>
    <t xml:space="preserve">Gestión administrativa </t>
  </si>
  <si>
    <t xml:space="preserve">Servicio al cliente </t>
  </si>
  <si>
    <t>Continuidad del Negocio</t>
  </si>
  <si>
    <t xml:space="preserve">Falta de material didactico para la inducción al cargo </t>
  </si>
  <si>
    <t xml:space="preserve">Ausencia de participación para la reinducción anual </t>
  </si>
  <si>
    <t xml:space="preserve">Carencia de identificación de necesidades para la capacitación y formación de funcionarios </t>
  </si>
  <si>
    <t xml:space="preserve"> Deficiencia en el seguimiento y control de los registros o evidencias del procedimiento</t>
  </si>
  <si>
    <t xml:space="preserve">Procesos no automatizados para el cargue de liquidación de nomina </t>
  </si>
  <si>
    <t xml:space="preserve">Falta de inversión para compra o elaboración de un software para la liquidación de nomina </t>
  </si>
  <si>
    <t>Alta probabilidad de errores al ser un proceso llevado a cabo manualmente</t>
  </si>
  <si>
    <t xml:space="preserve">Demandas posteriores por una mala liquidación del personal </t>
  </si>
  <si>
    <t>Exceso de manualidad</t>
  </si>
  <si>
    <t xml:space="preserve">Presupuesto </t>
  </si>
  <si>
    <t xml:space="preserve">Desinteres por parte de la alta gerencia en este proceso </t>
  </si>
  <si>
    <t xml:space="preserve">Complejidad o demora en el proceso de liquidación </t>
  </si>
  <si>
    <t xml:space="preserve">Falta de caledario digital para notificar las fechas de liquidación </t>
  </si>
  <si>
    <t xml:space="preserve">Vinculación de personal, proveedores o contratistas ,relacionados con actividades de LA/FT u otros delitos. </t>
  </si>
  <si>
    <t>Deficiencia en la consulta de la revisión, verificación del estado judicial actual.</t>
  </si>
  <si>
    <t xml:space="preserve">No realización de la consulta efectiva en listas vinculantes o restrictivas por parte los responsables del proceso. </t>
  </si>
  <si>
    <t>Consulta parcial de los actecedentes juiciales de los terceros</t>
  </si>
  <si>
    <t xml:space="preserve">Posibles demandas o daño a la reputación por posible vinculación con persona no apto </t>
  </si>
  <si>
    <t>Todos los productos y servicios</t>
  </si>
  <si>
    <t>Legal / cumplimiento</t>
  </si>
  <si>
    <t xml:space="preserve">Falla en la verificación de los documentos entregados a terceros </t>
  </si>
  <si>
    <t xml:space="preserve">No realizar la consulta de antecedentes judiciales antes de la vinculación con terceros </t>
  </si>
  <si>
    <t xml:space="preserve">Ausencia de autorización por parte del oficial de cumplimiento </t>
  </si>
  <si>
    <t xml:space="preserve">PILA, nóminas, hojas de vida, contratos y toda la papeleria que meneje la cooperativa que conlleva a gastos futuros para su ubicación. </t>
  </si>
  <si>
    <t xml:space="preserve">Falta deimplementación de la gestión documental </t>
  </si>
  <si>
    <t xml:space="preserve">Falta de planeación por el alto costo para la implementación de la gestión documental </t>
  </si>
  <si>
    <t xml:space="preserve">Daños o perdidas en documentación en menor tiempo que por ley hay que archivarse. </t>
  </si>
  <si>
    <t>Falla en la gestión documental</t>
  </si>
  <si>
    <t xml:space="preserve">Ausencia de interes por parte de la Alta Genrencia  para la implementación de la gesión documental </t>
  </si>
  <si>
    <t xml:space="preserve">Falta de la disponibilidad de los documento </t>
  </si>
  <si>
    <t xml:space="preserve">Perdida o daño de documentos en el archivo general </t>
  </si>
  <si>
    <t>Falta de gestión en el proceso de cobro ante la EPS</t>
  </si>
  <si>
    <t>Negligencia por parte del funcionario encargado de realizar el trámite de cobro</t>
  </si>
  <si>
    <t>Desconocimiento por parte de los funcionarios para la entrega legible de documentos de incapacidades</t>
  </si>
  <si>
    <t>Perdidas económicas para la Cooperativa</t>
  </si>
  <si>
    <t>Incumplimiento de plazos o responsabilidades</t>
  </si>
  <si>
    <t>Servicio al cliente interno</t>
  </si>
  <si>
    <t>CR-001</t>
  </si>
  <si>
    <t>GESTION DE CREDITO</t>
  </si>
  <si>
    <t>Falsedad en documentos</t>
  </si>
  <si>
    <t>Adulteración o falsificación de documentos de solicitud de crédito</t>
  </si>
  <si>
    <t>No verificación de documentación</t>
  </si>
  <si>
    <t>No confirmar la información contenida en los documentos soportes de crédito</t>
  </si>
  <si>
    <t>No recuperación del crédito desembolsado</t>
  </si>
  <si>
    <t>Hurto y fraude</t>
  </si>
  <si>
    <t>Falsificación</t>
  </si>
  <si>
    <t>Otorgamiento y recuperación</t>
  </si>
  <si>
    <t>Crédito</t>
  </si>
  <si>
    <t>PM-CR-01</t>
  </si>
  <si>
    <t>Adulteración o falsificación por parte de los funcionarios que intervienen en el proceso</t>
  </si>
  <si>
    <t xml:space="preserve">Interés del funcionario en que la operación de credito se viabilice </t>
  </si>
  <si>
    <t>Interés del asociado en que el crédito sea aprobado</t>
  </si>
  <si>
    <t>ASOCIADO / CLIENTE</t>
  </si>
  <si>
    <t>Conflictos legales por falsificación/alteración de documentos</t>
  </si>
  <si>
    <t>Fraude_externo</t>
  </si>
  <si>
    <t>CR-002</t>
  </si>
  <si>
    <t>Errores en la documentación y legalización de los crédito realizados por asesores externos o terceros</t>
  </si>
  <si>
    <t xml:space="preserve">Inconsistencias en los procedimientos de otorgamiento de créditos </t>
  </si>
  <si>
    <t>Falta de control y seguimiento sobre el asesor externo</t>
  </si>
  <si>
    <t>Falta de capacitación sobre procedimientos y políticas de crédito</t>
  </si>
  <si>
    <t xml:space="preserve">Aumento en el indicador de morosidad </t>
  </si>
  <si>
    <t>Gestión de Crédito</t>
  </si>
  <si>
    <t>Facilidad de falsificación en la documentación por parte del asesor externo</t>
  </si>
  <si>
    <t>Falta de revisión y control a la documentación entregada por parte de los entes involucrados en el crédito</t>
  </si>
  <si>
    <t>Mal diligenciamiento de la documentación por parte del asesor externo</t>
  </si>
  <si>
    <t>CR-003</t>
  </si>
  <si>
    <t>Terceras personas actuando en nombre de COONFIE</t>
  </si>
  <si>
    <t xml:space="preserve">JUDY </t>
  </si>
  <si>
    <t>CR-004</t>
  </si>
  <si>
    <t>Otorgamiento de créditos a personas vinculadas a delitos de LA/FT</t>
  </si>
  <si>
    <t>CR-005</t>
  </si>
  <si>
    <t>Debilidad en la formación / capacitación y/o capacidades de asesores comerciales y analistas de crédito</t>
  </si>
  <si>
    <t>Aumento de errores e inconsistencias en la ejecución de los procedimientos por falta de capacitación</t>
  </si>
  <si>
    <t>Poca socialización de los procedimientos, reglamentos, formatos.</t>
  </si>
  <si>
    <t>Desconocimiento de los documentos de apoyo y sus actualizaciones, por falta de un programa de capacitación</t>
  </si>
  <si>
    <t>Ejecución incorrecta de los procedimientos de crédito</t>
  </si>
  <si>
    <t>CR-006</t>
  </si>
  <si>
    <t>Fallas en el proceso de recepción y radicación de solicitudes de crédito</t>
  </si>
  <si>
    <t>Diligenciamiento parcial de los diferentes formatos de solicitud de crédito, remisión incompleta de los documentos solicitados y firmas o huellas mal tomadas</t>
  </si>
  <si>
    <t>Error en la ejecución de los procedimientos de crédito</t>
  </si>
  <si>
    <t>Falta de capacitación relacionado con los procedimientos de crédito</t>
  </si>
  <si>
    <t>Demora en la atención al asociado</t>
  </si>
  <si>
    <t>Errores en digitación de datos, mantenimiento o descarga</t>
  </si>
  <si>
    <t>Gestión comercial</t>
  </si>
  <si>
    <t>Servicio al cliente externo</t>
  </si>
  <si>
    <t>Error humano al momento de ejecutar los procesos</t>
  </si>
  <si>
    <t>CR-007</t>
  </si>
  <si>
    <t>Consulta a centrales de información sin autorización del titular</t>
  </si>
  <si>
    <t>Vinculación del funcionario y Coonfie en una multa sancionatoria en caso de que el asociado demuestre que fue consultado sin su autorización o que se haya consultado sin la autorización de un ente superior</t>
  </si>
  <si>
    <t>No realización del formato de autorización de consulta a centrales de información al asociado</t>
  </si>
  <si>
    <t xml:space="preserve">No aplicación del procedimiento de consulta y reporte en centrales de información </t>
  </si>
  <si>
    <t>Multas porteriores por mal procedimiento en la autorización de consulta</t>
  </si>
  <si>
    <t>Asociados_o_Clientes</t>
  </si>
  <si>
    <t>Adecuación_divulgación_de_información_y_confianza</t>
  </si>
  <si>
    <t>Información confidencial</t>
  </si>
  <si>
    <t>CR-008</t>
  </si>
  <si>
    <t xml:space="preserve">Suplantación de identidad </t>
  </si>
  <si>
    <t>CR-009</t>
  </si>
  <si>
    <t xml:space="preserve">Omisión de información en la declaración de condiciones de salud </t>
  </si>
  <si>
    <t xml:space="preserve">No pago de la póliza al momento de realizar la reclamación 
</t>
  </si>
  <si>
    <t xml:space="preserve">pre existencias medicas no declaradas </t>
  </si>
  <si>
    <t>Omisión de información</t>
  </si>
  <si>
    <t>No pago de la póliza y aumento de las provisiones, Costo de la extra prima</t>
  </si>
  <si>
    <t>Seguimiento_y_presentación_de_informes</t>
  </si>
  <si>
    <t>Incumplimiento de la obligación de informar</t>
  </si>
  <si>
    <t>Mal diligenciamiento de los formatos autorizados</t>
  </si>
  <si>
    <t>CR-010</t>
  </si>
  <si>
    <t>Falsificación o alteración de las autorizaciones de libranza</t>
  </si>
  <si>
    <t>No aplicación del descuento de nómina debido a la falsificación o alteración de la libranza</t>
  </si>
  <si>
    <t xml:space="preserve">Falta de confirmación de la libranza con la pagaduría </t>
  </si>
  <si>
    <t>Falta de revisión y comprobación de la libranza</t>
  </si>
  <si>
    <t>Aumento en el indicador de morosidad por la no aplicación del descuento de nomina</t>
  </si>
  <si>
    <t>Fraude_y_Hurto</t>
  </si>
  <si>
    <t>Catastrófico</t>
  </si>
  <si>
    <t>control: onedrive para verificación</t>
  </si>
  <si>
    <t>control: solicitar actualización de información</t>
  </si>
  <si>
    <t>CR-011</t>
  </si>
  <si>
    <t>Créditos con garantía hipotecaria sin póliza de incendio</t>
  </si>
  <si>
    <t xml:space="preserve">No asegurabilidad del inmueble y consecuencias en caso de que se presente un riesgo de incendio, explosión, rayo, inundación o todo tipo de riesgo que acarrea una garantía real </t>
  </si>
  <si>
    <t>Incumplimiento al procedimiento de crédito de vivienday consumo con hipoteca</t>
  </si>
  <si>
    <t>No diligenciamiento del formato de visita al bien inmueble a hipotecar</t>
  </si>
  <si>
    <t xml:space="preserve">Pérdida o daño total del bien inmueble </t>
  </si>
  <si>
    <t>Aceptación_de_clientes_y_documentación_en_contratación</t>
  </si>
  <si>
    <t xml:space="preserve">Inexistencia de autorizaciones, rechazos de los clientes </t>
  </si>
  <si>
    <t>No presentar avalúo del bien inmueble - Informe presentado por avaluador</t>
  </si>
  <si>
    <t>No adjuntar Liquidación de póliza de incendio - Correo de cotización enviado por la aseguradora</t>
  </si>
  <si>
    <t>Póliza de incendio que no corresponde al avalúo actualizado - Cuando se refinancia el crédito</t>
  </si>
  <si>
    <t>No diligenciar ni adjuntar la documentación requerida para el crédito con garantía hipotecaria</t>
  </si>
  <si>
    <t>CR-012</t>
  </si>
  <si>
    <t>Créditos otorgados sin seguro de vida deudores</t>
  </si>
  <si>
    <t>No aplicación del seguro de vida deudores por error en procedimiento</t>
  </si>
  <si>
    <t>Falta de conocimientos claros en cuanto a las nuevas condiciones de la aseguradora que hace que se apliquen mal los procedimientos</t>
  </si>
  <si>
    <t>Mal diligenciamiento del formato</t>
  </si>
  <si>
    <t>En caso de muerte se pierde la reclamación del seguro y pérdida de dinero y en caso de invalidez que el asociado entre en mora</t>
  </si>
  <si>
    <t>Desconocimiento del procedimiento vida deudores</t>
  </si>
  <si>
    <t>Actualización en las condiciones de la aseguradora</t>
  </si>
  <si>
    <t>Mal reporte por parte del funcionario encargado</t>
  </si>
  <si>
    <t>CR-013</t>
  </si>
  <si>
    <t>Concentración de funciones</t>
  </si>
  <si>
    <t>CR-014</t>
  </si>
  <si>
    <t xml:space="preserve">Fraude interno </t>
  </si>
  <si>
    <t>CR-015</t>
  </si>
  <si>
    <t>Pérdida de documentos soporte de las operaciones de crédito</t>
  </si>
  <si>
    <t>Documentación incompleta de créditos físicos enviados por oficinas (Hipotecas)</t>
  </si>
  <si>
    <t>No realizar el diligenciamiento de la hoja de ruta en los créditos físicos que se envían</t>
  </si>
  <si>
    <t>Falta de control en la documentación del crédito</t>
  </si>
  <si>
    <t>Demora en el desmebolso del crédito</t>
  </si>
  <si>
    <t>Error en otras tareas, falla en la entrega</t>
  </si>
  <si>
    <t>Colocación</t>
  </si>
  <si>
    <t>No radicar el crédito por la herramienta Workmanager</t>
  </si>
  <si>
    <t>CR-016</t>
  </si>
  <si>
    <t>No aplicación de los descuentos de nómina</t>
  </si>
  <si>
    <t xml:space="preserve">Pago incorrecto o impuntual de los descuentos por libranza por parte de las pagadurías </t>
  </si>
  <si>
    <t>Incumplimiento por parte de las pagadurias para la aplicación de las libranzas</t>
  </si>
  <si>
    <t>Error en la ejecución del proceso por parte de la pagaduría</t>
  </si>
  <si>
    <t xml:space="preserve">Aumento en el indicador de morosidad y en el valor de las provisiones </t>
  </si>
  <si>
    <t>Incumplimiento de las actividades contratadas</t>
  </si>
  <si>
    <t>Estados financieros</t>
  </si>
  <si>
    <t>Error en la ejecición del proceso por parte de Coonfie</t>
  </si>
  <si>
    <t>Falta de liquidez por parte de la pagaduría</t>
  </si>
  <si>
    <t>CR-017</t>
  </si>
  <si>
    <t>Desactualización de los datos/información de los asociados</t>
  </si>
  <si>
    <t>Error en procesos de crédito y cobranza por la no actualización de datos del asociado</t>
  </si>
  <si>
    <t xml:space="preserve">Incumplimiento por parte de los asesores al momento de actualizar los datos durante las solicitudes de crédito </t>
  </si>
  <si>
    <t>Ejecución incompleta en el proceso de solicitd del crédito por parte del asesor</t>
  </si>
  <si>
    <t>Análisis incorrecto del crédito y dificultad para realizar un cobro efectivo</t>
  </si>
  <si>
    <t xml:space="preserve">Resistencia por parte del asociado para brindar información </t>
  </si>
  <si>
    <t xml:space="preserve"> </t>
  </si>
  <si>
    <t>CR-018</t>
  </si>
  <si>
    <t>Liquidez o disponibilidad de recurso para desembolso de créditos</t>
  </si>
  <si>
    <t>CR-019</t>
  </si>
  <si>
    <t xml:space="preserve">Apertura de parámetros para otorgamiento de créditos </t>
  </si>
  <si>
    <t xml:space="preserve">Para líneas como el CBTA se realiza apertura de parámetros permitiendo modificar la tasa de interés </t>
  </si>
  <si>
    <t>No disponibilidad del personal encargado de realizar los ajustes</t>
  </si>
  <si>
    <t>Concentración de la operación en una sola persona</t>
  </si>
  <si>
    <t>Demora en la colocación del crédito</t>
  </si>
  <si>
    <t>CR-020</t>
  </si>
  <si>
    <t xml:space="preserve">Utilización de papeleria obsoleta </t>
  </si>
  <si>
    <t>No validación de los formatos que han sido actualizados y  modificados por calidad</t>
  </si>
  <si>
    <t>Realizar el proceso del crédito con documentación desactualizada y pérdida de validez de ciertas condiciones modificadas</t>
  </si>
  <si>
    <t>Falta de validación de la documentación en la intranet</t>
  </si>
  <si>
    <t>Incumplimiento en las acciones legales que hayan sido modificadas en la documentación actualizada</t>
  </si>
  <si>
    <t>CR-021</t>
  </si>
  <si>
    <t>no validación de fuentes de información externa</t>
  </si>
  <si>
    <t>Filtración de documentos falsos o con información no verídica por falta de validación</t>
  </si>
  <si>
    <t>Incumplimiento en la ejecución del proceso del crédito</t>
  </si>
  <si>
    <t>Incumplimiento en el procedimiento de validación de datos</t>
  </si>
  <si>
    <t>Análisis incorrecto del crédito</t>
  </si>
  <si>
    <t>CR-022</t>
  </si>
  <si>
    <t>No reporte oportuno de desembolso de créditos otorgados con forma de pago libranza</t>
  </si>
  <si>
    <t>No envío de las novedades completas o en las fecha estipuladas por parte de las pagadurías para que se generen los decuentos por nómina</t>
  </si>
  <si>
    <t>Mal ejecución del procedimiento por parte del funcionario que realiza el cargue de las novedades</t>
  </si>
  <si>
    <t>No hacer el reporte en las fechas establecidas</t>
  </si>
  <si>
    <t xml:space="preserve">No pago de las cuotas por descuento de nómina </t>
  </si>
  <si>
    <t xml:space="preserve">Diligenciamiento incorrecto de los formatos de novedades </t>
  </si>
  <si>
    <t>CR-023</t>
  </si>
  <si>
    <t>Presiones por instancias superiores</t>
  </si>
  <si>
    <t>CR-024</t>
  </si>
  <si>
    <t>Digitalización de documentos de crédito</t>
  </si>
  <si>
    <t>no hay cumplimiento del DA-documentos según actividad SANDRA</t>
  </si>
  <si>
    <t>CR-025</t>
  </si>
  <si>
    <t>Omisión y/o error del registro de la garantía en el Integrador</t>
  </si>
  <si>
    <t>reporte a centrales</t>
  </si>
  <si>
    <t>cobro</t>
  </si>
  <si>
    <t>CR-026</t>
  </si>
  <si>
    <t>Compras de cartera no efectivas</t>
  </si>
  <si>
    <t xml:space="preserve">Créditos aprobados para compra de cartera, la cual no es efectiva debido a la no presentación de los certificados de deuda o a información errónea obtenida de centrales de información </t>
  </si>
  <si>
    <t>Ejecución incorrecta del procediminento de crédito</t>
  </si>
  <si>
    <t>Vencimiento del certificado</t>
  </si>
  <si>
    <t xml:space="preserve">No aplicación de los descuentos de nómina </t>
  </si>
  <si>
    <t>Gestión de crédito</t>
  </si>
  <si>
    <t>La no presentación de los certificados de deuda</t>
  </si>
  <si>
    <t>Información errónea obtenida de centrales de información</t>
  </si>
  <si>
    <t>CR-027</t>
  </si>
  <si>
    <t>Carrusel de créditos</t>
  </si>
  <si>
    <t xml:space="preserve">Prospectos de deudores que solicitan crédito en varias entidades al mismo tiempo. </t>
  </si>
  <si>
    <t>CR-028</t>
  </si>
  <si>
    <t>Desembolso de credito sin cumplir los requisitos anteriores</t>
  </si>
  <si>
    <t>CR-029</t>
  </si>
  <si>
    <t xml:space="preserve"> desembolso de cuenta corriente de coonfie o cuenta no solicitada por el asociado</t>
  </si>
  <si>
    <t xml:space="preserve">Consignación a cuentas no deseadas por error operativo </t>
  </si>
  <si>
    <t>Elección errónea de la cuenta a desembolsar al momento de radicación del crédito</t>
  </si>
  <si>
    <t>Error en radicación del crédito</t>
  </si>
  <si>
    <t>Fallas en la prestación del servicio al cliente</t>
  </si>
  <si>
    <t>CR-030</t>
  </si>
  <si>
    <t>Error en el registro de la forma de pago o en la pagaduría en el Integrador</t>
  </si>
  <si>
    <t>No reporte de novedades a las pagadurías por error en la elección de la forma de pago en el integrador OPA</t>
  </si>
  <si>
    <t>Error de digitación al momento de radicar el crédito</t>
  </si>
  <si>
    <t>Error de digitación en el integrador</t>
  </si>
  <si>
    <t>CR-031</t>
  </si>
  <si>
    <t>Error en el diligenciamiento del formato de libranza</t>
  </si>
  <si>
    <t>Mal diligencimiento del formato de libranza por parte del asesor al momento de la solicitud del crédito</t>
  </si>
  <si>
    <t xml:space="preserve">Error al diligenciar el formato de libranza por desconocimiento </t>
  </si>
  <si>
    <t>Falta de capacitación del diligenciamiento del formato</t>
  </si>
  <si>
    <t>CR-032</t>
  </si>
  <si>
    <t>Incumplimiento del cronograma de reportes de libranza</t>
  </si>
  <si>
    <t>Incumplir las fechas informadas por cada pagaduría para el reporte de novedades - DORA</t>
  </si>
  <si>
    <t>CR-033</t>
  </si>
  <si>
    <t>Incumplimiento del cronograma de renovación de convenios</t>
  </si>
  <si>
    <t>Dora</t>
  </si>
  <si>
    <t>CR-034</t>
  </si>
  <si>
    <t>Error en la radicación del crédito en el Integrador</t>
  </si>
  <si>
    <t>Radicación errónea del crédito que obliga a que este sea anulado y se deba radicar nuevamente</t>
  </si>
  <si>
    <t>Mal diligenciamiento por parte del funcionario que radica el crédito</t>
  </si>
  <si>
    <t>Fallas en el proceso de radicación en el integrador</t>
  </si>
  <si>
    <t>Demora en el desembolso del crédito</t>
  </si>
  <si>
    <t>CR-035</t>
  </si>
  <si>
    <t xml:space="preserve">Desactualización de los documentos de gestión de crédito </t>
  </si>
  <si>
    <t>CR-036</t>
  </si>
  <si>
    <t xml:space="preserve">Error en la parametrización de condiciones de las líneas de crédito </t>
  </si>
  <si>
    <t>Error en OPA y en el simulador de crédito al momento de parametrizar las condiciones de las líneas</t>
  </si>
  <si>
    <t>Mal parametrizacón por parte del funcionario encrgado</t>
  </si>
  <si>
    <t>Ausencia de procedimiento para realizar la parametrización</t>
  </si>
  <si>
    <t>Necesidad de anular y radicar nuevamente el crédito</t>
  </si>
  <si>
    <t>Falta de capacitación para ejecutar el proceso</t>
  </si>
  <si>
    <t>CO-001</t>
  </si>
  <si>
    <t>GESTION COMERCIAL</t>
  </si>
  <si>
    <t>Pánico financiero</t>
  </si>
  <si>
    <t>Situación en donde se ve afectada la reputación o liquidez de la Cooperativa</t>
  </si>
  <si>
    <t>COMUNICACIÓN EXTERNA</t>
  </si>
  <si>
    <t>Especulación acerca de la situación financiera de la Cooperativa</t>
  </si>
  <si>
    <t>Retaliación por parte de exfuncionarios</t>
  </si>
  <si>
    <t>Retiros masivos de depósitos y disminución de la base social</t>
  </si>
  <si>
    <t>Aspectos de adecuación, divulgación de la información</t>
  </si>
  <si>
    <t xml:space="preserve">Ahorro - Comercial - Financiero </t>
  </si>
  <si>
    <t>Captación - Colocación</t>
  </si>
  <si>
    <t>Reputacional / Imagen</t>
  </si>
  <si>
    <t xml:space="preserve">Insatisfacción de asociados </t>
  </si>
  <si>
    <t>Desinformación por parte de los funcionarios</t>
  </si>
  <si>
    <t>Desinformación por parte de los medios de comunicación</t>
  </si>
  <si>
    <t>Políticas gubernamentales</t>
  </si>
  <si>
    <t>Intervención por los entes de control a entidades del sector cooperativo</t>
  </si>
  <si>
    <t>CO-002</t>
  </si>
  <si>
    <t>Pérdida económica y reputacional por tercerización de servicios</t>
  </si>
  <si>
    <t xml:space="preserve">Pérdidas económicas causadas por la no compensación de los puntos de recaudo externo y la prestación deficiente del servicio </t>
  </si>
  <si>
    <t>PROVEEDORES O TERCEROS</t>
  </si>
  <si>
    <t>No compensación oportuna de los recaudos</t>
  </si>
  <si>
    <t>Falta de capacitación en el operador del corresponsal</t>
  </si>
  <si>
    <t>No recuperación del efectivo recaudado e insatisfacción del asociado</t>
  </si>
  <si>
    <t>Comercial - Financiero</t>
  </si>
  <si>
    <t>Captación</t>
  </si>
  <si>
    <t>Ausencia de visitas de control por parte del Analista de Mercadeo</t>
  </si>
  <si>
    <t xml:space="preserve">Incumplimiento del calendario de compensación o tope operativo </t>
  </si>
  <si>
    <t>Rotación del operario del corresponsal</t>
  </si>
  <si>
    <t>No disponibilidad de los canales de recaudo de compensación</t>
  </si>
  <si>
    <t xml:space="preserve">Fallas tecnológicas o de conexión </t>
  </si>
  <si>
    <t>CO-003</t>
  </si>
  <si>
    <t>Uso de imágenes con derecho de autor</t>
  </si>
  <si>
    <t xml:space="preserve">Utilización de imágenes y elementos en publicidad masiva sin autorización del autor </t>
  </si>
  <si>
    <t>No validación de los derechos de autor</t>
  </si>
  <si>
    <t xml:space="preserve">Desconocimiento por parte del funcionario que diseña </t>
  </si>
  <si>
    <t>Demandas por parte de los dueños de los elementos utilizados</t>
  </si>
  <si>
    <t>No contar con el banco propio de imágenes</t>
  </si>
  <si>
    <t>No adquisición de un banco de imágenes, videos y/o tipografías</t>
  </si>
  <si>
    <t>Requerimientos de diseño improvisados</t>
  </si>
  <si>
    <t>No hay control sobre las fuentes que se están utilizando</t>
  </si>
  <si>
    <t>No firma de autorización de uso de imagen</t>
  </si>
  <si>
    <t>CO-004</t>
  </si>
  <si>
    <t>Disminución de la base social</t>
  </si>
  <si>
    <t xml:space="preserve">Retiro de asociados o inactividad de los asociados </t>
  </si>
  <si>
    <t>Insatisfacción del asociado</t>
  </si>
  <si>
    <t>Situación economica del asociado</t>
  </si>
  <si>
    <t xml:space="preserve">Disminución del patrimonio de la Cooperativa (aportes sociales)
Disminuciòn de la liquidez
</t>
  </si>
  <si>
    <t>Ventas/Colocaciones agresivas</t>
  </si>
  <si>
    <t>Cambio de lugar de residencia</t>
  </si>
  <si>
    <t>No requiere los servicios</t>
  </si>
  <si>
    <t>Afiliación a otras entidades</t>
  </si>
  <si>
    <t>Cruce especial</t>
  </si>
  <si>
    <t>No uso de los productos/servicios de la Cooperativa</t>
  </si>
  <si>
    <t>Difusión de información mal intencionada</t>
  </si>
  <si>
    <t>CO-005</t>
  </si>
  <si>
    <t>Establecimiento de convenios comerciales con personas vinculadas a delitos de LA/FT</t>
  </si>
  <si>
    <t>Suscribir un convenio comercial sin la previa consulta en listas restrictivas</t>
  </si>
  <si>
    <t>No verificación en listas restrictivas</t>
  </si>
  <si>
    <t>No aplicación del procedimiento PR-CO-06</t>
  </si>
  <si>
    <t>Riesgo reputacional, legal y financiero</t>
  </si>
  <si>
    <t>Gestión comercial - Financiero</t>
  </si>
  <si>
    <t>Desconocimiento de las funciones del asesor de mercadeo</t>
  </si>
  <si>
    <t>CO-006</t>
  </si>
  <si>
    <t>Inconformidad por parte del usuario / cliente / asociado</t>
  </si>
  <si>
    <t>Inconformidad con los servicios o productos que ofrece la cooperativa</t>
  </si>
  <si>
    <t xml:space="preserve">Falta de capacitación del personal y los la rentabilidad de productos de la cooperativa no son atractivos comparados con los que ofrece el mercado </t>
  </si>
  <si>
    <t>Falta de estrategias publicitarias fuertes para hacer atractivos los productos que se ofrecen</t>
  </si>
  <si>
    <t xml:space="preserve">Disminución de la liquidez de la Cooperativa y perdida de la base social </t>
  </si>
  <si>
    <t>comercial - Financiero</t>
  </si>
  <si>
    <t xml:space="preserve">captación ( financiera y de base social ) -colocación </t>
  </si>
  <si>
    <t xml:space="preserve">Indicadores macroeconomicos del pais </t>
  </si>
  <si>
    <t xml:space="preserve">Ausencia de capacitación de  atención al cliente </t>
  </si>
  <si>
    <t xml:space="preserve">Falta de seguimiento de los resultados de las  encuestas de satisfacción </t>
  </si>
  <si>
    <t>CO-007</t>
  </si>
  <si>
    <t>Publicidad engañosa</t>
  </si>
  <si>
    <t>La cooperativa promocione productos y servicios con caracteristicas diferentes a las estipuladas</t>
  </si>
  <si>
    <t>Desinformación de las caracteristicas reales del producto o sevicio</t>
  </si>
  <si>
    <t>Falta de comunicación interna sobre las caracteristicas de los productos y servicios</t>
  </si>
  <si>
    <t>Riesgo reputacional, legal y financiero.
 Inconformidad por parte de los asociados.</t>
  </si>
  <si>
    <t>Prácticas_empresariales_o_de_mercado_improcedentes</t>
  </si>
  <si>
    <t>Prácticas comerciales o de mercadeo improcedentes</t>
  </si>
  <si>
    <t>Estados financieros - Social</t>
  </si>
  <si>
    <t xml:space="preserve">Error humano interno y externo del encargado de la difusión </t>
  </si>
  <si>
    <t>CO-008</t>
  </si>
  <si>
    <t xml:space="preserve">Desconocimiento del portafolio de productos y servicios por parte de los funcionarios </t>
  </si>
  <si>
    <t>Falta de capacitación, inducción y reinduccrión sobre el portafolio de productos y sevicios</t>
  </si>
  <si>
    <t>Incumplimiento en el plan de capacitaciones</t>
  </si>
  <si>
    <t>Ausencia de correctivos a las faltas comprobadas por parte de los funcionarios a las capacitaciones</t>
  </si>
  <si>
    <t>Disminución de la captación y colocación.
 Poca participación de los beneficios sociales</t>
  </si>
  <si>
    <t xml:space="preserve">Comercial </t>
  </si>
  <si>
    <t>Captación - Colocación - Social</t>
  </si>
  <si>
    <t>Estrategico / objetivos</t>
  </si>
  <si>
    <t>Falta de retroalimentación de los cambios en los productos y servicios</t>
  </si>
  <si>
    <t>Falta de control y seguimiento al cumplimiento de las directrices</t>
  </si>
  <si>
    <t>DE-001</t>
  </si>
  <si>
    <t>DIRECCIONAMIENTO  ESTRATEGICO</t>
  </si>
  <si>
    <t>Desactualización de la Intranet</t>
  </si>
  <si>
    <t xml:space="preserve">La intranet es una plataforma de comunicación interna en la cooperativa y es relevante para todo el desarrollo operativo </t>
  </si>
  <si>
    <t xml:space="preserve">No organización para la actualización de documentación </t>
  </si>
  <si>
    <t xml:space="preserve">Olvido por parte de los administradores de la intranet </t>
  </si>
  <si>
    <t xml:space="preserve">Trabajar con información obsoletos </t>
  </si>
  <si>
    <t>Comunicaciones defectuosas con contrapartes</t>
  </si>
  <si>
    <t xml:space="preserve">Todos los procesos </t>
  </si>
  <si>
    <t>Todos los productos que ofrece la Cooperativa</t>
  </si>
  <si>
    <t xml:space="preserve">Falta de comunicación para el reporte de novedades </t>
  </si>
  <si>
    <t>CO-009</t>
  </si>
  <si>
    <t>Información errada en el estudio de mercado (Comité de tasas)</t>
  </si>
  <si>
    <t>Presentación al comite de tasas de un estudio de mercado con cifras erradas</t>
  </si>
  <si>
    <t>Toma de información de fuentes no confiables o desactualizadas</t>
  </si>
  <si>
    <t>Error humano en la digitación</t>
  </si>
  <si>
    <t>Mala toma de decisiones en el comité de tasas</t>
  </si>
  <si>
    <t>Ahorro - Crédito</t>
  </si>
  <si>
    <t>Ineficiencia en el estudio de mercado por parte del funcionario encargado</t>
  </si>
  <si>
    <t>CO-010</t>
  </si>
  <si>
    <t>Falta de comunicación sobre los convenios vigentes con las empresas</t>
  </si>
  <si>
    <t>Promoción de convenios inexistentes, ya sea por parte de Coonfie o la entidad convenios</t>
  </si>
  <si>
    <t>Falta de comunicación constante entre Coonfie y la entidad convenio</t>
  </si>
  <si>
    <t>Ausencia de control en las activaciones y terminaciones de convenios</t>
  </si>
  <si>
    <t>Gestión Comercial</t>
  </si>
  <si>
    <t>Social</t>
  </si>
  <si>
    <t>CO-011</t>
  </si>
  <si>
    <t>Falta de conocimiento sobre los convenios vigentes</t>
  </si>
  <si>
    <t>Desconocimiento por parte de los funcionarios sobre los convenios que se encuentran vigentes</t>
  </si>
  <si>
    <t>Ausencia en la divulgación oportuna de la suscripción y cancelación de convenios comerciales</t>
  </si>
  <si>
    <t>Incumplimiento en el PR-CO-06</t>
  </si>
  <si>
    <t>Promoción de covenios cancelados</t>
  </si>
  <si>
    <t>CO-012</t>
  </si>
  <si>
    <t>Error en la compensación de corresponsales cooperativos</t>
  </si>
  <si>
    <t>El proceso de compensación de corresponsales se realiza de manera manual ocasionado probabilidad de error frente a las cuentas y valores contabilizados</t>
  </si>
  <si>
    <t xml:space="preserve">Error en digitación </t>
  </si>
  <si>
    <t>Ausencia de verificación de ingreso de consignación a cuentas bancarias</t>
  </si>
  <si>
    <t>Descuadre en la caja de corresponsales y afectación a la prestación del servicio</t>
  </si>
  <si>
    <t>Proceso contable y financiero</t>
  </si>
  <si>
    <t>Cuentas bancarias</t>
  </si>
  <si>
    <t>Error humano por el funcionario encargado de realizar la compensación</t>
  </si>
  <si>
    <t>Alteración de los soportes de compensación de corresponsales cooperativos</t>
  </si>
  <si>
    <t>CO-013</t>
  </si>
  <si>
    <t>Conflicto de interes para establecimiento de corresponsales cooperativos</t>
  </si>
  <si>
    <t>Apertura de corresponsales cooperativos por interés particular de funcionarios o directivos</t>
  </si>
  <si>
    <t>Interés particular a favor de terceros</t>
  </si>
  <si>
    <t>Creación de corresponsales cooperativos no acordes a los requisitos establecidos</t>
  </si>
  <si>
    <t xml:space="preserve">Baja transaccionalidad del corresponsal </t>
  </si>
  <si>
    <t xml:space="preserve">Comercial - Financiero </t>
  </si>
  <si>
    <t>Presupuesto</t>
  </si>
  <si>
    <t>CO-014</t>
  </si>
  <si>
    <t>Respaldo tecnológico en los corresponsales cooperativos</t>
  </si>
  <si>
    <t xml:space="preserve">Fallas en el Integrado OPA - Sucursal móvil,en la conexión a internet o en los dispostivos </t>
  </si>
  <si>
    <t>TECNOLOGIA</t>
  </si>
  <si>
    <t>Caída del servicio del Integrador OPA</t>
  </si>
  <si>
    <t xml:space="preserve">Capacidad limitada de navegación </t>
  </si>
  <si>
    <t>Afectación en la prestación del servicio</t>
  </si>
  <si>
    <t>Pérdida por fallas en telecomunicaciones</t>
  </si>
  <si>
    <t>Comercial - TIC</t>
  </si>
  <si>
    <t>Servicio al cliente</t>
  </si>
  <si>
    <t>Tecnologico</t>
  </si>
  <si>
    <t>PM-CO-01</t>
  </si>
  <si>
    <t>problemas con el integrador</t>
  </si>
  <si>
    <t>Capacidad limitada de procesamiento del dispositivo (Tablet)</t>
  </si>
  <si>
    <t>Intermitencia o lentitud en el traslado de la información de la Base de datos a la Sucursal Móvil</t>
  </si>
  <si>
    <t>CO-015</t>
  </si>
  <si>
    <t>Falta de capacitación a los operadores y representante legal de los corresponsales cooperativos</t>
  </si>
  <si>
    <t>Deficiencia en los procesos de capacitación a los operadores y representantes legales y falta de control de los cambios en los operadores</t>
  </si>
  <si>
    <t>Ausencia del diseño del programa de capacitación</t>
  </si>
  <si>
    <t>No informar oportunamente el cambio en el operador del corresponsal cooperativo</t>
  </si>
  <si>
    <t xml:space="preserve">Fallas en el proceso de recaudo </t>
  </si>
  <si>
    <t>Comercial</t>
  </si>
  <si>
    <t>No ejecución de un programa de capacitación</t>
  </si>
  <si>
    <t>CO-016</t>
  </si>
  <si>
    <t>No atención oportuna de solicitudes</t>
  </si>
  <si>
    <t>Omitir las solicitudes de atención que llegan por los diferentes canales de comunicación</t>
  </si>
  <si>
    <t>No revisión oportuna de lo canales de recepción de solicitudes</t>
  </si>
  <si>
    <t>Duplicidad en la solicitud</t>
  </si>
  <si>
    <t>Implicaciones de tipo legal e inconformidad con la prestación de servicio en canales de atención virtual</t>
  </si>
  <si>
    <t>Cargue de la solicitud en carpetas diferentes a la principal como SPAM</t>
  </si>
  <si>
    <t>Incumplimiento de los tiempos establecidos por la ley</t>
  </si>
  <si>
    <t>CO-017</t>
  </si>
  <si>
    <t>Robo de las contraseñas de acceso a redes sociales</t>
  </si>
  <si>
    <t>Acceso por personas no autorizadas a las contraeñas para ingreso a las redes sociales de la Cooperativa</t>
  </si>
  <si>
    <t>La custodia incorrecta de las contraseñas</t>
  </si>
  <si>
    <t>Abuso de confianza</t>
  </si>
  <si>
    <t>Ingreso no autorizado a las redes sociales de la Coopeerativa</t>
  </si>
  <si>
    <t>Seguridad de la información</t>
  </si>
  <si>
    <t>TIC</t>
  </si>
  <si>
    <t>Redes sociales</t>
  </si>
  <si>
    <t>CO-018</t>
  </si>
  <si>
    <t xml:space="preserve">Incumplimiento a la ejecución de la parrilla de contenido </t>
  </si>
  <si>
    <t>No publicar oportunamente información que debe cumplir con tiempos mínimos de comunicación</t>
  </si>
  <si>
    <t>COMUNICACIÓN INTERNA</t>
  </si>
  <si>
    <t>No reporte oportuno de la necesidad de publicación</t>
  </si>
  <si>
    <t>No aprobación del contenido a publicar</t>
  </si>
  <si>
    <t>Afectación en los procesos relaciondas con la publicación emitida</t>
  </si>
  <si>
    <t>Demoras en la entrega del diseño de la publicación</t>
  </si>
  <si>
    <t>Olvido por parte del funcionario encargado</t>
  </si>
  <si>
    <t>CO-019</t>
  </si>
  <si>
    <t>Afectación a la imagen corporativa</t>
  </si>
  <si>
    <t>Afectación a la reputación y credibilidad por incumplimientos</t>
  </si>
  <si>
    <t>Incumplimiento de eventos programados y promocionados.</t>
  </si>
  <si>
    <t xml:space="preserve">Falta de planeación, seguimiento y control  a los eventos creados por la cooperativa </t>
  </si>
  <si>
    <t xml:space="preserve">Riesgo reputacional </t>
  </si>
  <si>
    <t>Ahorro, captación y colocación.</t>
  </si>
  <si>
    <t>CO-020</t>
  </si>
  <si>
    <t>Suplantación de la identidad corporativa</t>
  </si>
  <si>
    <t xml:space="preserve">Terceros que utilizan el nombre de la cooperativa para tener beneficio propio economicos. </t>
  </si>
  <si>
    <t xml:space="preserve">Por el reconocimiento que tiene coonfie terceros se aprocehan de esto. </t>
  </si>
  <si>
    <t xml:space="preserve">Desconocimiento de los procesos para adquirir productos de manera segura en la cooperativa </t>
  </si>
  <si>
    <t>Colocación.</t>
  </si>
  <si>
    <t>CO-021</t>
  </si>
  <si>
    <t xml:space="preserve">Envío erróneo de comunicaciones </t>
  </si>
  <si>
    <t>Error en la segmentación para el envio de notificaciones</t>
  </si>
  <si>
    <t>Mala segmentación en la base de datos para enviar notificaciones</t>
  </si>
  <si>
    <t xml:space="preserve">Error humano en la información solicitada </t>
  </si>
  <si>
    <t xml:space="preserve">Incurrir en sanciones pecuniarias por parte de los entes de control </t>
  </si>
  <si>
    <t>Incluye todo el mapa de procesos</t>
  </si>
  <si>
    <t xml:space="preserve">Servicio al cliente externo </t>
  </si>
  <si>
    <t xml:space="preserve">Error en el sistema de la información </t>
  </si>
  <si>
    <t>CO-022</t>
  </si>
  <si>
    <t>Herir la susceptibilidad de usuarios/clientes/asociados</t>
  </si>
  <si>
    <t>Percepción negativa por parte de los usuarios/clientes/asociados a la publicidad emitida por COONFIE</t>
  </si>
  <si>
    <t>Incumplimiento al PR-CO-16 Comunicación, participación y consulta</t>
  </si>
  <si>
    <t>Desconocimiento del procedimiento por parte del funcionario que diseña</t>
  </si>
  <si>
    <t>Inconformidad de los clientes/asociados/usuarios</t>
  </si>
  <si>
    <t xml:space="preserve">Todos los productos que oferta la cooperativa </t>
  </si>
  <si>
    <t>No validación del contenido por parte del Subgerente Comercial</t>
  </si>
  <si>
    <t xml:space="preserve">Incumplimiento del procedimiento por parte del funcionario responsable de la publicación </t>
  </si>
  <si>
    <t>CO-023</t>
  </si>
  <si>
    <t>Caída de la pagina Web de la cooperativa.</t>
  </si>
  <si>
    <t>La pagina web de la  cooperativa sufre daños por ausencia de administración o ciberataques.</t>
  </si>
  <si>
    <t>Falta de administración de la pagina web.</t>
  </si>
  <si>
    <t xml:space="preserve">Ausencia de funcionario con la formación requerida para la administración de la pagina web </t>
  </si>
  <si>
    <t xml:space="preserve">Riesgo reputacional, economico, operativo y legal. </t>
  </si>
  <si>
    <t>CO-024</t>
  </si>
  <si>
    <t>Falsificación o alteración del documento de identidad</t>
  </si>
  <si>
    <t>CT-001</t>
  </si>
  <si>
    <t>GESTION DE CARTERA</t>
  </si>
  <si>
    <t>Divulgación de información a terceros</t>
  </si>
  <si>
    <t>Suministro de información de estados de cartera a personas diferentes a los titualres</t>
  </si>
  <si>
    <t>Omisión del procedimiento de gestión de cobro</t>
  </si>
  <si>
    <t>Desconocimiento del proceso</t>
  </si>
  <si>
    <t>Incumplimiento ley de habeas data</t>
  </si>
  <si>
    <t xml:space="preserve">Financiera - PDP - SIAR </t>
  </si>
  <si>
    <t>Deudores que son de dificil localización</t>
  </si>
  <si>
    <t>Errores en el proceso de entrega de notificaciones</t>
  </si>
  <si>
    <t xml:space="preserve">Insistencias por parte de las personas que atienden la llamada de cobro </t>
  </si>
  <si>
    <t>Intención por parte de los operadores para que el proceso de cobro sea más efectivo</t>
  </si>
  <si>
    <t>Falta de entrenamiento / capacitación del operador</t>
  </si>
  <si>
    <t xml:space="preserve">Suplantación de identidad por parte de las personas que atienden la llamada de cobro </t>
  </si>
  <si>
    <t>CT-002</t>
  </si>
  <si>
    <t>Ausencia de comunicación previa al reporte de información negativa</t>
  </si>
  <si>
    <t xml:space="preserve">No generar el envío de la comunicación previa al reporte negativo a centrales de información </t>
  </si>
  <si>
    <t>Manipulación de los informes para envío de comunicación</t>
  </si>
  <si>
    <t>Error en la generación del informe de "Generación cartas cobro"</t>
  </si>
  <si>
    <t>Incumplimiento por parte de la empresa encargada de la mensajería</t>
  </si>
  <si>
    <t>Error en la plantilla base que se entrega a la empresa de mensajeria</t>
  </si>
  <si>
    <t>Organización de cartas de acuerdo a la plantilla</t>
  </si>
  <si>
    <t>CT-003</t>
  </si>
  <si>
    <t>Error en el proceso de generación de notificaciones de cobro (admon, pre y juridico, cartera castigada)</t>
  </si>
  <si>
    <t xml:space="preserve">Error en la generación de las cartas de cobro por manipulación del archivo insumo </t>
  </si>
  <si>
    <t xml:space="preserve">Manipulación de los informes insumo para notificaciones de cobro </t>
  </si>
  <si>
    <t>Error en el administrador de informes</t>
  </si>
  <si>
    <t>Afectación en la efectividad de la Gestión de cobro</t>
  </si>
  <si>
    <t xml:space="preserve">Cartera </t>
  </si>
  <si>
    <t>Archivo manual de cartera castigada</t>
  </si>
  <si>
    <t>Error en la combinación de correspondencia</t>
  </si>
  <si>
    <t>CT-004</t>
  </si>
  <si>
    <t xml:space="preserve">Créditos de normalización </t>
  </si>
  <si>
    <t xml:space="preserve">Error en la digitalizacion manual en el integrador </t>
  </si>
  <si>
    <t>Negligencia en el actuar por parte del funcionario encargado</t>
  </si>
  <si>
    <t>Falta de reporte a las centrales de riesgo y/o sicses</t>
  </si>
  <si>
    <t xml:space="preserve">Desconocimiento del proceso por parte del funcionario </t>
  </si>
  <si>
    <t xml:space="preserve">Falta de capacitacion </t>
  </si>
  <si>
    <t>CT-005</t>
  </si>
  <si>
    <t>Error en generación de bases de datos para comunicaciones externas</t>
  </si>
  <si>
    <t>Manipulacion de archivo en Excel</t>
  </si>
  <si>
    <t xml:space="preserve">Manipulacion de los informes generados en el administrador de informes </t>
  </si>
  <si>
    <t xml:space="preserve">Sancion economica </t>
  </si>
  <si>
    <t xml:space="preserve">Errores en digitación de datos, mantenimiento o descarga </t>
  </si>
  <si>
    <t xml:space="preserve">Desactualización de los informes generados </t>
  </si>
  <si>
    <t>CT-006</t>
  </si>
  <si>
    <t>Cartera sin gestionar</t>
  </si>
  <si>
    <t xml:space="preserve"> Falta de cobro de la cartera Administrativa y prejuridica </t>
  </si>
  <si>
    <t xml:space="preserve">Error en la manipulacion del  integrador </t>
  </si>
  <si>
    <t>Afectacion en la recuperacion de la cartera</t>
  </si>
  <si>
    <t xml:space="preserve">Incumplimiento de la obligación de informar </t>
  </si>
  <si>
    <t xml:space="preserve">Falta de concetracion por parte del funcionario </t>
  </si>
  <si>
    <t xml:space="preserve">Falla en la actualizacion del integrador </t>
  </si>
  <si>
    <t>CT-007</t>
  </si>
  <si>
    <t>Registro de información errada, incompleta o falsa en el Integrador</t>
  </si>
  <si>
    <t>Falta de veraciada en la informacion (informacion falsa)</t>
  </si>
  <si>
    <t xml:space="preserve">Falta de comunicación asertiva </t>
  </si>
  <si>
    <t xml:space="preserve">Duplicidad de la informacion en la gestion de cobro </t>
  </si>
  <si>
    <t>Gestión_de_cuentas_de_clientes</t>
  </si>
  <si>
    <t xml:space="preserve">Perdidas por registros incorrectos de clientes </t>
  </si>
  <si>
    <t xml:space="preserve">Mala digitalizacion </t>
  </si>
  <si>
    <t>Falsedad en la informacion suministrada por parte del asociado</t>
  </si>
  <si>
    <t>CT-008</t>
  </si>
  <si>
    <t>Incumplimiento del calendario de envío de comunicación previa</t>
  </si>
  <si>
    <t xml:space="preserve">No envio de la infromacion en las fechas estipuladas previamente </t>
  </si>
  <si>
    <t xml:space="preserve">Omision del calendario por parte del funcionario </t>
  </si>
  <si>
    <t xml:space="preserve">Sancion economica y legal </t>
  </si>
  <si>
    <t>CT-009</t>
  </si>
  <si>
    <t>Automatización de procesos</t>
  </si>
  <si>
    <t xml:space="preserve">Evitar errores en los procesos por medio de la automatización </t>
  </si>
  <si>
    <t>Oportunidad</t>
  </si>
  <si>
    <t xml:space="preserve">Cumplir con los procesos que se llevan a cabo en la cooperativa por medio de herramientas digitales o desarrollos </t>
  </si>
  <si>
    <t xml:space="preserve">Evitar fallas al generar informes </t>
  </si>
  <si>
    <t xml:space="preserve">Agilidad en los procedimientos </t>
  </si>
  <si>
    <t>Minimizar la operatividad</t>
  </si>
  <si>
    <t>CT-010</t>
  </si>
  <si>
    <t xml:space="preserve">Fallas en la plataforma tecnológica de comunicación </t>
  </si>
  <si>
    <t xml:space="preserve">No comunicación efectiva con el asociado </t>
  </si>
  <si>
    <t xml:space="preserve">Perdida de conectividad para realizar las gestiones de cobro </t>
  </si>
  <si>
    <t xml:space="preserve">Fallas en la platoforma de llamadas </t>
  </si>
  <si>
    <t>Falla en la gestion de cobro y comercial</t>
  </si>
  <si>
    <t xml:space="preserve">Fallas en la pataforma envio de mensajes de textos y correos </t>
  </si>
  <si>
    <t xml:space="preserve">Falta de capacitacion del funcionario de social media </t>
  </si>
  <si>
    <t>CT-011</t>
  </si>
  <si>
    <t xml:space="preserve">Incumplimiento a los procesos de notificación </t>
  </si>
  <si>
    <t xml:space="preserve">No envio de notificaciones previas  </t>
  </si>
  <si>
    <t xml:space="preserve">Manipulacion en la base de datos </t>
  </si>
  <si>
    <t xml:space="preserve">Sancion economica/legal  y deterioro de la cartera </t>
  </si>
  <si>
    <t>Entrega no efectiva por parte del prestador de servicio de mensajeria</t>
  </si>
  <si>
    <t xml:space="preserve">Desactualizacion en los datos personales del asociado </t>
  </si>
  <si>
    <t xml:space="preserve">Error en la convinacion de las cartas de notificacion previa </t>
  </si>
  <si>
    <t>CT-012</t>
  </si>
  <si>
    <t>Desactualización de la información de los deudores</t>
  </si>
  <si>
    <t xml:space="preserve">Informacion obsoleta de los asociados en la base de datos </t>
  </si>
  <si>
    <t>Falta de disposicion por parte de deudores y/o codeudores para la actualizacion de datos personales</t>
  </si>
  <si>
    <t xml:space="preserve">Falta de compromiso por parte del deudor y/o codeudor </t>
  </si>
  <si>
    <t>Gestion de cobranza y recaudo no efectiva</t>
  </si>
  <si>
    <t xml:space="preserve">Falta de campañas por parte de la cooperativa para la  actualizacion de datos personales </t>
  </si>
  <si>
    <t>CT-013</t>
  </si>
  <si>
    <t>Pérdida de pagarés cuando se envian a juridico</t>
  </si>
  <si>
    <t xml:space="preserve">Extravio de información de pagares por los diferentes actores en el proceso de cobro jurico </t>
  </si>
  <si>
    <t>CT-014</t>
  </si>
  <si>
    <t>No notificar el inicio del cobro jurídico (mensajes, correos, cartas)</t>
  </si>
  <si>
    <t xml:space="preserve">Errores en la notificación en el cobre juridico por manipulación en la base de datos. </t>
  </si>
  <si>
    <t xml:space="preserve">Deficiencia en la manipulación de la base de datos de los deudores y codeudores de la cooperativa. </t>
  </si>
  <si>
    <t>No cumplimiento del procedimiento de Cobro jurídico</t>
  </si>
  <si>
    <t xml:space="preserve">Inconfomidad por parte del aosciado por no notificarlo </t>
  </si>
  <si>
    <t>Gestión de cartera</t>
  </si>
  <si>
    <t xml:space="preserve">Servicio al cliente interno y externo </t>
  </si>
  <si>
    <t xml:space="preserve">No se generan las cartas de cobro juridico en las agencias </t>
  </si>
  <si>
    <t xml:space="preserve">Fallas en la plataforma de los envios de la notificación </t>
  </si>
  <si>
    <t>CT-015</t>
  </si>
  <si>
    <t>Imposibilidad de exigir jurídicamente una obligación</t>
  </si>
  <si>
    <t xml:space="preserve">Perdida de documentación para realizar cobro juridico por cualquier evento interno o externo inusual. </t>
  </si>
  <si>
    <t xml:space="preserve">Negligencia en el manejo de la documentación de pagares. </t>
  </si>
  <si>
    <t xml:space="preserve">Perdida o daño en los pagares </t>
  </si>
  <si>
    <t xml:space="preserve">Repercuciones juridicas, reputacionales y economicas para la cooperativa </t>
  </si>
  <si>
    <t xml:space="preserve">Mal diligenciamento de los documentos </t>
  </si>
  <si>
    <t xml:space="preserve">Robo de documentación de pagares </t>
  </si>
  <si>
    <t xml:space="preserve">Depuración erronea de pagares. </t>
  </si>
  <si>
    <t>CT-016</t>
  </si>
  <si>
    <t>No ejecución de los procesos de cobro jurídico por parte de los abogados externos</t>
  </si>
  <si>
    <t xml:space="preserve">Negligencia del abogado responsable de instaurar la demanda para el cobro juridico . </t>
  </si>
  <si>
    <t xml:space="preserve">Ausencia de compromiso de los abogados externos en llevar un control de los pagare asignados </t>
  </si>
  <si>
    <t xml:space="preserve">Falta de organización por parte de los abogados externos en el manejo de los procesos asignados </t>
  </si>
  <si>
    <t xml:space="preserve">Pérdida de recuperación de la obligación </t>
  </si>
  <si>
    <t>Pérdidas por inexactitud de los informes externos</t>
  </si>
  <si>
    <t xml:space="preserve">Falta de compromiso  para el seguimiento de los casos </t>
  </si>
  <si>
    <t xml:space="preserve">Ausencia de seguimiento de los procesos de cobro que se les asignan a terceros </t>
  </si>
  <si>
    <t>CT-017</t>
  </si>
  <si>
    <t>Aplicación de cruce jurídico</t>
  </si>
  <si>
    <t xml:space="preserve">Cuando se radica la demanda se hace cruce de aportes sociales y existe un error en la enmarcacion o desmarcacion del cruce juridico. </t>
  </si>
  <si>
    <t>Falla en la marcación y desmarcación del estado juridico .</t>
  </si>
  <si>
    <t xml:space="preserve">Fallas en el sistema para realizar los cruces </t>
  </si>
  <si>
    <t xml:space="preserve">Aumento de indicador de perdida esperada </t>
  </si>
  <si>
    <t xml:space="preserve">Negliencia en la marcación y desmarcación </t>
  </si>
  <si>
    <t xml:space="preserve">El asociado tiene compromisos y no se puede realizar el cruce </t>
  </si>
  <si>
    <t>CT-018</t>
  </si>
  <si>
    <t>Desactualización del inventario de procesos jurídicos</t>
  </si>
  <si>
    <t xml:space="preserve">Los abogados encargados de los procesos juridicos no remiten la información al área para mantener actualizado el proceso </t>
  </si>
  <si>
    <t>Falta de compromiso para tener actualizada la docuemnteación de cada uno de los procesos</t>
  </si>
  <si>
    <t xml:space="preserve">No cumplimiento de los terminos acordados por parte de los abogados en la actualización de documentación </t>
  </si>
  <si>
    <t xml:space="preserve">No tener trazabilidad de cada uno de los procesos para la toma de decisiones </t>
  </si>
  <si>
    <t xml:space="preserve">No exigencia de la actualización pediodica de la documentación </t>
  </si>
  <si>
    <t>CT-019</t>
  </si>
  <si>
    <t>Contabilización errada de títulos</t>
  </si>
  <si>
    <t xml:space="preserve">Se liquidan erroneamente los valores a abonar al crédito y en honorarios de abogados, o se abonan a una obligación que no correspondia. </t>
  </si>
  <si>
    <t>Información erronea de pagare por parte de los abogados</t>
  </si>
  <si>
    <t xml:space="preserve">Error en la digitación de los titulos </t>
  </si>
  <si>
    <t xml:space="preserve">Baja productivad y control en los procesos </t>
  </si>
  <si>
    <t xml:space="preserve">Falta control de control para llevar el seguimiento de contabilización de los titulos </t>
  </si>
  <si>
    <t xml:space="preserve">Error en la información de los abogados </t>
  </si>
  <si>
    <t>CT-020</t>
  </si>
  <si>
    <t>No finalización oportuna de los procesos de cobro jurídico</t>
  </si>
  <si>
    <t xml:space="preserve">No notifican a la asistente  juridica ni  se envia la terminación oportunamente  o el abogado no remita la terminación al juzgado. / CRISTIN CAMILA </t>
  </si>
  <si>
    <t xml:space="preserve">Falta de control en los procesos para finiquitarse oportunamente </t>
  </si>
  <si>
    <t xml:space="preserve">Falta de notificación de terminación de proceso por el area de cartera </t>
  </si>
  <si>
    <t xml:space="preserve">Demora en la finalización de procesos que dificulta su control </t>
  </si>
  <si>
    <t xml:space="preserve">El abogado no presente ante el juzgado la terminación del proceso </t>
  </si>
  <si>
    <t>No notificación de las agencias de los pagos realizados para finalizar el proceso</t>
  </si>
  <si>
    <t>CT-021</t>
  </si>
  <si>
    <t>Fallas en el Integrador en el proceso de castigo de cartera</t>
  </si>
  <si>
    <t xml:space="preserve">Por fallas del sistema no deja realizar el proceso de castigo de cartera / CRISTIN CAMILA </t>
  </si>
  <si>
    <t xml:space="preserve">El proveedor del software de OPA presenta demoras en las novedades solicitadas. </t>
  </si>
  <si>
    <t>No se realizan las respectivas pruebas a tiempo de las actualizaciones de OPA</t>
  </si>
  <si>
    <t xml:space="preserve">Retrasos en los procesos de castigo de cartera que pueden general </t>
  </si>
  <si>
    <t xml:space="preserve">Demoras en realizar las novedades por falta e OPA </t>
  </si>
  <si>
    <t xml:space="preserve">Falta de clausula en el contrato para determinar tiempos de respuesta  a las novedades </t>
  </si>
  <si>
    <t>CT-022</t>
  </si>
  <si>
    <t>Envío de informes al ente de control SES</t>
  </si>
  <si>
    <t xml:space="preserve">Evitar errores al momento de suministrar la información requerida </t>
  </si>
  <si>
    <t>Error humano al realizar los informes requeridos por el ente de control SES</t>
  </si>
  <si>
    <t>Falta de precisión en las cifras</t>
  </si>
  <si>
    <t>Probabilidad de incurrir en multas por parte del ente de control</t>
  </si>
  <si>
    <t>Gestión financiera</t>
  </si>
  <si>
    <t>Fallas en el sistema</t>
  </si>
  <si>
    <t>CT-023</t>
  </si>
  <si>
    <t>Error en la aplicación del proceso de Evaluación de cartera</t>
  </si>
  <si>
    <t>Fallas debido a que el proceso se realiza manualmente en su totalidad</t>
  </si>
  <si>
    <t xml:space="preserve">No contar con automatización en el sistema para realizar el proceso </t>
  </si>
  <si>
    <t>Incumplimiento al procedimiento de evaluación de cartera (averiguar donde se encuentra el pr)</t>
  </si>
  <si>
    <t>Requerimiento por parte de la supersolidaria financiera y que se distorcionen los porcentajes de provisión</t>
  </si>
  <si>
    <t>Gestión de cartera
Gestión financiera</t>
  </si>
  <si>
    <t xml:space="preserve">Que el modulo de calificación cualitativa no funcione por desactualización o alguna falla </t>
  </si>
  <si>
    <t>CT-024</t>
  </si>
  <si>
    <t>Desactualización de los avaluos de garantías hipotecarias</t>
  </si>
  <si>
    <t>WILDER</t>
  </si>
  <si>
    <t>CT-025</t>
  </si>
  <si>
    <t>Incumplimiento de los requisitos de reclamación de garantías</t>
  </si>
  <si>
    <t>Pérdida en el envío de los pagarés y carta de aceptación de la garantía desde las oficinas al área de cartera.
Mal diligenciamiento de los pagarés (falta de firmas o error)</t>
  </si>
  <si>
    <t xml:space="preserve">No contar con un procedimiento para las reclamaciones del fondo de garantías </t>
  </si>
  <si>
    <t>Incumplimiento del tiempo pactado para la reclamación ante el fondo de garantías</t>
  </si>
  <si>
    <t>No recuperación total del saldo del crédito por parte del fondo de garantías</t>
  </si>
  <si>
    <t>No tener control en el envío de pagarés</t>
  </si>
  <si>
    <t>Mal diligenciamiento del formulario y carta de aceptación de la garantía</t>
  </si>
  <si>
    <t>CT-026</t>
  </si>
  <si>
    <t>Aplicación de la reclamación de garantía a una persona que no corresponde</t>
  </si>
  <si>
    <t xml:space="preserve">Reclamación a una persona erronea por mal digitación en los datos de la garantia </t>
  </si>
  <si>
    <t>CT-027</t>
  </si>
  <si>
    <t>No respuesta a derechos de petición o incumplimiento de tiempos</t>
  </si>
  <si>
    <t>Que no se atienda oportunamente los derechos de petición recibidos</t>
  </si>
  <si>
    <t xml:space="preserve">No dar respuesta al derecho de petición oportunamente </t>
  </si>
  <si>
    <t>Incumplimiento al procedimiento de ATENCIÓN DE CONSULTAS Y RECLAMOS DE HABEAS DATA</t>
  </si>
  <si>
    <t>Incurrir en multas o sanciones por parte de la supersolidaria de industria y comercio SIC</t>
  </si>
  <si>
    <t>No tener control de los derechos de petición recibidos</t>
  </si>
  <si>
    <t>No tener en cuenta los tiempos establecidos para dar respuesta</t>
  </si>
  <si>
    <t>CT-028</t>
  </si>
  <si>
    <t xml:space="preserve">Formación y capacitación </t>
  </si>
  <si>
    <t>Mal ejecución de los procedimientos por parte de los funcionarios por falta de formación y capacitación</t>
  </si>
  <si>
    <t xml:space="preserve">Ausencia en el programa de capacitaciones </t>
  </si>
  <si>
    <t>Fallas y errores en los procesos que llevan a cabo en el area de cartera</t>
  </si>
  <si>
    <t>No cumplir con los objetivos establecidos por el área</t>
  </si>
  <si>
    <t xml:space="preserve">Falta de presupesto para el programa de capacitación </t>
  </si>
  <si>
    <t>CT-029</t>
  </si>
  <si>
    <t>Retiro erróneo de asociados</t>
  </si>
  <si>
    <t xml:space="preserve">ARNULFO </t>
  </si>
  <si>
    <t>CT-030</t>
  </si>
  <si>
    <t>Perdida de documentos soportes de operaciones de normalización de cartera</t>
  </si>
  <si>
    <t xml:space="preserve">CRISTIN CAMILA </t>
  </si>
  <si>
    <t>CT-031</t>
  </si>
  <si>
    <t>Presiones por instancias superiores para aprobación de normalizaciones</t>
  </si>
  <si>
    <t>CT-032</t>
  </si>
  <si>
    <t>Falsificación o alteración de documentos soportes de crédito de normalización</t>
  </si>
  <si>
    <t>CT-033</t>
  </si>
  <si>
    <t xml:space="preserve">Error en contabilización de desembolo de créditos y aplicación de descuentos </t>
  </si>
  <si>
    <t>CT-034</t>
  </si>
  <si>
    <t xml:space="preserve">No aplicación de bloqueos  </t>
  </si>
  <si>
    <t xml:space="preserve">depende al tipo desembolso arreglo o estada del asociado no  se aplique bloqueo o  restriccion - ARNULFO </t>
  </si>
  <si>
    <t>CT-035</t>
  </si>
  <si>
    <t>Declaración de insolvencia de los deudores</t>
  </si>
  <si>
    <t>CO-025</t>
  </si>
  <si>
    <t>No validación de los bloqueos y/o vetos</t>
  </si>
  <si>
    <t>CO-026</t>
  </si>
  <si>
    <t xml:space="preserve">No solicitar el traslado de agencia para readmisión </t>
  </si>
  <si>
    <t>CO-027</t>
  </si>
  <si>
    <t xml:space="preserve">Vinculación de PEP sin aprobación del Consejo de Admón. </t>
  </si>
  <si>
    <t>CO-028</t>
  </si>
  <si>
    <t xml:space="preserve">Ingreso erróneo de datos en el Integrador </t>
  </si>
  <si>
    <t>CO-029</t>
  </si>
  <si>
    <t>No validación de datos de ingreso en afiliación en barra y virtual</t>
  </si>
  <si>
    <t>CO-030</t>
  </si>
  <si>
    <t>Asginación erróne de acta de ingreso</t>
  </si>
  <si>
    <t>CO-031</t>
  </si>
  <si>
    <t>Digitalización de procesos</t>
  </si>
  <si>
    <t>CO-032</t>
  </si>
  <si>
    <t>Fallas en la plataforma tecnológica  (OPA)</t>
  </si>
  <si>
    <t>CO-033</t>
  </si>
  <si>
    <t>Pérdida de documentos hoja de vida de asociados</t>
  </si>
  <si>
    <t>CO-034</t>
  </si>
  <si>
    <t>Vinculación de personas jurídicas</t>
  </si>
  <si>
    <t>CO-035</t>
  </si>
  <si>
    <t>Fallas en el proceso de autenticación de identidad en procesos de afiliación y actualización virtual</t>
  </si>
  <si>
    <t xml:space="preserve">SISTEMAS </t>
  </si>
  <si>
    <t>CO-036</t>
  </si>
  <si>
    <t>Cancelación de cuentas de ahorro</t>
  </si>
  <si>
    <t>CO-037</t>
  </si>
  <si>
    <t>Devolución de saldos sin beneficiarios</t>
  </si>
  <si>
    <t>CO-038</t>
  </si>
  <si>
    <t xml:space="preserve">Pocos beneficios sociales para los asociados </t>
  </si>
  <si>
    <t xml:space="preserve">Disminución de presupuesto para el rubro designado a los beneficios sociales de los asociados. </t>
  </si>
  <si>
    <t>Crisis economica nacional e internacional.</t>
  </si>
  <si>
    <t xml:space="preserve">Disminución de los excedentes para inversión en el balance social </t>
  </si>
  <si>
    <t>Insatisfacción y reducción de la base social de la cooperativa.</t>
  </si>
  <si>
    <t>Gestión social 
Gestión comercial</t>
  </si>
  <si>
    <t xml:space="preserve">Captación, colocación y social. </t>
  </si>
  <si>
    <t>CO-039</t>
  </si>
  <si>
    <t>No inactivación de las cuentas infantiles al trasladar al asociado a adulto</t>
  </si>
  <si>
    <t>CO-040</t>
  </si>
  <si>
    <t>Trasladar asociados entre agencias con cuentas inactivas</t>
  </si>
  <si>
    <t xml:space="preserve">NORMA </t>
  </si>
  <si>
    <t>CO-041</t>
  </si>
  <si>
    <t>Condiciones de manejo de cuentas de ahorro</t>
  </si>
  <si>
    <t>CO-042</t>
  </si>
  <si>
    <t xml:space="preserve">Mantenimiento de los activos fijos de apoyo en operaciones de caja </t>
  </si>
  <si>
    <t>CT-036</t>
  </si>
  <si>
    <t>falta verificar toques</t>
  </si>
  <si>
    <t xml:space="preserve">no se verifica en la pagina de los policias si tiene descuentos y  embargos- ARNULFO </t>
  </si>
  <si>
    <t>CT-037</t>
  </si>
  <si>
    <t>no cobro de seguro en el momento de desembolso</t>
  </si>
  <si>
    <t>CT-038</t>
  </si>
  <si>
    <t>no dejar soporte de honorarios de abogados</t>
  </si>
  <si>
    <t xml:space="preserve">no dejar calro en el momento de arreglos los honorarios de los abogados- CRISTIN CAMILA </t>
  </si>
  <si>
    <t>CT-039</t>
  </si>
  <si>
    <t xml:space="preserve">No registrar los bloqueos y/o vetos </t>
  </si>
  <si>
    <t xml:space="preserve">normalización de cartera - jurídico - cruces - cartera castigada - condonaciones - cuenta covid - insolvencia / ARNULFO </t>
  </si>
  <si>
    <t>TD-001</t>
  </si>
  <si>
    <t>GESTION DE TRANSFORMACION DIGITAL</t>
  </si>
  <si>
    <t xml:space="preserve">No generación de backup de  BI </t>
  </si>
  <si>
    <t xml:space="preserve">No tener copia de los archivos que se estan generando y si ocurre alguna eventualidad  no se tiene soporte de ello. </t>
  </si>
  <si>
    <t xml:space="preserve">Falta de cronograma para especificar las fehcas de la generación de backup </t>
  </si>
  <si>
    <t xml:space="preserve">El procedimiento  para  la generación de backup  de BI  no existe </t>
  </si>
  <si>
    <t xml:space="preserve">Perdida de la información del informe </t>
  </si>
  <si>
    <t>incluye todo el mapa de procesos</t>
  </si>
  <si>
    <t>TD-002</t>
  </si>
  <si>
    <t xml:space="preserve">No documentación de los procesos de BI </t>
  </si>
  <si>
    <t xml:space="preserve">No se encuentran documentadas las actividades desarrolladas en inteligencia de negocios </t>
  </si>
  <si>
    <t xml:space="preserve">Falta de maduración del proyecto </t>
  </si>
  <si>
    <t xml:space="preserve">Actualización constante del proyecto </t>
  </si>
  <si>
    <t xml:space="preserve">Desinteres de los lideres del proceso para el mejoramiento continuo de la herramienta </t>
  </si>
  <si>
    <t xml:space="preserve">No reporte de novedades de los informes por parte de los usuarios </t>
  </si>
  <si>
    <t>TD-003</t>
  </si>
  <si>
    <t>Calidad y disponibilidad de la información reflejada en los informes de BI</t>
  </si>
  <si>
    <t xml:space="preserve">Fallas en la calidad de los datos </t>
  </si>
  <si>
    <t xml:space="preserve">cambios no notificados en la fuente de información </t>
  </si>
  <si>
    <t>No acceso a información confiable para la toma de decisiones</t>
  </si>
  <si>
    <t>Problema en el mantenimiento de datos de referencia</t>
  </si>
  <si>
    <t xml:space="preserve">incompatibilidad de versión del servidor y del equipo </t>
  </si>
  <si>
    <t>reprocesos por cambios solicitados por los usuarios</t>
  </si>
  <si>
    <t xml:space="preserve">Actualización diaria del Job ( Fallas en las ETL) </t>
  </si>
  <si>
    <t>Retrasos en el cierre diario de OPA</t>
  </si>
  <si>
    <t>Diferencias entre los informes generados por TD y TIC</t>
  </si>
  <si>
    <t>Mantenimientos en la bodega</t>
  </si>
  <si>
    <t xml:space="preserve">Falta de conocimiento de los procesos de las diferentes areas </t>
  </si>
  <si>
    <t>Corrección de historicos de OPA</t>
  </si>
  <si>
    <t xml:space="preserve">Inconsistencias de tipo de datos con OPA (Simbolos que no representan el tipo de datos ) </t>
  </si>
  <si>
    <t xml:space="preserve">Mala logica o interpretación del script </t>
  </si>
  <si>
    <t>TD-004</t>
  </si>
  <si>
    <t>Subutilización de la herramienta de Power BI</t>
  </si>
  <si>
    <t xml:space="preserve">No se le esta dando el uso adecuado a los informes </t>
  </si>
  <si>
    <t xml:space="preserve">Falta de cultura organizacional </t>
  </si>
  <si>
    <t xml:space="preserve">Falta de comunicación y capacitación del personal </t>
  </si>
  <si>
    <t xml:space="preserve">No aprovechamiento de las herramientas tecnologicas </t>
  </si>
  <si>
    <t>TD-005</t>
  </si>
  <si>
    <t xml:space="preserve">Fuga o pérdida de información de los informes </t>
  </si>
  <si>
    <t xml:space="preserve">Suministrar  información no  de la cooperativa a terceras personas </t>
  </si>
  <si>
    <t xml:space="preserve">Conflicto de intereses </t>
  </si>
  <si>
    <t>mal manejo de claves</t>
  </si>
  <si>
    <t>Generar riesgo reputacional a la cooeprativa</t>
  </si>
  <si>
    <t>Servicio al cliente interno y externo</t>
  </si>
  <si>
    <t>abuso de confianza</t>
  </si>
  <si>
    <t>TD-006</t>
  </si>
  <si>
    <t>Pérdida o deterioro de documentos físicos</t>
  </si>
  <si>
    <t xml:space="preserve">Implementar y ejecutar el sistema de gestión documental </t>
  </si>
  <si>
    <t xml:space="preserve">No aplicación de procedimientos de gextión documental </t>
  </si>
  <si>
    <t>No implementación del Sistema de Gestión Documental</t>
  </si>
  <si>
    <t xml:space="preserve">Riesgo legal </t>
  </si>
  <si>
    <t xml:space="preserve">No adecuación de las condiciones físicas del archivo central </t>
  </si>
  <si>
    <t>TD-007</t>
  </si>
  <si>
    <t>Intermitencia en el servicio de la plataforma de Gestión Documental</t>
  </si>
  <si>
    <t xml:space="preserve">Fallas en el sistemas por caidas de la red </t>
  </si>
  <si>
    <t xml:space="preserve">Falla en el sistema del servidor o del proveedor  </t>
  </si>
  <si>
    <t xml:space="preserve">No aplicabilidad del plan de continuidad del negocio </t>
  </si>
  <si>
    <t xml:space="preserve">Interrupción en los procesos automatizados en la herramienta </t>
  </si>
  <si>
    <t xml:space="preserve">Fallas en la red </t>
  </si>
  <si>
    <t xml:space="preserve"> actualizaciones en la plataforma </t>
  </si>
  <si>
    <t>TD-008</t>
  </si>
  <si>
    <t>Disponibilidad de los documentos físicos</t>
  </si>
  <si>
    <t xml:space="preserve">Falta de control y custodia de los documentos fisicos </t>
  </si>
  <si>
    <t xml:space="preserve">No aplicabilidad de los procesos de gestión documental </t>
  </si>
  <si>
    <t>No se tienen digitalizados los documentos</t>
  </si>
  <si>
    <t xml:space="preserve">Interrupción operativa o juridica por falta de la documentación </t>
  </si>
  <si>
    <t>TD-009</t>
  </si>
  <si>
    <t>Subutilización de la herramienta de Gestión Documental</t>
  </si>
  <si>
    <t xml:space="preserve">Falta de sencibilización y apropiación de los procesos internos </t>
  </si>
  <si>
    <t xml:space="preserve">Exigencia por parte de la alta gerencia para los cumplimientos de los procesos </t>
  </si>
  <si>
    <t xml:space="preserve">Ausencia de capacitación y formación en gestión documental </t>
  </si>
  <si>
    <t xml:space="preserve">Procesos inconclusos y falta de autogestión </t>
  </si>
  <si>
    <t xml:space="preserve">Servicio al cliente interno </t>
  </si>
  <si>
    <t xml:space="preserve">Integración del Sistema de Gestión Documental con todos los procesos </t>
  </si>
  <si>
    <t>GI-001</t>
  </si>
  <si>
    <t>GESTION INTEGRAL</t>
  </si>
  <si>
    <t>No realización de los examenes de ingreso, periódicos y de retiro</t>
  </si>
  <si>
    <t xml:space="preserve">Ausencia de la realización de los exámenes médicos ocupacionales a los funcionarios </t>
  </si>
  <si>
    <t>Omisión de los procedimientos</t>
  </si>
  <si>
    <t>Omisión del procedimiento de vinculación y desvinculación de funcionarios</t>
  </si>
  <si>
    <t xml:space="preserve">Incumplimiento al Decreto 1295 de 1994 </t>
  </si>
  <si>
    <t>Administrativo - SST</t>
  </si>
  <si>
    <t>Omisión del procedimiento de examenes médicos ocupacionales</t>
  </si>
  <si>
    <t>Falta de formación de la persona encargada de RRHH y/o SST</t>
  </si>
  <si>
    <t>Falta de asignación de presupuesto por parte de la Gerencia</t>
  </si>
  <si>
    <t>Ausencia de la notificación para ejecución de exámenes de retiro</t>
  </si>
  <si>
    <t xml:space="preserve">Ausencia de funcionarios por licencias, vacaciones y/o permisos. </t>
  </si>
  <si>
    <t>GI-002</t>
  </si>
  <si>
    <t xml:space="preserve">No aplicación de la normatividad vigente </t>
  </si>
  <si>
    <t>Obviar los parámetros normativos</t>
  </si>
  <si>
    <t>Desconocimiento de la normatividad</t>
  </si>
  <si>
    <t>Falta de revisión de la normatividad relacionada a SST</t>
  </si>
  <si>
    <t>Sanciones administrativas y económicas</t>
  </si>
  <si>
    <t>Todos los procesos</t>
  </si>
  <si>
    <t>Negligencia en el actuar por parte del funcionario encargado de SST</t>
  </si>
  <si>
    <t>Fallas en el proceso de comunicación interna</t>
  </si>
  <si>
    <t>GI-003</t>
  </si>
  <si>
    <t>No reporte de novedades, incidentes y/o accidentes de trabajo o enfermedades laborales</t>
  </si>
  <si>
    <t>Ausencia del reporte por parte del responsable de SST ante la ARL, Ministerio de trabajo y/o EPS.</t>
  </si>
  <si>
    <t>Desconocimiento de la normatividad y de los procesos internos</t>
  </si>
  <si>
    <t>Ausencia de reporte por parte del funcionario afectado por desconocimiento de los procedimientos</t>
  </si>
  <si>
    <t xml:space="preserve">Sanciones administrativas, económicas y profesionales </t>
  </si>
  <si>
    <t>Higiene_y_Seguridad_en_el_Trabajo</t>
  </si>
  <si>
    <t xml:space="preserve">Responsabilidad general: caídas, resbalones, cortadas, etc. </t>
  </si>
  <si>
    <t>SST</t>
  </si>
  <si>
    <t>Incumplimiento de las responsabilidades ante el SIG por parte de los funcionarios</t>
  </si>
  <si>
    <t>GI-004</t>
  </si>
  <si>
    <t>No entrega de elementos de EPP</t>
  </si>
  <si>
    <t>Incumplimiento al Artículo 122 del Decreto 1072 de 2015</t>
  </si>
  <si>
    <t>Sanciones administrativas, económicas y profesionales</t>
  </si>
  <si>
    <t xml:space="preserve">Casos relacionados con las normas de higiene y seguridad </t>
  </si>
  <si>
    <t>Ausencia de solicitud de EPP por parte del funcionario que lo requiere</t>
  </si>
  <si>
    <t>No ejecución de las inspecciones de EPP</t>
  </si>
  <si>
    <t>GI-005</t>
  </si>
  <si>
    <t>Desactualización de la documentación de SST</t>
  </si>
  <si>
    <t>Error o falla en la ejecución de los procesos por no contar con documentación actualizada</t>
  </si>
  <si>
    <t>Educación del encargado de SST</t>
  </si>
  <si>
    <t>Cambios normativos</t>
  </si>
  <si>
    <t>Ejecución errónea de las actividades</t>
  </si>
  <si>
    <t>No revisión de listado maestro de documentos</t>
  </si>
  <si>
    <t>GI-006</t>
  </si>
  <si>
    <t>Incumplimiento del cronograma de reuniones del COPASST y CCL</t>
  </si>
  <si>
    <t xml:space="preserve">No ejecucion de las actividades programadas </t>
  </si>
  <si>
    <t>Ausencia en la programacion de las reuniones</t>
  </si>
  <si>
    <t>Falta de compromiso por parte de los miembros del comité</t>
  </si>
  <si>
    <t>Incumplimiento legal de las actividades del comité</t>
  </si>
  <si>
    <t xml:space="preserve">Organización laboral </t>
  </si>
  <si>
    <t>Fallas en la programacion de las reuniones</t>
  </si>
  <si>
    <t>Falta de evidencia de la ejecucion de las reuniones</t>
  </si>
  <si>
    <t>GI-007</t>
  </si>
  <si>
    <t>Incumplimiento del Plan de trabajo de SST</t>
  </si>
  <si>
    <t xml:space="preserve">Ausencia de actividades programadas en el plan de trabajo anual </t>
  </si>
  <si>
    <t>Ausencia en la programacion de las actividades</t>
  </si>
  <si>
    <t>Ineficiencia en el proceso de SST</t>
  </si>
  <si>
    <t xml:space="preserve">Falta de compromiso por parte de los funcionarios </t>
  </si>
  <si>
    <t>GI-008</t>
  </si>
  <si>
    <t>Incumplimiento del cronograma de presentación de Estándares Mínimos ante el Ministerio de Trabajo</t>
  </si>
  <si>
    <t xml:space="preserve">Negligencia de la ejecucuion de la  resolucion 0312 del 2019 </t>
  </si>
  <si>
    <t>LEGAL</t>
  </si>
  <si>
    <t xml:space="preserve">Sanciones economicas, administrativas y profesionales </t>
  </si>
  <si>
    <t>Falta de formacion al responsable SG-SST</t>
  </si>
  <si>
    <t>GI-009</t>
  </si>
  <si>
    <t xml:space="preserve">Notificación falsa de enfermedad o condiciones de salud </t>
  </si>
  <si>
    <t xml:space="preserve">Procedimiento fraudulento </t>
  </si>
  <si>
    <t xml:space="preserve">Falta de etica profesional por parte de los funcionarios </t>
  </si>
  <si>
    <t xml:space="preserve">Mala comunicación asertiva </t>
  </si>
  <si>
    <t xml:space="preserve">Reproceso en el procedimiento de reporte de enfermedades y/o condiciones de salud </t>
  </si>
  <si>
    <t>Valoración errada de posiciones de forma intencional</t>
  </si>
  <si>
    <t xml:space="preserve">Fallas en el monitoreo de permisos por faltas medicas </t>
  </si>
  <si>
    <t>GI-010</t>
  </si>
  <si>
    <t>Ausencia de la identificación, evaluación y valoración de los peligros de SST</t>
  </si>
  <si>
    <t>Desactualizacion de la Matriz IPEVR</t>
  </si>
  <si>
    <t>GI-011</t>
  </si>
  <si>
    <t xml:space="preserve">Incumplimiento parcial o total al programa de seguridad vial </t>
  </si>
  <si>
    <t xml:space="preserve">Ausencia de monitoreo del programa de seguridad vial </t>
  </si>
  <si>
    <t xml:space="preserve">Prevencion de accidentes de transito </t>
  </si>
  <si>
    <t>Accidentes de transito mortales</t>
  </si>
  <si>
    <t xml:space="preserve">Falta de monitoreo en el control documental del programa de seguridad vial </t>
  </si>
  <si>
    <t xml:space="preserve">Falta de documentos soportes </t>
  </si>
  <si>
    <t>GI-012</t>
  </si>
  <si>
    <t>Compromiso esporádico de la Alta Dirección ante el SIG</t>
  </si>
  <si>
    <t xml:space="preserve">La participación de los lideres de procesos es baja o se presenta en ciertas ocasiones ante la gestión del cambio y plan de mejoramiento. </t>
  </si>
  <si>
    <t xml:space="preserve">Ausencia de compromiso por parte de la Alta Dirección en  las actividades de seguimiento y control  </t>
  </si>
  <si>
    <t xml:space="preserve">Falta de registros o evidencias de actividades o procedimientos </t>
  </si>
  <si>
    <t xml:space="preserve">SIG </t>
  </si>
  <si>
    <t xml:space="preserve">Todos los productos </t>
  </si>
  <si>
    <t xml:space="preserve">No implementación de actividades de seguimiento y control </t>
  </si>
  <si>
    <t xml:space="preserve">Falta de comunicación para el desarrollo de planes de acción para el cierre de hallazgos </t>
  </si>
  <si>
    <t xml:space="preserve">Ausencia de participación de los lideres de procesos en capacitación y formación en SIG </t>
  </si>
  <si>
    <t>GI-013</t>
  </si>
  <si>
    <t>Incumplimiento al procedimiento de elaboración y control de documentos del SIG</t>
  </si>
  <si>
    <t xml:space="preserve">Falta de comunicación para la creación y modificación de documentos del SIG </t>
  </si>
  <si>
    <t>Se entregan los documentos sin la estructura del SIG o con minima antelación para la revisión por parte del encargado.</t>
  </si>
  <si>
    <t xml:space="preserve">No se tiene en cuenta al funcionario encargado en la construcción o idea principal del documento </t>
  </si>
  <si>
    <t xml:space="preserve">Retrasos y/o errores en la ejecución de los procedimientos </t>
  </si>
  <si>
    <t xml:space="preserve">Fallas en la planeación para la revisión y aprobación de los documentos. </t>
  </si>
  <si>
    <t xml:space="preserve">No aplicación de las actividades para la aprobación de los documentos. </t>
  </si>
  <si>
    <t xml:space="preserve">No divulgación o socialización de los documentos aprobados </t>
  </si>
  <si>
    <t xml:space="preserve">Uso de minutas no aprobadas para la construcción de los documentos </t>
  </si>
  <si>
    <t xml:space="preserve">Falta de revisión de la docuemntación vigente por parte del lider del proceso </t>
  </si>
  <si>
    <t xml:space="preserve">Uso de documentación obsoleta por parte de los funcioanrios </t>
  </si>
  <si>
    <t>GI-014</t>
  </si>
  <si>
    <t xml:space="preserve">No aplicación de la Gestión del cambio </t>
  </si>
  <si>
    <t>Ausencia de la revisión y actualización de requisitos legales y normativos aplicables</t>
  </si>
  <si>
    <t>Falta de reconocimiento a los nuevos requisivos legales y normativos para su aplicación en la cooperativa.</t>
  </si>
  <si>
    <t xml:space="preserve">Ausencia de notificaciones para los cambios normativos y legales aplicables </t>
  </si>
  <si>
    <t xml:space="preserve">Sanciones economicas por no aplicación de los cambios normativos y legales </t>
  </si>
  <si>
    <t xml:space="preserve">DIRECCIONAMIENTO ESTRATEGICO </t>
  </si>
  <si>
    <t xml:space="preserve">Falta de comunicación para la implementación de los cambios normativos y legales </t>
  </si>
  <si>
    <t xml:space="preserve">Ausencia de un plan de acción para la aplicación de los cambios normativos y legales </t>
  </si>
  <si>
    <t xml:space="preserve">Falta de socialización y divulgación a las partes interesadas de los cambios normativos y legales </t>
  </si>
  <si>
    <t>GI-015</t>
  </si>
  <si>
    <t>Seguimiento a los Planes de mejoramiento</t>
  </si>
  <si>
    <t xml:space="preserve">Falta de revisión y aplicación a los planes de acción realizados para el cierre de los hallazgos no conformidades y oprotunidades de mejora </t>
  </si>
  <si>
    <t xml:space="preserve">Falta de compromiso por parte del funcionario encargado y lideres de proceso </t>
  </si>
  <si>
    <t xml:space="preserve">No aplicación del procedimiento PR-GI-01 acciones, preventivas correctivas y oportunidades de mejora </t>
  </si>
  <si>
    <t xml:space="preserve">Sanciones internas y externas por el no reconocimiento oportuno de los hallazgos </t>
  </si>
  <si>
    <t xml:space="preserve">Todos los productos o servicios </t>
  </si>
  <si>
    <t xml:space="preserve">Falta de comunicación oportuna de los hallazgos recibidos por entes de control </t>
  </si>
  <si>
    <t xml:space="preserve">Desinteres de los lideres de proceso para la apertura y  registro de los hallazgos en la matriz del plan de mejoramiento </t>
  </si>
  <si>
    <t xml:space="preserve">Ausencia de socialización o divulgación de los resultados de los planes de acción </t>
  </si>
  <si>
    <t>SO-001</t>
  </si>
  <si>
    <t>GESTION SOCIAL</t>
  </si>
  <si>
    <t>Documentación incompleta en el proceso afiliación o renovación del fondo exequial</t>
  </si>
  <si>
    <t xml:space="preserve">Al momento de renovar o realizar la afiliación de la poliza exequial no presentan la documentación estipulada para realizar dicho proceso </t>
  </si>
  <si>
    <t>Bajo compromiso en el conocimiento de la documentación requerida para la afiliación o renovación del fondo exquial</t>
  </si>
  <si>
    <t xml:space="preserve">No cumplimiento de DA-SO-01 en la recepción de la documentación </t>
  </si>
  <si>
    <t>Retrasos en la prestación del servicio del Fondo Exequial</t>
  </si>
  <si>
    <t>Gestión Social</t>
  </si>
  <si>
    <t xml:space="preserve">Falta de capacitación del personal que realiza el proceso. </t>
  </si>
  <si>
    <t>SO-002</t>
  </si>
  <si>
    <t>Alteración o falsificación de la autorización de afiliación o renovación al fondo exequial por tercero</t>
  </si>
  <si>
    <t xml:space="preserve">En el momento de la afiliación o renovación no verifique la veracidad de la información otorgada. </t>
  </si>
  <si>
    <t>Ausencia de verificación de los documentos estipulados en el documento de apoyo de conformación del nucleo familiar y adicionales .</t>
  </si>
  <si>
    <t xml:space="preserve">No valición de firma con la registrada en el sistema </t>
  </si>
  <si>
    <t>Inconformidad con el cubrimiento de servicios ofertados por la cooperativa</t>
  </si>
  <si>
    <t xml:space="preserve">Falsificación </t>
  </si>
  <si>
    <t xml:space="preserve">No cumpliento de las obligación firmadas en el contrato de los funcionarios </t>
  </si>
  <si>
    <t>SO-003</t>
  </si>
  <si>
    <t>No firma del contrato de afiliación y/o renovación al fondo exequial</t>
  </si>
  <si>
    <t>Olvido por parte de los asesores de firmar el contrato de renovación o afiliación al fondo exequial de la Cooperativa</t>
  </si>
  <si>
    <t xml:space="preserve">Falta de verificación de firmas en el contrato segun lo estipulado. </t>
  </si>
  <si>
    <t xml:space="preserve">Falta de capacitación del personal que lleva a cabo el proceso </t>
  </si>
  <si>
    <t>Insatisfacción en los asociados del sercicio ofrecido</t>
  </si>
  <si>
    <t xml:space="preserve">No cumploento del procedimiento de del fondo de protección exequial Coonfie </t>
  </si>
  <si>
    <t>SO-004</t>
  </si>
  <si>
    <t>Afiliación de personas que no cumplen las condiciones estipuladas en el contrato de fondo exequial</t>
  </si>
  <si>
    <t>Existen unas condiciones para la afilación al fondo exequial y el no cumplimiento de alguna de ellas hace que no se pueda firmar contrato con el asociado para proceso.</t>
  </si>
  <si>
    <t xml:space="preserve">Descocimiento de los requisitos parael cumplimiento del contrato del fondo exequial </t>
  </si>
  <si>
    <t xml:space="preserve">Falta de conocimiento del Documento de apoyo de conformación de nucleo familiar y adicionales </t>
  </si>
  <si>
    <t>Riesgo reputacional por falla en la comunicación e inconformidad del asociado con la prestación del servicio</t>
  </si>
  <si>
    <t xml:space="preserve">Deficiencia en la capacitación de los funcionarios a cargo de realizar la afiliación </t>
  </si>
  <si>
    <t>SO-005</t>
  </si>
  <si>
    <t>Error en la información registrada en el módulo de fondo exequial</t>
  </si>
  <si>
    <t xml:space="preserve">Al momento de ingresar los datos en el sistema se comete errores en la información registrada que retrasa o cancela el proceso. </t>
  </si>
  <si>
    <t>error en el reporte a la ascension, error en el registro de los datos en el integrador</t>
  </si>
  <si>
    <t xml:space="preserve">Error en la digitación de la información solicitada </t>
  </si>
  <si>
    <t xml:space="preserve">No prestación del servicio de Fondo Exequial de la Cooperativa </t>
  </si>
  <si>
    <t xml:space="preserve">Gestión Social </t>
  </si>
  <si>
    <t xml:space="preserve">Falta de seguimiento del instructuvo - Registro al fondo de protección exequial </t>
  </si>
  <si>
    <t>SO-006</t>
  </si>
  <si>
    <t>No reporte de asociados fallecidos</t>
  </si>
  <si>
    <t xml:space="preserve">No reporte por parte de funcionarios del fallimiento del asociado, lo que conlleva a errores en procesos operativos y comerciales en la Cooperativa. </t>
  </si>
  <si>
    <t xml:space="preserve">Fallas en el procedimiento de reporte de asociados fallecidos en el sistema </t>
  </si>
  <si>
    <t xml:space="preserve">Falencias en el desarrollo del procedimiento PR-CO-02 RETIRO DE ASOCIADOS </t>
  </si>
  <si>
    <t xml:space="preserve">Riesgo de fraude de identidad o errores en el proceso de cancelación de productos </t>
  </si>
  <si>
    <t xml:space="preserve">Gestión social </t>
  </si>
  <si>
    <t xml:space="preserve">Falta de verificación de la documentación requerida para la desvinculación por fallecimiento </t>
  </si>
  <si>
    <t>Falta de tramite al momento de realizar el proceso del retiro por parte de los asesores</t>
  </si>
  <si>
    <t>SO-007</t>
  </si>
  <si>
    <t>Desconocimiento por parte de los asesores de los requisitos para aplicar al fondo de educación superior</t>
  </si>
  <si>
    <t>No se proporciona la información necesaria al asociado sobre los requisitos para aplicar al fondo de educación superior que birnda Coonfie.</t>
  </si>
  <si>
    <t xml:space="preserve">Falta de capacitación a los funcionarios sobre los documentos necesarios para aplicar al fondo de educación superios </t>
  </si>
  <si>
    <t xml:space="preserve">Falta de procedimiento para la postulación de asociados al beneficio educativo </t>
  </si>
  <si>
    <t xml:space="preserve">No admisión de posibles asociados beneficiarios por desconocimiento del procedimiento </t>
  </si>
  <si>
    <t xml:space="preserve">Falta de conocimiento del Acuerdo de convocatoria sobre el  Fondo de Educación Superior </t>
  </si>
  <si>
    <t xml:space="preserve">Ausencia de conocimiento sobre el Acuerdo del reglamento </t>
  </si>
  <si>
    <t>TI-001</t>
  </si>
  <si>
    <t xml:space="preserve">GESTION TIC </t>
  </si>
  <si>
    <t>Ausencia de metodología para diseño, desarrollo y actualización de aplicativos</t>
  </si>
  <si>
    <t>No se cuenta con una metodología alineada con estándares internacionales para el diseño y desarrollo de aplicativos</t>
  </si>
  <si>
    <t>ESTRUCTURA ORGANIZACIONAL</t>
  </si>
  <si>
    <t>No existe dentro de la estructura organizacional un responsable directo del proceso de diseño y desarrollo de aplicativos</t>
  </si>
  <si>
    <t>Falta de recurso humano calificado</t>
  </si>
  <si>
    <t xml:space="preserve">No hay trazabilidad ni soporte documental de los desarrollos, lo cual afecta el mantenimiento y la funcionalidad de los aplicativos. </t>
  </si>
  <si>
    <t>Captación - colocación - servicio al cliente</t>
  </si>
  <si>
    <t>NO</t>
  </si>
  <si>
    <t>PM-TI-XX</t>
  </si>
  <si>
    <t>Disponibilidad de herramientas tecnologicas para el desarrollo de este proceso</t>
  </si>
  <si>
    <t>x</t>
  </si>
  <si>
    <t>TI-002</t>
  </si>
  <si>
    <t>Descentralización de la gestión de requerimientos a OPA</t>
  </si>
  <si>
    <t>Se emiten solicitudes desde las diferentes áreas directamente a OPA sin tomar en cuenta el procedimiento</t>
  </si>
  <si>
    <t>Permisividad por parte de la administración en el incumplimiento del procedimiento</t>
  </si>
  <si>
    <t>Cultura organizacional</t>
  </si>
  <si>
    <t>Imposibilidad de realizar seguimiento y soportar la operación de manera eficiente</t>
  </si>
  <si>
    <t xml:space="preserve">Abuso de autoridad o toma de atribuciones que no le competen al funcionario </t>
  </si>
  <si>
    <t>TI-003</t>
  </si>
  <si>
    <t>Actualización de versiones de OPA</t>
  </si>
  <si>
    <t xml:space="preserve">Las actualizaciones del Software  suelen retrasar los procecesos que lleva la cooperativa , tanto en demoras para entrega de nuevas versiones, aprobación de los ajustes relacionados por las areas y realizar pruebas de eficiencia en la operación que causa retrazos en la atención al cliente. </t>
  </si>
  <si>
    <t xml:space="preserve">Falta de procedimiento claro que responsabilice a las partes interesadas para ejecutar las pruebas y aprobar de liberación de las versiones que se esten probando. </t>
  </si>
  <si>
    <t xml:space="preserve">Falta de responsabilidad de las partes interesadas en probar las versiones cuando se les indica desde la administración de la base de datos. </t>
  </si>
  <si>
    <t xml:space="preserve">Retraso en los procesos que dependen del core del negocio ( OPA) </t>
  </si>
  <si>
    <t xml:space="preserve">Incluir en el manual de funciones un item que detalle la responsabilidad de los funcionarios respecto a cambios de los sistemas de información de la cooperativa. </t>
  </si>
  <si>
    <t>No existe un procedimiento  controlado por SIG que aclare de manera detallada el proceso para las actualizaciones .</t>
  </si>
  <si>
    <t xml:space="preserve">Implementar procedimiento para dar a conocer el  seguimiento al realizar una actualización </t>
  </si>
  <si>
    <t xml:space="preserve">Incumplimiento en la entrega de las versiones en los tiempos establecidos por parte de OPA </t>
  </si>
  <si>
    <t>Generar un anexo en el contrato donde se especifiquen los terminos respecto al tiempo de entrega de las actualizaciones y/o modificaciones que se generen posteriormente ( otro si )</t>
  </si>
  <si>
    <t xml:space="preserve">Errores en el software que ocasionan nuevos requerimientos sobre modulos que se encontraban trabajando de forma correcta. </t>
  </si>
  <si>
    <t>TI-004</t>
  </si>
  <si>
    <t>Desactualización de versiones de aplicativos</t>
  </si>
  <si>
    <t>Mantener actualizados los aplicativos que apoyan el resto de la operación de la cooperativa.</t>
  </si>
  <si>
    <t>No se revisan a tiempo las actualizaciones de las aplicaciones.</t>
  </si>
  <si>
    <t xml:space="preserve">Los desarrolladores no notifican las actualizaciones disponibles </t>
  </si>
  <si>
    <t xml:space="preserve">ataques seguridad - retraso en operaciones </t>
  </si>
  <si>
    <t>Falta de revisión por parte del usuario de las actualizaciones</t>
  </si>
  <si>
    <t xml:space="preserve">Utilizar los aplicativos sin sus respectivas actualizaciones </t>
  </si>
  <si>
    <t>TI-005</t>
  </si>
  <si>
    <t xml:space="preserve">No generación de Backup diario de la Base de datos </t>
  </si>
  <si>
    <t>El backup es una  herramienta de protección de la información en caso de alguna perdida o daño, es necesario sacar diariamente antes y despues de cada cierre una copia, por ende,el riesgo de no generarlo implica que si llega a pasar alguna novedad durante en esos procesos previos o posteriores, no hay manera de recuperar la integridad de la base de datos.</t>
  </si>
  <si>
    <t>La persona a cargo del proceso omite el paso o es interrumpido por fallas y no se genera el backup</t>
  </si>
  <si>
    <t xml:space="preserve">Falta de espacio en el disco del almacenamiento </t>
  </si>
  <si>
    <t xml:space="preserve">No contar con un soporte de la base de datos por si se presenta una falla en el cierre que afecte la integridad de los datos. </t>
  </si>
  <si>
    <t>Pérdida por problemas en software</t>
  </si>
  <si>
    <t xml:space="preserve">No ejecución correcta del procedimiento de este proceso </t>
  </si>
  <si>
    <t>Falta de seguimiento de la ejecución del procedimiento</t>
  </si>
  <si>
    <t>TI-006</t>
  </si>
  <si>
    <t xml:space="preserve">Pérdida o daño  de información contenida en base de datos </t>
  </si>
  <si>
    <t>La perdida de información referente a los procesos de la cooperativa y asociados que se encuentra en la base de datos de la empresa por fallas operativas.</t>
  </si>
  <si>
    <t xml:space="preserve">Fallas en la operación y aplicación de los procedimientos para la generación y custodio de bases de datos </t>
  </si>
  <si>
    <t>Robo o perdida  de los dispositivos de almacenamiento en el traslado hacia la oficina de custodia</t>
  </si>
  <si>
    <t xml:space="preserve">Se genera un riesgo legal debido a no contar con un soporte en caso de alguna eventualuidad </t>
  </si>
  <si>
    <t xml:space="preserve">Direccionamiento estrategico </t>
  </si>
  <si>
    <t>atención de requerimiento y PQR</t>
  </si>
  <si>
    <t>Pérdida de clave del cifrado del Backup</t>
  </si>
  <si>
    <t>Mala manipulación del dispositivo por parte del funcionario</t>
  </si>
  <si>
    <t xml:space="preserve">daños logico del archivo de backups que deja corrupta la información </t>
  </si>
  <si>
    <t>daños en los dispositivos de almacenamiento que contienen los backups</t>
  </si>
  <si>
    <t>TI-007</t>
  </si>
  <si>
    <t>Envío de información contenida en base de datos sin seguridad</t>
  </si>
  <si>
    <t xml:space="preserve">Envio a traves de medios no autorizados sin tener un control sobre estos y se acceda a ello por  personal externo a la cooperativa. </t>
  </si>
  <si>
    <t xml:space="preserve">Desconocimiento por parte de los funcionarios sobre la importancia de la seguridad de la información en la Cooperativa </t>
  </si>
  <si>
    <t xml:space="preserve">Falta de capacitación y reinducción sobre el manejo adecuado de la información de la cooperativa </t>
  </si>
  <si>
    <t>Personal no autorizado tenga acceso a información sencible de la cooperativa</t>
  </si>
  <si>
    <t>Incluye todo el Mapa de procesos</t>
  </si>
  <si>
    <t>Todos los procesos y/o servicios 0</t>
  </si>
  <si>
    <t>Falta de controles criptograficos</t>
  </si>
  <si>
    <t>TI-008</t>
  </si>
  <si>
    <t>Subutilización de la herramienta Mildesk (mesa de ayuda)</t>
  </si>
  <si>
    <t xml:space="preserve">Mildesk es una herramienta con multiples funciones, como reporte de equipos,gestión de contratos, de activos por la menbresia con la que se compra el software pero generalmente solo se utiliza para cambio de claves y acceso a modulos por ende no se utiliza como debe ser. </t>
  </si>
  <si>
    <t xml:space="preserve">Falta de compromiso del funcionario para la utilización de la herramienta </t>
  </si>
  <si>
    <t xml:space="preserve">Falta de implementación de instructivos sobre el manejo de la herramienta </t>
  </si>
  <si>
    <t xml:space="preserve">No hay respuesta eficiente sobre los requerimientos que se generan de forma incorrecta </t>
  </si>
  <si>
    <t xml:space="preserve">Todos los procesos y/o servicios </t>
  </si>
  <si>
    <t xml:space="preserve">Ausencia de liderazgo por parte de los jefes inmediatos en el correcto manejo de Mildesk </t>
  </si>
  <si>
    <t xml:space="preserve">Omisión de politicas internas en la cooperativa </t>
  </si>
  <si>
    <t>TI-009</t>
  </si>
  <si>
    <t>Incumplimiento parcial o total al procedimiento de PR-TI-05 SOPORTE TECNICO A USUARIOS</t>
  </si>
  <si>
    <t xml:space="preserve">En el momento en el que se establecen las actividades que deben llevarse a cabo para reportar, determinar y gestionar las novedades que se presenten en los equipos, dispositivos y sistemas de información de la cooperativa a nivel de hardware y software y al no darle cumplimiento a esto se genera un riesgo en el retraso de los procediientos. </t>
  </si>
  <si>
    <t xml:space="preserve">Falta de cultura en la gestión del procedimiento de soporte técnico a usuarios </t>
  </si>
  <si>
    <t xml:space="preserve">Falta de herremienta de capación pre- grabada de los procedimientos. </t>
  </si>
  <si>
    <t xml:space="preserve">Tratrasa a la atención al usiario que pueden afectar los procesos de la cooperativa </t>
  </si>
  <si>
    <t xml:space="preserve">Todos los procesos y/o servicios ofertados </t>
  </si>
  <si>
    <t>Np aplicar correctamente el pocedimiento PR-TI-05</t>
  </si>
  <si>
    <t>Ausencia de compromiso de alta gerencia para la toma de  medidas administrativas que mitigen la frecuencia de errores de este procedimiento</t>
  </si>
  <si>
    <t>TI-010</t>
  </si>
  <si>
    <t>Acceso a la información y uso erroneo de recursos tecnologicos por parte de terceros.</t>
  </si>
  <si>
    <t xml:space="preserve">Los terceros ( proveedores o asesores externos) pueden tener acceso a la información de la cooperativa segun el objeto del servicio, como el arreglo o la reparación de un equipo y/o trabajo comercial externo. Con esto se tiene la posibilidad de incurrir en el riesgo de filtración  datos de la empresa asi como el uso erroneo de los dispositivos asignados. </t>
  </si>
  <si>
    <t xml:space="preserve">El equipo debe salir de las instalaciones de la cooperativa, debido a que se presentan fallas en este y deben ser reparadas por proveedores externos especializados. </t>
  </si>
  <si>
    <t xml:space="preserve">Falta de socialización y aplicación de los acuerdos de confidencialidad </t>
  </si>
  <si>
    <t xml:space="preserve">Divulgacion de informacion coonfidencial de la Cooérativa. </t>
  </si>
  <si>
    <t>Seguridad_de_los_Sistemas</t>
  </si>
  <si>
    <t>Robo de información con pérdidas de dinero</t>
  </si>
  <si>
    <t xml:space="preserve">Necesidad de contar con un proveedor especializado para ciertas fallas tecnicas y que no se pude solucinar con el personal de la cooperativa. </t>
  </si>
  <si>
    <t xml:space="preserve">Utilización errónea de los recursos tecnológicos por parte de los asesores externos </t>
  </si>
  <si>
    <t>TI-011</t>
  </si>
  <si>
    <t>Acceso a la información vía red inalambrica por usuarios no autorizados</t>
  </si>
  <si>
    <t>La red inalambrica es un recurso de la cooperativa que hay que proteger, ya que, es dificil controlarla  debido al radio que emite y cualquier persona que este en las instalaciones de la cooperativa podria acceder a ella.</t>
  </si>
  <si>
    <t xml:space="preserve">La naturaleza del medio de transmisión de ese tipo de redes genera el riesgo inherente </t>
  </si>
  <si>
    <t xml:space="preserve">Necesidad de proveer portabilidad a los usuarios del sistema que por sus funciones requieren movilizar sus equipos </t>
  </si>
  <si>
    <t xml:space="preserve">Fuga de información de la cooperativa por personal externo </t>
  </si>
  <si>
    <t>El no cumplimiento del procedimiento de acceso a recursos tecnologicos PR-TI-11</t>
  </si>
  <si>
    <t>TI-012</t>
  </si>
  <si>
    <t>Pérdida o daño de equipos de terceros dentro de las instalaciones de COONFIE</t>
  </si>
  <si>
    <t xml:space="preserve">Cuando ingresan a la cooperativa equipos no autorizados  y por cualquier causa se dañan o pierden, la cooperativa se ve expuesta a dar solución por ello. </t>
  </si>
  <si>
    <t>Desconocimiento u omisión del procedimiento PR-TI-11</t>
  </si>
  <si>
    <t>Falta de conocimiento del procedimiento PR-TI-11</t>
  </si>
  <si>
    <t xml:space="preserve">Detrimento del patrimoniode la cooperativa por gastos en reparación de equipos externos </t>
  </si>
  <si>
    <t>Actividades no autorizadas</t>
  </si>
  <si>
    <t xml:space="preserve">Gestión financiera </t>
  </si>
  <si>
    <t>Falta de control a sus funcionarios y/o terceros por parte del lider de área en el acceso de equipos externos a la cooperativa</t>
  </si>
  <si>
    <t>TI-013</t>
  </si>
  <si>
    <t>Acceso a la información vía conexión VPN por usuarios no autorizados</t>
  </si>
  <si>
    <t xml:space="preserve">Acceso a la información por medio de conexión VPN   fuera de las instalaciones de la cooperativa sin previa autorización. </t>
  </si>
  <si>
    <t xml:space="preserve">No controlar de una manera eficaz los permisos concedids para el uso de este recurso </t>
  </si>
  <si>
    <t xml:space="preserve">Falta de aplicación del procedimiento PR-TI-11 en la cooperativa </t>
  </si>
  <si>
    <t xml:space="preserve">Conlleva riesgos economicos, reputacionales y legales por filtración de la información sencible de la cooperativa, debido a que se permite acceso a los sistemas de información de la cooperativa sin autorización correspondiente. </t>
  </si>
  <si>
    <t xml:space="preserve">Todos los procesos que se lelvan a cabo en a cooperativa </t>
  </si>
  <si>
    <t>Falta de capacitación y concientización del procedimiento de Acceso a recursos tecnológicos de Coonfie</t>
  </si>
  <si>
    <t>TI-014</t>
  </si>
  <si>
    <t>Daño  de equipos por manipulación de personal no autorizado</t>
  </si>
  <si>
    <t xml:space="preserve">Al no tener idoneidad para manipular los equipos de la cooperativa, se exponene a daños  por parte de terceros que prestan servicios a la cooperativa. </t>
  </si>
  <si>
    <t>Falta de aplicación del procedimiento de Soporte técnico a usuarios por parte de los funcionarios</t>
  </si>
  <si>
    <t>Falta de cultura en el debido proceso del soporte tecnico a usuarios</t>
  </si>
  <si>
    <t xml:space="preserve">Puede generar daños irreblersibles en los equipos- generar demoras en los procesos oeprativos </t>
  </si>
  <si>
    <t xml:space="preserve">Falta de control por parte de los jefes inmediatos de la actuación de sus colaboradores en las novedades presentadas en los equipos </t>
  </si>
  <si>
    <t>TI-015</t>
  </si>
  <si>
    <t xml:space="preserve">Caídas en el servicio de los canales de datos e internet por más de 24 horas </t>
  </si>
  <si>
    <t xml:space="preserve">Cuando los proovedores de servicios tienen fallas por dististas circunstacias  y no se puede acceder a los servicios se expone a la no continuidad de negocio por la interrupción de este. </t>
  </si>
  <si>
    <t xml:space="preserve">Inherente a la naturaleza de la prestación del servicio. </t>
  </si>
  <si>
    <t xml:space="preserve">Vandalismo </t>
  </si>
  <si>
    <t xml:space="preserve">Interrupción en las prestación del servicio </t>
  </si>
  <si>
    <t xml:space="preserve">todos los procesos y/o servicios ofertados </t>
  </si>
  <si>
    <t xml:space="preserve">Riesgos mediambientales </t>
  </si>
  <si>
    <t xml:space="preserve">Falta de mantenimiento </t>
  </si>
  <si>
    <t xml:space="preserve">Fallas electricas </t>
  </si>
  <si>
    <t>TI-016</t>
  </si>
  <si>
    <t xml:space="preserve">Interrupción en la prestación de los servicios alojados en la  nube por más de 24 horas </t>
  </si>
  <si>
    <t xml:space="preserve">El servicio de la nube es una instalación independiente de la cooperativa y la no prestación del servicio conlleva interrupción en los procedimientos. </t>
  </si>
  <si>
    <t xml:space="preserve">Inherente a la naturaleza de la prestación del servicio. 
</t>
  </si>
  <si>
    <t xml:space="preserve">Catastrofes naturales </t>
  </si>
  <si>
    <t>Interrupción prolongada del acceso a los servicios de en el proveedor de Nube que genere ausencia prolongada de atención al público.</t>
  </si>
  <si>
    <t>Daños_a_Activos_Físicos</t>
  </si>
  <si>
    <t>Desastres_y_otros_acontecimientos</t>
  </si>
  <si>
    <t>Pérdida por desastres naturales</t>
  </si>
  <si>
    <t xml:space="preserve">Terrorismo </t>
  </si>
  <si>
    <t xml:space="preserve">Relaciones internacionales de TIC </t>
  </si>
  <si>
    <t>Ciberterrorismo</t>
  </si>
  <si>
    <t>TI-017</t>
  </si>
  <si>
    <t>Fallas en el software operativo</t>
  </si>
  <si>
    <t>Los sofware operativos que soportan la información ( OPA, OPITA, ADMINISTRADOR DE INFORMES ) generan  fallas que  causan interrupción en la atención del usuario en la cooperativa.</t>
  </si>
  <si>
    <t xml:space="preserve">Errores en  los  diseños y la construcción de su programación </t>
  </si>
  <si>
    <t xml:space="preserve">Daños causados por las actualizaciones </t>
  </si>
  <si>
    <t xml:space="preserve">interrupción del servicio  y disminución en la calidad de la información para el proceso operativo de la cooperativa </t>
  </si>
  <si>
    <t xml:space="preserve">Errores en la toma de requerimientos que generen actualizaciones en el software </t>
  </si>
  <si>
    <t xml:space="preserve">Tiempo prolongado en al  toma de requerimientos para la solución de una novedad </t>
  </si>
  <si>
    <t xml:space="preserve">Falta de metodologia para generar los cambios en los desarrollos </t>
  </si>
  <si>
    <t>TI-018</t>
  </si>
  <si>
    <t>Robo de información y ataques cibernéticos.</t>
  </si>
  <si>
    <t xml:space="preserve">Por el  hecho de que los recursos tecnologicos esten interconectados y soporten la operación de  COONFIE hace que sean susceptible a ataques ciberneticos que  generen  riesgos en la cooperativa. </t>
  </si>
  <si>
    <t xml:space="preserve">Debido a la naturaleza del trabajo sobre recursos interconectados ( internet) nos hace visibles ante el mundo y somos subceptibles a los crimenes informatticos </t>
  </si>
  <si>
    <t xml:space="preserve">Navegación sin restricciones  </t>
  </si>
  <si>
    <t xml:space="preserve">Perjuicios economicos y reputacionales </t>
  </si>
  <si>
    <t>Daños por ataques informáticos</t>
  </si>
  <si>
    <t xml:space="preserve">Falta de capacitación para los funcionarios sobre riesgos informaticos </t>
  </si>
  <si>
    <t xml:space="preserve">Ausencia de cultura para el buen manejo del sistema de información </t>
  </si>
  <si>
    <t xml:space="preserve">Descarga de archivos sin conocer su procedencia </t>
  </si>
  <si>
    <t xml:space="preserve">Recepción de correos electronicos de remitentes desconocidos </t>
  </si>
  <si>
    <t xml:space="preserve">Falta de higene en el uso de las contraseñas </t>
  </si>
  <si>
    <t>No tener control sobre los permiso segun los cargos y roles</t>
  </si>
  <si>
    <t xml:space="preserve">No actualizar los sistemas de seguridad </t>
  </si>
  <si>
    <t>TI-019</t>
  </si>
  <si>
    <t>Cese de las actividades a causa de corte prolongado de fluido eléctrico</t>
  </si>
  <si>
    <t xml:space="preserve">La energia es un recurso vital para que los equipos tecnologicos funcionen, si este recurso no esta por un tiempo prolongado el proceso operativo de la cooperativa se ve interrumpido por más de 24 horas. </t>
  </si>
  <si>
    <t xml:space="preserve">Ineficiencia y regular calidad de la prestación del servicio de fluido electrico </t>
  </si>
  <si>
    <t>No todas las oficinas de la cooperativa cuenta con plantas electricas</t>
  </si>
  <si>
    <t xml:space="preserve">Intermitencia en la prestación del servicio de cara al asociado </t>
  </si>
  <si>
    <t>Interrupción en el suministro de un servicio público que ocasione falla en los sistemas</t>
  </si>
  <si>
    <t xml:space="preserve">Eventos climaticos  que afecten la red electrica y/o subestaciones </t>
  </si>
  <si>
    <t xml:space="preserve">Falta y/o mantenimiento al sistema electrico de las oficinas </t>
  </si>
  <si>
    <t>TI-020</t>
  </si>
  <si>
    <t>Compromiso esporádico de los actores claves ante el SGSI</t>
  </si>
  <si>
    <t xml:space="preserve">En el Sistema de Gestión de Seguridad de la Información existen responsabilidades de algunos funcionariospara la buena ejecución de las politicas. </t>
  </si>
  <si>
    <t>Incumplimiento de las responsabilidades por parte de los actores claves del SGSI</t>
  </si>
  <si>
    <t>Falta de socialización del manual de SGSI</t>
  </si>
  <si>
    <t xml:space="preserve">Sanciones economicas y riesgo reputacional por la no aplicación de las politicas de SGSI  que van acorde con la normatividad vigente con los entes de control. </t>
  </si>
  <si>
    <t xml:space="preserve">Gestióm TIC </t>
  </si>
  <si>
    <t xml:space="preserve">Falta de exigencia por parte de la alta gerencia en la aplicación de las politicas de SGSI por los actores claves. </t>
  </si>
  <si>
    <t>TI-021</t>
  </si>
  <si>
    <t>Acceso y/o divulgación de la información desde dispositivos no autorizados</t>
  </si>
  <si>
    <t>Cuando se accede a la información de la cooperativa por medios no autorizados se expone con facilidad al  ataque de un ciberdelincuente.</t>
  </si>
  <si>
    <t xml:space="preserve">No cumplimiento del manual de  SGSI </t>
  </si>
  <si>
    <t xml:space="preserve">Ingreso de dispositivos de terceros o personales sin la debida autorizacion </t>
  </si>
  <si>
    <t xml:space="preserve">Sanciones economicas , demandas y se puede retrasos los procesos por perdida de información . </t>
  </si>
  <si>
    <t>Accesos no autorizados a cuentas</t>
  </si>
  <si>
    <t xml:space="preserve">Todos los procesos que se llvan a cabo en a cooperativa </t>
  </si>
  <si>
    <t xml:space="preserve">Utilizar los dispositivos coorporativos fuera de la cooperativa </t>
  </si>
  <si>
    <t xml:space="preserve">Uso inadecuado ( prestamo ) de los dospositivos coorporativos </t>
  </si>
  <si>
    <t>DE-002</t>
  </si>
  <si>
    <t>Establecimiento de relación comercial y/o contractual sin autorización de tratamiento de datos personales</t>
  </si>
  <si>
    <t>Vinculación de afiliados, funcionarios, aspirantes proveedores, contratistas, aliados comerciales, practicantes, aprendices, miembros de órganos sociales sin autorización de tratamiento de datos personales</t>
  </si>
  <si>
    <t>No se manifiesta de manera explícita el deber de recolectar autorización de tratamiento de datos en los procedimientos</t>
  </si>
  <si>
    <t>Incumplimiento a la Ley 1581 de 2012</t>
  </si>
  <si>
    <t>Direccionamiento estratégico, comercial, administrativo, crédito, cartera</t>
  </si>
  <si>
    <t>Divulgación de los procedimientos</t>
  </si>
  <si>
    <t>No aplicación de procedimientos</t>
  </si>
  <si>
    <t>No recolección de firma y huella en los formatos por omisión del procedimiento por parte del funcionario</t>
  </si>
  <si>
    <t>No acceso al módulo del Integrador que almacena las autorizaciones de tratamiento de datos de procesos virtuales</t>
  </si>
  <si>
    <t xml:space="preserve">Falla en las aplicaciones tecnológicas que permitan el tratamiento de datos sin autorización </t>
  </si>
  <si>
    <t>Pérdida y/o deterioro de las autorizaciones de tratamiento de datos personales</t>
  </si>
  <si>
    <t>DE-003</t>
  </si>
  <si>
    <t>Ausencia del soporte de actualización de datos personales</t>
  </si>
  <si>
    <t xml:space="preserve">Violación al principio de integridad al realizar modificaciones o altereaciones a los datos personales </t>
  </si>
  <si>
    <t xml:space="preserve">Modificación o alteración de datos personales sin autorización del titular </t>
  </si>
  <si>
    <t>Corrección de errores en el registro inicial de los datos personales por parte del funcionario</t>
  </si>
  <si>
    <t>Comercial - Cartera - Crédito</t>
  </si>
  <si>
    <t>Crédito - Ahorro- Social</t>
  </si>
  <si>
    <t xml:space="preserve">Procesos de ajustes de inconsistencias </t>
  </si>
  <si>
    <t>Procesos automáticos ejecutados por OPA</t>
  </si>
  <si>
    <t>Acceso al módulo de actualización de datos por parte de funcionarios no autorizados</t>
  </si>
  <si>
    <t>DE-004</t>
  </si>
  <si>
    <t>Consulta y reporte  a operadores de información sin autorización del titular</t>
  </si>
  <si>
    <t>Validación de reportes ante los operadores de información sin recolectar previamente la autorización de consulta y reporte</t>
  </si>
  <si>
    <t>Falta de capacitación a los funcionarios encargados del proceso de consulta y/o reporte</t>
  </si>
  <si>
    <t>Incumplimiento a la Ley 1266 de 2008</t>
  </si>
  <si>
    <t xml:space="preserve">Gestión de cartera </t>
  </si>
  <si>
    <t xml:space="preserve">Credito ( Colocación ) </t>
  </si>
  <si>
    <t xml:space="preserve">Afán del funcionario en que la operación de crédito se viabilice </t>
  </si>
  <si>
    <t>No se manifiesta de manera explícita la correcta recolección de autorización de consulta y/o reporte en los procedimientos</t>
  </si>
  <si>
    <t>DE-005</t>
  </si>
  <si>
    <t>Entrega de información a terceros no autorizados</t>
  </si>
  <si>
    <t xml:space="preserve">Entregar información a personal no autorizado por el titular. </t>
  </si>
  <si>
    <t xml:space="preserve">Falta de aplicación del acuerdo -Sistema Protección de Datos y Responsabilidad Demostrada y procedimiento de atención a consultas y reclamos. </t>
  </si>
  <si>
    <t xml:space="preserve">Falta de compromiso por parte de los funcionarios en la aplicación de las politicas de protección de datos </t>
  </si>
  <si>
    <t xml:space="preserve">Sanciones economicas y riesgo reputacional </t>
  </si>
  <si>
    <t xml:space="preserve">Gestión Financiera / Gestión Comercial </t>
  </si>
  <si>
    <t xml:space="preserve">No capacitación al personal nuevo que ingresa a la cooperativa </t>
  </si>
  <si>
    <t>DE-006</t>
  </si>
  <si>
    <t xml:space="preserve">No realizar inscripción de leyendas ante los operadores de información </t>
  </si>
  <si>
    <t xml:space="preserve">No realizar la marcación de la leyenda en discusión judicial, por reclamación, por suplantación.
</t>
  </si>
  <si>
    <t xml:space="preserve">Falta de capacitación del funcinario  encargado de la marcación </t>
  </si>
  <si>
    <t>Ausencia de personal capacitado para atención de contingencias</t>
  </si>
  <si>
    <t xml:space="preserve">No cumplimiento de terminos para realizacón de marcaciones y esto genera perjuicios legales y economicos. </t>
  </si>
  <si>
    <t>Gestión de Crédito / Gestión Financiera</t>
  </si>
  <si>
    <t xml:space="preserve">No aplicación del manual para realizar las marcaciones </t>
  </si>
  <si>
    <t>No automatización del proceso de atención de consultas y reclamos que permita al encargado de las marcaciones tener conocimiento de ello.</t>
  </si>
  <si>
    <t>DE-007</t>
  </si>
  <si>
    <t>Acceso no autorizado a datos personales</t>
  </si>
  <si>
    <t xml:space="preserve">Cada funcionario debe tener acceso a la información pertinente estrictamente con el cargo. </t>
  </si>
  <si>
    <t>Fuga de información - Perdida de dispositivos que continene la informacion</t>
  </si>
  <si>
    <t xml:space="preserve">No tener definido los accesos que debe tener cada perfil en el integrador </t>
  </si>
  <si>
    <t xml:space="preserve">Todos los procesos que se llevan a cabo en a cooperativa </t>
  </si>
  <si>
    <t xml:space="preserve">Todos los productos que ofrece la cooperativa </t>
  </si>
  <si>
    <t>Acceso a recursos institucionales desde despositivos personales que no se puedan controlar</t>
  </si>
  <si>
    <t xml:space="preserve">No controlar los dispositivos coorporativos </t>
  </si>
  <si>
    <t>DE-008</t>
  </si>
  <si>
    <t>Incumplimiento parcial y/o total al procedimiento de atención de consultas y reclamos</t>
  </si>
  <si>
    <t>No se cumple con las estipulaciones de la ley 1581 del 2012</t>
  </si>
  <si>
    <t xml:space="preserve">Inclumpliento al procedimiento de atención de consultas y reclamos </t>
  </si>
  <si>
    <t xml:space="preserve">Falta de compromiso por parte de los funcionarios en la aplicación del procedimiento  </t>
  </si>
  <si>
    <t xml:space="preserve">Servicio al externo </t>
  </si>
  <si>
    <t xml:space="preserve">Ausencia de capacitación al personal nuevo que ingresa a la cooperativa </t>
  </si>
  <si>
    <t>No automatización del proceso de atención de consultas y reclamos</t>
  </si>
  <si>
    <t>DE-009</t>
  </si>
  <si>
    <t>Incumplimiento de calendario de reportes ante la SIC</t>
  </si>
  <si>
    <t xml:space="preserve">No cumplir con la dispocisión del 1581 del 2012 en cuando el reporte ante la SIC </t>
  </si>
  <si>
    <t xml:space="preserve">Olvido por parte del funcionario encargado de realizar el reporte ante la SIC </t>
  </si>
  <si>
    <t xml:space="preserve">Falta de aplicación que genere notificaciones recordando los reportes a la SIC </t>
  </si>
  <si>
    <t xml:space="preserve">Gestión Financiera </t>
  </si>
  <si>
    <t xml:space="preserve">Estados Financieros </t>
  </si>
  <si>
    <t>Incumplimiento del manual del Sistema Protección de Datos y Responsabilidad Demostrada</t>
  </si>
  <si>
    <t>DE-010</t>
  </si>
  <si>
    <t>Indisponibilidad de los datos</t>
  </si>
  <si>
    <t xml:space="preserve">Los datos deben estar disponibles para los usuarios cuando lo soliciten, sin embargo, por fallas en el sistema se genera demoras en la entrega de la información. </t>
  </si>
  <si>
    <t>Fallas en el sistema que soporta la información.</t>
  </si>
  <si>
    <t xml:space="preserve">No tener Backup de la información </t>
  </si>
  <si>
    <t xml:space="preserve">Gestión Comercial </t>
  </si>
  <si>
    <t xml:space="preserve">Servicio al cliente  externo </t>
  </si>
  <si>
    <t xml:space="preserve">Contar con un plan de gestión documental de contingencia </t>
  </si>
  <si>
    <t>DE-011</t>
  </si>
  <si>
    <t xml:space="preserve">No aseguramiento de la calidad y/o veracidad de los datos personales </t>
  </si>
  <si>
    <t xml:space="preserve">La información dede ser veraz ,completa, exacta, actualizada, comprobable y comprensible. No se pueden tratar datos parciales, incompletos, fraccionados o que introduzcan a error. </t>
  </si>
  <si>
    <t xml:space="preserve">Error humano al momento de ingresar la información por parte de los encargados del proceso . </t>
  </si>
  <si>
    <t xml:space="preserve">Falta de capacitación con el personal nuevo </t>
  </si>
  <si>
    <t>Incumplimiento a la Ley 1266 de 2008 y ley 1581 del 2012.</t>
  </si>
  <si>
    <t>Incumplimiento a los procedimientos PR-CO-01  IN-CO-01</t>
  </si>
  <si>
    <t xml:space="preserve">No se realiza seguimiento a la información ingresada </t>
  </si>
  <si>
    <t>Ausencia de monitoreo de inconsistencias en base de datos</t>
  </si>
  <si>
    <t>DE-012</t>
  </si>
  <si>
    <t xml:space="preserve">Ausencia de clausulas de confidencialidad </t>
  </si>
  <si>
    <t>No firma de clausulas de confidencialidad con todas las personas que intervienen en el tratamiento de los datos personales</t>
  </si>
  <si>
    <t xml:space="preserve">Por la prontitud en querer llevar a cabo un proceso se omite la autorización </t>
  </si>
  <si>
    <t xml:space="preserve">Gestión Comercial, crédito y Cartera </t>
  </si>
  <si>
    <t>Falta de capacitación sobre la obligaritoridas en el proceso de autorización</t>
  </si>
  <si>
    <t>DE-013</t>
  </si>
  <si>
    <t>Incumplimiento al principio de temporalidad</t>
  </si>
  <si>
    <t>Tratamiento de datos luego de finalizada la relacion contractual,  No eliminación de reportes de operadores de información</t>
  </si>
  <si>
    <t>Desconocimiento legal del principio de temporaldad</t>
  </si>
  <si>
    <t>Falta de capacitación sobre la ley 1266 del 2008</t>
  </si>
  <si>
    <t xml:space="preserve">Gestión de Crédito y Cartera. </t>
  </si>
  <si>
    <t xml:space="preserve">Colocación y crobro </t>
  </si>
  <si>
    <t>Incumplimiento de las disposiciones legales</t>
  </si>
  <si>
    <t xml:space="preserve">No se controla que se eliminen los datos de forma correcta ante los operadores de información financiera </t>
  </si>
  <si>
    <t>DE-014</t>
  </si>
  <si>
    <t>Envío de datos personales sin medidas de seguridad</t>
  </si>
  <si>
    <t xml:space="preserve">La información enviada se debe manejar con las medidas tecnicas, humanas y administrativas que sean necesarias para otorgar seguridad a los registros evitando su adulteración, perdida, consulta, uso o acceso no autorizado o fraudulento. </t>
  </si>
  <si>
    <t xml:space="preserve">No contar con mecanismos de seguridad  para la protección en el envio de datos personales </t>
  </si>
  <si>
    <t xml:space="preserve">Envio de información privada sin cifrar </t>
  </si>
  <si>
    <t>Todos los procesos de la Cooperativa</t>
  </si>
  <si>
    <t xml:space="preserve">Todos los productos y servicios que ofrece la cooperativa </t>
  </si>
  <si>
    <t xml:space="preserve">Falta de procedimiento para el manejo del envio de datos personales </t>
  </si>
  <si>
    <t>DE-015</t>
  </si>
  <si>
    <t xml:space="preserve">Fallas en el proceso de atención de ordenes de embargo, cobros coactivos o levantamiento de medidas cautelares. </t>
  </si>
  <si>
    <t>No atender los requerimiento de las autoridades dentro de los plazos establecidos.</t>
  </si>
  <si>
    <t>Incumplimiento del procedimiento PR-AH-14 Atención de embargos, cobros coactivos y levantamiento de medidas cautelares.</t>
  </si>
  <si>
    <t>Falta de capacitación sobre el PR-AH-14</t>
  </si>
  <si>
    <t xml:space="preserve">Incumplimiento a la ley 1564 del 2012 -  CÓDIGO GENERAL DEL PROCESO. </t>
  </si>
  <si>
    <t xml:space="preserve">Gestión de Ahorro </t>
  </si>
  <si>
    <t xml:space="preserve">Captación </t>
  </si>
  <si>
    <t xml:space="preserve">No centralización de todas las solicitudes en un funcionario </t>
  </si>
  <si>
    <t xml:space="preserve">No redireccionar las solicitudes al canal autorizado </t>
  </si>
  <si>
    <t xml:space="preserve">No se pueden identificar en el sistemas los asociados con orden de embargo </t>
  </si>
  <si>
    <t xml:space="preserve">No existe control para verificación de cuentas de los asociados con orden de embargo </t>
  </si>
  <si>
    <t>Pérdida de documentos soporte de respuesta a ordenes de embargo</t>
  </si>
  <si>
    <t>TI-022</t>
  </si>
  <si>
    <t>Ausencia de documentación de los procesos de TIC</t>
  </si>
  <si>
    <t xml:space="preserve">La subgerencia de TIC no cuenta con la documentación de cada uno de los procesos que se llevan a cabo en el área para el desarrollo de procediemintos de la cooperativa. </t>
  </si>
  <si>
    <t>Falta de cultura en el desarrollo e implementación de documentación para los procedimientos de  cada una de las funciones que se realice.</t>
  </si>
  <si>
    <t xml:space="preserve">Ausencia de programación para el desarrollo de la documentación de los procesos por parte de los jefes de área </t>
  </si>
  <si>
    <t>Dependencia de personal para llevar a cabo los procedimientos de la cooperativa</t>
  </si>
  <si>
    <t xml:space="preserve">Gestión TIC </t>
  </si>
  <si>
    <t xml:space="preserve">Falta de capacitación sobre la gestión de documentar los procedimientos. </t>
  </si>
  <si>
    <t>TI-023</t>
  </si>
  <si>
    <t>Administración de usuarios y operadores</t>
  </si>
  <si>
    <t xml:space="preserve">Cuando se asignan accesos que no corresponden al cargo del funcionario y/o se generan retrasos en la asignación de estos. </t>
  </si>
  <si>
    <t xml:space="preserve">Inexistencia de politica clara sobre la gestión de perfiles y verificacion de permisos del cargo. </t>
  </si>
  <si>
    <t>No gestión de roles para la administración de la plataforma OPA</t>
  </si>
  <si>
    <t>Cartera</t>
  </si>
  <si>
    <t>Incumplimiento parcial y/o total al IN-TI-03 Crear, modificar o inactivar usuarios y permisos en el sistema</t>
  </si>
  <si>
    <t xml:space="preserve">Falta de reporte por parte de los funcionarios para desabilitar perfiles </t>
  </si>
  <si>
    <t>TI-024</t>
  </si>
  <si>
    <t>Error en la información contenida en los informes que se reportan a la SES</t>
  </si>
  <si>
    <t xml:space="preserve">Al ser un proceso manual, existe la probabilidad de generar errores en la información que se reporta a la SES </t>
  </si>
  <si>
    <t xml:space="preserve">Es un proceso que se debe realizar manualmente - falta de automatización </t>
  </si>
  <si>
    <t xml:space="preserve">No tener soporte para guardar la información </t>
  </si>
  <si>
    <t>Repercusiones economicas y sancionatorias ante los entes de control</t>
  </si>
  <si>
    <t>Ausencia de instructivo para el cargue de la información de la SES</t>
  </si>
  <si>
    <t>Manipulación de los informes que se reportan a la SES</t>
  </si>
  <si>
    <t>Inconsistencia de la información contenida en informes de SICSES vs informes de OPA</t>
  </si>
  <si>
    <t>TI-025</t>
  </si>
  <si>
    <t>Fallas en el aplicativo SICSES</t>
  </si>
  <si>
    <t xml:space="preserve">El aplicativo presenta fallas al subir el reporte y causa retrasos en el proceso </t>
  </si>
  <si>
    <t>Error en el software del SICSES</t>
  </si>
  <si>
    <t xml:space="preserve">Falta de soporte y mantenimiento en el aplicativo de SICSES </t>
  </si>
  <si>
    <t xml:space="preserve">Retraso en el reporte de la información al ente de control </t>
  </si>
  <si>
    <t xml:space="preserve">todos los productos y servicios que ofrece la cooperativa </t>
  </si>
  <si>
    <t>Soporte técnico no oportuno por parte de la SES ante el aplicativo SICSES</t>
  </si>
  <si>
    <t>TI-026</t>
  </si>
  <si>
    <t>Ausencia de control del equipo de reporte SES</t>
  </si>
  <si>
    <t xml:space="preserve">No existe un control del manejo del equipo que se utiliza para los reportes a la SES y esto puede ocasionar perdida o daños en este. </t>
  </si>
  <si>
    <t>Falta de formato para el control del equipo de reporte SES</t>
  </si>
  <si>
    <t xml:space="preserve">Perdida o daño en el equipo de reporte </t>
  </si>
  <si>
    <t xml:space="preserve">Retraso en el reporte de la información al ente de control que conllevan repercusiones economicas y disciplinarias. </t>
  </si>
  <si>
    <t xml:space="preserve">Utilización del equipo por personal no autorizado </t>
  </si>
  <si>
    <t>Uso inadecuado del manejo del equipo</t>
  </si>
  <si>
    <t>TI-027</t>
  </si>
  <si>
    <t xml:space="preserve">Retrasos en el proceso de cierre contable </t>
  </si>
  <si>
    <t xml:space="preserve">Retrasos en el reporte del proceso de cierre contable por parte del area financiera de la cooperativa </t>
  </si>
  <si>
    <t xml:space="preserve"> Novedades de OPA que no se solucionan y por ende no se realiza el cierre contable </t>
  </si>
  <si>
    <t xml:space="preserve">Ausencia de seguimiento de la alta genrencia de las novedades que se le reportan al proveedor </t>
  </si>
  <si>
    <t>Demoras en el reporte ante los entes de control</t>
  </si>
  <si>
    <t xml:space="preserve">Falta de compromiso por parte del personal involucrado en notificar a tiempo las novedades que se presentan en el sistema </t>
  </si>
  <si>
    <t>TI-028</t>
  </si>
  <si>
    <t>Asignación de tareas que no son competencia de la Subgerencia de TIC</t>
  </si>
  <si>
    <t>Al momento de llevar a cabo un proyecto que contara con los desarrollos del área de TIC, cada uno de los responsables del proyecto deben estar al tanto del progreso del  plan.</t>
  </si>
  <si>
    <t xml:space="preserve">No cumplimiento del  procedimiento PR-TI-01 DISEÑO, DESARROLLO Y ACTUALIZACIÓN DE APLICATIVOS </t>
  </si>
  <si>
    <t xml:space="preserve">Ausencia de capacitación para el correctomanejo del PR-TI-01 </t>
  </si>
  <si>
    <t xml:space="preserve">Incumplimiento y no correcto desarrollo de los proyectos ejecutados </t>
  </si>
  <si>
    <t xml:space="preserve">Falta de especificación en el procedimiento sobre las responsabilidades de cada actor para llevar a cabo el desarrollo </t>
  </si>
  <si>
    <t xml:space="preserve">No se cuenta con personal asignado para intermediación y gestión de los proyectos - analista de proyectos </t>
  </si>
  <si>
    <t>TI-029</t>
  </si>
  <si>
    <t xml:space="preserve">No involucran al área de TIC dentro de los procesos que requieren su asistencia </t>
  </si>
  <si>
    <t xml:space="preserve">En algunos proyectos y desarrollos es importante contar con la participación del área de TIC para la implementación o ejecución de procesos donde se deba tener la perspectiva del área. </t>
  </si>
  <si>
    <t xml:space="preserve">Falta de comunicación por parte de los jefes de procesos en la vinculación del área de TIC en lo que a ella concierna. </t>
  </si>
  <si>
    <t xml:space="preserve">Compromiso por parte de la alta gerencia en involucrar al área de TIC </t>
  </si>
  <si>
    <t xml:space="preserve">Reprocesos a raiz de la falta de complementación de algun proceso que requiera la asistencia de TIC </t>
  </si>
  <si>
    <t xml:space="preserve">Carencia de cultura en involucrar al área de TIC en los procesos que requieran si asistencia. </t>
  </si>
  <si>
    <t>TI-030</t>
  </si>
  <si>
    <t>Conceder permisos de acceso remoto a través de herramientas no controladas</t>
  </si>
  <si>
    <t xml:space="preserve">Se da ingreso remoto a los proveedores que prestan soporte a la cooperativa, con lo cual tienen libre acceso a la información que contiene el equipo. </t>
  </si>
  <si>
    <t xml:space="preserve">No contar con controles para los permisos  las conexiones remotas  de proveedores  </t>
  </si>
  <si>
    <t xml:space="preserve">No contar con una herramienta definida para todos los proveedores </t>
  </si>
  <si>
    <t xml:space="preserve">Acceso a información no autorizada por parte de personal no autorizado. </t>
  </si>
  <si>
    <t>No cumplimiento de politica SGSI</t>
  </si>
  <si>
    <t>TI-031</t>
  </si>
  <si>
    <t>No reporte de diferencias en cuadre de cuentas por parte de las oficinas</t>
  </si>
  <si>
    <t xml:space="preserve">Las oficinas diariamente deben generar un reporte de cuadre de cuentas para que al finalizar se reporte a OPA las novedades en tal caso de que se lleguen a presentar retrasos en el procedimiento  </t>
  </si>
  <si>
    <t>Registro de asientos contables incompletos o no cuadrados - No validación por parte de las agencias</t>
  </si>
  <si>
    <t xml:space="preserve">No aplicabilidad del procedimiento de cuadre diario contable </t>
  </si>
  <si>
    <t xml:space="preserve">Demora en el inicio del cierre diario que retrasa labores diarias </t>
  </si>
  <si>
    <t xml:space="preserve">Falta de seguimiento a las oficinas que reportan diferencias en el cuadre de cuentas  contablea </t>
  </si>
  <si>
    <t>TI-032</t>
  </si>
  <si>
    <t>No cierre de sesión en el Integrador OPA por parte de los usuarios</t>
  </si>
  <si>
    <t xml:space="preserve">Los funcionarios al terminar la jornada laboral deben realizar cierre del integrador para que al realizar los procedimientos de cierre diario no ocrran errores o se interrumpar procesos que puede estar llevando a cabo algun funcionario y no lo reporto. </t>
  </si>
  <si>
    <t>No cumplimiento del acuerdo de seguridad de la información con el correcto cierre del integrador</t>
  </si>
  <si>
    <t xml:space="preserve">Falta de cultura en el seguimiento de las politicas de seguridad de la información </t>
  </si>
  <si>
    <t xml:space="preserve">Genera atrasos en el inicio de las labores diarias de la cooperativa </t>
  </si>
  <si>
    <t xml:space="preserve">Falta de notificación si esta llevando a cabo un proceso en el integrador </t>
  </si>
  <si>
    <t xml:space="preserve">Falta de capacitación para el correcto manejo de los equipos </t>
  </si>
  <si>
    <t>TI-033</t>
  </si>
  <si>
    <t>Doble ejecución desde el integrador de asiento de recaudo de efecty</t>
  </si>
  <si>
    <t xml:space="preserve">Sucede cuando el integrador genera bloqueo y el proceso esta corriendo. </t>
  </si>
  <si>
    <t xml:space="preserve">Que se genere un bloqueo en el integrador en el momento del cargue de la información </t>
  </si>
  <si>
    <t xml:space="preserve">Cambio de versión en el integrador </t>
  </si>
  <si>
    <t xml:space="preserve">El asiento contable del recaudo Efecty se registre doble en el archivo plano </t>
  </si>
  <si>
    <t>Error contable</t>
  </si>
  <si>
    <t xml:space="preserve">Colapso en las cajas por alta transaccionalidad </t>
  </si>
  <si>
    <t>TI-034</t>
  </si>
  <si>
    <t xml:space="preserve">Confusión de envio de convenios por medio de archivo plano en la ruta FTP Efecty </t>
  </si>
  <si>
    <t xml:space="preserve">Se manejan tres convenios, ahorro, aportes y obligaciones . Ocurre cuando se envian cada una de las obligaciones por FTP de los convenios que se tienen actualmente con efecty y por error humano se adjunta el  archivo plano errado. </t>
  </si>
  <si>
    <t xml:space="preserve">Error humano en el reporte </t>
  </si>
  <si>
    <t>Falta de procedimiento para el envio de convenios de archivo plano  EFECTY</t>
  </si>
  <si>
    <t xml:space="preserve">LLegue el recaudo errado para realizar el asiento en el integrador </t>
  </si>
  <si>
    <t>TI-035</t>
  </si>
  <si>
    <t>Existencia de dos autorizadores transaccionales</t>
  </si>
  <si>
    <t>Posibilidad de utilizar dos canales para ejecutar la misma transacción</t>
  </si>
  <si>
    <t>Falta de determinación por parte de la alta gerencia por optar por uno de los dos autorizadores transaccionales.</t>
  </si>
  <si>
    <t xml:space="preserve">Ausencia de identificación y resolución de dificultades generadas por tiempo de actualización de saldos en los canales transaccionales </t>
  </si>
  <si>
    <t xml:space="preserve">Saldos negativos a raiz de fraudes que se pueden presentar debido a la diferencia de tiempo de actualización de saldos en Visionamos y Banco Bogota </t>
  </si>
  <si>
    <t>Fraude: fraude crediticio, hurto, depósito sin valor, etc.</t>
  </si>
  <si>
    <t>TI-036</t>
  </si>
  <si>
    <t>No asiento correcto de los recaudos de cuenta COVID</t>
  </si>
  <si>
    <t>Diariamente se debe realizar el asiento de los recaudos de la cuenta COVID de lo contrario se ven afectados los estados financieros.</t>
  </si>
  <si>
    <t xml:space="preserve">Falta de procedimiento para llevar a cabo la tarea diariamente de forma correcta </t>
  </si>
  <si>
    <t xml:space="preserve">Ausencia de seguimiento del proceso que se lleva a cabo en el area de cartera </t>
  </si>
  <si>
    <t>Genera perdidas economicas y sancionatorias ante los entes de control.</t>
  </si>
  <si>
    <t>TI-037</t>
  </si>
  <si>
    <t>Asistencia remota para el proceso de cierre diario</t>
  </si>
  <si>
    <t xml:space="preserve">En el convenio con el proveedor OPA se especifica la sistencia remota automatica por el reporte de algUna novedad durante el proceso de cierre. </t>
  </si>
  <si>
    <t xml:space="preserve">Ausencia de respuesta inmediata para corregir un error en el sistema al momento de generar el cierre. </t>
  </si>
  <si>
    <t xml:space="preserve">Falta de cumplimiento de contrato de asistencia remota de OPA </t>
  </si>
  <si>
    <t>Inconsistencias en el cierre que generan demora en la generación del proceso.</t>
  </si>
  <si>
    <t xml:space="preserve">Reprocesos en las actualizaciones o reparaciones en el software debido a la demora en el tiempo de respuesta </t>
  </si>
  <si>
    <t xml:space="preserve">Depender de enviar la novedad mediante plantilla en donde la solución se realiza tiempo despues. </t>
  </si>
  <si>
    <t>TI-038</t>
  </si>
  <si>
    <t>Ausencia de claridad en los requerimientos de generación de informes  - CREAR FO REQUERIMIENTOS</t>
  </si>
  <si>
    <t>Cuando se solicita crear un informe se notifica via correo electronico la información que se requiere y esto genera en algunos casos inconformidad,lo que retrasa procesos que se esten llevando a cabo.</t>
  </si>
  <si>
    <t xml:space="preserve">Falta de inplementación de formato para la generación o modificación de informes </t>
  </si>
  <si>
    <t>No hay claridad de la información solicitada por los funcionarios</t>
  </si>
  <si>
    <t xml:space="preserve">Retrasa labores de cargo que se estan realizando </t>
  </si>
  <si>
    <t xml:space="preserve">Todos los procesos de la cooperativa </t>
  </si>
  <si>
    <t xml:space="preserve">No hay estandarización de los parámetros para generación de informes </t>
  </si>
  <si>
    <t>TI-039</t>
  </si>
  <si>
    <t>Demora en la respuesta de requerimientos de OPITA ADMON DE INFORMES</t>
  </si>
  <si>
    <t xml:space="preserve">Debido a la carga operativa, se requiere persona para realizar la labor en especifico. </t>
  </si>
  <si>
    <t>Falta de personal de apoyo  para atender los requerimientos del cargo</t>
  </si>
  <si>
    <t xml:space="preserve">Exceso de requerimientos de administrador de informes </t>
  </si>
  <si>
    <t xml:space="preserve">Incumplimiento en la entrega de informes solicitados </t>
  </si>
  <si>
    <t xml:space="preserve">No contar con  suficiente personal para cubrir todos los requerimientos </t>
  </si>
  <si>
    <t>TI-040</t>
  </si>
  <si>
    <t>Fallas en el funcionamiento de OPITA</t>
  </si>
  <si>
    <t xml:space="preserve">Generalmente presenta fallas en el reporte de novedades respecto a alguna modificación que se desee realizar, no se permite generar hasta que no exista usuario en el sistema </t>
  </si>
  <si>
    <t xml:space="preserve">No contar con un software que permita hacer cambias en tiempo real. </t>
  </si>
  <si>
    <t xml:space="preserve">No contar con mas proveedores de software para obtener la mejor alternativa </t>
  </si>
  <si>
    <t xml:space="preserve">Retraso en ajuste de novedades presentadas </t>
  </si>
  <si>
    <t xml:space="preserve">El software utilizado es obsoleto </t>
  </si>
  <si>
    <t>Debido a que el software no es reciente  es dificil contar con soportes</t>
  </si>
  <si>
    <t>TI-041</t>
  </si>
  <si>
    <t>Ausencia de política de manejo de copias de base de datos diferentes a OPA</t>
  </si>
  <si>
    <t xml:space="preserve">En los procesos documentados y de seguimiento se debe generar una politica del manejo de las copias de seguridad de información diferente a la de OPA. </t>
  </si>
  <si>
    <t xml:space="preserve">Ausencia de procedimiento sobre el manejo de copias de seguridad de bases de datos. </t>
  </si>
  <si>
    <t xml:space="preserve">Uso inapropiado de la base de datos </t>
  </si>
  <si>
    <t xml:space="preserve">Mal uso de la infomración proporcionada por la base de datos con personal externo . </t>
  </si>
  <si>
    <t xml:space="preserve">No hay trazabilidad del envio y tratamiento de la copia </t>
  </si>
  <si>
    <t>TI-042</t>
  </si>
  <si>
    <t xml:space="preserve">Manejo incorrecto de fuentes y códigos contables </t>
  </si>
  <si>
    <t xml:space="preserve">Control y seguimiento de la asignación de las fuentes de códigos contables </t>
  </si>
  <si>
    <t xml:space="preserve">No hay claridad sobre los perfiles y códigos a los que se le asigna a cada funcionario </t>
  </si>
  <si>
    <t xml:space="preserve">Falta de procedimiento para asignación de fuentes contables de acuerdo al cargo </t>
  </si>
  <si>
    <t xml:space="preserve">Aplazamiento en el desarrollo de las funciones y procedimientos que se esten llevando a cabo </t>
  </si>
  <si>
    <t>Todos los procesos de la cooperativa</t>
  </si>
  <si>
    <t xml:space="preserve">Todos los servicios y productos que ofrece la cooperativa </t>
  </si>
  <si>
    <t xml:space="preserve">Poco compromiso por parte del área financiera en los procesos asignados </t>
  </si>
  <si>
    <t>TI-043</t>
  </si>
  <si>
    <t>Error en la informacicón certificada del código de producto por parte de asesoria de la cooperativa.</t>
  </si>
  <si>
    <t xml:space="preserve">Cada asociado cuenta con un código de producto el cúal es certificado por medio de asesoria para su debida consignación de nomina o transacciones interbancarias externas o a la misma y por error  humano se suministra otra información. </t>
  </si>
  <si>
    <t xml:space="preserve">Que el codigo del producto es digitado por el asesor cuando se solicita la certificación por parte del asociado </t>
  </si>
  <si>
    <t xml:space="preserve">Falta de generación automatica del formato </t>
  </si>
  <si>
    <t xml:space="preserve">Causa insatisfacción y desconfianza en el cliente. </t>
  </si>
  <si>
    <t>TI-044</t>
  </si>
  <si>
    <t xml:space="preserve">No disponibilidad del software OPA </t>
  </si>
  <si>
    <t xml:space="preserve">Ocurre cuando se generan nuevas versiones de OPA y el integrador queda con errores al ejecutarse </t>
  </si>
  <si>
    <t xml:space="preserve">No realizar pruebas antes de las actualizaciones de las versiones </t>
  </si>
  <si>
    <t xml:space="preserve">Cambio de versión en el integrador que generan atrasos en el proceso </t>
  </si>
  <si>
    <t xml:space="preserve">Se detiene el proceso operativo de la cooperatva </t>
  </si>
  <si>
    <t xml:space="preserve">Falta de control y exigencia con los proveedores para el debido proceso de actualizaciones </t>
  </si>
  <si>
    <t>TI-045</t>
  </si>
  <si>
    <t xml:space="preserve">No identificacion de los activos de la informacion </t>
  </si>
  <si>
    <t xml:space="preserve">Los entes de control debido al auge de la digitalización de los servicios financieros y que esto a causado un  incremento en la exposición al riesgo de seguridad de la información mediante la  circular externa N. 36 se dicta el cronograma de implementación sobre seguridad y calidad de la información para la prestación de los servicios financieros. Dentro de este proceso se encuentra la identificación de los activos de información, ya que, con esto podemos conocer que manejo se le dabe dar a cada uno de ellos para mitigar cualquier riesgo que se pueda materializar. </t>
  </si>
  <si>
    <t>No correcta ejecución del procedimiento de activos de información por parte de los funcionarios de la cooperativa</t>
  </si>
  <si>
    <t xml:space="preserve">Falta de capacitación sobre el procedimiento de ACTIVOS DE INFORMACIÓN </t>
  </si>
  <si>
    <t xml:space="preserve">Vulnerabilidad de los activos de información que tiene la cooperativa por falta de identificación de estos. </t>
  </si>
  <si>
    <t xml:space="preserve">Desactualización de los activos de información </t>
  </si>
  <si>
    <t xml:space="preserve">Desconocimiento del formato para actualización y modificación de los activos de información </t>
  </si>
  <si>
    <t xml:space="preserve">Falta de comunicación estre el personal encargado de los activos fijos para la correcta actualización de la matriz </t>
  </si>
  <si>
    <t>TI-046</t>
  </si>
  <si>
    <t xml:space="preserve">Eliminar o modificar archivos en el Disco C: por personal no autoriazado </t>
  </si>
  <si>
    <t xml:space="preserve">Dentro del Disco C se encuentra los archivos base para el correcto funcionamiento de los aplicaticos y no debe ser manipulado por personal no autorizado. </t>
  </si>
  <si>
    <t xml:space="preserve">Ausencia de control sobre la modificación del Disco C </t>
  </si>
  <si>
    <t xml:space="preserve">No cumplimiento de politicas del SGSI </t>
  </si>
  <si>
    <t xml:space="preserve">Errores en el sistema operativo y comportamientos anomalos que degradan la operatividad </t>
  </si>
  <si>
    <t>TI-047</t>
  </si>
  <si>
    <t>Almacenar informacion personal en los dispositivos empresariales</t>
  </si>
  <si>
    <t xml:space="preserve">Mal uso de los disposivos empresariales a raiz de busqueda, descarga y almacenamiento de información personal. </t>
  </si>
  <si>
    <t xml:space="preserve">No cumplimiento de las politicas del Sistema de Gestión de Seguridad de la Información </t>
  </si>
  <si>
    <t xml:space="preserve">Incumplimiento del manual de funciones y responsabilidaddes. </t>
  </si>
  <si>
    <t xml:space="preserve">Uso desmedido del almacenamiento del dispositivo empresarial. </t>
  </si>
  <si>
    <t>TI-048</t>
  </si>
  <si>
    <t xml:space="preserve">Navegacion en sitios web de contenido contrarios a la ley o que representen peligro para la cooperativa </t>
  </si>
  <si>
    <t xml:space="preserve">Segun la Ley 1273 del 2009 , Ley 1915 2018, entre otras que decretan las causales de judicialización por navegaciones que se pueden cometer por medio del consumo de contenido que infrinjan estas leyes ( delitos informaticos y  derechos de autor) </t>
  </si>
  <si>
    <t>Falta de conocimiento de la norma acerca de los delitos informaticos.</t>
  </si>
  <si>
    <t>Falta de capacitación sobre las normas informaticas</t>
  </si>
  <si>
    <t xml:space="preserve">Sanciones economicas y riesgo peputacinal por el mal uso de os sitios web </t>
  </si>
  <si>
    <t>Operaciones no reveladas intencionalmente</t>
  </si>
  <si>
    <t xml:space="preserve">Falta de controles para la limitación de acceso a sitios web contrarios a la ley. </t>
  </si>
  <si>
    <t xml:space="preserve">Falta de cultura sobre el correto manejo de los equipos </t>
  </si>
  <si>
    <t>TI-049</t>
  </si>
  <si>
    <t>Utilizar medios de almacenamiento removible personales y/o coorporativos sin autorizacion</t>
  </si>
  <si>
    <t xml:space="preserve">Este tipo de dispositivos son peligrosos debido al riesgo que existe al poder transportar en ellos malware  con el fin de exportar e ingresar  información. </t>
  </si>
  <si>
    <t xml:space="preserve">Compartir información de una manera agil sin tener en cuenta los riesgo de vulneración  al SGSI </t>
  </si>
  <si>
    <t xml:space="preserve">No cumplimiento del manual del SGSI </t>
  </si>
  <si>
    <t xml:space="preserve">Robo de información, infecciones por malware, uso inadecuado de los recursos de la cooperativa, violación de los derechos de autor que repercute en sanciones economicas y reputacionales </t>
  </si>
  <si>
    <t>Falta de capacitaciones para el correcto manejo de las herramientas brindadas por la cooperativa</t>
  </si>
  <si>
    <t xml:space="preserve">Falta de cultura en el tratamiento adecuado de la información </t>
  </si>
  <si>
    <t xml:space="preserve">No contar con los controles para el uso de dispositivos removibles </t>
  </si>
  <si>
    <t>TI-050</t>
  </si>
  <si>
    <t>Manipulacion de recursos tecnologicos que se encuentren en zonas de acceso  publico.</t>
  </si>
  <si>
    <t xml:space="preserve">En las diferentes oficinas se cuenta con recursos tecnologicos que estan a la mano de los asociados y personal ajeno que transita por las instalaciones de la oficina, ya que, por reparaciones o trabajos incompletos quedan expuestos de forma inadecuada los recursos tecnologicos como camaras de seguridad, clableado, dispositivos de alarma de seguridad fisica, conexión de televisores, decodificadores, entre otros , que pueden ocasionar un mal manejo de estos elementos  y generar restrasos en la atención al cliente. Es pertinente dejar todo de la mejor forma posible para mitigar la ocurrencia de estos y su deterioro. </t>
  </si>
  <si>
    <t xml:space="preserve">Trabajos inconclusos o modificaciones estructurales o civiles de la infraestructura fisica de las oficinas. </t>
  </si>
  <si>
    <t>Falta de seguimiento a las obras reliazadas por parte de proveedores</t>
  </si>
  <si>
    <t xml:space="preserve">Interrupción el los servicios que se presta para asociados o terceros de la cooperativa </t>
  </si>
  <si>
    <t xml:space="preserve">Gestión comercial, Gestión TIC y Gestión Administrativa </t>
  </si>
  <si>
    <t xml:space="preserve">Servicio al cliente externo e interno </t>
  </si>
  <si>
    <t xml:space="preserve">Contratación de proveedores no calificados </t>
  </si>
  <si>
    <t xml:space="preserve">Planeación sin tomar en cuenta a las partes involucradas de lo que se quiera ejecutar </t>
  </si>
  <si>
    <t xml:space="preserve">Monitoreo a los recursos tecnologicos que estan expuestos al publico. </t>
  </si>
  <si>
    <t>TI-051</t>
  </si>
  <si>
    <t>Uso de credenciales de acceso de un usuario diferente.</t>
  </si>
  <si>
    <t xml:space="preserve">Se evidencia una mala práctica al interior de la Cooperativa respecto  al manejo de los usuarios, ya que, comunmente por ausencia de funcionarios menor a 24 horas , se facilitan las credenciales de acceso al compañero que llevara a cabo estas funciones, sin el debido cumplimiento de las directrices dadas para la proteccion de la información  a la  cual se podria acceder sin autorización de las áreas encargadas del proceso. Cada funcionario tiene acceso a diferentes sistemas de información y por lo tanto deben asignarse respecto a la ejecución de sus responsabilidades. 
</t>
  </si>
  <si>
    <t>Omisión o desconocimiento sobre el manual de SGSI.</t>
  </si>
  <si>
    <t xml:space="preserve">Suplantación de identidad para la obtención de  información </t>
  </si>
  <si>
    <t xml:space="preserve">Perdida de información y /o ejecución de acciones que generen responsabilidad al usuario ausente </t>
  </si>
  <si>
    <t xml:space="preserve">Apropiación de: cuentas, identidad, etc. </t>
  </si>
  <si>
    <t>Gestión Administrativa</t>
  </si>
  <si>
    <t xml:space="preserve">Ausencia de disposiciones generales que especifiquen en que momento se debe presentar las inactivaciones de los usuarios cuando se da un permiso. </t>
  </si>
  <si>
    <t>TI-052</t>
  </si>
  <si>
    <t xml:space="preserve">Ausencia de supervisión para el acceso  a información no acorde respecto al perfil de  funciones </t>
  </si>
  <si>
    <t xml:space="preserve">Actualmente se cuenta con la matriz de roles y perdiles, la cual asigna a cada funcionario los accesos que se le permiten dependiendo sus responsabilidades. No realizar  monitoreo constate y claridad sobre el personal responsable de habitilar modulos dependiendo el área  es uno de las falencias a la hora de resguardar la integridad, disponibilidad y confidencialidad de la información. </t>
  </si>
  <si>
    <t>Ausencia de especificación para autorizaciones en cada uno de los perfiles de la cooperativa.</t>
  </si>
  <si>
    <t xml:space="preserve">Ausencia de procedimiento para la asignación de roles y perfiles </t>
  </si>
  <si>
    <t xml:space="preserve">No salvaguardar la información de la cooperativa debido a que no se tiene control de quien deberia acceder a ella </t>
  </si>
  <si>
    <t xml:space="preserve">parametrización para designación de permisos </t>
  </si>
  <si>
    <t>TI-053</t>
  </si>
  <si>
    <t xml:space="preserve">Establecer contraseñas debiles para los sistemas de informacion </t>
  </si>
  <si>
    <t xml:space="preserve">A traves de las politicas de los sistemas de información se expiden directrices  y herramientas para fortalecer el mecanismo de exigencia para asiganar contraseñas fuertes, sin embargo, hay sistemas que no lo permiten y se asignan claves de facil acceso por parte de los funcionarios . 
</t>
  </si>
  <si>
    <t xml:space="preserve">Malas practicas por parte del funcionario para el estrablecimiento de las contraseñas </t>
  </si>
  <si>
    <t xml:space="preserve">Los sistemas de información no exigen el uso de contraseña seguras </t>
  </si>
  <si>
    <t xml:space="preserve">Facilitar el acceso a la información por parte del personal no autorizado. </t>
  </si>
  <si>
    <t xml:space="preserve">No uso de las herramientas que pone en su disposición para mejorar este proceso </t>
  </si>
  <si>
    <t>TI-054</t>
  </si>
  <si>
    <t xml:space="preserve">Almacenamiento inadecuado de los usuarios y contraseñas de los sistemas de informacion </t>
  </si>
  <si>
    <t xml:space="preserve">Al interior de la cooperativa se manejan diferentes tipos de sistemas de información, por lo tanto, credenciales que se componen de un usuario y contraseña. Al tener tantos recursos de acceso que se utilizan en la cotidianidad, se usan mecanismos de respaldo para guardar estos datos que son de facil acceso ( blog de notas, archivos planos, agenda fisica, etc). 
 </t>
  </si>
  <si>
    <t>Falta de compromiso por parte de los funcionarios en el uso tecnologico implementado para el aseguramiento de las contraseñas.</t>
  </si>
  <si>
    <t>Ausencia de aplicación del reglamento del SGSI por parte de los funcionarios</t>
  </si>
  <si>
    <t>Acceso de terceros no autorizados a los sistemas de información de la cooperativa</t>
  </si>
  <si>
    <t xml:space="preserve">No aplicabilidad del manual de SGSI por parte de los funcionarios </t>
  </si>
  <si>
    <t>TI-055</t>
  </si>
  <si>
    <t>Uso inadecuado de discos de red o carpetas virtuales en la realizacion de las  funciones</t>
  </si>
  <si>
    <t xml:space="preserve">Se transfieren archivos  personales a carpetas  de red corporativa que consumen el espacio asignado para información laboral. </t>
  </si>
  <si>
    <t>Falta de cultura en el correcto almacenamiento de la información en los espacios de almacenamiento asignados para su labor.</t>
  </si>
  <si>
    <t>Omisión de directrices impartidas en las politicas del manual de SGSI</t>
  </si>
  <si>
    <t>Deterioro economico y/o exposición de información sensible</t>
  </si>
  <si>
    <t xml:space="preserve">Desconocimiento por parte del funcionario a cerca del correcto uso del medio de almacenamiento </t>
  </si>
  <si>
    <t>TI-056</t>
  </si>
  <si>
    <t xml:space="preserve">Acceso a la red de la Cooperativa sin la autorizacion o debido control </t>
  </si>
  <si>
    <t>Permitir que un equipo pueda hacer uso de los recursos tecnologicos  de la cooperativa genera un riesgo importante, ya que, aunque algunos accesos estan restringidos personal no autorizado hace uso de estas sin la previa autorización para evitar que tercedos tengan información.</t>
  </si>
  <si>
    <t>Desconocimiento del manual FO-TI-13 SOLICITUD DE INGRESO O USO DE EQUIPO DE COMPUTO DE TERCEROS EN COONFIE</t>
  </si>
  <si>
    <t xml:space="preserve">Ausencia de justificación por parte del lider de area para tener acceso a la red </t>
  </si>
  <si>
    <t xml:space="preserve">Acceso de la información que viaje mediante la red </t>
  </si>
  <si>
    <t xml:space="preserve">Omisión de formato existente para el uso de recursos tecnologicos. </t>
  </si>
  <si>
    <t>Ceder sin autorización las credenciales a terceros no autorizados</t>
  </si>
  <si>
    <t xml:space="preserve">No utilizar correctamente la herramienta para la protección de información </t>
  </si>
  <si>
    <t>TI-057</t>
  </si>
  <si>
    <t>Incurrir en comportamientos inadecuados mientras se usa los recursos tecnologicos de la cooperativa por desconocimiento  de la normativa del SGSI</t>
  </si>
  <si>
    <t xml:space="preserve">Los recursos de  los que la cooperativa dispone son muchos, internet, telefono ,equipos, uso de las instalaciones  fisicas, oficinas, toma corriente,entre otros, estan a disposición del funcionario  para el desarrollo óptimo de sus labores. Es de conocimiento de los funcionarios que estos recursos deben utilizarse unica y exclusivamente para el dasarrollo de las activas que se tengan a cargo. </t>
  </si>
  <si>
    <t>Incumplimiento del manual de funciones y responsabilidades.</t>
  </si>
  <si>
    <t xml:space="preserve">Ausencia de supervisión y control del lidel del área </t>
  </si>
  <si>
    <t>Aumento de probabilidad de acceso a terceros no autorizados.</t>
  </si>
  <si>
    <t>Desconocimiento del correcto uso de los recursos tecnologicos bajo su cargo</t>
  </si>
  <si>
    <t xml:space="preserve">Omisión a la directices impartidas </t>
  </si>
  <si>
    <t>Falta de cultura en el buen manejo de las herramientas tecnologicas</t>
  </si>
  <si>
    <t>TI-058</t>
  </si>
  <si>
    <t>Uso de la VPN sobre redes inseguras</t>
  </si>
  <si>
    <t xml:space="preserve">Las redes virtuales privadas son un recurso delicado que se utiliza por fuera de la cooperativa y que hacerlo a traves de una red insegura ( redes públicas o de facil acceso )  es una práctica que vulnera la seguridad de la información de la cooperativa. </t>
  </si>
  <si>
    <t>Incumplimiento a la Ley 1266 de 2076</t>
  </si>
  <si>
    <t>TI-059</t>
  </si>
  <si>
    <t xml:space="preserve">Acceso a informacion impresa de tipo confidencial </t>
  </si>
  <si>
    <t xml:space="preserve">La información fisica debe cuidarse por medio de politicas de escritorios limpios y debebemos capacitar al funcionario sobre la forma correcta de resguardar este tipo de información.  </t>
  </si>
  <si>
    <t>Incumplimiento a la Ley 1266 de 2077</t>
  </si>
  <si>
    <t>TI-060</t>
  </si>
  <si>
    <t>No proteger o no cifrar información sensible y/o reservada</t>
  </si>
  <si>
    <t xml:space="preserve">Es deber de todos los funcionarios proteger la información 
 de la cooperativa,  sin importar la forma en la que se encuentre y deben estar protgidos a traves de medios criptograficos por la importancia  de esa información. con esto se impide el acceso a ella  sin importar que se extraiga de forma fraudulenta. </t>
  </si>
  <si>
    <t>Incumplimiento a la Ley 1266 de 2078</t>
  </si>
  <si>
    <t>FI-001</t>
  </si>
  <si>
    <t>GESTION FINANCIERA</t>
  </si>
  <si>
    <t>La no entrega de los documentos y notas contables a contabilidad o movimientos diarios.</t>
  </si>
  <si>
    <t>La no revisión de los posibles novedades contables que alteran el proceso de cierre diario o mensual</t>
  </si>
  <si>
    <t xml:space="preserve">Desconocimeinto del proceso por parte del funcionario </t>
  </si>
  <si>
    <t xml:space="preserve">Negligencia operativa </t>
  </si>
  <si>
    <t>Retraso en el proceso de cierre diario y/o mensual</t>
  </si>
  <si>
    <t>Proceso contable</t>
  </si>
  <si>
    <t>Estados financieros, impuestos</t>
  </si>
  <si>
    <t xml:space="preserve">Falta de revision del superior </t>
  </si>
  <si>
    <t xml:space="preserve">Ausencia de soportes </t>
  </si>
  <si>
    <t>FI-002</t>
  </si>
  <si>
    <t>Error en la revisión de conciliaciones bancarias</t>
  </si>
  <si>
    <t>Revisión no apropiada de las conciliaciones bancarias y los ajustes conbtables</t>
  </si>
  <si>
    <t>Incumplimiento al PR-FI-01</t>
  </si>
  <si>
    <t>Afectación de los saldos bancarios y contables y la no identificación de fraudes.</t>
  </si>
  <si>
    <t>Ejecución y administración de procesos</t>
  </si>
  <si>
    <t>Saldos bancarios y contables</t>
  </si>
  <si>
    <t>Falta de formación y/o capacitación</t>
  </si>
  <si>
    <t>Complejidad del proceso de conciliación en cuentas especiales (tarjeta debido, compensación, recaudo nacional)</t>
  </si>
  <si>
    <t xml:space="preserve">Compensación de corresponsales </t>
  </si>
  <si>
    <t>FI-003</t>
  </si>
  <si>
    <t>Error en digitación de notas contables</t>
  </si>
  <si>
    <t>Error en digitación del valor, bases y tarifas de las notas de contabilidad versus soportes.</t>
  </si>
  <si>
    <t>Error del funcionario que realiza la nota</t>
  </si>
  <si>
    <t>Generación de descuadres o saldos negativos de las cuentas o rubros</t>
  </si>
  <si>
    <t>Falta de concentración para la ejecución del proceso</t>
  </si>
  <si>
    <t>Soportes de baja calidad que impiden la correcta visualización de los datos</t>
  </si>
  <si>
    <t>Desconocimiento y aplicación errónea del cuadro de datos tributarios</t>
  </si>
  <si>
    <t>Uso incorrecto de código contable</t>
  </si>
  <si>
    <t>FI-004</t>
  </si>
  <si>
    <t>Error en la revisión de notas contables</t>
  </si>
  <si>
    <t>No identificacion de novedades o errores en las revisión de los movimientos contables</t>
  </si>
  <si>
    <t>Error del funcionario que revisa la nota</t>
  </si>
  <si>
    <t>Afectación en el presupuesto por posibles sobrejecuciones y generación de reclasificaciones y ajustes contables.</t>
  </si>
  <si>
    <t>Personal no idóneo para realizar la revisión</t>
  </si>
  <si>
    <t>FI-005</t>
  </si>
  <si>
    <t>Perdida o daño de movimientos contables y los repectivos soportes</t>
  </si>
  <si>
    <t>Deficiencia en la custodia de los movimientos contables</t>
  </si>
  <si>
    <t>Manejo inadecuado de los movimientos</t>
  </si>
  <si>
    <t>Falta de capacitación en el manejo documental</t>
  </si>
  <si>
    <t>Inexistencia del soporte documental de las transacciones de la cooperativa y posibilidad de reclamaciones juridicas o tributarias.</t>
  </si>
  <si>
    <t>Atención de requerimientos y PQRSF</t>
  </si>
  <si>
    <t xml:space="preserve">Espacio limitado para la transición de archivo a empaste de los movimientos </t>
  </si>
  <si>
    <t>Vulnerabilidad de la conservación de los movimientos en el proceso de empaste</t>
  </si>
  <si>
    <t>FI-006</t>
  </si>
  <si>
    <t>Centralización de procesos</t>
  </si>
  <si>
    <t>Centralización de procesos especiales contables a funcionarios especificos</t>
  </si>
  <si>
    <t xml:space="preserve">No se cuenta con RH para respaldo operativo </t>
  </si>
  <si>
    <t>Falta de transferencia de conocimiento</t>
  </si>
  <si>
    <t>Retardo en el proceso de cierre diario o mensuales y posibilidad de errores de calculo de los procesos contables</t>
  </si>
  <si>
    <t>Relaciones laborales</t>
  </si>
  <si>
    <t>Recurso Humano</t>
  </si>
  <si>
    <t>Personal no idóneo</t>
  </si>
  <si>
    <t>FI-007</t>
  </si>
  <si>
    <t xml:space="preserve">Novedad en liquidación y pago de impuestos </t>
  </si>
  <si>
    <t>Liquidación de tasas, gravamenes e impuestos con errores aritmeticos o de bases de calculo y entrega extemporanea para pago.</t>
  </si>
  <si>
    <t>Desactualización normativa</t>
  </si>
  <si>
    <t>Retraso en el proceso de cierre mensual por causa de novedades en el Integrador</t>
  </si>
  <si>
    <t>Requerimientos y sanciones de las entidades de impuestos</t>
  </si>
  <si>
    <t>Impuestos</t>
  </si>
  <si>
    <t>Aplicación errónea de bases y tarifas</t>
  </si>
  <si>
    <t>Incumplimiento del calendario tributario</t>
  </si>
  <si>
    <t>Desactualización en cambios normativos y/o tributarios</t>
  </si>
  <si>
    <t>Fallas en la plataforma de entes tributarios</t>
  </si>
  <si>
    <t>FI-008</t>
  </si>
  <si>
    <t>No realización de ajustes contables notificados en el proceso de revisión</t>
  </si>
  <si>
    <t>Omitir las solicitudes de ajustes en contabilizaciones originadas del proceso de revisión de los movimientos contables.</t>
  </si>
  <si>
    <t xml:space="preserve">Omisión por parte del funcionario </t>
  </si>
  <si>
    <t>Desconocimiento del procedimiento PR-FI-05</t>
  </si>
  <si>
    <t>FI-009</t>
  </si>
  <si>
    <t>Manipulación de productos financieros mediante las fuentes contables</t>
  </si>
  <si>
    <t>Realizar contabilizaciones en beneficio propio, familiar o de un asociado</t>
  </si>
  <si>
    <t>Incumplimiento al Código de ética</t>
  </si>
  <si>
    <t>Problemas financieros de los funcionarios</t>
  </si>
  <si>
    <t>Afectación de los saldos bancarios y contables y posiblidad de fraudes.</t>
  </si>
  <si>
    <t>Fraude Interno</t>
  </si>
  <si>
    <t xml:space="preserve">Proceso ahorro </t>
  </si>
  <si>
    <t>Ahorro - Crédito - Aportes</t>
  </si>
  <si>
    <t>Estado de ánimo de los funcionarios</t>
  </si>
  <si>
    <t>Accesibilidad al módulo contable y parametrización</t>
  </si>
  <si>
    <t>FI-010</t>
  </si>
  <si>
    <t xml:space="preserve">No implementación del Sistema de Gestión documental </t>
  </si>
  <si>
    <t xml:space="preserve">No tener la debida custodia de la papeleria controlada y documentos contables e impuestos. </t>
  </si>
  <si>
    <t>Manejo inadecuado de papeleria y documentos</t>
  </si>
  <si>
    <t>Afectación del funcionamiento operativo de la cooperativa y requerimientos de control.</t>
  </si>
  <si>
    <t>Impuestos - Estados financieros - Deberes formales</t>
  </si>
  <si>
    <t>Condiciones inadecuadas para la conservación de la documentación</t>
  </si>
  <si>
    <t>FI-011</t>
  </si>
  <si>
    <t>Error en consignación</t>
  </si>
  <si>
    <t>Consignación errada de depositos a cuentas similares de la cooperativa</t>
  </si>
  <si>
    <t>Error en digitación por parte del funcionario</t>
  </si>
  <si>
    <t>Que la persona beneficiaria del deposito a cuenta similar disponga del recurso o quejas por parte de los asociados por movimientos no autorizados</t>
  </si>
  <si>
    <t>Ahorro</t>
  </si>
  <si>
    <t>Tabulación de novedades por operador</t>
  </si>
  <si>
    <t>Presión por agilizar el proceso</t>
  </si>
  <si>
    <t>FI-012</t>
  </si>
  <si>
    <t>Cuentas sobregiradas</t>
  </si>
  <si>
    <t>Generación de cuentas sobregiradas de ahorros por retiros con tarjeta debito, Multiportal y PSE.</t>
  </si>
  <si>
    <t>TECNOLÓGICO</t>
  </si>
  <si>
    <t>Esquema de comunicación entre los diferentes canales</t>
  </si>
  <si>
    <t>Intermediación de varios proveedores para la prestación o mantenimiento del servicio</t>
  </si>
  <si>
    <t>Pérdida de recurso de la Cooperativa</t>
  </si>
  <si>
    <t>Fallas tecnológicas</t>
  </si>
  <si>
    <t>Tarjeta débito - Ahorro</t>
  </si>
  <si>
    <t>Tabulación de novedades por canal - REVISAR CONTRATOS DE PRESTACION DE SERVICIOS</t>
  </si>
  <si>
    <t>Reconocimiento de la vulnerabilidad por parte de los asociados</t>
  </si>
  <si>
    <t xml:space="preserve">Tiempos de respuesta de la interacción de servicios entre los proveedores </t>
  </si>
  <si>
    <t>FI-013</t>
  </si>
  <si>
    <t>Pérdida de facturas, cuentas de cobro o apoyos económicos</t>
  </si>
  <si>
    <t xml:space="preserve">Extravío de facturas o documentos pendientes de cancelar. </t>
  </si>
  <si>
    <t>Desorganización en el manejo del archivo de facturación</t>
  </si>
  <si>
    <t>Retrazo en el proceso de pago a proveedores y requerimientos de control en el proceso de revisión de movimientos contables.</t>
  </si>
  <si>
    <t>Pago a proveedores</t>
  </si>
  <si>
    <t>Desorden en el puesto de trabajo</t>
  </si>
  <si>
    <t>FI-014</t>
  </si>
  <si>
    <t>Hurto a tesorería general</t>
  </si>
  <si>
    <t xml:space="preserve">Hurto a la oficina de tesoreria general y violentación de caja fuerte </t>
  </si>
  <si>
    <t>ECONÓMICO</t>
  </si>
  <si>
    <t>Vulnerabilidad en la seguridad de la oficina de Tesorería</t>
  </si>
  <si>
    <t>Ausencia de protocolos de seguridad en el acceso al edificio de Dirección General</t>
  </si>
  <si>
    <t>Afectación operativa por el hurto de  TOQUEN -CHEQUES-TARJETAS DEBITO -SOBREFLEX</t>
  </si>
  <si>
    <t>Fraude Externo</t>
  </si>
  <si>
    <t>Hurto y Fraude</t>
  </si>
  <si>
    <t>Robo o hurto</t>
  </si>
  <si>
    <t>Administrativo</t>
  </si>
  <si>
    <t>Tesoreria General</t>
  </si>
  <si>
    <t>IMPLEMENTAR CIRCULAR SOBRE SEGURIDAD ??</t>
  </si>
  <si>
    <t>Ausencia de dispositivos inalámbricos de pánico en recepción y Tesorería general</t>
  </si>
  <si>
    <t xml:space="preserve">Vulnerabilidad de la infraestructura física </t>
  </si>
  <si>
    <t>FI-015</t>
  </si>
  <si>
    <t>Error en traslados bancarios</t>
  </si>
  <si>
    <t>Aplicación de traslado a cuentas bancarias diferentes a la especificada.</t>
  </si>
  <si>
    <t>Error en la selección de la cuenta destino</t>
  </si>
  <si>
    <t>Error en la comunicación de solicitud de traslado en entidad bancaria</t>
  </si>
  <si>
    <t xml:space="preserve">Pérdida de recurso de la Cooperativa y reclamaciones </t>
  </si>
  <si>
    <t>Error por parte de la entidad bancaria para la aplicación del traslado</t>
  </si>
  <si>
    <t>FI-016</t>
  </si>
  <si>
    <t>Error en la elaboración de la conciliación bancaria</t>
  </si>
  <si>
    <t>Manipulación de la información de las conciliaciones bancarias</t>
  </si>
  <si>
    <t>FI-017</t>
  </si>
  <si>
    <t>Incumplimiento del calendario tributario para ejecución de pagos</t>
  </si>
  <si>
    <t>No pago de tasas, gravamenes e impuestos en las fechas de los vencimientos</t>
  </si>
  <si>
    <t>Desconocimiento de los plazos límites de cancelación</t>
  </si>
  <si>
    <t>FI-018</t>
  </si>
  <si>
    <t>Pago de facturación no autorizada</t>
  </si>
  <si>
    <t>Pagos de facturas sin la firma de autorización del ordenador del gasto</t>
  </si>
  <si>
    <t>No autorización por el ordenador del gasto</t>
  </si>
  <si>
    <t>No revisión por parte del funcionario que efectúa el pago</t>
  </si>
  <si>
    <t>Registro errado en el presupuesto y posibilidad de fraudes.</t>
  </si>
  <si>
    <t>No revisión y reporte de novedad por parte del Asistente de Contabilidad</t>
  </si>
  <si>
    <t>TI-061</t>
  </si>
  <si>
    <t>Demora en la respuesta a reclamaciones de tarjeta debito Banco de Bogotá y Visionamos.</t>
  </si>
  <si>
    <t xml:space="preserve">El tiempo estimado de respuesta del banco  es de 15 a 20 dias hábiles. El riesgo ocurre cuando la espera de respuesta supera los días inicialmente relacionados. </t>
  </si>
  <si>
    <t xml:space="preserve">Fallas en la organización del proveedor del servicio </t>
  </si>
  <si>
    <t xml:space="preserve">Falta de control en el tiempo de respuesta de las reclamaciones de tarjeta debito </t>
  </si>
  <si>
    <t xml:space="preserve">Inconformidad de los asociados en la demora de respuesta de reclamaciones. Sanciones legales  y economicas. </t>
  </si>
  <si>
    <t xml:space="preserve">Servicio al cliente Interno </t>
  </si>
  <si>
    <t>Evaluación de proveedores.</t>
  </si>
  <si>
    <t>TI-062</t>
  </si>
  <si>
    <t>Error en la parametrización de tarifas de tarjeta débito</t>
  </si>
  <si>
    <t xml:space="preserve">Error en la digitación de las tarias anuales del cobro de comisiones por uso de la tarjeta debito y multiportal de VISIONAMOS </t>
  </si>
  <si>
    <t xml:space="preserve">Error humano en la digitación de las tarifas </t>
  </si>
  <si>
    <t xml:space="preserve">Distracción en el momento de la ejecución del proceso </t>
  </si>
  <si>
    <t>Inconformidad del asociado que genera riesgo reputacional a la cooperativa</t>
  </si>
  <si>
    <t>Gestión Financiera</t>
  </si>
  <si>
    <t xml:space="preserve">Sevicio al cliente externo e interno </t>
  </si>
  <si>
    <t>TI-064</t>
  </si>
  <si>
    <t>El CORE del negocio es insuficiente frente a las necesidades de la Cooperativa</t>
  </si>
  <si>
    <t xml:space="preserve">OPA empezo a operar en la cooperativa en el año 2008. Con esto se han evidenciado nuevas producciones de desarrollos para la cooperativa, esto ha generado que por el tipo de operador y ser el cliente mas grande para el proveedor, realizan estas novedades generalmente solicitadas normativamente con la prueba- error de la cooperativa.  Aun se continua con el mismo CORE que por la demora en los tiempos de entrega en los desarrollos se es insuficiente para la producción que debe tener Coonfie y se ve afectada la prestación del servicio al cliente.   La tecnologia en la cual se desarrollo OPA sigue siendo la misma desde sus inicios ( Microsoft Visual FoxPro) la cual termino su vida util en el año 2015.
</t>
  </si>
  <si>
    <t xml:space="preserve">Permanecer con el mismo proveedor que no satisface las necesidades de la empresa. </t>
  </si>
  <si>
    <t xml:space="preserve">No realizar una correcta evaluación del proveedor </t>
  </si>
  <si>
    <t xml:space="preserve">Inconsistencia en la prestación del servicio, información y todos los procesos que tiene la cooperativa . Detiene su operación y esto genera pérdidas economicas. </t>
  </si>
  <si>
    <t>Todos los procesos que lleva a cabo la cooperativa</t>
  </si>
  <si>
    <t>Todos los productos que ofrece la entidad</t>
  </si>
  <si>
    <t>Actualizaciones que generan errores de procesos que funcionaban previamente a la aplicación de  esta.</t>
  </si>
  <si>
    <t xml:space="preserve">Imcumplimiento en la entrega de las actualizaciones </t>
  </si>
  <si>
    <t xml:space="preserve">Tiempos altos para la atención del soporte urgente. </t>
  </si>
  <si>
    <t>Demoras en la aplicación de exigencias normativas.</t>
  </si>
  <si>
    <t>TI-065</t>
  </si>
  <si>
    <t>Represamiento transaccinal</t>
  </si>
  <si>
    <t xml:space="preserve">Encolamiento que se da por varias causas, generalmentente por fallas en el cierre de base de datos,  represamiento interno de las cooperativas por parte de VISIONAMOS, por caida del servicio, etc. </t>
  </si>
  <si>
    <t xml:space="preserve">Fallas en el proceso </t>
  </si>
  <si>
    <t xml:space="preserve">Fallas en el proceso interno del cierre de la cooperativa Coonfie </t>
  </si>
  <si>
    <t xml:space="preserve">No disponibilidad del saldo real en las cuentas de los asociados para el retiro </t>
  </si>
  <si>
    <t>Caida en el servicio del JOB</t>
  </si>
  <si>
    <t xml:space="preserve">Represamiento transaccional en el cord de VISIONAMOS </t>
  </si>
  <si>
    <t xml:space="preserve">Encolamiento de transacciones </t>
  </si>
  <si>
    <t xml:space="preserve">Diferencia de saldos de cuentas entre COONFIE vs AUTORIZADOR DE OPA Y VISIONAMOS  </t>
  </si>
  <si>
    <t>TI-066</t>
  </si>
  <si>
    <t xml:space="preserve">Diferencia de saldos en cuenta de recaudo de convenios </t>
  </si>
  <si>
    <t xml:space="preserve">Ocurre diferencia de saldos, cuando el saldo con el que termina el día anterior no es igual al que arranca el día siguiente. </t>
  </si>
  <si>
    <t xml:space="preserve">No reporte de errores humanos de ingreso de colillas en el integrador </t>
  </si>
  <si>
    <t xml:space="preserve">Reporte errado de saldos a los convenios los cuales generan desconfianza y falta de credibilidad </t>
  </si>
  <si>
    <t xml:space="preserve">Gestión comercial </t>
  </si>
  <si>
    <t xml:space="preserve">Saldos en canje </t>
  </si>
  <si>
    <t>Errores humanos en digitación</t>
  </si>
  <si>
    <t>Error en el ingreso de facturas manuales en el recaudo de convenios</t>
  </si>
  <si>
    <t>TI-067</t>
  </si>
  <si>
    <t xml:space="preserve">Exceso de manualidad en la generación, envío y validación de informes y reportes de los recaudos de convenio </t>
  </si>
  <si>
    <t xml:space="preserve">Extracto de racaudo generado cuando no hay operatdores en el sistema </t>
  </si>
  <si>
    <t xml:space="preserve">Ausencia de automatización en el procedimiento </t>
  </si>
  <si>
    <t xml:space="preserve">Error humano en la digitación de las caracteristicas particulares de cada convenio </t>
  </si>
  <si>
    <t xml:space="preserve">Reporte errado de la información recaudada diarimanente de cada uno de los convenios </t>
  </si>
  <si>
    <t>TI-068</t>
  </si>
  <si>
    <t>Fallas recurrentes en el dispositivo Pin Pad</t>
  </si>
  <si>
    <t xml:space="preserve">La comunicación inestables de los dispositivos Pin Pad para el servicio de la tarjeta debito VISIONAMOS </t>
  </si>
  <si>
    <t xml:space="preserve">Renovación a nueva tecnologia para brindar un mejor servicio </t>
  </si>
  <si>
    <t xml:space="preserve">Falta de capacitación sobre el debido proceso del manejo de Pin Pad </t>
  </si>
  <si>
    <t xml:space="preserve">Inconformidad en los asociados por la no prestación del servicio </t>
  </si>
  <si>
    <t>Productos_o_Servicios_defectuosos</t>
  </si>
  <si>
    <t xml:space="preserve">Error de los modelos </t>
  </si>
  <si>
    <t xml:space="preserve">Intermitencia en la comunicación </t>
  </si>
  <si>
    <t xml:space="preserve">Daño en el cableado </t>
  </si>
  <si>
    <t>TI-069</t>
  </si>
  <si>
    <t xml:space="preserve">Aplicación de transacciones declinadas por el PIN PAD en OPA </t>
  </si>
  <si>
    <t xml:space="preserve">Error en la visualización del estado de la transacción reflejada en el baucher del movimiento trasaccional arrojado por la validadora </t>
  </si>
  <si>
    <t xml:space="preserve">Falta de capacitación de los funcionarios que tienen a cargo el procedimiento </t>
  </si>
  <si>
    <t>No seguimiento del manual externo 1 IMGO-0404 Virtual POS para Pin Pad</t>
  </si>
  <si>
    <t xml:space="preserve">No se puede dar el recurso al asociado en el momento en que se requiere </t>
  </si>
  <si>
    <t xml:space="preserve">Caida de la comunicación </t>
  </si>
  <si>
    <t>TI-070</t>
  </si>
  <si>
    <t>No uso de certificados de seguridad digitales (SSL) de autoridades   reconocidas  en sitios web propios</t>
  </si>
  <si>
    <t xml:space="preserve"> un certificado digtal brinda seguridad a las paginas web que se desarrollan al interior de la cooperativo, esto se  compra y renueva anualmente. Se realiza verificación de identidad en las páginas para mitigar riesgos en ataques ataques de  ciberdelincuentes. </t>
  </si>
  <si>
    <t xml:space="preserve">No reconocer la importancia de este mecanismo en la cooperativa. </t>
  </si>
  <si>
    <t xml:space="preserve">No existe metodologia que involucre temas de seguridad en los desarrollos </t>
  </si>
  <si>
    <t xml:space="preserve">
Suplantación de la identidad del certificado y captura de la información por parte de un ciberdelincuente.</t>
  </si>
  <si>
    <t>No renovación oportuna de los certificados digitales utilizados.</t>
  </si>
  <si>
    <t>TI-071</t>
  </si>
  <si>
    <t>No  asegurar la información confidencial con  mecanismos de encriptación.</t>
  </si>
  <si>
    <t xml:space="preserve">El envio de información en la cooperativa es un mecanismo de transmisión de datos y respuesta directa con asociados y terceros. Se debe incriptar la información ya que esto evita el acceso a que cualquier ciberdelicuente tenga  disponibilida de los datos. Cuando la información es coonfidencial debe estar encriptada. </t>
  </si>
  <si>
    <t xml:space="preserve">Falta de cultura para la correcta asegurabilidad de la información. </t>
  </si>
  <si>
    <t xml:space="preserve">Falta de aplicación del instructivo de etiquetado de la  información </t>
  </si>
  <si>
    <t xml:space="preserve">Divulgación de información sencible. Sanciones legales y   financieras que conllevan daño reputacional. </t>
  </si>
  <si>
    <t xml:space="preserve">Falta de capacitación para la correcta aplicación de encriptación de la información </t>
  </si>
  <si>
    <t xml:space="preserve">Desconocimiento de la herramienta para el aseguramiento de la información </t>
  </si>
  <si>
    <t>TI-072</t>
  </si>
  <si>
    <t>Ingreso no autorizado a áreas seguras</t>
  </si>
  <si>
    <t>Por cuenta de la implementación  del Sistema de Gestión de Seguridad de la Información (SGSI),  se limitaron ciertas áreas por parte de la superintendencia de economia solidaria,  ya que, estas son de mayor cuidado y vulnerabilidad .Estas áreas pueden convertirse en criticas en caso de que se acceda a ellas de forma mal intencionada o no por personal no autorizado. En estas áreas se transporta, almacena y procesa información . La cooperativa cuenta con tres áreas seguras: Los cuartos técnicos donde se encuentran los equipos, centro de datos y área de call center.</t>
  </si>
  <si>
    <t xml:space="preserve">Falta de compromiso en la plicabilidad de las politicas de SGSI paara el uso de estas áreas. </t>
  </si>
  <si>
    <t xml:space="preserve">Falta de capacitación en  la correcta implementación de las politicas de SGSI </t>
  </si>
  <si>
    <t xml:space="preserve">Manipulación de los equipos que generen indisponibilidad de los servicios, daños e interrupción en la prestación del servicio </t>
  </si>
  <si>
    <t>Destrucción dolosa de activos</t>
  </si>
  <si>
    <t>Ausencia de compromiso  en el acatamiento de las politicas del SGSI</t>
  </si>
  <si>
    <t>TD-010</t>
  </si>
  <si>
    <t>No destrucción de documentos confidenciales una vez complete su vida útil</t>
  </si>
  <si>
    <t xml:space="preserve">Según los artículos 60 del Código de Comercio y 28 de la Ley 962 de 2005,los documentos deben peranecer 10 años, sin embargo, pasado este tiemo puede repositar de forma digital. Es importante buscar el mecanismo eficaz para la depuarción de estos documentos segun normativa. </t>
  </si>
  <si>
    <t xml:space="preserve">No contar con un plan de tratamiento de documentación confidencial. </t>
  </si>
  <si>
    <t xml:space="preserve">Compromiso por parte de la alta gerencia el inversión para llevar a cabo el proceso de gestión documental </t>
  </si>
  <si>
    <t xml:space="preserve">Mala manipulación de la documentación confidencial de la cooperativa </t>
  </si>
  <si>
    <t>TI-073</t>
  </si>
  <si>
    <t xml:space="preserve">No realizar mantenimientos preventivos a los equipos de cómputo </t>
  </si>
  <si>
    <t xml:space="preserve">Los equipos de tecnología tienen un cliclo de vida , pero para lograr optimizar su durabilidad se deben realizar mantenimientos  periódicamente y verificación de su estado.  Debido a la no notificación de averias leves o graves no se realizan las reparaciones a tiempo que ocasionan interrupción en la operación del funcionario en  la cooperativa. </t>
  </si>
  <si>
    <t xml:space="preserve">Falta de procedimiento para el mantenimiento preventivo de los equipos de computo </t>
  </si>
  <si>
    <t xml:space="preserve">Falta de cultura para el reporte oportuno de daños en los equipos de computo </t>
  </si>
  <si>
    <t xml:space="preserve">Interrupción en la operatividad del funcionario que presenta fallas en el equipo </t>
  </si>
  <si>
    <t xml:space="preserve">Falta de planifcación para el mantenimiento preventivo de los equipos de computo </t>
  </si>
  <si>
    <t xml:space="preserve">No existe un rubro para el mantenimiento preventivo </t>
  </si>
  <si>
    <t>TI-074</t>
  </si>
  <si>
    <t xml:space="preserve">No segmentar las redes de la Cooperativa </t>
  </si>
  <si>
    <t xml:space="preserve">La segmentación de la red es una técnica que nos facilita separarlas y priorizarlas dependiendo la necesidad, controlar las redes inalambricas y el tráfico de estas. En la cooperativa se segmentan las redes de tal forma que se identifiquen las de alto nivel de cricidad en las cuales se generan controles para mitigar la probabilidad de ingreso al personal no autorizado. 
</t>
  </si>
  <si>
    <t>TI-075</t>
  </si>
  <si>
    <t>Dejar desatendido el equipo de cómputo sin el bloqueo automático de sesión</t>
  </si>
  <si>
    <t xml:space="preserve">En la politica del Sistema de Gestion de Seguridad de la Información se describe la respondabilidad que tienen los funcionarios en salvaguardar la información que se tienen en los equipos de computo asignados, por ende, cuando se desplacen del lugar del trabajo y deben dejar el equipo desantendido, es conveniente bloquear la sesión del equipo. </t>
  </si>
  <si>
    <t>TI-076</t>
  </si>
  <si>
    <t>Tener exceso de archivos con información confidencial en las carpetas de descarga y escritorio</t>
  </si>
  <si>
    <t xml:space="preserve">Una buena práctica del SGSI es resguardar la información confidencial en carpetas que no sean de facil acceso a ciberdelincuentes o cualquier persona mal intencionada que desee extraer información importante para la Cooperativa.  
</t>
  </si>
  <si>
    <t>TI-077</t>
  </si>
  <si>
    <t>No proveer la capacidad de procesamiento sufiente o requerida en los recursos tecnologicos y sistemas de información</t>
  </si>
  <si>
    <t xml:space="preserve">
Este es un desafio completo, ya que las infraestructuras tecnologicas de la empresa tienen una capacidad especifica donde se pueda correr todos sus aplicativos y sistemas de información para que la experiencia del usuario sea óptima y sea visualizado en el menor tiempo posible.   </t>
  </si>
  <si>
    <t>TI-078</t>
  </si>
  <si>
    <t>No contar con  ambientes separados de pruebas, desarrollo y producción</t>
  </si>
  <si>
    <t xml:space="preserve">De acuerdo con la circular 036 de la superintendencia de economia solidaria, se dede pasar por tres ambientes diferentes.Un ambiente en el cual se atiende al público, para cumplir con los ambientes de prueba necesarios para garantizar un desarrollo optimo para tener una  base estable de la que todos dependen para implementar soluciones de negocio
 que no afecte la productividad de la cooperativa. </t>
  </si>
  <si>
    <t>TI-079</t>
  </si>
  <si>
    <t>No proveer o implementar herramientas que reduzcan el riesgo de contagio de software malicioso</t>
  </si>
  <si>
    <t xml:space="preserve">En la ejecución de buenas prácticas y aplicación de politicas del SGSI se orientan a miniminar el riesgo adverso de infección por software malicioso. Se generan estrategias robustas por el área de TIC para la implementación y mejora de la protección de la información. </t>
  </si>
  <si>
    <t>TI-080</t>
  </si>
  <si>
    <t>Eliminar o modificar la configuración de software de antivirus</t>
  </si>
  <si>
    <t xml:space="preserve">El antivirus es una estrategia de menor nivel que actua directamente en el equipo de cada funcionario y por tanto tiene la responsabilidad de salvaguardar la información y sistemas de protección de la cooperativa. 
 </t>
  </si>
  <si>
    <t>TI-081</t>
  </si>
  <si>
    <t>No reportar las sospechas de infección por software malicioso</t>
  </si>
  <si>
    <t xml:space="preserve">Es una mala práctica por parte del funcionario que visualiza el error en el equipo. Despues de manifestarse el riesgo, se debe notificar inmediatamente a TIC  para darle solución de manera oportuna y mitigar las consecuencias que se pueden llegar a materializar. </t>
  </si>
  <si>
    <t>TI-082</t>
  </si>
  <si>
    <t>No revisar o no monitorear los log de auditoria que generan los aplicativos de la Cooperativa</t>
  </si>
  <si>
    <t xml:space="preserve">Enmarcada en la gestión de incidentes se generan registro que quedan guardados de manera segura y se visualizan en las herramientas de cada uno de los aplicativos que utuliza la Cooperativa. Estos registro de auditoria deben ser revisados constantemente, debido a que, tienen un tiempo determinado de anulación para la gestión del espacio en la herramienta. Se verifica el acceso no autorizado por personal inescrupulosa. </t>
  </si>
  <si>
    <t>TI-083</t>
  </si>
  <si>
    <t>No generar los registros de eventos en las aplicaciones desarrolladas por la Cooperativa</t>
  </si>
  <si>
    <t xml:space="preserve">Los sofware que se adquieren de un tercero deben contar con un resgistro para la trazabilidad de los eventos. Para que los sistemas sean de calidad se espera evidenciar la trazabilidad para ser evaluada por auditoria. </t>
  </si>
  <si>
    <t>TI-085</t>
  </si>
  <si>
    <t>No realizar pruebas de vulnerabilidad a la infraestructura tecnológica de forma periódica</t>
  </si>
  <si>
    <t xml:space="preserve">Los sistemas tecnologicos son susceptibles a ataques informaticos,por ende , por medio de la  la gestión de vulnerabilidaddes se le  permite a la coopetativa determinar que tan seguros son los sistemas para generar  planes de mitigacion y elevar los niveles de seguridad. La prueba de penetración es una herramienta para analizar mediante auditoria que tan seguros son los sistemas implementados para la protección de los activos de informaicón de Coonfie.  </t>
  </si>
  <si>
    <t>TI-086</t>
  </si>
  <si>
    <t>Adquisición de software sin el acompañamiento y gestión del área de TIC</t>
  </si>
  <si>
    <t xml:space="preserve">En la cooperativa se  genera una mala práctica al momento de adquirir software debido a la no intervencio por parte del área de TIC para realizar y evaluar la seguridad, capacidad de estructura tecnologica, entre otras variables significativas para una compra eficiente.
 </t>
  </si>
  <si>
    <t>DE-016</t>
  </si>
  <si>
    <t>Errores en  el proceso de amnistía</t>
  </si>
  <si>
    <t xml:space="preserve">Por politicas administrativas se concede condonación en el pago de los aportes sociales a los asociados morosos. </t>
  </si>
  <si>
    <t xml:space="preserve">Falta de procedimiento para el proceso de  amnistia </t>
  </si>
  <si>
    <t>Error humano en la parametrización en la plataforma que aplica la amnistia</t>
  </si>
  <si>
    <t xml:space="preserve">Inconformidad por parte del asociado y deterioro de la imagen cooporativa </t>
  </si>
  <si>
    <t xml:space="preserve">No realizar pruebas antes de la ejecución de la amnistia </t>
  </si>
  <si>
    <t xml:space="preserve">Incumplimiento en el acuerdo de amnistia </t>
  </si>
  <si>
    <t>Error en la generación de la base de datos para comunicación de amnistía</t>
  </si>
  <si>
    <t>DE-017</t>
  </si>
  <si>
    <t>Error en la generación de la base de datos para comunicación de detalles</t>
  </si>
  <si>
    <t xml:space="preserve">Una de las politicas de la administración para fidelizar e incentivar a los asociados es entregar un detalle de acuerdo a unos parametros establecidos. </t>
  </si>
  <si>
    <t>No hacer un analisis de los informes generados por el sistema.</t>
  </si>
  <si>
    <t xml:space="preserve">Errores en la información en la base de datos que se genera del sistema </t>
  </si>
  <si>
    <t xml:space="preserve">Insatisfacción por parte de los asociados- riesgo reputacional </t>
  </si>
  <si>
    <t xml:space="preserve">Servicio al cliente interno y externo. </t>
  </si>
  <si>
    <t>No cumplir con los parametros establecidos por la administración</t>
  </si>
  <si>
    <t>DE-018</t>
  </si>
  <si>
    <t>Errores en el proceso electotal</t>
  </si>
  <si>
    <t xml:space="preserve">La asamblea general de delegados es el máximo organo de administración de la cooperativa,por lo tanto el proceso electoral debe llevarse a cabo minimizando cualquier tipo de error y total transparencia </t>
  </si>
  <si>
    <t>Incumplimiento de los acuerdos para el proceso electotal</t>
  </si>
  <si>
    <t>Error en la generación de la base de datos de asociados para proceso electoral</t>
  </si>
  <si>
    <t xml:space="preserve">Incurrir en procesos legales por parte de los entes de control. </t>
  </si>
  <si>
    <t xml:space="preserve">Direccionamiento Estrategico </t>
  </si>
  <si>
    <t xml:space="preserve">Todos los productos que ofrece a cooperativa </t>
  </si>
  <si>
    <t>Fallas logisticas en el proceso electoral</t>
  </si>
  <si>
    <t>No hay claridad en las politicas de elección.</t>
  </si>
  <si>
    <t>DE-019</t>
  </si>
  <si>
    <t>Error en la codificación de actas de ingreso, retiro y colocación</t>
  </si>
  <si>
    <t xml:space="preserve">El ingreso, retiro y colocación deben tener códigos para su posterior identificación las cuales se asignan por medio de actas. </t>
  </si>
  <si>
    <t xml:space="preserve">Se generan los códigos de forma manual. </t>
  </si>
  <si>
    <t xml:space="preserve">Error humano en la digitación de los códigos </t>
  </si>
  <si>
    <t xml:space="preserve">No se puedan identificar los códigos, por error en digitación </t>
  </si>
  <si>
    <t xml:space="preserve">Gestión comercial,crédito y cartera </t>
  </si>
  <si>
    <t xml:space="preserve">Ahorro, credito, colocación y cobranza </t>
  </si>
  <si>
    <t xml:space="preserve">No automatización en la generación de los códigos </t>
  </si>
  <si>
    <t>DE-020</t>
  </si>
  <si>
    <t xml:space="preserve">Inconsistencias con la INTRANET </t>
  </si>
  <si>
    <t xml:space="preserve">La intranet en el canal de comunicación interno que ayuda a la difusión de información de la Cooperativa, de manera, agil y efectiva. </t>
  </si>
  <si>
    <t xml:space="preserve">Falta de documentación para el proceso de la INTRANET </t>
  </si>
  <si>
    <t>Publicación de contenido no autorizado en la Intranet</t>
  </si>
  <si>
    <t xml:space="preserve">Perdida y no consulta de la información por la Intranet </t>
  </si>
  <si>
    <t>Gestión integral y de calidad.</t>
  </si>
  <si>
    <t>Caída en el servicio de Intranet</t>
  </si>
  <si>
    <t>Pérdida de información capturada a través de la Intranet</t>
  </si>
  <si>
    <t xml:space="preserve">Ausencia de perfiles para la administración de la intranet </t>
  </si>
  <si>
    <t>DE-021</t>
  </si>
  <si>
    <t xml:space="preserve">
Perdida de la información historica y gestión del conocimiento del proceso  de la planeación estrategica de la cooperativa. </t>
  </si>
  <si>
    <t>Los documentos que soportan el proceso de actualización del Plan Estrategico Empresarial no tienen una copia de respaldo y son relevantes para la trazabilidad del proceso.</t>
  </si>
  <si>
    <t xml:space="preserve">No  existe sincronización directa  del drive a los archivos del  plan etrategico empresarial </t>
  </si>
  <si>
    <t xml:space="preserve">No contar con presupuesto para las lincencias de cada uno de los funcionarios con procesos relevantes a cargo </t>
  </si>
  <si>
    <t xml:space="preserve">Indisponibilidad de los documentos cuando sean requeridos.  No trazabilidad de la información del Plan Estrategico Empresarial. </t>
  </si>
  <si>
    <t xml:space="preserve">Falta de compromiso por parte del encargado del proceso en los respaldos y copias de información </t>
  </si>
  <si>
    <t>DE-022</t>
  </si>
  <si>
    <t xml:space="preserve">
Administración por  un tercero para la administración de la planeación estrategica. </t>
  </si>
  <si>
    <t xml:space="preserve">No se cuenta con un desarrollo propio de la cooperativa que permita la administración eficiente de la gestión de planeación estrategica. </t>
  </si>
  <si>
    <t>DE-023</t>
  </si>
  <si>
    <t>Debilidad la planeación del proceso en la  elaboración de los compromisos por parte de la Dirección y areas involucradas en el proceso de Planeación estrategica.</t>
  </si>
  <si>
    <t>Dada la relevancia al ser un proceso transversal, no se cuenta con la disposición y análisis de la información por parte del lider a cargo del proceso.</t>
  </si>
  <si>
    <t>DE-024</t>
  </si>
  <si>
    <t>DE-025</t>
  </si>
  <si>
    <t>Ausencia en el proceso de seguimiento , monitoreo y control del Plan Estrategico.</t>
  </si>
  <si>
    <t xml:space="preserve">No se efectua el monitoreo y control  de acuerdo a la peridiocidad y criterios  minimos establecidos. </t>
  </si>
  <si>
    <t>DE-026</t>
  </si>
  <si>
    <t xml:space="preserve">Falta de recopilación, segmentación y análisis de base de datos de los diferentes procesos.
</t>
  </si>
  <si>
    <t>Falta de criterios técnicos en el analisis de la información y las bases de datos  para la estimación de  resultados, metas y  proyectos .</t>
  </si>
  <si>
    <t>DE-027</t>
  </si>
  <si>
    <t>No incluir dentro del proceso de construcción y actualización de  planeación estrategica al consejo de administración.</t>
  </si>
  <si>
    <t xml:space="preserve">
No involucrar a la alta generencia en la estructuración y consolidación del Plan Estrategico Empresarial , sesgando el análissi del contexto </t>
  </si>
  <si>
    <t>DE-028</t>
  </si>
  <si>
    <t xml:space="preserve">
conocimiento, participación y consulta de las partes interesadas internas frente al proceso de planeación estrategica de la cooperativa. </t>
  </si>
  <si>
    <t xml:space="preserve">
Debilidad en el conocimiento, participación y consulta  de la ruta trazada de la cooperativa para alcanzar los objetivos empresariales. </t>
  </si>
  <si>
    <t>DE-029</t>
  </si>
  <si>
    <t xml:space="preserve">Incumplimiento del direccionamiento estrategico ( misión, visión y objetivos) 
</t>
  </si>
  <si>
    <t>Falta de eficiencia dentro de los procesos de gestión operativa y estrategica.</t>
  </si>
  <si>
    <t>RI-001</t>
  </si>
  <si>
    <t>GESTION DEL SIAR</t>
  </si>
  <si>
    <t xml:space="preserve">Desconocimiento de la normatividad aplicable </t>
  </si>
  <si>
    <t>Ausencia de conocimiento de la normatividad emitida por los entes de control para el mantenimiento de los Sistemas Integrados de Administración de Riesgos</t>
  </si>
  <si>
    <t>RI-002</t>
  </si>
  <si>
    <t>Incumplimiento al calendario de presentación de informes ante la UIAF</t>
  </si>
  <si>
    <t xml:space="preserve">Presentación extemporánea o no presentación de los informes de transacciones, tarjetas, productos y ROS ante la UIAF  </t>
  </si>
  <si>
    <t>Omisión de responsabilidades por parte del funcionario encargado</t>
  </si>
  <si>
    <t>Error o inconsistencias en los informes generados desde OPA</t>
  </si>
  <si>
    <t>Fallas en el portal de presentación de informes de la UIAF (SIREL)</t>
  </si>
  <si>
    <t>RI-003</t>
  </si>
  <si>
    <t>Estructura organizacional no acorde a las necesidades operativas del área</t>
  </si>
  <si>
    <t xml:space="preserve">La dirección del SIAR no cuenta con el personal necesario para garantizar la efectividad de las actividades de gestión de los sistemas de administración de riesgos. </t>
  </si>
  <si>
    <t>Estructura organizacional inadecuada</t>
  </si>
  <si>
    <t>RI-004</t>
  </si>
  <si>
    <t>Incumplimiento de las políticas de gestión de riesgos</t>
  </si>
  <si>
    <t xml:space="preserve">La no aplicación o el desconocimiento de las políticas de gestión de riesgos avaladas por el Consejo de Administración y la Gerencia General por parte de los funcionares suponen un riesgo para la Cooperativa al poderse ver inmersa en incumplimientos de carácter normativo o en situaciones que pongan en riesgo su estabilidad financiera o reputacional. </t>
  </si>
  <si>
    <t>Desconocimiento de las políticas de gestión de riesgos</t>
  </si>
  <si>
    <t>RI-005</t>
  </si>
  <si>
    <t>Improvisación de los entes de control en la emisión de la normatividad aplicable</t>
  </si>
  <si>
    <t>Cambios normativos no informados con la antelación necesaria para ajustar las políticas, manuales, procedimientos de la Gestión del SIAR y su aplicabilidad</t>
  </si>
  <si>
    <t>RI-006</t>
  </si>
  <si>
    <t>Omisión del análisis de riesgos previo a la creación de un nuevo producto, canal y/o servicio</t>
  </si>
  <si>
    <t xml:space="preserve">La omisión del análisis de riesgos puede conllevar la materialización de riesgos durante las etapas de desarrollo o puestas en producción dado que si no se identifican los riesgos no se pueden establecer los controles necesarios para su mitigación. </t>
  </si>
  <si>
    <t>RI-007</t>
  </si>
  <si>
    <t>Incumplimiento u omisión de las políticas de buen gobierno</t>
  </si>
  <si>
    <t xml:space="preserve">Las prácticas de buen gobierno fomentan una administración equitativa y transparente que genera confianza en los clientes y/o usuarios, su incumplimiento puede desviar la percepcion del mercado y generar afectación a la reputación de la entidad. </t>
  </si>
  <si>
    <t>RI-008</t>
  </si>
  <si>
    <t>Riesgo de modelo de metodologías  de análisis de riesgos y medición de
riesgos</t>
  </si>
  <si>
    <t xml:space="preserve">El riesgo de modelo se presenta cuando las metodologías utilizadas para la gestión del riesgo no son las apropiadas generando desviaciones en los resultados del analisis y medicion. </t>
  </si>
  <si>
    <t>RI-009</t>
  </si>
  <si>
    <t>Incumplimiento al plan de capacitaciones del SIAR</t>
  </si>
  <si>
    <t>Coonfie debe garantizar un ciclo de capacitaciones básicas en función de los lineamientos emitidos por el ente de control, abordando temas especificos y con una periodicidad ya definida.</t>
  </si>
  <si>
    <t>RI-010</t>
  </si>
  <si>
    <t>No reporte oportuno de operaciones sospechosas</t>
  </si>
  <si>
    <t>Las operaciones sospechosas deben reportarse inmediatamente cuando se hayan identificado de acuerdo a los lineamientos emitidos por la UIAF.</t>
  </si>
  <si>
    <t>RI-011</t>
  </si>
  <si>
    <t>Omisión del reporte de los eventos de riesgo operativo</t>
  </si>
  <si>
    <t xml:space="preserve">Cada funcionario debe reportar a la Dirección del SIAR los eventos de riesgo operativo que se presenten en el desarrollo de sus actividades para poder gestionarlos oportuna y eficientemente y tomar acciones preventivas que eviten su repetición. </t>
  </si>
  <si>
    <t>RI-012</t>
  </si>
  <si>
    <t>Incumplimiento de las políticas del SARLAFT</t>
  </si>
  <si>
    <t xml:space="preserve">Las políticas del SARLAFT son de obligatorio cumplimiento para todos los miembros de la organización, ya que son diseñadas en mitigar y prevenir la materialización del riesgo de LAFT en la entidad. </t>
  </si>
  <si>
    <t>RI-013</t>
  </si>
  <si>
    <t>Desactualización del Inventario de activos de la información</t>
  </si>
  <si>
    <t xml:space="preserve">El inventario de activos de información es la herramienta básica que permite controlar la información y los dispositivos que resguardan información de la Cooperativa, se debe tener conocimiento claro y preciso de quienes acceden a ella y que tipo de tratamiento dan. </t>
  </si>
  <si>
    <t>RI-014</t>
  </si>
  <si>
    <t>Desactualización de la documentación de la gestión del SIAR</t>
  </si>
  <si>
    <t xml:space="preserve">La no actualización oportuna de la documentación del SIAR puede generear errores de tipo operativo en la ejecución de las diferentes actividades de la Cooperativa y puede generar incumpliiento de carácter normativo y legal. </t>
  </si>
  <si>
    <t>RI-015</t>
  </si>
  <si>
    <t>Omisión de las recomendaciones emitidas por órganos de control externos e internos</t>
  </si>
  <si>
    <t>Los informes presentados por los entes de control y los órganos de control internos como revisoría y auditoría contienen recomendaciones que deben ser analizadas y aplicadas por la Dirección del SIAR para lograr el mejoramiento continuo de sus procesos.</t>
  </si>
  <si>
    <t>RI-016</t>
  </si>
  <si>
    <t>Omisión del proceso semestral de evaluación de cartera</t>
  </si>
  <si>
    <t>Se debe realizar el proceso de evaluación de cartera de manera semestral en los meses de junio y diciembre con corte a los meses de mayo y noviembre, de acuerdo con los lineamientos emitidos por la SES en la CBCF.</t>
  </si>
  <si>
    <t>RI-017</t>
  </si>
  <si>
    <t>No seguimiento a los indicadores del SIAR</t>
  </si>
  <si>
    <t xml:space="preserve">Los indicadores del SIAR son la herramienta que permite medir el perfil de riesgo de la cooperativa y en concordancia establecer medidas que mejoren sus resultados. </t>
  </si>
  <si>
    <t>RI-018</t>
  </si>
  <si>
    <t>Desactualización de las matrices de riesgo</t>
  </si>
  <si>
    <t xml:space="preserve">Las matrices de riesgo del SARL, SARM, SARLAFT, SARC y SARO deben actualizarse periódicamente o cada vez que haya un cambio normativo o se reconozca un cambio en los riesgos identificados para controlar el perfil de riesgo de la cooperetiva y definir controles para su mitigación. </t>
  </si>
  <si>
    <t>RI-019</t>
  </si>
  <si>
    <t>No automatización de los procesos del SIAR</t>
  </si>
  <si>
    <t xml:space="preserve">Los procesos que se realizan de manera manual conllevan implicito el riesgo de que por error humano se incluya un valor errado, desviando los resultados del proceso. </t>
  </si>
  <si>
    <t xml:space="preserve">Digitalización de hojas de vida </t>
  </si>
  <si>
    <t xml:space="preserve">Tener el soporte documentado  en la herramienta workmanager de las hojas de vida de los funcionarios. </t>
  </si>
  <si>
    <t>PONDERACION TOTAL CONTROLES</t>
  </si>
  <si>
    <t>CALIFICACION DEL CONTROL</t>
  </si>
  <si>
    <t>PESOS / PONDERACION (%)</t>
  </si>
  <si>
    <t>DESCRIPTOR</t>
  </si>
  <si>
    <t>NIVEL</t>
  </si>
  <si>
    <t>Limite Inferior</t>
  </si>
  <si>
    <t>Limite Superior</t>
  </si>
  <si>
    <t>Limite Superior Ajustado</t>
  </si>
  <si>
    <t>FUERTE</t>
  </si>
  <si>
    <t>&gt;</t>
  </si>
  <si>
    <t>&lt;=</t>
  </si>
  <si>
    <t>Nº Control</t>
  </si>
  <si>
    <t>Descripcion del Control</t>
  </si>
  <si>
    <t>FECHA DE EJECUCIÓN</t>
  </si>
  <si>
    <t>RESPONSABLE DEL CONTROL</t>
  </si>
  <si>
    <t>MITIGA</t>
  </si>
  <si>
    <t>MADUREZ</t>
  </si>
  <si>
    <t>TOTALIDAD</t>
  </si>
  <si>
    <t xml:space="preserve">VALIDEZ </t>
  </si>
  <si>
    <t>EXACTITUD</t>
  </si>
  <si>
    <t>ACCESO RESTRINGIDO</t>
  </si>
  <si>
    <t>El resultado de las pruebas de auditoria realizadas al control, evidencian cumplimiento del objetivo y disminuye la exposicion al riesgo? % de cumplimiento</t>
  </si>
  <si>
    <t>Durante la ejecucion del control nunca se han presentado desviaciones en su cumplimientos en el ultimo año</t>
  </si>
  <si>
    <t>Considera que el Responsable del control tiene un buen manejo, conoce los riesgos de omision, tiene los objetivos claros del control?</t>
  </si>
  <si>
    <t>la ejecucion del control es simple</t>
  </si>
  <si>
    <t>MODERADO</t>
  </si>
  <si>
    <t>Ajustar y aplicar el PR-AD-04 Selección, evaluación y reevaluación de proveedor y/o contratistas</t>
  </si>
  <si>
    <t>Subgerente Administrativo</t>
  </si>
  <si>
    <t>Probabilidad</t>
  </si>
  <si>
    <t>Optima</t>
  </si>
  <si>
    <t>Preventivo</t>
  </si>
  <si>
    <t>Documentado y Divulgado</t>
  </si>
  <si>
    <t>Mixto preventivo</t>
  </si>
  <si>
    <t>Informal</t>
  </si>
  <si>
    <t>DEBIL</t>
  </si>
  <si>
    <t>&gt;=</t>
  </si>
  <si>
    <t xml:space="preserve">Socialización del PR-ST-03 </t>
  </si>
  <si>
    <t>Analista SST</t>
  </si>
  <si>
    <t>Manual preventivo</t>
  </si>
  <si>
    <t>Optima y estandarizado</t>
  </si>
  <si>
    <t>INADECUADO</t>
  </si>
  <si>
    <t>&lt;</t>
  </si>
  <si>
    <t>Ejecución del plan de capacitaciones</t>
  </si>
  <si>
    <t xml:space="preserve">Anualmente </t>
  </si>
  <si>
    <t>Equipo SIG</t>
  </si>
  <si>
    <t>Moderada</t>
  </si>
  <si>
    <t>En implementación</t>
  </si>
  <si>
    <t>AUSENTE</t>
  </si>
  <si>
    <t xml:space="preserve">Elaboración y ejecución de presupuesto </t>
  </si>
  <si>
    <t>Subgerencia Financiera</t>
  </si>
  <si>
    <t>Mixto detectivo</t>
  </si>
  <si>
    <t>Identificado</t>
  </si>
  <si>
    <t>Amplitud</t>
  </si>
  <si>
    <t xml:space="preserve">Matriz de exámenes ocupacionales </t>
  </si>
  <si>
    <t>GRADO MITIGACION CONTROL</t>
  </si>
  <si>
    <t>Sensibilización Código de ética, buen gobierno y conducta</t>
  </si>
  <si>
    <t>Manual detectivo</t>
  </si>
  <si>
    <t>Monitoreado</t>
  </si>
  <si>
    <t>RANGO (Lim inferior)</t>
  </si>
  <si>
    <t>RANGO (Lim superior)</t>
  </si>
  <si>
    <t>REDUCCION</t>
  </si>
  <si>
    <t>REDUCCION AMPLITUD</t>
  </si>
  <si>
    <t>Cronograma de vacaciones y licencias</t>
  </si>
  <si>
    <t xml:space="preserve">CREAR </t>
  </si>
  <si>
    <t>Gestor de Nómina y RRHH</t>
  </si>
  <si>
    <t>No Documentado</t>
  </si>
  <si>
    <t>Aplicación de procedimientos de créditos</t>
  </si>
  <si>
    <t>Implementado</t>
  </si>
  <si>
    <t>Subgerente de Crédito</t>
  </si>
  <si>
    <t>Consecuencia</t>
  </si>
  <si>
    <t>Diligenciamiento del FO-AD-17 Solicitud de bienes y servicios</t>
  </si>
  <si>
    <t>Aplicación del PR-AD-08</t>
  </si>
  <si>
    <t>Diligenciamiento del FO-AD-11</t>
  </si>
  <si>
    <t>Analista de Activos fijos y compras</t>
  </si>
  <si>
    <t>Revisión de las actualizaciones normtivas enviadas por la ARL</t>
  </si>
  <si>
    <t>Aplicación del PR-CO-16</t>
  </si>
  <si>
    <t>Líderes de proceso</t>
  </si>
  <si>
    <t>Manual de Funciones Analista SST</t>
  </si>
  <si>
    <t>Matriz de EPP y Aplicación de FO-ST-30 y FO-ST-31</t>
  </si>
  <si>
    <t>Notificación de vencimiento de documentos</t>
  </si>
  <si>
    <t>Analista SIG</t>
  </si>
  <si>
    <t>Ejecucion y cumplimiento del plan de trabajo PL-GI-01</t>
  </si>
  <si>
    <t xml:space="preserve">Equipo SIG </t>
  </si>
  <si>
    <t>Registros de asistencia FO-GI-05</t>
  </si>
  <si>
    <t>Monitoreo en el soporte y formulario de permisos en workmanager</t>
  </si>
  <si>
    <t xml:space="preserve">Analista de gestion documental </t>
  </si>
  <si>
    <t>Automatico preventivo</t>
  </si>
  <si>
    <t>Solicitar anualmente los documentos requeridos para el programa de seguridad vial</t>
  </si>
  <si>
    <t>Documentado y No Divulgado</t>
  </si>
  <si>
    <t>Informe OPITA fuentes por operador</t>
  </si>
  <si>
    <t>Para implementar</t>
  </si>
  <si>
    <t>PR-FI-05 Movimientos Contables</t>
  </si>
  <si>
    <t>Subgerente Financiero</t>
  </si>
  <si>
    <t xml:space="preserve">Informe de Compensación del AUTCON </t>
  </si>
  <si>
    <t>Asistentes de Contabilidad</t>
  </si>
  <si>
    <t>PR-CO- XX Compensación Corresponales</t>
  </si>
  <si>
    <t>Analista de Mercadeo</t>
  </si>
  <si>
    <t>Revisión mensual de auxiliares</t>
  </si>
  <si>
    <t>FO-FI-XX Entrega de movimientos para empaste y archivo</t>
  </si>
  <si>
    <t>Asistente de contabilidad</t>
  </si>
  <si>
    <t>Aplicación del PR-AD-04 Selección evaluación y reevaluación de proveedores</t>
  </si>
  <si>
    <t>PR-AD-Transferencia del conocimiento</t>
  </si>
  <si>
    <t>Todos los funcionarios</t>
  </si>
  <si>
    <t>Cuadro de datos tributarios</t>
  </si>
  <si>
    <t>del Sistema Protección de Datos y Responsabilidad Demostrada</t>
  </si>
  <si>
    <t>Contador General</t>
  </si>
  <si>
    <t>Suscripción a la red de apoyo logísitca</t>
  </si>
  <si>
    <t>Aplicación del PR-GI-02 Gestión del Cambio</t>
  </si>
  <si>
    <t xml:space="preserve">Correo de notificación de reporte de novedades contables </t>
  </si>
  <si>
    <t>Matriz de roles y perfiles</t>
  </si>
  <si>
    <t>Asistente del SIAR</t>
  </si>
  <si>
    <t>PR-ST-06 Reporte de novedades</t>
  </si>
  <si>
    <t>Tabulación de novedades por proveedor (Multiportal/PSE/Tarjeta Débito)</t>
  </si>
  <si>
    <t>Asistente de Sistemas</t>
  </si>
  <si>
    <t>Inspección de puestos de trabajo</t>
  </si>
  <si>
    <t>Implementado pero sin documentar</t>
  </si>
  <si>
    <t>COPASST</t>
  </si>
  <si>
    <t>PR - MA Seguridad en instalaciones</t>
  </si>
  <si>
    <t>Validar con SIG y Admon</t>
  </si>
  <si>
    <t>Verificación de los soportes y PR-FI-05 Movimientos Contables</t>
  </si>
  <si>
    <t>Tesorero General</t>
  </si>
  <si>
    <t>Notificación de pago de impuestos de contabilidad a tesorería</t>
  </si>
  <si>
    <t>Política de manejo de conflicto de interés</t>
  </si>
  <si>
    <t xml:space="preserve">DIRECTOR SIAR </t>
  </si>
  <si>
    <t>FO-AD-02  Formato único conocimiento proveedor/contratista</t>
  </si>
  <si>
    <t>FO-AD-27  Evaluación y selección de proveedor o contratista</t>
  </si>
  <si>
    <t>Control de verificación de documentación de proveedores y contratistas</t>
  </si>
  <si>
    <t xml:space="preserve">MODIFICAR </t>
  </si>
  <si>
    <t>FO-AD-04  Evaluación de desempeño proveedores o contratistas</t>
  </si>
  <si>
    <t>Manual de selección y evaluación de proveedores y/o contratistas para compras y contrataciones</t>
  </si>
  <si>
    <t>FO-AD-09 Orden de compra o servicio</t>
  </si>
  <si>
    <t>Incluir ,ajustar y aplicar del PR-AD-02 Selección, contratación y desvinculación de funcionarios</t>
  </si>
  <si>
    <t xml:space="preserve">Aplicación del Reglamento Interno de trabajo </t>
  </si>
  <si>
    <t>Protocolo de atención al cliente</t>
  </si>
  <si>
    <t>CREAR</t>
  </si>
  <si>
    <t>Aplicación del PR-CO-16 Comunicación, participación y consulta</t>
  </si>
  <si>
    <t xml:space="preserve">Subgerencia comercial </t>
  </si>
  <si>
    <t>Aplicación del PR-CO-12 Plan de Medios de comunicación</t>
  </si>
  <si>
    <t>Modificar (incluir disposición)</t>
  </si>
  <si>
    <t>Subgerente Comercial</t>
  </si>
  <si>
    <t>Posicionamiento de marca</t>
  </si>
  <si>
    <t>Plan de capacitaciones para corresponsales</t>
  </si>
  <si>
    <t>Cronograma de visitas a corresponsales</t>
  </si>
  <si>
    <t>PR-Compensación de corresponsales</t>
  </si>
  <si>
    <t>Aplicación MA-CO-02 Manual de Corresponsales cooperativos</t>
  </si>
  <si>
    <t>Incluir la notificación de cambio de operador</t>
  </si>
  <si>
    <t>Impresión de autorizaciones de tratamiento de datos digitales</t>
  </si>
  <si>
    <t>Coordinador de Protección de Datos Personales</t>
  </si>
  <si>
    <t>Contrato de corresponsales</t>
  </si>
  <si>
    <t xml:space="preserve">Clausula </t>
  </si>
  <si>
    <t>Adquisición de banco de imágenes, vídeos y/o tipografias</t>
  </si>
  <si>
    <t>Por implementar</t>
  </si>
  <si>
    <t>Aplicación del FO-CO-26 Orden de trabajo para diseñador gráfico</t>
  </si>
  <si>
    <t>Analista de diseño gráfico</t>
  </si>
  <si>
    <t>Aplicación del FO-CO-16 Autorización de uso de imagen</t>
  </si>
  <si>
    <t>Archivo de Autorización de uso de imagen</t>
  </si>
  <si>
    <t>Analista Social Media</t>
  </si>
  <si>
    <t xml:space="preserve">Documentar procedimientos </t>
  </si>
  <si>
    <t xml:space="preserve">Analista SIG </t>
  </si>
  <si>
    <t xml:space="preserve">Actualizacion de reportes generados en OPA </t>
  </si>
  <si>
    <t xml:space="preserve">Asistente de sistemas 3 </t>
  </si>
  <si>
    <t xml:space="preserve">Plan estrategico de cobro Administrativo y prejuridico </t>
  </si>
  <si>
    <t xml:space="preserve">Implementado </t>
  </si>
  <si>
    <t xml:space="preserve">Analista de cobranza y coll center </t>
  </si>
  <si>
    <t xml:space="preserve">Notificacion al area de sistemas </t>
  </si>
  <si>
    <t xml:space="preserve">Asesora de infraestructura </t>
  </si>
  <si>
    <t xml:space="preserve">Correo de notificación de reporte a la empresa de mensajeria  </t>
  </si>
  <si>
    <t xml:space="preserve">Campañas comerciales para la actualzacion de datos </t>
  </si>
  <si>
    <t>Ajuste y aplicación del PR-CO-01 Ingreso de asociados</t>
  </si>
  <si>
    <t>Ajuste y aplicación del PR-CO-06 Convenios</t>
  </si>
  <si>
    <t>Punteo diario de afiliaciones</t>
  </si>
  <si>
    <t>Asesores Comerciales</t>
  </si>
  <si>
    <t>Informe de ajustes por inconsistencias</t>
  </si>
  <si>
    <t>Coordinador de Protección de datos personales</t>
  </si>
  <si>
    <t>Validación de actualización de versiones en ambiente de pruebas</t>
  </si>
  <si>
    <t>Procedimiento de Compensación a Corresponsales</t>
  </si>
  <si>
    <t>Análisis de Mercado</t>
  </si>
  <si>
    <t>Aplicación del PR-CO-17 Atención de solicitudes (P.Q.R.S.F) y satisfacción de asociados y/o clientes</t>
  </si>
  <si>
    <t>Diligenciamiento del FO-CA-17 Seguimiento a solicitudes por canales digitales</t>
  </si>
  <si>
    <r>
      <rPr>
        <sz val="11"/>
        <color rgb="FF000000"/>
        <rFont val="Arial"/>
        <family val="2"/>
      </rPr>
      <t xml:space="preserve">Política manejo de contraeñas de redes sociales </t>
    </r>
    <r>
      <rPr>
        <sz val="11"/>
        <color rgb="FFFF0000"/>
        <rFont val="Arial"/>
        <family val="2"/>
      </rPr>
      <t>(pendiente para eliminar control)</t>
    </r>
  </si>
  <si>
    <t>Hablar con Cristian</t>
  </si>
  <si>
    <t>Uso de la herramienta BitWarden</t>
  </si>
  <si>
    <t xml:space="preserve">IMPLEMENTADO </t>
  </si>
  <si>
    <t>Parrilla de Contenido</t>
  </si>
  <si>
    <t>Analista Social Media - Subgerente Comercial</t>
  </si>
  <si>
    <t>Ajuste de la estructura orgánica y administrativa</t>
  </si>
  <si>
    <t>IMPLEMENTAR</t>
  </si>
  <si>
    <t>Gerencia General</t>
  </si>
  <si>
    <t>Procedimiento para la elaboración de un aplicativo</t>
  </si>
  <si>
    <t>Subgerente de TIC</t>
  </si>
  <si>
    <t>Actualización del PR-TI-01 Diseño, desarrollo y actualización de aplicativos</t>
  </si>
  <si>
    <t xml:space="preserve">MA-AD-02 Manual de funciones y responsabilidades </t>
  </si>
  <si>
    <t xml:space="preserve">Incluir en el manual de funciones un item que detalle la responsabilidad de los funcionarios respecto a cambios de los sistemas de información de la cooeprativa </t>
  </si>
  <si>
    <t xml:space="preserve">Implementar procedimiento para  seguimiento al realizar una actualización </t>
  </si>
  <si>
    <t xml:space="preserve">Generar un anexo en el contrato donde se especifiquen los terminos respecto al tiempo de entrega de las actualizaciones y/o modificaciones que se generen posteriormente con OPA </t>
  </si>
  <si>
    <t xml:space="preserve">IMPLEMENTACIÓN </t>
  </si>
  <si>
    <t>SUBGERENTE DE TIC Y ANALISTA SST</t>
  </si>
  <si>
    <t>FO-AD-11 MOVIMIENTO DE ACTIVOS FIJOS</t>
  </si>
  <si>
    <t xml:space="preserve">FORMATO DE CONTROL PARA LA IDENTIFICACIÓN DE EMBALAJE DE ACTIVOS </t>
  </si>
  <si>
    <t>SUBGERENCIA ADMINISTRATIVA</t>
  </si>
  <si>
    <t xml:space="preserve">INVERSIÓN EN ACTIVOS FISICOS  PARA CONTINGENCIAS </t>
  </si>
  <si>
    <t>Correctivo</t>
  </si>
  <si>
    <t xml:space="preserve">Tener el proveedor adecuado para la aplicación de los controles. </t>
  </si>
  <si>
    <t>Crear</t>
  </si>
  <si>
    <t xml:space="preserve">REVISIÓN DEL ACUERDO DE ESCALA SALARIAL </t>
  </si>
  <si>
    <t>Crear procedimiento para traslado interno de funcionarios</t>
  </si>
  <si>
    <t xml:space="preserve">evaluación  de la situación actual del pais para definir las escalas salariales </t>
  </si>
  <si>
    <t>Detectivo</t>
  </si>
  <si>
    <t>PL-AD-02 Plan de bienestar anual</t>
  </si>
  <si>
    <t xml:space="preserve">Formato de control para incapacidades, licencias o cambios de cargo </t>
  </si>
  <si>
    <t xml:space="preserve">IMPLEMENTACIÓN DE LA GESTIÓN DE VULNERABILIDADES </t>
  </si>
  <si>
    <t xml:space="preserve">INCLUIR ACTIVIDADES DE SEGUMIENTO Y CONTROL PARA LOS BACKUP </t>
  </si>
  <si>
    <t>APLICACIÓN DEL PROCEDIMIENTO DEL PR-GI-01 ACCIONES CORRECTIVAS Y PREVENTIVAS Y OPORTUNIDADES DE MEJORA</t>
  </si>
  <si>
    <t>EQUIPO SIG</t>
  </si>
  <si>
    <t xml:space="preserve">PROCEDIMIENTO PARA LA GESTIÓN DOCUMENTAL </t>
  </si>
  <si>
    <t xml:space="preserve">EQUIPO TD Y SIG </t>
  </si>
  <si>
    <t>PR-GI-03 ELABORACIÓN Y CONTROL DE DOCUMENTO</t>
  </si>
  <si>
    <t xml:space="preserve">IDENTIFICACIÓN EN LA MATRIZ MT-GI-02 PARA LOS REQUISITOS LEGALES Y OTRO </t>
  </si>
  <si>
    <t xml:space="preserve">APLICACIÓN AL PR-GI-02 GESTIÓN DEL CAMBIO EN SIG </t>
  </si>
  <si>
    <t>AJUSTE EN EL PLAN DE CONTINUIDAD DEL NEGOCIO - ACUERDO 020</t>
  </si>
  <si>
    <t>PR-AD-03	 Inducción, reinducción, capacitación y formación de funcionarios</t>
  </si>
  <si>
    <t xml:space="preserve">INVERSIÓN EN SOFTWARE PARA LIQUIDACIÓN DE NOMINA </t>
  </si>
  <si>
    <t>PR-CT-13 Cobro jurídico</t>
  </si>
  <si>
    <t xml:space="preserve">Dirección de Cartera </t>
  </si>
  <si>
    <t>IN-CT-04 Diligenciamiento de pagaré</t>
  </si>
  <si>
    <t>PR-CT-05 Custodia, depuración, endoso y prescripción de pagarés</t>
  </si>
  <si>
    <t xml:space="preserve">PR-CT-07  Cruces especiales de cartera </t>
  </si>
  <si>
    <t>PR-CT-02 Gestión de títulos judiciales</t>
  </si>
  <si>
    <t xml:space="preserve">Plantilla para llevar el control de contabilización de titulos </t>
  </si>
  <si>
    <t xml:space="preserve">crear </t>
  </si>
  <si>
    <t xml:space="preserve">PROCEDIMIENTO DE INTELIGENCIA DE NEGOCIO </t>
  </si>
  <si>
    <t xml:space="preserve">DIRECCIÓN DE TRANSFORMACIÓN DIGITAL </t>
  </si>
  <si>
    <t xml:space="preserve">DESARROLLAR APLICATIVO QUE GENERE ALERTA DE FALLAS EN LA ETL </t>
  </si>
  <si>
    <t xml:space="preserve">Estandarizar un procedimiento de los Script </t>
  </si>
  <si>
    <t xml:space="preserve">Crear procedimiento de plan de contingencia </t>
  </si>
  <si>
    <t>IMPLEMANTACIÓN DEL SISTEMA DE GESTIÓN DOCUMENTAL</t>
  </si>
  <si>
    <t xml:space="preserve">PLAN ESTRATEGICO COMERCIAL </t>
  </si>
  <si>
    <t xml:space="preserve">ANUAL </t>
  </si>
  <si>
    <t xml:space="preserve">SUBGERENCIA COMERCIAL </t>
  </si>
  <si>
    <t xml:space="preserve">MEDICIÓN DE SATISFACIÓN DE ASOCIADOS Y CLIENTES </t>
  </si>
  <si>
    <t>PR-TI-03 Solicitud, elaboración y control de BACKUP</t>
  </si>
  <si>
    <t xml:space="preserve">SUBGERENCIA TIC </t>
  </si>
  <si>
    <t xml:space="preserve">IMPLEMENTACIÓN DE CONTROLES CRIPTOGRAFICOS PARA DISPOSITIVOS DE ALMACENAMIENTO </t>
  </si>
  <si>
    <t xml:space="preserve">PR-SO-01 FONDO DE PROTECCIÓN EXCEQUIAL COONFIE </t>
  </si>
  <si>
    <t>ASESORA DE GESTIÓN SOCIAL</t>
  </si>
  <si>
    <t xml:space="preserve">IN-SO-01 REGISTRO DEL FONDO DE PROTECCIÓN EXEQUIAL </t>
  </si>
  <si>
    <t xml:space="preserve">DA-SO-01 CONFORMACIÓN DE GRUPO FAMILIAR Y ADICIONALES </t>
  </si>
  <si>
    <t>REGLAMENTO INTERNO DE TRABAJO ACUERDO - O17</t>
  </si>
  <si>
    <t xml:space="preserve">SUBGERENTE ADMISTRATIVO </t>
  </si>
  <si>
    <t xml:space="preserve">PR-TI-05 SOPORTE TECNICO DE USUARIOS </t>
  </si>
  <si>
    <t xml:space="preserve">SUBGERENCIA DE TIC </t>
  </si>
  <si>
    <t>Backup mensual de información de reporte SES</t>
  </si>
  <si>
    <t xml:space="preserve">PROCEDIMIENTO PARA EL CONTROL DE BACKUP MENSUALES DE REPORTES AL SES </t>
  </si>
  <si>
    <t>CREAR INSTRUCTIVO DE CARGUE DE INFORMACIÓN AL SES</t>
  </si>
  <si>
    <t xml:space="preserve">SUBGERENCIA DE TIC Y FINANCIERA </t>
  </si>
  <si>
    <t>AJUSTE DEL PROCEDIMIENTO DE ENVIO DE INFORMACIÓN A ENTES DE CONTROL PR-TI-08</t>
  </si>
  <si>
    <t xml:space="preserve">LLEVAR SEGUIMIENTO DE TODAS NOVEDADES REPORTADAS AL SICSES </t>
  </si>
  <si>
    <t xml:space="preserve">PR-CO-02 RETIRO DE ASOCIADOS </t>
  </si>
  <si>
    <t xml:space="preserve">FORMULARIO DE VERIFICACIÓN DE RETIRO </t>
  </si>
  <si>
    <t xml:space="preserve">PROCEDIMIENTO PARA BENEFICIARIOS DEL FONDO DE EDUCACIÓN SUPERIOR COONFIE </t>
  </si>
  <si>
    <t xml:space="preserve">GESTORA SOCIAL </t>
  </si>
  <si>
    <t xml:space="preserve">ACUERDO N 53 DE CONVOCATORIA DEL FONDO DE EDUCACIÓN SUPERIOR  </t>
  </si>
  <si>
    <t xml:space="preserve">ACUERDO N 29 REGLAMENTO DEL FONDO DE EDUCACIÓN SUPERIOR </t>
  </si>
  <si>
    <t xml:space="preserve">Actividades de revisión a la documentación en los PR asociados para el desembolso de cada línea de Crédito </t>
  </si>
  <si>
    <t>GESTIÓN DE CRÉDITO</t>
  </si>
  <si>
    <t xml:space="preserve">Creación de una matriz de inventario de contactos de los convenios </t>
  </si>
  <si>
    <t>Incluir en el pr de aplicación de nómina la revisión, control, seguimiento a los posibles errores cometidos por la pagaduría PR-CR-12</t>
  </si>
  <si>
    <t>Aplicación del PR-CO-06</t>
  </si>
  <si>
    <t>IN-CO-01 Registro de Asociados en el integrador</t>
  </si>
  <si>
    <t xml:space="preserve">NOTA DE CONFIDENCIALIDAD PARA PROVEEDORES </t>
  </si>
  <si>
    <t xml:space="preserve">APLICACIÓN DEL PR-CR-04 CONSULTA Y REPORTE EN CENTRALES DE INFORMACIÓN </t>
  </si>
  <si>
    <t>Formato de control de ingreso y salida del equipo de reporte de la SES</t>
  </si>
  <si>
    <t xml:space="preserve">GESTIÓN TIC </t>
  </si>
  <si>
    <t>APLICACIÓN DEL PR-CR-17 SEGURO DE VIDA DEUDORES</t>
  </si>
  <si>
    <t>APLICACIÓN DE LOS FORMATOS AUTORIZADOS PARA LA DECLARACIÓN DE CONDICIONES DE SALUD (Externo 01 declaración asegurabilidad la equidad, FO-CR-28, FO-CR-33)</t>
  </si>
  <si>
    <t>IMPLEMENTADOS</t>
  </si>
  <si>
    <t xml:space="preserve">PR-CT-06 CIERRE DE CARTERA Y CIERRE DE HONORARIO DE ABOGADOS </t>
  </si>
  <si>
    <t xml:space="preserve">DIRECCIÓN DE CARTERA </t>
  </si>
  <si>
    <t>Actualización al Acuerdo N 52  Manual del Sistema de Gestión de Seguridad de la Información</t>
  </si>
  <si>
    <t xml:space="preserve">Formato de solitud de creación, modificación o depuración de informes </t>
  </si>
  <si>
    <t xml:space="preserve">CRAR </t>
  </si>
  <si>
    <t>Instructivo para el manejo de la herramienta Milldesk</t>
  </si>
  <si>
    <t xml:space="preserve">Instructivo del manejo del envio de archivos planos del convenio Efecty </t>
  </si>
  <si>
    <t xml:space="preserve">Implementatar formato para el seguimiento de las novedades que se reportan por OPA </t>
  </si>
  <si>
    <t xml:space="preserve">Politica para el correcto manejo de copias de seguridad de la cooperativa </t>
  </si>
  <si>
    <t>FO-TI-05 PLANILLA DE CONTROL DE SOLICITUD DE BACKUP</t>
  </si>
  <si>
    <t xml:space="preserve">MANUAL PARA LA ASIGNACIÓN DE TARIFAS DE TARJETA DEBITO </t>
  </si>
  <si>
    <t>Procedimiento para el asiento correcto de los recaudos de cuenta COVID</t>
  </si>
  <si>
    <t xml:space="preserve">Incluir en la matriz de roles y perfiles las fuentes contables asignadas </t>
  </si>
  <si>
    <t xml:space="preserve">SUBGENENCIA FINANCIERA </t>
  </si>
  <si>
    <t>Realizar cronograma de reporte de novedades de nómina</t>
  </si>
  <si>
    <t>Aplicación de los procedimientos entregados por cada pagaduría</t>
  </si>
  <si>
    <t xml:space="preserve">chequeo de las libranzas recibidas vs el estado de cuenta </t>
  </si>
  <si>
    <t>Aplicación del instructivo Radicación de créditos en el integrador IN-CR-03</t>
  </si>
  <si>
    <t>IN-TI-03  Crear, modificar o inactivar usuarios y permisos en el sistema</t>
  </si>
  <si>
    <t>SUBGERENCIA DE TIC</t>
  </si>
  <si>
    <t>DA-TI-02 Asignación de perfil de usuario por aplicación</t>
  </si>
  <si>
    <t xml:space="preserve">IMPLEMENTAR CONTROLES MDM PARA DISPOSITIVOS QUE SON ASIGNADOS A PERSONAL EXTERNO </t>
  </si>
  <si>
    <t>PR-TI-11 Acceso a recursos tecnológicos de Coonfie</t>
  </si>
  <si>
    <t>Cumplimiento del procedimiento de actualización de datos personales PR-CO-08</t>
  </si>
  <si>
    <t>GESTIÓN COMERCIAL</t>
  </si>
  <si>
    <t>Cumplimiento del procedimiento de creditos consumo PR-CR01</t>
  </si>
  <si>
    <t xml:space="preserve">Plan empresarial de la Cooperativa </t>
  </si>
  <si>
    <t>Realizar procedimiento para la parametrización de las líneas de crédito</t>
  </si>
  <si>
    <t>GESTIÓN DE CRÉDITO Y DIRECCIÓN DEL SIAR</t>
  </si>
  <si>
    <t xml:space="preserve">Desarrollo Visionamos para la generacion automatica de certificados desde el multiportal </t>
  </si>
  <si>
    <t>IMPLEMENTACIÓN</t>
  </si>
  <si>
    <t xml:space="preserve">Bitacora de control  diario de recaudos reportados </t>
  </si>
  <si>
    <t xml:space="preserve">Visitas tecnicas por el area de infraestructura validando que las condiciones de cableado y equipo se encuentren optimas para el buen desempeño de sus labores </t>
  </si>
  <si>
    <t>IMGO-0404 Virtual POS para Pin Pad</t>
  </si>
  <si>
    <t>Verificación y ajuste del organigrama de la cooperativa</t>
  </si>
  <si>
    <t xml:space="preserve">Sistema de seguridad de protección perimetral </t>
  </si>
  <si>
    <t>Procedimiento de actualizaciones de software no operativo</t>
  </si>
  <si>
    <t>EN DESARROLLO</t>
  </si>
  <si>
    <t xml:space="preserve">Gestión de vulnerabilidades con plataforma externa </t>
  </si>
  <si>
    <t xml:space="preserve">EN DESARROLLO </t>
  </si>
  <si>
    <t>Aplicación del formato de declaración de asegurabilidad Externo-1</t>
  </si>
  <si>
    <t>IMPLEMENTADO</t>
  </si>
  <si>
    <t>Aplicación del procedimiento seguro de vida deudores PR-CR-17</t>
  </si>
  <si>
    <t>Validación de las actualizaciones de condiciones de seguro de vida por parte de la aseguradora</t>
  </si>
  <si>
    <t>Aplicación del formato hoja de ruta decrédito FO-CR-19</t>
  </si>
  <si>
    <t>GESTÓN DE CRÉDITO</t>
  </si>
  <si>
    <t>Aplicación del intructivo radicación de créditos en el integrador por Workmanager IN-CR-03</t>
  </si>
  <si>
    <t>06/018/2023</t>
  </si>
  <si>
    <t>Crear procedimiento para el cobro del fondo de garantías</t>
  </si>
  <si>
    <t>GESTIÓN DE CARTERA</t>
  </si>
  <si>
    <t>Modificación del procedimiento de Garantía Institucional PR-CR-08</t>
  </si>
  <si>
    <t xml:space="preserve">Procedimiento para la administración y actualización de la intranet </t>
  </si>
  <si>
    <t xml:space="preserve">Coordinador protección de datos </t>
  </si>
  <si>
    <t>Manual del Sistema Protección de Datos y Responsabilidad Demostrada</t>
  </si>
  <si>
    <t>PR-DE-03 ATENCIÓN DE CONSULTAS Y RECLAMOS DE HABEAS DATA</t>
  </si>
  <si>
    <t xml:space="preserve">PLATAFORMA DE CURSOS VIRTUALES </t>
  </si>
  <si>
    <t xml:space="preserve">IMPLEMENTAR </t>
  </si>
  <si>
    <t xml:space="preserve">Designación de un oficial de protección de datos suplente </t>
  </si>
  <si>
    <t xml:space="preserve">CMR </t>
  </si>
  <si>
    <t xml:space="preserve">Aplicación del formato Visita de bien inmueble a hipotecar FO-CR-10	 </t>
  </si>
  <si>
    <t xml:space="preserve">SUBGERENCIA DE CREDITO </t>
  </si>
  <si>
    <t xml:space="preserve">Calendario Coonfie </t>
  </si>
  <si>
    <t xml:space="preserve">Implementar </t>
  </si>
  <si>
    <t xml:space="preserve">ASISTENTE SIAR </t>
  </si>
  <si>
    <t xml:space="preserve">Seguimiento y control de inconsistencia en la base de datos </t>
  </si>
  <si>
    <t xml:space="preserve">Seguimiento y control de la eliminación en los  operadores de información financiera </t>
  </si>
  <si>
    <t>SUBGERENCIA DE CREDITO Y DIR. CARTERA</t>
  </si>
  <si>
    <t xml:space="preserve">Crear procedimiento para el manejo del envio de datos personales </t>
  </si>
  <si>
    <t xml:space="preserve">COORDINADORA PROTECCIÓN DE DATOS </t>
  </si>
  <si>
    <t>PR-AH-14 ATENCIÓN DE EMBARGO JUDICIAL O DE COBRO COACTIVO Y LEVANTAMIENTO DE MEDIDAS CAUTELARES</t>
  </si>
  <si>
    <t>CANAL UNICO PARA LA RECEPCIÓN DE SOLICITUDES DE EMBARGOS, COBROS COACTIVOS, LEVANTAMIENTO DE MEDIDAS CAUTELARES.</t>
  </si>
  <si>
    <t>BLOQUEO EN EL SISTEMA PARA LA IDENTIFICACIÓN DE LOS ASOCIADOS CON ORDEN DE  EMBARGO</t>
  </si>
  <si>
    <t xml:space="preserve">INFORME PARA EL SEGUIMIENTO DE LOS PRODUCTOS DE LOS ASOCIADOS CON ORDEN DE EMBARGO </t>
  </si>
  <si>
    <t xml:space="preserve">PROCEDIMIENTO PARA LA  AMNISTIA </t>
  </si>
  <si>
    <t xml:space="preserve">DOCUMENTAR LAS PRUEBAS DEL PROCESO DE AMNISTIA </t>
  </si>
  <si>
    <t>Formato de control de devoluciones</t>
  </si>
  <si>
    <t>Automatización del ajuste de tasas en el sistema</t>
  </si>
  <si>
    <t xml:space="preserve">PLANTILLA DE NOVEDADES PARA OPA </t>
  </si>
  <si>
    <t xml:space="preserve">Cronograma de actividades y lista de chequeo </t>
  </si>
  <si>
    <t xml:space="preserve">Coordinadora de protección de datos </t>
  </si>
  <si>
    <t xml:space="preserve">MODIFICAR EL REGLAMENTO DE ELECCIÓN DE DELEGADOS Y SU ZONAS DE ELECCIÓN </t>
  </si>
  <si>
    <t xml:space="preserve">AUTOMATIZACIÓN EN LA GENERACIÓN DE LOS CÓDIGOS PARA EL INGRESO, RETIRO Y COLOCACIÓN </t>
  </si>
  <si>
    <t xml:space="preserve">SUBGERENCIA DE SISTEMAS </t>
  </si>
  <si>
    <t xml:space="preserve">PROYECTO DE CREACIÓN DE INTRANET DESARROLLADO POR LA COOPERATIVA </t>
  </si>
  <si>
    <t>Desarrollo para tener mayor precisión en las cifras, al momento de realizar los informes</t>
  </si>
  <si>
    <t>Gestión TIC, Gestión de cartera y Gestión financiera</t>
  </si>
  <si>
    <t>Realizar pruebas al modulo de calificación cualitativa antes de iniciar con el proceso (OPA)</t>
  </si>
  <si>
    <t xml:space="preserve">SOFTWARE DE SOPORTE REMOTO PARA PROVEEDORES </t>
  </si>
  <si>
    <t xml:space="preserve">Restricción en el uso de puertos segun analisis efectuado por el coordinador y Directora del SIAR </t>
  </si>
  <si>
    <t xml:space="preserve">CORDINADOR  DE INFRAESTRUCTURA Y DIRECCIÓN DEL SIIAR </t>
  </si>
  <si>
    <t>Matriz de Activos de Información  MT-RI-03</t>
  </si>
  <si>
    <t xml:space="preserve">DIRECCIÓN DEL SIAR </t>
  </si>
  <si>
    <t>Procedimiento de Activos de Información PR-RI-16</t>
  </si>
  <si>
    <t>DIRECCIÓN DEL SIAR</t>
  </si>
  <si>
    <t xml:space="preserve">FO-RI-10 Formato para la Actualización y Adición de Activos de la Información </t>
  </si>
  <si>
    <t>Plan de entrenamiento del SIAR</t>
  </si>
  <si>
    <t>Director del SIAR</t>
  </si>
  <si>
    <t xml:space="preserve"> instructivo de etiquetado de la  información  </t>
  </si>
  <si>
    <t xml:space="preserve">En implementación </t>
  </si>
  <si>
    <t xml:space="preserve">Procedimiento sobre el mantenimiento preventivo de los equipos </t>
  </si>
  <si>
    <t xml:space="preserve">Crear plan de mantenimiento anual para los equipos </t>
  </si>
  <si>
    <t xml:space="preserve">Formato de seguimiento y control de adecuaciones de infraestructura y recursos tecnologicos </t>
  </si>
  <si>
    <t xml:space="preserve">SUBGERENCIA ADMINISTRATIVA </t>
  </si>
  <si>
    <t xml:space="preserve">Instructivo para la ejecución de adecuaciones de infraestructura y recursos tecnologicos </t>
  </si>
  <si>
    <t>Capacitación de educación financiera</t>
  </si>
  <si>
    <t>implementado</t>
  </si>
  <si>
    <t>SUBGERENCIA COMERCIAL</t>
  </si>
  <si>
    <t>Divulgación y promoción de los nuevos canales de atención virtual</t>
  </si>
  <si>
    <t>Reevaluación de los beneficios económicos y sociales</t>
  </si>
  <si>
    <t>Cruce de cartera</t>
  </si>
  <si>
    <t>Dirección de cartera</t>
  </si>
  <si>
    <t>Difusión por medios de comunicación y medios sociales</t>
  </si>
  <si>
    <t>Aplicación del procedimiento PR-CO-06 Convenios</t>
  </si>
  <si>
    <t>Socialización de los cambios de las caracteristicas de los productos y servicios</t>
  </si>
  <si>
    <t>Aplicación de los correctivos por parte de la subg Administrativa</t>
  </si>
  <si>
    <t>Comprobar la evidencia de la ejecucón de la directriz mediante el correo electrónico</t>
  </si>
  <si>
    <t>Programación del comité de tasas de forma anticipada para realizar la investigación, el analisis y la revisión de la información a tiempo</t>
  </si>
  <si>
    <t xml:space="preserve">Modificación al procedimiento de CREAR, MODIFICAR E INACTIVAR USUARIOS Y HABILITAR PERMISOS  </t>
  </si>
  <si>
    <t>Aplicación del procedimiento de convenios PR-CO-06</t>
  </si>
  <si>
    <t>Aplicación del pr compensación de corresponsales</t>
  </si>
  <si>
    <t xml:space="preserve">Pendiente </t>
  </si>
  <si>
    <t>Aplicación de Manual de corresponsales cooperativos</t>
  </si>
  <si>
    <t>Adquisición de dispositivos actualizados</t>
  </si>
  <si>
    <t>GESTIÓN DE TIC</t>
  </si>
  <si>
    <t xml:space="preserve">Centralización de PQRSF en CRM </t>
  </si>
  <si>
    <t>Cumplimiento del Plan Comercial</t>
  </si>
  <si>
    <t>Divulgación de los canales oficiales de atención  de la cooperativa</t>
  </si>
  <si>
    <t>Proveedor  idoneo para la administración de la página Web</t>
  </si>
  <si>
    <t xml:space="preserve">Parametrización de asignación de roles y perdiles </t>
  </si>
  <si>
    <t>Aplicabilidad de la Consideración General de la política de SGSI</t>
  </si>
  <si>
    <t>Aplicabilidad del Manual 052 Manual del Sistema de Gestión de Seguridad de la Información</t>
  </si>
  <si>
    <t>Aplicabilidad del FO-TI-13 SOLICITUD DE INGRESO O USO DE EQUIPO DE COMPUTO DE TERCEROS EN COONFIE</t>
  </si>
  <si>
    <t>INSTRUCTIVO DE DILIGENCIAMIENTO</t>
  </si>
  <si>
    <t xml:space="preserve">OBJETIVO </t>
  </si>
  <si>
    <t xml:space="preserve">Registrar las oportunidades y los eventos de riesgo que puedan generar impactos no deseados, asi como las causas que los pueden originar y sus consecuencias en caso de materializarsen. Realizar la medición del riesgo inherente, relacionar los controles establecidos para cada causa, calificarlos y evaluar el grado de mitigación de la probabilidad y la consencuencia, para establecer finalmente el riesgo residual y definir si se acepta o no el riesgo y si es necesario adelantar un plan de mejoramiento. </t>
  </si>
  <si>
    <t>CONTROL Y ARCHIVO</t>
  </si>
  <si>
    <t xml:space="preserve">El control de la matriz y el archivo de la misma es responsabilidad del Director del SIAR. El registro de los eventos de riesgo o de la oportunidad estará a cargo de cada líder de proceso. </t>
  </si>
  <si>
    <t>CRITERIOS PARA UN CORRECTO DILIGENCIAMIENTO</t>
  </si>
  <si>
    <t>Codificación de cada riesgo identificado según el proceso al que pertenece, con numeración ascendiente desde el número 01. Riesgos (RI-XX), Crédito (CR-XX)
Codificación para una oportunidad sera igual a OP-XX</t>
  </si>
  <si>
    <t>Proceso</t>
  </si>
  <si>
    <t xml:space="preserve">Escoger de la lista desplegable el proceso en el cual se identificó el evento de riesgo. </t>
  </si>
  <si>
    <t>Nombre del riesgo/oportunidad</t>
  </si>
  <si>
    <t xml:space="preserve">Se debe dar un nombre preciso al riesgo. Especificar la deficiencia, falla o inadecuación de un factor de riesgo de entradas y/o procedimientos del proceso que no lleve a cumplir con la calidad, cantidad o tiempo de entrega de una de las salidas. </t>
  </si>
  <si>
    <t>Descripción del riesgo / oportunidad</t>
  </si>
  <si>
    <t xml:space="preserve">Describir, lo más completo posible, la forma como se considera podría presentarse un evento derivado del riesgo operativo. Por ejemplo normas o políticas que se puedan incumplir. </t>
  </si>
  <si>
    <t>Tipo de contexto</t>
  </si>
  <si>
    <t xml:space="preserve">Escoger de la lista desplegable si el evento de riesgo esta asociado al contexto interno o al contexto externo. </t>
  </si>
  <si>
    <t>Factor de riesgo</t>
  </si>
  <si>
    <t>Son las situaciones generadores de riesgos operativos que pueden o no generar pérdidas. Este campo no aplica para oportunidades.</t>
  </si>
  <si>
    <t>Clasificación del evento</t>
  </si>
  <si>
    <t>Escoger de la lista desplegable si el evento es un riesgo o una oportunidad.</t>
  </si>
  <si>
    <t>Causa raíz</t>
  </si>
  <si>
    <t>Describir la causa principal que incrementa la posibilidad de ocurrencia del riesgo o la causa que genera la oportunidad.</t>
  </si>
  <si>
    <t>No. Causa mediata</t>
  </si>
  <si>
    <t>Numeración asignada a cada causa mediata</t>
  </si>
  <si>
    <t>Causa mediata</t>
  </si>
  <si>
    <t>Establecer cuales son las causas que incrementa la posibilida de ocurrencia del riesgo operativo y que impliquen la implementación de controles con el fin de disminuir su probabilidad de ocurrencia. En el caso de las oportunidades se debe referenciar los procesos en los cuales pueda tener impacto.</t>
  </si>
  <si>
    <t>Descripción de la consecuencia</t>
  </si>
  <si>
    <t>Describir la(s) consecuencia(s) en que puede versa inmersa COONFIE si llega a materializarse el riesgo. En el caso de las oportunidades escribir la consecuencia que se podria tener al ejecutar la oportunidad.</t>
  </si>
  <si>
    <t xml:space="preserve">Clasificación del riesgo o la oportunidad (nivel 1) </t>
  </si>
  <si>
    <t>Clasificar el riesgo por factor de riesgo atendiendo los niveles de clasificación del DA-RI-01 de acuerdo al nivel 1. Este campo no aplica para la oportunidad.</t>
  </si>
  <si>
    <t xml:space="preserve">Clasificación del riesgo o la oportunidad (nivel 2) </t>
  </si>
  <si>
    <t>Clasificar el riesgo por factor de riesgo atendiendo los niveles de clasificación del DA-RI-01 de acuerdo al nivel 2. Este campo no aplica para la oportunidad.</t>
  </si>
  <si>
    <t xml:space="preserve">Clasificación del riesgo o la oportunidad (nivel 3) </t>
  </si>
  <si>
    <t>Clasificar el riesgo por factor de riesgo atendiendo los niveles de clasificación del DA-RI-01 de acuerdo al nivel 3.Este campo no aplica para la oportunidad.</t>
  </si>
  <si>
    <t>Proceso afectado</t>
  </si>
  <si>
    <t>Registrar los procesos en los cuales el riesgo se puede materializar o la oportunidad se puede optimizar.</t>
  </si>
  <si>
    <t>Producto o servicio afectado</t>
  </si>
  <si>
    <t xml:space="preserve">Registrar los productos y/o servicios que se pueden ver afectados directamente si se materializa el riesgo o se pueden ver beneficiados si se aprovecha la oportunidad. Puede estar vacía en razón a que no todo riesgo u oportunidad tiene que estar asociado directamente a un producto o servicio. </t>
  </si>
  <si>
    <t>Riesgo asociado</t>
  </si>
  <si>
    <t>Escoger de la lista desplegable el riesgo que puede materializarse en caso de ocurrencia del evento de riesgo identificado. Este campo no aplica para la oportunidad.</t>
  </si>
  <si>
    <t>Descriptor de probabilidad</t>
  </si>
  <si>
    <t>Escoger de la lista desplegable la probabilidad de ocurrencia del riesgo de acuerdo a la tabla de Propabilidad ubicada en la Hoja Tablas.Este campo no aplica para la oportunidad.</t>
  </si>
  <si>
    <t>Nivel de probabilidad</t>
  </si>
  <si>
    <t>Se refleja automáticamente despues de escoger el descriptor de probabilidad. Este campo no aplica para la oportunidad.</t>
  </si>
  <si>
    <t>Descriptor de impacto</t>
  </si>
  <si>
    <t>Escoger de la lista desplegable el impacto que tendría la ocurrencia del riesgo de acuerdo a la tabla de impacto ubicada en la Hoja Tablas.Este campo no aplica para la oportunidad.</t>
  </si>
  <si>
    <t>Nivel de impacto</t>
  </si>
  <si>
    <t>Se refleja automáticamente despues de escoger el descriptor de impacto.Este campo no aplica para la oportunidad.</t>
  </si>
  <si>
    <t>Riesgo inherente</t>
  </si>
  <si>
    <t>Campo formulado. Es el nivel de riesgo propio de la actividad que realiza COONFIE, sin tener en cuenta el efecto de los controles. Este campo no aplica para la oportunidad.</t>
  </si>
  <si>
    <t>Nivel de severidad</t>
  </si>
  <si>
    <t>Campo formulado.Este campo no aplica para la oportunidad.</t>
  </si>
  <si>
    <t>No. De control 1</t>
  </si>
  <si>
    <t>Se debe relacionar el número del control que se aplica a la causa mediata, de acuerdo con la Hoja de controles. Este campo no aplica para la oportunidad.</t>
  </si>
  <si>
    <t>No. De control 2</t>
  </si>
  <si>
    <t>No. De control 3</t>
  </si>
  <si>
    <t>No. De control 4</t>
  </si>
  <si>
    <t>Control 1</t>
  </si>
  <si>
    <t>Tipo de control 1</t>
  </si>
  <si>
    <t>Escoger de la lista desplegable el tipo de control. Preventivo: actúa sobre la causa del riesgo, con el fin de disminuir la probabilidad de ocurrencia. Detectivo: es una alarma que se acciona cuando se descubre una situación no buscada. Correctivo: permite corregir la desviación de los resultados en un proceso y prevenir de nuevo su ocurrencia. Este campo no aplica para la oportunidad.</t>
  </si>
  <si>
    <t>Efectividad del control</t>
  </si>
  <si>
    <t>Campo formulado. Un control es eficaz si permite detectar el riesgo y disminuir su probabilidad de ocurrencia e impacto, disminuyendo la calificación del riesgo. Un control es eficiente si hace un uso adecuado de los recursos involucrados en su aplicación. Un control es efectivo si es eficaz o eficiente. Este campo no aplica para la oportunidad.</t>
  </si>
  <si>
    <t>Control 2</t>
  </si>
  <si>
    <t>Tipo de control 2</t>
  </si>
  <si>
    <t>Control 3</t>
  </si>
  <si>
    <t>Tipo de control 3</t>
  </si>
  <si>
    <t>Control 4</t>
  </si>
  <si>
    <t>Campo formulado. Este campo no aplica para la oportunidad.</t>
  </si>
  <si>
    <t>Tipo de control 4</t>
  </si>
  <si>
    <t>SCORE control 1</t>
  </si>
  <si>
    <t>SCORE control 2</t>
  </si>
  <si>
    <t>SCORE control 3</t>
  </si>
  <si>
    <t>SCORE control 4</t>
  </si>
  <si>
    <t>Mitigación 1</t>
  </si>
  <si>
    <t>Mitigación 2</t>
  </si>
  <si>
    <t>Mitigación 3</t>
  </si>
  <si>
    <t>Mitigación 4</t>
  </si>
  <si>
    <t>SCORE ponderado probabilidad</t>
  </si>
  <si>
    <t>SCORE ponderado consencuencia</t>
  </si>
  <si>
    <t>Mitigación final</t>
  </si>
  <si>
    <t>SCORE final</t>
  </si>
  <si>
    <t>Nivel de reducción</t>
  </si>
  <si>
    <t>Escoger de la lista desplegable la probabilidad de ocurrencia del riesgo de acuerdo a la tabla de Propabilidad.Este campo no aplica para la oportunidad.</t>
  </si>
  <si>
    <t>Escoger de la lista desplegable el impacto que tendría la ocurrencia del riesgo de acuerdo a la tabla de impacto. Este campo no aplica para la oportunidad.</t>
  </si>
  <si>
    <t>Riesgo residual</t>
  </si>
  <si>
    <t>Campo formulado. Es el nivel resultante del riesgo después de aplicar los controles al riesgo inherente. Este campo no aplica para la oportunidad.</t>
  </si>
  <si>
    <t>Aceptación del Riesgo</t>
  </si>
  <si>
    <t>Establecer si se acepta o no el nivel de riesgo resultante. Si se acepta, no se implementan nuevas medidas de control, sino se acepta se debe realizar plan de mejoramiento. Este campo no aplica para la oportunidad.</t>
  </si>
  <si>
    <t>Tratamiento del Riesgo</t>
  </si>
  <si>
    <t xml:space="preserve">Si se acepta el riesgo, se debe seleccionar de la lista desplegable si este se mitiga, se acepta, se transfiere o se evita. </t>
  </si>
  <si>
    <t>Requiere plan de mejoramiento</t>
  </si>
  <si>
    <t xml:space="preserve">Indicar si requiere o no plan de mejoramiento. </t>
  </si>
  <si>
    <t>Referencia del plan de mejoramiento</t>
  </si>
  <si>
    <t xml:space="preserve">Referenciar el consecutivo del plan de mejoramiento a implementar. </t>
  </si>
  <si>
    <t xml:space="preserve">CONTROL DE CAMBIOS </t>
  </si>
  <si>
    <t>La trazabilidad de los cambios generados en el documento podrá ser consultada en el Listado Maestro de Documentos.</t>
  </si>
  <si>
    <t xml:space="preserve">Versión </t>
  </si>
  <si>
    <t xml:space="preserve">Descripción Del Cambio </t>
  </si>
  <si>
    <t xml:space="preserve">Fecha de Aprobación </t>
  </si>
  <si>
    <t xml:space="preserve">Elaborado Por: </t>
  </si>
  <si>
    <t xml:space="preserve">Revisado Por: </t>
  </si>
  <si>
    <t xml:space="preserve">Aprobado Por: </t>
  </si>
  <si>
    <t>MARLY YASMIN GUEVARA ZAMBRANO</t>
  </si>
  <si>
    <t>SERGIO ALEJANDRO CUELLAR CARDONA</t>
  </si>
  <si>
    <t>NÉSTOR BONILLA RAMÍREZ</t>
  </si>
  <si>
    <r>
      <t xml:space="preserve">Cargo: </t>
    </r>
    <r>
      <rPr>
        <sz val="10"/>
        <rFont val="Arial"/>
        <family val="2"/>
      </rPr>
      <t>Directora del SIAR</t>
    </r>
  </si>
  <si>
    <r>
      <rPr>
        <b/>
        <sz val="10"/>
        <rFont val="Arial"/>
        <family val="2"/>
      </rPr>
      <t>Cargo:</t>
    </r>
    <r>
      <rPr>
        <sz val="10"/>
        <rFont val="Arial"/>
        <family val="2"/>
      </rPr>
      <t xml:space="preserve"> Analista del SIG</t>
    </r>
  </si>
  <si>
    <r>
      <rPr>
        <b/>
        <sz val="10"/>
        <rFont val="Arial"/>
        <family val="2"/>
      </rPr>
      <t>Cargo:</t>
    </r>
    <r>
      <rPr>
        <sz val="10"/>
        <rFont val="Arial"/>
        <family val="2"/>
      </rPr>
      <t xml:space="preserve"> Gerente General </t>
    </r>
  </si>
  <si>
    <t>MAPA RIESGO INHERENTE</t>
  </si>
  <si>
    <t>MAPA RIESGO RESIDUAL</t>
  </si>
  <si>
    <t>CONSECUENCIA</t>
  </si>
  <si>
    <t xml:space="preserve">Bajo </t>
  </si>
  <si>
    <t>POSIBILIDAD</t>
  </si>
  <si>
    <t>NIVEL SEVERIDAD</t>
  </si>
  <si>
    <t>Significado del Nivel de Riesgo Inherente COONFIE</t>
  </si>
  <si>
    <t>ESTRATEGIA COONFIE</t>
  </si>
  <si>
    <t>ESTRATEGIA</t>
  </si>
  <si>
    <t>ACCION</t>
  </si>
  <si>
    <t>ACTIVIDAD</t>
  </si>
  <si>
    <t>BAJO</t>
  </si>
  <si>
    <t>Situación Extrema. Suspender actividades hasta que el riesgo esté bajo control. Intervención urgente.</t>
  </si>
  <si>
    <t xml:space="preserve">Riesgo aceptable. Mantener medidas de control existentes y realizar seguimiento anualmente. </t>
  </si>
  <si>
    <t>Administrar mediante procedimientos de rutina.</t>
  </si>
  <si>
    <t>Aceptar el riesgo</t>
  </si>
  <si>
    <t>Conservar un monitoreo permanente sobre los mismos, pueden implementarse controles sencillos asegurando que no aumenten de nivel de severidad.</t>
  </si>
  <si>
    <t>1-3</t>
  </si>
  <si>
    <t>LEVE</t>
  </si>
  <si>
    <t xml:space="preserve">Corregir y adoptar medidas de control de inmediato. </t>
  </si>
  <si>
    <t xml:space="preserve">Riesgo tolerable. Se plantea tomar acciones para reducir la probabilidad de ocurrencia del riesgo en la organización. </t>
  </si>
  <si>
    <t>Gestión del tratamiento por medio de las gerencias</t>
  </si>
  <si>
    <t xml:space="preserve">Aceptar  el riesgo, </t>
  </si>
  <si>
    <t xml:space="preserve">Mitigar el riesgo, </t>
  </si>
  <si>
    <t>Mediante la aplicación de actividades básicas y/o controles sencillos que permitan disminuir el nivel de severidad del riesgo.</t>
  </si>
  <si>
    <t>4-6</t>
  </si>
  <si>
    <t>Mejorar si es posible. Sería conveniente justificar la intervención y su rentabilidad</t>
  </si>
  <si>
    <t>Riesgo significativo. Se plante tomar prontamente acciones encaminadas a disminuir su propabilidad de ocurrencia.</t>
  </si>
  <si>
    <t>Presentación de los riesgos y plan de acción si aplica al Comité de Riesgo, según corresponda</t>
  </si>
  <si>
    <t>Plan de Acción para mitigar el riesgo.</t>
  </si>
  <si>
    <t>Plan de Acción para  compartir  el riesgo.</t>
  </si>
  <si>
    <t>Plan de Acción para transferir el riesgo.</t>
  </si>
  <si>
    <t xml:space="preserve"> Implementar una seria de acciones concernientes a la mitigación del mismo, dejando claro tiempos y formas, exige valoración permanente de los mitigantes.</t>
  </si>
  <si>
    <t>7-10</t>
  </si>
  <si>
    <t>IMPORTANTE</t>
  </si>
  <si>
    <t>Mantener las medidas de control existentes, pero se deberían n considerar soluciones o mejoras  y se deben hacer comprobaciones periódicas para asegurar que el riesgo aún es tolerable por la organización.</t>
  </si>
  <si>
    <t xml:space="preserve">Riesgo alto. Se plantea de manera inmediata tomar acciones y medidas de control del riesgo. </t>
  </si>
  <si>
    <t>Requiere acción inmediata, presentación de los riesgos y plan de acción a al consejo de administracion</t>
  </si>
  <si>
    <t>Acción inmediata para mitigar</t>
  </si>
  <si>
    <t>Acción inmediata para evitar</t>
  </si>
  <si>
    <t>Acción inmediata para compartir</t>
  </si>
  <si>
    <t xml:space="preserve">Acción inmediata para transferir el riesgo. </t>
  </si>
  <si>
    <t>Informar a la gerencia la existencia del riesgo y los planes de acción para el tratamiento del mismo. Coordinación con el responsable del proceso de las valoraciones de las actividades pertinentes.</t>
  </si>
  <si>
    <t>11-25</t>
  </si>
  <si>
    <t>TIPO DE IMPACTO</t>
  </si>
  <si>
    <t>DEFINICION</t>
  </si>
  <si>
    <t>OBJETIVOS</t>
  </si>
  <si>
    <t>FINANCIERO/ECONOMICO</t>
  </si>
  <si>
    <t>INFRAESTRUCTURA FISICA</t>
  </si>
  <si>
    <t>INFRAESTRUCTURA (RECURSOS TECNOLOGICOS)</t>
  </si>
  <si>
    <t>CIBERSEGURIDAD</t>
  </si>
  <si>
    <t>SEGURIDAD INFORMATICA</t>
  </si>
  <si>
    <t>TI (SEGURIDAD DE LA INFORMACION)</t>
  </si>
  <si>
    <t>REPUTACIONAL</t>
  </si>
  <si>
    <t>CONTAGIO</t>
  </si>
  <si>
    <t>OPERACIONAL</t>
  </si>
  <si>
    <t>CONTINUIDAD DEL NEGOCIO</t>
  </si>
  <si>
    <t>FACTORES DE RIESGO</t>
  </si>
  <si>
    <t>RIESGOS ASOCIADOS</t>
  </si>
  <si>
    <t>Perjuicios que generan importantes problemas de funcionamiento, pérdidas financieras, legales y de reputación</t>
  </si>
  <si>
    <t>Invalidez o muerte</t>
  </si>
  <si>
    <t xml:space="preserve">Incumplimiento al Plan estratégico empresarial por la toma de decisiones a nivel directivo y gerencial. </t>
  </si>
  <si>
    <t>Enorme pérdida financiera (multas, gastos jurídicos e indemnizaciones por una cuantía muy importante para la Cooperativa.  Perdidas &gt; $ 2.335.588.751 (Afecta gravemente la solvencia de Coonfie, Insolvencia por normatividad &lt;9%)</t>
  </si>
  <si>
    <t>Daños severos que impidan el acceso del personal a los locales o instalaciónes fisicas con atencion al publico.           Daños en la infraestructura e instalaciones eléctricas y de los carriers, que perturbe o inhabilite la capacidad de atención al cliente</t>
  </si>
  <si>
    <t xml:space="preserve">Daño o averia grave  de los servidores que almacenan las bases de datos y los sistemas de información que la soportan  que generen grandes perdidas economicas. </t>
  </si>
  <si>
    <t xml:space="preserve">Perdida de informacion &gt;=50% por Infeccion de los repositorios que contienen las bases de datos de los sistemas de informacion que sostienen la operacion de la cooperativa y conllevan perjuicios economicos, legales y reputacionales.                                                                                                                                                                       </t>
  </si>
  <si>
    <t xml:space="preserve">Desactivación de los servicios de seguridad perimetral y de endpoint por  la no renovación contractual de sus licencias permitiendo la ejecución de cualuquier ciberataque que generen altas consecuencias economicas, legales y reputacionales </t>
  </si>
  <si>
    <t>Perjuicios reputacionales, economicos y legales por filtracion o perdida irremediable de la base de datos asociados de la cooperativa</t>
  </si>
  <si>
    <t>Cancelación de la matrícula / cierre permanente de operaciones y actividades de negocio por decisión de los reguladores</t>
  </si>
  <si>
    <t>Cobertura de medios a nivel nacional e internacional. Daño importante a la imagen de la institucion que afecte su valor de mercado</t>
  </si>
  <si>
    <t>Puede producir efecto contagio catastrófico entre empresas o entidades relacionadas con la Compañía.</t>
  </si>
  <si>
    <t>Imposibilidad de contar con procesos, recursos, infraestructura o tecnología para continuar con la operación</t>
  </si>
  <si>
    <t>La interrupción del negocio dura más de 10 días</t>
  </si>
  <si>
    <t>Perjuicios extensivos que generan pérdida en la capacidad de producción y que generan riesgos asociados importantes</t>
  </si>
  <si>
    <t>Lesiones o enfermedades con secuelas (amputaciones, quemaduras, fracturas, afectación de órganos vitales, pérdida de capacidad laboral superior al 5% e inferior al 50%)</t>
  </si>
  <si>
    <t xml:space="preserve">Incumplimiento de los objetivos estratégicos, genera inestabilidad en el progreso del Plan estratégico empresarial. </t>
  </si>
  <si>
    <t>Pérdida financiera importante (multas, gastos jurídicos e indemnizaciones por cuantía importante para la Cooperativa). Perdidas entre &gt;= $1.809.755.039 &amp;  &lt; $2.335.588.751</t>
  </si>
  <si>
    <t xml:space="preserve">Daños considerables a cierta parte de la estructura que inhabilite el acceso a parte del personal. (ej, daños por nivel) con afectacion parcial a la atencion al publico. </t>
  </si>
  <si>
    <t xml:space="preserve">Daños en el sistema electrico que imposibiliten la prestación del servicio por más de 24 horas </t>
  </si>
  <si>
    <t xml:space="preserve">Perdida de informacion &lt;=50% por Infeccion de los repositorios que contienen las bases de datos de los sistemas de informacion que sostienen la operacion de la cooperativa.                                                                                                                                                                            </t>
  </si>
  <si>
    <t xml:space="preserve">Vulneración de la seguridad de la cooperativa debido a la instalación y uso de software no legalmente adquiridos e instalados de fuentes de dudosa procedencia. </t>
  </si>
  <si>
    <t xml:space="preserve">Acceso a informacion sensible por parte de personal no autorizado por robo o perdida de dispositivos  empresariales.                                                                                         </t>
  </si>
  <si>
    <t>Suspensión o cierre parcial de operaciones, actividades o remoción de administradores del negocio por decisión de los reguladores</t>
  </si>
  <si>
    <t xml:space="preserve">Cobertura de medios a nivel regional. Pérdida importante de clientes. </t>
  </si>
  <si>
    <t xml:space="preserve">Puede producir efecto contagio significativo entre empresas o entidades relacionadas con la Compañía. </t>
  </si>
  <si>
    <t xml:space="preserve">Afectación temporal de procesos, recursos, infraestructura o tecnología para continuar con la operación. </t>
  </si>
  <si>
    <t>La interrupción del negocio dura entre en 5 y 10 días</t>
  </si>
  <si>
    <t>Procesos</t>
  </si>
  <si>
    <t>Legal</t>
  </si>
  <si>
    <t>Perjuicios que se controlan localmente y/o con asistencia externa y que pueden generar riesgos asociados</t>
  </si>
  <si>
    <t>Lesiones o enfermedades con incapacidad, pero sin secuelas / 0 incapacidad superior a 4 días</t>
  </si>
  <si>
    <t>incumplimiento en las metas estrategicas que pueden conllevar en mayores costos que afecten el cumplimiento de las metas estratégicas de la institución a corto plazo (1 año).</t>
  </si>
  <si>
    <t>Pérdida financiera alta (multas, gastos jurídicos e indemnizaciones por cuantía alta para la Cooperativa). Perdidas entre &gt;= $744.584.166 &amp; &lt; $1.809.755.039</t>
  </si>
  <si>
    <t xml:space="preserve">Falta de mantenimiento o mal uso de las instalaciones y/o propiedad, planta y equipo que genere fallas o daños en los mismos que afectan totalmente las operaciones diarias de la cooperativa. </t>
  </si>
  <si>
    <t xml:space="preserve">fallas o intermitencias en la prestación del servicio de los ISP que generen demoras o lentitudes en el servicio. </t>
  </si>
  <si>
    <t xml:space="preserve">Inaccesibilidad a los sistemas de Coonfie de manera parcial que retrase o interrumpa la atencion al cliente debido a la infiltración de ciberdelicuentes en la red de datos. </t>
  </si>
  <si>
    <t>Infección menor por malware debido al uso de dispositivos de almacenamiento externos no controlados por la cooperativa.</t>
  </si>
  <si>
    <t>Acceso o permisos a los modulos del sistema de informacion a  funcionario no autorizado, que permitan la alteracion o divulgacion de informacion.</t>
  </si>
  <si>
    <t>Suspensión, inhabilitación de administradores, oficial de cumplimiento y otros funcionarios</t>
  </si>
  <si>
    <t>Cobertura de medios a nivel nacional. Causa pérdida moderada de clientes o disminución de ingresos.</t>
  </si>
  <si>
    <t xml:space="preserve">Puede producir efecto contagio entre empresas o entidades relacionadas con la Compañía. </t>
  </si>
  <si>
    <t xml:space="preserve">Afectación parcial de algunos procesos, recursos, infraestructura o tecnología para continuar con la operación. </t>
  </si>
  <si>
    <t>La interrupción del negocio dura entre 2 y 4 días</t>
  </si>
  <si>
    <t>Tecnologia</t>
  </si>
  <si>
    <t>Reputacional</t>
  </si>
  <si>
    <t>Pocos perjuicios que se controlan, local e inmediatamente</t>
  </si>
  <si>
    <t>Lesiones o enfermedades menores sin incapacidad o incapacidad inferior a 3 días</t>
  </si>
  <si>
    <t>incumplimiento a los proyectos que pueden conllevar a un retraso en el cumplimiento de metas y objetivos de la cooperativa a mediano plazo (2 años).</t>
  </si>
  <si>
    <t>Pérdida financiera menor (multas, gastos jurídicos e indemnizaciones por cuantía menor para la Cooperativa). Perdidas entre &gt;= $320.586.708   &lt; $744.584.166</t>
  </si>
  <si>
    <t xml:space="preserve">Daños a los activos fijos que parcialmente afecten las labores diarias </t>
  </si>
  <si>
    <t>Fallas en el servidor de almacenamiento que imposibilite la generacion del backcup diario.</t>
  </si>
  <si>
    <t>Comportamientos anomalos en la red de datos por problemas de configuración que posibiliten el ingreso de ciberdelincuentes.</t>
  </si>
  <si>
    <t xml:space="preserve">Acceso indebido a información de la cooperativa originado por la falta de higene de seguridad de las contraseñas . </t>
  </si>
  <si>
    <t xml:space="preserve">Divulgar  información parcial y no relevante por parte empresas aliadas fuera del objeto del acuerdo de  tratamiento de datos </t>
  </si>
  <si>
    <t>Amonestación</t>
  </si>
  <si>
    <t>Cobertura de medios a nivel local. Mala imagen, pero no causa pérdida de clientes o disminución de ingresos</t>
  </si>
  <si>
    <t>Puede producir efecto entre líneas de servicios relacionados con la compañía.</t>
  </si>
  <si>
    <t xml:space="preserve">Afectación de un proceso específico, recurso, infraestructura o tecnología para continuar con la operación. </t>
  </si>
  <si>
    <t>La interrupción del negocio dura entre 1 y 2 días</t>
  </si>
  <si>
    <t>Infraestructura</t>
  </si>
  <si>
    <t>Contagio</t>
  </si>
  <si>
    <t>No genera perjuicios</t>
  </si>
  <si>
    <t>Sin lesiones</t>
  </si>
  <si>
    <t>incumplimiento a los planes de accion que conllevan a un retraso en el cumplimiento de proyectos, metas o objetivos de la institución a largo plazo (mayor a 4 años).</t>
  </si>
  <si>
    <t>No hay pérdidas económicas (no se presentan multas, ni gastos económicos). Perdidas menores a &lt; $320.586.708</t>
  </si>
  <si>
    <t xml:space="preserve">Daños poco considerables en la red de alcantarillado que no afectan la atencion al publico y las labores diarias del personal. </t>
  </si>
  <si>
    <t xml:space="preserve">Averia en uno de los aires acondicionados en el centro de datos sin generar alteraciones en la operación. </t>
  </si>
  <si>
    <t>Intentos no exitosos de acceso a la red datos de la cooperatica.</t>
  </si>
  <si>
    <t xml:space="preserve">La no actualización de la base de firmas de los antivirus de los equipos o estaciones clientes en las oficinas de la cooperativa en un día. </t>
  </si>
  <si>
    <t xml:space="preserve">Divulgacion de información parcial y no relevante sin autorización por parte de funcionarios que no  generen perdidas . 
</t>
  </si>
  <si>
    <t>Requerimiento</t>
  </si>
  <si>
    <t>No afecta la reputación por desprestigio, mala imagen o publicidad negativa</t>
  </si>
  <si>
    <t>No produce efecto contagio</t>
  </si>
  <si>
    <t xml:space="preserve">No produce afectación. </t>
  </si>
  <si>
    <t>La interrupción del negocio dura es menor a 1 día</t>
  </si>
  <si>
    <t>Acontecimientos Externos</t>
  </si>
  <si>
    <t>Cliente</t>
  </si>
  <si>
    <t>Canal</t>
  </si>
  <si>
    <t>Tipo de Probabilidad</t>
  </si>
  <si>
    <t>Nivel</t>
  </si>
  <si>
    <t>Frecuencia 1</t>
  </si>
  <si>
    <t>Frecuencia 2</t>
  </si>
  <si>
    <t>PROBABILIDAD Coonfie</t>
  </si>
  <si>
    <t>Frecuencia Coonfie</t>
  </si>
  <si>
    <t>Jurisdicciones</t>
  </si>
  <si>
    <t>Se espera que ocurra en la mayoría de las circunstancias</t>
  </si>
  <si>
    <t>mayor a 214 veces en el año</t>
  </si>
  <si>
    <t>1 ERROR CADA 10 OPERACIONES</t>
  </si>
  <si>
    <t>Mayor al 90%</t>
  </si>
  <si>
    <t>Diario</t>
  </si>
  <si>
    <t>Producto</t>
  </si>
  <si>
    <t>Probablemente ocurrirá en la mayoría de las circunstancias</t>
  </si>
  <si>
    <t>130 a 214 veces en el año</t>
  </si>
  <si>
    <t>1 ERROR CADA 50 OPERACIONES</t>
  </si>
  <si>
    <t>Entre el 60% y el 90%</t>
  </si>
  <si>
    <t>Mensual</t>
  </si>
  <si>
    <t>Podría ocurrir en algún momento</t>
  </si>
  <si>
    <t>67 a 129 veces en el año</t>
  </si>
  <si>
    <t>1 ERROR CADA 100 OPERACIONES</t>
  </si>
  <si>
    <t>Entre el 40% y el 60%</t>
  </si>
  <si>
    <t>Semestral</t>
  </si>
  <si>
    <t>Es difícil que ocurra</t>
  </si>
  <si>
    <t>13 a 66 veces en el año</t>
  </si>
  <si>
    <t>1 ERROR CADA 500 OPERACIONES</t>
  </si>
  <si>
    <t>Entre el 10% y el 40%</t>
  </si>
  <si>
    <t>Anual</t>
  </si>
  <si>
    <t>Puede ocurrir sólo en circunstancias excepcionales</t>
  </si>
  <si>
    <t>0 a 12 veces en el año</t>
  </si>
  <si>
    <t>1 ERROR CADA 1000 OPERACIONES</t>
  </si>
  <si>
    <t>Igual o menor al 10%</t>
  </si>
  <si>
    <t>Cada 5 años</t>
  </si>
  <si>
    <t>Operaciones CORE DE COONFIE</t>
  </si>
  <si>
    <t>Datos estadisticos</t>
  </si>
  <si>
    <t>pagos de tesoreria</t>
  </si>
  <si>
    <t>activacion de cuentas (cuentas inactiva - activa)</t>
  </si>
  <si>
    <t>Apertura - Renovación de Inversiones</t>
  </si>
  <si>
    <t>Cancelacion de Inversiones</t>
  </si>
  <si>
    <t>Solicitudes de Creditos</t>
  </si>
  <si>
    <t>Desembolso de Creditos</t>
  </si>
  <si>
    <t>Asesorias de Credito</t>
  </si>
  <si>
    <t>Detalles para Cuenta de Referencia - PROCESO : GESTION DE CARTERA</t>
  </si>
  <si>
    <t xml:space="preserve">Empresas de correspondencia indican que no ingresan a zonas de alto riesgo </t>
  </si>
  <si>
    <t>pagarés.</t>
  </si>
  <si>
    <t>Marcar o no desmarcar</t>
  </si>
  <si>
    <t xml:space="preserve">Se liquidan erroneamente los valores a abonar al crédito y en honorarios de abogados, o se abonan a un abogado que no es. </t>
  </si>
  <si>
    <t>No notifican a la asit juridica y no se envia a terminar oportunamente - o el abogado no remita la terminación al juzgado</t>
  </si>
  <si>
    <t xml:space="preserve">Incumplimiento de los requisitos de reclamación de garantía FRG </t>
  </si>
  <si>
    <t>Sobreutilización de garantía FRG</t>
  </si>
  <si>
    <t>Aplicación de la reclamación de FRG a una persona que no corresponde</t>
  </si>
  <si>
    <t xml:space="preserve">depende al tipo desembolso arreglo o estada del asociado no  se aplique bloqueo o  restriccion </t>
  </si>
  <si>
    <t>no se verifica en la pagina de los policias si tiene descuentos y  embargos</t>
  </si>
  <si>
    <t>CT-040</t>
  </si>
  <si>
    <t>no dejar calro en el momento de arreglos los honorarios de los abogados</t>
  </si>
  <si>
    <t>CT-041</t>
  </si>
  <si>
    <t>normalización de cartera - jurídico - cruces - cartera castigada - condonaciones - cuenta covid - insolvencia</t>
  </si>
  <si>
    <t>Etiquetas de fila</t>
  </si>
  <si>
    <t>Cuenta de Referencia</t>
  </si>
  <si>
    <t>(en blanco)</t>
  </si>
  <si>
    <t>Total general</t>
  </si>
  <si>
    <t>normatividad vigente</t>
  </si>
  <si>
    <t>integracion concepto oficiales</t>
  </si>
  <si>
    <t>incumplimiento de los tiempos de envio de reporte de iformacionentes de control</t>
  </si>
  <si>
    <t>jennifer</t>
  </si>
  <si>
    <t>desactualización del inventario de activos fijos de OPITA</t>
  </si>
  <si>
    <t>FACTORES DE CONTEXTO INTERNO</t>
  </si>
  <si>
    <t>FACTORES DE CONTEXTO EXTERNO</t>
  </si>
  <si>
    <t>Nivel1</t>
  </si>
  <si>
    <t>Nivel2</t>
  </si>
  <si>
    <t>Nivel3</t>
  </si>
  <si>
    <t>FRECUENCIA DEL CONTROL (Selección Unica)</t>
  </si>
  <si>
    <t>TIPO DE CONTROL (Selección Unica)</t>
  </si>
  <si>
    <t>DOCUMENTACION CONTROL (Selección Unica)</t>
  </si>
  <si>
    <t>OPERACIÓN DEL CONTROL (Selección Unica)</t>
  </si>
  <si>
    <t>MADUREZ DEL CONTROL (Selección Unica)</t>
  </si>
  <si>
    <t>COBERTURA DEL CONTROL (Selección Multiple)</t>
  </si>
  <si>
    <t>AUDITORIA (Selección Multiple)</t>
  </si>
  <si>
    <t>CLASIFICACIÓN DEL RIESGO O LA OPORTUNIDAD</t>
  </si>
  <si>
    <t>LISTADO DE CAUSAS</t>
  </si>
  <si>
    <t>FUENTE</t>
  </si>
  <si>
    <t xml:space="preserve">Conjunto de acciones o actividades sistemáticas y repetitivas por las que unas entradas se convierten en un producto o servicio final. </t>
  </si>
  <si>
    <t>Mercados financieros</t>
  </si>
  <si>
    <t>Ponderacion</t>
  </si>
  <si>
    <t>No Aplica</t>
  </si>
  <si>
    <t xml:space="preserve">Conjunto de personas vinculadas directa o indirectamente con la ejecución de los procesos. </t>
  </si>
  <si>
    <t>POLITICO</t>
  </si>
  <si>
    <t>Desempleo</t>
  </si>
  <si>
    <t>Carencia de perfiles para el cargo</t>
  </si>
  <si>
    <t xml:space="preserve">Conjunto de herramientas empleadas para soportar los procesos, hardware, software, telecomunicaciones. </t>
  </si>
  <si>
    <t>SOCIAL - CULTURAL</t>
  </si>
  <si>
    <t>Competencia</t>
  </si>
  <si>
    <t>Inadecuados perfiles para el cargo</t>
  </si>
  <si>
    <t xml:space="preserve">Conjunto de elementos de apoyo para el funcionamiento que incluiye edificios, espacios de trabajo, almacenamiento y transporte. </t>
  </si>
  <si>
    <t>Cambios de gobierno</t>
  </si>
  <si>
    <t>Automatico Detectivo</t>
  </si>
  <si>
    <t>Asociados</t>
  </si>
  <si>
    <t>Carencia de las competencias requeridas para desarrollar la actividad</t>
  </si>
  <si>
    <t>Competencia del personal</t>
  </si>
  <si>
    <t>MEDIOAMBIENTAL</t>
  </si>
  <si>
    <t>Legislación</t>
  </si>
  <si>
    <t>Extorsión, malversación, o robo por apropiación indebida</t>
  </si>
  <si>
    <t>Deficiente</t>
  </si>
  <si>
    <t>Daños a activos fijos / Eventos externos</t>
  </si>
  <si>
    <t>Desconocimiento del proceso. actividad o procedimiento</t>
  </si>
  <si>
    <t>GESTION DE AHORRO</t>
  </si>
  <si>
    <t>Disponibilidad del personal</t>
  </si>
  <si>
    <t>Responsabilidad social</t>
  </si>
  <si>
    <t xml:space="preserve">Apropiación indebida de activos </t>
  </si>
  <si>
    <t>Min pb</t>
  </si>
  <si>
    <t>Falta de actividades de capacitación</t>
  </si>
  <si>
    <t>Seguridad y salud en el trabajo</t>
  </si>
  <si>
    <t>Riesgo Publico</t>
  </si>
  <si>
    <t>Discriminación</t>
  </si>
  <si>
    <t>Inadecuadas actividades de capacitación</t>
  </si>
  <si>
    <t>JURISDICCION</t>
  </si>
  <si>
    <t>Avaces tecnologícos</t>
  </si>
  <si>
    <t>Falta de actividades de sensibilización</t>
  </si>
  <si>
    <t>Acceso a herramienta de gestión documental</t>
  </si>
  <si>
    <t>Accesos a sistemas de información externos</t>
  </si>
  <si>
    <t>Inadecuadas actividades de sensibilización</t>
  </si>
  <si>
    <t>Desarrollo, actualización y mantenimiento a paginas web</t>
  </si>
  <si>
    <t>Condiciones atmosféricas</t>
  </si>
  <si>
    <t>Evasión intencional de impuestos</t>
  </si>
  <si>
    <t>Ambiental</t>
  </si>
  <si>
    <t>LISTA DE OPERADORES</t>
  </si>
  <si>
    <t>MIN TOTAL</t>
  </si>
  <si>
    <t>Falta de inducción y/o entrenamiento</t>
  </si>
  <si>
    <t>Mantenimiento a herramientas tecnologicas</t>
  </si>
  <si>
    <t>Residuos</t>
  </si>
  <si>
    <t>TOTAL PONDERACION CONTROLES</t>
  </si>
  <si>
    <t>Inadecuada inducción y/o entrenamiento</t>
  </si>
  <si>
    <t>Direccionamiento estrategico</t>
  </si>
  <si>
    <t>Energia</t>
  </si>
  <si>
    <t>Soborno, cohecho, otros relacionados en la ley</t>
  </si>
  <si>
    <t>Falta de experiencia y agilidad en el trabajo</t>
  </si>
  <si>
    <t>Planeación organizacional</t>
  </si>
  <si>
    <t>Catastrofes naturales</t>
  </si>
  <si>
    <t>Negligencia y/o descuido</t>
  </si>
  <si>
    <t xml:space="preserve">Liderazgo </t>
  </si>
  <si>
    <t>Desarrollo sostenible</t>
  </si>
  <si>
    <t>Intereses personales</t>
  </si>
  <si>
    <t>Trabajo en equipo</t>
  </si>
  <si>
    <t>Mecanismos utilizados para comunicarse con organizaciones externas.</t>
  </si>
  <si>
    <t>Intereses políticos</t>
  </si>
  <si>
    <t>Canales de comunicación utilizados</t>
  </si>
  <si>
    <t>Relación con otras entidades externas</t>
  </si>
  <si>
    <t>DICOTOMICA</t>
  </si>
  <si>
    <t>Mitiga</t>
  </si>
  <si>
    <t>Tratamiento</t>
  </si>
  <si>
    <t>Afirmacion/Negacion</t>
  </si>
  <si>
    <t>Incumplimiento en el cubrimiento de vacantes</t>
  </si>
  <si>
    <t>Disponibilidad de la información para el desarrollo de los procesos</t>
  </si>
  <si>
    <t>Cuestiones relativas a remuneración</t>
  </si>
  <si>
    <t>Falta de oportunidad en el cubrimiento de vacantes</t>
  </si>
  <si>
    <t>Organización de dependencias</t>
  </si>
  <si>
    <t>Contrapartes_comerciales</t>
  </si>
  <si>
    <t>Cuestiones relativas a prestaciones sociales</t>
  </si>
  <si>
    <t>Impacto</t>
  </si>
  <si>
    <t>Transferir</t>
  </si>
  <si>
    <t>Falta de personal para gestionar el proceso</t>
  </si>
  <si>
    <t>Grupo de trabajo</t>
  </si>
  <si>
    <t>Evitar</t>
  </si>
  <si>
    <t>Falta de objetividad e independencia en el trabajo</t>
  </si>
  <si>
    <t>Definición de funciones</t>
  </si>
  <si>
    <t>ESTADO</t>
  </si>
  <si>
    <t>Deficiencias en el proceso de selección</t>
  </si>
  <si>
    <t>Roles y responsabilidades</t>
  </si>
  <si>
    <t>CERRADO</t>
  </si>
  <si>
    <t>Anular</t>
  </si>
  <si>
    <t>Exceso de confianza</t>
  </si>
  <si>
    <t>Creencias</t>
  </si>
  <si>
    <t>EN PROCESO</t>
  </si>
  <si>
    <t>Potenciar</t>
  </si>
  <si>
    <t>Falta de apoyo a nivel directivo</t>
  </si>
  <si>
    <t>Valores</t>
  </si>
  <si>
    <t>Indemnización a trabajadores</t>
  </si>
  <si>
    <t>FINALIZADO</t>
  </si>
  <si>
    <t>Desarrollar</t>
  </si>
  <si>
    <t>Falta de compromiso</t>
  </si>
  <si>
    <t>Principios</t>
  </si>
  <si>
    <t>Todo tipo de discriminación</t>
  </si>
  <si>
    <t>SUSPENDIDO</t>
  </si>
  <si>
    <t>Falta de prevención y cuidado</t>
  </si>
  <si>
    <t>Clima Organizacional</t>
  </si>
  <si>
    <t>POR EMPEZAR</t>
  </si>
  <si>
    <t>Falta de claridad en la asignación de roles y responsabilidades</t>
  </si>
  <si>
    <t>SIN DEFINIR</t>
  </si>
  <si>
    <t>Fallas en el proceso de selección</t>
  </si>
  <si>
    <t>Alta temporalidad</t>
  </si>
  <si>
    <t>Inexistencia de evaluación del desempeños</t>
  </si>
  <si>
    <t>Deficiencias en la comunicación de la alta dirección con los colaboradores</t>
  </si>
  <si>
    <t xml:space="preserve">Pérdida de talento </t>
  </si>
  <si>
    <t>Carencia de participación de los colaboradores en los procesos procedimientos o actividades</t>
  </si>
  <si>
    <t>Incumplimiento de pautas, abuso de confianza</t>
  </si>
  <si>
    <t>Falta de planeación</t>
  </si>
  <si>
    <t>Inadecuada distribución de cargas laborales</t>
  </si>
  <si>
    <t>Violar la privacidad de información sobre clientes minoristas</t>
  </si>
  <si>
    <t>Inadecuada distribución de cargos</t>
  </si>
  <si>
    <t xml:space="preserve">Otra violación de privacidad </t>
  </si>
  <si>
    <t>Falta de definición oficial de funciones asignadas a los cargos</t>
  </si>
  <si>
    <t>Inadecuada definición de funciones asignadas a los cargos</t>
  </si>
  <si>
    <t>Confusión de cuentas</t>
  </si>
  <si>
    <t>Falta de coordinación entre la estructura organizacional y el modelo de operación</t>
  </si>
  <si>
    <t>Desactualización de la estructura organizacional</t>
  </si>
  <si>
    <t>Prácticas restrictivas de la competencia</t>
  </si>
  <si>
    <t>Carencia de lineamientos de acción general (políticas y directrices organizacionales)</t>
  </si>
  <si>
    <t>Manipulación del mercado</t>
  </si>
  <si>
    <t>Falta claridad en los lineamientos directivos</t>
  </si>
  <si>
    <t>Abuso de información privilegiada en favor de la empresa</t>
  </si>
  <si>
    <t>Inadecuados lineamientos (políticas y directrices organizacionales)</t>
  </si>
  <si>
    <t>Desconocimiento del nivel directivo del negocio y los requerimientos del mismo</t>
  </si>
  <si>
    <t>Defectos del producto</t>
  </si>
  <si>
    <t>Desconocimiento del nivel directivo del contexto externo de la organización</t>
  </si>
  <si>
    <t>Resistencia al cambio o baja tolerancia a tomar riesgos</t>
  </si>
  <si>
    <t>Carencia de una metodología, herramientas y/o medios para desarrollar el proceso</t>
  </si>
  <si>
    <t xml:space="preserve">Pérdida por causas externas: vandalismo, terrorismo, etc. </t>
  </si>
  <si>
    <t>Desconocimiento de las metodologías, herramientas y/o medios aplicados</t>
  </si>
  <si>
    <t>Falta de capacitación en las nuevas metodologías, herramientas y/o medios</t>
  </si>
  <si>
    <t>Inadecuada selección de metodologías, herramientas y/o medios de trabajo</t>
  </si>
  <si>
    <t>Falta de estandarización del proceso</t>
  </si>
  <si>
    <t>Falta de comunicación de los procedimientos</t>
  </si>
  <si>
    <t>Deficiencias en el diseño del proceso</t>
  </si>
  <si>
    <t>Desactualización de los procesos</t>
  </si>
  <si>
    <t>Falta de coordinación entre los procesos</t>
  </si>
  <si>
    <t>Falta de coordinación entre quienes desarrollan el proceso</t>
  </si>
  <si>
    <t>Carencia de proceso</t>
  </si>
  <si>
    <t>Desconocimiento de las necesidades y requerimientos básicos de los clientes</t>
  </si>
  <si>
    <t>Falta de planeación de las actividades o tareas</t>
  </si>
  <si>
    <t>Inadecuada planeación de las actividades o tareas</t>
  </si>
  <si>
    <t>Inadecuada organización de prioridades</t>
  </si>
  <si>
    <t>Concurrencia de actividades simultáneas</t>
  </si>
  <si>
    <t>Fallas en los controles de calidad</t>
  </si>
  <si>
    <t>Fallas en las medidas de seguridad</t>
  </si>
  <si>
    <t>Documentos jurídicos inexistentes o incompletos</t>
  </si>
  <si>
    <t>Incumplimiento de controles diseñados</t>
  </si>
  <si>
    <t>Carencia de recursos humanos</t>
  </si>
  <si>
    <t xml:space="preserve">RECURSOS </t>
  </si>
  <si>
    <t>Perdidas por registros incorrectos de clientes</t>
  </si>
  <si>
    <t>Carencia de recursos tecnológicos</t>
  </si>
  <si>
    <t>Pérdida por fallas con contrapartes</t>
  </si>
  <si>
    <t>Carencia de recursos económicos</t>
  </si>
  <si>
    <t>Otros litigios con contrapartes diferentes a clientes</t>
  </si>
  <si>
    <t>Carencia de recursos logísticos</t>
  </si>
  <si>
    <t>Carencia de materiales</t>
  </si>
  <si>
    <t>Litigios con proveedores</t>
  </si>
  <si>
    <t>Inadecuada asignación de recursos humanos</t>
  </si>
  <si>
    <t xml:space="preserve">Inadecuada asignación de recursos tecnológicos </t>
  </si>
  <si>
    <t>Inadecuada asignación de recursos económicos</t>
  </si>
  <si>
    <t>Inadecuada asignación de recursos logísticos</t>
  </si>
  <si>
    <t>Inadecuada asignación de materiales</t>
  </si>
  <si>
    <t>Falta de planeación en la solicitud de recursos humanos</t>
  </si>
  <si>
    <t>Falta de planeación en la solicitud de recursos tecnológicos</t>
  </si>
  <si>
    <t>Falta de planeación en la solicitud de recursos económicos</t>
  </si>
  <si>
    <t>Falta de planeación en la solicitud de recursos logísticos</t>
  </si>
  <si>
    <t>Falta de planeación en la solicitud de materiales</t>
  </si>
  <si>
    <t>Disminución de la disponibilidad presupuestal</t>
  </si>
  <si>
    <t>Falta de aprovechamiento de los recursos disponibles</t>
  </si>
  <si>
    <t>Mal uso de les recursos</t>
  </si>
  <si>
    <t>Falta de confiabilidad en la información</t>
  </si>
  <si>
    <t>INFORMACIÓN</t>
  </si>
  <si>
    <t>Falta de claridad en la información</t>
  </si>
  <si>
    <t>Falta de precisión en la información</t>
  </si>
  <si>
    <t>Falta de oportunidad en la entrega de la información</t>
  </si>
  <si>
    <t>Desconocimiento de las responsabilidades en el manejo de información</t>
  </si>
  <si>
    <t>Desactualización de la información</t>
  </si>
  <si>
    <t>Fallas en el canal de distribución de la información</t>
  </si>
  <si>
    <t>Inadecuada selección de contratistas y proveedores</t>
  </si>
  <si>
    <t>PROVEEDORES Y CONTRATISTAS</t>
  </si>
  <si>
    <t>Dependencia de un proveedor</t>
  </si>
  <si>
    <t>Carencia de parámetros adecuados en la celebración de convenios</t>
  </si>
  <si>
    <t>Inadecuada gestión de los contratos</t>
  </si>
  <si>
    <t>Carencia de interventoría de los servicios o productos recibidos</t>
  </si>
  <si>
    <t>Ausencia de mecanismos que garanticen el cumplimiento de los compromisos adquiridos por parte de los proveedores</t>
  </si>
  <si>
    <t>Deficiencias en el diseño de seguridad</t>
  </si>
  <si>
    <t>CONTROL, MEDICIÓN Y SEGUIMIENTO</t>
  </si>
  <si>
    <t>No aplicación de las medidas de seguridad establecidas</t>
  </si>
  <si>
    <t>Carencia de parámetros de medición</t>
  </si>
  <si>
    <t>Falta de claridad y efectividad en los parámetros de medición</t>
  </si>
  <si>
    <t>Falta de análisis de los resultados de las mediciones</t>
  </si>
  <si>
    <t>Falta de supervisión</t>
  </si>
  <si>
    <t>Fallas en las actividades de revisión</t>
  </si>
  <si>
    <t>Desconocimiento de la normatividad legal vigente</t>
  </si>
  <si>
    <t>NORMATIVIDAD</t>
  </si>
  <si>
    <t>Inadecuada interpretación de la normatividad legal vigente</t>
  </si>
  <si>
    <t>Desactualización de la normatividad legal vigente</t>
  </si>
  <si>
    <t>Incumplimiento de la normatividad legal vigente</t>
  </si>
  <si>
    <t>Dificultad para adaptarse a la normatividad legal vigente</t>
  </si>
  <si>
    <t>Falta o inadecuada asesoría jurídica</t>
  </si>
  <si>
    <t>Obsolescencia tecnológica</t>
  </si>
  <si>
    <t>TECNOLOGÍA</t>
  </si>
  <si>
    <t>Desactualización tecnológica</t>
  </si>
  <si>
    <t>Inadecuado soporte tecnológico</t>
  </si>
  <si>
    <t>Inadecuada plataforma tecnológica</t>
  </si>
  <si>
    <t>Fallas en la plataforma tecnológica</t>
  </si>
  <si>
    <t>Carencia de mantenimiento preventivo</t>
  </si>
  <si>
    <t>Fallas en el mantenimiento preventivo</t>
  </si>
  <si>
    <t xml:space="preserve">Vulnerabilidad Informática </t>
  </si>
  <si>
    <t>Inundaciones naturales</t>
  </si>
  <si>
    <t>EVENTOS NATURALES</t>
  </si>
  <si>
    <t>Incendio forestales</t>
  </si>
  <si>
    <t>Terremotos</t>
  </si>
  <si>
    <t>Tornados</t>
  </si>
  <si>
    <t>Avalanchas</t>
  </si>
  <si>
    <t>Granizo</t>
  </si>
  <si>
    <t>Sequia</t>
  </si>
  <si>
    <t>Huracanes</t>
  </si>
  <si>
    <t>Ventisca</t>
  </si>
  <si>
    <t>tormenta eléctrica</t>
  </si>
  <si>
    <t>ola de calor</t>
  </si>
  <si>
    <t>Erupción volcánica</t>
  </si>
  <si>
    <t>Tsunami</t>
  </si>
  <si>
    <t xml:space="preserve">enfermedades (Pandemias y Epidemias) </t>
  </si>
  <si>
    <t>Daño UPS</t>
  </si>
  <si>
    <t xml:space="preserve">INFRAESTRUCTURA </t>
  </si>
  <si>
    <t>Daño Planta Eléctrica</t>
  </si>
  <si>
    <t>Daño Tuberías</t>
  </si>
  <si>
    <t>Daño Infraestructura física</t>
  </si>
  <si>
    <t>Goteras</t>
  </si>
  <si>
    <t xml:space="preserve">Humedad no controlada </t>
  </si>
  <si>
    <t>1. DEBILIDADES</t>
  </si>
  <si>
    <t>• Fortalecer el sistema sancionatorio. (en todos los temas).</t>
  </si>
  <si>
    <t>Gestión Humana</t>
  </si>
  <si>
    <t>• Segmentación en grupos de cargos.</t>
  </si>
  <si>
    <t>• Falta de conocimiento legal para el manejo del archivo.</t>
  </si>
  <si>
    <t>• Versión desactualizada de ORFEO.</t>
  </si>
  <si>
    <t>• Falta de sistemas de seguridad.</t>
  </si>
  <si>
    <t>• Conocimiento en los aplicativos que maneja la entidad.</t>
  </si>
  <si>
    <t>• Mejorar la comunicación tecnológica con las sedes.</t>
  </si>
  <si>
    <t>• Sistematización para el control de inventarios e insumos (laboratorio, aseo y cafetería).</t>
  </si>
  <si>
    <t>Compras</t>
  </si>
  <si>
    <t>• Control de proveedores de homenajes y manejo de proveedores críticos.</t>
  </si>
  <si>
    <t>• Seguimiento y control de los costos de homenajes.</t>
  </si>
  <si>
    <t>• Falla en la comunicación de falencias y actualización de procesos para hacerlos menos pesados.</t>
  </si>
  <si>
    <t>Gestión Integral</t>
  </si>
  <si>
    <t>• Capacitación constante en el SGI.</t>
  </si>
  <si>
    <t>• Mejora en el proceso de la aplicación de pagos empresariales e individuales y control de la 2440.</t>
  </si>
  <si>
    <t>Suscripción</t>
  </si>
  <si>
    <t>• Actualización de la base de datos.</t>
  </si>
  <si>
    <t>• Falta comunicación en otras áreas.</t>
  </si>
  <si>
    <t>• Riesgos en la prestación de homenajes por errores en la suscripción.</t>
  </si>
  <si>
    <t>• Falta de oportunidad en la suscripción de la producción.</t>
  </si>
  <si>
    <t>• Mejora en el proceso de agendamiento con la actualización del CRM.</t>
  </si>
  <si>
    <t>• Falta de tecnología en el canal individual para el cobro por dispositivo móvil. Recibos no manuales.</t>
  </si>
  <si>
    <t>• Procesos manuales para la generación de cuenta de cobro empresariales.</t>
  </si>
  <si>
    <t>• Dificultad de recopilación de documentos para SOAT y Pensionados.</t>
  </si>
  <si>
    <t>• Veracidad en los parentescos que manifiestan para el proceso.</t>
  </si>
  <si>
    <t>• Demora en la radicación completa de los contratos.</t>
  </si>
  <si>
    <t>• Lentitud de los sistemas en sedes.</t>
  </si>
  <si>
    <t>• Control de los recibos de caja provisionales y formularios de afiliación.</t>
  </si>
  <si>
    <t>• Mejorar seguridad en las sedes y control en el efectivo.</t>
  </si>
  <si>
    <t>• Errores en la liquidación de los contratos.</t>
  </si>
  <si>
    <t>• Falta de un departamento de mercadeo  (publicidad, redes sociales, propuestas, benchmarking, y demás).</t>
  </si>
  <si>
    <t>• Seguimiento a la gestión de prenecesidad.</t>
  </si>
  <si>
    <t>Homenajes</t>
  </si>
  <si>
    <t>• Seguimiento a los homenajes autorizados.</t>
  </si>
  <si>
    <t>• Control documental en los homenajes y contratos de prenecesidad.</t>
  </si>
  <si>
    <t>• Mayor control en la autorización de los costos de exequias, salas de velación, destino final.</t>
  </si>
  <si>
    <t>• Sistematización de procesos y aprovechamiento de Karing.</t>
  </si>
  <si>
    <t>• Falta de comunicación entre las sedes de Serfunllanos.</t>
  </si>
  <si>
    <t>2. OPORTUNIDADES</t>
  </si>
  <si>
    <t>* Fortalecimiento de la gestión comercial en el plan de prenecesidad legado y servicios de parque.</t>
  </si>
  <si>
    <t>* Estructurar nuevas líneas de negocios, (arl, fpp).</t>
  </si>
  <si>
    <t>*Ampliación de nuevos convenios y licitaciones.</t>
  </si>
  <si>
    <t xml:space="preserve">* Ampliar salas de recogimiento. </t>
  </si>
  <si>
    <t>*Ampliacion de nuevos convenios con entidades funerarias que no tengan presencia en Villavicencio y necesiten atención a sus afiliados.</t>
  </si>
  <si>
    <t>*Productos con cobertura en exhumación y cenizarios u osarios.</t>
  </si>
  <si>
    <t>*Generar un programa de fidelización de clientes empresariales e individuales.</t>
  </si>
  <si>
    <t>*Pagina web como herramienta de gestión.</t>
  </si>
  <si>
    <t>*Diversificación de los productos de previsión.</t>
  </si>
  <si>
    <t>*Generar un programa de recuperación de clientes.</t>
  </si>
  <si>
    <t>* Fortalecer el  departamento de mercadeo para oportunidades e innovación.</t>
  </si>
  <si>
    <t>*Gestión de cobro adelantado de las empresas que se encuentran en edades de 30 a 60 días.</t>
  </si>
  <si>
    <t>* Ampliacion de los canales de recaudo (pagos por tarjeta de crédito en pse, recfon, etc.).</t>
  </si>
  <si>
    <t>* Consolidación de los canales de recaudo masivos existentes (EMELCE, ENERGUAVIARE) y apertura de canales de recaudo en Meta y Casanare.</t>
  </si>
  <si>
    <t>*Mejora en los protocolos de Call Center.</t>
  </si>
  <si>
    <t>* Hornos crematorios para la zona de Guaviare – Ariari y Casanare.</t>
  </si>
  <si>
    <t>*Entrada por medio de convenios interadministrativos a los diferentes centros de salud privados y públicos.</t>
  </si>
  <si>
    <t>*Tercerización de los laboratorios de tanatopraxia por medio de los convenios interadministrativos.</t>
  </si>
  <si>
    <t>*Proveedores: convenios con aerolíneas para el traslado de fallecidos.</t>
  </si>
  <si>
    <t>* Mejorar el sistema sancionatorio. (en todos los temas).</t>
  </si>
  <si>
    <t>* Fortalecer el proceso de inducción y reinducción. (seleccionar un grupo de personas que se van a encargar de impartir las capacitaciones, a estas personas se les dará herramientas para que puedan hacer mejor su labor).</t>
  </si>
  <si>
    <t>* Aplicación de la tecnología para las capacitaciones para lograr el alcance en todas las sedes.</t>
  </si>
  <si>
    <t>*Generar protocolos de atención en otras áreas desde la marca “un homenaje al amor”.</t>
  </si>
  <si>
    <t>*Implementar CRM en la administración de peticiones, quejas y reclamos.</t>
  </si>
  <si>
    <t>*Aplicación de pagos empresariales por cargues masivos.</t>
  </si>
  <si>
    <t>*Actualización de la base de datos.</t>
  </si>
  <si>
    <t>* Gestión documental, proyecto para medir el impacto para toda la entidad.</t>
  </si>
  <si>
    <t>*Captura de información de los visitantes para realizar mercadeo, mediante la inscripción para el acceso al WIFI gratuito de la entidad.</t>
  </si>
  <si>
    <t>3. FORTALEZAS</t>
  </si>
  <si>
    <t>*Protocolos del homenaje al amor.</t>
  </si>
  <si>
    <t>*Recordación de la marca y captación de homenajes particulares por infraestructura y vehículos utilizados.</t>
  </si>
  <si>
    <t>*Único parque cementerio y morgue activos ( San José del Guaviare).</t>
  </si>
  <si>
    <t>*Infraestructura (salas de velación y vehículos).</t>
  </si>
  <si>
    <t>Homenajes/ Compras</t>
  </si>
  <si>
    <t>*Constante diversificación de los productos de previsión, seguro de vida, asistencias.</t>
  </si>
  <si>
    <t>* Aseguradora en propiedad.</t>
  </si>
  <si>
    <t>*Certificación de calidad ISO 9001:2015 Y NTC-5840:2017.</t>
  </si>
  <si>
    <t>*Ser parte de la Red Olivos.</t>
  </si>
  <si>
    <t>* Muy buena imagen y trayectoria en el mercado.</t>
  </si>
  <si>
    <t>*Grupo comercial consolidado, antiguo y comprometido con la empresa.</t>
  </si>
  <si>
    <t>*Sentido de pertenencia del personal.</t>
  </si>
  <si>
    <t>* Existencia de mecanismos para incentivar el pago, campañas de fidelización y descuentos por pronto pago o pago de contado.</t>
  </si>
  <si>
    <t>* Áreas de trabajo confortables.</t>
  </si>
  <si>
    <t>*Crecimiento laboral y profesional del personal.</t>
  </si>
  <si>
    <t>*Medición del desempeño del personal y su retroalimentación.</t>
  </si>
  <si>
    <t>*Respaldo, credibilidad y empoderamiento de la alta dirección y lideres que llevan a logros y metas.</t>
  </si>
  <si>
    <t>RIESGO</t>
  </si>
  <si>
    <t>Cuenta de RIESGO</t>
  </si>
  <si>
    <t>Sancion por incumplimiento legal.</t>
  </si>
  <si>
    <t>Reputacional (marca) - Financiero - Legal - No logro de objetivos del proceso</t>
  </si>
  <si>
    <t>Reputacional (marca) - Financiero - Legal</t>
  </si>
  <si>
    <t>Reputacional (marca)</t>
  </si>
  <si>
    <t>Perdida de informacion - Reputacional - Legal</t>
  </si>
  <si>
    <t>Perdida de dinero.</t>
  </si>
  <si>
    <t>Perdida de Clientes actuales y potenciales</t>
  </si>
  <si>
    <t>No hay recaudo.</t>
  </si>
  <si>
    <t>No hay recaudo</t>
  </si>
  <si>
    <t>No exista alineación entre las herramientas tecnologías y los procedimientos - Deterioro del ambiente laboral.</t>
  </si>
  <si>
    <t>No cumplir las metas estratégicas - Aumento del costo financiero al cumplirlas.</t>
  </si>
  <si>
    <t>Falta de liquidez para el cumplimiento de las obligaciones.</t>
  </si>
  <si>
    <t>Aumento del costo en la gestión de cobro - no recaudo.</t>
  </si>
  <si>
    <t>Aumento de costos y gastos.</t>
  </si>
  <si>
    <t>AMENAZAS / DEBILIDADES</t>
  </si>
  <si>
    <t>TIPO</t>
  </si>
  <si>
    <t>CATEGORIA</t>
  </si>
  <si>
    <t>Determinación del riesgo.</t>
  </si>
  <si>
    <t>Responsable</t>
  </si>
  <si>
    <t>11- Cambio en la legislación cooperativa.</t>
  </si>
  <si>
    <t>GERENCIA</t>
  </si>
  <si>
    <t>AMENAZAS</t>
  </si>
  <si>
    <t>Aumento de costos y gastos</t>
  </si>
  <si>
    <t>Perder los beneficios otorgados por la ley 79 / 1988</t>
  </si>
  <si>
    <t>Director Financiero.</t>
  </si>
  <si>
    <t>15- Pretensiones fiscales para terminar régimen especial y desmonte de la exoneración de pago parafiscales.</t>
  </si>
  <si>
    <t>FINANCIERA</t>
  </si>
  <si>
    <t>Perder la exención en parafiscales, que en términos porcentuales, es del 13.5% mediante la imposición tributaria plena.  Pago de impuesto de renta a la tarifa plena</t>
  </si>
  <si>
    <t>7- Seguimiento y control de costos homenajes.</t>
  </si>
  <si>
    <t>COMPRAS</t>
  </si>
  <si>
    <t>DEBILIDADES</t>
  </si>
  <si>
    <t>COSTOS</t>
  </si>
  <si>
    <t>No lograr la sostenibilidad y rentabilidad esperada de la organización, que permita la continuidad y crecimiento del negocio, asociado al no control y aumento de los costos fijos y variables de la operación.</t>
  </si>
  <si>
    <t>Director de Homenajes y Administrativo.</t>
  </si>
  <si>
    <t>26- Mayor control en las autorizaciones de costos de los homenajes.</t>
  </si>
  <si>
    <t>HOMENAJES</t>
  </si>
  <si>
    <t>Autorizacion de costos que no procedan dentro de los cubrimientos convenidos, o costos innecesarios en un homenaje.</t>
  </si>
  <si>
    <t>Director de Homenajes</t>
  </si>
  <si>
    <t>3- Baja calidad sistema de salud que originan traslados.</t>
  </si>
  <si>
    <t>Aumento en costos por concepto de traslados de fallecidos desde otras ciudades</t>
  </si>
  <si>
    <t>4- No contar con parque cementerio en Villavicencio (no control al aumento de costos servicios).</t>
  </si>
  <si>
    <t>aumento desbordado en los destinos finales en villavicencio</t>
  </si>
  <si>
    <t>Posición dominante jardines de la esperanza.</t>
  </si>
  <si>
    <t>Sometimiento a politicas administrativas del parque cementerio.</t>
  </si>
  <si>
    <t>7- Rechazo de descuentos de nómina empresas.</t>
  </si>
  <si>
    <t>CARTERA - COMERCIAL</t>
  </si>
  <si>
    <t>CONVENIOS</t>
  </si>
  <si>
    <t>Aumento del costo en la gestion de cobro. - no recaudo</t>
  </si>
  <si>
    <t>No lograr el crecimiento de familias dificultando el cumplimiento de la meta producción exequial.</t>
  </si>
  <si>
    <t>Director comercial y Coordinador de cartera.</t>
  </si>
  <si>
    <t>8- Deficiente capacitación canales de recaudos actuales.</t>
  </si>
  <si>
    <t>CARTERA</t>
  </si>
  <si>
    <t>29- Alto nivel de endeudamiento de la cooperativa.</t>
  </si>
  <si>
    <t>FINANCIERO</t>
  </si>
  <si>
    <t>Falta de liquidez para el cumplimiento de las obligaciones</t>
  </si>
  <si>
    <t>No cumplir con indicadores que permiten el apalancamiento de recursos para la Entidad (falta de liquidez) y esto nos limita en las participación de licitaciones públicas.</t>
  </si>
  <si>
    <t>29- No cubrimiento del mercado potencial de las dueñas.</t>
  </si>
  <si>
    <t>Gerencia</t>
  </si>
  <si>
    <t>ESTRATÉGICO / SOCIOS</t>
  </si>
  <si>
    <t>No cumplir las metas estratégicas - Aumento del costo financiero al cumplirlas</t>
  </si>
  <si>
    <t>No cumplir con indicadores de crecimiento de familias y  apalancamiento de recursos a bajo costo para la generación de proyectos de la Entidad.</t>
  </si>
  <si>
    <t>Gerencia.</t>
  </si>
  <si>
    <t>30- Limitado apoyo de capital de los actuales socios.</t>
  </si>
  <si>
    <t>9- Falta de oportunidad en la aplicación de pagos empresariales e individuales.</t>
  </si>
  <si>
    <t>SUSCRIPCION</t>
  </si>
  <si>
    <t>OPERATIVO</t>
  </si>
  <si>
    <t>No exista alineacion entre las herramientas tecnologias y los procedimientos ´- Deterioro del ambiente laboral</t>
  </si>
  <si>
    <t>Reprocesos en la unidad de suscripción que afectan la comercialización, la prestación de homenajes y la reputación de SERFUNLLANOS.</t>
  </si>
  <si>
    <t>Unidad de suscripción.</t>
  </si>
  <si>
    <t>11- Prestación homenajes por errores en la suscripción.</t>
  </si>
  <si>
    <t>12- Falta de oportunidad de la suscripción de la producción.</t>
  </si>
  <si>
    <t>13- Errores en el agendamiento.</t>
  </si>
  <si>
    <t>OPERATIVO / TECNOLOGICO</t>
  </si>
  <si>
    <t>Falta de oportunidad y claridad en el reporte comercial; falta de eficacia en la suscripción y falencia en la emisión, conciliación y envío al cliente.</t>
  </si>
  <si>
    <t>Director comercial, Coordinador de cartera y suscripción.</t>
  </si>
  <si>
    <t>15- Procesos manuales en la generación cuentas de cobro empresarial.</t>
  </si>
  <si>
    <t>20- Control de los recibos provisionales de caja y formularios de afiliación.</t>
  </si>
  <si>
    <t>Falta de control en la asignación, entrega y recepción de los recibos provisionales de caja y formularios de afiliación.</t>
  </si>
  <si>
    <t>Director Financiero, Directora Comercial y Coordinadora Comercial</t>
  </si>
  <si>
    <t>24- Seguimiento a la gestión de pre-necesidad y homenajes autorizados.</t>
  </si>
  <si>
    <t>OPERATIVO /SEGUIMIENTO</t>
  </si>
  <si>
    <t>Falta de control en la gestión de pre-necesidad y  seguimiento a los homenajes autorizados que llevan a las quejas y hasta perdida de negocios</t>
  </si>
  <si>
    <t>Director de homenajes, auxiliar de pre-necesidad.</t>
  </si>
  <si>
    <t>8- Ausencia de reingeniería de los procesos y los que faltan por definir.</t>
  </si>
  <si>
    <t>Disminución de la productividad debido a la falta de conocimiento, análisis de los sistemas de información y actualización de procesos.</t>
  </si>
  <si>
    <t>Director gestión Integral, lìderes y Coordinador de sistemas.</t>
  </si>
  <si>
    <t>27- Falta de sistematización de procesos y aprovechamiento de karing.</t>
  </si>
  <si>
    <t>SISTEMAS</t>
  </si>
  <si>
    <t>Coordinador de Sistemas</t>
  </si>
  <si>
    <t>3- Desconocimiento de los aplicativos de la organización.</t>
  </si>
  <si>
    <t>5- Control de inventarios sistematizados.</t>
  </si>
  <si>
    <t>Director Administrativo</t>
  </si>
  <si>
    <t>2- Falta de capacidad de pago de deudos.</t>
  </si>
  <si>
    <t>CARTERA PREVISION y HOMENAJES</t>
  </si>
  <si>
    <t>ECONOMICO</t>
  </si>
  <si>
    <t>No cumplimiento de las metas del recaudo que afecta el flujo de caja de la entidad.</t>
  </si>
  <si>
    <t>Coordinador y analista de cartera.</t>
  </si>
  <si>
    <t>21- Falta de los controles en las tesorerías.</t>
  </si>
  <si>
    <t>SEGURIDAD</t>
  </si>
  <si>
    <t>Perdida de dinero</t>
  </si>
  <si>
    <t>Fraudes o hurtos que generen impacto en las cifras financieras.</t>
  </si>
  <si>
    <t xml:space="preserve">9- Atrasos en los contratos por incumplimiento en la documentación, mala liquidación y tiempos en radicación. </t>
  </si>
  <si>
    <t>CARTERA HOMENAJES</t>
  </si>
  <si>
    <t>COBROS</t>
  </si>
  <si>
    <t>No cumplimiento del recaudo con altas probabilidades de castigo de cartera.</t>
  </si>
  <si>
    <t>Director de homenajes, Analista de Cartera y coordinador de contratos.</t>
  </si>
  <si>
    <t>25- Falta de control documental en los homenajes y contratos de pre-necesidad</t>
  </si>
  <si>
    <t>perdida de documentacion relevante para la entidad</t>
  </si>
  <si>
    <t>Director de homenajes,  y coordinador de contratos.</t>
  </si>
  <si>
    <t>16- Dificultad de recopilación documentos para SOAT y pensionados.</t>
  </si>
  <si>
    <t>demora en la radicación de los procesos y asimismo se retrasa la cartera</t>
  </si>
  <si>
    <t>1. Crecimiento del competidor nuevo en Villavicencio.</t>
  </si>
  <si>
    <t>HOMENAJES /COMERCIAL</t>
  </si>
  <si>
    <t>COMPETENCIA</t>
  </si>
  <si>
    <t>Perdida de la participación de mercado en previsión y prestación del servicio.</t>
  </si>
  <si>
    <t>Director, coordinador comercial, de mercadeo y director de homenajes.</t>
  </si>
  <si>
    <t>5- Precios del mercado bastante bajos.</t>
  </si>
  <si>
    <t>HOMENAJES / COMERCIAL</t>
  </si>
  <si>
    <t>Perdida de usuarios que por situacion economica obten por trasladarse con la competencia sin tener en cuenta la calidad.</t>
  </si>
  <si>
    <t>Director comercial, director de homenajes.</t>
  </si>
  <si>
    <t>6- Competencia desleal, uso mal intencionado de marca.</t>
  </si>
  <si>
    <t>desacreditacion de la marca Olivos por parte de la competencia</t>
  </si>
  <si>
    <t>23- Falta de un plan de mercadeo.</t>
  </si>
  <si>
    <t>COMERCIAL</t>
  </si>
  <si>
    <t>Perdidad de informacion del mercado actual de las sedes para implementar un plan de mercadeo efectivo</t>
  </si>
  <si>
    <t>Director Comercial. Coordinador de Mercadeo</t>
  </si>
  <si>
    <t>14- Ataques informáticos a los sistemas de la empresa.</t>
  </si>
  <si>
    <t>SISTEMAS.</t>
  </si>
  <si>
    <t>Perdida de información afectando, la rentabilidad, la imagen de la entidad y generando sanciones económicas.</t>
  </si>
  <si>
    <t>Coordinador de sistemas.</t>
  </si>
  <si>
    <t>2- Desactualización de software de apoyo (Orfeo).</t>
  </si>
  <si>
    <t>13- Incumplimiento en sistema de seguridad y salud en trabajo de los proveedores.</t>
  </si>
  <si>
    <t>PROVEEDOR</t>
  </si>
  <si>
    <t xml:space="preserve">Financiero </t>
  </si>
  <si>
    <t>Cargas económicas por ser solidariamente responsables ante un Accidente de Trabajo.</t>
  </si>
  <si>
    <t>Director Administrativo y Coordinador de SST.</t>
  </si>
  <si>
    <t>6- Falta de control de proveedores de homenajes críticos.</t>
  </si>
  <si>
    <t>Reputacional (marca) - financiero</t>
  </si>
  <si>
    <t>Desprestigio de la marca y probabilidad de problemas legales y económicos.</t>
  </si>
  <si>
    <t>Director Administrativo y de homenajes</t>
  </si>
  <si>
    <t>4-falencia en la comunicación tecnologica en las sedes.</t>
  </si>
  <si>
    <t>Falta de oportunidad en la información y disminución de la productividad.</t>
  </si>
  <si>
    <t xml:space="preserve"> Coordinador de sistemas.</t>
  </si>
  <si>
    <t>32-la desigualdad en acuerdos internos de la red olivos.</t>
  </si>
  <si>
    <t>INTEGRACION</t>
  </si>
  <si>
    <t>Perdida de la participación del mercado y deterioro de la marca.</t>
  </si>
  <si>
    <t>12-falla de comunicación entre las diferentes sedes.</t>
  </si>
  <si>
    <t>GESTION HUMANA</t>
  </si>
  <si>
    <t>COMUNICACIÓN</t>
  </si>
  <si>
    <t>Generación de un clima laboral negativo afectando de forma importante la productividad y desempeño de los trabajadores.</t>
  </si>
  <si>
    <t>Director de gestión Humana.</t>
  </si>
  <si>
    <t>10-falta de comunicación entre las areas criticas.</t>
  </si>
  <si>
    <t>1-falta de conocimiento legal manejo del archivo.</t>
  </si>
  <si>
    <t>LEGAL / TECNOLOGICO</t>
  </si>
  <si>
    <t>Sanciones, multas o pagos a terceros como resultado del desconocimiento y el incumplimiento de un requisito legal relacionado con el objeto social.</t>
  </si>
  <si>
    <t>PROBABILIDAD</t>
  </si>
  <si>
    <t>Se considera muy poco probable que ocurra.</t>
  </si>
  <si>
    <t>Se ha producido alguna vez en la organización o se ha producido en organizaciones con la misma actividad o se prevé que pueda ocurrir a largo plazo.</t>
  </si>
  <si>
    <t>Se produce con frecuencia en la organización o en otras organizaciones con la misma actividad o se prevé que pueda ocurrir a corto plazo.</t>
  </si>
  <si>
    <t>GRAVEDAD</t>
  </si>
  <si>
    <t>Daños sobre los procesos, productos, servicios, personas, medio ambiente, seguridad e instalaciones despreciables o ligeros. No pone en riesgo la continuidad de la Organización.</t>
  </si>
  <si>
    <t>Daños sobre los procesos, productos, servicios, personas, medio ambiente, seguridad e instalaciones leves y que solo afectan a una parte de la Organización. No pone en riesgo la continuidad de la Organización.</t>
  </si>
  <si>
    <t>Daños sobre los procesos, productos, servicios, personas, medio ambiente, seguridad e instalaciones graves que afectan a toda la Organización. Ponen en riesgo la continuidad de la Organización.</t>
  </si>
  <si>
    <t xml:space="preserve">Aumento del costo </t>
  </si>
  <si>
    <t>No cumplimiento de las metas de recaudo.</t>
  </si>
  <si>
    <t>Se agrega el instructivo de diligenciamiento del documento. Se organizan los campos minimos necesarios según la Supersolidaria y las normas ISO. Se eliminan los campos para el mejoramiento del riesgo, se integra con la matriz de Integral MT-GI-03.</t>
  </si>
  <si>
    <t>12 de agosto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</si>
</sst>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0%"/>
    <numFmt numFmtId="165" formatCode="0.000%"/>
    <numFmt numFmtId="166" formatCode="0.0000%"/>
  </numFmts>
  <fonts count="57" x14ac:knownFonts="1">
    <font>
      <sz val="11"/>
      <color theme="1"/>
      <name val="Arial"/>
    </font>
    <font>
      <sz val="11"/>
      <name val="Arial"/>
      <family val="2"/>
    </font>
    <font>
      <i/>
      <sz val="11"/>
      <color rgb="FF111111"/>
      <name val="Calibri"/>
      <family val="2"/>
    </font>
    <font>
      <b/>
      <i/>
      <sz val="11"/>
      <color theme="1"/>
      <name val="Calibri"/>
      <family val="2"/>
    </font>
    <font>
      <sz val="11"/>
      <color theme="1"/>
      <name val="Calibri"/>
      <family val="2"/>
    </font>
    <font>
      <i/>
      <sz val="11"/>
      <color rgb="FF262626"/>
      <name val="Calibri"/>
      <family val="2"/>
    </font>
    <font>
      <sz val="11"/>
      <color rgb="FF000000"/>
      <name val="Arial"/>
      <family val="2"/>
    </font>
    <font>
      <b/>
      <i/>
      <sz val="9"/>
      <color rgb="FF262626"/>
      <name val="Calibri"/>
      <family val="2"/>
    </font>
    <font>
      <i/>
      <sz val="9"/>
      <color rgb="FF262626"/>
      <name val="Calibri"/>
      <family val="2"/>
    </font>
    <font>
      <sz val="9"/>
      <color theme="1"/>
      <name val="Calibri"/>
      <family val="2"/>
    </font>
    <font>
      <b/>
      <sz val="11"/>
      <color theme="1"/>
      <name val="Arial"/>
      <family val="2"/>
    </font>
    <font>
      <b/>
      <sz val="12"/>
      <color rgb="FF000000"/>
      <name val="Arial"/>
      <family val="2"/>
    </font>
    <font>
      <b/>
      <sz val="12"/>
      <color theme="1"/>
      <name val="Arial"/>
      <family val="2"/>
    </font>
    <font>
      <sz val="11"/>
      <color theme="1"/>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b/>
      <sz val="10"/>
      <color rgb="FFFFFFFF"/>
      <name val="Arial"/>
      <family val="2"/>
    </font>
    <font>
      <sz val="10"/>
      <color theme="1"/>
      <name val="Arial"/>
      <family val="2"/>
    </font>
    <font>
      <b/>
      <sz val="10"/>
      <name val="Arial"/>
      <family val="2"/>
    </font>
    <font>
      <b/>
      <sz val="10"/>
      <color theme="1"/>
      <name val="Arial"/>
      <family val="2"/>
    </font>
    <font>
      <sz val="10"/>
      <name val="Arial"/>
      <family val="2"/>
    </font>
    <font>
      <sz val="10"/>
      <color rgb="FF000000"/>
      <name val="Arial"/>
      <family val="2"/>
    </font>
    <font>
      <b/>
      <sz val="10"/>
      <color rgb="FF000000"/>
      <name val="Arial"/>
      <family val="2"/>
    </font>
    <font>
      <sz val="12"/>
      <color indexed="81"/>
      <name val="Tahoma"/>
      <family val="2"/>
    </font>
    <font>
      <b/>
      <sz val="18"/>
      <color theme="1"/>
      <name val="Arial"/>
      <family val="2"/>
    </font>
    <font>
      <b/>
      <sz val="11"/>
      <color theme="0"/>
      <name val="Calibri"/>
      <family val="2"/>
    </font>
    <font>
      <sz val="8"/>
      <name val="Arial"/>
      <family val="2"/>
    </font>
    <font>
      <sz val="12"/>
      <color theme="1"/>
      <name val="Arial"/>
      <family val="2"/>
    </font>
    <font>
      <b/>
      <sz val="12"/>
      <name val="Arial"/>
      <family val="2"/>
    </font>
    <font>
      <sz val="12"/>
      <color rgb="FF000000"/>
      <name val="Arial"/>
      <family val="2"/>
    </font>
    <font>
      <b/>
      <sz val="11"/>
      <name val="Arial"/>
      <family val="2"/>
    </font>
    <font>
      <sz val="8"/>
      <color theme="1"/>
      <name val="Arial"/>
      <family val="2"/>
    </font>
    <font>
      <sz val="9"/>
      <color theme="1"/>
      <name val="Calibri"/>
      <family val="2"/>
      <scheme val="minor"/>
    </font>
    <font>
      <b/>
      <sz val="9"/>
      <color theme="1"/>
      <name val="Calibri"/>
      <family val="2"/>
      <scheme val="minor"/>
    </font>
    <font>
      <b/>
      <sz val="9"/>
      <name val="Arial"/>
      <family val="2"/>
    </font>
    <font>
      <sz val="9"/>
      <name val="Arial"/>
      <family val="2"/>
    </font>
    <font>
      <sz val="10"/>
      <color indexed="81"/>
      <name val="Tahoma"/>
      <family val="2"/>
    </font>
    <font>
      <b/>
      <sz val="16"/>
      <color theme="1"/>
      <name val="Arial"/>
      <family val="2"/>
    </font>
    <font>
      <b/>
      <sz val="10"/>
      <color rgb="FFFF0000"/>
      <name val="Arial"/>
      <family val="2"/>
    </font>
    <font>
      <sz val="11"/>
      <color rgb="FF000000"/>
      <name val="Calibri"/>
      <family val="2"/>
    </font>
    <font>
      <sz val="10"/>
      <color rgb="FFFF0000"/>
      <name val="Arial"/>
      <family val="2"/>
    </font>
    <font>
      <sz val="10"/>
      <color rgb="FF000000"/>
      <name val="Arial"/>
      <family val="2"/>
    </font>
    <font>
      <sz val="11"/>
      <color rgb="FF000000"/>
      <name val="Arial"/>
      <family val="2"/>
    </font>
    <font>
      <sz val="11"/>
      <color rgb="FF000000"/>
      <name val="Arial"/>
      <family val="2"/>
    </font>
    <font>
      <sz val="11"/>
      <color theme="1"/>
      <name val="Arial"/>
      <family val="2"/>
    </font>
    <font>
      <b/>
      <sz val="8"/>
      <color theme="0"/>
      <name val="Arial"/>
      <family val="2"/>
    </font>
    <font>
      <b/>
      <sz val="8"/>
      <color rgb="FFFFFFFF"/>
      <name val="Arial"/>
      <family val="2"/>
    </font>
    <font>
      <sz val="11"/>
      <color rgb="FF444444"/>
      <name val="Calibri"/>
      <family val="2"/>
      <charset val="1"/>
    </font>
    <font>
      <sz val="10"/>
      <color rgb="FF000000"/>
      <name val="Arial"/>
      <family val="2"/>
    </font>
    <font>
      <sz val="10"/>
      <color theme="1"/>
      <name val="Arial"/>
      <family val="2"/>
    </font>
    <font>
      <b/>
      <sz val="10"/>
      <color theme="1"/>
      <name val="Arial"/>
      <family val="2"/>
    </font>
    <font>
      <b/>
      <sz val="11"/>
      <color theme="1"/>
      <name val="Arial"/>
      <family val="2"/>
    </font>
    <font>
      <b/>
      <sz val="10"/>
      <color theme="3"/>
      <name val="Arial"/>
      <family val="2"/>
    </font>
    <font>
      <b/>
      <sz val="10"/>
      <name val="Arial"/>
      <family val="2"/>
    </font>
    <font>
      <sz val="11"/>
      <color rgb="FFFF0000"/>
      <name val="Arial"/>
      <family val="2"/>
    </font>
  </fonts>
  <fills count="56">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C5E0B3"/>
        <bgColor rgb="FFC5E0B3"/>
      </patternFill>
    </fill>
    <fill>
      <patternFill patternType="solid">
        <fgColor rgb="FFDBE9CD"/>
        <bgColor rgb="FFDBE9CD"/>
      </patternFill>
    </fill>
    <fill>
      <patternFill patternType="solid">
        <fgColor rgb="FFE2EFD9"/>
        <bgColor rgb="FFE2EFD9"/>
      </patternFill>
    </fill>
    <fill>
      <patternFill patternType="solid">
        <fgColor rgb="FFBDD6EE"/>
        <bgColor rgb="FFBDD6EE"/>
      </patternFill>
    </fill>
    <fill>
      <patternFill patternType="solid">
        <fgColor rgb="FFB4C6E7"/>
        <bgColor rgb="FFB4C6E7"/>
      </patternFill>
    </fill>
    <fill>
      <patternFill patternType="solid">
        <fgColor rgb="FFD9E2F3"/>
        <bgColor rgb="FFD9E2F3"/>
      </patternFill>
    </fill>
    <fill>
      <patternFill patternType="solid">
        <fgColor theme="7" tint="0.39997558519241921"/>
        <bgColor indexed="64"/>
      </patternFill>
    </fill>
    <fill>
      <patternFill patternType="solid">
        <fgColor theme="5" tint="0.79998168889431442"/>
        <bgColor indexed="64"/>
      </patternFill>
    </fill>
    <fill>
      <patternFill patternType="solid">
        <fgColor theme="2" tint="-0.149998474074526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66FF33"/>
        <bgColor indexed="64"/>
      </patternFill>
    </fill>
    <fill>
      <patternFill patternType="solid">
        <fgColor theme="9" tint="-0.249977111117893"/>
        <bgColor rgb="FF366092"/>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CFFCC"/>
        <bgColor rgb="FF595959"/>
      </patternFill>
    </fill>
    <fill>
      <patternFill patternType="solid">
        <fgColor rgb="FFCCFFCC"/>
        <bgColor indexed="64"/>
      </patternFill>
    </fill>
    <fill>
      <patternFill patternType="solid">
        <fgColor rgb="FFFF6600"/>
        <bgColor rgb="FFFF6600"/>
      </patternFill>
    </fill>
    <fill>
      <patternFill patternType="solid">
        <fgColor rgb="FF366092"/>
        <bgColor rgb="FF366092"/>
      </patternFill>
    </fill>
    <fill>
      <patternFill patternType="solid">
        <fgColor theme="6" tint="0.79998168889431442"/>
        <bgColor indexed="64"/>
      </patternFill>
    </fill>
    <fill>
      <patternFill patternType="solid">
        <fgColor theme="4" tint="0.39997558519241921"/>
        <bgColor indexed="64"/>
      </patternFill>
    </fill>
    <fill>
      <patternFill patternType="solid">
        <fgColor theme="3" tint="0.34998626667073579"/>
        <bgColor rgb="FF366092"/>
      </patternFill>
    </fill>
    <fill>
      <patternFill patternType="solid">
        <fgColor theme="9" tint="0.79998168889431442"/>
        <bgColor indexed="64"/>
      </patternFill>
    </fill>
    <fill>
      <patternFill patternType="solid">
        <fgColor rgb="FFE6EED5"/>
        <bgColor indexed="64"/>
      </patternFill>
    </fill>
    <fill>
      <patternFill patternType="solid">
        <fgColor rgb="FFFFC000"/>
        <bgColor indexed="64"/>
      </patternFill>
    </fill>
    <fill>
      <patternFill patternType="solid">
        <fgColor rgb="FFFFFF00"/>
        <bgColor rgb="FFFF6600"/>
      </patternFill>
    </fill>
    <fill>
      <patternFill patternType="solid">
        <fgColor rgb="FFFFC000"/>
        <bgColor rgb="FFFF6600"/>
      </patternFill>
    </fill>
    <fill>
      <patternFill patternType="solid">
        <fgColor rgb="FFFF0000"/>
        <bgColor rgb="FFFF6600"/>
      </patternFill>
    </fill>
    <fill>
      <patternFill patternType="solid">
        <fgColor theme="9" tint="0.59999389629810485"/>
        <bgColor indexed="64"/>
      </patternFill>
    </fill>
    <fill>
      <patternFill patternType="solid">
        <fgColor theme="7" tint="-0.249977111117893"/>
        <bgColor rgb="FF595959"/>
      </patternFill>
    </fill>
    <fill>
      <patternFill patternType="solid">
        <fgColor theme="2" tint="-0.34998626667073579"/>
        <bgColor indexed="64"/>
      </patternFill>
    </fill>
    <fill>
      <patternFill patternType="solid">
        <fgColor theme="4" tint="0.79998168889431442"/>
        <bgColor indexed="64"/>
      </patternFill>
    </fill>
    <fill>
      <patternFill patternType="solid">
        <fgColor theme="5" tint="0.59999389629810485"/>
        <bgColor rgb="FFD9E2F3"/>
      </patternFill>
    </fill>
    <fill>
      <patternFill patternType="solid">
        <fgColor theme="5" tint="0.79998168889431442"/>
        <bgColor rgb="FFD9E2F3"/>
      </patternFill>
    </fill>
    <fill>
      <patternFill patternType="solid">
        <fgColor theme="4" tint="0.79998168889431442"/>
        <bgColor rgb="FFD9E2F3"/>
      </patternFill>
    </fill>
    <fill>
      <patternFill patternType="solid">
        <fgColor rgb="FFDDEBF7"/>
        <bgColor indexed="64"/>
      </patternFill>
    </fill>
    <fill>
      <patternFill patternType="solid">
        <fgColor rgb="FFFFFFFF"/>
        <bgColor indexed="64"/>
      </patternFill>
    </fill>
    <fill>
      <patternFill patternType="solid">
        <fgColor rgb="FF92D050"/>
        <bgColor indexed="64"/>
      </patternFill>
    </fill>
    <fill>
      <patternFill patternType="solid">
        <fgColor rgb="FFFCE4D6"/>
        <bgColor indexed="64"/>
      </patternFill>
    </fill>
    <fill>
      <patternFill patternType="solid">
        <fgColor rgb="FFF8CBAD"/>
        <bgColor indexed="64"/>
      </patternFill>
    </fill>
    <fill>
      <patternFill patternType="solid">
        <fgColor rgb="FF00B0F0"/>
        <bgColor indexed="64"/>
      </patternFill>
    </fill>
    <fill>
      <patternFill patternType="solid">
        <fgColor rgb="FFE7E6E6"/>
        <bgColor indexed="64"/>
      </patternFill>
    </fill>
    <fill>
      <patternFill patternType="solid">
        <fgColor rgb="FFBDD7EE"/>
        <bgColor indexed="64"/>
      </patternFill>
    </fill>
    <fill>
      <patternFill patternType="solid">
        <fgColor theme="8" tint="0.79998168889431442"/>
        <bgColor indexed="64"/>
      </patternFill>
    </fill>
    <fill>
      <patternFill patternType="solid">
        <fgColor theme="8" tint="0.79998168889431442"/>
        <bgColor rgb="FFD9E2F3"/>
      </patternFill>
    </fill>
  </fills>
  <borders count="5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rgb="FF000000"/>
      </top>
      <bottom/>
      <diagonal/>
    </border>
    <border>
      <left/>
      <right style="thin">
        <color indexed="64"/>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medium">
        <color indexed="64"/>
      </right>
      <top/>
      <bottom style="dotted">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3">
    <xf numFmtId="0" fontId="0" fillId="0" borderId="0"/>
    <xf numFmtId="9" fontId="13" fillId="0" borderId="0" applyFont="0" applyFill="0" applyBorder="0" applyAlignment="0" applyProtection="0"/>
    <xf numFmtId="41" fontId="46" fillId="0" borderId="0" applyFont="0" applyFill="0" applyBorder="0" applyAlignment="0" applyProtection="0"/>
  </cellStyleXfs>
  <cellXfs count="1022">
    <xf numFmtId="0" fontId="0" fillId="0" borderId="0" xfId="0"/>
    <xf numFmtId="0" fontId="2" fillId="0" borderId="4" xfId="0" applyFont="1" applyBorder="1" applyAlignment="1">
      <alignment horizontal="left" vertical="center" wrapText="1"/>
    </xf>
    <xf numFmtId="0" fontId="3" fillId="0" borderId="4" xfId="0" applyFont="1" applyBorder="1" applyAlignment="1">
      <alignment horizontal="center" vertical="center"/>
    </xf>
    <xf numFmtId="0" fontId="4" fillId="0" borderId="0" xfId="0" applyFont="1"/>
    <xf numFmtId="0" fontId="5" fillId="0" borderId="0" xfId="0" applyFont="1"/>
    <xf numFmtId="0" fontId="7" fillId="0" borderId="4"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9" fillId="0" borderId="0" xfId="0" applyFont="1"/>
    <xf numFmtId="0" fontId="8" fillId="0" borderId="0" xfId="0" applyFont="1"/>
    <xf numFmtId="0" fontId="7" fillId="0" borderId="4" xfId="0" applyFont="1" applyBorder="1" applyAlignment="1">
      <alignment horizontal="center" vertical="center"/>
    </xf>
    <xf numFmtId="0" fontId="8" fillId="0" borderId="0" xfId="0" applyFont="1" applyAlignment="1">
      <alignment horizontal="center" vertical="center"/>
    </xf>
    <xf numFmtId="0" fontId="10" fillId="4" borderId="4" xfId="0" applyFont="1" applyFill="1" applyBorder="1" applyAlignment="1">
      <alignment horizontal="center" vertical="center" wrapText="1" readingOrder="1"/>
    </xf>
    <xf numFmtId="0" fontId="10" fillId="4" borderId="4" xfId="0" applyFont="1" applyFill="1" applyBorder="1" applyAlignment="1">
      <alignment horizontal="center" vertical="center" wrapText="1"/>
    </xf>
    <xf numFmtId="0" fontId="10" fillId="0" borderId="0" xfId="0" applyFont="1" applyAlignment="1">
      <alignment vertical="center" wrapText="1"/>
    </xf>
    <xf numFmtId="0" fontId="0" fillId="0" borderId="4" xfId="0" applyBorder="1" applyAlignment="1">
      <alignment horizontal="left" vertical="center" readingOrder="1"/>
    </xf>
    <xf numFmtId="0" fontId="0" fillId="4" borderId="4" xfId="0" applyFill="1" applyBorder="1" applyAlignment="1">
      <alignment horizontal="center" vertical="center" wrapText="1" readingOrder="1"/>
    </xf>
    <xf numFmtId="0" fontId="0" fillId="4" borderId="4" xfId="0" applyFill="1" applyBorder="1" applyAlignment="1">
      <alignment horizontal="center" vertical="center" wrapText="1"/>
    </xf>
    <xf numFmtId="0" fontId="0" fillId="0" borderId="4" xfId="0" applyBorder="1" applyAlignment="1">
      <alignment vertical="center"/>
    </xf>
    <xf numFmtId="0" fontId="0" fillId="0" borderId="0" xfId="0" applyAlignment="1">
      <alignment vertical="center" wrapText="1"/>
    </xf>
    <xf numFmtId="0" fontId="6" fillId="5" borderId="4" xfId="0" applyFont="1" applyFill="1" applyBorder="1" applyAlignment="1">
      <alignment horizontal="left" vertical="center" wrapText="1" readingOrder="1"/>
    </xf>
    <xf numFmtId="0" fontId="6" fillId="5" borderId="4" xfId="0" applyFont="1" applyFill="1" applyBorder="1" applyAlignment="1">
      <alignment horizontal="center" vertical="center" wrapText="1" readingOrder="1"/>
    </xf>
    <xf numFmtId="0" fontId="11" fillId="0" borderId="4" xfId="0" applyFont="1" applyBorder="1" applyAlignment="1">
      <alignment vertical="center" wrapText="1"/>
    </xf>
    <xf numFmtId="0" fontId="6" fillId="0" borderId="4" xfId="0" applyFont="1" applyBorder="1" applyAlignment="1">
      <alignment horizontal="center" vertical="center" wrapText="1"/>
    </xf>
    <xf numFmtId="0" fontId="6" fillId="6" borderId="4" xfId="0" applyFont="1" applyFill="1" applyBorder="1" applyAlignment="1">
      <alignment horizontal="left" vertical="center" wrapText="1" readingOrder="1"/>
    </xf>
    <xf numFmtId="0" fontId="6" fillId="7" borderId="4" xfId="0" applyFont="1" applyFill="1" applyBorder="1" applyAlignment="1">
      <alignment horizontal="left" vertical="center" wrapText="1" readingOrder="1"/>
    </xf>
    <xf numFmtId="0" fontId="6" fillId="7" borderId="4" xfId="0" applyFont="1" applyFill="1" applyBorder="1" applyAlignment="1">
      <alignment horizontal="center" vertical="center" wrapText="1" readingOrder="1"/>
    </xf>
    <xf numFmtId="0" fontId="6" fillId="3" borderId="4" xfId="0" applyFont="1" applyFill="1" applyBorder="1" applyAlignment="1">
      <alignment horizontal="center" vertical="center" wrapText="1"/>
    </xf>
    <xf numFmtId="0" fontId="6" fillId="6" borderId="4" xfId="0" applyFont="1" applyFill="1" applyBorder="1" applyAlignment="1">
      <alignment horizontal="center" vertical="center" wrapText="1" readingOrder="1"/>
    </xf>
    <xf numFmtId="0" fontId="12" fillId="0" borderId="4" xfId="0" applyFont="1" applyBorder="1" applyAlignment="1">
      <alignment vertical="center"/>
    </xf>
    <xf numFmtId="0" fontId="0" fillId="0" borderId="4" xfId="0" applyBorder="1" applyAlignment="1">
      <alignment horizontal="center" vertical="center"/>
    </xf>
    <xf numFmtId="0" fontId="6" fillId="8" borderId="4" xfId="0" applyFont="1" applyFill="1" applyBorder="1" applyAlignment="1">
      <alignment horizontal="left" vertical="center" wrapText="1" readingOrder="1"/>
    </xf>
    <xf numFmtId="0" fontId="6" fillId="8" borderId="4" xfId="0" applyFont="1" applyFill="1" applyBorder="1" applyAlignment="1">
      <alignment horizontal="center" vertical="center" wrapText="1" readingOrder="1"/>
    </xf>
    <xf numFmtId="0" fontId="0" fillId="0" borderId="0" xfId="0" applyAlignment="1">
      <alignment horizontal="left" vertical="center" wrapText="1" readingOrder="1"/>
    </xf>
    <xf numFmtId="0" fontId="0" fillId="0" borderId="0" xfId="0" applyAlignment="1">
      <alignment horizontal="center" vertical="center" wrapText="1"/>
    </xf>
    <xf numFmtId="0" fontId="0" fillId="0" borderId="0" xfId="0" applyAlignment="1">
      <alignment horizontal="left" vertical="center" wrapText="1"/>
    </xf>
    <xf numFmtId="0" fontId="10" fillId="2" borderId="8" xfId="0" applyFont="1" applyFill="1" applyBorder="1"/>
    <xf numFmtId="0" fontId="0" fillId="0" borderId="9" xfId="0" applyBorder="1"/>
    <xf numFmtId="0" fontId="10" fillId="10" borderId="9" xfId="0" applyFont="1" applyFill="1" applyBorder="1" applyAlignment="1">
      <alignment horizontal="center"/>
    </xf>
    <xf numFmtId="0" fontId="10" fillId="10" borderId="9" xfId="0" applyFont="1" applyFill="1" applyBorder="1"/>
    <xf numFmtId="0" fontId="0" fillId="0" borderId="9" xfId="0" applyBorder="1" applyAlignment="1">
      <alignment horizontal="center" vertical="center"/>
    </xf>
    <xf numFmtId="9" fontId="0" fillId="0" borderId="9" xfId="1" applyFont="1" applyBorder="1" applyAlignment="1">
      <alignment horizontal="center" vertical="center"/>
    </xf>
    <xf numFmtId="164" fontId="0" fillId="0" borderId="0" xfId="0" applyNumberFormat="1"/>
    <xf numFmtId="165" fontId="0" fillId="0" borderId="0" xfId="0" applyNumberFormat="1"/>
    <xf numFmtId="10" fontId="0" fillId="12" borderId="9" xfId="1" applyNumberFormat="1" applyFont="1" applyFill="1" applyBorder="1" applyAlignment="1">
      <alignment horizontal="center" vertical="center"/>
    </xf>
    <xf numFmtId="10" fontId="0" fillId="0" borderId="9" xfId="1" applyNumberFormat="1" applyFont="1" applyBorder="1" applyAlignment="1">
      <alignment horizontal="center" vertical="center"/>
    </xf>
    <xf numFmtId="9" fontId="0" fillId="0" borderId="0" xfId="0" applyNumberFormat="1" applyAlignment="1">
      <alignment horizontal="center"/>
    </xf>
    <xf numFmtId="0" fontId="0" fillId="0" borderId="0" xfId="0" applyAlignment="1">
      <alignment horizontal="center" vertical="center"/>
    </xf>
    <xf numFmtId="0" fontId="10" fillId="14" borderId="9" xfId="0" applyFont="1" applyFill="1" applyBorder="1" applyAlignment="1">
      <alignment horizontal="center" vertical="center" wrapText="1"/>
    </xf>
    <xf numFmtId="0" fontId="0" fillId="0" borderId="8" xfId="0" applyBorder="1"/>
    <xf numFmtId="0" fontId="13" fillId="0" borderId="9" xfId="0" applyFont="1" applyBorder="1"/>
    <xf numFmtId="0" fontId="13" fillId="0" borderId="9" xfId="0" applyFont="1" applyBorder="1" applyAlignment="1">
      <alignment vertical="top" wrapText="1"/>
    </xf>
    <xf numFmtId="1" fontId="10" fillId="18" borderId="9" xfId="1" applyNumberFormat="1" applyFont="1" applyFill="1" applyBorder="1" applyAlignment="1">
      <alignment horizontal="center" vertical="center"/>
    </xf>
    <xf numFmtId="1" fontId="10" fillId="19" borderId="9" xfId="1" applyNumberFormat="1" applyFont="1" applyFill="1" applyBorder="1" applyAlignment="1">
      <alignment horizontal="center" vertical="center"/>
    </xf>
    <xf numFmtId="1" fontId="10" fillId="22" borderId="9" xfId="1" applyNumberFormat="1" applyFont="1" applyFill="1" applyBorder="1" applyAlignment="1">
      <alignment horizontal="center" vertical="center"/>
    </xf>
    <xf numFmtId="0" fontId="0" fillId="21" borderId="9" xfId="0" applyFill="1" applyBorder="1" applyAlignment="1">
      <alignment horizontal="center" vertical="center"/>
    </xf>
    <xf numFmtId="0" fontId="13" fillId="13" borderId="9" xfId="0" applyFont="1" applyFill="1" applyBorder="1" applyAlignment="1">
      <alignment horizontal="center" vertical="center"/>
    </xf>
    <xf numFmtId="0" fontId="10" fillId="0" borderId="8" xfId="0" applyFont="1" applyBorder="1" applyAlignment="1">
      <alignment vertical="center"/>
    </xf>
    <xf numFmtId="0" fontId="10" fillId="16" borderId="9" xfId="0" applyFont="1" applyFill="1" applyBorder="1" applyAlignment="1">
      <alignment horizontal="left"/>
    </xf>
    <xf numFmtId="10" fontId="0" fillId="16" borderId="9" xfId="0" applyNumberFormat="1" applyFill="1" applyBorder="1"/>
    <xf numFmtId="0" fontId="10" fillId="16" borderId="9" xfId="0" applyFont="1" applyFill="1" applyBorder="1"/>
    <xf numFmtId="10" fontId="10" fillId="16" borderId="9" xfId="0" applyNumberFormat="1" applyFont="1" applyFill="1" applyBorder="1" applyAlignment="1">
      <alignment horizontal="center"/>
    </xf>
    <xf numFmtId="9" fontId="0" fillId="16" borderId="9" xfId="0" applyNumberFormat="1" applyFill="1" applyBorder="1" applyAlignment="1">
      <alignment horizontal="center"/>
    </xf>
    <xf numFmtId="0" fontId="20" fillId="0" borderId="9" xfId="0" applyFont="1" applyBorder="1" applyAlignment="1">
      <alignment horizontal="center" vertical="center" wrapText="1"/>
    </xf>
    <xf numFmtId="0" fontId="20" fillId="11" borderId="12" xfId="0" applyFont="1" applyFill="1" applyBorder="1" applyAlignment="1">
      <alignment horizontal="center" vertical="center" wrapText="1"/>
    </xf>
    <xf numFmtId="9" fontId="0" fillId="0" borderId="8" xfId="1" applyFont="1" applyFill="1" applyBorder="1" applyAlignment="1">
      <alignment horizontal="center" vertical="center"/>
    </xf>
    <xf numFmtId="166" fontId="0" fillId="0" borderId="8" xfId="0" applyNumberFormat="1" applyBorder="1" applyAlignment="1">
      <alignment horizontal="center"/>
    </xf>
    <xf numFmtId="9" fontId="0" fillId="0" borderId="8" xfId="0" applyNumberFormat="1" applyBorder="1" applyAlignment="1">
      <alignment horizontal="center"/>
    </xf>
    <xf numFmtId="0" fontId="13" fillId="0" borderId="8" xfId="0" applyFont="1" applyBorder="1"/>
    <xf numFmtId="0" fontId="10" fillId="0" borderId="8" xfId="0" applyFont="1" applyBorder="1" applyAlignment="1">
      <alignment horizontal="center" vertical="center"/>
    </xf>
    <xf numFmtId="164" fontId="10" fillId="0" borderId="8" xfId="1" applyNumberFormat="1" applyFont="1" applyFill="1" applyBorder="1" applyAlignment="1">
      <alignment horizontal="center"/>
    </xf>
    <xf numFmtId="0" fontId="13" fillId="0" borderId="9" xfId="0" applyFont="1" applyBorder="1" applyAlignment="1">
      <alignment horizontal="center" vertical="center"/>
    </xf>
    <xf numFmtId="0" fontId="20" fillId="11" borderId="9" xfId="0" applyFont="1" applyFill="1" applyBorder="1" applyAlignment="1">
      <alignment horizontal="center" vertical="center" wrapText="1"/>
    </xf>
    <xf numFmtId="0" fontId="23" fillId="9" borderId="9" xfId="0" applyFont="1" applyFill="1" applyBorder="1" applyAlignment="1">
      <alignment horizontal="center" vertical="center" wrapText="1"/>
    </xf>
    <xf numFmtId="0" fontId="13" fillId="3" borderId="9" xfId="0" applyFont="1" applyFill="1" applyBorder="1" applyAlignment="1">
      <alignment vertical="center" wrapText="1"/>
    </xf>
    <xf numFmtId="0" fontId="13" fillId="3" borderId="9" xfId="0" applyFont="1" applyFill="1" applyBorder="1" applyAlignment="1">
      <alignment vertical="top" wrapText="1"/>
    </xf>
    <xf numFmtId="0" fontId="10" fillId="0" borderId="9" xfId="0" applyFont="1" applyBorder="1"/>
    <xf numFmtId="0" fontId="13" fillId="0" borderId="9" xfId="0" applyFont="1" applyBorder="1" applyAlignment="1">
      <alignment horizontal="left"/>
    </xf>
    <xf numFmtId="0" fontId="19" fillId="27" borderId="9" xfId="0" applyFont="1" applyFill="1" applyBorder="1" applyAlignment="1">
      <alignment vertical="top" wrapText="1"/>
    </xf>
    <xf numFmtId="0" fontId="13" fillId="0" borderId="0" xfId="0" applyFont="1"/>
    <xf numFmtId="9" fontId="0" fillId="0" borderId="9" xfId="1" applyFont="1" applyBorder="1" applyAlignment="1"/>
    <xf numFmtId="9" fontId="10" fillId="0" borderId="9" xfId="1" applyFont="1" applyFill="1" applyBorder="1" applyAlignment="1">
      <alignment horizontal="center" vertical="center"/>
    </xf>
    <xf numFmtId="9" fontId="10" fillId="0" borderId="9" xfId="1" applyFont="1" applyBorder="1" applyAlignment="1">
      <alignment horizontal="center" vertical="center"/>
    </xf>
    <xf numFmtId="164" fontId="0" fillId="16" borderId="9" xfId="0" applyNumberFormat="1" applyFill="1" applyBorder="1" applyAlignment="1">
      <alignment horizontal="center"/>
    </xf>
    <xf numFmtId="9" fontId="13" fillId="0" borderId="9" xfId="1" applyFont="1" applyBorder="1" applyAlignment="1"/>
    <xf numFmtId="10" fontId="0" fillId="0" borderId="17" xfId="0" applyNumberFormat="1" applyBorder="1"/>
    <xf numFmtId="0" fontId="0" fillId="0" borderId="17" xfId="0" applyBorder="1"/>
    <xf numFmtId="165" fontId="0" fillId="0" borderId="9" xfId="0" applyNumberFormat="1" applyBorder="1"/>
    <xf numFmtId="9" fontId="21" fillId="18" borderId="9" xfId="0" applyNumberFormat="1" applyFont="1" applyFill="1" applyBorder="1" applyAlignment="1">
      <alignment horizontal="center" vertical="center"/>
    </xf>
    <xf numFmtId="164" fontId="0" fillId="0" borderId="8" xfId="0" applyNumberFormat="1" applyBorder="1"/>
    <xf numFmtId="0" fontId="13" fillId="0" borderId="9" xfId="0" applyFont="1" applyBorder="1" applyAlignment="1">
      <alignment vertical="center" wrapText="1"/>
    </xf>
    <xf numFmtId="0" fontId="19" fillId="28" borderId="9" xfId="0" applyFont="1" applyFill="1" applyBorder="1" applyAlignment="1">
      <alignment horizontal="center" vertical="center" wrapText="1"/>
    </xf>
    <xf numFmtId="10" fontId="0" fillId="0" borderId="9" xfId="0" applyNumberFormat="1" applyBorder="1"/>
    <xf numFmtId="0" fontId="10" fillId="28" borderId="9" xfId="0" applyFont="1" applyFill="1" applyBorder="1" applyAlignment="1">
      <alignment horizontal="center" vertical="center" wrapText="1"/>
    </xf>
    <xf numFmtId="164" fontId="0" fillId="0" borderId="9" xfId="1" applyNumberFormat="1" applyFont="1" applyBorder="1" applyAlignment="1">
      <alignment horizontal="center" vertical="center"/>
    </xf>
    <xf numFmtId="0" fontId="13" fillId="0" borderId="0" xfId="0" applyFont="1" applyAlignment="1">
      <alignment horizontal="center" vertical="center"/>
    </xf>
    <xf numFmtId="0" fontId="10" fillId="10" borderId="9" xfId="0" applyFont="1" applyFill="1" applyBorder="1" applyAlignment="1">
      <alignment horizontal="left"/>
    </xf>
    <xf numFmtId="0" fontId="27" fillId="29" borderId="23" xfId="0" applyFont="1" applyFill="1" applyBorder="1" applyAlignment="1">
      <alignment horizontal="center" vertical="center" wrapText="1"/>
    </xf>
    <xf numFmtId="0" fontId="14" fillId="30" borderId="9" xfId="0" applyFont="1" applyFill="1" applyBorder="1" applyAlignment="1">
      <alignment horizontal="center"/>
    </xf>
    <xf numFmtId="0" fontId="21" fillId="27" borderId="9" xfId="0" applyFont="1" applyFill="1" applyBorder="1" applyAlignment="1">
      <alignment horizontal="center" vertical="center"/>
    </xf>
    <xf numFmtId="0" fontId="21" fillId="27" borderId="9" xfId="0" applyFont="1" applyFill="1" applyBorder="1" applyAlignment="1">
      <alignment horizontal="center" vertical="center" wrapText="1"/>
    </xf>
    <xf numFmtId="0" fontId="29" fillId="14" borderId="27" xfId="0" applyFont="1" applyFill="1" applyBorder="1" applyAlignment="1">
      <alignment vertical="center" wrapText="1"/>
    </xf>
    <xf numFmtId="0" fontId="30" fillId="21" borderId="29" xfId="0" applyFont="1" applyFill="1" applyBorder="1" applyAlignment="1">
      <alignment horizontal="center" vertical="center"/>
    </xf>
    <xf numFmtId="0" fontId="29" fillId="11" borderId="28" xfId="0" applyFont="1" applyFill="1" applyBorder="1" applyAlignment="1">
      <alignment horizontal="left" vertical="center"/>
    </xf>
    <xf numFmtId="0" fontId="29" fillId="11" borderId="30" xfId="0" applyFont="1" applyFill="1" applyBorder="1" applyAlignment="1">
      <alignment horizontal="left" vertical="center"/>
    </xf>
    <xf numFmtId="0" fontId="12" fillId="31" borderId="27" xfId="0" applyFont="1" applyFill="1" applyBorder="1" applyAlignment="1">
      <alignment horizontal="center" vertical="center" wrapText="1"/>
    </xf>
    <xf numFmtId="0" fontId="29" fillId="31" borderId="27" xfId="0" applyFont="1" applyFill="1" applyBorder="1" applyAlignment="1">
      <alignment horizontal="center" wrapText="1"/>
    </xf>
    <xf numFmtId="0" fontId="29" fillId="0" borderId="27" xfId="0" applyFont="1" applyBorder="1" applyAlignment="1">
      <alignment horizontal="center" wrapText="1"/>
    </xf>
    <xf numFmtId="0" fontId="10" fillId="11" borderId="9" xfId="0" applyFont="1" applyFill="1" applyBorder="1" applyAlignment="1">
      <alignment horizontal="center" vertical="center" wrapText="1"/>
    </xf>
    <xf numFmtId="0" fontId="13" fillId="0" borderId="9" xfId="0" applyFont="1" applyBorder="1" applyAlignment="1">
      <alignment horizontal="left" vertical="center" wrapText="1"/>
    </xf>
    <xf numFmtId="0" fontId="11" fillId="14" borderId="27" xfId="0" applyFont="1" applyFill="1" applyBorder="1" applyAlignment="1" applyProtection="1">
      <alignment horizontal="center" vertical="center"/>
      <protection locked="0"/>
    </xf>
    <xf numFmtId="0" fontId="11" fillId="14" borderId="27" xfId="0" applyFont="1" applyFill="1" applyBorder="1" applyAlignment="1" applyProtection="1">
      <alignment horizontal="center" vertical="center" wrapText="1"/>
      <protection locked="0"/>
    </xf>
    <xf numFmtId="0" fontId="31" fillId="33" borderId="27" xfId="0" applyFont="1" applyFill="1" applyBorder="1" applyAlignment="1" applyProtection="1">
      <alignment horizontal="justify" vertical="center"/>
      <protection locked="0"/>
    </xf>
    <xf numFmtId="0" fontId="31" fillId="33" borderId="27" xfId="0" applyFont="1" applyFill="1" applyBorder="1" applyAlignment="1" applyProtection="1">
      <alignment vertical="center"/>
      <protection locked="0"/>
    </xf>
    <xf numFmtId="0" fontId="6" fillId="0" borderId="31" xfId="0" applyFont="1" applyBorder="1" applyAlignment="1">
      <alignment vertical="center" wrapText="1"/>
    </xf>
    <xf numFmtId="0" fontId="6" fillId="0" borderId="32" xfId="0" applyFont="1" applyBorder="1" applyAlignment="1">
      <alignment vertical="center" wrapText="1"/>
    </xf>
    <xf numFmtId="0" fontId="6" fillId="0" borderId="33" xfId="0" applyFont="1" applyBorder="1" applyAlignment="1">
      <alignment vertical="center" wrapText="1"/>
    </xf>
    <xf numFmtId="0" fontId="6" fillId="0" borderId="34" xfId="0" applyFont="1" applyBorder="1" applyAlignment="1">
      <alignment vertical="center" wrapText="1"/>
    </xf>
    <xf numFmtId="0" fontId="19" fillId="3" borderId="8" xfId="0" applyFont="1" applyFill="1" applyBorder="1" applyAlignment="1">
      <alignment vertical="center" wrapText="1"/>
    </xf>
    <xf numFmtId="0" fontId="0" fillId="0" borderId="8" xfId="0" applyBorder="1" applyAlignment="1">
      <alignment horizontal="left" vertical="center"/>
    </xf>
    <xf numFmtId="0" fontId="0" fillId="0" borderId="8" xfId="0" applyBorder="1" applyAlignment="1">
      <alignment horizontal="center" vertical="center"/>
    </xf>
    <xf numFmtId="0" fontId="13" fillId="0" borderId="8" xfId="0" applyFont="1" applyBorder="1" applyAlignment="1">
      <alignment horizontal="left" vertical="center"/>
    </xf>
    <xf numFmtId="0" fontId="29" fillId="35" borderId="27" xfId="0" applyFont="1" applyFill="1" applyBorder="1" applyAlignment="1">
      <alignment horizontal="center" wrapText="1"/>
    </xf>
    <xf numFmtId="49" fontId="13" fillId="0" borderId="0" xfId="0" applyNumberFormat="1" applyFont="1"/>
    <xf numFmtId="49" fontId="13" fillId="0" borderId="0" xfId="0" applyNumberFormat="1" applyFont="1" applyAlignment="1">
      <alignment horizontal="center" vertical="center"/>
    </xf>
    <xf numFmtId="0" fontId="19" fillId="36" borderId="9" xfId="0" applyFont="1" applyFill="1" applyBorder="1" applyAlignment="1">
      <alignment horizontal="center" vertical="center" wrapText="1"/>
    </xf>
    <xf numFmtId="0" fontId="19" fillId="37" borderId="9" xfId="0" applyFont="1" applyFill="1" applyBorder="1" applyAlignment="1">
      <alignment horizontal="center" vertical="center" wrapText="1"/>
    </xf>
    <xf numFmtId="1" fontId="10" fillId="35" borderId="9" xfId="1" applyNumberFormat="1" applyFont="1" applyFill="1" applyBorder="1" applyAlignment="1">
      <alignment horizontal="center" vertical="center"/>
    </xf>
    <xf numFmtId="0" fontId="19" fillId="38" borderId="9" xfId="0" applyFont="1" applyFill="1" applyBorder="1" applyAlignment="1">
      <alignment horizontal="center" vertical="center" wrapText="1"/>
    </xf>
    <xf numFmtId="0" fontId="0" fillId="0" borderId="0" xfId="0" applyAlignment="1">
      <alignment vertical="center"/>
    </xf>
    <xf numFmtId="0" fontId="1" fillId="0" borderId="16" xfId="0" applyFont="1" applyBorder="1" applyAlignment="1">
      <alignment vertical="center"/>
    </xf>
    <xf numFmtId="0" fontId="1" fillId="0" borderId="0" xfId="0" applyFont="1" applyAlignment="1">
      <alignment vertical="center"/>
    </xf>
    <xf numFmtId="0" fontId="1" fillId="0" borderId="13" xfId="0" applyFont="1" applyBorder="1" applyAlignment="1">
      <alignment vertical="center"/>
    </xf>
    <xf numFmtId="0" fontId="20" fillId="0" borderId="10" xfId="0" applyFont="1" applyBorder="1" applyAlignment="1">
      <alignment horizontal="center" vertical="center" wrapText="1"/>
    </xf>
    <xf numFmtId="0" fontId="34" fillId="0" borderId="0" xfId="0" applyFont="1" applyAlignment="1">
      <alignment vertical="center"/>
    </xf>
    <xf numFmtId="0" fontId="35" fillId="0" borderId="0" xfId="0" applyFont="1" applyAlignment="1">
      <alignment vertical="center"/>
    </xf>
    <xf numFmtId="0" fontId="20" fillId="20" borderId="9" xfId="0" applyFont="1" applyFill="1" applyBorder="1" applyAlignment="1">
      <alignment horizontal="center" vertical="center" wrapText="1"/>
    </xf>
    <xf numFmtId="0" fontId="32" fillId="20" borderId="9" xfId="0" applyFont="1" applyFill="1" applyBorder="1" applyAlignment="1">
      <alignment horizontal="center" vertical="center" wrapText="1"/>
    </xf>
    <xf numFmtId="0" fontId="20" fillId="16" borderId="8" xfId="0" applyFont="1" applyFill="1" applyBorder="1" applyAlignment="1">
      <alignment horizontal="center"/>
    </xf>
    <xf numFmtId="0" fontId="20" fillId="12" borderId="9" xfId="0" applyFont="1" applyFill="1" applyBorder="1" applyAlignment="1">
      <alignment horizontal="center" vertical="center" wrapText="1"/>
    </xf>
    <xf numFmtId="0" fontId="20" fillId="42" borderId="9"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20" fillId="39" borderId="9" xfId="0" applyFont="1" applyFill="1" applyBorder="1" applyAlignment="1">
      <alignment horizontal="center" vertical="center" wrapText="1"/>
    </xf>
    <xf numFmtId="164" fontId="20" fillId="0" borderId="9" xfId="1" applyNumberFormat="1" applyFont="1" applyFill="1" applyBorder="1" applyAlignment="1">
      <alignment horizontal="center" vertical="center" wrapText="1"/>
    </xf>
    <xf numFmtId="0" fontId="30" fillId="0" borderId="8" xfId="0" applyFont="1" applyBorder="1" applyAlignment="1">
      <alignment horizontal="center" vertical="center"/>
    </xf>
    <xf numFmtId="0" fontId="29" fillId="0" borderId="8" xfId="0" applyFont="1" applyBorder="1" applyAlignment="1">
      <alignment horizontal="left" vertical="center"/>
    </xf>
    <xf numFmtId="0" fontId="29" fillId="14" borderId="27" xfId="0" applyFont="1" applyFill="1" applyBorder="1" applyAlignment="1">
      <alignment vertical="center"/>
    </xf>
    <xf numFmtId="0" fontId="29" fillId="14" borderId="27" xfId="0" applyFont="1" applyFill="1" applyBorder="1"/>
    <xf numFmtId="0" fontId="29" fillId="33" borderId="27" xfId="0" applyFont="1" applyFill="1" applyBorder="1" applyAlignment="1">
      <alignment vertical="center" wrapText="1"/>
    </xf>
    <xf numFmtId="0" fontId="13" fillId="0" borderId="39" xfId="0" applyFont="1" applyBorder="1" applyAlignment="1">
      <alignment vertical="center" wrapText="1"/>
    </xf>
    <xf numFmtId="0" fontId="13" fillId="0" borderId="34" xfId="0" applyFont="1" applyBorder="1" applyAlignment="1">
      <alignment vertical="center" wrapText="1"/>
    </xf>
    <xf numFmtId="0" fontId="10" fillId="0" borderId="41" xfId="0" applyFont="1" applyBorder="1" applyAlignment="1">
      <alignment horizontal="center" vertical="center"/>
    </xf>
    <xf numFmtId="0" fontId="10" fillId="0" borderId="32" xfId="0" applyFont="1" applyBorder="1" applyAlignment="1">
      <alignment horizontal="center" vertical="center"/>
    </xf>
    <xf numFmtId="0" fontId="10" fillId="0" borderId="31" xfId="0" applyFont="1" applyBorder="1" applyAlignment="1">
      <alignment horizontal="center" vertical="center"/>
    </xf>
    <xf numFmtId="0" fontId="10" fillId="0" borderId="0" xfId="0" applyFont="1" applyAlignment="1">
      <alignment wrapText="1"/>
    </xf>
    <xf numFmtId="0" fontId="32" fillId="0" borderId="8" xfId="0" applyFont="1" applyBorder="1" applyAlignment="1">
      <alignment horizontal="center" vertical="center" wrapText="1"/>
    </xf>
    <xf numFmtId="0" fontId="13" fillId="0" borderId="0" xfId="0" applyFont="1" applyAlignment="1">
      <alignment wrapText="1"/>
    </xf>
    <xf numFmtId="0" fontId="10" fillId="0" borderId="0" xfId="0" applyFont="1" applyAlignment="1">
      <alignment horizontal="left" wrapText="1"/>
    </xf>
    <xf numFmtId="0" fontId="10" fillId="0" borderId="40" xfId="0" applyFont="1" applyBorder="1" applyAlignment="1">
      <alignment horizontal="left" vertical="center" wrapText="1"/>
    </xf>
    <xf numFmtId="0" fontId="24" fillId="0" borderId="9" xfId="0" applyFont="1" applyBorder="1" applyAlignment="1">
      <alignment vertical="center" wrapText="1"/>
    </xf>
    <xf numFmtId="0" fontId="24" fillId="0" borderId="9" xfId="0" applyFont="1" applyBorder="1" applyAlignment="1">
      <alignment horizontal="center" vertical="center" wrapText="1"/>
    </xf>
    <xf numFmtId="0" fontId="23" fillId="0" borderId="9" xfId="0" applyFont="1" applyBorder="1" applyAlignment="1">
      <alignment horizontal="center" vertical="center" wrapText="1"/>
    </xf>
    <xf numFmtId="0" fontId="23" fillId="44" borderId="9" xfId="0" applyFont="1" applyFill="1" applyBorder="1" applyAlignment="1">
      <alignment horizontal="center" vertical="center" wrapText="1"/>
    </xf>
    <xf numFmtId="9" fontId="20" fillId="11" borderId="9" xfId="1" applyFont="1" applyFill="1" applyBorder="1" applyAlignment="1">
      <alignment horizontal="center" vertical="center" wrapText="1"/>
    </xf>
    <xf numFmtId="164" fontId="20" fillId="11" borderId="9" xfId="1" applyNumberFormat="1" applyFont="1" applyFill="1" applyBorder="1" applyAlignment="1">
      <alignment horizontal="center" vertical="center" wrapText="1"/>
    </xf>
    <xf numFmtId="9" fontId="20" fillId="11" borderId="12" xfId="1" applyFont="1" applyFill="1" applyBorder="1" applyAlignment="1">
      <alignment horizontal="center" vertical="center" wrapText="1"/>
    </xf>
    <xf numFmtId="0" fontId="0" fillId="11" borderId="0" xfId="0" applyFill="1"/>
    <xf numFmtId="10" fontId="0" fillId="11" borderId="9" xfId="1" applyNumberFormat="1" applyFont="1" applyFill="1" applyBorder="1" applyAlignment="1">
      <alignment horizontal="center" vertical="center"/>
    </xf>
    <xf numFmtId="0" fontId="0" fillId="11" borderId="9" xfId="0" applyFill="1" applyBorder="1" applyAlignment="1">
      <alignment horizontal="center" vertical="center"/>
    </xf>
    <xf numFmtId="0" fontId="24" fillId="42" borderId="9" xfId="0" applyFont="1" applyFill="1" applyBorder="1" applyAlignment="1">
      <alignment horizontal="center" vertical="center" wrapText="1"/>
    </xf>
    <xf numFmtId="0" fontId="24" fillId="42" borderId="9" xfId="0" applyFont="1" applyFill="1" applyBorder="1" applyAlignment="1">
      <alignment vertical="center" wrapText="1"/>
    </xf>
    <xf numFmtId="0" fontId="0" fillId="42" borderId="0" xfId="0" applyFill="1"/>
    <xf numFmtId="164" fontId="0" fillId="42" borderId="9" xfId="1" applyNumberFormat="1" applyFont="1" applyFill="1" applyBorder="1" applyAlignment="1">
      <alignment horizontal="center" vertical="center"/>
    </xf>
    <xf numFmtId="10" fontId="0" fillId="11" borderId="0" xfId="1" applyNumberFormat="1" applyFont="1" applyFill="1" applyAlignment="1"/>
    <xf numFmtId="0" fontId="13" fillId="21" borderId="9" xfId="0" applyFont="1" applyFill="1" applyBorder="1" applyAlignment="1">
      <alignment horizontal="center" vertical="center"/>
    </xf>
    <xf numFmtId="0" fontId="13" fillId="0" borderId="9" xfId="0" applyFont="1" applyBorder="1" applyAlignment="1">
      <alignment horizontal="center"/>
    </xf>
    <xf numFmtId="0" fontId="0" fillId="0" borderId="0" xfId="0" pivotButton="1"/>
    <xf numFmtId="0" fontId="0" fillId="0" borderId="0" xfId="0" applyAlignment="1">
      <alignment horizontal="left"/>
    </xf>
    <xf numFmtId="0" fontId="19" fillId="11" borderId="2" xfId="0" applyFont="1" applyFill="1" applyBorder="1" applyAlignment="1">
      <alignment horizontal="center"/>
    </xf>
    <xf numFmtId="0" fontId="19" fillId="11" borderId="1" xfId="0" applyFont="1" applyFill="1" applyBorder="1"/>
    <xf numFmtId="0" fontId="19" fillId="11" borderId="9" xfId="0" applyFont="1" applyFill="1" applyBorder="1"/>
    <xf numFmtId="0" fontId="19" fillId="11" borderId="3" xfId="0" applyFont="1" applyFill="1" applyBorder="1" applyAlignment="1">
      <alignment horizontal="center"/>
    </xf>
    <xf numFmtId="0" fontId="19" fillId="11" borderId="3" xfId="0" applyFont="1" applyFill="1" applyBorder="1"/>
    <xf numFmtId="0" fontId="0" fillId="11" borderId="9" xfId="0" applyFill="1" applyBorder="1" applyAlignment="1">
      <alignment horizontal="center" vertical="center" wrapText="1"/>
    </xf>
    <xf numFmtId="0" fontId="6" fillId="11" borderId="31" xfId="0" applyFont="1" applyFill="1" applyBorder="1" applyAlignment="1">
      <alignment vertical="center" wrapText="1"/>
    </xf>
    <xf numFmtId="0" fontId="6" fillId="11" borderId="33" xfId="0" applyFont="1" applyFill="1" applyBorder="1" applyAlignment="1">
      <alignment vertical="center" wrapText="1"/>
    </xf>
    <xf numFmtId="0" fontId="0" fillId="0" borderId="0" xfId="0" applyAlignment="1">
      <alignment wrapText="1"/>
    </xf>
    <xf numFmtId="0" fontId="0" fillId="11" borderId="9" xfId="0" applyFill="1" applyBorder="1" applyAlignment="1">
      <alignment horizontal="left" vertical="center" wrapText="1"/>
    </xf>
    <xf numFmtId="0" fontId="0" fillId="46" borderId="0" xfId="0" applyFill="1"/>
    <xf numFmtId="0" fontId="0" fillId="33" borderId="0" xfId="0" applyFill="1"/>
    <xf numFmtId="0" fontId="45" fillId="0" borderId="0" xfId="0" applyFont="1" applyAlignment="1">
      <alignment wrapText="1"/>
    </xf>
    <xf numFmtId="0" fontId="44" fillId="0" borderId="34" xfId="0" applyFont="1" applyBorder="1" applyAlignment="1">
      <alignment vertical="center" wrapText="1"/>
    </xf>
    <xf numFmtId="0" fontId="18" fillId="47" borderId="8" xfId="0" applyFont="1" applyFill="1" applyBorder="1" applyAlignment="1">
      <alignment horizontal="center" vertical="center" wrapText="1"/>
    </xf>
    <xf numFmtId="0" fontId="20" fillId="0" borderId="12" xfId="0" applyFont="1" applyBorder="1" applyAlignment="1">
      <alignment horizontal="center" vertical="center" wrapText="1"/>
    </xf>
    <xf numFmtId="0" fontId="20" fillId="0" borderId="15" xfId="0" applyFont="1" applyBorder="1" applyAlignment="1">
      <alignment horizontal="center" vertical="center" wrapText="1"/>
    </xf>
    <xf numFmtId="0" fontId="23" fillId="9" borderId="12" xfId="0" applyFont="1" applyFill="1" applyBorder="1" applyAlignment="1">
      <alignment horizontal="center" vertical="center" wrapText="1"/>
    </xf>
    <xf numFmtId="164" fontId="20" fillId="0" borderId="12" xfId="1" applyNumberFormat="1" applyFont="1" applyFill="1" applyBorder="1" applyAlignment="1">
      <alignment horizontal="center" vertical="center" wrapText="1"/>
    </xf>
    <xf numFmtId="0" fontId="24" fillId="42" borderId="12" xfId="0" applyFont="1" applyFill="1" applyBorder="1" applyAlignment="1">
      <alignment horizontal="center" vertical="center" wrapText="1"/>
    </xf>
    <xf numFmtId="0" fontId="24" fillId="42" borderId="12" xfId="0" applyFont="1" applyFill="1" applyBorder="1" applyAlignment="1">
      <alignment vertical="center" wrapText="1"/>
    </xf>
    <xf numFmtId="0" fontId="19" fillId="11" borderId="48" xfId="0" applyFont="1" applyFill="1" applyBorder="1"/>
    <xf numFmtId="0" fontId="19" fillId="11" borderId="45" xfId="0" applyFont="1" applyFill="1" applyBorder="1"/>
    <xf numFmtId="0" fontId="19" fillId="11" borderId="12" xfId="0" applyFont="1" applyFill="1" applyBorder="1"/>
    <xf numFmtId="164" fontId="20" fillId="11" borderId="12" xfId="1" applyNumberFormat="1" applyFont="1" applyFill="1" applyBorder="1" applyAlignment="1">
      <alignment horizontal="center" vertical="center" wrapText="1"/>
    </xf>
    <xf numFmtId="0" fontId="23" fillId="9" borderId="15" xfId="0" applyFont="1" applyFill="1" applyBorder="1" applyAlignment="1">
      <alignment horizontal="center" vertical="center" wrapText="1"/>
    </xf>
    <xf numFmtId="164" fontId="20" fillId="0" borderId="15" xfId="1" applyNumberFormat="1" applyFont="1" applyFill="1" applyBorder="1" applyAlignment="1">
      <alignment horizontal="center" vertical="center" wrapText="1"/>
    </xf>
    <xf numFmtId="0" fontId="24" fillId="42" borderId="15" xfId="0" applyFont="1" applyFill="1" applyBorder="1" applyAlignment="1">
      <alignment horizontal="center" vertical="center" wrapText="1"/>
    </xf>
    <xf numFmtId="0" fontId="24" fillId="42" borderId="15" xfId="0" applyFont="1" applyFill="1" applyBorder="1" applyAlignment="1">
      <alignment vertical="center" wrapText="1"/>
    </xf>
    <xf numFmtId="0" fontId="47" fillId="17" borderId="9" xfId="0" applyFont="1" applyFill="1" applyBorder="1" applyAlignment="1">
      <alignment horizontal="center" vertical="center" wrapText="1"/>
    </xf>
    <xf numFmtId="0" fontId="47" fillId="17" borderId="9" xfId="0" applyFont="1" applyFill="1" applyBorder="1" applyAlignment="1">
      <alignment horizontal="center" vertical="center"/>
    </xf>
    <xf numFmtId="0" fontId="48" fillId="23" borderId="9" xfId="0" applyFont="1" applyFill="1" applyBorder="1" applyAlignment="1">
      <alignment horizontal="center" vertical="center" wrapText="1"/>
    </xf>
    <xf numFmtId="0" fontId="48" fillId="32" borderId="9" xfId="0" applyFont="1" applyFill="1" applyBorder="1" applyAlignment="1">
      <alignment horizontal="center" vertical="center" wrapText="1"/>
    </xf>
    <xf numFmtId="0" fontId="33" fillId="0" borderId="9" xfId="0" applyFont="1" applyBorder="1"/>
    <xf numFmtId="0" fontId="33" fillId="0" borderId="9" xfId="0" applyFont="1" applyBorder="1" applyAlignment="1">
      <alignment horizontal="center" vertical="center"/>
    </xf>
    <xf numFmtId="0" fontId="33" fillId="0" borderId="9" xfId="0" applyFont="1" applyBorder="1" applyAlignment="1">
      <alignment horizontal="left" vertical="center"/>
    </xf>
    <xf numFmtId="0" fontId="33" fillId="3" borderId="9" xfId="0" applyFont="1" applyFill="1" applyBorder="1" applyAlignment="1">
      <alignment vertical="center" wrapText="1"/>
    </xf>
    <xf numFmtId="0" fontId="14" fillId="30" borderId="9" xfId="0" applyFont="1" applyFill="1" applyBorder="1" applyAlignment="1">
      <alignment horizontal="center" wrapText="1"/>
    </xf>
    <xf numFmtId="0" fontId="14" fillId="30" borderId="9" xfId="0" applyFont="1" applyFill="1" applyBorder="1" applyAlignment="1">
      <alignment horizontal="center" vertical="center"/>
    </xf>
    <xf numFmtId="0" fontId="0" fillId="16" borderId="0" xfId="0" applyFill="1"/>
    <xf numFmtId="0" fontId="13" fillId="0" borderId="8" xfId="0" applyFont="1" applyBorder="1" applyAlignment="1">
      <alignment vertical="center" wrapText="1"/>
    </xf>
    <xf numFmtId="0" fontId="23" fillId="49" borderId="9" xfId="0" applyFont="1" applyFill="1" applyBorder="1" applyAlignment="1">
      <alignment horizontal="center" vertical="center" wrapText="1"/>
    </xf>
    <xf numFmtId="0" fontId="20" fillId="49" borderId="9" xfId="0" applyFont="1" applyFill="1" applyBorder="1" applyAlignment="1">
      <alignment horizontal="center" vertical="center" wrapText="1"/>
    </xf>
    <xf numFmtId="0" fontId="23" fillId="49" borderId="12" xfId="0" applyFont="1" applyFill="1" applyBorder="1" applyAlignment="1">
      <alignment horizontal="center" vertical="center" wrapText="1"/>
    </xf>
    <xf numFmtId="0" fontId="20" fillId="49" borderId="12" xfId="0" applyFont="1" applyFill="1" applyBorder="1" applyAlignment="1">
      <alignment horizontal="center" vertical="center" wrapText="1"/>
    </xf>
    <xf numFmtId="0" fontId="23" fillId="50" borderId="9" xfId="0" applyFont="1" applyFill="1" applyBorder="1" applyAlignment="1">
      <alignment horizontal="center" vertical="center" wrapText="1"/>
    </xf>
    <xf numFmtId="0" fontId="0" fillId="50" borderId="0" xfId="0" applyFill="1"/>
    <xf numFmtId="0" fontId="24" fillId="0" borderId="11" xfId="0" applyFont="1" applyBorder="1" applyAlignment="1">
      <alignment horizontal="center" vertical="center" wrapText="1"/>
    </xf>
    <xf numFmtId="0" fontId="0" fillId="0" borderId="4" xfId="0" applyBorder="1"/>
    <xf numFmtId="10" fontId="0" fillId="0" borderId="0" xfId="0" applyNumberFormat="1"/>
    <xf numFmtId="0" fontId="0" fillId="0" borderId="0" xfId="0" applyAlignment="1">
      <alignment horizontal="center"/>
    </xf>
    <xf numFmtId="0" fontId="51" fillId="0" borderId="8" xfId="0" applyFont="1" applyBorder="1"/>
    <xf numFmtId="0" fontId="52" fillId="0" borderId="8" xfId="0" applyFont="1" applyBorder="1"/>
    <xf numFmtId="0" fontId="52" fillId="0" borderId="8" xfId="0" applyFont="1" applyBorder="1" applyAlignment="1">
      <alignment horizontal="center"/>
    </xf>
    <xf numFmtId="0" fontId="52" fillId="10" borderId="8" xfId="0" applyFont="1" applyFill="1" applyBorder="1"/>
    <xf numFmtId="0" fontId="51" fillId="0" borderId="0" xfId="0" applyFont="1"/>
    <xf numFmtId="0" fontId="51" fillId="15" borderId="19" xfId="0" applyFont="1" applyFill="1" applyBorder="1"/>
    <xf numFmtId="0" fontId="53" fillId="10" borderId="9" xfId="0" applyFont="1" applyFill="1" applyBorder="1"/>
    <xf numFmtId="0" fontId="53" fillId="10" borderId="9" xfId="0" applyFont="1" applyFill="1" applyBorder="1" applyAlignment="1">
      <alignment horizontal="center"/>
    </xf>
    <xf numFmtId="0" fontId="53" fillId="14" borderId="9" xfId="0" applyFont="1" applyFill="1" applyBorder="1"/>
    <xf numFmtId="0" fontId="0" fillId="14" borderId="9" xfId="0" applyFill="1" applyBorder="1"/>
    <xf numFmtId="9" fontId="52" fillId="20" borderId="9" xfId="0" applyNumberFormat="1" applyFont="1" applyFill="1" applyBorder="1" applyAlignment="1">
      <alignment horizontal="center"/>
    </xf>
    <xf numFmtId="10" fontId="52" fillId="16" borderId="9" xfId="0" applyNumberFormat="1" applyFont="1" applyFill="1" applyBorder="1" applyAlignment="1">
      <alignment horizontal="center"/>
    </xf>
    <xf numFmtId="0" fontId="51" fillId="15" borderId="21" xfId="0" applyFont="1" applyFill="1" applyBorder="1"/>
    <xf numFmtId="0" fontId="0" fillId="0" borderId="9" xfId="0" applyBorder="1" applyAlignment="1">
      <alignment horizontal="left" vertical="center"/>
    </xf>
    <xf numFmtId="0" fontId="54" fillId="26" borderId="8" xfId="0" applyFont="1" applyFill="1" applyBorder="1" applyAlignment="1">
      <alignment horizontal="center" vertical="center" wrapText="1"/>
    </xf>
    <xf numFmtId="41" fontId="54" fillId="26" borderId="8" xfId="2" applyFont="1" applyFill="1" applyBorder="1" applyAlignment="1">
      <alignment horizontal="center" vertical="center" wrapText="1"/>
    </xf>
    <xf numFmtId="0" fontId="52" fillId="27" borderId="14" xfId="0" applyFont="1" applyFill="1" applyBorder="1" applyAlignment="1">
      <alignment horizontal="center" vertical="center"/>
    </xf>
    <xf numFmtId="0" fontId="52" fillId="27" borderId="14" xfId="0" applyFont="1" applyFill="1" applyBorder="1" applyAlignment="1">
      <alignment horizontal="center" vertical="center" wrapText="1"/>
    </xf>
    <xf numFmtId="0" fontId="52" fillId="27" borderId="14" xfId="0" applyFont="1" applyFill="1" applyBorder="1" applyAlignment="1">
      <alignment horizontal="left" vertical="center" wrapText="1"/>
    </xf>
    <xf numFmtId="0" fontId="51" fillId="27" borderId="15" xfId="0" applyFont="1" applyFill="1" applyBorder="1" applyAlignment="1">
      <alignment vertical="top" wrapText="1"/>
    </xf>
    <xf numFmtId="0" fontId="52" fillId="27" borderId="15" xfId="0" applyFont="1" applyFill="1" applyBorder="1" applyAlignment="1">
      <alignment horizontal="center" vertical="center"/>
    </xf>
    <xf numFmtId="0" fontId="0" fillId="13" borderId="9" xfId="0" applyFill="1" applyBorder="1" applyAlignment="1">
      <alignment horizontal="center" vertical="center"/>
    </xf>
    <xf numFmtId="0" fontId="55" fillId="0" borderId="9" xfId="0" applyFont="1" applyBorder="1" applyAlignment="1">
      <alignment horizontal="center" vertical="center" wrapText="1"/>
    </xf>
    <xf numFmtId="14" fontId="55" fillId="0" borderId="9" xfId="0" applyNumberFormat="1" applyFont="1" applyBorder="1" applyAlignment="1">
      <alignment horizontal="center" vertical="center" wrapText="1"/>
    </xf>
    <xf numFmtId="0" fontId="55" fillId="0" borderId="9" xfId="0" applyFont="1" applyBorder="1" applyAlignment="1">
      <alignment vertical="center" wrapText="1"/>
    </xf>
    <xf numFmtId="0" fontId="55" fillId="0" borderId="12" xfId="0" applyFont="1" applyBorder="1" applyAlignment="1">
      <alignment vertical="center" wrapText="1"/>
    </xf>
    <xf numFmtId="0" fontId="55" fillId="11" borderId="12" xfId="0" applyFont="1" applyFill="1" applyBorder="1" applyAlignment="1">
      <alignment horizontal="center" vertical="center" wrapText="1"/>
    </xf>
    <xf numFmtId="9" fontId="55" fillId="0" borderId="12" xfId="1" applyFont="1" applyFill="1" applyBorder="1" applyAlignment="1">
      <alignment horizontal="center" vertical="center" wrapText="1"/>
    </xf>
    <xf numFmtId="9" fontId="55" fillId="0" borderId="9" xfId="1" applyFont="1" applyFill="1" applyBorder="1" applyAlignment="1">
      <alignment horizontal="center" vertical="center" wrapText="1"/>
    </xf>
    <xf numFmtId="0" fontId="55" fillId="11" borderId="9" xfId="0" applyFont="1" applyFill="1" applyBorder="1" applyAlignment="1">
      <alignment horizontal="center" vertical="center" wrapText="1"/>
    </xf>
    <xf numFmtId="1" fontId="55" fillId="0" borderId="9" xfId="1" applyNumberFormat="1" applyFont="1" applyFill="1" applyBorder="1" applyAlignment="1">
      <alignment horizontal="center" vertical="center" wrapText="1"/>
    </xf>
    <xf numFmtId="166" fontId="53" fillId="0" borderId="9" xfId="0" quotePrefix="1" applyNumberFormat="1" applyFont="1" applyBorder="1" applyAlignment="1">
      <alignment horizontal="center" vertical="center"/>
    </xf>
    <xf numFmtId="0" fontId="52" fillId="0" borderId="9" xfId="0" quotePrefix="1" applyFont="1" applyBorder="1" applyAlignment="1">
      <alignment horizontal="center" vertical="center"/>
    </xf>
    <xf numFmtId="0" fontId="0" fillId="11" borderId="9" xfId="0" applyFill="1" applyBorder="1" applyAlignment="1">
      <alignment horizontal="center"/>
    </xf>
    <xf numFmtId="14" fontId="55" fillId="11" borderId="9" xfId="0" applyNumberFormat="1" applyFont="1" applyFill="1" applyBorder="1" applyAlignment="1">
      <alignment horizontal="center" vertical="center" wrapText="1"/>
    </xf>
    <xf numFmtId="0" fontId="55" fillId="11" borderId="12" xfId="0" applyFont="1" applyFill="1" applyBorder="1" applyAlignment="1">
      <alignment vertical="center" wrapText="1"/>
    </xf>
    <xf numFmtId="9" fontId="55" fillId="11" borderId="12" xfId="1" applyFont="1" applyFill="1" applyBorder="1" applyAlignment="1">
      <alignment horizontal="center" vertical="center" wrapText="1"/>
    </xf>
    <xf numFmtId="9" fontId="55" fillId="11" borderId="9" xfId="1" applyFont="1" applyFill="1" applyBorder="1" applyAlignment="1">
      <alignment horizontal="center" vertical="center" wrapText="1"/>
    </xf>
    <xf numFmtId="1" fontId="55" fillId="11" borderId="9" xfId="1" applyNumberFormat="1" applyFont="1" applyFill="1" applyBorder="1" applyAlignment="1">
      <alignment horizontal="center" vertical="center" wrapText="1"/>
    </xf>
    <xf numFmtId="166" fontId="53" fillId="11" borderId="9" xfId="0" quotePrefix="1" applyNumberFormat="1" applyFont="1" applyFill="1" applyBorder="1" applyAlignment="1">
      <alignment horizontal="center" vertical="center"/>
    </xf>
    <xf numFmtId="0" fontId="52" fillId="11" borderId="9" xfId="0" quotePrefix="1" applyFont="1" applyFill="1" applyBorder="1" applyAlignment="1">
      <alignment horizontal="center" vertical="center"/>
    </xf>
    <xf numFmtId="0" fontId="0" fillId="11" borderId="9" xfId="0" applyFill="1" applyBorder="1" applyAlignment="1">
      <alignment horizontal="left" vertical="center"/>
    </xf>
    <xf numFmtId="0" fontId="53" fillId="11" borderId="0" xfId="0" applyFont="1" applyFill="1" applyAlignment="1">
      <alignment horizontal="right"/>
    </xf>
    <xf numFmtId="0" fontId="53" fillId="24" borderId="9" xfId="0" applyFont="1" applyFill="1" applyBorder="1" applyAlignment="1">
      <alignment horizontal="left" vertical="center" wrapText="1"/>
    </xf>
    <xf numFmtId="0" fontId="53" fillId="24" borderId="9" xfId="0" applyFont="1" applyFill="1" applyBorder="1" applyAlignment="1">
      <alignment horizontal="center" vertical="center" wrapText="1"/>
    </xf>
    <xf numFmtId="9" fontId="0" fillId="0" borderId="9" xfId="0" applyNumberFormat="1" applyBorder="1" applyAlignment="1">
      <alignment horizontal="center" vertical="center"/>
    </xf>
    <xf numFmtId="0" fontId="55" fillId="42" borderId="9" xfId="0" applyFont="1" applyFill="1" applyBorder="1" applyAlignment="1">
      <alignment horizontal="center" vertical="center" wrapText="1"/>
    </xf>
    <xf numFmtId="14" fontId="55" fillId="42" borderId="9" xfId="0" applyNumberFormat="1" applyFont="1" applyFill="1" applyBorder="1" applyAlignment="1">
      <alignment horizontal="center" vertical="center" wrapText="1"/>
    </xf>
    <xf numFmtId="0" fontId="55" fillId="42" borderId="12" xfId="0" applyFont="1" applyFill="1" applyBorder="1" applyAlignment="1">
      <alignment vertical="center" wrapText="1"/>
    </xf>
    <xf numFmtId="0" fontId="55" fillId="42" borderId="12" xfId="0" applyFont="1" applyFill="1" applyBorder="1" applyAlignment="1">
      <alignment horizontal="center" vertical="center" wrapText="1"/>
    </xf>
    <xf numFmtId="9" fontId="55" fillId="42" borderId="12" xfId="1" applyFont="1" applyFill="1" applyBorder="1" applyAlignment="1">
      <alignment horizontal="center" vertical="center" wrapText="1"/>
    </xf>
    <xf numFmtId="9" fontId="55" fillId="42" borderId="9" xfId="1" applyFont="1" applyFill="1" applyBorder="1" applyAlignment="1">
      <alignment horizontal="center" vertical="center" wrapText="1"/>
    </xf>
    <xf numFmtId="1" fontId="55" fillId="42" borderId="9" xfId="1" applyNumberFormat="1" applyFont="1" applyFill="1" applyBorder="1" applyAlignment="1">
      <alignment horizontal="center" vertical="center" wrapText="1"/>
    </xf>
    <xf numFmtId="166" fontId="53" fillId="42" borderId="9" xfId="0" quotePrefix="1" applyNumberFormat="1" applyFont="1" applyFill="1" applyBorder="1" applyAlignment="1">
      <alignment horizontal="center" vertical="center"/>
    </xf>
    <xf numFmtId="0" fontId="52" fillId="42" borderId="9" xfId="0" quotePrefix="1" applyFont="1" applyFill="1" applyBorder="1" applyAlignment="1">
      <alignment horizontal="center" vertical="center"/>
    </xf>
    <xf numFmtId="9" fontId="0" fillId="42" borderId="9" xfId="0" applyNumberFormat="1" applyFill="1" applyBorder="1" applyAlignment="1">
      <alignment horizontal="center" vertical="center"/>
    </xf>
    <xf numFmtId="0" fontId="0" fillId="42" borderId="9" xfId="0" applyFill="1" applyBorder="1" applyAlignment="1">
      <alignment horizontal="center" vertical="center"/>
    </xf>
    <xf numFmtId="0" fontId="53" fillId="11" borderId="0" xfId="0" applyFont="1" applyFill="1"/>
    <xf numFmtId="166" fontId="53" fillId="11" borderId="0" xfId="0" applyNumberFormat="1" applyFont="1" applyFill="1"/>
    <xf numFmtId="0" fontId="53" fillId="0" borderId="9" xfId="0" applyFont="1" applyBorder="1" applyAlignment="1">
      <alignment horizontal="center" wrapText="1"/>
    </xf>
    <xf numFmtId="0" fontId="0" fillId="0" borderId="9" xfId="0" applyBorder="1" applyAlignment="1">
      <alignment horizontal="center" wrapText="1"/>
    </xf>
    <xf numFmtId="0" fontId="0" fillId="0" borderId="9" xfId="0" applyBorder="1" applyAlignment="1">
      <alignment horizontal="center" vertical="center" wrapText="1"/>
    </xf>
    <xf numFmtId="14" fontId="0" fillId="0" borderId="9" xfId="0" applyNumberFormat="1" applyBorder="1" applyAlignment="1">
      <alignment horizontal="center" vertical="center"/>
    </xf>
    <xf numFmtId="0" fontId="44" fillId="0" borderId="0" xfId="0" applyFont="1" applyAlignment="1">
      <alignment horizontal="center" wrapText="1"/>
    </xf>
    <xf numFmtId="0" fontId="0" fillId="0" borderId="14" xfId="0" applyBorder="1" applyAlignment="1">
      <alignment horizontal="center" wrapText="1"/>
    </xf>
    <xf numFmtId="0" fontId="0" fillId="18" borderId="9" xfId="0" applyFill="1" applyBorder="1" applyAlignment="1">
      <alignment horizontal="center" vertical="center"/>
    </xf>
    <xf numFmtId="0" fontId="0" fillId="18" borderId="9" xfId="0" applyFill="1" applyBorder="1" applyAlignment="1">
      <alignment horizontal="center" vertical="center" wrapText="1"/>
    </xf>
    <xf numFmtId="14" fontId="0" fillId="18" borderId="9" xfId="0" applyNumberFormat="1" applyFill="1" applyBorder="1" applyAlignment="1">
      <alignment horizontal="center" vertical="center"/>
    </xf>
    <xf numFmtId="0" fontId="0" fillId="33" borderId="9" xfId="0" applyFill="1" applyBorder="1" applyAlignment="1">
      <alignment horizontal="center" wrapText="1"/>
    </xf>
    <xf numFmtId="0" fontId="0" fillId="33" borderId="9" xfId="0" applyFill="1" applyBorder="1" applyAlignment="1">
      <alignment horizontal="center" vertical="center"/>
    </xf>
    <xf numFmtId="0" fontId="55" fillId="33" borderId="9" xfId="0" applyFont="1" applyFill="1" applyBorder="1" applyAlignment="1">
      <alignment vertical="center" wrapText="1"/>
    </xf>
    <xf numFmtId="0" fontId="55" fillId="33" borderId="12" xfId="0" applyFont="1" applyFill="1" applyBorder="1" applyAlignment="1">
      <alignment horizontal="center" vertical="center" wrapText="1"/>
    </xf>
    <xf numFmtId="9" fontId="55" fillId="33" borderId="12" xfId="1" applyFont="1" applyFill="1" applyBorder="1" applyAlignment="1">
      <alignment horizontal="center" vertical="center" wrapText="1"/>
    </xf>
    <xf numFmtId="9" fontId="55" fillId="33" borderId="9" xfId="1" applyFont="1" applyFill="1" applyBorder="1" applyAlignment="1">
      <alignment horizontal="center" vertical="center" wrapText="1"/>
    </xf>
    <xf numFmtId="0" fontId="55" fillId="33" borderId="9" xfId="0" applyFont="1" applyFill="1" applyBorder="1" applyAlignment="1">
      <alignment horizontal="center" vertical="center" wrapText="1"/>
    </xf>
    <xf numFmtId="1" fontId="55" fillId="33" borderId="9" xfId="1" applyNumberFormat="1" applyFont="1" applyFill="1" applyBorder="1" applyAlignment="1">
      <alignment horizontal="center" vertical="center" wrapText="1"/>
    </xf>
    <xf numFmtId="166" fontId="53" fillId="33" borderId="9" xfId="0" quotePrefix="1" applyNumberFormat="1" applyFont="1" applyFill="1" applyBorder="1" applyAlignment="1">
      <alignment horizontal="center" vertical="center"/>
    </xf>
    <xf numFmtId="0" fontId="52" fillId="33" borderId="9" xfId="0" quotePrefix="1" applyFont="1" applyFill="1" applyBorder="1" applyAlignment="1">
      <alignment horizontal="center" vertical="center"/>
    </xf>
    <xf numFmtId="14" fontId="0" fillId="33" borderId="9" xfId="0" applyNumberFormat="1" applyFill="1" applyBorder="1" applyAlignment="1">
      <alignment horizontal="center" vertical="center"/>
    </xf>
    <xf numFmtId="0" fontId="0" fillId="33" borderId="9" xfId="0" applyFill="1" applyBorder="1" applyAlignment="1">
      <alignment horizontal="center" vertical="center" wrapText="1"/>
    </xf>
    <xf numFmtId="166" fontId="53" fillId="0" borderId="9" xfId="0" applyNumberFormat="1" applyFont="1" applyBorder="1" applyAlignment="1">
      <alignment horizontal="center" vertical="center"/>
    </xf>
    <xf numFmtId="0" fontId="52" fillId="0" borderId="9" xfId="0" applyFont="1" applyBorder="1" applyAlignment="1">
      <alignment horizontal="center" vertical="center"/>
    </xf>
    <xf numFmtId="9" fontId="20" fillId="0" borderId="9" xfId="1" applyFont="1" applyFill="1" applyBorder="1" applyAlignment="1">
      <alignment horizontal="center" vertical="center" wrapText="1"/>
    </xf>
    <xf numFmtId="9" fontId="20" fillId="0" borderId="12" xfId="1" applyFont="1" applyFill="1" applyBorder="1" applyAlignment="1">
      <alignment horizontal="center" vertical="center" wrapText="1"/>
    </xf>
    <xf numFmtId="0" fontId="23" fillId="0" borderId="12" xfId="0" applyFont="1" applyBorder="1" applyAlignment="1">
      <alignment horizontal="center" vertical="center" wrapText="1"/>
    </xf>
    <xf numFmtId="0" fontId="19" fillId="0" borderId="2" xfId="0" applyFont="1" applyBorder="1" applyAlignment="1">
      <alignment horizontal="center"/>
    </xf>
    <xf numFmtId="0" fontId="19" fillId="0" borderId="1" xfId="0" applyFont="1" applyBorder="1"/>
    <xf numFmtId="0" fontId="19" fillId="0" borderId="11" xfId="0" applyFont="1" applyBorder="1"/>
    <xf numFmtId="0" fontId="19" fillId="0" borderId="3" xfId="0" applyFont="1" applyBorder="1" applyAlignment="1">
      <alignment horizontal="center"/>
    </xf>
    <xf numFmtId="0" fontId="19" fillId="0" borderId="3" xfId="0" applyFont="1" applyBorder="1"/>
    <xf numFmtId="0" fontId="19" fillId="0" borderId="48" xfId="0" applyFont="1" applyBorder="1"/>
    <xf numFmtId="0" fontId="19" fillId="0" borderId="45" xfId="0" applyFont="1" applyBorder="1"/>
    <xf numFmtId="0" fontId="19" fillId="0" borderId="19" xfId="0" applyFont="1" applyBorder="1"/>
    <xf numFmtId="0" fontId="19" fillId="49" borderId="3" xfId="0" applyFont="1" applyFill="1" applyBorder="1"/>
    <xf numFmtId="0" fontId="19" fillId="49" borderId="1" xfId="0" applyFont="1" applyFill="1" applyBorder="1"/>
    <xf numFmtId="0" fontId="19" fillId="49" borderId="11" xfId="0" applyFont="1" applyFill="1" applyBorder="1"/>
    <xf numFmtId="9" fontId="20" fillId="49" borderId="9" xfId="1" applyFont="1" applyFill="1" applyBorder="1" applyAlignment="1">
      <alignment horizontal="center" vertical="center" wrapText="1"/>
    </xf>
    <xf numFmtId="164" fontId="20" fillId="49" borderId="9" xfId="1" applyNumberFormat="1" applyFont="1" applyFill="1" applyBorder="1" applyAlignment="1">
      <alignment horizontal="center" vertical="center" wrapText="1"/>
    </xf>
    <xf numFmtId="9" fontId="20" fillId="49" borderId="12" xfId="1" applyFont="1" applyFill="1" applyBorder="1" applyAlignment="1">
      <alignment horizontal="center" vertical="center" wrapText="1"/>
    </xf>
    <xf numFmtId="0" fontId="0" fillId="49" borderId="0" xfId="0" applyFill="1"/>
    <xf numFmtId="164" fontId="20" fillId="49" borderId="12" xfId="1" applyNumberFormat="1" applyFont="1" applyFill="1" applyBorder="1" applyAlignment="1">
      <alignment horizontal="center" vertical="center" wrapText="1"/>
    </xf>
    <xf numFmtId="0" fontId="0" fillId="18" borderId="9" xfId="0" applyFill="1" applyBorder="1" applyAlignment="1">
      <alignment horizontal="center"/>
    </xf>
    <xf numFmtId="0" fontId="0" fillId="18" borderId="12" xfId="0" applyFill="1" applyBorder="1" applyAlignment="1">
      <alignment horizontal="center"/>
    </xf>
    <xf numFmtId="0" fontId="55" fillId="18" borderId="9" xfId="0" applyFont="1" applyFill="1" applyBorder="1" applyAlignment="1">
      <alignment horizontal="center" vertical="center" wrapText="1"/>
    </xf>
    <xf numFmtId="0" fontId="0" fillId="0" borderId="14" xfId="0" applyBorder="1" applyAlignment="1">
      <alignment horizontal="center" vertical="center" wrapText="1"/>
    </xf>
    <xf numFmtId="0" fontId="53" fillId="0" borderId="0" xfId="0" applyFont="1"/>
    <xf numFmtId="10" fontId="52" fillId="15" borderId="17" xfId="0" applyNumberFormat="1" applyFont="1" applyFill="1" applyBorder="1" applyAlignment="1">
      <alignment horizontal="center" vertical="center"/>
    </xf>
    <xf numFmtId="10" fontId="52" fillId="15" borderId="13" xfId="0" applyNumberFormat="1" applyFont="1" applyFill="1" applyBorder="1" applyAlignment="1">
      <alignment horizontal="center" vertical="center"/>
    </xf>
    <xf numFmtId="0" fontId="51" fillId="0" borderId="8" xfId="0" applyFont="1" applyBorder="1" applyAlignment="1">
      <alignment horizontal="center" vertical="center"/>
    </xf>
    <xf numFmtId="0" fontId="0" fillId="42" borderId="9" xfId="0" applyFill="1" applyBorder="1" applyAlignment="1">
      <alignment horizontal="center" vertical="center" wrapText="1"/>
    </xf>
    <xf numFmtId="0" fontId="0" fillId="0" borderId="14" xfId="0" applyBorder="1" applyAlignment="1">
      <alignment horizontal="center" vertical="center"/>
    </xf>
    <xf numFmtId="0" fontId="19" fillId="0" borderId="4" xfId="0" applyFont="1" applyBorder="1"/>
    <xf numFmtId="0" fontId="23" fillId="0" borderId="4" xfId="0" applyFont="1" applyBorder="1" applyAlignment="1">
      <alignment horizontal="center" vertical="center" wrapText="1"/>
    </xf>
    <xf numFmtId="0" fontId="0" fillId="0" borderId="4" xfId="0" applyBorder="1" applyAlignment="1">
      <alignment wrapText="1"/>
    </xf>
    <xf numFmtId="0" fontId="19" fillId="49" borderId="19" xfId="0" applyFont="1" applyFill="1" applyBorder="1"/>
    <xf numFmtId="0" fontId="0" fillId="0" borderId="8" xfId="0" applyBorder="1" applyAlignment="1">
      <alignment wrapText="1"/>
    </xf>
    <xf numFmtId="0" fontId="0" fillId="19" borderId="4" xfId="0" applyFill="1" applyBorder="1"/>
    <xf numFmtId="0" fontId="24" fillId="53" borderId="9" xfId="0" applyFont="1" applyFill="1" applyBorder="1" applyAlignment="1">
      <alignment horizontal="center" vertical="center" wrapText="1"/>
    </xf>
    <xf numFmtId="0" fontId="24" fillId="53" borderId="9" xfId="0" applyFont="1" applyFill="1" applyBorder="1" applyAlignment="1">
      <alignment vertical="center" wrapText="1"/>
    </xf>
    <xf numFmtId="0" fontId="23" fillId="53" borderId="9" xfId="0" applyFont="1" applyFill="1" applyBorder="1" applyAlignment="1">
      <alignment horizontal="center" vertical="center" wrapText="1"/>
    </xf>
    <xf numFmtId="0" fontId="20" fillId="53" borderId="9" xfId="0" applyFont="1" applyFill="1" applyBorder="1" applyAlignment="1">
      <alignment horizontal="center" vertical="center" wrapText="1"/>
    </xf>
    <xf numFmtId="9" fontId="20" fillId="53" borderId="9" xfId="1" applyFont="1" applyFill="1" applyBorder="1" applyAlignment="1">
      <alignment horizontal="center" vertical="center" wrapText="1"/>
    </xf>
    <xf numFmtId="164" fontId="20" fillId="53" borderId="9" xfId="1" applyNumberFormat="1" applyFont="1" applyFill="1" applyBorder="1" applyAlignment="1">
      <alignment horizontal="center" vertical="center" wrapText="1"/>
    </xf>
    <xf numFmtId="0" fontId="24" fillId="53" borderId="14" xfId="0" applyFont="1" applyFill="1" applyBorder="1" applyAlignment="1">
      <alignment vertical="center" wrapText="1"/>
    </xf>
    <xf numFmtId="0" fontId="0" fillId="53" borderId="0" xfId="0" applyFill="1"/>
    <xf numFmtId="0" fontId="23" fillId="53" borderId="12" xfId="0" applyFont="1" applyFill="1" applyBorder="1" applyAlignment="1">
      <alignment horizontal="center" vertical="center" wrapText="1"/>
    </xf>
    <xf numFmtId="9" fontId="20" fillId="53" borderId="12" xfId="1" applyFont="1" applyFill="1" applyBorder="1" applyAlignment="1">
      <alignment horizontal="center" vertical="center" wrapText="1"/>
    </xf>
    <xf numFmtId="9" fontId="20" fillId="53" borderId="14" xfId="1" applyFont="1" applyFill="1" applyBorder="1" applyAlignment="1">
      <alignment horizontal="center" vertical="center" wrapText="1"/>
    </xf>
    <xf numFmtId="2" fontId="20" fillId="53" borderId="14" xfId="1" quotePrefix="1" applyNumberFormat="1" applyFont="1" applyFill="1" applyBorder="1" applyAlignment="1">
      <alignment horizontal="center" vertical="center" wrapText="1"/>
    </xf>
    <xf numFmtId="10" fontId="20" fillId="53" borderId="14" xfId="1" applyNumberFormat="1" applyFont="1" applyFill="1" applyBorder="1" applyAlignment="1">
      <alignment horizontal="center" vertical="center"/>
    </xf>
    <xf numFmtId="9" fontId="20" fillId="53" borderId="14" xfId="1" quotePrefix="1" applyFont="1" applyFill="1" applyBorder="1" applyAlignment="1">
      <alignment horizontal="center" vertical="center" wrapText="1"/>
    </xf>
    <xf numFmtId="0" fontId="23" fillId="53" borderId="9" xfId="0" applyFont="1" applyFill="1" applyBorder="1" applyAlignment="1">
      <alignment vertical="center" wrapText="1"/>
    </xf>
    <xf numFmtId="0" fontId="24" fillId="53" borderId="12" xfId="0" applyFont="1" applyFill="1" applyBorder="1" applyAlignment="1">
      <alignment horizontal="center" vertical="center" wrapText="1"/>
    </xf>
    <xf numFmtId="0" fontId="20" fillId="53" borderId="12" xfId="0" applyFont="1" applyFill="1" applyBorder="1" applyAlignment="1">
      <alignment horizontal="center" vertical="center" wrapText="1"/>
    </xf>
    <xf numFmtId="0" fontId="24" fillId="53" borderId="12" xfId="0" applyFont="1" applyFill="1" applyBorder="1" applyAlignment="1">
      <alignment vertical="center" wrapText="1"/>
    </xf>
    <xf numFmtId="0" fontId="24" fillId="53" borderId="4" xfId="0" applyFont="1" applyFill="1" applyBorder="1" applyAlignment="1">
      <alignment horizontal="center" vertical="center" wrapText="1"/>
    </xf>
    <xf numFmtId="0" fontId="24" fillId="53" borderId="4" xfId="0" applyFont="1" applyFill="1" applyBorder="1" applyAlignment="1">
      <alignment vertical="center" wrapText="1"/>
    </xf>
    <xf numFmtId="0" fontId="23" fillId="53" borderId="4" xfId="0" applyFont="1" applyFill="1" applyBorder="1" applyAlignment="1">
      <alignment horizontal="center" vertical="center" wrapText="1"/>
    </xf>
    <xf numFmtId="0" fontId="20" fillId="53" borderId="4" xfId="0" applyFont="1" applyFill="1" applyBorder="1" applyAlignment="1">
      <alignment horizontal="center" vertical="center" wrapText="1"/>
    </xf>
    <xf numFmtId="9" fontId="20" fillId="53" borderId="4" xfId="1" applyFont="1" applyFill="1" applyBorder="1" applyAlignment="1">
      <alignment horizontal="center" vertical="center" wrapText="1"/>
    </xf>
    <xf numFmtId="164" fontId="20" fillId="53" borderId="4" xfId="1" applyNumberFormat="1" applyFont="1" applyFill="1" applyBorder="1" applyAlignment="1">
      <alignment horizontal="center" vertical="center" wrapText="1"/>
    </xf>
    <xf numFmtId="164" fontId="20" fillId="53" borderId="12" xfId="1" applyNumberFormat="1" applyFont="1" applyFill="1" applyBorder="1" applyAlignment="1">
      <alignment horizontal="center" vertical="center" wrapText="1"/>
    </xf>
    <xf numFmtId="0" fontId="23" fillId="53" borderId="4" xfId="0" applyFont="1" applyFill="1" applyBorder="1" applyAlignment="1">
      <alignment vertical="center" wrapText="1"/>
    </xf>
    <xf numFmtId="0" fontId="43" fillId="53" borderId="4" xfId="0" applyFont="1" applyFill="1" applyBorder="1" applyAlignment="1">
      <alignment vertical="center" wrapText="1"/>
    </xf>
    <xf numFmtId="0" fontId="0" fillId="53" borderId="4" xfId="0" applyFill="1" applyBorder="1"/>
    <xf numFmtId="0" fontId="0" fillId="33" borderId="8" xfId="0" applyFill="1" applyBorder="1"/>
    <xf numFmtId="0" fontId="0" fillId="16" borderId="8" xfId="0" applyFill="1" applyBorder="1"/>
    <xf numFmtId="0" fontId="0" fillId="11" borderId="8" xfId="0" applyFill="1" applyBorder="1"/>
    <xf numFmtId="0" fontId="0" fillId="0" borderId="3" xfId="0" applyBorder="1"/>
    <xf numFmtId="0" fontId="0" fillId="42" borderId="8" xfId="0" applyFill="1" applyBorder="1"/>
    <xf numFmtId="0" fontId="24" fillId="53" borderId="5" xfId="0" applyFont="1" applyFill="1" applyBorder="1" applyAlignment="1">
      <alignment horizontal="center" vertical="center" wrapText="1"/>
    </xf>
    <xf numFmtId="0" fontId="24" fillId="53" borderId="5" xfId="0" applyFont="1" applyFill="1" applyBorder="1" applyAlignment="1">
      <alignment vertical="center" wrapText="1"/>
    </xf>
    <xf numFmtId="0" fontId="23" fillId="53" borderId="5" xfId="0" applyFont="1" applyFill="1" applyBorder="1" applyAlignment="1">
      <alignment horizontal="center" vertical="center" wrapText="1"/>
    </xf>
    <xf numFmtId="0" fontId="20" fillId="53" borderId="5" xfId="0" applyFont="1" applyFill="1" applyBorder="1" applyAlignment="1">
      <alignment horizontal="center" vertical="center" wrapText="1"/>
    </xf>
    <xf numFmtId="0" fontId="19" fillId="53" borderId="2" xfId="0" applyFont="1" applyFill="1" applyBorder="1" applyAlignment="1">
      <alignment horizontal="center"/>
    </xf>
    <xf numFmtId="0" fontId="19" fillId="53" borderId="1" xfId="0" applyFont="1" applyFill="1" applyBorder="1"/>
    <xf numFmtId="0" fontId="19" fillId="53" borderId="9" xfId="0" applyFont="1" applyFill="1" applyBorder="1"/>
    <xf numFmtId="0" fontId="19" fillId="53" borderId="3" xfId="0" applyFont="1" applyFill="1" applyBorder="1" applyAlignment="1">
      <alignment horizontal="center"/>
    </xf>
    <xf numFmtId="0" fontId="19" fillId="53" borderId="3" xfId="0" applyFont="1" applyFill="1" applyBorder="1"/>
    <xf numFmtId="0" fontId="19" fillId="53" borderId="48" xfId="0" applyFont="1" applyFill="1" applyBorder="1"/>
    <xf numFmtId="0" fontId="19" fillId="53" borderId="45" xfId="0" applyFont="1" applyFill="1" applyBorder="1"/>
    <xf numFmtId="0" fontId="19" fillId="53" borderId="12" xfId="0" applyFont="1" applyFill="1" applyBorder="1"/>
    <xf numFmtId="0" fontId="19" fillId="53" borderId="1" xfId="0" applyFont="1" applyFill="1" applyBorder="1" applyAlignment="1">
      <alignment horizontal="left" wrapText="1"/>
    </xf>
    <xf numFmtId="0" fontId="19" fillId="53" borderId="3" xfId="0" applyFont="1" applyFill="1" applyBorder="1" applyAlignment="1">
      <alignment horizontal="center" vertical="center" wrapText="1"/>
    </xf>
    <xf numFmtId="0" fontId="19" fillId="53" borderId="3" xfId="0" applyFont="1" applyFill="1" applyBorder="1" applyAlignment="1">
      <alignment horizontal="center" vertical="center"/>
    </xf>
    <xf numFmtId="0" fontId="19" fillId="53" borderId="11" xfId="0" applyFont="1" applyFill="1" applyBorder="1"/>
    <xf numFmtId="0" fontId="19" fillId="53" borderId="19" xfId="0" applyFont="1" applyFill="1" applyBorder="1"/>
    <xf numFmtId="0" fontId="0" fillId="54" borderId="0" xfId="0" applyFill="1"/>
    <xf numFmtId="0" fontId="24" fillId="54" borderId="9" xfId="0" applyFont="1" applyFill="1" applyBorder="1" applyAlignment="1">
      <alignment horizontal="center" vertical="center" wrapText="1"/>
    </xf>
    <xf numFmtId="0" fontId="24" fillId="54" borderId="9" xfId="0" applyFont="1" applyFill="1" applyBorder="1" applyAlignment="1">
      <alignment vertical="center" wrapText="1"/>
    </xf>
    <xf numFmtId="0" fontId="23" fillId="54" borderId="9" xfId="0" applyFont="1" applyFill="1" applyBorder="1" applyAlignment="1">
      <alignment horizontal="center" vertical="center" wrapText="1"/>
    </xf>
    <xf numFmtId="0" fontId="23" fillId="55" borderId="9" xfId="0" applyFont="1" applyFill="1" applyBorder="1" applyAlignment="1">
      <alignment horizontal="center" vertical="center" wrapText="1"/>
    </xf>
    <xf numFmtId="0" fontId="20" fillId="54" borderId="9" xfId="0" applyFont="1" applyFill="1" applyBorder="1" applyAlignment="1">
      <alignment horizontal="center" vertical="center" wrapText="1"/>
    </xf>
    <xf numFmtId="9" fontId="20" fillId="54" borderId="9" xfId="1" applyFont="1" applyFill="1" applyBorder="1" applyAlignment="1">
      <alignment horizontal="center" vertical="center" wrapText="1"/>
    </xf>
    <xf numFmtId="164" fontId="20" fillId="54" borderId="9" xfId="1" applyNumberFormat="1" applyFont="1" applyFill="1" applyBorder="1" applyAlignment="1">
      <alignment horizontal="center" vertical="center" wrapText="1"/>
    </xf>
    <xf numFmtId="0" fontId="23" fillId="54" borderId="9" xfId="0" applyFont="1" applyFill="1" applyBorder="1" applyAlignment="1">
      <alignment vertical="center" wrapText="1"/>
    </xf>
    <xf numFmtId="0" fontId="24" fillId="54" borderId="11" xfId="0" applyFont="1" applyFill="1" applyBorder="1" applyAlignment="1">
      <alignment horizontal="center" vertical="center" wrapText="1"/>
    </xf>
    <xf numFmtId="0" fontId="23" fillId="55" borderId="11" xfId="0" applyFont="1" applyFill="1" applyBorder="1" applyAlignment="1">
      <alignment horizontal="center" vertical="center" wrapText="1"/>
    </xf>
    <xf numFmtId="0" fontId="23" fillId="54" borderId="12" xfId="0" applyFont="1" applyFill="1" applyBorder="1" applyAlignment="1">
      <alignment vertical="center" wrapText="1"/>
    </xf>
    <xf numFmtId="0" fontId="24" fillId="54" borderId="16" xfId="0" applyFont="1" applyFill="1" applyBorder="1" applyAlignment="1">
      <alignment horizontal="center" vertical="center" wrapText="1"/>
    </xf>
    <xf numFmtId="0" fontId="49" fillId="54" borderId="4" xfId="0" applyFont="1" applyFill="1" applyBorder="1"/>
    <xf numFmtId="0" fontId="23" fillId="53" borderId="15" xfId="0" applyFont="1" applyFill="1" applyBorder="1" applyAlignment="1">
      <alignment horizontal="center" vertical="center" wrapText="1"/>
    </xf>
    <xf numFmtId="9" fontId="20" fillId="53" borderId="15" xfId="1" applyFont="1" applyFill="1" applyBorder="1" applyAlignment="1">
      <alignment horizontal="center" vertical="center" wrapText="1"/>
    </xf>
    <xf numFmtId="0" fontId="20" fillId="53" borderId="15" xfId="0" applyFont="1" applyFill="1" applyBorder="1" applyAlignment="1">
      <alignment horizontal="center" vertical="center" wrapText="1"/>
    </xf>
    <xf numFmtId="0" fontId="24" fillId="53" borderId="15" xfId="0" applyFont="1" applyFill="1" applyBorder="1" applyAlignment="1">
      <alignment horizontal="center" vertical="center" wrapText="1"/>
    </xf>
    <xf numFmtId="0" fontId="24" fillId="53" borderId="15" xfId="0" applyFont="1" applyFill="1" applyBorder="1" applyAlignment="1">
      <alignment vertical="center" wrapText="1"/>
    </xf>
    <xf numFmtId="164" fontId="20" fillId="53" borderId="15" xfId="1" applyNumberFormat="1" applyFont="1" applyFill="1" applyBorder="1" applyAlignment="1">
      <alignment horizontal="center" vertical="center" wrapText="1"/>
    </xf>
    <xf numFmtId="0" fontId="13" fillId="0" borderId="12" xfId="0" applyFont="1" applyBorder="1" applyAlignment="1">
      <alignment horizontal="left"/>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41"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21" fillId="0" borderId="1" xfId="0" applyFont="1" applyBorder="1" applyAlignment="1">
      <alignment horizontal="center" vertical="center"/>
    </xf>
    <xf numFmtId="0" fontId="21" fillId="19" borderId="4" xfId="0" applyFont="1" applyFill="1" applyBorder="1" applyAlignment="1">
      <alignment horizontal="center" vertical="center" wrapText="1"/>
    </xf>
    <xf numFmtId="0" fontId="21" fillId="0" borderId="4" xfId="0" applyFont="1" applyBorder="1" applyAlignment="1">
      <alignment horizontal="center" vertical="center"/>
    </xf>
    <xf numFmtId="0" fontId="19" fillId="0" borderId="3" xfId="0" applyFont="1" applyBorder="1" applyAlignment="1">
      <alignment horizontal="center" vertical="center" wrapText="1"/>
    </xf>
    <xf numFmtId="0" fontId="26" fillId="0" borderId="9" xfId="0" applyFont="1" applyBorder="1" applyAlignment="1">
      <alignment horizontal="center" vertical="center"/>
    </xf>
    <xf numFmtId="0" fontId="39" fillId="0" borderId="12"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0" xfId="0" applyFont="1" applyBorder="1" applyAlignment="1">
      <alignment horizontal="center" vertical="center" wrapText="1"/>
    </xf>
    <xf numFmtId="0" fontId="42" fillId="0" borderId="4" xfId="0" applyFont="1" applyBorder="1" applyAlignment="1">
      <alignment horizontal="center" vertical="center" wrapText="1"/>
    </xf>
    <xf numFmtId="0" fontId="19" fillId="0" borderId="4" xfId="0" applyFont="1" applyBorder="1" applyAlignment="1">
      <alignment horizontal="center" vertical="center"/>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2" fontId="20" fillId="54" borderId="12" xfId="1" quotePrefix="1" applyNumberFormat="1" applyFont="1" applyFill="1" applyBorder="1" applyAlignment="1">
      <alignment horizontal="center" vertical="center" wrapText="1"/>
    </xf>
    <xf numFmtId="2" fontId="20" fillId="54" borderId="14" xfId="1" quotePrefix="1" applyNumberFormat="1" applyFont="1" applyFill="1" applyBorder="1" applyAlignment="1">
      <alignment horizontal="center" vertical="center" wrapText="1"/>
    </xf>
    <xf numFmtId="2" fontId="20" fillId="54" borderId="15" xfId="1" quotePrefix="1" applyNumberFormat="1" applyFont="1" applyFill="1" applyBorder="1" applyAlignment="1">
      <alignment horizontal="center" vertical="center" wrapText="1"/>
    </xf>
    <xf numFmtId="0" fontId="20" fillId="54" borderId="9"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9" fillId="11" borderId="45"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2" xfId="0" applyFont="1" applyFill="1" applyBorder="1" applyAlignment="1">
      <alignment horizontal="center" vertical="center" wrapText="1"/>
    </xf>
    <xf numFmtId="2" fontId="20" fillId="11" borderId="12" xfId="1" quotePrefix="1" applyNumberFormat="1" applyFont="1" applyFill="1" applyBorder="1" applyAlignment="1">
      <alignment horizontal="center" vertical="center" wrapText="1"/>
    </xf>
    <xf numFmtId="2" fontId="20" fillId="11" borderId="14" xfId="1" quotePrefix="1" applyNumberFormat="1" applyFont="1" applyFill="1" applyBorder="1" applyAlignment="1">
      <alignment horizontal="center" vertical="center" wrapText="1"/>
    </xf>
    <xf numFmtId="1" fontId="20" fillId="11" borderId="9" xfId="1" applyNumberFormat="1" applyFont="1" applyFill="1" applyBorder="1" applyAlignment="1">
      <alignment horizontal="center" vertical="center" wrapText="1"/>
    </xf>
    <xf numFmtId="1" fontId="20" fillId="11" borderId="12" xfId="1" applyNumberFormat="1" applyFont="1" applyFill="1" applyBorder="1" applyAlignment="1">
      <alignment horizontal="center" vertical="center" wrapText="1"/>
    </xf>
    <xf numFmtId="1" fontId="20" fillId="11" borderId="9" xfId="0" quotePrefix="1" applyNumberFormat="1" applyFont="1" applyFill="1" applyBorder="1" applyAlignment="1">
      <alignment horizontal="center" vertical="center" wrapText="1"/>
    </xf>
    <xf numFmtId="1" fontId="20" fillId="11" borderId="12" xfId="0" quotePrefix="1" applyNumberFormat="1" applyFont="1" applyFill="1" applyBorder="1" applyAlignment="1">
      <alignment horizontal="center" vertical="center" wrapText="1"/>
    </xf>
    <xf numFmtId="1" fontId="20" fillId="11" borderId="9" xfId="0" applyNumberFormat="1" applyFont="1" applyFill="1" applyBorder="1" applyAlignment="1">
      <alignment horizontal="center" vertical="center" wrapText="1"/>
    </xf>
    <xf numFmtId="1" fontId="20" fillId="11" borderId="12" xfId="0" applyNumberFormat="1" applyFont="1" applyFill="1" applyBorder="1" applyAlignment="1">
      <alignment horizontal="center" vertical="center" wrapText="1"/>
    </xf>
    <xf numFmtId="2" fontId="20" fillId="53" borderId="12" xfId="1" quotePrefix="1" applyNumberFormat="1" applyFont="1" applyFill="1" applyBorder="1" applyAlignment="1">
      <alignment horizontal="center" vertical="center" wrapText="1"/>
    </xf>
    <xf numFmtId="2" fontId="20" fillId="53" borderId="14" xfId="1" quotePrefix="1" applyNumberFormat="1" applyFont="1" applyFill="1" applyBorder="1" applyAlignment="1">
      <alignment horizontal="center" vertical="center" wrapText="1"/>
    </xf>
    <xf numFmtId="1" fontId="20" fillId="53" borderId="9" xfId="1" applyNumberFormat="1" applyFont="1" applyFill="1" applyBorder="1" applyAlignment="1">
      <alignment horizontal="center" vertical="center" wrapText="1"/>
    </xf>
    <xf numFmtId="1" fontId="20" fillId="53" borderId="12" xfId="1" applyNumberFormat="1" applyFont="1" applyFill="1" applyBorder="1" applyAlignment="1">
      <alignment horizontal="center" vertical="center" wrapText="1"/>
    </xf>
    <xf numFmtId="1" fontId="20" fillId="53" borderId="9" xfId="0" quotePrefix="1" applyNumberFormat="1" applyFont="1" applyFill="1" applyBorder="1" applyAlignment="1">
      <alignment horizontal="center" vertical="center" wrapText="1"/>
    </xf>
    <xf numFmtId="1" fontId="20" fillId="53" borderId="12" xfId="0" quotePrefix="1" applyNumberFormat="1" applyFont="1" applyFill="1" applyBorder="1" applyAlignment="1">
      <alignment horizontal="center" vertical="center" wrapText="1"/>
    </xf>
    <xf numFmtId="1" fontId="20" fillId="53" borderId="9" xfId="0" applyNumberFormat="1" applyFont="1" applyFill="1" applyBorder="1" applyAlignment="1">
      <alignment horizontal="center" vertical="center" wrapText="1"/>
    </xf>
    <xf numFmtId="1" fontId="20" fillId="53" borderId="12" xfId="0" applyNumberFormat="1" applyFont="1" applyFill="1" applyBorder="1" applyAlignment="1">
      <alignment horizontal="center" vertical="center" wrapText="1"/>
    </xf>
    <xf numFmtId="0" fontId="21" fillId="53" borderId="11" xfId="0" applyFont="1" applyFill="1" applyBorder="1" applyAlignment="1">
      <alignment horizontal="center" vertical="center"/>
    </xf>
    <xf numFmtId="0" fontId="21" fillId="53" borderId="19" xfId="0" applyFont="1" applyFill="1" applyBorder="1" applyAlignment="1">
      <alignment horizontal="center" vertical="center"/>
    </xf>
    <xf numFmtId="0" fontId="21" fillId="53" borderId="12" xfId="0" applyFont="1" applyFill="1" applyBorder="1" applyAlignment="1">
      <alignment horizontal="center" vertical="center"/>
    </xf>
    <xf numFmtId="0" fontId="21" fillId="53" borderId="14" xfId="0" applyFont="1" applyFill="1" applyBorder="1" applyAlignment="1">
      <alignment horizontal="center" vertical="center"/>
    </xf>
    <xf numFmtId="0" fontId="21" fillId="53" borderId="18" xfId="0" applyFont="1" applyFill="1" applyBorder="1" applyAlignment="1">
      <alignment horizontal="center" vertical="center"/>
    </xf>
    <xf numFmtId="0" fontId="21" fillId="53" borderId="22" xfId="0" applyFont="1" applyFill="1" applyBorder="1" applyAlignment="1">
      <alignment horizontal="center" vertical="center"/>
    </xf>
    <xf numFmtId="0" fontId="19" fillId="53" borderId="4" xfId="0" applyFont="1" applyFill="1" applyBorder="1" applyAlignment="1">
      <alignment horizontal="center" vertical="center" wrapText="1"/>
    </xf>
    <xf numFmtId="0" fontId="19" fillId="53" borderId="5" xfId="0" applyFont="1" applyFill="1" applyBorder="1" applyAlignment="1">
      <alignment horizontal="center" vertical="center" wrapText="1"/>
    </xf>
    <xf numFmtId="0" fontId="19" fillId="53" borderId="45" xfId="0" applyFont="1" applyFill="1" applyBorder="1" applyAlignment="1">
      <alignment horizontal="center" vertical="center" wrapText="1"/>
    </xf>
    <xf numFmtId="0" fontId="19" fillId="53" borderId="46" xfId="0" applyFont="1" applyFill="1" applyBorder="1" applyAlignment="1">
      <alignment horizontal="center" vertical="center" wrapText="1"/>
    </xf>
    <xf numFmtId="0" fontId="19" fillId="53" borderId="1" xfId="0" applyFont="1" applyFill="1" applyBorder="1" applyAlignment="1">
      <alignment horizontal="center" vertical="center" wrapText="1"/>
    </xf>
    <xf numFmtId="0" fontId="19" fillId="53" borderId="9" xfId="0" applyFont="1" applyFill="1" applyBorder="1" applyAlignment="1">
      <alignment horizontal="center" vertical="center" wrapText="1"/>
    </xf>
    <xf numFmtId="0" fontId="19" fillId="53" borderId="12" xfId="0" applyFont="1" applyFill="1" applyBorder="1" applyAlignment="1">
      <alignment horizontal="center" vertical="center" wrapText="1"/>
    </xf>
    <xf numFmtId="0" fontId="23" fillId="53" borderId="9" xfId="0" applyFont="1" applyFill="1" applyBorder="1" applyAlignment="1">
      <alignment horizontal="center" vertical="center" wrapText="1"/>
    </xf>
    <xf numFmtId="0" fontId="21" fillId="53" borderId="12" xfId="0" applyFont="1" applyFill="1" applyBorder="1" applyAlignment="1">
      <alignment horizontal="center" vertical="center" wrapText="1"/>
    </xf>
    <xf numFmtId="0" fontId="21" fillId="53" borderId="14" xfId="0" applyFont="1" applyFill="1" applyBorder="1" applyAlignment="1">
      <alignment horizontal="center" vertical="center" wrapText="1"/>
    </xf>
    <xf numFmtId="0" fontId="21" fillId="53" borderId="15" xfId="0" applyFont="1" applyFill="1" applyBorder="1" applyAlignment="1">
      <alignment horizontal="center" vertical="center" wrapText="1"/>
    </xf>
    <xf numFmtId="0" fontId="19" fillId="53" borderId="14" xfId="0" applyFont="1" applyFill="1" applyBorder="1" applyAlignment="1">
      <alignment horizontal="center" vertical="center" wrapText="1"/>
    </xf>
    <xf numFmtId="0" fontId="19" fillId="53" borderId="15" xfId="0" applyFont="1" applyFill="1" applyBorder="1" applyAlignment="1">
      <alignment horizontal="center" vertical="center" wrapText="1"/>
    </xf>
    <xf numFmtId="0" fontId="23" fillId="53" borderId="12" xfId="0" applyFont="1" applyFill="1" applyBorder="1" applyAlignment="1">
      <alignment horizontal="center" vertical="center"/>
    </xf>
    <xf numFmtId="0" fontId="23" fillId="53" borderId="14" xfId="0" applyFont="1" applyFill="1" applyBorder="1" applyAlignment="1">
      <alignment horizontal="center" vertical="center"/>
    </xf>
    <xf numFmtId="0" fontId="23" fillId="53" borderId="15" xfId="0" applyFont="1" applyFill="1" applyBorder="1" applyAlignment="1">
      <alignment horizontal="center" vertical="center"/>
    </xf>
    <xf numFmtId="0" fontId="23" fillId="53" borderId="12" xfId="0" applyFont="1" applyFill="1" applyBorder="1" applyAlignment="1">
      <alignment horizontal="center" vertical="center" wrapText="1"/>
    </xf>
    <xf numFmtId="0" fontId="23" fillId="53" borderId="14" xfId="0" applyFont="1" applyFill="1" applyBorder="1" applyAlignment="1">
      <alignment horizontal="center" vertical="center" wrapText="1"/>
    </xf>
    <xf numFmtId="0" fontId="23" fillId="53" borderId="15" xfId="0" applyFont="1" applyFill="1" applyBorder="1" applyAlignment="1">
      <alignment horizontal="center" vertical="center" wrapText="1"/>
    </xf>
    <xf numFmtId="0" fontId="19" fillId="53" borderId="12" xfId="0" applyFont="1" applyFill="1" applyBorder="1" applyAlignment="1">
      <alignment horizontal="center" vertical="center"/>
    </xf>
    <xf numFmtId="0" fontId="19" fillId="53" borderId="14" xfId="0" applyFont="1" applyFill="1" applyBorder="1" applyAlignment="1">
      <alignment horizontal="center" vertical="center"/>
    </xf>
    <xf numFmtId="9" fontId="20" fillId="53" borderId="12" xfId="1" quotePrefix="1" applyFont="1" applyFill="1" applyBorder="1" applyAlignment="1">
      <alignment horizontal="center" vertical="center" wrapText="1"/>
    </xf>
    <xf numFmtId="9" fontId="20" fillId="53" borderId="14" xfId="1" quotePrefix="1" applyFont="1" applyFill="1" applyBorder="1" applyAlignment="1">
      <alignment horizontal="center" vertical="center" wrapText="1"/>
    </xf>
    <xf numFmtId="0" fontId="20" fillId="0" borderId="9" xfId="0" applyFont="1" applyBorder="1" applyAlignment="1">
      <alignment horizontal="center" vertical="center" wrapText="1"/>
    </xf>
    <xf numFmtId="0" fontId="20" fillId="0" borderId="12" xfId="0" applyFont="1" applyBorder="1" applyAlignment="1">
      <alignment horizontal="center" vertical="center" wrapText="1"/>
    </xf>
    <xf numFmtId="9" fontId="20" fillId="11" borderId="12" xfId="1" quotePrefix="1" applyFont="1" applyFill="1" applyBorder="1" applyAlignment="1">
      <alignment horizontal="center" vertical="center" wrapText="1"/>
    </xf>
    <xf numFmtId="9" fontId="20" fillId="11" borderId="14" xfId="1" quotePrefix="1" applyFont="1" applyFill="1" applyBorder="1" applyAlignment="1">
      <alignment horizontal="center" vertical="center" wrapText="1"/>
    </xf>
    <xf numFmtId="0" fontId="19" fillId="11" borderId="12" xfId="0" applyFont="1" applyFill="1" applyBorder="1" applyAlignment="1">
      <alignment horizontal="center" vertical="center"/>
    </xf>
    <xf numFmtId="0" fontId="19" fillId="11" borderId="14" xfId="0" applyFont="1" applyFill="1" applyBorder="1" applyAlignment="1">
      <alignment horizontal="center" vertical="center"/>
    </xf>
    <xf numFmtId="0" fontId="24" fillId="44" borderId="9" xfId="0" applyFont="1" applyFill="1" applyBorder="1" applyAlignment="1">
      <alignment horizontal="center" vertical="center" wrapText="1"/>
    </xf>
    <xf numFmtId="0" fontId="24" fillId="44" borderId="12" xfId="0" applyFont="1" applyFill="1" applyBorder="1" applyAlignment="1">
      <alignment horizontal="center" vertical="center" wrapText="1"/>
    </xf>
    <xf numFmtId="9" fontId="20" fillId="11" borderId="12" xfId="1" applyFont="1" applyFill="1" applyBorder="1" applyAlignment="1">
      <alignment horizontal="center" vertical="center" wrapText="1"/>
    </xf>
    <xf numFmtId="9" fontId="20" fillId="11" borderId="14" xfId="1"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9" fillId="11" borderId="5" xfId="0" applyFont="1" applyFill="1" applyBorder="1" applyAlignment="1">
      <alignment horizontal="center" vertical="center" wrapText="1"/>
    </xf>
    <xf numFmtId="0" fontId="19" fillId="11" borderId="46" xfId="0" applyFont="1" applyFill="1" applyBorder="1" applyAlignment="1">
      <alignment horizontal="center" vertical="center" wrapText="1"/>
    </xf>
    <xf numFmtId="2" fontId="20" fillId="0" borderId="12" xfId="1" quotePrefix="1" applyNumberFormat="1" applyFont="1" applyFill="1" applyBorder="1" applyAlignment="1">
      <alignment horizontal="center" vertical="center" wrapText="1"/>
    </xf>
    <xf numFmtId="2" fontId="20" fillId="0" borderId="14" xfId="1" quotePrefix="1" applyNumberFormat="1" applyFont="1" applyFill="1" applyBorder="1" applyAlignment="1">
      <alignment horizontal="center" vertical="center" wrapText="1"/>
    </xf>
    <xf numFmtId="1" fontId="20" fillId="0" borderId="9" xfId="1" applyNumberFormat="1" applyFont="1" applyFill="1" applyBorder="1" applyAlignment="1">
      <alignment horizontal="center" vertical="center" wrapText="1"/>
    </xf>
    <xf numFmtId="1" fontId="20" fillId="0" borderId="12" xfId="1" applyNumberFormat="1" applyFont="1" applyFill="1" applyBorder="1" applyAlignment="1">
      <alignment horizontal="center" vertical="center" wrapText="1"/>
    </xf>
    <xf numFmtId="1" fontId="20" fillId="0" borderId="9" xfId="0" quotePrefix="1" applyNumberFormat="1" applyFont="1" applyBorder="1" applyAlignment="1">
      <alignment horizontal="center" vertical="center" wrapText="1"/>
    </xf>
    <xf numFmtId="1" fontId="20" fillId="0" borderId="12" xfId="0" quotePrefix="1" applyNumberFormat="1" applyFont="1" applyBorder="1" applyAlignment="1">
      <alignment horizontal="center" vertical="center" wrapText="1"/>
    </xf>
    <xf numFmtId="1" fontId="20" fillId="0" borderId="9" xfId="0" applyNumberFormat="1" applyFont="1" applyBorder="1" applyAlignment="1">
      <alignment horizontal="center" vertical="center" wrapText="1"/>
    </xf>
    <xf numFmtId="1" fontId="20" fillId="0" borderId="12" xfId="0" applyNumberFormat="1" applyFont="1" applyBorder="1" applyAlignment="1">
      <alignment horizontal="center" vertical="center" wrapText="1"/>
    </xf>
    <xf numFmtId="164" fontId="20" fillId="0" borderId="9" xfId="0" applyNumberFormat="1" applyFont="1" applyBorder="1" applyAlignment="1">
      <alignment horizontal="center" vertical="center" wrapText="1"/>
    </xf>
    <xf numFmtId="164" fontId="20" fillId="0" borderId="12" xfId="0" applyNumberFormat="1" applyFont="1" applyBorder="1" applyAlignment="1">
      <alignment horizontal="center" vertical="center" wrapText="1"/>
    </xf>
    <xf numFmtId="0" fontId="19" fillId="0" borderId="9"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2" xfId="0" applyFont="1" applyBorder="1" applyAlignment="1">
      <alignment horizontal="center" vertical="center"/>
    </xf>
    <xf numFmtId="0" fontId="19" fillId="0" borderId="14" xfId="0" applyFont="1" applyBorder="1" applyAlignment="1">
      <alignment horizontal="center" vertical="center"/>
    </xf>
    <xf numFmtId="0" fontId="24" fillId="0" borderId="9" xfId="0" applyFont="1" applyBorder="1" applyAlignment="1">
      <alignment horizontal="center" vertical="center" wrapText="1"/>
    </xf>
    <xf numFmtId="0" fontId="24" fillId="0" borderId="12" xfId="0" applyFont="1" applyBorder="1" applyAlignment="1">
      <alignment horizontal="center" vertical="center" wrapText="1"/>
    </xf>
    <xf numFmtId="9" fontId="20" fillId="0" borderId="12" xfId="1" applyFont="1" applyFill="1" applyBorder="1" applyAlignment="1">
      <alignment horizontal="center" vertical="center" wrapText="1"/>
    </xf>
    <xf numFmtId="9" fontId="20" fillId="0" borderId="14" xfId="1" applyFont="1" applyFill="1" applyBorder="1" applyAlignment="1">
      <alignment horizontal="center" vertical="center" wrapText="1"/>
    </xf>
    <xf numFmtId="0" fontId="24" fillId="53" borderId="9" xfId="0" applyFont="1" applyFill="1" applyBorder="1" applyAlignment="1">
      <alignment horizontal="center" vertical="center" wrapText="1"/>
    </xf>
    <xf numFmtId="0" fontId="24" fillId="53" borderId="12" xfId="0" applyFont="1" applyFill="1" applyBorder="1" applyAlignment="1">
      <alignment horizontal="center" vertical="center" wrapText="1"/>
    </xf>
    <xf numFmtId="0" fontId="20" fillId="53" borderId="9" xfId="0" applyFont="1" applyFill="1" applyBorder="1" applyAlignment="1">
      <alignment horizontal="center" vertical="center" wrapText="1"/>
    </xf>
    <xf numFmtId="0" fontId="20" fillId="53" borderId="12" xfId="0" applyFont="1" applyFill="1" applyBorder="1" applyAlignment="1">
      <alignment horizontal="center" vertical="center" wrapText="1"/>
    </xf>
    <xf numFmtId="9" fontId="20" fillId="53" borderId="12" xfId="1" applyFont="1" applyFill="1" applyBorder="1" applyAlignment="1">
      <alignment horizontal="center" vertical="center" wrapText="1"/>
    </xf>
    <xf numFmtId="9" fontId="20" fillId="53" borderId="14" xfId="1" applyFont="1" applyFill="1" applyBorder="1" applyAlignment="1">
      <alignment horizontal="center" vertical="center" wrapText="1"/>
    </xf>
    <xf numFmtId="164" fontId="20" fillId="53" borderId="9" xfId="0" applyNumberFormat="1" applyFont="1" applyFill="1" applyBorder="1" applyAlignment="1">
      <alignment horizontal="center" vertical="center" wrapText="1"/>
    </xf>
    <xf numFmtId="164" fontId="20" fillId="53" borderId="12" xfId="0" applyNumberFormat="1" applyFont="1" applyFill="1" applyBorder="1" applyAlignment="1">
      <alignment horizontal="center" vertical="center" wrapText="1"/>
    </xf>
    <xf numFmtId="9" fontId="20" fillId="0" borderId="12" xfId="1" quotePrefix="1" applyFont="1" applyFill="1" applyBorder="1" applyAlignment="1">
      <alignment horizontal="center" vertical="center" wrapText="1"/>
    </xf>
    <xf numFmtId="9" fontId="20" fillId="0" borderId="14" xfId="1" quotePrefix="1" applyFont="1" applyFill="1" applyBorder="1" applyAlignment="1">
      <alignment horizontal="center" vertical="center" wrapText="1"/>
    </xf>
    <xf numFmtId="164" fontId="20" fillId="11" borderId="9" xfId="0" applyNumberFormat="1" applyFont="1" applyFill="1" applyBorder="1" applyAlignment="1">
      <alignment horizontal="center" vertical="center" wrapText="1"/>
    </xf>
    <xf numFmtId="164" fontId="20" fillId="11" borderId="12" xfId="0" applyNumberFormat="1" applyFont="1" applyFill="1" applyBorder="1" applyAlignment="1">
      <alignment horizontal="center" vertical="center" wrapText="1"/>
    </xf>
    <xf numFmtId="0" fontId="21" fillId="11" borderId="11" xfId="0" applyFont="1" applyFill="1" applyBorder="1" applyAlignment="1">
      <alignment horizontal="center" vertical="center"/>
    </xf>
    <xf numFmtId="0" fontId="21" fillId="11" borderId="19" xfId="0" applyFont="1" applyFill="1" applyBorder="1" applyAlignment="1">
      <alignment horizontal="center" vertical="center"/>
    </xf>
    <xf numFmtId="0" fontId="21" fillId="11" borderId="12" xfId="0" applyFont="1" applyFill="1" applyBorder="1" applyAlignment="1">
      <alignment horizontal="center" vertical="center"/>
    </xf>
    <xf numFmtId="0" fontId="21" fillId="11" borderId="14" xfId="0" applyFont="1" applyFill="1" applyBorder="1" applyAlignment="1">
      <alignment horizontal="center" vertical="center"/>
    </xf>
    <xf numFmtId="0" fontId="21" fillId="11" borderId="18" xfId="0" applyFont="1" applyFill="1" applyBorder="1" applyAlignment="1">
      <alignment horizontal="center" vertical="center"/>
    </xf>
    <xf numFmtId="0" fontId="21" fillId="11" borderId="22" xfId="0" applyFont="1" applyFill="1" applyBorder="1" applyAlignment="1">
      <alignment horizontal="center" vertical="center"/>
    </xf>
    <xf numFmtId="0" fontId="21" fillId="11" borderId="21" xfId="0" applyFont="1" applyFill="1" applyBorder="1" applyAlignment="1">
      <alignment horizontal="center" vertical="center"/>
    </xf>
    <xf numFmtId="0" fontId="21" fillId="11" borderId="1" xfId="0" applyFont="1" applyFill="1" applyBorder="1" applyAlignment="1">
      <alignment horizontal="center" vertical="center"/>
    </xf>
    <xf numFmtId="0" fontId="21" fillId="11" borderId="4" xfId="0" applyFont="1" applyFill="1" applyBorder="1" applyAlignment="1">
      <alignment horizontal="center" vertical="center"/>
    </xf>
    <xf numFmtId="0" fontId="21" fillId="11" borderId="17" xfId="0" applyFont="1" applyFill="1" applyBorder="1" applyAlignment="1">
      <alignment horizontal="center" vertical="center"/>
    </xf>
    <xf numFmtId="0" fontId="21" fillId="11" borderId="8" xfId="0" applyFont="1" applyFill="1" applyBorder="1" applyAlignment="1">
      <alignment horizontal="center" vertical="center"/>
    </xf>
    <xf numFmtId="0" fontId="21" fillId="53" borderId="4" xfId="0" applyFont="1" applyFill="1" applyBorder="1" applyAlignment="1">
      <alignment horizontal="center" vertical="center"/>
    </xf>
    <xf numFmtId="0" fontId="21" fillId="53" borderId="36" xfId="0" applyFont="1" applyFill="1" applyBorder="1" applyAlignment="1">
      <alignment horizontal="center" vertical="center"/>
    </xf>
    <xf numFmtId="0" fontId="19" fillId="53" borderId="7" xfId="0" applyFont="1" applyFill="1" applyBorder="1" applyAlignment="1">
      <alignment horizontal="center" vertical="center" wrapText="1"/>
    </xf>
    <xf numFmtId="0" fontId="19" fillId="53" borderId="47" xfId="0" applyFont="1" applyFill="1" applyBorder="1" applyAlignment="1">
      <alignment horizontal="center" vertical="center" wrapText="1"/>
    </xf>
    <xf numFmtId="9" fontId="20" fillId="53" borderId="15" xfId="1" applyFont="1" applyFill="1" applyBorder="1" applyAlignment="1">
      <alignment horizontal="center" vertical="center" wrapText="1"/>
    </xf>
    <xf numFmtId="2" fontId="20" fillId="53" borderId="15" xfId="1" quotePrefix="1" applyNumberFormat="1" applyFont="1" applyFill="1" applyBorder="1" applyAlignment="1">
      <alignment horizontal="center" vertical="center" wrapText="1"/>
    </xf>
    <xf numFmtId="0" fontId="21" fillId="53" borderId="20" xfId="0" applyFont="1" applyFill="1" applyBorder="1" applyAlignment="1">
      <alignment horizontal="center" vertical="center"/>
    </xf>
    <xf numFmtId="9" fontId="20" fillId="53" borderId="15" xfId="1" quotePrefix="1" applyFont="1" applyFill="1" applyBorder="1" applyAlignment="1">
      <alignment horizontal="center" vertical="center" wrapText="1"/>
    </xf>
    <xf numFmtId="0" fontId="19" fillId="53" borderId="15" xfId="0" applyFont="1" applyFill="1" applyBorder="1" applyAlignment="1">
      <alignment horizontal="center" vertical="center"/>
    </xf>
    <xf numFmtId="0" fontId="21" fillId="53" borderId="4" xfId="0" applyFont="1" applyFill="1" applyBorder="1" applyAlignment="1">
      <alignment horizontal="center" vertical="center" wrapText="1"/>
    </xf>
    <xf numFmtId="0" fontId="22" fillId="53" borderId="4" xfId="0" applyFont="1" applyFill="1" applyBorder="1" applyAlignment="1">
      <alignment horizontal="center" vertical="center" wrapText="1"/>
    </xf>
    <xf numFmtId="0" fontId="26" fillId="53" borderId="4" xfId="0" applyFont="1" applyFill="1" applyBorder="1" applyAlignment="1">
      <alignment horizontal="center" vertical="center"/>
    </xf>
    <xf numFmtId="0" fontId="39" fillId="53" borderId="4" xfId="0" applyFont="1" applyFill="1" applyBorder="1" applyAlignment="1">
      <alignment horizontal="center" vertical="center"/>
    </xf>
    <xf numFmtId="0" fontId="23" fillId="53" borderId="4" xfId="0" applyFont="1" applyFill="1" applyBorder="1" applyAlignment="1">
      <alignment horizontal="center" vertical="center" wrapText="1"/>
    </xf>
    <xf numFmtId="0" fontId="21" fillId="53" borderId="15" xfId="0" applyFont="1" applyFill="1" applyBorder="1" applyAlignment="1">
      <alignment horizontal="center" vertical="center"/>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6" fillId="53" borderId="9" xfId="0" applyFont="1" applyFill="1" applyBorder="1" applyAlignment="1">
      <alignment horizontal="center" vertical="center"/>
    </xf>
    <xf numFmtId="0" fontId="39" fillId="53" borderId="12" xfId="0" applyFont="1" applyFill="1" applyBorder="1" applyAlignment="1">
      <alignment horizontal="center" vertical="center"/>
    </xf>
    <xf numFmtId="0" fontId="39" fillId="53" borderId="14" xfId="0" applyFont="1" applyFill="1" applyBorder="1" applyAlignment="1">
      <alignment horizontal="center" vertical="center"/>
    </xf>
    <xf numFmtId="0" fontId="39" fillId="53" borderId="15" xfId="0" applyFont="1" applyFill="1" applyBorder="1" applyAlignment="1">
      <alignment horizontal="center" vertical="center"/>
    </xf>
    <xf numFmtId="0" fontId="41" fillId="53" borderId="4" xfId="0" applyFont="1" applyFill="1" applyBorder="1" applyAlignment="1">
      <alignment horizontal="center" vertical="center" wrapText="1"/>
    </xf>
    <xf numFmtId="0" fontId="41" fillId="53" borderId="8" xfId="0" applyFont="1" applyFill="1" applyBorder="1" applyAlignment="1">
      <alignment horizontal="center" vertical="center" wrapText="1"/>
    </xf>
    <xf numFmtId="0" fontId="42" fillId="53" borderId="10" xfId="0" applyFont="1" applyFill="1" applyBorder="1" applyAlignment="1">
      <alignment horizontal="center" vertical="center" wrapText="1"/>
    </xf>
    <xf numFmtId="0" fontId="26" fillId="33" borderId="9" xfId="0" applyFont="1" applyFill="1" applyBorder="1" applyAlignment="1">
      <alignment horizontal="center" vertical="center"/>
    </xf>
    <xf numFmtId="0" fontId="39" fillId="50" borderId="18" xfId="0" applyFont="1" applyFill="1" applyBorder="1" applyAlignment="1">
      <alignment horizontal="center" vertical="center"/>
    </xf>
    <xf numFmtId="0" fontId="39" fillId="50" borderId="14" xfId="0" applyFont="1" applyFill="1" applyBorder="1" applyAlignment="1">
      <alignment horizontal="center" vertical="center"/>
    </xf>
    <xf numFmtId="0" fontId="39" fillId="50" borderId="15" xfId="0" applyFont="1" applyFill="1" applyBorder="1" applyAlignment="1">
      <alignment horizontal="center" vertical="center"/>
    </xf>
    <xf numFmtId="0" fontId="21" fillId="33" borderId="9" xfId="0" applyFont="1" applyFill="1" applyBorder="1" applyAlignment="1">
      <alignment horizontal="center" vertical="center" wrapText="1"/>
    </xf>
    <xf numFmtId="0" fontId="21" fillId="33" borderId="15"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2" fillId="48" borderId="10" xfId="0" applyFont="1" applyFill="1" applyBorder="1" applyAlignment="1">
      <alignment horizontal="center" vertical="center" wrapText="1"/>
    </xf>
    <xf numFmtId="0" fontId="22" fillId="48" borderId="20" xfId="0" applyFont="1" applyFill="1" applyBorder="1" applyAlignment="1">
      <alignment horizontal="center" vertical="center" wrapText="1"/>
    </xf>
    <xf numFmtId="0" fontId="22" fillId="48" borderId="18" xfId="0" applyFont="1" applyFill="1" applyBorder="1" applyAlignment="1">
      <alignment horizontal="center" vertical="center" wrapText="1"/>
    </xf>
    <xf numFmtId="0" fontId="26" fillId="53" borderId="15"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19" xfId="0" applyFont="1" applyFill="1" applyBorder="1" applyAlignment="1">
      <alignment horizontal="center" vertical="center"/>
    </xf>
    <xf numFmtId="0" fontId="21" fillId="33" borderId="9" xfId="0" applyFont="1" applyFill="1" applyBorder="1" applyAlignment="1">
      <alignment horizontal="center" vertical="center"/>
    </xf>
    <xf numFmtId="0" fontId="21" fillId="33" borderId="14" xfId="0" applyFont="1" applyFill="1" applyBorder="1" applyAlignment="1">
      <alignment horizontal="center" vertical="center"/>
    </xf>
    <xf numFmtId="0" fontId="21" fillId="53" borderId="21"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2" xfId="0" applyFont="1" applyFill="1" applyBorder="1" applyAlignment="1">
      <alignment horizontal="center" vertical="center"/>
    </xf>
    <xf numFmtId="0" fontId="26" fillId="33" borderId="15" xfId="0" applyFont="1" applyFill="1" applyBorder="1" applyAlignment="1">
      <alignment horizontal="center" vertical="center"/>
    </xf>
    <xf numFmtId="0" fontId="39" fillId="50" borderId="22" xfId="0" applyFont="1" applyFill="1" applyBorder="1" applyAlignment="1">
      <alignment horizontal="center" vertical="center"/>
    </xf>
    <xf numFmtId="0" fontId="22" fillId="48" borderId="15" xfId="0" applyFont="1" applyFill="1" applyBorder="1" applyAlignment="1">
      <alignment horizontal="center" vertical="center" wrapText="1"/>
    </xf>
    <xf numFmtId="0" fontId="22" fillId="48" borderId="9" xfId="0" applyFont="1" applyFill="1" applyBorder="1" applyAlignment="1">
      <alignment horizontal="center" vertical="center" wrapText="1"/>
    </xf>
    <xf numFmtId="0" fontId="23" fillId="53" borderId="4" xfId="0" applyFont="1" applyFill="1" applyBorder="1" applyAlignment="1">
      <alignment horizontal="center" vertical="center"/>
    </xf>
    <xf numFmtId="0" fontId="21" fillId="53" borderId="9" xfId="0" applyFont="1" applyFill="1" applyBorder="1" applyAlignment="1">
      <alignment horizontal="center" vertical="center" wrapText="1"/>
    </xf>
    <xf numFmtId="0" fontId="19" fillId="33" borderId="9"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39" fillId="53" borderId="22" xfId="0" applyFont="1" applyFill="1" applyBorder="1" applyAlignment="1">
      <alignment horizontal="center" vertical="center"/>
    </xf>
    <xf numFmtId="0" fontId="21" fillId="53" borderId="20" xfId="0" applyFont="1" applyFill="1" applyBorder="1" applyAlignment="1">
      <alignment horizontal="center" vertical="center" wrapText="1"/>
    </xf>
    <xf numFmtId="0" fontId="21" fillId="53" borderId="10" xfId="0" applyFont="1" applyFill="1" applyBorder="1" applyAlignment="1">
      <alignment horizontal="center" vertical="center" wrapText="1"/>
    </xf>
    <xf numFmtId="0" fontId="21" fillId="53" borderId="18" xfId="0" applyFont="1" applyFill="1" applyBorder="1" applyAlignment="1">
      <alignment horizontal="center" vertical="center" wrapText="1"/>
    </xf>
    <xf numFmtId="0" fontId="22" fillId="53" borderId="7" xfId="0" applyFont="1" applyFill="1" applyBorder="1" applyAlignment="1">
      <alignment horizontal="center" vertical="center" wrapText="1"/>
    </xf>
    <xf numFmtId="0" fontId="39" fillId="53" borderId="18" xfId="0" applyFont="1" applyFill="1" applyBorder="1" applyAlignment="1">
      <alignment horizontal="center" vertical="center"/>
    </xf>
    <xf numFmtId="0" fontId="21" fillId="53" borderId="5" xfId="0" applyFont="1" applyFill="1" applyBorder="1" applyAlignment="1">
      <alignment horizontal="center" vertical="center" wrapText="1"/>
    </xf>
    <xf numFmtId="0" fontId="23" fillId="53" borderId="5" xfId="0" applyFont="1" applyFill="1" applyBorder="1" applyAlignment="1">
      <alignment horizontal="center" vertical="center"/>
    </xf>
    <xf numFmtId="0" fontId="23" fillId="53" borderId="5" xfId="0" applyFont="1" applyFill="1" applyBorder="1" applyAlignment="1">
      <alignment horizontal="center" vertical="center" wrapText="1"/>
    </xf>
    <xf numFmtId="0" fontId="20" fillId="53" borderId="4" xfId="0" applyFont="1" applyFill="1" applyBorder="1" applyAlignment="1">
      <alignment horizontal="center" vertical="center" wrapText="1"/>
    </xf>
    <xf numFmtId="0" fontId="20" fillId="53" borderId="5" xfId="0" applyFont="1" applyFill="1" applyBorder="1" applyAlignment="1">
      <alignment horizontal="center" vertical="center" wrapText="1"/>
    </xf>
    <xf numFmtId="9" fontId="20" fillId="53" borderId="4" xfId="1" applyFont="1" applyFill="1" applyBorder="1" applyAlignment="1">
      <alignment horizontal="center" vertical="center" wrapText="1"/>
    </xf>
    <xf numFmtId="1" fontId="20" fillId="53" borderId="4" xfId="0" quotePrefix="1" applyNumberFormat="1" applyFont="1" applyFill="1" applyBorder="1" applyAlignment="1">
      <alignment horizontal="center" vertical="center" wrapText="1"/>
    </xf>
    <xf numFmtId="2" fontId="20" fillId="53" borderId="4" xfId="1" quotePrefix="1" applyNumberFormat="1" applyFont="1" applyFill="1" applyBorder="1" applyAlignment="1">
      <alignment horizontal="center" vertical="center" wrapText="1"/>
    </xf>
    <xf numFmtId="1" fontId="20" fillId="53" borderId="4" xfId="1" applyNumberFormat="1" applyFont="1" applyFill="1" applyBorder="1" applyAlignment="1">
      <alignment horizontal="center" vertical="center" wrapText="1"/>
    </xf>
    <xf numFmtId="1" fontId="20" fillId="53" borderId="5" xfId="0" quotePrefix="1" applyNumberFormat="1" applyFont="1" applyFill="1" applyBorder="1" applyAlignment="1">
      <alignment horizontal="center" vertical="center" wrapText="1"/>
    </xf>
    <xf numFmtId="0" fontId="24" fillId="53" borderId="4" xfId="0" applyFont="1" applyFill="1" applyBorder="1" applyAlignment="1">
      <alignment horizontal="center" vertical="center" wrapText="1"/>
    </xf>
    <xf numFmtId="0" fontId="21" fillId="53" borderId="5" xfId="0" applyFont="1" applyFill="1" applyBorder="1" applyAlignment="1">
      <alignment horizontal="center" vertical="center"/>
    </xf>
    <xf numFmtId="0" fontId="13" fillId="53" borderId="4" xfId="0" applyFont="1" applyFill="1" applyBorder="1" applyAlignment="1">
      <alignment horizontal="center" vertical="center" wrapText="1"/>
    </xf>
    <xf numFmtId="10" fontId="20" fillId="53" borderId="12" xfId="1" applyNumberFormat="1" applyFont="1" applyFill="1" applyBorder="1" applyAlignment="1">
      <alignment horizontal="center" vertical="center"/>
    </xf>
    <xf numFmtId="10" fontId="20" fillId="53" borderId="14" xfId="1" applyNumberFormat="1" applyFont="1" applyFill="1" applyBorder="1" applyAlignment="1">
      <alignment horizontal="center" vertical="center"/>
    </xf>
    <xf numFmtId="9" fontId="20" fillId="53" borderId="9" xfId="1" quotePrefix="1" applyFont="1" applyFill="1" applyBorder="1" applyAlignment="1">
      <alignment horizontal="center" vertical="center" wrapText="1"/>
    </xf>
    <xf numFmtId="1" fontId="20" fillId="53" borderId="4" xfId="0" applyNumberFormat="1" applyFont="1" applyFill="1" applyBorder="1" applyAlignment="1">
      <alignment horizontal="center" vertical="center" wrapText="1"/>
    </xf>
    <xf numFmtId="0" fontId="23" fillId="53" borderId="9" xfId="0" applyFont="1" applyFill="1" applyBorder="1" applyAlignment="1">
      <alignment horizontal="center" vertical="center"/>
    </xf>
    <xf numFmtId="9" fontId="20" fillId="53" borderId="5" xfId="1" applyFont="1" applyFill="1" applyBorder="1" applyAlignment="1">
      <alignment horizontal="center" vertical="center" wrapText="1"/>
    </xf>
    <xf numFmtId="164" fontId="20" fillId="53" borderId="4" xfId="0" applyNumberFormat="1" applyFont="1" applyFill="1" applyBorder="1" applyAlignment="1">
      <alignment horizontal="center" vertical="center" wrapText="1"/>
    </xf>
    <xf numFmtId="10" fontId="20" fillId="53" borderId="4" xfId="1" applyNumberFormat="1" applyFont="1" applyFill="1" applyBorder="1" applyAlignment="1">
      <alignment horizontal="center" vertical="center"/>
    </xf>
    <xf numFmtId="9" fontId="20" fillId="53" borderId="4" xfId="1" quotePrefix="1" applyFont="1" applyFill="1" applyBorder="1" applyAlignment="1">
      <alignment horizontal="center" vertical="center" wrapText="1"/>
    </xf>
    <xf numFmtId="0" fontId="24" fillId="53" borderId="5" xfId="0" applyFont="1" applyFill="1" applyBorder="1" applyAlignment="1">
      <alignment horizontal="center" vertical="center" wrapText="1"/>
    </xf>
    <xf numFmtId="2" fontId="20" fillId="53" borderId="5" xfId="1" quotePrefix="1" applyNumberFormat="1" applyFont="1" applyFill="1" applyBorder="1" applyAlignment="1">
      <alignment horizontal="center" vertical="center" wrapText="1"/>
    </xf>
    <xf numFmtId="1" fontId="20" fillId="53" borderId="5" xfId="1" applyNumberFormat="1" applyFont="1" applyFill="1" applyBorder="1" applyAlignment="1">
      <alignment horizontal="center" vertical="center" wrapText="1"/>
    </xf>
    <xf numFmtId="10" fontId="20" fillId="53" borderId="15" xfId="1" applyNumberFormat="1" applyFont="1" applyFill="1" applyBorder="1" applyAlignment="1">
      <alignment horizontal="center" vertical="center"/>
    </xf>
    <xf numFmtId="1" fontId="20" fillId="53" borderId="5" xfId="0" applyNumberFormat="1" applyFont="1" applyFill="1" applyBorder="1" applyAlignment="1">
      <alignment horizontal="center" vertical="center" wrapText="1"/>
    </xf>
    <xf numFmtId="10" fontId="20" fillId="53" borderId="5" xfId="1" applyNumberFormat="1" applyFont="1" applyFill="1" applyBorder="1" applyAlignment="1">
      <alignment horizontal="center" vertical="center"/>
    </xf>
    <xf numFmtId="9" fontId="20" fillId="53" borderId="5" xfId="1" quotePrefix="1" applyFont="1" applyFill="1" applyBorder="1" applyAlignment="1">
      <alignment horizontal="center" vertical="center" wrapText="1"/>
    </xf>
    <xf numFmtId="0" fontId="40" fillId="53" borderId="4" xfId="0" applyFont="1" applyFill="1" applyBorder="1" applyAlignment="1">
      <alignment horizontal="center" vertical="center" wrapText="1"/>
    </xf>
    <xf numFmtId="164" fontId="20" fillId="53" borderId="5" xfId="0" applyNumberFormat="1" applyFont="1" applyFill="1" applyBorder="1" applyAlignment="1">
      <alignment horizontal="center" vertical="center" wrapText="1"/>
    </xf>
    <xf numFmtId="0" fontId="21" fillId="53" borderId="9" xfId="0" applyFont="1" applyFill="1" applyBorder="1" applyAlignment="1">
      <alignment horizontal="center" vertical="center"/>
    </xf>
    <xf numFmtId="0" fontId="26" fillId="53" borderId="5" xfId="0" applyFont="1" applyFill="1" applyBorder="1" applyAlignment="1">
      <alignment horizontal="center" vertical="center"/>
    </xf>
    <xf numFmtId="0" fontId="39" fillId="53" borderId="5" xfId="0" applyFont="1" applyFill="1" applyBorder="1" applyAlignment="1">
      <alignment horizontal="center" vertical="center"/>
    </xf>
    <xf numFmtId="0" fontId="26" fillId="53" borderId="12" xfId="0" applyFont="1" applyFill="1" applyBorder="1" applyAlignment="1">
      <alignment horizontal="center" vertical="center"/>
    </xf>
    <xf numFmtId="0" fontId="20" fillId="53" borderId="14" xfId="0" applyFont="1" applyFill="1" applyBorder="1" applyAlignment="1">
      <alignment horizontal="center" vertical="center" wrapText="1"/>
    </xf>
    <xf numFmtId="0" fontId="20" fillId="53" borderId="15" xfId="0" applyFont="1" applyFill="1" applyBorder="1" applyAlignment="1">
      <alignment horizontal="center" vertical="center" wrapText="1"/>
    </xf>
    <xf numFmtId="10" fontId="20" fillId="0" borderId="12" xfId="1" applyNumberFormat="1" applyFont="1" applyFill="1" applyBorder="1" applyAlignment="1">
      <alignment horizontal="center" vertical="center"/>
    </xf>
    <xf numFmtId="10" fontId="20" fillId="0" borderId="14" xfId="1" applyNumberFormat="1" applyFont="1" applyFill="1" applyBorder="1" applyAlignment="1">
      <alignment horizontal="center" vertical="center"/>
    </xf>
    <xf numFmtId="10" fontId="20" fillId="0" borderId="15" xfId="1" applyNumberFormat="1" applyFont="1" applyFill="1" applyBorder="1" applyAlignment="1">
      <alignment horizontal="center" vertical="center"/>
    </xf>
    <xf numFmtId="9" fontId="20" fillId="0" borderId="9" xfId="1" quotePrefix="1" applyFont="1" applyFill="1" applyBorder="1" applyAlignment="1">
      <alignment horizontal="center" vertical="center" wrapText="1"/>
    </xf>
    <xf numFmtId="9" fontId="20" fillId="0" borderId="15" xfId="1" quotePrefix="1" applyFont="1" applyFill="1" applyBorder="1" applyAlignment="1">
      <alignment horizontal="center" vertical="center" wrapText="1"/>
    </xf>
    <xf numFmtId="0" fontId="24" fillId="9" borderId="9" xfId="0" applyFont="1" applyFill="1" applyBorder="1" applyAlignment="1">
      <alignment horizontal="center" vertical="center" wrapText="1"/>
    </xf>
    <xf numFmtId="2" fontId="20" fillId="0" borderId="15" xfId="1" quotePrefix="1" applyNumberFormat="1" applyFont="1" applyFill="1" applyBorder="1" applyAlignment="1">
      <alignment horizontal="center" vertical="center" wrapText="1"/>
    </xf>
    <xf numFmtId="0" fontId="21" fillId="0" borderId="9" xfId="0" applyFont="1" applyBorder="1" applyAlignment="1">
      <alignment horizontal="center" vertical="center" wrapText="1"/>
    </xf>
    <xf numFmtId="0" fontId="23" fillId="0" borderId="9" xfId="0" applyFont="1" applyBorder="1" applyAlignment="1">
      <alignment horizontal="center" vertical="center"/>
    </xf>
    <xf numFmtId="0" fontId="23" fillId="0" borderId="9" xfId="0" applyFont="1" applyBorder="1" applyAlignment="1">
      <alignment horizontal="center" vertical="center" wrapText="1"/>
    </xf>
    <xf numFmtId="0" fontId="23" fillId="9" borderId="9" xfId="0" applyFont="1" applyFill="1" applyBorder="1" applyAlignment="1">
      <alignment horizontal="center" vertical="center" wrapText="1"/>
    </xf>
    <xf numFmtId="9" fontId="20" fillId="0" borderId="15" xfId="1" applyFont="1" applyFill="1" applyBorder="1" applyAlignment="1">
      <alignment horizontal="center" vertical="center" wrapText="1"/>
    </xf>
    <xf numFmtId="0" fontId="39" fillId="0" borderId="12" xfId="0" applyFont="1" applyBorder="1" applyAlignment="1">
      <alignment horizontal="center" vertic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21" fillId="0" borderId="9" xfId="0" applyFont="1" applyBorder="1" applyAlignment="1">
      <alignment horizontal="center" vertical="center"/>
    </xf>
    <xf numFmtId="0" fontId="21" fillId="0" borderId="12"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39" fillId="11" borderId="12" xfId="0" applyFont="1" applyFill="1" applyBorder="1" applyAlignment="1">
      <alignment horizontal="center" vertical="center"/>
    </xf>
    <xf numFmtId="0" fontId="39" fillId="11" borderId="14" xfId="0" applyFont="1" applyFill="1" applyBorder="1" applyAlignment="1">
      <alignment horizontal="center" vertical="center"/>
    </xf>
    <xf numFmtId="0" fontId="39" fillId="11" borderId="15" xfId="0" applyFont="1" applyFill="1" applyBorder="1" applyAlignment="1">
      <alignment horizontal="center" vertical="center"/>
    </xf>
    <xf numFmtId="0" fontId="24" fillId="53" borderId="14" xfId="0" applyFont="1" applyFill="1" applyBorder="1" applyAlignment="1">
      <alignment horizontal="center" vertical="center" wrapText="1"/>
    </xf>
    <xf numFmtId="0" fontId="24" fillId="53" borderId="15" xfId="0" applyFont="1" applyFill="1" applyBorder="1" applyAlignment="1">
      <alignment horizontal="center" vertical="center" wrapText="1"/>
    </xf>
    <xf numFmtId="0" fontId="26" fillId="54" borderId="12" xfId="0" applyFont="1" applyFill="1" applyBorder="1" applyAlignment="1">
      <alignment horizontal="center" vertical="center"/>
    </xf>
    <xf numFmtId="0" fontId="26" fillId="54" borderId="14" xfId="0" applyFont="1" applyFill="1" applyBorder="1" applyAlignment="1">
      <alignment horizontal="center" vertical="center"/>
    </xf>
    <xf numFmtId="0" fontId="26" fillId="54" borderId="15" xfId="0" applyFont="1" applyFill="1" applyBorder="1" applyAlignment="1">
      <alignment horizontal="center" vertical="center"/>
    </xf>
    <xf numFmtId="0" fontId="26" fillId="54" borderId="9" xfId="0" applyFont="1" applyFill="1" applyBorder="1" applyAlignment="1">
      <alignment horizontal="center" vertical="center"/>
    </xf>
    <xf numFmtId="0" fontId="26" fillId="53" borderId="14" xfId="0" applyFont="1" applyFill="1" applyBorder="1" applyAlignment="1">
      <alignment horizontal="center" vertical="center"/>
    </xf>
    <xf numFmtId="1" fontId="20" fillId="54" borderId="9" xfId="1" applyNumberFormat="1" applyFont="1" applyFill="1" applyBorder="1" applyAlignment="1">
      <alignment horizontal="center" vertical="center" wrapText="1"/>
    </xf>
    <xf numFmtId="1" fontId="20" fillId="54" borderId="9" xfId="0" quotePrefix="1" applyNumberFormat="1" applyFont="1" applyFill="1" applyBorder="1" applyAlignment="1">
      <alignment horizontal="center" vertical="center" wrapText="1"/>
    </xf>
    <xf numFmtId="1" fontId="20" fillId="54" borderId="9" xfId="0" applyNumberFormat="1" applyFont="1" applyFill="1" applyBorder="1" applyAlignment="1">
      <alignment horizontal="center" vertical="center" wrapText="1"/>
    </xf>
    <xf numFmtId="9" fontId="20" fillId="54" borderId="12" xfId="1" applyFont="1" applyFill="1" applyBorder="1" applyAlignment="1">
      <alignment horizontal="center" vertical="center" wrapText="1"/>
    </xf>
    <xf numFmtId="9" fontId="20" fillId="54" borderId="14" xfId="1" applyFont="1" applyFill="1" applyBorder="1" applyAlignment="1">
      <alignment horizontal="center" vertical="center" wrapText="1"/>
    </xf>
    <xf numFmtId="9" fontId="20" fillId="54" borderId="15" xfId="1" applyFont="1" applyFill="1" applyBorder="1" applyAlignment="1">
      <alignment horizontal="center" vertical="center" wrapText="1"/>
    </xf>
    <xf numFmtId="0" fontId="21" fillId="54" borderId="9" xfId="0" applyFont="1" applyFill="1" applyBorder="1" applyAlignment="1">
      <alignment horizontal="center" vertical="center" wrapText="1"/>
    </xf>
    <xf numFmtId="9" fontId="20" fillId="54" borderId="12" xfId="1" quotePrefix="1" applyFont="1" applyFill="1" applyBorder="1" applyAlignment="1">
      <alignment horizontal="center" vertical="center" wrapText="1"/>
    </xf>
    <xf numFmtId="9" fontId="20" fillId="54" borderId="14" xfId="1" quotePrefix="1" applyFont="1" applyFill="1" applyBorder="1" applyAlignment="1">
      <alignment horizontal="center" vertical="center" wrapText="1"/>
    </xf>
    <xf numFmtId="9" fontId="20" fillId="54" borderId="15" xfId="1" quotePrefix="1" applyFont="1" applyFill="1" applyBorder="1" applyAlignment="1">
      <alignment horizontal="center" vertical="center" wrapText="1"/>
    </xf>
    <xf numFmtId="164" fontId="20" fillId="54" borderId="9" xfId="0" applyNumberFormat="1" applyFont="1" applyFill="1" applyBorder="1" applyAlignment="1">
      <alignment horizontal="center" vertical="center" wrapText="1"/>
    </xf>
    <xf numFmtId="0" fontId="19" fillId="54" borderId="9" xfId="0" applyFont="1" applyFill="1" applyBorder="1" applyAlignment="1">
      <alignment horizontal="center" vertical="center" wrapText="1"/>
    </xf>
    <xf numFmtId="10" fontId="20" fillId="54" borderId="12" xfId="1" applyNumberFormat="1" applyFont="1" applyFill="1" applyBorder="1" applyAlignment="1">
      <alignment horizontal="center" vertical="center"/>
    </xf>
    <xf numFmtId="10" fontId="20" fillId="54" borderId="14" xfId="1" applyNumberFormat="1" applyFont="1" applyFill="1" applyBorder="1" applyAlignment="1">
      <alignment horizontal="center" vertical="center"/>
    </xf>
    <xf numFmtId="10" fontId="20" fillId="54" borderId="15" xfId="1" applyNumberFormat="1" applyFont="1" applyFill="1" applyBorder="1" applyAlignment="1">
      <alignment horizontal="center" vertical="center"/>
    </xf>
    <xf numFmtId="9" fontId="20" fillId="54" borderId="9" xfId="1" quotePrefix="1" applyFont="1" applyFill="1" applyBorder="1" applyAlignment="1">
      <alignment horizontal="center" vertical="center" wrapText="1"/>
    </xf>
    <xf numFmtId="0" fontId="23" fillId="54" borderId="12" xfId="0" applyFont="1" applyFill="1" applyBorder="1" applyAlignment="1">
      <alignment horizontal="center" vertical="center" wrapText="1"/>
    </xf>
    <xf numFmtId="0" fontId="23" fillId="54" borderId="14" xfId="0" applyFont="1" applyFill="1" applyBorder="1" applyAlignment="1">
      <alignment horizontal="center" vertical="center" wrapText="1"/>
    </xf>
    <xf numFmtId="0" fontId="23" fillId="54" borderId="15" xfId="0" applyFont="1" applyFill="1" applyBorder="1" applyAlignment="1">
      <alignment horizontal="center" vertical="center" wrapText="1"/>
    </xf>
    <xf numFmtId="0" fontId="24" fillId="54" borderId="12" xfId="0" applyFont="1" applyFill="1" applyBorder="1" applyAlignment="1">
      <alignment horizontal="center" vertical="center" wrapText="1"/>
    </xf>
    <xf numFmtId="0" fontId="24" fillId="54" borderId="14" xfId="0" applyFont="1" applyFill="1" applyBorder="1" applyAlignment="1">
      <alignment horizontal="center" vertical="center" wrapText="1"/>
    </xf>
    <xf numFmtId="0" fontId="24" fillId="54" borderId="15" xfId="0" applyFont="1" applyFill="1" applyBorder="1" applyAlignment="1">
      <alignment horizontal="center" vertical="center" wrapText="1"/>
    </xf>
    <xf numFmtId="0" fontId="19" fillId="54" borderId="12" xfId="0" applyFont="1" applyFill="1" applyBorder="1" applyAlignment="1">
      <alignment horizontal="center" vertical="center" wrapText="1"/>
    </xf>
    <xf numFmtId="164" fontId="20" fillId="54" borderId="10" xfId="0" applyNumberFormat="1" applyFont="1" applyFill="1" applyBorder="1" applyAlignment="1">
      <alignment horizontal="center" vertical="center" wrapText="1"/>
    </xf>
    <xf numFmtId="0" fontId="19" fillId="54" borderId="4" xfId="0" applyFont="1" applyFill="1" applyBorder="1" applyAlignment="1">
      <alignment horizontal="center" vertical="center" wrapText="1"/>
    </xf>
    <xf numFmtId="0" fontId="19" fillId="54" borderId="11" xfId="0" applyFont="1" applyFill="1" applyBorder="1" applyAlignment="1">
      <alignment horizontal="center" vertical="center" wrapText="1"/>
    </xf>
    <xf numFmtId="0" fontId="24" fillId="55" borderId="9" xfId="0" applyFont="1" applyFill="1" applyBorder="1" applyAlignment="1">
      <alignment horizontal="center" vertical="center" wrapText="1"/>
    </xf>
    <xf numFmtId="0" fontId="23" fillId="55" borderId="9" xfId="0" applyFont="1" applyFill="1" applyBorder="1" applyAlignment="1">
      <alignment horizontal="center" vertical="center" wrapText="1"/>
    </xf>
    <xf numFmtId="0" fontId="24" fillId="43" borderId="9" xfId="0" applyFont="1" applyFill="1" applyBorder="1" applyAlignment="1">
      <alignment horizontal="center" vertical="center" wrapText="1"/>
    </xf>
    <xf numFmtId="0" fontId="23" fillId="54" borderId="9" xfId="0" applyFont="1" applyFill="1" applyBorder="1" applyAlignment="1">
      <alignment horizontal="center" vertical="center" wrapText="1"/>
    </xf>
    <xf numFmtId="0" fontId="23" fillId="54" borderId="9" xfId="0" applyFont="1" applyFill="1" applyBorder="1" applyAlignment="1">
      <alignment horizontal="center" vertical="center"/>
    </xf>
    <xf numFmtId="0" fontId="21" fillId="54" borderId="12" xfId="0" applyFont="1" applyFill="1" applyBorder="1" applyAlignment="1">
      <alignment horizontal="center" vertical="center" wrapText="1"/>
    </xf>
    <xf numFmtId="0" fontId="21" fillId="54" borderId="14" xfId="0" applyFont="1" applyFill="1" applyBorder="1" applyAlignment="1">
      <alignment horizontal="center" vertical="center" wrapText="1"/>
    </xf>
    <xf numFmtId="0" fontId="21" fillId="54" borderId="15" xfId="0" applyFont="1" applyFill="1" applyBorder="1" applyAlignment="1">
      <alignment horizontal="center" vertical="center" wrapText="1"/>
    </xf>
    <xf numFmtId="0" fontId="23" fillId="54" borderId="12" xfId="0" applyFont="1" applyFill="1" applyBorder="1" applyAlignment="1">
      <alignment horizontal="center" vertical="center"/>
    </xf>
    <xf numFmtId="0" fontId="23" fillId="54" borderId="14" xfId="0" applyFont="1" applyFill="1" applyBorder="1" applyAlignment="1">
      <alignment horizontal="center" vertical="center"/>
    </xf>
    <xf numFmtId="0" fontId="23" fillId="54" borderId="15" xfId="0" applyFont="1" applyFill="1" applyBorder="1" applyAlignment="1">
      <alignment horizontal="center" vertical="center"/>
    </xf>
    <xf numFmtId="0" fontId="23" fillId="54" borderId="4" xfId="0" applyFont="1" applyFill="1" applyBorder="1" applyAlignment="1">
      <alignment horizontal="center" vertical="center" wrapText="1"/>
    </xf>
    <xf numFmtId="0" fontId="23" fillId="54" borderId="16" xfId="0" applyFont="1" applyFill="1" applyBorder="1" applyAlignment="1">
      <alignment horizontal="center" vertical="center" wrapText="1"/>
    </xf>
    <xf numFmtId="0" fontId="21" fillId="54" borderId="4" xfId="0" applyFont="1" applyFill="1" applyBorder="1" applyAlignment="1">
      <alignment horizontal="center" vertical="center" wrapText="1"/>
    </xf>
    <xf numFmtId="0" fontId="23" fillId="54" borderId="10" xfId="0" applyFont="1" applyFill="1" applyBorder="1" applyAlignment="1">
      <alignment horizontal="center" vertical="center" wrapText="1"/>
    </xf>
    <xf numFmtId="0" fontId="23" fillId="0" borderId="15" xfId="0" applyFont="1" applyBorder="1" applyAlignment="1">
      <alignment horizontal="center" vertical="center" wrapText="1"/>
    </xf>
    <xf numFmtId="0" fontId="21" fillId="54" borderId="11" xfId="0" applyFont="1" applyFill="1" applyBorder="1" applyAlignment="1">
      <alignment horizontal="center" vertical="center" wrapText="1"/>
    </xf>
    <xf numFmtId="0" fontId="21" fillId="54" borderId="9" xfId="0" applyFont="1" applyFill="1" applyBorder="1" applyAlignment="1">
      <alignment horizontal="center" vertical="center"/>
    </xf>
    <xf numFmtId="0" fontId="19" fillId="54" borderId="14" xfId="0" applyFont="1" applyFill="1" applyBorder="1" applyAlignment="1">
      <alignment horizontal="center" vertical="center" wrapText="1"/>
    </xf>
    <xf numFmtId="0" fontId="19" fillId="54" borderId="15" xfId="0" applyFont="1" applyFill="1" applyBorder="1" applyAlignment="1">
      <alignment horizontal="center" vertical="center" wrapText="1"/>
    </xf>
    <xf numFmtId="0" fontId="21" fillId="54" borderId="4" xfId="0" applyFont="1" applyFill="1" applyBorder="1" applyAlignment="1">
      <alignment horizontal="center" vertical="center"/>
    </xf>
    <xf numFmtId="0" fontId="50" fillId="54" borderId="12" xfId="0" applyFont="1" applyFill="1" applyBorder="1" applyAlignment="1">
      <alignment horizontal="center" vertical="center" wrapText="1"/>
    </xf>
    <xf numFmtId="0" fontId="21" fillId="54" borderId="12" xfId="0" applyFont="1" applyFill="1" applyBorder="1" applyAlignment="1">
      <alignment horizontal="center" vertical="center"/>
    </xf>
    <xf numFmtId="0" fontId="21" fillId="54" borderId="1" xfId="0" applyFont="1" applyFill="1" applyBorder="1" applyAlignment="1">
      <alignment horizontal="center" vertical="center"/>
    </xf>
    <xf numFmtId="0" fontId="21" fillId="53" borderId="10" xfId="0" applyFont="1" applyFill="1" applyBorder="1" applyAlignment="1">
      <alignment horizontal="center" vertical="center"/>
    </xf>
    <xf numFmtId="0" fontId="21" fillId="53" borderId="42" xfId="0" applyFont="1" applyFill="1" applyBorder="1" applyAlignment="1">
      <alignment horizontal="center" vertical="center"/>
    </xf>
    <xf numFmtId="0" fontId="21" fillId="53" borderId="43" xfId="0" applyFont="1" applyFill="1" applyBorder="1" applyAlignment="1">
      <alignment horizontal="center" vertical="center"/>
    </xf>
    <xf numFmtId="0" fontId="21" fillId="53" borderId="44" xfId="0" applyFont="1" applyFill="1" applyBorder="1" applyAlignment="1">
      <alignment horizontal="center" vertical="center"/>
    </xf>
    <xf numFmtId="0" fontId="19" fillId="54" borderId="18" xfId="0" applyFont="1" applyFill="1" applyBorder="1" applyAlignment="1">
      <alignment horizontal="center" vertical="center" wrapText="1"/>
    </xf>
    <xf numFmtId="0" fontId="19" fillId="54" borderId="22" xfId="0" applyFont="1" applyFill="1" applyBorder="1" applyAlignment="1">
      <alignment horizontal="center" vertical="center" wrapText="1"/>
    </xf>
    <xf numFmtId="0" fontId="39" fillId="54" borderId="12" xfId="0" applyFont="1" applyFill="1" applyBorder="1" applyAlignment="1">
      <alignment horizontal="center" vertical="center"/>
    </xf>
    <xf numFmtId="0" fontId="39" fillId="54" borderId="14" xfId="0" applyFont="1" applyFill="1" applyBorder="1" applyAlignment="1">
      <alignment horizontal="center" vertical="center"/>
    </xf>
    <xf numFmtId="0" fontId="39" fillId="54" borderId="15" xfId="0" applyFont="1" applyFill="1" applyBorder="1" applyAlignment="1">
      <alignment horizontal="center" vertical="center"/>
    </xf>
    <xf numFmtId="0" fontId="19" fillId="54" borderId="20" xfId="0" applyFont="1" applyFill="1" applyBorder="1" applyAlignment="1">
      <alignment horizontal="center" vertical="center" wrapText="1"/>
    </xf>
    <xf numFmtId="0" fontId="19" fillId="54" borderId="1" xfId="0" applyFont="1" applyFill="1" applyBorder="1" applyAlignment="1">
      <alignment horizontal="center" vertical="center" wrapText="1"/>
    </xf>
    <xf numFmtId="0" fontId="26" fillId="0" borderId="12" xfId="0" applyFont="1" applyBorder="1" applyAlignment="1">
      <alignment horizontal="center" vertical="center"/>
    </xf>
    <xf numFmtId="0" fontId="26" fillId="0" borderId="14" xfId="0" applyFont="1" applyBorder="1" applyAlignment="1">
      <alignment horizontal="center" vertical="center"/>
    </xf>
    <xf numFmtId="0" fontId="26" fillId="0" borderId="15" xfId="0" applyFont="1" applyBorder="1" applyAlignment="1">
      <alignment horizontal="center" vertical="center"/>
    </xf>
    <xf numFmtId="0" fontId="19" fillId="48" borderId="9" xfId="0" applyFont="1" applyFill="1" applyBorder="1" applyAlignment="1">
      <alignment horizontal="center" vertical="center" wrapText="1"/>
    </xf>
    <xf numFmtId="0" fontId="21" fillId="54" borderId="14" xfId="0" applyFont="1" applyFill="1" applyBorder="1" applyAlignment="1">
      <alignment horizontal="center" vertical="center"/>
    </xf>
    <xf numFmtId="0" fontId="21" fillId="54" borderId="15" xfId="0" applyFont="1" applyFill="1" applyBorder="1" applyAlignment="1">
      <alignment horizontal="center" vertical="center"/>
    </xf>
    <xf numFmtId="0" fontId="19" fillId="0" borderId="1" xfId="0" applyFont="1" applyBorder="1" applyAlignment="1">
      <alignment horizontal="center" vertical="center"/>
    </xf>
    <xf numFmtId="0" fontId="19" fillId="54" borderId="12" xfId="0" applyFont="1" applyFill="1" applyBorder="1" applyAlignment="1">
      <alignment horizontal="center" vertical="center"/>
    </xf>
    <xf numFmtId="0" fontId="19" fillId="54" borderId="14" xfId="0" applyFont="1" applyFill="1" applyBorder="1" applyAlignment="1">
      <alignment horizontal="center" vertical="center"/>
    </xf>
    <xf numFmtId="0" fontId="19" fillId="54" borderId="15" xfId="0" applyFont="1" applyFill="1" applyBorder="1" applyAlignment="1">
      <alignment horizontal="center" vertical="center"/>
    </xf>
    <xf numFmtId="0" fontId="21" fillId="0" borderId="15" xfId="0" applyFont="1" applyBorder="1" applyAlignment="1">
      <alignment horizontal="center" vertical="center"/>
    </xf>
    <xf numFmtId="0" fontId="21" fillId="54" borderId="21" xfId="0" applyFont="1" applyFill="1" applyBorder="1" applyAlignment="1">
      <alignment horizontal="center" vertical="center"/>
    </xf>
    <xf numFmtId="0" fontId="21" fillId="54" borderId="11" xfId="0" applyFont="1" applyFill="1" applyBorder="1" applyAlignment="1">
      <alignment horizontal="center" vertical="center"/>
    </xf>
    <xf numFmtId="0" fontId="19" fillId="54" borderId="19" xfId="0" applyFont="1" applyFill="1" applyBorder="1" applyAlignment="1">
      <alignment horizontal="center" vertical="center" wrapText="1"/>
    </xf>
    <xf numFmtId="0" fontId="19" fillId="54" borderId="36" xfId="0" applyFont="1" applyFill="1" applyBorder="1" applyAlignment="1">
      <alignment horizontal="center" vertical="center" wrapText="1"/>
    </xf>
    <xf numFmtId="0" fontId="19" fillId="54" borderId="21" xfId="0" applyFont="1" applyFill="1" applyBorder="1" applyAlignment="1">
      <alignment horizontal="center" vertical="center" wrapText="1"/>
    </xf>
    <xf numFmtId="0" fontId="19" fillId="0" borderId="18"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20" xfId="0" applyFont="1" applyBorder="1" applyAlignment="1">
      <alignment horizontal="center" vertical="center" wrapText="1"/>
    </xf>
    <xf numFmtId="164" fontId="20" fillId="54" borderId="12" xfId="0" applyNumberFormat="1" applyFont="1" applyFill="1" applyBorder="1" applyAlignment="1">
      <alignment horizontal="center" vertical="center" wrapText="1"/>
    </xf>
    <xf numFmtId="164" fontId="20" fillId="54" borderId="14" xfId="0" applyNumberFormat="1" applyFont="1" applyFill="1" applyBorder="1" applyAlignment="1">
      <alignment horizontal="center" vertical="center" wrapText="1"/>
    </xf>
    <xf numFmtId="164" fontId="20" fillId="54" borderId="15" xfId="0" applyNumberFormat="1" applyFont="1" applyFill="1" applyBorder="1" applyAlignment="1">
      <alignment horizontal="center" vertical="center" wrapText="1"/>
    </xf>
    <xf numFmtId="0" fontId="20" fillId="17" borderId="8" xfId="0" applyFont="1" applyFill="1" applyBorder="1" applyAlignment="1">
      <alignment horizontal="center"/>
    </xf>
    <xf numFmtId="0" fontId="20" fillId="41" borderId="35" xfId="0" applyFont="1" applyFill="1" applyBorder="1" applyAlignment="1">
      <alignment horizontal="center"/>
    </xf>
    <xf numFmtId="0" fontId="20" fillId="16" borderId="8" xfId="0" applyFont="1" applyFill="1" applyBorder="1" applyAlignment="1">
      <alignment horizontal="center"/>
    </xf>
    <xf numFmtId="0" fontId="17" fillId="40" borderId="13" xfId="0" applyFont="1" applyFill="1" applyBorder="1" applyAlignment="1">
      <alignment horizontal="center" vertical="center"/>
    </xf>
    <xf numFmtId="0" fontId="20" fillId="21" borderId="13" xfId="0" applyFont="1" applyFill="1" applyBorder="1" applyAlignment="1">
      <alignment horizontal="center"/>
    </xf>
    <xf numFmtId="1" fontId="20" fillId="54" borderId="12" xfId="0" applyNumberFormat="1" applyFont="1" applyFill="1" applyBorder="1" applyAlignment="1">
      <alignment horizontal="center" vertical="center" wrapText="1"/>
    </xf>
    <xf numFmtId="1" fontId="20" fillId="54" borderId="14" xfId="0" applyNumberFormat="1" applyFont="1" applyFill="1" applyBorder="1" applyAlignment="1">
      <alignment horizontal="center" vertical="center" wrapText="1"/>
    </xf>
    <xf numFmtId="1" fontId="20" fillId="54" borderId="15" xfId="0" applyNumberFormat="1" applyFont="1" applyFill="1" applyBorder="1" applyAlignment="1">
      <alignment horizontal="center" vertical="center" wrapText="1"/>
    </xf>
    <xf numFmtId="0" fontId="21" fillId="0" borderId="12" xfId="0" applyFont="1" applyBorder="1" applyAlignment="1">
      <alignment horizontal="center" vertical="center"/>
    </xf>
    <xf numFmtId="0" fontId="21" fillId="54" borderId="10" xfId="0" applyFont="1" applyFill="1" applyBorder="1" applyAlignment="1">
      <alignment horizontal="center" vertical="center" wrapText="1"/>
    </xf>
    <xf numFmtId="0" fontId="21" fillId="54" borderId="16" xfId="0" applyFont="1" applyFill="1" applyBorder="1" applyAlignment="1">
      <alignment horizontal="center" vertical="center"/>
    </xf>
    <xf numFmtId="0" fontId="19" fillId="51" borderId="9" xfId="0" applyFont="1" applyFill="1" applyBorder="1" applyAlignment="1">
      <alignment horizontal="center" vertical="center" wrapText="1"/>
    </xf>
    <xf numFmtId="0" fontId="26" fillId="33" borderId="4" xfId="0" applyFont="1" applyFill="1" applyBorder="1" applyAlignment="1">
      <alignment horizontal="center" vertical="center"/>
    </xf>
    <xf numFmtId="0" fontId="39" fillId="50" borderId="4" xfId="0" applyFont="1" applyFill="1" applyBorder="1" applyAlignment="1">
      <alignment horizontal="center" vertical="center"/>
    </xf>
    <xf numFmtId="0" fontId="21" fillId="33" borderId="4" xfId="0" applyFont="1" applyFill="1" applyBorder="1" applyAlignment="1">
      <alignment horizontal="center" vertical="center" wrapText="1"/>
    </xf>
    <xf numFmtId="0" fontId="22" fillId="48" borderId="4" xfId="0" applyFont="1" applyFill="1" applyBorder="1" applyAlignment="1">
      <alignment horizontal="center" vertical="center" wrapText="1"/>
    </xf>
    <xf numFmtId="0" fontId="23" fillId="42" borderId="9" xfId="0" applyFont="1" applyFill="1" applyBorder="1" applyAlignment="1">
      <alignment horizontal="center" vertical="center" wrapText="1"/>
    </xf>
    <xf numFmtId="0" fontId="23" fillId="42" borderId="14" xfId="0" applyFont="1" applyFill="1" applyBorder="1" applyAlignment="1">
      <alignment horizontal="center" vertical="center" wrapText="1"/>
    </xf>
    <xf numFmtId="0" fontId="19" fillId="42" borderId="9" xfId="0" applyFont="1" applyFill="1" applyBorder="1" applyAlignment="1">
      <alignment horizontal="center" vertical="center" wrapText="1"/>
    </xf>
    <xf numFmtId="0" fontId="19" fillId="42" borderId="14" xfId="0" applyFont="1" applyFill="1" applyBorder="1" applyAlignment="1">
      <alignment horizontal="center" vertical="center" wrapText="1"/>
    </xf>
    <xf numFmtId="0" fontId="21" fillId="42" borderId="9" xfId="0" applyFont="1" applyFill="1" applyBorder="1" applyAlignment="1">
      <alignment horizontal="center" vertical="center" wrapText="1"/>
    </xf>
    <xf numFmtId="0" fontId="21" fillId="42" borderId="14" xfId="0" applyFont="1" applyFill="1" applyBorder="1" applyAlignment="1">
      <alignment horizontal="center" vertical="center" wrapText="1"/>
    </xf>
    <xf numFmtId="0" fontId="23" fillId="42" borderId="9" xfId="0" applyFont="1" applyFill="1" applyBorder="1" applyAlignment="1">
      <alignment horizontal="center" vertical="center"/>
    </xf>
    <xf numFmtId="0" fontId="23" fillId="42" borderId="14" xfId="0" applyFont="1" applyFill="1" applyBorder="1" applyAlignment="1">
      <alignment horizontal="center" vertical="center"/>
    </xf>
    <xf numFmtId="0" fontId="22" fillId="53" borderId="10" xfId="0" applyFont="1" applyFill="1" applyBorder="1" applyAlignment="1">
      <alignment horizontal="center" vertical="center" wrapText="1"/>
    </xf>
    <xf numFmtId="0" fontId="22" fillId="53" borderId="20" xfId="0" applyFont="1" applyFill="1" applyBorder="1" applyAlignment="1">
      <alignment horizontal="center" vertical="center" wrapText="1"/>
    </xf>
    <xf numFmtId="0" fontId="22" fillId="53" borderId="18" xfId="0" applyFont="1" applyFill="1" applyBorder="1" applyAlignment="1">
      <alignment horizontal="center" vertical="center" wrapText="1"/>
    </xf>
    <xf numFmtId="0" fontId="26" fillId="33" borderId="12" xfId="0" applyFont="1" applyFill="1" applyBorder="1" applyAlignment="1">
      <alignment horizontal="center" vertical="center"/>
    </xf>
    <xf numFmtId="0" fontId="22" fillId="48" borderId="12" xfId="0" applyFont="1" applyFill="1" applyBorder="1" applyAlignment="1">
      <alignment horizontal="center" vertical="center" wrapText="1"/>
    </xf>
    <xf numFmtId="0" fontId="19" fillId="42" borderId="15" xfId="0" applyFont="1" applyFill="1" applyBorder="1" applyAlignment="1">
      <alignment horizontal="center" vertical="center" wrapText="1"/>
    </xf>
    <xf numFmtId="0" fontId="23" fillId="42" borderId="15" xfId="0" applyFont="1" applyFill="1" applyBorder="1" applyAlignment="1">
      <alignment horizontal="center" vertical="center" wrapText="1"/>
    </xf>
    <xf numFmtId="0" fontId="21" fillId="42" borderId="15" xfId="0" applyFont="1" applyFill="1" applyBorder="1" applyAlignment="1">
      <alignment horizontal="center" vertical="center" wrapText="1"/>
    </xf>
    <xf numFmtId="0" fontId="23" fillId="42" borderId="15" xfId="0" applyFont="1" applyFill="1" applyBorder="1" applyAlignment="1">
      <alignment horizontal="center" vertical="center"/>
    </xf>
    <xf numFmtId="0" fontId="23" fillId="9" borderId="15" xfId="0" applyFont="1" applyFill="1" applyBorder="1" applyAlignment="1">
      <alignment horizontal="center" vertical="center" wrapText="1"/>
    </xf>
    <xf numFmtId="0" fontId="23" fillId="9" borderId="12" xfId="0" applyFont="1" applyFill="1" applyBorder="1" applyAlignment="1">
      <alignment horizontal="center" vertical="center" wrapText="1"/>
    </xf>
    <xf numFmtId="9" fontId="20" fillId="53" borderId="9" xfId="1" applyFont="1" applyFill="1" applyBorder="1" applyAlignment="1">
      <alignment horizontal="center" vertical="center" wrapText="1"/>
    </xf>
    <xf numFmtId="1" fontId="20" fillId="53" borderId="15" xfId="0" quotePrefix="1" applyNumberFormat="1" applyFont="1" applyFill="1" applyBorder="1" applyAlignment="1">
      <alignment horizontal="center" vertical="center" wrapText="1"/>
    </xf>
    <xf numFmtId="164" fontId="20" fillId="53" borderId="15" xfId="0" applyNumberFormat="1" applyFont="1" applyFill="1" applyBorder="1" applyAlignment="1">
      <alignment horizontal="center" vertical="center" wrapText="1"/>
    </xf>
    <xf numFmtId="0" fontId="24" fillId="45" borderId="12" xfId="0" applyFont="1" applyFill="1" applyBorder="1" applyAlignment="1">
      <alignment horizontal="center" vertical="center" wrapText="1"/>
    </xf>
    <xf numFmtId="0" fontId="24" fillId="45" borderId="14" xfId="0" applyFont="1" applyFill="1" applyBorder="1" applyAlignment="1">
      <alignment horizontal="center" vertical="center" wrapText="1"/>
    </xf>
    <xf numFmtId="1" fontId="20" fillId="0" borderId="15" xfId="0" applyNumberFormat="1" applyFont="1" applyBorder="1" applyAlignment="1">
      <alignment horizontal="center" vertical="center" wrapText="1"/>
    </xf>
    <xf numFmtId="0" fontId="20" fillId="0" borderId="15" xfId="0" applyFont="1" applyBorder="1" applyAlignment="1">
      <alignment horizontal="center" vertical="center" wrapText="1"/>
    </xf>
    <xf numFmtId="10" fontId="20" fillId="0" borderId="9" xfId="1" applyNumberFormat="1" applyFont="1" applyFill="1" applyBorder="1" applyAlignment="1">
      <alignment horizontal="center" vertical="center"/>
    </xf>
    <xf numFmtId="9" fontId="20" fillId="0" borderId="9" xfId="1" applyFont="1" applyFill="1" applyBorder="1" applyAlignment="1">
      <alignment horizontal="center" vertical="center" wrapText="1"/>
    </xf>
    <xf numFmtId="2" fontId="20" fillId="53" borderId="9" xfId="1" quotePrefix="1" applyNumberFormat="1" applyFont="1" applyFill="1" applyBorder="1" applyAlignment="1">
      <alignment horizontal="center" vertical="center" wrapText="1"/>
    </xf>
    <xf numFmtId="1" fontId="20" fillId="53" borderId="15" xfId="1" applyNumberFormat="1" applyFont="1" applyFill="1" applyBorder="1" applyAlignment="1">
      <alignment horizontal="center" vertical="center" wrapText="1"/>
    </xf>
    <xf numFmtId="1" fontId="20" fillId="53" borderId="15" xfId="0" applyNumberFormat="1" applyFont="1" applyFill="1" applyBorder="1" applyAlignment="1">
      <alignment horizontal="center" vertical="center" wrapText="1"/>
    </xf>
    <xf numFmtId="164" fontId="20" fillId="0" borderId="15" xfId="0" applyNumberFormat="1" applyFont="1" applyBorder="1" applyAlignment="1">
      <alignment horizontal="center" vertical="center" wrapText="1"/>
    </xf>
    <xf numFmtId="10" fontId="20" fillId="53" borderId="9" xfId="1" applyNumberFormat="1" applyFont="1" applyFill="1" applyBorder="1" applyAlignment="1">
      <alignment horizontal="center" vertical="center"/>
    </xf>
    <xf numFmtId="0" fontId="20" fillId="42" borderId="12" xfId="0" applyFont="1" applyFill="1" applyBorder="1" applyAlignment="1">
      <alignment horizontal="center" vertical="center" wrapText="1"/>
    </xf>
    <xf numFmtId="0" fontId="20" fillId="42" borderId="14" xfId="0" applyFont="1" applyFill="1" applyBorder="1" applyAlignment="1">
      <alignment horizontal="center" vertical="center" wrapText="1"/>
    </xf>
    <xf numFmtId="1" fontId="20" fillId="0" borderId="15" xfId="0" quotePrefix="1" applyNumberFormat="1" applyFont="1" applyBorder="1" applyAlignment="1">
      <alignment horizontal="center" vertical="center" wrapText="1"/>
    </xf>
    <xf numFmtId="2" fontId="20" fillId="0" borderId="9" xfId="1" quotePrefix="1" applyNumberFormat="1" applyFont="1" applyFill="1" applyBorder="1" applyAlignment="1">
      <alignment horizontal="center" vertical="center" wrapText="1"/>
    </xf>
    <xf numFmtId="1" fontId="20" fillId="0" borderId="15" xfId="1" applyNumberFormat="1" applyFont="1" applyFill="1" applyBorder="1" applyAlignment="1">
      <alignment horizontal="center" vertical="center" wrapText="1"/>
    </xf>
    <xf numFmtId="0" fontId="40" fillId="53" borderId="9" xfId="0" applyFont="1" applyFill="1" applyBorder="1" applyAlignment="1">
      <alignment horizontal="center" vertical="center" wrapText="1"/>
    </xf>
    <xf numFmtId="0" fontId="42" fillId="53" borderId="18" xfId="0" applyFont="1" applyFill="1" applyBorder="1" applyAlignment="1">
      <alignment horizontal="center" vertical="center" wrapText="1"/>
    </xf>
    <xf numFmtId="0" fontId="21" fillId="53" borderId="3" xfId="0" applyFont="1" applyFill="1" applyBorder="1" applyAlignment="1">
      <alignment horizontal="center" vertical="center"/>
    </xf>
    <xf numFmtId="0" fontId="41" fillId="53" borderId="9" xfId="0" applyFont="1" applyFill="1" applyBorder="1" applyAlignment="1">
      <alignment horizontal="center" vertical="center" wrapText="1"/>
    </xf>
    <xf numFmtId="0" fontId="42" fillId="53" borderId="15" xfId="0" applyFont="1" applyFill="1" applyBorder="1" applyAlignment="1">
      <alignment horizontal="center" vertical="center" wrapText="1"/>
    </xf>
    <xf numFmtId="0" fontId="42" fillId="53" borderId="9" xfId="0" applyFont="1" applyFill="1" applyBorder="1" applyAlignment="1">
      <alignment horizontal="center" vertical="center" wrapText="1"/>
    </xf>
    <xf numFmtId="0" fontId="42" fillId="53" borderId="12" xfId="0" applyFont="1" applyFill="1" applyBorder="1" applyAlignment="1">
      <alignment horizontal="center" vertical="center" wrapText="1"/>
    </xf>
    <xf numFmtId="0" fontId="41" fillId="53" borderId="1" xfId="0" applyFont="1" applyFill="1" applyBorder="1" applyAlignment="1">
      <alignment horizontal="center" vertical="center" wrapText="1"/>
    </xf>
    <xf numFmtId="0" fontId="42" fillId="53" borderId="1" xfId="0" applyFont="1" applyFill="1" applyBorder="1" applyAlignment="1">
      <alignment horizontal="center" vertical="center" wrapText="1"/>
    </xf>
    <xf numFmtId="0" fontId="42" fillId="53" borderId="4" xfId="0" applyFont="1" applyFill="1" applyBorder="1" applyAlignment="1">
      <alignment horizontal="center" vertical="center" wrapText="1"/>
    </xf>
    <xf numFmtId="0" fontId="42" fillId="53" borderId="20" xfId="0" applyFont="1" applyFill="1" applyBorder="1" applyAlignment="1">
      <alignment horizontal="center" vertical="center" wrapText="1"/>
    </xf>
    <xf numFmtId="0" fontId="41" fillId="53" borderId="15" xfId="0" applyFont="1" applyFill="1" applyBorder="1" applyAlignment="1">
      <alignment horizontal="center" vertical="center" wrapText="1"/>
    </xf>
    <xf numFmtId="0" fontId="41" fillId="53" borderId="14" xfId="0" applyFont="1" applyFill="1" applyBorder="1" applyAlignment="1">
      <alignment horizontal="center" vertical="center" wrapText="1"/>
    </xf>
    <xf numFmtId="0" fontId="19" fillId="53" borderId="11" xfId="0" applyFont="1" applyFill="1" applyBorder="1" applyAlignment="1">
      <alignment horizontal="center" vertical="center" wrapText="1"/>
    </xf>
    <xf numFmtId="0" fontId="19" fillId="53" borderId="19" xfId="0" applyFont="1" applyFill="1" applyBorder="1" applyAlignment="1">
      <alignment horizontal="center" vertical="center" wrapText="1"/>
    </xf>
    <xf numFmtId="0" fontId="41" fillId="53" borderId="7" xfId="0" applyFont="1" applyFill="1" applyBorder="1" applyAlignment="1">
      <alignment horizontal="center" vertical="center" wrapText="1"/>
    </xf>
    <xf numFmtId="0" fontId="39" fillId="33" borderId="22" xfId="0" applyFont="1" applyFill="1" applyBorder="1" applyAlignment="1">
      <alignment horizontal="center" vertical="center"/>
    </xf>
    <xf numFmtId="0" fontId="39" fillId="33" borderId="14" xfId="0" applyFont="1" applyFill="1" applyBorder="1" applyAlignment="1">
      <alignment horizontal="center" vertical="center"/>
    </xf>
    <xf numFmtId="0" fontId="39" fillId="33" borderId="15" xfId="0" applyFont="1" applyFill="1" applyBorder="1" applyAlignment="1">
      <alignment horizontal="center" vertical="center"/>
    </xf>
    <xf numFmtId="0" fontId="41" fillId="22" borderId="15" xfId="0" applyFont="1" applyFill="1" applyBorder="1" applyAlignment="1">
      <alignment horizontal="center" vertical="center" wrapText="1"/>
    </xf>
    <xf numFmtId="0" fontId="42" fillId="22" borderId="15" xfId="0" applyFont="1" applyFill="1" applyBorder="1" applyAlignment="1">
      <alignment horizontal="center" vertical="center" wrapText="1"/>
    </xf>
    <xf numFmtId="0" fontId="42" fillId="22" borderId="9" xfId="0" applyFont="1" applyFill="1" applyBorder="1" applyAlignment="1">
      <alignment horizontal="center" vertical="center" wrapText="1"/>
    </xf>
    <xf numFmtId="0" fontId="42" fillId="22" borderId="12"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39" fillId="33" borderId="4" xfId="0" applyFont="1" applyFill="1" applyBorder="1" applyAlignment="1">
      <alignment horizontal="center" vertical="center"/>
    </xf>
    <xf numFmtId="0" fontId="21" fillId="52" borderId="4" xfId="0" applyFont="1" applyFill="1" applyBorder="1" applyAlignment="1">
      <alignment horizontal="center" vertical="center" wrapText="1"/>
    </xf>
    <xf numFmtId="0" fontId="41" fillId="22" borderId="4" xfId="0" applyFont="1" applyFill="1" applyBorder="1" applyAlignment="1">
      <alignment horizontal="center" vertical="center" wrapText="1"/>
    </xf>
    <xf numFmtId="0" fontId="42" fillId="22" borderId="4" xfId="0" applyFont="1" applyFill="1" applyBorder="1" applyAlignment="1">
      <alignment horizontal="center" vertical="center" wrapText="1"/>
    </xf>
    <xf numFmtId="0" fontId="21" fillId="11" borderId="49" xfId="0" applyFont="1" applyFill="1" applyBorder="1" applyAlignment="1">
      <alignment horizontal="center" vertical="center"/>
    </xf>
    <xf numFmtId="0" fontId="21" fillId="11" borderId="3" xfId="0" applyFont="1" applyFill="1" applyBorder="1" applyAlignment="1">
      <alignment horizontal="center" vertical="center"/>
    </xf>
    <xf numFmtId="0" fontId="21" fillId="11" borderId="36" xfId="0" applyFont="1" applyFill="1" applyBorder="1" applyAlignment="1">
      <alignment horizontal="center" vertical="center"/>
    </xf>
    <xf numFmtId="0" fontId="39" fillId="33" borderId="18" xfId="0" applyFont="1" applyFill="1" applyBorder="1" applyAlignment="1">
      <alignment horizontal="center" vertical="center"/>
    </xf>
    <xf numFmtId="0" fontId="41" fillId="11" borderId="4" xfId="0" applyFont="1" applyFill="1" applyBorder="1" applyAlignment="1">
      <alignment horizontal="center" vertical="center" wrapText="1"/>
    </xf>
    <xf numFmtId="0" fontId="19" fillId="0" borderId="48" xfId="0" applyFont="1" applyBorder="1" applyAlignment="1">
      <alignment horizontal="center" vertical="center" wrapText="1"/>
    </xf>
    <xf numFmtId="0" fontId="19" fillId="0" borderId="1" xfId="0" applyFont="1" applyBorder="1" applyAlignment="1">
      <alignment horizontal="center" vertical="center" wrapText="1"/>
    </xf>
    <xf numFmtId="0" fontId="21" fillId="53" borderId="1" xfId="0" applyFont="1" applyFill="1" applyBorder="1" applyAlignment="1">
      <alignment horizontal="center" vertical="center"/>
    </xf>
    <xf numFmtId="0" fontId="19" fillId="53" borderId="3" xfId="0" applyFont="1" applyFill="1" applyBorder="1" applyAlignment="1">
      <alignment horizontal="center" vertical="center" wrapText="1"/>
    </xf>
    <xf numFmtId="0" fontId="19" fillId="53" borderId="48" xfId="0" applyFont="1" applyFill="1" applyBorder="1" applyAlignment="1">
      <alignment horizontal="center" vertical="center" wrapText="1"/>
    </xf>
    <xf numFmtId="0" fontId="41" fillId="53" borderId="12" xfId="0" applyFont="1" applyFill="1" applyBorder="1" applyAlignment="1">
      <alignment horizontal="center" vertical="center" wrapText="1"/>
    </xf>
    <xf numFmtId="0" fontId="41" fillId="22" borderId="9" xfId="0" applyFont="1" applyFill="1" applyBorder="1" applyAlignment="1">
      <alignment horizontal="center" vertical="center" wrapText="1"/>
    </xf>
    <xf numFmtId="0" fontId="41" fillId="22" borderId="12" xfId="0" applyFont="1" applyFill="1" applyBorder="1" applyAlignment="1">
      <alignment horizontal="center" vertical="center" wrapText="1"/>
    </xf>
    <xf numFmtId="0" fontId="39" fillId="53" borderId="12" xfId="0" applyFont="1" applyFill="1" applyBorder="1" applyAlignment="1">
      <alignment horizontal="center" vertical="center" wrapText="1"/>
    </xf>
    <xf numFmtId="0" fontId="39" fillId="53" borderId="14" xfId="0" applyFont="1" applyFill="1" applyBorder="1" applyAlignment="1">
      <alignment horizontal="center" vertical="center" wrapText="1"/>
    </xf>
    <xf numFmtId="0" fontId="39" fillId="53" borderId="15" xfId="0" applyFont="1" applyFill="1" applyBorder="1" applyAlignment="1">
      <alignment horizontal="center" vertical="center" wrapText="1"/>
    </xf>
    <xf numFmtId="0" fontId="26" fillId="33" borderId="5" xfId="0" applyFont="1" applyFill="1" applyBorder="1" applyAlignment="1">
      <alignment horizontal="center" vertical="center"/>
    </xf>
    <xf numFmtId="0" fontId="39" fillId="33" borderId="5" xfId="0" applyFont="1" applyFill="1" applyBorder="1" applyAlignment="1">
      <alignment horizontal="center" vertical="center"/>
    </xf>
    <xf numFmtId="0" fontId="21" fillId="33" borderId="5" xfId="0" applyFont="1" applyFill="1" applyBorder="1" applyAlignment="1">
      <alignment horizontal="center" vertical="center" wrapText="1"/>
    </xf>
    <xf numFmtId="0" fontId="42" fillId="22" borderId="5" xfId="0" applyFont="1" applyFill="1" applyBorder="1" applyAlignment="1">
      <alignment horizontal="center" vertical="center" wrapText="1"/>
    </xf>
    <xf numFmtId="1" fontId="20" fillId="49" borderId="9" xfId="0" applyNumberFormat="1" applyFont="1" applyFill="1" applyBorder="1" applyAlignment="1">
      <alignment horizontal="center" vertical="center" wrapText="1"/>
    </xf>
    <xf numFmtId="1" fontId="20" fillId="49" borderId="12" xfId="0" applyNumberFormat="1" applyFont="1" applyFill="1" applyBorder="1" applyAlignment="1">
      <alignment horizontal="center" vertical="center" wrapText="1"/>
    </xf>
    <xf numFmtId="0" fontId="20" fillId="49" borderId="9" xfId="0" applyFont="1" applyFill="1" applyBorder="1" applyAlignment="1">
      <alignment horizontal="center" vertical="center" wrapText="1"/>
    </xf>
    <xf numFmtId="0" fontId="20" fillId="49" borderId="12" xfId="0" applyFont="1" applyFill="1" applyBorder="1" applyAlignment="1">
      <alignment horizontal="center" vertical="center" wrapText="1"/>
    </xf>
    <xf numFmtId="9" fontId="20" fillId="49" borderId="12" xfId="1" quotePrefix="1" applyFont="1" applyFill="1" applyBorder="1" applyAlignment="1">
      <alignment horizontal="center" vertical="center" wrapText="1"/>
    </xf>
    <xf numFmtId="9" fontId="20" fillId="49" borderId="14" xfId="1" quotePrefix="1" applyFont="1" applyFill="1" applyBorder="1" applyAlignment="1">
      <alignment horizontal="center" vertical="center" wrapText="1"/>
    </xf>
    <xf numFmtId="164" fontId="20" fillId="49" borderId="9" xfId="0" applyNumberFormat="1" applyFont="1" applyFill="1" applyBorder="1" applyAlignment="1">
      <alignment horizontal="center" vertical="center" wrapText="1"/>
    </xf>
    <xf numFmtId="164" fontId="20" fillId="49" borderId="12" xfId="0" applyNumberFormat="1" applyFont="1" applyFill="1" applyBorder="1" applyAlignment="1">
      <alignment horizontal="center" vertical="center" wrapText="1"/>
    </xf>
    <xf numFmtId="0" fontId="19" fillId="49" borderId="9" xfId="0" applyFont="1" applyFill="1" applyBorder="1" applyAlignment="1">
      <alignment horizontal="center" vertical="center" wrapText="1"/>
    </xf>
    <xf numFmtId="0" fontId="19" fillId="49" borderId="12" xfId="0" applyFont="1" applyFill="1" applyBorder="1" applyAlignment="1">
      <alignment horizontal="center" vertical="center" wrapText="1"/>
    </xf>
    <xf numFmtId="0" fontId="21" fillId="49" borderId="4" xfId="0" applyFont="1" applyFill="1" applyBorder="1" applyAlignment="1">
      <alignment horizontal="center" vertical="center"/>
    </xf>
    <xf numFmtId="0" fontId="19" fillId="49" borderId="3" xfId="0" applyFont="1" applyFill="1" applyBorder="1" applyAlignment="1">
      <alignment horizontal="center" vertical="center" wrapText="1"/>
    </xf>
    <xf numFmtId="0" fontId="19" fillId="49" borderId="4" xfId="0" applyFont="1" applyFill="1" applyBorder="1" applyAlignment="1">
      <alignment horizontal="center" vertical="center" wrapText="1"/>
    </xf>
    <xf numFmtId="0" fontId="19" fillId="49" borderId="5" xfId="0" applyFont="1" applyFill="1" applyBorder="1" applyAlignment="1">
      <alignment horizontal="center" vertical="center" wrapText="1"/>
    </xf>
    <xf numFmtId="0" fontId="19" fillId="49" borderId="1" xfId="0" applyFont="1" applyFill="1" applyBorder="1" applyAlignment="1">
      <alignment horizontal="center" vertical="center" wrapText="1"/>
    </xf>
    <xf numFmtId="0" fontId="19" fillId="49" borderId="45" xfId="0" applyFont="1" applyFill="1" applyBorder="1" applyAlignment="1">
      <alignment horizontal="center" vertical="center" wrapText="1"/>
    </xf>
    <xf numFmtId="0" fontId="19" fillId="49" borderId="12" xfId="0" applyFont="1" applyFill="1" applyBorder="1" applyAlignment="1">
      <alignment horizontal="center" vertical="center"/>
    </xf>
    <xf numFmtId="0" fontId="19" fillId="49" borderId="14" xfId="0" applyFont="1" applyFill="1" applyBorder="1" applyAlignment="1">
      <alignment horizontal="center" vertical="center"/>
    </xf>
    <xf numFmtId="0" fontId="24" fillId="0" borderId="4" xfId="0" applyFont="1" applyBorder="1" applyAlignment="1">
      <alignment horizontal="center" vertical="center" wrapText="1"/>
    </xf>
    <xf numFmtId="0" fontId="20" fillId="0" borderId="4" xfId="0" applyFont="1" applyBorder="1" applyAlignment="1">
      <alignment horizontal="center" vertical="center" wrapText="1"/>
    </xf>
    <xf numFmtId="0" fontId="24" fillId="49" borderId="9" xfId="0" applyFont="1" applyFill="1" applyBorder="1" applyAlignment="1">
      <alignment horizontal="center" vertical="center" wrapText="1"/>
    </xf>
    <xf numFmtId="0" fontId="24" fillId="49" borderId="12" xfId="0" applyFont="1" applyFill="1" applyBorder="1" applyAlignment="1">
      <alignment horizontal="center" vertical="center" wrapText="1"/>
    </xf>
    <xf numFmtId="9" fontId="20" fillId="49" borderId="12" xfId="1" applyFont="1" applyFill="1" applyBorder="1" applyAlignment="1">
      <alignment horizontal="center" vertical="center" wrapText="1"/>
    </xf>
    <xf numFmtId="9" fontId="20" fillId="49" borderId="14" xfId="1" applyFont="1" applyFill="1" applyBorder="1" applyAlignment="1">
      <alignment horizontal="center" vertical="center" wrapText="1"/>
    </xf>
    <xf numFmtId="1" fontId="20" fillId="49" borderId="9" xfId="0" quotePrefix="1" applyNumberFormat="1" applyFont="1" applyFill="1" applyBorder="1" applyAlignment="1">
      <alignment horizontal="center" vertical="center" wrapText="1"/>
    </xf>
    <xf numFmtId="1" fontId="20" fillId="49" borderId="12" xfId="0" quotePrefix="1" applyNumberFormat="1" applyFont="1" applyFill="1" applyBorder="1" applyAlignment="1">
      <alignment horizontal="center" vertical="center" wrapText="1"/>
    </xf>
    <xf numFmtId="2" fontId="20" fillId="49" borderId="12" xfId="1" quotePrefix="1" applyNumberFormat="1" applyFont="1" applyFill="1" applyBorder="1" applyAlignment="1">
      <alignment horizontal="center" vertical="center" wrapText="1"/>
    </xf>
    <xf numFmtId="2" fontId="20" fillId="49" borderId="14" xfId="1" quotePrefix="1" applyNumberFormat="1" applyFont="1" applyFill="1" applyBorder="1" applyAlignment="1">
      <alignment horizontal="center" vertical="center" wrapText="1"/>
    </xf>
    <xf numFmtId="1" fontId="20" fillId="49" borderId="9" xfId="1" applyNumberFormat="1" applyFont="1" applyFill="1" applyBorder="1" applyAlignment="1">
      <alignment horizontal="center" vertical="center" wrapText="1"/>
    </xf>
    <xf numFmtId="1" fontId="20" fillId="49" borderId="12" xfId="1" applyNumberFormat="1" applyFont="1" applyFill="1" applyBorder="1" applyAlignment="1">
      <alignment horizontal="center" vertical="center" wrapText="1"/>
    </xf>
    <xf numFmtId="164" fontId="20" fillId="53" borderId="14" xfId="0" applyNumberFormat="1" applyFont="1" applyFill="1" applyBorder="1" applyAlignment="1">
      <alignment horizontal="center" vertical="center" wrapText="1"/>
    </xf>
    <xf numFmtId="1" fontId="20" fillId="53" borderId="14" xfId="0" applyNumberFormat="1" applyFont="1" applyFill="1" applyBorder="1" applyAlignment="1">
      <alignment horizontal="center" vertical="center" wrapText="1"/>
    </xf>
    <xf numFmtId="1" fontId="20" fillId="53" borderId="14" xfId="0" quotePrefix="1" applyNumberFormat="1" applyFont="1" applyFill="1" applyBorder="1" applyAlignment="1">
      <alignment horizontal="center" vertical="center" wrapText="1"/>
    </xf>
    <xf numFmtId="1" fontId="20" fillId="53" borderId="12" xfId="1" applyNumberFormat="1" applyFont="1" applyFill="1" applyBorder="1" applyAlignment="1">
      <alignment horizontal="center" vertical="center"/>
    </xf>
    <xf numFmtId="1" fontId="20" fillId="53" borderId="14" xfId="1" applyNumberFormat="1" applyFont="1" applyFill="1" applyBorder="1" applyAlignment="1">
      <alignment horizontal="center" vertical="center"/>
    </xf>
    <xf numFmtId="1" fontId="20" fillId="53" borderId="15" xfId="1" applyNumberFormat="1" applyFont="1" applyFill="1" applyBorder="1" applyAlignment="1">
      <alignment horizontal="center" vertical="center"/>
    </xf>
    <xf numFmtId="0" fontId="26" fillId="49" borderId="9" xfId="0" applyFont="1" applyFill="1" applyBorder="1" applyAlignment="1">
      <alignment horizontal="center" vertical="center"/>
    </xf>
    <xf numFmtId="0" fontId="39" fillId="49" borderId="12" xfId="0" applyFont="1" applyFill="1" applyBorder="1" applyAlignment="1">
      <alignment horizontal="center" vertical="center" wrapText="1"/>
    </xf>
    <xf numFmtId="0" fontId="39" fillId="49" borderId="14" xfId="0" applyFont="1" applyFill="1" applyBorder="1" applyAlignment="1">
      <alignment horizontal="center" vertical="center" wrapText="1"/>
    </xf>
    <xf numFmtId="0" fontId="39" fillId="49" borderId="15" xfId="0" applyFont="1" applyFill="1" applyBorder="1" applyAlignment="1">
      <alignment horizontal="center" vertical="center" wrapText="1"/>
    </xf>
    <xf numFmtId="0" fontId="21" fillId="49" borderId="10" xfId="0" applyFont="1" applyFill="1" applyBorder="1" applyAlignment="1">
      <alignment horizontal="center" vertical="center" wrapText="1"/>
    </xf>
    <xf numFmtId="0" fontId="41" fillId="49" borderId="4" xfId="0" applyFont="1" applyFill="1" applyBorder="1" applyAlignment="1">
      <alignment horizontal="center" vertical="center" wrapText="1"/>
    </xf>
    <xf numFmtId="0" fontId="42" fillId="49" borderId="4" xfId="0" applyFont="1" applyFill="1" applyBorder="1" applyAlignment="1">
      <alignment horizontal="center" vertical="center" wrapText="1"/>
    </xf>
    <xf numFmtId="0" fontId="21" fillId="49" borderId="1" xfId="0" applyFont="1" applyFill="1" applyBorder="1" applyAlignment="1">
      <alignment horizontal="center" vertical="center"/>
    </xf>
    <xf numFmtId="0" fontId="52" fillId="16" borderId="13" xfId="0" applyFont="1" applyFill="1" applyBorder="1" applyAlignment="1">
      <alignment horizontal="center"/>
    </xf>
    <xf numFmtId="10" fontId="52" fillId="15" borderId="16" xfId="0" applyNumberFormat="1" applyFont="1" applyFill="1" applyBorder="1" applyAlignment="1">
      <alignment horizontal="center"/>
    </xf>
    <xf numFmtId="0" fontId="52" fillId="20" borderId="13" xfId="0" applyFont="1" applyFill="1" applyBorder="1" applyAlignment="1">
      <alignment horizontal="center"/>
    </xf>
    <xf numFmtId="0" fontId="52" fillId="0" borderId="10" xfId="0" applyFont="1" applyBorder="1" applyAlignment="1">
      <alignment horizontal="center"/>
    </xf>
    <xf numFmtId="0" fontId="52" fillId="0" borderId="16" xfId="0" applyFont="1" applyBorder="1" applyAlignment="1">
      <alignment horizontal="center"/>
    </xf>
    <xf numFmtId="0" fontId="52" fillId="0" borderId="11" xfId="0" applyFont="1" applyBorder="1" applyAlignment="1">
      <alignment horizontal="center"/>
    </xf>
    <xf numFmtId="0" fontId="53" fillId="11" borderId="9" xfId="0" applyFont="1" applyFill="1" applyBorder="1" applyAlignment="1">
      <alignment horizontal="center"/>
    </xf>
    <xf numFmtId="10" fontId="51" fillId="10" borderId="17" xfId="0" applyNumberFormat="1" applyFont="1" applyFill="1" applyBorder="1" applyAlignment="1">
      <alignment horizontal="center" vertical="center"/>
    </xf>
    <xf numFmtId="0" fontId="51" fillId="10" borderId="13" xfId="0" applyFont="1" applyFill="1" applyBorder="1" applyAlignment="1">
      <alignment horizontal="center" vertical="center"/>
    </xf>
    <xf numFmtId="10" fontId="52" fillId="15" borderId="18" xfId="0" applyNumberFormat="1" applyFont="1" applyFill="1" applyBorder="1" applyAlignment="1">
      <alignment horizontal="left" vertical="center"/>
    </xf>
    <xf numFmtId="10" fontId="52" fillId="15" borderId="17" xfId="0" applyNumberFormat="1" applyFont="1" applyFill="1" applyBorder="1" applyAlignment="1">
      <alignment horizontal="left" vertical="center"/>
    </xf>
    <xf numFmtId="10" fontId="52" fillId="15" borderId="20" xfId="0" applyNumberFormat="1" applyFont="1" applyFill="1" applyBorder="1" applyAlignment="1">
      <alignment horizontal="left" vertical="center"/>
    </xf>
    <xf numFmtId="10" fontId="52" fillId="15" borderId="13" xfId="0" applyNumberFormat="1" applyFont="1" applyFill="1" applyBorder="1" applyAlignment="1">
      <alignment horizontal="left" vertical="center"/>
    </xf>
    <xf numFmtId="10" fontId="52" fillId="15" borderId="17" xfId="0" applyNumberFormat="1" applyFont="1" applyFill="1" applyBorder="1" applyAlignment="1">
      <alignment horizontal="right" vertical="center"/>
    </xf>
    <xf numFmtId="10" fontId="52" fillId="15" borderId="13" xfId="0" applyNumberFormat="1" applyFont="1" applyFill="1" applyBorder="1" applyAlignment="1">
      <alignment horizontal="right" vertical="center"/>
    </xf>
    <xf numFmtId="0" fontId="55" fillId="27" borderId="22" xfId="0" applyFont="1" applyFill="1" applyBorder="1" applyAlignment="1">
      <alignment horizontal="center" vertical="center" wrapText="1"/>
    </xf>
    <xf numFmtId="0" fontId="55" fillId="27" borderId="8" xfId="0" applyFont="1" applyFill="1" applyBorder="1" applyAlignment="1">
      <alignment horizontal="center" vertical="center" wrapText="1"/>
    </xf>
    <xf numFmtId="10" fontId="52" fillId="15" borderId="17" xfId="0" applyNumberFormat="1" applyFont="1" applyFill="1" applyBorder="1" applyAlignment="1">
      <alignment horizontal="center" vertical="center"/>
    </xf>
    <xf numFmtId="10" fontId="52" fillId="15" borderId="13" xfId="0" applyNumberFormat="1" applyFont="1" applyFill="1" applyBorder="1" applyAlignment="1">
      <alignment horizontal="center" vertical="center"/>
    </xf>
    <xf numFmtId="0" fontId="55" fillId="27" borderId="20" xfId="0" applyFont="1" applyFill="1" applyBorder="1" applyAlignment="1">
      <alignment horizontal="center" vertical="center" wrapText="1"/>
    </xf>
    <xf numFmtId="0" fontId="55" fillId="27" borderId="21" xfId="0" applyFont="1" applyFill="1" applyBorder="1" applyAlignment="1">
      <alignment horizontal="center" vertical="center" wrapText="1"/>
    </xf>
    <xf numFmtId="0" fontId="55" fillId="27" borderId="13" xfId="0" applyFont="1" applyFill="1" applyBorder="1" applyAlignment="1">
      <alignment horizontal="center" vertical="center" wrapText="1"/>
    </xf>
    <xf numFmtId="0" fontId="32" fillId="25" borderId="9" xfId="0" applyFont="1" applyFill="1" applyBorder="1" applyAlignment="1">
      <alignment horizontal="center" vertical="center"/>
    </xf>
    <xf numFmtId="0" fontId="20" fillId="25" borderId="10"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11" xfId="0" applyFont="1" applyFill="1" applyBorder="1" applyAlignment="1">
      <alignment horizontal="center" vertical="center"/>
    </xf>
    <xf numFmtId="0" fontId="37" fillId="0" borderId="10" xfId="0" applyFont="1" applyBorder="1" applyAlignment="1">
      <alignment horizontal="left" vertical="center" wrapText="1"/>
    </xf>
    <xf numFmtId="0" fontId="37" fillId="0" borderId="16" xfId="0" applyFont="1" applyBorder="1" applyAlignment="1">
      <alignment horizontal="left" vertical="center" wrapText="1"/>
    </xf>
    <xf numFmtId="0" fontId="37" fillId="0" borderId="11" xfId="0" applyFont="1" applyBorder="1" applyAlignment="1">
      <alignment horizontal="left" vertical="center" wrapText="1"/>
    </xf>
    <xf numFmtId="0" fontId="20" fillId="25" borderId="10" xfId="0" applyFont="1" applyFill="1" applyBorder="1" applyAlignment="1">
      <alignment horizontal="center" vertical="center" wrapText="1"/>
    </xf>
    <xf numFmtId="0" fontId="20" fillId="25" borderId="16" xfId="0" applyFont="1" applyFill="1" applyBorder="1" applyAlignment="1">
      <alignment horizontal="center" vertical="center" wrapText="1"/>
    </xf>
    <xf numFmtId="0" fontId="20" fillId="25" borderId="11" xfId="0" applyFont="1" applyFill="1" applyBorder="1" applyAlignment="1">
      <alignment horizontal="center" vertical="center" wrapText="1"/>
    </xf>
    <xf numFmtId="0" fontId="20" fillId="0" borderId="10" xfId="0" applyFont="1" applyBorder="1" applyAlignment="1">
      <alignment horizontal="left" vertical="center" wrapText="1"/>
    </xf>
    <xf numFmtId="0" fontId="20" fillId="0" borderId="16" xfId="0" applyFont="1" applyBorder="1" applyAlignment="1">
      <alignment horizontal="left" vertical="center" wrapText="1"/>
    </xf>
    <xf numFmtId="0" fontId="20" fillId="0" borderId="11" xfId="0" applyFont="1" applyBorder="1" applyAlignment="1">
      <alignment horizontal="left" vertical="center" wrapText="1"/>
    </xf>
    <xf numFmtId="0" fontId="28" fillId="0" borderId="10" xfId="0" applyFont="1" applyBorder="1" applyAlignment="1">
      <alignment horizontal="left" vertical="center" wrapText="1"/>
    </xf>
    <xf numFmtId="0" fontId="28" fillId="0" borderId="16" xfId="0" applyFont="1" applyBorder="1" applyAlignment="1">
      <alignment horizontal="left" vertical="center" wrapText="1"/>
    </xf>
    <xf numFmtId="0" fontId="28" fillId="0" borderId="11" xfId="0" applyFont="1" applyBorder="1" applyAlignment="1">
      <alignment horizontal="left" vertical="center" wrapText="1"/>
    </xf>
    <xf numFmtId="0" fontId="21" fillId="0" borderId="10" xfId="0" applyFont="1" applyBorder="1" applyAlignment="1">
      <alignment horizontal="left" vertical="center"/>
    </xf>
    <xf numFmtId="0" fontId="21" fillId="0" borderId="16" xfId="0" applyFont="1" applyBorder="1" applyAlignment="1">
      <alignment horizontal="left" vertical="center"/>
    </xf>
    <xf numFmtId="0" fontId="21" fillId="0" borderId="11" xfId="0" applyFont="1" applyBorder="1" applyAlignment="1">
      <alignment horizontal="left" vertical="center"/>
    </xf>
    <xf numFmtId="0" fontId="20" fillId="0" borderId="9" xfId="0" applyFont="1" applyBorder="1" applyAlignment="1">
      <alignment horizontal="left" vertical="center" wrapText="1"/>
    </xf>
    <xf numFmtId="0" fontId="28" fillId="0" borderId="10" xfId="0" applyFont="1" applyBorder="1" applyAlignment="1">
      <alignment horizontal="left" vertical="center"/>
    </xf>
    <xf numFmtId="0" fontId="28" fillId="0" borderId="16" xfId="0" applyFont="1" applyBorder="1" applyAlignment="1">
      <alignment horizontal="left" vertical="center"/>
    </xf>
    <xf numFmtId="0" fontId="28" fillId="0" borderId="11" xfId="0" applyFont="1" applyBorder="1" applyAlignment="1">
      <alignment horizontal="left" vertical="center"/>
    </xf>
    <xf numFmtId="0" fontId="20" fillId="21" borderId="10" xfId="0" applyFont="1" applyFill="1" applyBorder="1" applyAlignment="1">
      <alignment horizontal="center" vertical="center"/>
    </xf>
    <xf numFmtId="0" fontId="20" fillId="21" borderId="16" xfId="0" applyFont="1" applyFill="1" applyBorder="1" applyAlignment="1">
      <alignment horizontal="center" vertical="center"/>
    </xf>
    <xf numFmtId="0" fontId="20" fillId="21" borderId="11" xfId="0" applyFont="1" applyFill="1" applyBorder="1" applyAlignment="1">
      <alignment horizontal="center" vertical="center"/>
    </xf>
    <xf numFmtId="14" fontId="22" fillId="0" borderId="18" xfId="0" applyNumberFormat="1" applyFont="1" applyBorder="1" applyAlignment="1">
      <alignment horizontal="center" vertical="center"/>
    </xf>
    <xf numFmtId="0" fontId="22" fillId="0" borderId="17" xfId="0" applyFont="1" applyBorder="1" applyAlignment="1">
      <alignment horizontal="center" vertical="center"/>
    </xf>
    <xf numFmtId="0" fontId="22" fillId="0" borderId="19" xfId="0" applyFont="1" applyBorder="1" applyAlignment="1">
      <alignment horizontal="center" vertical="center"/>
    </xf>
    <xf numFmtId="0" fontId="22" fillId="0" borderId="10" xfId="0" applyFont="1" applyBorder="1" applyAlignment="1">
      <alignment horizontal="left" vertical="center" wrapText="1"/>
    </xf>
    <xf numFmtId="0" fontId="22" fillId="0" borderId="16" xfId="0" applyFont="1" applyBorder="1" applyAlignment="1">
      <alignment horizontal="left" vertical="center" wrapText="1"/>
    </xf>
    <xf numFmtId="0" fontId="22" fillId="0" borderId="11" xfId="0" applyFont="1" applyBorder="1" applyAlignment="1">
      <alignment horizontal="left" vertical="center" wrapText="1"/>
    </xf>
    <xf numFmtId="0" fontId="21" fillId="0" borderId="10" xfId="0" applyFont="1" applyBorder="1" applyAlignment="1">
      <alignment horizontal="left" vertical="center" wrapText="1"/>
    </xf>
    <xf numFmtId="0" fontId="21" fillId="0" borderId="16" xfId="0" applyFont="1" applyBorder="1" applyAlignment="1">
      <alignment horizontal="left" vertical="center" wrapText="1"/>
    </xf>
    <xf numFmtId="0" fontId="21" fillId="0" borderId="11" xfId="0" applyFont="1" applyBorder="1" applyAlignment="1">
      <alignment horizontal="left" vertical="center" wrapText="1"/>
    </xf>
    <xf numFmtId="0" fontId="33" fillId="0" borderId="10" xfId="0" applyFont="1" applyBorder="1" applyAlignment="1">
      <alignment horizontal="left" vertical="center"/>
    </xf>
    <xf numFmtId="0" fontId="33" fillId="0" borderId="16" xfId="0" applyFont="1" applyBorder="1" applyAlignment="1">
      <alignment horizontal="left" vertical="center"/>
    </xf>
    <xf numFmtId="0" fontId="33" fillId="0" borderId="11" xfId="0" applyFont="1" applyBorder="1" applyAlignment="1">
      <alignment horizontal="left" vertical="center"/>
    </xf>
    <xf numFmtId="0" fontId="20" fillId="21" borderId="9" xfId="0" applyFont="1" applyFill="1" applyBorder="1" applyAlignment="1">
      <alignment horizontal="center" vertical="center"/>
    </xf>
    <xf numFmtId="0" fontId="36" fillId="0" borderId="0" xfId="0" applyFont="1" applyAlignment="1">
      <alignment horizontal="left" vertical="center"/>
    </xf>
    <xf numFmtId="0" fontId="36" fillId="0" borderId="36" xfId="0" applyFont="1" applyBorder="1" applyAlignment="1">
      <alignment horizontal="left" vertical="center"/>
    </xf>
    <xf numFmtId="0" fontId="22" fillId="0" borderId="13" xfId="0" applyFont="1" applyBorder="1" applyAlignment="1">
      <alignment horizontal="left" vertical="center"/>
    </xf>
    <xf numFmtId="0" fontId="22" fillId="0" borderId="21" xfId="0" applyFont="1" applyBorder="1" applyAlignment="1">
      <alignment horizontal="left" vertical="center"/>
    </xf>
    <xf numFmtId="0" fontId="22" fillId="0" borderId="17" xfId="0" applyFont="1" applyBorder="1" applyAlignment="1">
      <alignment horizontal="left" vertical="center"/>
    </xf>
    <xf numFmtId="0" fontId="22" fillId="0" borderId="19" xfId="0" applyFont="1" applyBorder="1" applyAlignment="1">
      <alignment horizontal="left" vertical="center"/>
    </xf>
    <xf numFmtId="0" fontId="22" fillId="0" borderId="0" xfId="0" applyFont="1" applyAlignment="1">
      <alignment horizontal="left" vertical="center"/>
    </xf>
    <xf numFmtId="0" fontId="22" fillId="0" borderId="36" xfId="0" applyFont="1" applyBorder="1" applyAlignment="1">
      <alignment horizontal="left" vertical="center"/>
    </xf>
    <xf numFmtId="0" fontId="36" fillId="0" borderId="22" xfId="0" applyFont="1" applyBorder="1" applyAlignment="1">
      <alignment horizontal="left" vertical="center"/>
    </xf>
    <xf numFmtId="0" fontId="36" fillId="0" borderId="8" xfId="0" applyFont="1" applyBorder="1" applyAlignment="1">
      <alignment horizontal="left" vertical="center"/>
    </xf>
    <xf numFmtId="0" fontId="22" fillId="0" borderId="18" xfId="0" applyFont="1" applyBorder="1" applyAlignment="1">
      <alignment horizontal="left" vertical="top"/>
    </xf>
    <xf numFmtId="0" fontId="22" fillId="0" borderId="17" xfId="0" applyFont="1" applyBorder="1" applyAlignment="1">
      <alignment horizontal="left" vertical="top"/>
    </xf>
    <xf numFmtId="0" fontId="22" fillId="0" borderId="19" xfId="0" applyFont="1" applyBorder="1" applyAlignment="1">
      <alignment horizontal="left" vertical="top"/>
    </xf>
    <xf numFmtId="0" fontId="22" fillId="0" borderId="22" xfId="0" applyFont="1" applyBorder="1" applyAlignment="1">
      <alignment horizontal="left" vertical="top"/>
    </xf>
    <xf numFmtId="0" fontId="22" fillId="0" borderId="8" xfId="0" applyFont="1" applyBorder="1" applyAlignment="1">
      <alignment horizontal="left" vertical="top"/>
    </xf>
    <xf numFmtId="0" fontId="22" fillId="0" borderId="36" xfId="0" applyFont="1" applyBorder="1" applyAlignment="1">
      <alignment horizontal="left" vertical="top"/>
    </xf>
    <xf numFmtId="0" fontId="20" fillId="0" borderId="20" xfId="0" applyFont="1" applyBorder="1" applyAlignment="1">
      <alignment horizontal="left" vertical="center"/>
    </xf>
    <xf numFmtId="0" fontId="20" fillId="0" borderId="13" xfId="0" applyFont="1" applyBorder="1" applyAlignment="1">
      <alignment horizontal="left" vertical="center"/>
    </xf>
    <xf numFmtId="0" fontId="20" fillId="0" borderId="21" xfId="0" applyFont="1" applyBorder="1" applyAlignment="1">
      <alignment horizontal="left" vertical="center"/>
    </xf>
    <xf numFmtId="0" fontId="22" fillId="0" borderId="20" xfId="0" applyFont="1" applyBorder="1" applyAlignment="1">
      <alignment horizontal="left" vertical="center"/>
    </xf>
    <xf numFmtId="0" fontId="0" fillId="0" borderId="13" xfId="0" applyBorder="1" applyAlignment="1">
      <alignment horizontal="left" vertical="center"/>
    </xf>
    <xf numFmtId="0" fontId="0" fillId="0" borderId="21" xfId="0" applyBorder="1" applyAlignment="1">
      <alignment horizontal="left" vertical="center"/>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7" fillId="29" borderId="24" xfId="0" applyFont="1" applyFill="1" applyBorder="1" applyAlignment="1">
      <alignment horizontal="center" vertical="center" wrapText="1"/>
    </xf>
    <xf numFmtId="0" fontId="27" fillId="29" borderId="25" xfId="0" applyFont="1" applyFill="1" applyBorder="1" applyAlignment="1">
      <alignment horizontal="center" vertical="center" wrapText="1"/>
    </xf>
    <xf numFmtId="0" fontId="27" fillId="29" borderId="26" xfId="0" applyFont="1" applyFill="1" applyBorder="1" applyAlignment="1">
      <alignment horizontal="center" vertical="center" wrapText="1"/>
    </xf>
    <xf numFmtId="0" fontId="0" fillId="0" borderId="0" xfId="0" applyAlignment="1">
      <alignment horizontal="center" vertical="center" textRotation="90"/>
    </xf>
    <xf numFmtId="0" fontId="10"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xf>
    <xf numFmtId="0" fontId="12" fillId="14" borderId="37" xfId="0" applyFont="1" applyFill="1" applyBorder="1" applyAlignment="1">
      <alignment horizontal="center" vertical="center" wrapText="1"/>
    </xf>
    <xf numFmtId="0" fontId="12" fillId="14" borderId="38" xfId="0" applyFont="1" applyFill="1" applyBorder="1" applyAlignment="1">
      <alignment horizontal="center" vertical="center" wrapText="1"/>
    </xf>
    <xf numFmtId="0" fontId="10" fillId="10" borderId="10" xfId="0" applyFont="1" applyFill="1" applyBorder="1" applyAlignment="1">
      <alignment horizontal="center" vertical="center"/>
    </xf>
    <xf numFmtId="0" fontId="10" fillId="10" borderId="11" xfId="0" applyFont="1" applyFill="1" applyBorder="1" applyAlignment="1">
      <alignment horizontal="center" vertical="center"/>
    </xf>
    <xf numFmtId="10" fontId="21" fillId="15" borderId="9" xfId="0" applyNumberFormat="1" applyFont="1" applyFill="1" applyBorder="1" applyAlignment="1">
      <alignment horizontal="center"/>
    </xf>
    <xf numFmtId="164" fontId="10" fillId="18" borderId="10" xfId="1" applyNumberFormat="1" applyFont="1" applyFill="1" applyBorder="1" applyAlignment="1">
      <alignment horizontal="center" vertical="center"/>
    </xf>
    <xf numFmtId="164" fontId="10" fillId="18" borderId="11" xfId="1" applyNumberFormat="1" applyFont="1" applyFill="1" applyBorder="1" applyAlignment="1">
      <alignment horizontal="center" vertical="center"/>
    </xf>
    <xf numFmtId="0" fontId="10" fillId="14" borderId="10" xfId="0" applyFont="1" applyFill="1" applyBorder="1" applyAlignment="1">
      <alignment horizontal="center" vertical="center" wrapText="1"/>
    </xf>
    <xf numFmtId="0" fontId="10" fillId="14" borderId="11" xfId="0" applyFont="1" applyFill="1" applyBorder="1" applyAlignment="1">
      <alignment horizontal="center" vertical="center" wrapText="1"/>
    </xf>
    <xf numFmtId="9" fontId="10" fillId="18" borderId="10" xfId="1" applyFont="1" applyFill="1" applyBorder="1" applyAlignment="1">
      <alignment horizontal="center" vertical="center"/>
    </xf>
    <xf numFmtId="9" fontId="10" fillId="18" borderId="11" xfId="1" applyFont="1" applyFill="1" applyBorder="1" applyAlignment="1">
      <alignment horizontal="center" vertical="center"/>
    </xf>
    <xf numFmtId="0" fontId="10" fillId="14" borderId="16" xfId="0" applyFont="1" applyFill="1" applyBorder="1" applyAlignment="1">
      <alignment horizontal="center" vertical="center" wrapText="1"/>
    </xf>
    <xf numFmtId="0" fontId="10" fillId="14" borderId="10" xfId="0" applyFont="1" applyFill="1" applyBorder="1" applyAlignment="1">
      <alignment horizontal="center" vertical="center"/>
    </xf>
    <xf numFmtId="0" fontId="10" fillId="14" borderId="11" xfId="0" applyFont="1" applyFill="1" applyBorder="1" applyAlignment="1">
      <alignment horizontal="center" vertical="center"/>
    </xf>
    <xf numFmtId="0" fontId="31" fillId="34" borderId="27" xfId="0" applyFont="1" applyFill="1" applyBorder="1" applyAlignment="1" applyProtection="1">
      <alignment horizontal="center" vertical="center" wrapText="1"/>
      <protection locked="0"/>
    </xf>
    <xf numFmtId="0" fontId="10" fillId="14" borderId="9" xfId="0" applyFont="1" applyFill="1" applyBorder="1" applyAlignment="1">
      <alignment horizontal="center" vertical="center"/>
    </xf>
    <xf numFmtId="0" fontId="31" fillId="33" borderId="27" xfId="0" applyFont="1" applyFill="1" applyBorder="1" applyAlignment="1" applyProtection="1">
      <alignment horizontal="center" vertical="center" wrapText="1"/>
      <protection locked="0"/>
    </xf>
    <xf numFmtId="0" fontId="31" fillId="33" borderId="27" xfId="0" applyFont="1" applyFill="1" applyBorder="1" applyAlignment="1" applyProtection="1">
      <alignment horizontal="center" vertical="center"/>
      <protection locked="0"/>
    </xf>
    <xf numFmtId="0" fontId="8" fillId="0" borderId="1" xfId="0" applyFont="1" applyBorder="1" applyAlignment="1">
      <alignment horizontal="left" vertical="top" wrapText="1"/>
    </xf>
    <xf numFmtId="0" fontId="1" fillId="0" borderId="2" xfId="0" applyFont="1" applyBorder="1"/>
    <xf numFmtId="0" fontId="1" fillId="0" borderId="3" xfId="0" applyFont="1" applyBorder="1"/>
    <xf numFmtId="0" fontId="5" fillId="0" borderId="0" xfId="0" applyFont="1" applyAlignment="1">
      <alignment horizontal="left" vertical="center" wrapText="1"/>
    </xf>
    <xf numFmtId="0" fontId="0" fillId="0" borderId="0" xfId="0"/>
    <xf numFmtId="0" fontId="8" fillId="0" borderId="1" xfId="0" applyFont="1" applyBorder="1" applyAlignment="1">
      <alignment horizontal="left" vertical="center" wrapText="1"/>
    </xf>
    <xf numFmtId="0" fontId="7" fillId="0" borderId="1" xfId="0" applyFont="1" applyBorder="1" applyAlignment="1">
      <alignment horizontal="center"/>
    </xf>
    <xf numFmtId="0" fontId="8" fillId="0" borderId="5" xfId="0" applyFont="1" applyBorder="1" applyAlignment="1">
      <alignment horizontal="center" vertical="center" wrapText="1"/>
    </xf>
    <xf numFmtId="0" fontId="1" fillId="0" borderId="7" xfId="0" applyFont="1" applyBorder="1"/>
    <xf numFmtId="0" fontId="1" fillId="0" borderId="6" xfId="0" applyFont="1" applyBorder="1"/>
    <xf numFmtId="0" fontId="8" fillId="0" borderId="0" xfId="0" applyFont="1" applyAlignment="1">
      <alignment horizontal="left" vertical="center" wrapText="1"/>
    </xf>
    <xf numFmtId="0" fontId="8" fillId="0" borderId="5" xfId="0" applyFont="1" applyBorder="1" applyAlignment="1">
      <alignment horizontal="center" vertical="center"/>
    </xf>
  </cellXfs>
  <cellStyles count="3">
    <cellStyle name="Millares [0]" xfId="2" builtinId="6"/>
    <cellStyle name="Normal" xfId="0" builtinId="0"/>
    <cellStyle name="Porcentaje" xfId="1" builtinId="5"/>
  </cellStyles>
  <dxfs count="42">
    <dxf>
      <fill>
        <patternFill>
          <fgColor rgb="FF66FF33"/>
          <bgColor rgb="FFFF0000"/>
        </patternFill>
      </fill>
    </dxf>
    <dxf>
      <fill>
        <patternFill>
          <fgColor rgb="FF66FF33"/>
          <bgColor rgb="FFC65911"/>
        </patternFill>
      </fill>
    </dxf>
    <dxf>
      <fill>
        <patternFill>
          <fgColor rgb="FF66FF33"/>
          <bgColor rgb="FFFFFF00"/>
        </patternFill>
      </fill>
    </dxf>
    <dxf>
      <fill>
        <patternFill>
          <fgColor rgb="FF66FF33"/>
          <bgColor rgb="FF66FF33"/>
        </patternFill>
      </fill>
    </dxf>
    <dxf>
      <fill>
        <patternFill>
          <fgColor rgb="FF66FF33"/>
          <bgColor rgb="FF66FF33"/>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66FF33"/>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66FF33"/>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66FF33"/>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66FF33"/>
        </patternFill>
      </fill>
    </dxf>
    <dxf>
      <fill>
        <patternFill>
          <fgColor rgb="FF66FF33"/>
          <bgColor rgb="FFFF0000"/>
        </patternFill>
      </fill>
    </dxf>
    <dxf>
      <fill>
        <patternFill>
          <fgColor rgb="FF66FF33"/>
          <bgColor rgb="FFC65911"/>
        </patternFill>
      </fill>
    </dxf>
    <dxf>
      <fill>
        <patternFill>
          <fgColor rgb="FF66FF33"/>
          <bgColor rgb="FFFFFF00"/>
        </patternFill>
      </fill>
    </dxf>
    <dxf>
      <fill>
        <patternFill>
          <fgColor rgb="FF66FF33"/>
          <bgColor rgb="FF66FF33"/>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66FF33"/>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FFFF00"/>
        </patternFill>
      </fill>
    </dxf>
    <dxf>
      <fill>
        <patternFill>
          <fgColor rgb="FF66FF33"/>
          <bgColor rgb="FFC65911"/>
        </patternFill>
      </fill>
    </dxf>
    <dxf>
      <fill>
        <patternFill>
          <fgColor rgb="FF66FF33"/>
          <bgColor rgb="FFFF0000"/>
        </patternFill>
      </fill>
    </dxf>
    <dxf>
      <fill>
        <patternFill>
          <fgColor rgb="FF66FF33"/>
          <bgColor rgb="FF66FF33"/>
        </patternFill>
      </fill>
    </dxf>
    <dxf>
      <font>
        <b val="0"/>
        <i val="0"/>
        <strike val="0"/>
        <condense val="0"/>
        <extend val="0"/>
        <outline val="0"/>
        <shadow val="0"/>
        <u val="none"/>
        <vertAlign val="baseline"/>
        <sz val="12"/>
        <color theme="1"/>
        <name val="Arial"/>
        <scheme val="none"/>
      </font>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style="thin">
          <color theme="0" tint="-0.34998626667073579"/>
        </top>
        <bottom style="thin">
          <color theme="0" tint="-0.34998626667073579"/>
        </bottom>
      </border>
    </dxf>
    <dxf>
      <border outline="0">
        <top style="thin">
          <color theme="0" tint="-0.34998626667073579"/>
        </top>
      </border>
    </dxf>
    <dxf>
      <border outline="0">
        <left style="thin">
          <color theme="0" tint="-0.34998626667073579"/>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2"/>
        <color theme="1"/>
        <name val="Arial"/>
        <scheme val="none"/>
      </font>
      <fill>
        <patternFill patternType="solid">
          <fgColor indexed="64"/>
          <bgColor theme="5" tint="0.79998168889431442"/>
        </patternFill>
      </fill>
      <alignment horizontal="left" vertical="center" textRotation="0" wrapText="0" indent="0" justifyLastLine="0" shrinkToFit="0" readingOrder="0"/>
    </dxf>
    <dxf>
      <border outline="0">
        <bottom style="thin">
          <color theme="0" tint="-0.34998626667073579"/>
        </bottom>
      </border>
    </dxf>
    <dxf>
      <font>
        <b/>
        <i val="0"/>
        <strike val="0"/>
        <condense val="0"/>
        <extend val="0"/>
        <outline val="0"/>
        <shadow val="0"/>
        <u val="none"/>
        <vertAlign val="baseline"/>
        <sz val="12"/>
        <color auto="1"/>
        <name val="Arial"/>
        <scheme val="none"/>
      </font>
      <fill>
        <patternFill patternType="solid">
          <fgColor indexed="64"/>
          <bgColor theme="8" tint="0.39997558519241921"/>
        </patternFill>
      </fill>
      <alignment horizontal="center" vertical="center" textRotation="0" wrapText="0" indent="0" justifyLastLine="0" shrinkToFit="0" readingOrder="0"/>
    </dxf>
  </dxfs>
  <tableStyles count="0" defaultTableStyle="TableStyleMedium2" defaultPivotStyle="PivotStyleLight16"/>
  <colors>
    <mruColors>
      <color rgb="FFFF0000"/>
      <color rgb="FFCCFFFF"/>
      <color rgb="FF66FF33"/>
      <color rgb="FFFF9933"/>
      <color rgb="FFA7F030"/>
      <color rgb="FFDDDDDD"/>
      <color rgb="FFCCFFCC"/>
      <color rgb="FFC65911"/>
      <color rgb="FF9999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12</xdr:col>
      <xdr:colOff>569595</xdr:colOff>
      <xdr:row>0</xdr:row>
      <xdr:rowOff>219075</xdr:rowOff>
    </xdr:from>
    <xdr:to>
      <xdr:col>12</xdr:col>
      <xdr:colOff>998220</xdr:colOff>
      <xdr:row>1</xdr:row>
      <xdr:rowOff>127635</xdr:rowOff>
    </xdr:to>
    <xdr:sp macro="" textlink="">
      <xdr:nvSpPr>
        <xdr:cNvPr id="3" name="Elipse 2">
          <a:extLst>
            <a:ext uri="{FF2B5EF4-FFF2-40B4-BE49-F238E27FC236}">
              <a16:creationId xmlns:a16="http://schemas.microsoft.com/office/drawing/2014/main" id="{FAC3F02F-AD7B-444B-996B-BE66EDE74F8F}"/>
            </a:ext>
          </a:extLst>
        </xdr:cNvPr>
        <xdr:cNvSpPr/>
      </xdr:nvSpPr>
      <xdr:spPr>
        <a:xfrm>
          <a:off x="17104995" y="219075"/>
          <a:ext cx="428625" cy="2667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700">
              <a:solidFill>
                <a:sysClr val="windowText" lastClr="000000"/>
              </a:solidFill>
            </a:rPr>
            <a:t>R1</a:t>
          </a:r>
        </a:p>
      </xdr:txBody>
    </xdr:sp>
    <xdr:clientData/>
  </xdr:twoCellAnchor>
  <xdr:twoCellAnchor>
    <xdr:from>
      <xdr:col>7</xdr:col>
      <xdr:colOff>805815</xdr:colOff>
      <xdr:row>3</xdr:row>
      <xdr:rowOff>85725</xdr:rowOff>
    </xdr:from>
    <xdr:to>
      <xdr:col>8</xdr:col>
      <xdr:colOff>53340</xdr:colOff>
      <xdr:row>4</xdr:row>
      <xdr:rowOff>100965</xdr:rowOff>
    </xdr:to>
    <xdr:sp macro="" textlink="">
      <xdr:nvSpPr>
        <xdr:cNvPr id="4" name="Elipse 3">
          <a:extLst>
            <a:ext uri="{FF2B5EF4-FFF2-40B4-BE49-F238E27FC236}">
              <a16:creationId xmlns:a16="http://schemas.microsoft.com/office/drawing/2014/main" id="{F76C8935-0F6A-44ED-8E11-6EF1E449E6E7}"/>
            </a:ext>
          </a:extLst>
        </xdr:cNvPr>
        <xdr:cNvSpPr/>
      </xdr:nvSpPr>
      <xdr:spPr>
        <a:xfrm>
          <a:off x="10704195" y="1259205"/>
          <a:ext cx="428625" cy="2667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700">
              <a:solidFill>
                <a:sysClr val="windowText" lastClr="000000"/>
              </a:solidFill>
            </a:rPr>
            <a:t>R1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SANTE%20SIAR\Copia%20de%20MT-RI-02%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9"/>
      <sheetName val="Hoja8"/>
      <sheetName val="MATRIZ DE RIESGOS OK"/>
      <sheetName val="Hoja1"/>
      <sheetName val="INSTRUCTIVO"/>
      <sheetName val="TABLAS"/>
      <sheetName val="CONTROLES"/>
      <sheetName val="LISTAS"/>
      <sheetName val="MAPA CALOR"/>
      <sheetName val="DEBILIDADES"/>
      <sheetName val="OPORTUNIDADES"/>
      <sheetName val="FORTALEZAS"/>
      <sheetName val="ANALISIS 05072019"/>
      <sheetName val="IDENTIFICACION DE LOS RIESGOS"/>
      <sheetName val="for"/>
      <sheetName val="Hoja3"/>
    </sheetNames>
    <sheetDataSet>
      <sheetData sheetId="0" refreshError="1"/>
      <sheetData sheetId="1" refreshError="1"/>
      <sheetData sheetId="2" refreshError="1"/>
      <sheetData sheetId="3" refreshError="1"/>
      <sheetData sheetId="4" refreshError="1"/>
      <sheetData sheetId="5">
        <row r="2">
          <cell r="A2" t="str">
            <v>Catastrófico</v>
          </cell>
          <cell r="B2">
            <v>5</v>
          </cell>
        </row>
        <row r="3">
          <cell r="A3" t="str">
            <v>Mayor</v>
          </cell>
          <cell r="B3">
            <v>4</v>
          </cell>
        </row>
        <row r="4">
          <cell r="A4" t="str">
            <v>Moderado</v>
          </cell>
          <cell r="B4">
            <v>3</v>
          </cell>
        </row>
        <row r="5">
          <cell r="A5" t="str">
            <v>Menor</v>
          </cell>
          <cell r="B5">
            <v>2</v>
          </cell>
        </row>
        <row r="6">
          <cell r="A6" t="str">
            <v>Bajo</v>
          </cell>
          <cell r="B6">
            <v>1</v>
          </cell>
        </row>
        <row r="10">
          <cell r="A10" t="str">
            <v>Casi Certeza</v>
          </cell>
          <cell r="B10">
            <v>5</v>
          </cell>
        </row>
        <row r="11">
          <cell r="A11" t="str">
            <v>Probable</v>
          </cell>
          <cell r="B11">
            <v>4</v>
          </cell>
        </row>
        <row r="12">
          <cell r="A12" t="str">
            <v>Posible</v>
          </cell>
          <cell r="B12">
            <v>3</v>
          </cell>
        </row>
        <row r="13">
          <cell r="A13" t="str">
            <v>Improbable</v>
          </cell>
          <cell r="B13">
            <v>2</v>
          </cell>
        </row>
        <row r="14">
          <cell r="A14" t="str">
            <v>Inusual</v>
          </cell>
          <cell r="B14">
            <v>1</v>
          </cell>
        </row>
      </sheetData>
      <sheetData sheetId="6">
        <row r="5">
          <cell r="A5" t="str">
            <v>Nº Control</v>
          </cell>
          <cell r="B5" t="str">
            <v>Descripcion del Control</v>
          </cell>
          <cell r="C5" t="str">
            <v>FECHA DE EJECUCIÓN</v>
          </cell>
          <cell r="D5" t="str">
            <v>RESPONSABLE DEL CONTROL</v>
          </cell>
          <cell r="E5" t="str">
            <v>MITIGA</v>
          </cell>
          <cell r="F5" t="str">
            <v>FRECUENCIA DEL CONTROL (Selección Unica)</v>
          </cell>
          <cell r="H5" t="str">
            <v>TIPO DE CONTROL (Selección Unica)</v>
          </cell>
          <cell r="J5" t="str">
            <v>DOCUMENTACION CONTROL (Selección Unica)</v>
          </cell>
          <cell r="L5" t="str">
            <v>OPERACIÓN DEL CONTROL (Selección Unica)</v>
          </cell>
          <cell r="N5" t="str">
            <v>MADUREZ</v>
          </cell>
          <cell r="P5" t="str">
            <v>TOTALIDAD</v>
          </cell>
          <cell r="Q5" t="str">
            <v xml:space="preserve">VALIDEZ </v>
          </cell>
          <cell r="R5" t="str">
            <v>EXACTITUD</v>
          </cell>
          <cell r="S5" t="str">
            <v>ACCESO RESTRINGIDO</v>
          </cell>
          <cell r="T5" t="str">
            <v>El resultado de las pruebas de auditoria realizadas al control, evidencian cumplimiento del objetivo y disminuye la exposicion al riesgo? % de cumplimiento</v>
          </cell>
          <cell r="U5" t="str">
            <v>Durante la ejecucion del control nunca se han presentado desviaciones en su cumplimientos en el ultimo año</v>
          </cell>
          <cell r="V5" t="str">
            <v>Considera que el Responsable del control tiene un buen manejo, conoce los riesgos de omision, tiene los objetivos claros del control?</v>
          </cell>
          <cell r="W5" t="str">
            <v>la ejecucion del control es simple</v>
          </cell>
          <cell r="X5" t="str">
            <v>SCORE FINAL</v>
          </cell>
          <cell r="Y5" t="str">
            <v>DESCRIPTOR</v>
          </cell>
        </row>
        <row r="6">
          <cell r="A6">
            <v>1</v>
          </cell>
          <cell r="B6" t="str">
            <v>Ajustar y aplicar el PR-AD-04 Selección, evaluación y reevaluación de proveedor y/o contratistas</v>
          </cell>
          <cell r="C6">
            <v>44357</v>
          </cell>
          <cell r="D6" t="str">
            <v>Subgerente Administrativo</v>
          </cell>
          <cell r="E6" t="str">
            <v>Probabilidad</v>
          </cell>
          <cell r="F6" t="str">
            <v>Optima</v>
          </cell>
          <cell r="G6">
            <v>1</v>
          </cell>
          <cell r="H6" t="str">
            <v>Preventivo</v>
          </cell>
          <cell r="I6">
            <v>1</v>
          </cell>
          <cell r="J6" t="str">
            <v>Documentado y Divulgado</v>
          </cell>
          <cell r="K6">
            <v>1</v>
          </cell>
          <cell r="L6" t="str">
            <v>Mixto preventivo</v>
          </cell>
          <cell r="M6">
            <v>0.75</v>
          </cell>
          <cell r="N6" t="str">
            <v>Identificado</v>
          </cell>
          <cell r="O6">
            <v>0.05</v>
          </cell>
          <cell r="P6">
            <v>1</v>
          </cell>
          <cell r="Q6">
            <v>0</v>
          </cell>
          <cell r="R6">
            <v>1</v>
          </cell>
          <cell r="S6">
            <v>1</v>
          </cell>
          <cell r="T6">
            <v>1</v>
          </cell>
          <cell r="U6">
            <v>1</v>
          </cell>
          <cell r="V6">
            <v>1</v>
          </cell>
          <cell r="W6">
            <v>1</v>
          </cell>
          <cell r="X6">
            <v>0.78249999999999997</v>
          </cell>
          <cell r="Y6" t="str">
            <v>MODERADO</v>
          </cell>
        </row>
        <row r="7">
          <cell r="A7">
            <v>2</v>
          </cell>
          <cell r="B7" t="str">
            <v xml:space="preserve">Socialización del PR-ST-03 </v>
          </cell>
          <cell r="C7">
            <v>44583</v>
          </cell>
          <cell r="D7" t="str">
            <v>Analista SST</v>
          </cell>
          <cell r="E7" t="str">
            <v>Probabilidad</v>
          </cell>
          <cell r="F7" t="str">
            <v>Optima</v>
          </cell>
          <cell r="G7">
            <v>1</v>
          </cell>
          <cell r="H7" t="str">
            <v>Preventivo</v>
          </cell>
          <cell r="I7">
            <v>1</v>
          </cell>
          <cell r="J7" t="str">
            <v>Documentado y Divulgado</v>
          </cell>
          <cell r="K7">
            <v>1</v>
          </cell>
          <cell r="L7" t="str">
            <v>Manual preventivo</v>
          </cell>
          <cell r="M7">
            <v>0.5</v>
          </cell>
          <cell r="N7" t="str">
            <v>Optima y estandarizado</v>
          </cell>
          <cell r="O7">
            <v>1</v>
          </cell>
          <cell r="P7">
            <v>1</v>
          </cell>
          <cell r="Q7">
            <v>1</v>
          </cell>
          <cell r="R7">
            <v>1</v>
          </cell>
          <cell r="S7">
            <v>1</v>
          </cell>
          <cell r="T7">
            <v>1</v>
          </cell>
          <cell r="U7">
            <v>1</v>
          </cell>
          <cell r="V7">
            <v>1</v>
          </cell>
          <cell r="W7">
            <v>1</v>
          </cell>
          <cell r="X7">
            <v>0.92500000000000004</v>
          </cell>
          <cell r="Y7" t="str">
            <v>FUERTE</v>
          </cell>
        </row>
        <row r="8">
          <cell r="A8">
            <v>3</v>
          </cell>
          <cell r="B8" t="str">
            <v>Ejecución del plan de capacitaciones</v>
          </cell>
          <cell r="D8" t="str">
            <v>Equipo SIG</v>
          </cell>
          <cell r="E8" t="str">
            <v>Probabilidad</v>
          </cell>
          <cell r="F8" t="str">
            <v>Moderada</v>
          </cell>
          <cell r="G8">
            <v>0.5</v>
          </cell>
          <cell r="H8" t="str">
            <v>Preventivo</v>
          </cell>
          <cell r="I8">
            <v>1</v>
          </cell>
          <cell r="J8" t="str">
            <v>Documentado y Divulgado</v>
          </cell>
          <cell r="K8">
            <v>1</v>
          </cell>
          <cell r="L8" t="str">
            <v>Manual preventivo</v>
          </cell>
          <cell r="M8">
            <v>0.5</v>
          </cell>
          <cell r="N8" t="str">
            <v>En implementación</v>
          </cell>
          <cell r="O8">
            <v>0.5</v>
          </cell>
          <cell r="P8">
            <v>1</v>
          </cell>
          <cell r="Q8">
            <v>1</v>
          </cell>
          <cell r="R8">
            <v>1</v>
          </cell>
          <cell r="S8">
            <v>1</v>
          </cell>
          <cell r="T8">
            <v>1</v>
          </cell>
          <cell r="U8">
            <v>1</v>
          </cell>
          <cell r="V8">
            <v>1</v>
          </cell>
          <cell r="W8">
            <v>1</v>
          </cell>
          <cell r="X8">
            <v>0.78</v>
          </cell>
          <cell r="Y8" t="str">
            <v>MODERADO</v>
          </cell>
        </row>
        <row r="9">
          <cell r="A9">
            <v>4</v>
          </cell>
          <cell r="B9" t="str">
            <v xml:space="preserve">Elaboración y ejecución de presupuesto </v>
          </cell>
          <cell r="D9" t="str">
            <v>Subgerencia Financiera</v>
          </cell>
          <cell r="G9">
            <v>0</v>
          </cell>
          <cell r="I9">
            <v>0</v>
          </cell>
          <cell r="K9">
            <v>0</v>
          </cell>
          <cell r="L9" t="str">
            <v>Mixto detectivo</v>
          </cell>
          <cell r="M9">
            <v>0.75</v>
          </cell>
          <cell r="N9" t="str">
            <v>Identificado</v>
          </cell>
          <cell r="O9">
            <v>0.05</v>
          </cell>
          <cell r="X9">
            <v>0.12</v>
          </cell>
          <cell r="Y9" t="str">
            <v/>
          </cell>
        </row>
        <row r="10">
          <cell r="A10">
            <v>5</v>
          </cell>
          <cell r="B10" t="str">
            <v xml:space="preserve">Matriz de exámenes ocupacionales </v>
          </cell>
          <cell r="C10">
            <v>44650</v>
          </cell>
          <cell r="D10" t="str">
            <v>Analista SST</v>
          </cell>
          <cell r="E10" t="str">
            <v>Probabilidad</v>
          </cell>
          <cell r="F10" t="str">
            <v>Optima</v>
          </cell>
          <cell r="G10">
            <v>1</v>
          </cell>
          <cell r="H10" t="str">
            <v>Preventivo</v>
          </cell>
          <cell r="I10">
            <v>1</v>
          </cell>
          <cell r="J10" t="str">
            <v>Documentado y Divulgado</v>
          </cell>
          <cell r="K10">
            <v>1</v>
          </cell>
          <cell r="L10" t="str">
            <v>Manual preventivo</v>
          </cell>
          <cell r="M10">
            <v>0.5</v>
          </cell>
          <cell r="N10" t="str">
            <v>En implementación</v>
          </cell>
          <cell r="O10">
            <v>0.5</v>
          </cell>
          <cell r="P10">
            <v>1</v>
          </cell>
          <cell r="Q10">
            <v>1</v>
          </cell>
          <cell r="R10">
            <v>1</v>
          </cell>
          <cell r="S10">
            <v>1</v>
          </cell>
          <cell r="T10">
            <v>1</v>
          </cell>
          <cell r="U10">
            <v>1</v>
          </cell>
          <cell r="V10">
            <v>1</v>
          </cell>
          <cell r="W10">
            <v>1</v>
          </cell>
          <cell r="X10">
            <v>0.85000000000000009</v>
          </cell>
          <cell r="Y10" t="str">
            <v>FUERTE</v>
          </cell>
        </row>
        <row r="11">
          <cell r="A11">
            <v>6</v>
          </cell>
          <cell r="B11" t="str">
            <v>Sensibilización Código de ética, buen gobierno y conducta</v>
          </cell>
          <cell r="D11" t="str">
            <v>Subgerente Administrativo</v>
          </cell>
          <cell r="G11">
            <v>0</v>
          </cell>
          <cell r="I11">
            <v>0</v>
          </cell>
          <cell r="K11">
            <v>0</v>
          </cell>
          <cell r="L11" t="str">
            <v>Manual detectivo</v>
          </cell>
          <cell r="M11">
            <v>0.5</v>
          </cell>
          <cell r="O11">
            <v>0</v>
          </cell>
          <cell r="X11">
            <v>7.4999999999999997E-2</v>
          </cell>
          <cell r="Y11" t="str">
            <v/>
          </cell>
        </row>
        <row r="12">
          <cell r="A12">
            <v>7</v>
          </cell>
          <cell r="B12" t="str">
            <v>Cronograma de vacaciones y licencias</v>
          </cell>
          <cell r="D12" t="str">
            <v>Gestor de Nómina y RRHH</v>
          </cell>
          <cell r="G12">
            <v>0</v>
          </cell>
          <cell r="I12">
            <v>0</v>
          </cell>
          <cell r="K12">
            <v>0</v>
          </cell>
          <cell r="M12">
            <v>0</v>
          </cell>
          <cell r="O12">
            <v>0</v>
          </cell>
          <cell r="X12">
            <v>0</v>
          </cell>
          <cell r="Y12" t="str">
            <v/>
          </cell>
          <cell r="AA12">
            <v>0.83325000000000005</v>
          </cell>
          <cell r="AB12">
            <v>1</v>
          </cell>
          <cell r="AC12">
            <v>4</v>
          </cell>
        </row>
        <row r="13">
          <cell r="A13">
            <v>8</v>
          </cell>
          <cell r="B13" t="str">
            <v>PR creditos</v>
          </cell>
          <cell r="E13" t="str">
            <v>Consecuencia</v>
          </cell>
          <cell r="F13" t="str">
            <v>Optima</v>
          </cell>
          <cell r="G13">
            <v>1</v>
          </cell>
          <cell r="H13" t="str">
            <v>Preventivo</v>
          </cell>
          <cell r="I13">
            <v>1</v>
          </cell>
          <cell r="J13" t="str">
            <v>Documentado y Divulgado</v>
          </cell>
          <cell r="K13">
            <v>1</v>
          </cell>
          <cell r="L13" t="str">
            <v>Manual preventivo</v>
          </cell>
          <cell r="M13">
            <v>0.5</v>
          </cell>
          <cell r="N13" t="str">
            <v>Optima y estandarizado</v>
          </cell>
          <cell r="O13">
            <v>1</v>
          </cell>
          <cell r="P13">
            <v>1</v>
          </cell>
          <cell r="Q13">
            <v>1</v>
          </cell>
          <cell r="R13">
            <v>1</v>
          </cell>
          <cell r="S13">
            <v>1</v>
          </cell>
          <cell r="T13">
            <v>1</v>
          </cell>
          <cell r="U13">
            <v>1</v>
          </cell>
          <cell r="V13">
            <v>1</v>
          </cell>
          <cell r="W13">
            <v>1</v>
          </cell>
          <cell r="X13">
            <v>0.92500000000000004</v>
          </cell>
          <cell r="Y13" t="str">
            <v>FUERTE</v>
          </cell>
          <cell r="AA13">
            <v>0.66650000000000009</v>
          </cell>
          <cell r="AB13">
            <v>0.83325000000000005</v>
          </cell>
          <cell r="AC13">
            <v>3</v>
          </cell>
        </row>
        <row r="14">
          <cell r="A14">
            <v>9</v>
          </cell>
          <cell r="B14" t="str">
            <v>Diligenciamiento del FO-AD-17 Solicitud de bienes y servicios</v>
          </cell>
          <cell r="C14">
            <v>44775</v>
          </cell>
          <cell r="D14" t="str">
            <v>Subgerente Administrativo</v>
          </cell>
          <cell r="E14" t="str">
            <v>Probabilidad</v>
          </cell>
          <cell r="F14" t="str">
            <v>Optima</v>
          </cell>
          <cell r="G14">
            <v>1</v>
          </cell>
          <cell r="H14" t="str">
            <v>Preventivo</v>
          </cell>
          <cell r="I14">
            <v>1</v>
          </cell>
          <cell r="J14" t="str">
            <v>Documentado y Divulgado</v>
          </cell>
          <cell r="K14">
            <v>1</v>
          </cell>
          <cell r="L14" t="str">
            <v>Manual preventivo</v>
          </cell>
          <cell r="M14">
            <v>0.5</v>
          </cell>
          <cell r="N14" t="str">
            <v>En implementación</v>
          </cell>
          <cell r="O14">
            <v>0.5</v>
          </cell>
          <cell r="P14">
            <v>1</v>
          </cell>
          <cell r="Q14">
            <v>1</v>
          </cell>
          <cell r="R14">
            <v>1</v>
          </cell>
          <cell r="S14">
            <v>1</v>
          </cell>
          <cell r="T14">
            <v>1</v>
          </cell>
          <cell r="U14">
            <v>1</v>
          </cell>
          <cell r="V14">
            <v>1</v>
          </cell>
          <cell r="W14">
            <v>1</v>
          </cell>
          <cell r="X14">
            <v>0.85000000000000009</v>
          </cell>
          <cell r="Y14" t="str">
            <v>FUERTE</v>
          </cell>
          <cell r="AA14">
            <v>0.49975000000000003</v>
          </cell>
          <cell r="AB14">
            <v>0.66650000000000009</v>
          </cell>
          <cell r="AC14">
            <v>2</v>
          </cell>
        </row>
        <row r="15">
          <cell r="A15">
            <v>10</v>
          </cell>
          <cell r="B15" t="str">
            <v>Aplicación del PR-AD-08</v>
          </cell>
          <cell r="C15">
            <v>44369</v>
          </cell>
          <cell r="D15" t="str">
            <v>Subgerente Administrativo</v>
          </cell>
          <cell r="E15" t="str">
            <v>Probabilidad</v>
          </cell>
          <cell r="F15" t="str">
            <v>Optima</v>
          </cell>
          <cell r="G15">
            <v>1</v>
          </cell>
          <cell r="H15" t="str">
            <v>Preventivo</v>
          </cell>
          <cell r="I15">
            <v>1</v>
          </cell>
          <cell r="J15" t="str">
            <v>No Documentado</v>
          </cell>
          <cell r="K15">
            <v>0.25</v>
          </cell>
          <cell r="L15" t="str">
            <v>Mixto preventivo</v>
          </cell>
          <cell r="M15">
            <v>0.75</v>
          </cell>
          <cell r="N15" t="str">
            <v>Monitoreado</v>
          </cell>
          <cell r="O15">
            <v>0.75</v>
          </cell>
          <cell r="P15">
            <v>1</v>
          </cell>
          <cell r="Q15">
            <v>1</v>
          </cell>
          <cell r="R15">
            <v>1</v>
          </cell>
          <cell r="S15">
            <v>1</v>
          </cell>
          <cell r="T15">
            <v>1</v>
          </cell>
          <cell r="U15">
            <v>1</v>
          </cell>
          <cell r="V15">
            <v>1</v>
          </cell>
          <cell r="W15">
            <v>1</v>
          </cell>
          <cell r="X15">
            <v>0.86125000000000007</v>
          </cell>
          <cell r="Y15" t="str">
            <v>FUERTE</v>
          </cell>
          <cell r="AA15">
            <v>0.33300000000000002</v>
          </cell>
          <cell r="AB15">
            <v>0.49975000000000003</v>
          </cell>
          <cell r="AC15">
            <v>1</v>
          </cell>
        </row>
        <row r="16">
          <cell r="A16">
            <v>11</v>
          </cell>
          <cell r="B16" t="str">
            <v>Diligenciamiento del FO-AD-11</v>
          </cell>
          <cell r="C16">
            <v>44125</v>
          </cell>
          <cell r="D16" t="str">
            <v>Analista de Activos fijos y compras</v>
          </cell>
          <cell r="E16" t="str">
            <v>Probabilidad</v>
          </cell>
          <cell r="F16" t="str">
            <v>Moderada</v>
          </cell>
          <cell r="G16">
            <v>0.5</v>
          </cell>
          <cell r="H16" t="str">
            <v>Preventivo</v>
          </cell>
          <cell r="I16">
            <v>1</v>
          </cell>
          <cell r="J16" t="str">
            <v>Documentado y Divulgado</v>
          </cell>
          <cell r="K16">
            <v>1</v>
          </cell>
          <cell r="L16" t="str">
            <v>Manual preventivo</v>
          </cell>
          <cell r="M16">
            <v>0.5</v>
          </cell>
          <cell r="N16" t="str">
            <v>Monitoreado</v>
          </cell>
          <cell r="O16">
            <v>0.75</v>
          </cell>
          <cell r="P16">
            <v>1</v>
          </cell>
          <cell r="Q16">
            <v>1</v>
          </cell>
          <cell r="R16">
            <v>1</v>
          </cell>
          <cell r="S16">
            <v>1</v>
          </cell>
          <cell r="T16">
            <v>1</v>
          </cell>
          <cell r="U16">
            <v>1</v>
          </cell>
          <cell r="V16">
            <v>1</v>
          </cell>
          <cell r="W16">
            <v>1</v>
          </cell>
          <cell r="X16">
            <v>0.81750000000000012</v>
          </cell>
          <cell r="Y16" t="str">
            <v>MODERADO</v>
          </cell>
          <cell r="AA16">
            <v>0.16625000000000001</v>
          </cell>
          <cell r="AB16">
            <v>0.33300000000000002</v>
          </cell>
        </row>
        <row r="17">
          <cell r="A17">
            <v>12</v>
          </cell>
          <cell r="B17" t="str">
            <v>Revisión de las actualizaciones normtivas enviadas por la ARL</v>
          </cell>
          <cell r="C17">
            <v>44804</v>
          </cell>
          <cell r="D17" t="str">
            <v>Analista SST</v>
          </cell>
          <cell r="E17" t="str">
            <v>Probabilidad</v>
          </cell>
          <cell r="F17" t="str">
            <v>Optima</v>
          </cell>
          <cell r="G17">
            <v>1</v>
          </cell>
          <cell r="H17" t="str">
            <v>Preventivo</v>
          </cell>
          <cell r="I17">
            <v>1</v>
          </cell>
          <cell r="J17" t="str">
            <v>Documentado y Divulgado</v>
          </cell>
          <cell r="K17">
            <v>1</v>
          </cell>
          <cell r="L17" t="str">
            <v>Manual preventivo</v>
          </cell>
          <cell r="M17">
            <v>0.5</v>
          </cell>
          <cell r="N17" t="str">
            <v>Optima y estandarizado</v>
          </cell>
          <cell r="O17">
            <v>1</v>
          </cell>
          <cell r="P17">
            <v>1</v>
          </cell>
          <cell r="Q17">
            <v>1</v>
          </cell>
          <cell r="R17">
            <v>1</v>
          </cell>
          <cell r="S17">
            <v>1</v>
          </cell>
          <cell r="T17">
            <v>1</v>
          </cell>
          <cell r="U17">
            <v>1</v>
          </cell>
          <cell r="V17">
            <v>1</v>
          </cell>
          <cell r="W17">
            <v>1</v>
          </cell>
          <cell r="X17">
            <v>0.92500000000000004</v>
          </cell>
          <cell r="Y17" t="str">
            <v>FUERTE</v>
          </cell>
        </row>
        <row r="18">
          <cell r="A18">
            <v>13</v>
          </cell>
          <cell r="B18" t="str">
            <v>Aplicación del PR-CO-16</v>
          </cell>
          <cell r="C18">
            <v>44810</v>
          </cell>
          <cell r="D18" t="str">
            <v>Líderes de proceso</v>
          </cell>
          <cell r="E18" t="str">
            <v>Probabilidad</v>
          </cell>
          <cell r="F18" t="str">
            <v>Moderada</v>
          </cell>
          <cell r="G18">
            <v>0.5</v>
          </cell>
          <cell r="H18" t="str">
            <v>Preventivo</v>
          </cell>
          <cell r="I18">
            <v>1</v>
          </cell>
          <cell r="J18" t="str">
            <v>Documentado y Divulgado</v>
          </cell>
          <cell r="K18">
            <v>1</v>
          </cell>
          <cell r="L18" t="str">
            <v>Manual preventivo</v>
          </cell>
          <cell r="M18">
            <v>0.5</v>
          </cell>
          <cell r="N18" t="str">
            <v>En implementación</v>
          </cell>
          <cell r="O18">
            <v>0.5</v>
          </cell>
          <cell r="P18">
            <v>1</v>
          </cell>
          <cell r="Q18">
            <v>1</v>
          </cell>
          <cell r="R18">
            <v>1</v>
          </cell>
          <cell r="S18">
            <v>1</v>
          </cell>
          <cell r="T18">
            <v>1</v>
          </cell>
          <cell r="U18">
            <v>1</v>
          </cell>
          <cell r="V18">
            <v>1</v>
          </cell>
          <cell r="W18">
            <v>1</v>
          </cell>
          <cell r="X18">
            <v>0.78</v>
          </cell>
          <cell r="Y18" t="str">
            <v>MODERADO</v>
          </cell>
        </row>
        <row r="19">
          <cell r="A19">
            <v>14</v>
          </cell>
          <cell r="B19" t="str">
            <v>Manual de Funciones Analista SST</v>
          </cell>
          <cell r="C19">
            <v>44562</v>
          </cell>
          <cell r="D19" t="str">
            <v>Analista SST</v>
          </cell>
          <cell r="E19" t="str">
            <v>Probabilidad</v>
          </cell>
          <cell r="F19" t="str">
            <v>Optima</v>
          </cell>
          <cell r="G19">
            <v>1</v>
          </cell>
          <cell r="H19" t="str">
            <v>Preventivo</v>
          </cell>
          <cell r="I19">
            <v>1</v>
          </cell>
          <cell r="J19" t="str">
            <v>Documentado y Divulgado</v>
          </cell>
          <cell r="K19">
            <v>1</v>
          </cell>
          <cell r="L19" t="str">
            <v>Manual preventivo</v>
          </cell>
          <cell r="M19">
            <v>0.5</v>
          </cell>
          <cell r="N19" t="str">
            <v>Optima y estandarizado</v>
          </cell>
          <cell r="O19">
            <v>1</v>
          </cell>
          <cell r="P19">
            <v>1</v>
          </cell>
          <cell r="Q19">
            <v>1</v>
          </cell>
          <cell r="R19">
            <v>1</v>
          </cell>
          <cell r="S19">
            <v>1</v>
          </cell>
          <cell r="T19">
            <v>1</v>
          </cell>
          <cell r="U19">
            <v>1</v>
          </cell>
          <cell r="V19">
            <v>1</v>
          </cell>
          <cell r="W19">
            <v>1</v>
          </cell>
          <cell r="X19">
            <v>0.92500000000000004</v>
          </cell>
          <cell r="Y19" t="str">
            <v>FUERTE</v>
          </cell>
        </row>
        <row r="20">
          <cell r="A20">
            <v>15</v>
          </cell>
          <cell r="B20" t="str">
            <v>Matriz de EPP y Aplicación de FO-ST-30 y FO-ST-31</v>
          </cell>
          <cell r="C20">
            <v>44630</v>
          </cell>
          <cell r="D20" t="str">
            <v>Analista SST</v>
          </cell>
          <cell r="E20" t="str">
            <v>Probabilidad</v>
          </cell>
          <cell r="F20" t="str">
            <v>Moderada</v>
          </cell>
          <cell r="G20">
            <v>0.5</v>
          </cell>
          <cell r="H20" t="str">
            <v>Preventivo</v>
          </cell>
          <cell r="I20">
            <v>1</v>
          </cell>
          <cell r="J20" t="str">
            <v>Documentado y Divulgado</v>
          </cell>
          <cell r="K20">
            <v>1</v>
          </cell>
          <cell r="L20" t="str">
            <v>Manual preventivo</v>
          </cell>
          <cell r="M20">
            <v>0.5</v>
          </cell>
          <cell r="N20" t="str">
            <v>Monitoreado</v>
          </cell>
          <cell r="O20">
            <v>0.75</v>
          </cell>
          <cell r="P20">
            <v>1</v>
          </cell>
          <cell r="Q20">
            <v>1</v>
          </cell>
          <cell r="R20">
            <v>1</v>
          </cell>
          <cell r="S20">
            <v>1</v>
          </cell>
          <cell r="T20">
            <v>1</v>
          </cell>
          <cell r="U20">
            <v>1</v>
          </cell>
          <cell r="V20">
            <v>1</v>
          </cell>
          <cell r="W20">
            <v>1</v>
          </cell>
          <cell r="X20">
            <v>0.81750000000000012</v>
          </cell>
          <cell r="Y20" t="str">
            <v>MODERADO</v>
          </cell>
        </row>
        <row r="21">
          <cell r="A21">
            <v>16</v>
          </cell>
          <cell r="B21" t="str">
            <v>Notificación de vencimiento de documentos</v>
          </cell>
          <cell r="C21">
            <v>44750</v>
          </cell>
          <cell r="D21" t="str">
            <v>Analista SIG</v>
          </cell>
          <cell r="E21" t="str">
            <v>Probabilidad</v>
          </cell>
          <cell r="F21" t="str">
            <v>Optima</v>
          </cell>
          <cell r="G21">
            <v>1</v>
          </cell>
          <cell r="H21" t="str">
            <v>Preventivo</v>
          </cell>
          <cell r="I21">
            <v>1</v>
          </cell>
          <cell r="J21" t="str">
            <v>Documentado y Divulgado</v>
          </cell>
          <cell r="K21">
            <v>1</v>
          </cell>
          <cell r="L21" t="str">
            <v>Manual preventivo</v>
          </cell>
          <cell r="M21">
            <v>0.5</v>
          </cell>
          <cell r="N21" t="str">
            <v>Optima y estandarizado</v>
          </cell>
          <cell r="O21">
            <v>1</v>
          </cell>
          <cell r="P21">
            <v>1</v>
          </cell>
          <cell r="Q21">
            <v>1</v>
          </cell>
          <cell r="R21">
            <v>1</v>
          </cell>
          <cell r="S21">
            <v>1</v>
          </cell>
          <cell r="T21">
            <v>1</v>
          </cell>
          <cell r="U21">
            <v>1</v>
          </cell>
          <cell r="V21">
            <v>1</v>
          </cell>
          <cell r="W21">
            <v>1</v>
          </cell>
          <cell r="X21">
            <v>0.92500000000000004</v>
          </cell>
          <cell r="Y21" t="str">
            <v>FUERTE</v>
          </cell>
        </row>
        <row r="22">
          <cell r="A22">
            <v>17</v>
          </cell>
          <cell r="B22" t="str">
            <v>Ejecucion y cumplimiento del plan de trabajo PL-GI-01</v>
          </cell>
          <cell r="C22">
            <v>44803</v>
          </cell>
          <cell r="D22" t="str">
            <v xml:space="preserve">Equipo SIG </v>
          </cell>
          <cell r="E22" t="str">
            <v>Probabilidad</v>
          </cell>
          <cell r="F22" t="str">
            <v>Optima</v>
          </cell>
          <cell r="G22">
            <v>1</v>
          </cell>
          <cell r="H22" t="str">
            <v>Preventivo</v>
          </cell>
          <cell r="I22">
            <v>1</v>
          </cell>
          <cell r="J22" t="str">
            <v>Documentado y Divulgado</v>
          </cell>
          <cell r="K22">
            <v>1</v>
          </cell>
          <cell r="L22" t="str">
            <v>Manual preventivo</v>
          </cell>
          <cell r="M22">
            <v>0.5</v>
          </cell>
          <cell r="N22" t="str">
            <v>Optima y estandarizado</v>
          </cell>
          <cell r="O22">
            <v>1</v>
          </cell>
          <cell r="P22">
            <v>1</v>
          </cell>
          <cell r="Q22">
            <v>1</v>
          </cell>
          <cell r="R22">
            <v>1</v>
          </cell>
          <cell r="S22">
            <v>1</v>
          </cell>
          <cell r="T22">
            <v>1</v>
          </cell>
          <cell r="U22">
            <v>1</v>
          </cell>
          <cell r="V22">
            <v>1</v>
          </cell>
          <cell r="W22">
            <v>1</v>
          </cell>
          <cell r="X22">
            <v>0.92500000000000004</v>
          </cell>
          <cell r="Y22" t="str">
            <v>FUERTE</v>
          </cell>
        </row>
        <row r="23">
          <cell r="A23">
            <v>18</v>
          </cell>
          <cell r="B23" t="str">
            <v>Registros de asistencia FO-GI-05</v>
          </cell>
          <cell r="C23">
            <v>44799</v>
          </cell>
          <cell r="D23" t="str">
            <v>Analista SST</v>
          </cell>
          <cell r="E23" t="str">
            <v>Probabilidad</v>
          </cell>
          <cell r="F23" t="str">
            <v>Optima</v>
          </cell>
          <cell r="G23">
            <v>1</v>
          </cell>
          <cell r="H23" t="str">
            <v>Preventivo</v>
          </cell>
          <cell r="I23">
            <v>1</v>
          </cell>
          <cell r="J23" t="str">
            <v>Documentado y Divulgado</v>
          </cell>
          <cell r="K23">
            <v>1</v>
          </cell>
          <cell r="L23" t="str">
            <v>Manual preventivo</v>
          </cell>
          <cell r="M23">
            <v>0.5</v>
          </cell>
          <cell r="N23" t="str">
            <v>Optima y estandarizado</v>
          </cell>
          <cell r="O23">
            <v>1</v>
          </cell>
          <cell r="P23">
            <v>1</v>
          </cell>
          <cell r="Q23">
            <v>1</v>
          </cell>
          <cell r="R23">
            <v>1</v>
          </cell>
          <cell r="S23">
            <v>1</v>
          </cell>
          <cell r="T23">
            <v>1</v>
          </cell>
          <cell r="U23">
            <v>1</v>
          </cell>
          <cell r="V23">
            <v>1</v>
          </cell>
          <cell r="W23">
            <v>1</v>
          </cell>
          <cell r="X23">
            <v>0.92500000000000004</v>
          </cell>
          <cell r="Y23" t="str">
            <v>FUERTE</v>
          </cell>
        </row>
        <row r="24">
          <cell r="A24">
            <v>19</v>
          </cell>
          <cell r="B24" t="str">
            <v>Monitoreo en el soporte y formulario de permisos en workmanager</v>
          </cell>
          <cell r="C24">
            <v>44814</v>
          </cell>
          <cell r="D24" t="str">
            <v xml:space="preserve">Analista de gestion documental </v>
          </cell>
          <cell r="E24" t="str">
            <v>Probabilidad</v>
          </cell>
          <cell r="F24" t="str">
            <v>Optima</v>
          </cell>
          <cell r="G24">
            <v>1</v>
          </cell>
          <cell r="H24" t="str">
            <v>Preventivo</v>
          </cell>
          <cell r="I24">
            <v>1</v>
          </cell>
          <cell r="J24" t="str">
            <v>Documentado y Divulgado</v>
          </cell>
          <cell r="K24">
            <v>1</v>
          </cell>
          <cell r="L24" t="str">
            <v>Automatico preventivo</v>
          </cell>
          <cell r="M24">
            <v>1</v>
          </cell>
          <cell r="N24" t="str">
            <v>Monitoreado</v>
          </cell>
          <cell r="O24">
            <v>0.75</v>
          </cell>
          <cell r="P24">
            <v>1</v>
          </cell>
          <cell r="Q24">
            <v>1</v>
          </cell>
          <cell r="R24">
            <v>1</v>
          </cell>
          <cell r="S24">
            <v>1</v>
          </cell>
          <cell r="T24">
            <v>1</v>
          </cell>
          <cell r="U24">
            <v>1</v>
          </cell>
          <cell r="V24">
            <v>1</v>
          </cell>
          <cell r="W24">
            <v>1</v>
          </cell>
          <cell r="X24">
            <v>0.96250000000000013</v>
          </cell>
          <cell r="Y24" t="str">
            <v>FUERTE</v>
          </cell>
        </row>
        <row r="25">
          <cell r="A25">
            <v>20</v>
          </cell>
          <cell r="B25" t="str">
            <v>Solicitar anualmente los documentos requeridos para el programa de seguridad vial</v>
          </cell>
          <cell r="C25">
            <v>44808</v>
          </cell>
          <cell r="D25" t="str">
            <v>Subgerente Administrativo</v>
          </cell>
          <cell r="E25" t="str">
            <v>Probabilidad</v>
          </cell>
          <cell r="F25" t="str">
            <v>Optima</v>
          </cell>
          <cell r="G25">
            <v>1</v>
          </cell>
          <cell r="H25" t="str">
            <v>Preventivo</v>
          </cell>
          <cell r="I25">
            <v>1</v>
          </cell>
          <cell r="J25" t="str">
            <v>Documentado y No Divulgado</v>
          </cell>
          <cell r="K25">
            <v>0.5</v>
          </cell>
          <cell r="L25" t="str">
            <v>Mixto detectivo</v>
          </cell>
          <cell r="M25">
            <v>0.75</v>
          </cell>
          <cell r="N25" t="str">
            <v>En implementación</v>
          </cell>
          <cell r="O25">
            <v>0.5</v>
          </cell>
          <cell r="P25">
            <v>1</v>
          </cell>
          <cell r="Q25">
            <v>1</v>
          </cell>
          <cell r="R25">
            <v>1</v>
          </cell>
          <cell r="S25">
            <v>1</v>
          </cell>
          <cell r="T25">
            <v>1</v>
          </cell>
          <cell r="U25">
            <v>1</v>
          </cell>
          <cell r="V25">
            <v>1</v>
          </cell>
          <cell r="W25">
            <v>1</v>
          </cell>
          <cell r="X25">
            <v>0.84499999999999997</v>
          </cell>
          <cell r="Y25" t="str">
            <v>FUERTE</v>
          </cell>
        </row>
        <row r="26">
          <cell r="A26">
            <v>21</v>
          </cell>
          <cell r="B26" t="str">
            <v>Informe OPITA fuentes por operador</v>
          </cell>
          <cell r="C26" t="str">
            <v>Para implementar</v>
          </cell>
          <cell r="D26" t="str">
            <v>Líderes de proceso</v>
          </cell>
          <cell r="E26" t="str">
            <v>Probabilidad</v>
          </cell>
          <cell r="F26" t="str">
            <v>Optima</v>
          </cell>
          <cell r="G26">
            <v>1</v>
          </cell>
          <cell r="H26" t="str">
            <v>Preventivo</v>
          </cell>
          <cell r="I26">
            <v>1</v>
          </cell>
          <cell r="J26" t="str">
            <v>Documentado y No Divulgado</v>
          </cell>
          <cell r="K26">
            <v>0.5</v>
          </cell>
          <cell r="L26" t="str">
            <v>Mixto detectivo</v>
          </cell>
          <cell r="M26">
            <v>0.75</v>
          </cell>
          <cell r="N26" t="str">
            <v>En implementación</v>
          </cell>
          <cell r="O26">
            <v>0.5</v>
          </cell>
          <cell r="P26">
            <v>1</v>
          </cell>
          <cell r="Q26">
            <v>1</v>
          </cell>
          <cell r="R26">
            <v>1</v>
          </cell>
          <cell r="S26">
            <v>1</v>
          </cell>
          <cell r="T26">
            <v>1</v>
          </cell>
          <cell r="U26">
            <v>1</v>
          </cell>
          <cell r="V26">
            <v>1</v>
          </cell>
          <cell r="W26">
            <v>1</v>
          </cell>
          <cell r="X26">
            <v>0.84499999999999997</v>
          </cell>
          <cell r="Y26" t="str">
            <v>FUERTE</v>
          </cell>
        </row>
        <row r="27">
          <cell r="A27">
            <v>22</v>
          </cell>
          <cell r="B27" t="str">
            <v>PR-FI-05 Movimientos Contables</v>
          </cell>
          <cell r="C27">
            <v>44287</v>
          </cell>
          <cell r="D27" t="str">
            <v>Subgerente Financiero</v>
          </cell>
          <cell r="E27" t="str">
            <v>Probabilidad</v>
          </cell>
          <cell r="F27" t="str">
            <v>Optima</v>
          </cell>
          <cell r="G27">
            <v>1</v>
          </cell>
          <cell r="H27" t="str">
            <v>Preventivo</v>
          </cell>
          <cell r="I27">
            <v>1</v>
          </cell>
          <cell r="J27" t="str">
            <v>Documentado y Divulgado</v>
          </cell>
          <cell r="K27">
            <v>1</v>
          </cell>
          <cell r="L27" t="str">
            <v>Manual preventivo</v>
          </cell>
          <cell r="M27">
            <v>0.5</v>
          </cell>
          <cell r="N27" t="str">
            <v>Optima y estandarizado</v>
          </cell>
          <cell r="O27">
            <v>1</v>
          </cell>
          <cell r="P27">
            <v>1</v>
          </cell>
          <cell r="Q27">
            <v>1</v>
          </cell>
          <cell r="R27">
            <v>1</v>
          </cell>
          <cell r="S27">
            <v>1</v>
          </cell>
          <cell r="T27">
            <v>1</v>
          </cell>
          <cell r="U27">
            <v>1</v>
          </cell>
          <cell r="V27">
            <v>1</v>
          </cell>
          <cell r="W27">
            <v>1</v>
          </cell>
          <cell r="X27">
            <v>0.92500000000000004</v>
          </cell>
          <cell r="Y27" t="str">
            <v>FUERTE</v>
          </cell>
        </row>
        <row r="28">
          <cell r="A28">
            <v>23</v>
          </cell>
          <cell r="B28" t="str">
            <v xml:space="preserve">Informe de Compensación del AUTCON </v>
          </cell>
          <cell r="C28" t="str">
            <v>Para implementar</v>
          </cell>
          <cell r="D28" t="str">
            <v>Asistentes de Contabilidad</v>
          </cell>
          <cell r="E28" t="str">
            <v>Probabilidad</v>
          </cell>
          <cell r="F28" t="str">
            <v>Optima</v>
          </cell>
          <cell r="G28">
            <v>1</v>
          </cell>
          <cell r="H28" t="str">
            <v>Preventivo</v>
          </cell>
          <cell r="I28">
            <v>1</v>
          </cell>
          <cell r="J28" t="str">
            <v>Documentado y Divulgado</v>
          </cell>
          <cell r="K28">
            <v>1</v>
          </cell>
          <cell r="L28" t="str">
            <v>Manual preventivo</v>
          </cell>
          <cell r="M28">
            <v>0.5</v>
          </cell>
          <cell r="N28" t="str">
            <v>Optima y estandarizado</v>
          </cell>
          <cell r="O28">
            <v>1</v>
          </cell>
          <cell r="P28">
            <v>1</v>
          </cell>
          <cell r="Q28">
            <v>1</v>
          </cell>
          <cell r="R28">
            <v>1</v>
          </cell>
          <cell r="S28">
            <v>1</v>
          </cell>
          <cell r="T28">
            <v>1</v>
          </cell>
          <cell r="U28">
            <v>1</v>
          </cell>
          <cell r="V28">
            <v>1</v>
          </cell>
          <cell r="W28">
            <v>1</v>
          </cell>
          <cell r="X28">
            <v>0.92500000000000004</v>
          </cell>
          <cell r="Y28" t="str">
            <v>FUERTE</v>
          </cell>
        </row>
        <row r="29">
          <cell r="A29">
            <v>24</v>
          </cell>
          <cell r="B29" t="str">
            <v>PR-CO- XX Compensación Corresponales</v>
          </cell>
          <cell r="C29" t="str">
            <v>Para implementar</v>
          </cell>
          <cell r="D29" t="str">
            <v>Analista de Mercadeo</v>
          </cell>
          <cell r="E29" t="str">
            <v>Probabilidad</v>
          </cell>
          <cell r="F29" t="str">
            <v>Optima</v>
          </cell>
          <cell r="G29">
            <v>1</v>
          </cell>
          <cell r="H29" t="str">
            <v>Preventivo</v>
          </cell>
          <cell r="I29">
            <v>1</v>
          </cell>
          <cell r="J29" t="str">
            <v>Documentado y Divulgado</v>
          </cell>
          <cell r="K29">
            <v>1</v>
          </cell>
          <cell r="L29" t="str">
            <v>Manual preventivo</v>
          </cell>
          <cell r="M29">
            <v>0.5</v>
          </cell>
          <cell r="N29" t="str">
            <v>Optima y estandarizado</v>
          </cell>
          <cell r="O29">
            <v>1</v>
          </cell>
          <cell r="P29">
            <v>1</v>
          </cell>
          <cell r="Q29">
            <v>1</v>
          </cell>
          <cell r="R29">
            <v>1</v>
          </cell>
          <cell r="S29">
            <v>1</v>
          </cell>
          <cell r="T29">
            <v>1</v>
          </cell>
          <cell r="U29">
            <v>1</v>
          </cell>
          <cell r="V29">
            <v>1</v>
          </cell>
          <cell r="W29">
            <v>1</v>
          </cell>
          <cell r="X29">
            <v>0.92500000000000004</v>
          </cell>
          <cell r="Y29" t="str">
            <v>FUERTE</v>
          </cell>
        </row>
        <row r="30">
          <cell r="A30">
            <v>25</v>
          </cell>
          <cell r="B30" t="str">
            <v>Revisión mensual de auxiliares</v>
          </cell>
          <cell r="D30" t="str">
            <v>Subgerente Financiero</v>
          </cell>
          <cell r="E30" t="str">
            <v>Probabilidad</v>
          </cell>
          <cell r="F30" t="str">
            <v>Optima</v>
          </cell>
          <cell r="G30">
            <v>1</v>
          </cell>
          <cell r="H30" t="str">
            <v>Preventivo</v>
          </cell>
          <cell r="I30">
            <v>1</v>
          </cell>
          <cell r="J30" t="str">
            <v>No Documentado</v>
          </cell>
          <cell r="K30">
            <v>0.25</v>
          </cell>
          <cell r="L30" t="str">
            <v>Manual preventivo</v>
          </cell>
          <cell r="M30">
            <v>0.5</v>
          </cell>
          <cell r="N30" t="str">
            <v>Informal</v>
          </cell>
          <cell r="O30">
            <v>0.25</v>
          </cell>
          <cell r="P30">
            <v>1</v>
          </cell>
          <cell r="Q30">
            <v>1</v>
          </cell>
          <cell r="R30">
            <v>1</v>
          </cell>
          <cell r="S30">
            <v>1</v>
          </cell>
          <cell r="T30">
            <v>1</v>
          </cell>
          <cell r="U30">
            <v>1</v>
          </cell>
          <cell r="V30">
            <v>1</v>
          </cell>
          <cell r="W30">
            <v>1</v>
          </cell>
          <cell r="X30">
            <v>0.74875000000000003</v>
          </cell>
          <cell r="Y30" t="str">
            <v>MODERADO</v>
          </cell>
        </row>
        <row r="31">
          <cell r="A31">
            <v>26</v>
          </cell>
          <cell r="B31" t="str">
            <v>FO-FI-XX Entrega de movimientos para empaste y archivo</v>
          </cell>
          <cell r="C31" t="str">
            <v>Para implementar</v>
          </cell>
          <cell r="D31" t="str">
            <v>Asistente de contabilidad</v>
          </cell>
        </row>
        <row r="32">
          <cell r="A32">
            <v>27</v>
          </cell>
          <cell r="B32" t="str">
            <v>Aplicación del PR-AD-04 Selección evaluación y reevaluación de proveedores</v>
          </cell>
          <cell r="C32">
            <v>44775</v>
          </cell>
          <cell r="D32" t="str">
            <v>Líderes de proceso</v>
          </cell>
        </row>
        <row r="33">
          <cell r="A33">
            <v>28</v>
          </cell>
          <cell r="B33" t="str">
            <v>PR-AD-Transferencia del conocimiento</v>
          </cell>
          <cell r="C33" t="str">
            <v>Para implementar</v>
          </cell>
          <cell r="D33" t="str">
            <v>Todos los funcionarios</v>
          </cell>
        </row>
        <row r="34">
          <cell r="A34">
            <v>29</v>
          </cell>
          <cell r="B34" t="str">
            <v>Cuadro de datos tributarios</v>
          </cell>
          <cell r="D34" t="str">
            <v>Subgerente Financiero</v>
          </cell>
        </row>
        <row r="35">
          <cell r="A35">
            <v>30</v>
          </cell>
          <cell r="B35" t="str">
            <v>Calendario tributario</v>
          </cell>
          <cell r="D35" t="str">
            <v>Contador General</v>
          </cell>
        </row>
        <row r="36">
          <cell r="A36">
            <v>31</v>
          </cell>
          <cell r="B36" t="str">
            <v>Suscripción a la red de apoyo logísitca</v>
          </cell>
          <cell r="D36" t="str">
            <v>Subgerente Financiero</v>
          </cell>
        </row>
        <row r="37">
          <cell r="A37">
            <v>32</v>
          </cell>
          <cell r="B37" t="str">
            <v>Aplicación del PR-GI-02 Gestión del Cambio</v>
          </cell>
          <cell r="D37" t="str">
            <v>Líderes de proceso</v>
          </cell>
        </row>
        <row r="38">
          <cell r="A38">
            <v>33</v>
          </cell>
          <cell r="B38" t="str">
            <v xml:space="preserve">Correo de notificación de reporte de novedades contables </v>
          </cell>
          <cell r="D38" t="str">
            <v>Asistente de contabilidad</v>
          </cell>
        </row>
        <row r="39">
          <cell r="A39">
            <v>34</v>
          </cell>
          <cell r="B39" t="str">
            <v>Matriz de roles y perfiles</v>
          </cell>
          <cell r="C39" t="str">
            <v>En implementación</v>
          </cell>
          <cell r="D39" t="str">
            <v>Asistente del SIAR</v>
          </cell>
        </row>
        <row r="40">
          <cell r="A40">
            <v>35</v>
          </cell>
          <cell r="B40" t="str">
            <v>PR-ST-06 Reporte de novedades</v>
          </cell>
          <cell r="D40" t="str">
            <v>Todos los funcionarios</v>
          </cell>
        </row>
        <row r="41">
          <cell r="A41">
            <v>36</v>
          </cell>
          <cell r="B41" t="str">
            <v>Tabulación de novedades por operador</v>
          </cell>
          <cell r="C41" t="str">
            <v>Para implementar</v>
          </cell>
          <cell r="D41" t="str">
            <v>Asistente del SIAR</v>
          </cell>
        </row>
        <row r="42">
          <cell r="A42">
            <v>37</v>
          </cell>
          <cell r="B42" t="str">
            <v>Tabulación de novedades por proveedor (Multiportal/PSE/Tarjeta Débito)</v>
          </cell>
          <cell r="C42" t="str">
            <v>Para implementar</v>
          </cell>
          <cell r="D42" t="str">
            <v>Asistente de Sistemas</v>
          </cell>
        </row>
        <row r="43">
          <cell r="A43">
            <v>38</v>
          </cell>
          <cell r="B43" t="str">
            <v>Inspección de puestos de trabajo</v>
          </cell>
          <cell r="C43" t="str">
            <v>Implementado pero sin documentar</v>
          </cell>
          <cell r="D43" t="str">
            <v>COPASST</v>
          </cell>
        </row>
        <row r="44">
          <cell r="A44">
            <v>39</v>
          </cell>
          <cell r="B44" t="str">
            <v>PR - MA Seguridad en instalaciones</v>
          </cell>
          <cell r="C44" t="str">
            <v>Validar con SIG y Admon</v>
          </cell>
          <cell r="D44" t="str">
            <v>Subgerente Administrativo</v>
          </cell>
        </row>
        <row r="45">
          <cell r="A45">
            <v>40</v>
          </cell>
          <cell r="B45" t="str">
            <v>Verificación de los soportes y PR-FI-05 Movimientos Contables</v>
          </cell>
          <cell r="D45" t="str">
            <v>Tesorero General</v>
          </cell>
        </row>
        <row r="46">
          <cell r="A46">
            <v>41</v>
          </cell>
          <cell r="B46" t="str">
            <v>Notificación de pago de impuestos de contabilidad a tesorería</v>
          </cell>
          <cell r="D46" t="str">
            <v>Contador General</v>
          </cell>
        </row>
        <row r="47">
          <cell r="A47">
            <v>42</v>
          </cell>
          <cell r="B47" t="str">
            <v>Política de manejo de conflicto de interés</v>
          </cell>
        </row>
        <row r="48">
          <cell r="A48">
            <v>43</v>
          </cell>
          <cell r="B48" t="str">
            <v>FO-AD-02  Formato único conocimiento proveedor/contratista</v>
          </cell>
          <cell r="D48" t="str">
            <v>Subgerente Administrativo</v>
          </cell>
        </row>
        <row r="49">
          <cell r="A49">
            <v>44</v>
          </cell>
          <cell r="B49" t="str">
            <v>FO-AD-27  Evaluación y selección de proveedor o contratista</v>
          </cell>
          <cell r="D49" t="str">
            <v>Subgerente Administrativo</v>
          </cell>
        </row>
        <row r="50">
          <cell r="A50">
            <v>45</v>
          </cell>
          <cell r="B50" t="str">
            <v>Control de verificación de documentación de proveedores y contratistas</v>
          </cell>
          <cell r="C50" t="str">
            <v xml:space="preserve">MODIFICAR </v>
          </cell>
          <cell r="D50" t="str">
            <v>Subgerente Administrativo</v>
          </cell>
        </row>
        <row r="51">
          <cell r="A51">
            <v>46</v>
          </cell>
          <cell r="B51" t="str">
            <v>FO-AD-04  Evaluación de desempeño proveedores o contratistas</v>
          </cell>
        </row>
        <row r="52">
          <cell r="A52">
            <v>47</v>
          </cell>
          <cell r="B52" t="str">
            <v>Manual de selección y evaluación de proveedores y/o contratistas para compras y contrataciones</v>
          </cell>
        </row>
        <row r="53">
          <cell r="A53">
            <v>48</v>
          </cell>
          <cell r="B53" t="str">
            <v>FO-AD-09 Orden de compra o servicio</v>
          </cell>
        </row>
        <row r="54">
          <cell r="A54">
            <v>49</v>
          </cell>
          <cell r="B54" t="str">
            <v>Ajustar y aplicar del PR-AD-02 Selección, contratación y desvinculación de funcionarios</v>
          </cell>
        </row>
        <row r="55">
          <cell r="A55">
            <v>50</v>
          </cell>
          <cell r="B55" t="str">
            <v xml:space="preserve">Aplicación del Reglamento Interno de trabajo </v>
          </cell>
        </row>
        <row r="56">
          <cell r="A56">
            <v>51</v>
          </cell>
          <cell r="B56" t="str">
            <v>Protocolo de atención al cliente</v>
          </cell>
          <cell r="C56" t="str">
            <v>CREAR</v>
          </cell>
          <cell r="D56" t="str">
            <v>Todos los funcionarios</v>
          </cell>
        </row>
        <row r="57">
          <cell r="A57">
            <v>52</v>
          </cell>
          <cell r="B57" t="str">
            <v>Aplicación del PR-CO-16 Comunicación, participación y consulta</v>
          </cell>
        </row>
        <row r="58">
          <cell r="A58">
            <v>53</v>
          </cell>
          <cell r="B58" t="str">
            <v>Aplicación del PR-CO-12 Plan de Medios de comunicación</v>
          </cell>
          <cell r="C58" t="str">
            <v>Modificar (incluir disposición)</v>
          </cell>
          <cell r="D58" t="str">
            <v>Subgerente Comercial</v>
          </cell>
        </row>
        <row r="59">
          <cell r="A59">
            <v>54</v>
          </cell>
          <cell r="B59" t="str">
            <v>Posicionamiento de marca</v>
          </cell>
          <cell r="D59" t="str">
            <v>Subgerente Comercial</v>
          </cell>
        </row>
        <row r="60">
          <cell r="A60">
            <v>55</v>
          </cell>
          <cell r="B60" t="str">
            <v>Plan de capacitaciones para corresponsales</v>
          </cell>
          <cell r="C60" t="str">
            <v>CREAR</v>
          </cell>
          <cell r="D60" t="str">
            <v>Analista de Mercadeo</v>
          </cell>
        </row>
        <row r="61">
          <cell r="A61">
            <v>56</v>
          </cell>
          <cell r="B61" t="str">
            <v>Cronograma de visitas a corresponsales</v>
          </cell>
          <cell r="C61" t="str">
            <v>CREAR</v>
          </cell>
          <cell r="D61" t="str">
            <v>Analista de Mercadeo</v>
          </cell>
        </row>
        <row r="62">
          <cell r="A62">
            <v>57</v>
          </cell>
          <cell r="B62" t="str">
            <v>PR-Compensación de corresponsales</v>
          </cell>
          <cell r="C62" t="str">
            <v>CREAR</v>
          </cell>
          <cell r="D62" t="str">
            <v>Analista de Mercadeo</v>
          </cell>
        </row>
        <row r="63">
          <cell r="A63">
            <v>58</v>
          </cell>
          <cell r="B63" t="str">
            <v>Aplicación MA-CO-02 Manual de Corresponsales cooperativos</v>
          </cell>
          <cell r="C63" t="str">
            <v>Incluir la notificación de cambio de operador</v>
          </cell>
          <cell r="D63" t="str">
            <v>Analista de Mercadeo</v>
          </cell>
        </row>
        <row r="64">
          <cell r="A64">
            <v>59</v>
          </cell>
          <cell r="B64" t="str">
            <v>Impresión de autorizaciones de tratamiento de datos digitales</v>
          </cell>
          <cell r="C64" t="str">
            <v>CREAR</v>
          </cell>
          <cell r="D64" t="str">
            <v>Coordinador de Protección de Datos Personales</v>
          </cell>
        </row>
        <row r="65">
          <cell r="A65">
            <v>60</v>
          </cell>
          <cell r="B65" t="str">
            <v>Contrato de corresponsales</v>
          </cell>
          <cell r="C65" t="str">
            <v xml:space="preserve">Clausula </v>
          </cell>
          <cell r="D65" t="str">
            <v>Analista de Mercadeo</v>
          </cell>
        </row>
        <row r="66">
          <cell r="A66">
            <v>61</v>
          </cell>
          <cell r="B66" t="str">
            <v>Adquisición de banco de imágenes, vídeos y/o tipografias</v>
          </cell>
          <cell r="C66" t="str">
            <v>Por implementar</v>
          </cell>
          <cell r="D66" t="str">
            <v>Subgerente Comercial</v>
          </cell>
        </row>
        <row r="67">
          <cell r="A67">
            <v>62</v>
          </cell>
          <cell r="B67" t="str">
            <v>Aplicación del FO-CO-26 Orden de trabajo para diseñador gráfico</v>
          </cell>
          <cell r="D67" t="str">
            <v>Analista de diseño gráfico</v>
          </cell>
        </row>
        <row r="68">
          <cell r="A68">
            <v>63</v>
          </cell>
          <cell r="B68" t="str">
            <v>Aplicación del FO-CO-16 Autorización de uso de imagen</v>
          </cell>
          <cell r="D68" t="str">
            <v>Analista de diseño gráfico</v>
          </cell>
        </row>
        <row r="69">
          <cell r="A69">
            <v>64</v>
          </cell>
          <cell r="B69" t="str">
            <v>Archivo de Autorización de uso de imagen</v>
          </cell>
          <cell r="D69" t="str">
            <v>Analista Social Media</v>
          </cell>
        </row>
        <row r="70">
          <cell r="A70">
            <v>65</v>
          </cell>
          <cell r="B70" t="str">
            <v xml:space="preserve">Documentar procedimientos </v>
          </cell>
          <cell r="C70" t="str">
            <v>Por implementar</v>
          </cell>
          <cell r="D70" t="str">
            <v xml:space="preserve">Analista SIG </v>
          </cell>
        </row>
        <row r="71">
          <cell r="A71">
            <v>66</v>
          </cell>
          <cell r="B71" t="str">
            <v xml:space="preserve">Actualizacion de reportes generados </v>
          </cell>
          <cell r="C71" t="str">
            <v>Por implementar</v>
          </cell>
          <cell r="D71" t="str">
            <v xml:space="preserve">Asistente de sistemas 3 </v>
          </cell>
        </row>
        <row r="72">
          <cell r="A72">
            <v>67</v>
          </cell>
          <cell r="B72" t="str">
            <v xml:space="preserve">Plan estrategico de cobro Administrativo y prejuridico </v>
          </cell>
          <cell r="C72" t="str">
            <v xml:space="preserve">Implementado </v>
          </cell>
          <cell r="D72" t="str">
            <v xml:space="preserve">Analista de cobranza y coll center </v>
          </cell>
        </row>
        <row r="73">
          <cell r="A73">
            <v>68</v>
          </cell>
          <cell r="B73" t="str">
            <v xml:space="preserve">Notificacion al area de sistemas </v>
          </cell>
          <cell r="C73" t="str">
            <v xml:space="preserve">Implementado </v>
          </cell>
          <cell r="D73" t="str">
            <v xml:space="preserve">Asesora de infraestructura </v>
          </cell>
        </row>
        <row r="74">
          <cell r="A74">
            <v>69</v>
          </cell>
          <cell r="B74" t="str">
            <v xml:space="preserve">Correo de notificación de reporte a la empresa de mensajeria  </v>
          </cell>
          <cell r="C74" t="str">
            <v xml:space="preserve">Implementado </v>
          </cell>
          <cell r="D74" t="str">
            <v xml:space="preserve">Analista de cobranza y coll center </v>
          </cell>
        </row>
        <row r="75">
          <cell r="A75">
            <v>70</v>
          </cell>
          <cell r="B75" t="str">
            <v xml:space="preserve">Campañas comerciales para la actualzacion de datos </v>
          </cell>
          <cell r="C75" t="str">
            <v xml:space="preserve">Implementado </v>
          </cell>
          <cell r="D75" t="str">
            <v xml:space="preserve">Subgerencia comercial </v>
          </cell>
        </row>
        <row r="76">
          <cell r="A76">
            <v>71</v>
          </cell>
          <cell r="B76" t="str">
            <v>Ajuste y aplicación del PR-CO-01 Ingreso de asociados</v>
          </cell>
        </row>
        <row r="77">
          <cell r="A77">
            <v>72</v>
          </cell>
          <cell r="B77" t="str">
            <v>Ajuste y aplicación del PR-CO-06 Convenios</v>
          </cell>
        </row>
        <row r="78">
          <cell r="A78">
            <v>73</v>
          </cell>
          <cell r="B78" t="str">
            <v>Punteo diario de afiliaciones</v>
          </cell>
          <cell r="D78" t="str">
            <v>Asesores Comerciales</v>
          </cell>
        </row>
        <row r="79">
          <cell r="A79">
            <v>74</v>
          </cell>
          <cell r="B79" t="str">
            <v>Informe de ajustes por inconsistencias</v>
          </cell>
          <cell r="D79" t="str">
            <v>Coordinador de Protección de datos personales</v>
          </cell>
        </row>
        <row r="80">
          <cell r="A80">
            <v>75</v>
          </cell>
          <cell r="B80" t="str">
            <v>Validación de actualización de versiones en ambiente de pruebas</v>
          </cell>
          <cell r="C80" t="str">
            <v>CREAR</v>
          </cell>
          <cell r="D80" t="str">
            <v>Coordinador de Protección de datos personales</v>
          </cell>
        </row>
      </sheetData>
      <sheetData sheetId="7">
        <row r="3">
          <cell r="C3" t="str">
            <v>PROCESOS</v>
          </cell>
          <cell r="F3" t="str">
            <v>ECONÓMICO</v>
          </cell>
          <cell r="I3" t="str">
            <v>Fraude_interno</v>
          </cell>
        </row>
        <row r="4">
          <cell r="C4" t="str">
            <v>RECURSO HUMANO</v>
          </cell>
          <cell r="F4" t="str">
            <v>POLITICO</v>
          </cell>
          <cell r="I4" t="str">
            <v>Fraude_externo</v>
          </cell>
        </row>
        <row r="5">
          <cell r="C5" t="str">
            <v>TECNOLOGIA</v>
          </cell>
          <cell r="F5" t="str">
            <v>SOCIAL - CULTURAL</v>
          </cell>
          <cell r="I5" t="str">
            <v>Relacion_laboral</v>
          </cell>
        </row>
        <row r="6">
          <cell r="C6" t="str">
            <v>INFRAESTRUCTURA FISICA</v>
          </cell>
          <cell r="F6" t="str">
            <v>TECNOLÓGICO</v>
          </cell>
          <cell r="I6" t="str">
            <v>Asociados_o_Clientes</v>
          </cell>
        </row>
        <row r="7">
          <cell r="C7" t="str">
            <v>COMUNICACIÓN INTERNA</v>
          </cell>
          <cell r="F7" t="str">
            <v>MEDIOAMBIENTAL</v>
          </cell>
          <cell r="I7" t="str">
            <v>Daños_a_Activos_Físicos</v>
          </cell>
        </row>
        <row r="8">
          <cell r="C8" t="str">
            <v>ESTRUCTURA ORGANIZACIONAL</v>
          </cell>
          <cell r="F8" t="str">
            <v>COMUNICACIÓN EXTERNA</v>
          </cell>
          <cell r="I8" t="str">
            <v>Fallas_tecnológicas</v>
          </cell>
        </row>
        <row r="9">
          <cell r="C9" t="str">
            <v>CULTURA ORGANIZACIONAL</v>
          </cell>
          <cell r="F9" t="str">
            <v>LEGAL</v>
          </cell>
          <cell r="I9" t="str">
            <v>Ejecución_y_administración_de_procesos</v>
          </cell>
        </row>
        <row r="10">
          <cell r="F10" t="str">
            <v>JURISDICCION</v>
          </cell>
        </row>
        <row r="11">
          <cell r="F11" t="str">
            <v>ASOCIADO / CLIENTE</v>
          </cell>
        </row>
        <row r="12">
          <cell r="F12" t="str">
            <v>PROVEEDORES O TERCEROS</v>
          </cell>
        </row>
        <row r="27">
          <cell r="K27" t="str">
            <v>Falta de capacitación</v>
          </cell>
        </row>
        <row r="28">
          <cell r="K28" t="str">
            <v>Alta rotación de personal</v>
          </cell>
        </row>
        <row r="29">
          <cell r="K29" t="str">
            <v>Alta temporalidad</v>
          </cell>
        </row>
        <row r="30">
          <cell r="K30" t="str">
            <v>Falta de personal</v>
          </cell>
        </row>
        <row r="31">
          <cell r="K31" t="str">
            <v xml:space="preserve">Pérdida de talento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Marly Yasmín" id="{BD54AC2C-12E0-472B-8948-69D79C2AFBC2}" userId="S::riesgos@coonfie.com::be156f6b-ef25-4948-9f98-30ce2f887f78" providerId="AD"/>
  <person displayName="Apoyo Dirección SIAR" id="{A664BA1F-A75E-4C2A-8A00-394EE0EC7273}" userId="S::apoyo_siar@coonfie.com::810ae361-ece7-44ea-99a2-2b4330f3faa1" providerId="AD"/>
  <person displayName="Analista del SIG" id="{AD535DB2-7594-48A5-B734-8EF3A5D81DC6}" userId="S::analista_sig@coonfie.com::34cee61b-7d8e-4446-9852-84a2abecb828"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ly Yazmin MYGZ. Guevara Zambrano" refreshedDate="44823.575225462962" createdVersion="8" refreshedVersion="8" minRefreshableVersion="3" recordCount="1979" xr:uid="{33DD213E-96B8-4919-B6E1-5A53B8129453}">
  <cacheSource type="worksheet">
    <worksheetSource ref="A2:E1048576" sheet="MATRIZ DE RIESGOS"/>
  </cacheSource>
  <cacheFields count="5">
    <cacheField name="Item" numFmtId="0">
      <sharedItems containsString="0" containsBlank="1" containsNumber="1" containsInteger="1" minValue="1" maxValue="283"/>
    </cacheField>
    <cacheField name="Referencia" numFmtId="0">
      <sharedItems containsBlank="1" count="283">
        <s v="AD-001"/>
        <m/>
        <s v="AD-002"/>
        <s v="AD-003"/>
        <s v="AD-004"/>
        <s v="AD-005"/>
        <s v="AD-006"/>
        <s v="AD-007"/>
        <s v="AD-008"/>
        <s v="AD-009"/>
        <s v="AD-010"/>
        <s v="AD-011"/>
        <s v="AD-012"/>
        <s v="AD-013"/>
        <s v="AD-014"/>
        <s v="AD-015"/>
        <s v="AD-016"/>
        <s v="AD-017"/>
        <s v="AD-018"/>
        <s v="AD-019"/>
        <s v="AD-020"/>
        <s v="AD-021"/>
        <s v="AD-022"/>
        <s v="AD-023"/>
        <s v="AD-024"/>
        <s v="CR-001"/>
        <s v="CR-002"/>
        <s v="CR-003"/>
        <s v="CR-004"/>
        <s v="CR-005"/>
        <s v="CR-006"/>
        <s v="CR-007"/>
        <s v="CR-008"/>
        <s v="CR-009"/>
        <s v="CR-010"/>
        <s v="CR-011"/>
        <s v="CR-012"/>
        <s v="CR-013"/>
        <s v="CR-014"/>
        <s v="CR-015"/>
        <s v="CR-016"/>
        <s v="CR-017"/>
        <s v="CR-018"/>
        <s v="CR-019"/>
        <s v="CR-020"/>
        <s v="CR-021"/>
        <s v="CR-022"/>
        <s v="CR-023"/>
        <s v="CR-024"/>
        <s v="CR-025"/>
        <s v="CR-026"/>
        <s v="CR-027"/>
        <s v="CR-028"/>
        <s v="CR-029"/>
        <s v="CR-030"/>
        <s v="CR-031"/>
        <s v="CR-032"/>
        <s v="CR-033"/>
        <s v="CR-034"/>
        <s v="CR-035"/>
        <s v="CR-036"/>
        <s v="CR-037"/>
        <s v="CR-038"/>
        <s v="CO-001"/>
        <s v="CO-002"/>
        <s v="CO-003"/>
        <s v="CO-004"/>
        <s v="CO-006"/>
        <s v="CO-007"/>
        <s v="CO-008"/>
        <s v="CO-009"/>
        <s v="CO-010"/>
        <s v="CO-011"/>
        <s v="CO-012"/>
        <s v="CO-013"/>
        <s v="CO-014"/>
        <s v="CO-015"/>
        <s v="CO-016"/>
        <s v="CO-017"/>
        <s v="CO-018"/>
        <s v="CO-019"/>
        <s v="CO-020"/>
        <s v="CO-021"/>
        <s v="CO-022"/>
        <s v="CO-023"/>
        <s v="CO-024"/>
        <s v="CO-025"/>
        <s v="CO-026"/>
        <s v="CO-027"/>
        <s v="CO-029"/>
        <s v="CO-030"/>
        <s v="CO-031"/>
        <s v="C0-032"/>
        <s v="CT-001"/>
        <s v="CT-002"/>
        <s v="CT-003"/>
        <s v="CT-004"/>
        <s v="CT-005"/>
        <s v="CT-006"/>
        <s v="CT-007"/>
        <s v="CT-008"/>
        <s v="CT-009"/>
        <s v="CT-010"/>
        <s v="CT-011"/>
        <s v="CT-012"/>
        <s v="CT-013"/>
        <s v="CT-014"/>
        <s v="CT-015"/>
        <s v="CT-016"/>
        <s v="CT-017"/>
        <s v="CT-018"/>
        <s v="CT-019"/>
        <s v="CT-020"/>
        <s v="CT-021"/>
        <s v="CT-022"/>
        <s v="CT-023"/>
        <s v="CT-024"/>
        <s v="CT-025"/>
        <s v="CT-026"/>
        <s v="CT-027"/>
        <s v="CT-028"/>
        <s v="CT-029"/>
        <s v="CT-030"/>
        <s v="CT-031"/>
        <s v="CT-032"/>
        <s v="CT-033"/>
        <s v="CT-034"/>
        <s v="CT-035"/>
        <s v="CT-036"/>
        <s v="CT-037"/>
        <s v="CO-033"/>
        <s v="CO-034"/>
        <s v="CO-035"/>
        <s v="CO-036"/>
        <s v="CO-037"/>
        <s v="CO-038"/>
        <s v="CO-039"/>
        <s v="CO-040"/>
        <s v="CO-041"/>
        <s v="CO-042"/>
        <s v="CO-043"/>
        <s v="CO-044"/>
        <s v="CO-045"/>
        <s v="CO-046"/>
        <s v="CO-047"/>
        <s v="CO-048"/>
        <s v="CO-049"/>
        <s v="CO-050"/>
        <s v="CT-038"/>
        <s v="CT-039"/>
        <s v="CT-040"/>
        <s v="CT-041"/>
        <s v="TD-001"/>
        <s v="TD-002"/>
        <s v="TD-003"/>
        <s v="TD-004"/>
        <s v="TD-005"/>
        <s v="TD-006"/>
        <s v="TD-007"/>
        <s v="TD-008"/>
        <s v="TD-009"/>
        <s v="TD-010"/>
        <s v="GI-001"/>
        <s v="GI-002"/>
        <s v="GI-003"/>
        <s v="GI-004"/>
        <s v="GI-005"/>
        <s v="GI-006"/>
        <s v="GI-007"/>
        <s v="GI-008"/>
        <s v="GI-009"/>
        <s v="GI-010"/>
        <s v="GI-011"/>
        <s v="GI-012"/>
        <s v="GI-013"/>
        <s v="GI-014"/>
        <s v="GI-015"/>
        <s v="SO-001"/>
        <s v="SO-002"/>
        <s v="SO-003"/>
        <s v="SO-004"/>
        <s v="SO-005"/>
        <s v="SO-006"/>
        <s v="SO-007"/>
        <s v="TI-001"/>
        <s v="TI-002"/>
        <s v="TI-003"/>
        <s v="TI-004"/>
        <s v="TI-005"/>
        <s v="TI-006"/>
        <s v="TI-007"/>
        <s v="TI-008"/>
        <s v="TI-009"/>
        <s v="TI-010"/>
        <s v="TI-011"/>
        <s v="TI-012"/>
        <s v="TI-013"/>
        <s v="TI-014"/>
        <s v="TI-015"/>
        <s v="TI-016"/>
        <s v="TI-017"/>
        <s v="TI-018"/>
        <s v="TI-019"/>
        <s v="TI-020"/>
        <s v="TI-021"/>
        <s v="TI-022"/>
        <s v="TI-023"/>
        <s v="TI-024"/>
        <s v="TI-025"/>
        <s v="TI-026"/>
        <s v="DE-001"/>
        <s v="DE-002"/>
        <s v="DE-003"/>
        <s v="DE-004"/>
        <s v="DE-005"/>
        <s v="DE-006"/>
        <s v="DE-007"/>
        <s v="DE-008"/>
        <s v="DE-009"/>
        <s v="DE-010"/>
        <s v="DE-011"/>
        <s v="DE-012"/>
        <s v="DE-013"/>
        <s v="DE-014"/>
        <s v="DE-015"/>
        <s v="DE-016"/>
        <s v="DE-017"/>
        <s v="TI-027"/>
        <s v="TI-028"/>
        <s v="TI-029"/>
        <s v="TI-030"/>
        <s v="TI-031"/>
        <s v="TI-032"/>
        <s v="TI-033"/>
        <s v="TI-034"/>
        <s v="TI-035"/>
        <s v="TI-036"/>
        <s v="TI-037"/>
        <s v="TI-038"/>
        <s v="TI-039"/>
        <s v="TI-040"/>
        <s v="TI-041"/>
        <s v="TI-042"/>
        <s v="TI-043"/>
        <s v="TI-044"/>
        <s v="TI-045"/>
        <s v="TI-046"/>
        <s v="TI-047"/>
        <s v="TI-048"/>
        <s v="TI-049"/>
        <s v="TI-050"/>
        <s v="TI-051"/>
        <s v="TI-052"/>
        <s v="TI-053"/>
        <s v="TI-054"/>
        <s v="TI-055"/>
        <s v="TI-056"/>
        <s v="TI-057"/>
        <s v="TI-058"/>
        <s v="TI-059"/>
        <s v="TI-060"/>
        <s v="TI-061"/>
        <s v="TI-062"/>
        <s v="TI-063"/>
        <s v="TI-064"/>
        <s v="TI-065"/>
        <s v="TI-066"/>
        <s v="TI-067"/>
        <s v="TI-068"/>
        <s v="TI-069"/>
        <s v="TI-070"/>
        <s v="TI-071"/>
        <s v="TI-072"/>
        <s v="TI-073"/>
        <s v="TI-074"/>
        <s v="TI-075"/>
        <s v="TI-076"/>
        <s v="TI-077"/>
        <s v="TI-078"/>
        <s v="TI-079"/>
        <s v="TI-080"/>
        <s v="TI-081"/>
        <s v="TI-082"/>
      </sharedItems>
    </cacheField>
    <cacheField name="PROCESO " numFmtId="0">
      <sharedItems containsBlank="1" count="10">
        <s v="GESTION ADMINISTRATIVA"/>
        <m/>
        <s v="GESTION DE CREDITO"/>
        <s v="GESTION COMERCIAL"/>
        <s v="GESTION DE CARTERA"/>
        <s v="GESTION DE TRANSFORMACION DIGITAL"/>
        <s v="GESTION INTEGRAL"/>
        <s v="GESTION SOCIAL"/>
        <s v="GESTION TIC "/>
        <s v="DIRECCIONAMIENTO  ESTRATEGICO"/>
      </sharedItems>
    </cacheField>
    <cacheField name="NOMBRE DEL RIESGO / OPORTUNIDAD" numFmtId="0">
      <sharedItems containsBlank="1"/>
    </cacheField>
    <cacheField name="DESCRIPCION DEL RIESGO / OPORTUNIDA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9">
  <r>
    <n v="1"/>
    <x v="0"/>
    <x v="0"/>
    <s v="Vinculación de un proveedor/contratista que no cumpla con los contratos o requerimientos "/>
    <s v="No se realiza una efectiva selección y/o evaluación del proveedor a contratar  "/>
  </r>
  <r>
    <m/>
    <x v="1"/>
    <x v="1"/>
    <m/>
    <m/>
  </r>
  <r>
    <m/>
    <x v="1"/>
    <x v="1"/>
    <m/>
    <m/>
  </r>
  <r>
    <m/>
    <x v="1"/>
    <x v="1"/>
    <m/>
    <m/>
  </r>
  <r>
    <m/>
    <x v="1"/>
    <x v="1"/>
    <m/>
    <m/>
  </r>
  <r>
    <m/>
    <x v="1"/>
    <x v="1"/>
    <m/>
    <m/>
  </r>
  <r>
    <m/>
    <x v="1"/>
    <x v="1"/>
    <m/>
    <m/>
  </r>
  <r>
    <n v="2"/>
    <x v="2"/>
    <x v="0"/>
    <s v="Descentralización de la gestión de proveedores y contratistas"/>
    <s v="Se realizan compras o contratación de servicios independientemente por área, sin ejecutar el debido proceso de conocimiento por parte del Subgerente Administrativo "/>
  </r>
  <r>
    <m/>
    <x v="1"/>
    <x v="1"/>
    <m/>
    <m/>
  </r>
  <r>
    <m/>
    <x v="1"/>
    <x v="1"/>
    <m/>
    <m/>
  </r>
  <r>
    <m/>
    <x v="1"/>
    <x v="1"/>
    <m/>
    <m/>
  </r>
  <r>
    <m/>
    <x v="1"/>
    <x v="1"/>
    <m/>
    <m/>
  </r>
  <r>
    <m/>
    <x v="1"/>
    <x v="1"/>
    <m/>
    <m/>
  </r>
  <r>
    <m/>
    <x v="1"/>
    <x v="1"/>
    <m/>
    <m/>
  </r>
  <r>
    <n v="3"/>
    <x v="3"/>
    <x v="0"/>
    <s v="Sobrefacturación de compras y servicios"/>
    <s v="Sobrecostos en las compras y servicios contratados "/>
  </r>
  <r>
    <m/>
    <x v="1"/>
    <x v="1"/>
    <m/>
    <m/>
  </r>
  <r>
    <m/>
    <x v="1"/>
    <x v="1"/>
    <m/>
    <m/>
  </r>
  <r>
    <m/>
    <x v="1"/>
    <x v="1"/>
    <m/>
    <m/>
  </r>
  <r>
    <m/>
    <x v="1"/>
    <x v="1"/>
    <m/>
    <m/>
  </r>
  <r>
    <m/>
    <x v="1"/>
    <x v="1"/>
    <m/>
    <m/>
  </r>
  <r>
    <m/>
    <x v="1"/>
    <x v="1"/>
    <m/>
    <m/>
  </r>
  <r>
    <n v="4"/>
    <x v="4"/>
    <x v="0"/>
    <s v="Incumplimiento por parte de los proveedores o contratistas"/>
    <s v="Prestación incompleta o entrega incompleta de los bienes y servicios contratados. "/>
  </r>
  <r>
    <m/>
    <x v="1"/>
    <x v="1"/>
    <m/>
    <m/>
  </r>
  <r>
    <m/>
    <x v="1"/>
    <x v="1"/>
    <m/>
    <m/>
  </r>
  <r>
    <m/>
    <x v="1"/>
    <x v="1"/>
    <m/>
    <m/>
  </r>
  <r>
    <m/>
    <x v="1"/>
    <x v="1"/>
    <m/>
    <m/>
  </r>
  <r>
    <m/>
    <x v="1"/>
    <x v="1"/>
    <m/>
    <m/>
  </r>
  <r>
    <m/>
    <x v="1"/>
    <x v="1"/>
    <m/>
    <m/>
  </r>
  <r>
    <n v="5"/>
    <x v="5"/>
    <x v="0"/>
    <s v="Incumplimiento a la facultades de contratación estipuladas en el Manual de selección y evaluación de proveedores y/o contratistas para compras y contrataciones"/>
    <m/>
  </r>
  <r>
    <m/>
    <x v="1"/>
    <x v="1"/>
    <m/>
    <m/>
  </r>
  <r>
    <m/>
    <x v="1"/>
    <x v="1"/>
    <m/>
    <m/>
  </r>
  <r>
    <m/>
    <x v="1"/>
    <x v="1"/>
    <m/>
    <m/>
  </r>
  <r>
    <m/>
    <x v="1"/>
    <x v="1"/>
    <m/>
    <m/>
  </r>
  <r>
    <m/>
    <x v="1"/>
    <x v="1"/>
    <m/>
    <m/>
  </r>
  <r>
    <m/>
    <x v="1"/>
    <x v="1"/>
    <m/>
    <m/>
  </r>
  <r>
    <n v="6"/>
    <x v="6"/>
    <x v="0"/>
    <s v="Adquisión de un producto o un servicio que no cumpla con los requirimientos"/>
    <s v="Adquirir o contratar un servicio o producto que no cumpla con las condiciones que necesita COONFIE "/>
  </r>
  <r>
    <m/>
    <x v="1"/>
    <x v="1"/>
    <m/>
    <m/>
  </r>
  <r>
    <m/>
    <x v="1"/>
    <x v="1"/>
    <m/>
    <m/>
  </r>
  <r>
    <m/>
    <x v="1"/>
    <x v="1"/>
    <m/>
    <m/>
  </r>
  <r>
    <m/>
    <x v="1"/>
    <x v="1"/>
    <m/>
    <m/>
  </r>
  <r>
    <m/>
    <x v="1"/>
    <x v="1"/>
    <m/>
    <m/>
  </r>
  <r>
    <m/>
    <x v="1"/>
    <x v="1"/>
    <m/>
    <m/>
  </r>
  <r>
    <n v="7"/>
    <x v="7"/>
    <x v="0"/>
    <s v="Pérdida de activos fijos "/>
    <s v="Perdida definitiva, temporal o daño del activo fijo por no centralización del proceso"/>
  </r>
  <r>
    <m/>
    <x v="1"/>
    <x v="1"/>
    <m/>
    <m/>
  </r>
  <r>
    <m/>
    <x v="1"/>
    <x v="1"/>
    <m/>
    <m/>
  </r>
  <r>
    <m/>
    <x v="1"/>
    <x v="1"/>
    <m/>
    <m/>
  </r>
  <r>
    <m/>
    <x v="1"/>
    <x v="1"/>
    <m/>
    <m/>
  </r>
  <r>
    <m/>
    <x v="1"/>
    <x v="1"/>
    <m/>
    <m/>
  </r>
  <r>
    <m/>
    <x v="1"/>
    <x v="1"/>
    <m/>
    <m/>
  </r>
  <r>
    <n v="8"/>
    <x v="8"/>
    <x v="0"/>
    <s v="No aseguramiento de los activos fijos"/>
    <s v="Adquisición, movimiento o traslado de activos fijos que no cuentan con seguro vigente"/>
  </r>
  <r>
    <m/>
    <x v="1"/>
    <x v="1"/>
    <m/>
    <m/>
  </r>
  <r>
    <m/>
    <x v="1"/>
    <x v="1"/>
    <m/>
    <m/>
  </r>
  <r>
    <m/>
    <x v="1"/>
    <x v="1"/>
    <m/>
    <m/>
  </r>
  <r>
    <m/>
    <x v="1"/>
    <x v="1"/>
    <m/>
    <m/>
  </r>
  <r>
    <m/>
    <x v="1"/>
    <x v="1"/>
    <m/>
    <m/>
  </r>
  <r>
    <m/>
    <x v="1"/>
    <x v="1"/>
    <m/>
    <m/>
  </r>
  <r>
    <n v="9"/>
    <x v="9"/>
    <x v="0"/>
    <s v="Fallas en los activos fijos"/>
    <s v="Perdida o daño de la calidad del activo debido a la ausencia de un programa de mantenimiento  o a la incorrecta utilización del activo fijo "/>
  </r>
  <r>
    <m/>
    <x v="1"/>
    <x v="1"/>
    <m/>
    <m/>
  </r>
  <r>
    <m/>
    <x v="1"/>
    <x v="1"/>
    <m/>
    <m/>
  </r>
  <r>
    <m/>
    <x v="1"/>
    <x v="1"/>
    <m/>
    <m/>
  </r>
  <r>
    <m/>
    <x v="1"/>
    <x v="1"/>
    <m/>
    <m/>
  </r>
  <r>
    <m/>
    <x v="1"/>
    <x v="1"/>
    <m/>
    <m/>
  </r>
  <r>
    <m/>
    <x v="1"/>
    <x v="1"/>
    <m/>
    <m/>
  </r>
  <r>
    <n v="10"/>
    <x v="10"/>
    <x v="0"/>
    <s v="Disponibilidad de activos fijos para contingencias"/>
    <s v="Ante posibles contingencias no se cuenta con activos fijos que puedan suplir la necesidad operativa de COONFIE."/>
  </r>
  <r>
    <m/>
    <x v="1"/>
    <x v="1"/>
    <m/>
    <m/>
  </r>
  <r>
    <m/>
    <x v="1"/>
    <x v="1"/>
    <m/>
    <m/>
  </r>
  <r>
    <m/>
    <x v="1"/>
    <x v="1"/>
    <m/>
    <m/>
  </r>
  <r>
    <m/>
    <x v="1"/>
    <x v="1"/>
    <m/>
    <m/>
  </r>
  <r>
    <m/>
    <x v="1"/>
    <x v="1"/>
    <m/>
    <m/>
  </r>
  <r>
    <m/>
    <x v="1"/>
    <x v="1"/>
    <m/>
    <m/>
  </r>
  <r>
    <n v="11"/>
    <x v="11"/>
    <x v="0"/>
    <s v="Pérdidas por baja de activos errónea"/>
    <s v="Error en el proceso de baja de activos que genere pérdidas económicas para COONFIE o reprocesos. "/>
  </r>
  <r>
    <m/>
    <x v="1"/>
    <x v="1"/>
    <m/>
    <m/>
  </r>
  <r>
    <m/>
    <x v="1"/>
    <x v="1"/>
    <m/>
    <m/>
  </r>
  <r>
    <m/>
    <x v="1"/>
    <x v="1"/>
    <m/>
    <m/>
  </r>
  <r>
    <m/>
    <x v="1"/>
    <x v="1"/>
    <m/>
    <m/>
  </r>
  <r>
    <m/>
    <x v="1"/>
    <x v="1"/>
    <m/>
    <m/>
  </r>
  <r>
    <m/>
    <x v="1"/>
    <x v="1"/>
    <m/>
    <m/>
  </r>
  <r>
    <n v="12"/>
    <x v="12"/>
    <x v="0"/>
    <s v="Incumplimiento del reporte de la PILA"/>
    <s v="Incumplir los plazos establecidos para remisión oportuna de la PILA."/>
  </r>
  <r>
    <m/>
    <x v="1"/>
    <x v="1"/>
    <m/>
    <m/>
  </r>
  <r>
    <m/>
    <x v="1"/>
    <x v="1"/>
    <m/>
    <m/>
  </r>
  <r>
    <m/>
    <x v="1"/>
    <x v="1"/>
    <m/>
    <m/>
  </r>
  <r>
    <m/>
    <x v="1"/>
    <x v="1"/>
    <m/>
    <m/>
  </r>
  <r>
    <m/>
    <x v="1"/>
    <x v="1"/>
    <m/>
    <m/>
  </r>
  <r>
    <m/>
    <x v="1"/>
    <x v="1"/>
    <m/>
    <m/>
  </r>
  <r>
    <n v="13"/>
    <x v="13"/>
    <x v="0"/>
    <s v="Remisión errónea de la información de la PILA"/>
    <m/>
  </r>
  <r>
    <m/>
    <x v="1"/>
    <x v="1"/>
    <m/>
    <m/>
  </r>
  <r>
    <m/>
    <x v="1"/>
    <x v="1"/>
    <m/>
    <m/>
  </r>
  <r>
    <m/>
    <x v="1"/>
    <x v="1"/>
    <m/>
    <m/>
  </r>
  <r>
    <m/>
    <x v="1"/>
    <x v="1"/>
    <m/>
    <m/>
  </r>
  <r>
    <m/>
    <x v="1"/>
    <x v="1"/>
    <m/>
    <m/>
  </r>
  <r>
    <m/>
    <x v="1"/>
    <x v="1"/>
    <m/>
    <m/>
  </r>
  <r>
    <n v="14"/>
    <x v="14"/>
    <x v="0"/>
    <s v="Contratación de personal no idóneo"/>
    <s v="Vinculación de funcionarios que no tengan la formación o experiencia para las vacantes "/>
  </r>
  <r>
    <m/>
    <x v="1"/>
    <x v="1"/>
    <m/>
    <m/>
  </r>
  <r>
    <m/>
    <x v="1"/>
    <x v="1"/>
    <m/>
    <m/>
  </r>
  <r>
    <m/>
    <x v="1"/>
    <x v="1"/>
    <m/>
    <m/>
  </r>
  <r>
    <m/>
    <x v="1"/>
    <x v="1"/>
    <m/>
    <m/>
  </r>
  <r>
    <m/>
    <x v="1"/>
    <x v="1"/>
    <m/>
    <m/>
  </r>
  <r>
    <m/>
    <x v="1"/>
    <x v="1"/>
    <m/>
    <m/>
  </r>
  <r>
    <n v="15"/>
    <x v="15"/>
    <x v="0"/>
    <s v="Desconocimiento del proceso de vinculación y contratación de personal por parte del equipo gerencial "/>
    <s v="Se presenta desconocimiento del proceso de vinculación por parte de los líderes de área u oficina ocasionando reprocesos en la gestión de seguridad social. "/>
  </r>
  <r>
    <m/>
    <x v="1"/>
    <x v="1"/>
    <m/>
    <m/>
  </r>
  <r>
    <m/>
    <x v="1"/>
    <x v="1"/>
    <m/>
    <m/>
  </r>
  <r>
    <m/>
    <x v="1"/>
    <x v="1"/>
    <m/>
    <m/>
  </r>
  <r>
    <m/>
    <x v="1"/>
    <x v="1"/>
    <m/>
    <m/>
  </r>
  <r>
    <m/>
    <x v="1"/>
    <x v="1"/>
    <m/>
    <m/>
  </r>
  <r>
    <m/>
    <x v="1"/>
    <x v="1"/>
    <m/>
    <m/>
  </r>
  <r>
    <n v="16"/>
    <x v="16"/>
    <x v="0"/>
    <s v="Renuncia temprana por parte de los funcionarios"/>
    <s v="Funcionarios con tiempo laboral entre 1 y 2 semanas que renuncian"/>
  </r>
  <r>
    <m/>
    <x v="1"/>
    <x v="1"/>
    <m/>
    <m/>
  </r>
  <r>
    <m/>
    <x v="1"/>
    <x v="1"/>
    <m/>
    <m/>
  </r>
  <r>
    <m/>
    <x v="1"/>
    <x v="1"/>
    <m/>
    <m/>
  </r>
  <r>
    <m/>
    <x v="1"/>
    <x v="1"/>
    <m/>
    <m/>
  </r>
  <r>
    <m/>
    <x v="1"/>
    <x v="1"/>
    <m/>
    <m/>
  </r>
  <r>
    <m/>
    <x v="1"/>
    <x v="1"/>
    <m/>
    <m/>
  </r>
  <r>
    <n v="17"/>
    <x v="17"/>
    <x v="0"/>
    <s v="No afiliación a EPS, ARL y AFP"/>
    <s v="No afiliar en el tiempo oportuno a los funcionarios al sistema de seguridad social "/>
  </r>
  <r>
    <m/>
    <x v="1"/>
    <x v="1"/>
    <m/>
    <m/>
  </r>
  <r>
    <m/>
    <x v="1"/>
    <x v="1"/>
    <m/>
    <m/>
  </r>
  <r>
    <m/>
    <x v="1"/>
    <x v="1"/>
    <m/>
    <m/>
  </r>
  <r>
    <m/>
    <x v="1"/>
    <x v="1"/>
    <m/>
    <m/>
  </r>
  <r>
    <m/>
    <x v="1"/>
    <x v="1"/>
    <m/>
    <m/>
  </r>
  <r>
    <m/>
    <x v="1"/>
    <x v="1"/>
    <m/>
    <m/>
  </r>
  <r>
    <n v="18"/>
    <x v="18"/>
    <x v="0"/>
    <s v="Movimiento o traslado de personal sin la comunicación oportuna a la Subg. Admon"/>
    <s v="Se comunican de manera tardía los cambios de cargo, solicitudes de licencia o incapacidades, sin tener en cuenta las competencias del personal que se traslada"/>
  </r>
  <r>
    <m/>
    <x v="1"/>
    <x v="1"/>
    <m/>
    <m/>
  </r>
  <r>
    <m/>
    <x v="1"/>
    <x v="1"/>
    <m/>
    <m/>
  </r>
  <r>
    <m/>
    <x v="1"/>
    <x v="1"/>
    <m/>
    <m/>
  </r>
  <r>
    <m/>
    <x v="1"/>
    <x v="1"/>
    <m/>
    <m/>
  </r>
  <r>
    <m/>
    <x v="1"/>
    <x v="1"/>
    <m/>
    <m/>
  </r>
  <r>
    <m/>
    <x v="1"/>
    <x v="1"/>
    <m/>
    <m/>
  </r>
  <r>
    <n v="19"/>
    <x v="19"/>
    <x v="0"/>
    <s v="Disponibilidad de personal para atender contingencias"/>
    <m/>
  </r>
  <r>
    <m/>
    <x v="1"/>
    <x v="1"/>
    <m/>
    <m/>
  </r>
  <r>
    <m/>
    <x v="1"/>
    <x v="1"/>
    <m/>
    <m/>
  </r>
  <r>
    <m/>
    <x v="1"/>
    <x v="1"/>
    <m/>
    <m/>
  </r>
  <r>
    <m/>
    <x v="1"/>
    <x v="1"/>
    <m/>
    <m/>
  </r>
  <r>
    <m/>
    <x v="1"/>
    <x v="1"/>
    <m/>
    <m/>
  </r>
  <r>
    <m/>
    <x v="1"/>
    <x v="1"/>
    <m/>
    <m/>
  </r>
  <r>
    <n v="20"/>
    <x v="20"/>
    <x v="0"/>
    <s v="Carencia de procesos de induccion/reinduccion/capacitación"/>
    <s v="Falta de ejecución de los procesos de inducción y reinducción. "/>
  </r>
  <r>
    <m/>
    <x v="1"/>
    <x v="1"/>
    <m/>
    <m/>
  </r>
  <r>
    <m/>
    <x v="1"/>
    <x v="1"/>
    <m/>
    <m/>
  </r>
  <r>
    <m/>
    <x v="1"/>
    <x v="1"/>
    <m/>
    <m/>
  </r>
  <r>
    <m/>
    <x v="1"/>
    <x v="1"/>
    <m/>
    <m/>
  </r>
  <r>
    <m/>
    <x v="1"/>
    <x v="1"/>
    <m/>
    <m/>
  </r>
  <r>
    <m/>
    <x v="1"/>
    <x v="1"/>
    <m/>
    <m/>
  </r>
  <r>
    <n v="21"/>
    <x v="21"/>
    <x v="0"/>
    <s v="Procesos no automatizados"/>
    <s v="Procesos de liquidación de nómina, prestaciones sociales, vacaciones, primas, contratos, cesantias que se ejecutan de manera manual en un archivo excel. . "/>
  </r>
  <r>
    <m/>
    <x v="1"/>
    <x v="1"/>
    <m/>
    <m/>
  </r>
  <r>
    <m/>
    <x v="1"/>
    <x v="1"/>
    <m/>
    <m/>
  </r>
  <r>
    <m/>
    <x v="1"/>
    <x v="1"/>
    <m/>
    <m/>
  </r>
  <r>
    <m/>
    <x v="1"/>
    <x v="1"/>
    <m/>
    <m/>
  </r>
  <r>
    <m/>
    <x v="1"/>
    <x v="1"/>
    <m/>
    <m/>
  </r>
  <r>
    <m/>
    <x v="1"/>
    <x v="1"/>
    <m/>
    <m/>
  </r>
  <r>
    <n v="22"/>
    <x v="22"/>
    <x v="0"/>
    <s v="Vinculación de personal relacionado con actividades de LA/FT u otros delitos"/>
    <m/>
  </r>
  <r>
    <m/>
    <x v="1"/>
    <x v="1"/>
    <m/>
    <m/>
  </r>
  <r>
    <m/>
    <x v="1"/>
    <x v="1"/>
    <m/>
    <m/>
  </r>
  <r>
    <m/>
    <x v="1"/>
    <x v="1"/>
    <m/>
    <m/>
  </r>
  <r>
    <m/>
    <x v="1"/>
    <x v="1"/>
    <m/>
    <m/>
  </r>
  <r>
    <m/>
    <x v="1"/>
    <x v="1"/>
    <m/>
    <m/>
  </r>
  <r>
    <m/>
    <x v="1"/>
    <x v="1"/>
    <m/>
    <m/>
  </r>
  <r>
    <n v="23"/>
    <x v="23"/>
    <x v="0"/>
    <s v="Digitalización del archivo"/>
    <s v="PILA, nóminas, hojas de vida, contratos, "/>
  </r>
  <r>
    <m/>
    <x v="1"/>
    <x v="1"/>
    <m/>
    <m/>
  </r>
  <r>
    <m/>
    <x v="1"/>
    <x v="1"/>
    <m/>
    <m/>
  </r>
  <r>
    <m/>
    <x v="1"/>
    <x v="1"/>
    <m/>
    <m/>
  </r>
  <r>
    <m/>
    <x v="1"/>
    <x v="1"/>
    <m/>
    <m/>
  </r>
  <r>
    <m/>
    <x v="1"/>
    <x v="1"/>
    <m/>
    <m/>
  </r>
  <r>
    <m/>
    <x v="1"/>
    <x v="1"/>
    <m/>
    <m/>
  </r>
  <r>
    <n v="24"/>
    <x v="24"/>
    <x v="0"/>
    <s v="Reconocimiento de incapacidades por parte de la EPS"/>
    <m/>
  </r>
  <r>
    <m/>
    <x v="1"/>
    <x v="1"/>
    <m/>
    <m/>
  </r>
  <r>
    <m/>
    <x v="1"/>
    <x v="1"/>
    <m/>
    <m/>
  </r>
  <r>
    <m/>
    <x v="1"/>
    <x v="1"/>
    <m/>
    <m/>
  </r>
  <r>
    <m/>
    <x v="1"/>
    <x v="1"/>
    <m/>
    <m/>
  </r>
  <r>
    <m/>
    <x v="1"/>
    <x v="1"/>
    <m/>
    <m/>
  </r>
  <r>
    <m/>
    <x v="1"/>
    <x v="1"/>
    <m/>
    <m/>
  </r>
  <r>
    <n v="25"/>
    <x v="25"/>
    <x v="2"/>
    <s v="Falsedad en documentos"/>
    <s v="Adulteración o falsificación de documentos de solicitud de crédito"/>
  </r>
  <r>
    <m/>
    <x v="1"/>
    <x v="1"/>
    <m/>
    <m/>
  </r>
  <r>
    <m/>
    <x v="1"/>
    <x v="1"/>
    <m/>
    <m/>
  </r>
  <r>
    <m/>
    <x v="1"/>
    <x v="1"/>
    <m/>
    <m/>
  </r>
  <r>
    <m/>
    <x v="1"/>
    <x v="1"/>
    <m/>
    <m/>
  </r>
  <r>
    <m/>
    <x v="1"/>
    <x v="1"/>
    <m/>
    <m/>
  </r>
  <r>
    <m/>
    <x v="1"/>
    <x v="1"/>
    <m/>
    <m/>
  </r>
  <r>
    <m/>
    <x v="1"/>
    <x v="1"/>
    <m/>
    <m/>
  </r>
  <r>
    <n v="26"/>
    <x v="26"/>
    <x v="2"/>
    <s v="Delegación de la legalización de las operaciones de crédito a asesores externos o terceros"/>
    <s v="promotores"/>
  </r>
  <r>
    <m/>
    <x v="1"/>
    <x v="1"/>
    <m/>
    <m/>
  </r>
  <r>
    <m/>
    <x v="1"/>
    <x v="1"/>
    <m/>
    <m/>
  </r>
  <r>
    <m/>
    <x v="1"/>
    <x v="1"/>
    <m/>
    <m/>
  </r>
  <r>
    <m/>
    <x v="1"/>
    <x v="1"/>
    <m/>
    <m/>
  </r>
  <r>
    <m/>
    <x v="1"/>
    <x v="1"/>
    <m/>
    <m/>
  </r>
  <r>
    <m/>
    <x v="1"/>
    <x v="1"/>
    <m/>
    <m/>
  </r>
  <r>
    <n v="27"/>
    <x v="27"/>
    <x v="2"/>
    <s v="Terceras personas actuando en nombre de COONFIE"/>
    <m/>
  </r>
  <r>
    <m/>
    <x v="1"/>
    <x v="1"/>
    <m/>
    <m/>
  </r>
  <r>
    <m/>
    <x v="1"/>
    <x v="1"/>
    <m/>
    <m/>
  </r>
  <r>
    <m/>
    <x v="1"/>
    <x v="1"/>
    <m/>
    <m/>
  </r>
  <r>
    <m/>
    <x v="1"/>
    <x v="1"/>
    <m/>
    <m/>
  </r>
  <r>
    <m/>
    <x v="1"/>
    <x v="1"/>
    <m/>
    <m/>
  </r>
  <r>
    <m/>
    <x v="1"/>
    <x v="1"/>
    <m/>
    <m/>
  </r>
  <r>
    <n v="28"/>
    <x v="28"/>
    <x v="2"/>
    <s v="Otorgamiento de créditos a personas vinculadas a delitos de LA/FT"/>
    <m/>
  </r>
  <r>
    <m/>
    <x v="1"/>
    <x v="1"/>
    <m/>
    <m/>
  </r>
  <r>
    <m/>
    <x v="1"/>
    <x v="1"/>
    <m/>
    <m/>
  </r>
  <r>
    <m/>
    <x v="1"/>
    <x v="1"/>
    <m/>
    <m/>
  </r>
  <r>
    <m/>
    <x v="1"/>
    <x v="1"/>
    <m/>
    <m/>
  </r>
  <r>
    <m/>
    <x v="1"/>
    <x v="1"/>
    <m/>
    <m/>
  </r>
  <r>
    <m/>
    <x v="1"/>
    <x v="1"/>
    <m/>
    <m/>
  </r>
  <r>
    <n v="29"/>
    <x v="29"/>
    <x v="2"/>
    <s v="Debilidad en la formación / capacitación y/o capacidades de asesores comerciales y analistas de crédito"/>
    <s v="control: relacion de devolucione sde solicitudes x asesor xra retro"/>
  </r>
  <r>
    <m/>
    <x v="1"/>
    <x v="1"/>
    <m/>
    <m/>
  </r>
  <r>
    <m/>
    <x v="1"/>
    <x v="1"/>
    <m/>
    <m/>
  </r>
  <r>
    <m/>
    <x v="1"/>
    <x v="1"/>
    <m/>
    <m/>
  </r>
  <r>
    <m/>
    <x v="1"/>
    <x v="1"/>
    <m/>
    <m/>
  </r>
  <r>
    <m/>
    <x v="1"/>
    <x v="1"/>
    <m/>
    <m/>
  </r>
  <r>
    <m/>
    <x v="1"/>
    <x v="1"/>
    <m/>
    <m/>
  </r>
  <r>
    <n v="30"/>
    <x v="30"/>
    <x v="2"/>
    <s v="Fallas en el proceso de recepción y radicación de solicitudes de crédito"/>
    <s v="Diligenciamiento parcial de los diferentes formatos de solicitud de crédito, remisión incompleta de los documentos solicitados y firmas o huellas mal tomadas"/>
  </r>
  <r>
    <m/>
    <x v="1"/>
    <x v="1"/>
    <m/>
    <m/>
  </r>
  <r>
    <m/>
    <x v="1"/>
    <x v="1"/>
    <m/>
    <m/>
  </r>
  <r>
    <m/>
    <x v="1"/>
    <x v="1"/>
    <m/>
    <m/>
  </r>
  <r>
    <m/>
    <x v="1"/>
    <x v="1"/>
    <m/>
    <m/>
  </r>
  <r>
    <m/>
    <x v="1"/>
    <x v="1"/>
    <m/>
    <m/>
  </r>
  <r>
    <m/>
    <x v="1"/>
    <x v="1"/>
    <m/>
    <m/>
  </r>
  <r>
    <n v="31"/>
    <x v="31"/>
    <x v="2"/>
    <s v="Consulta a centrales de información sin autorización del titular"/>
    <m/>
  </r>
  <r>
    <m/>
    <x v="1"/>
    <x v="1"/>
    <m/>
    <m/>
  </r>
  <r>
    <m/>
    <x v="1"/>
    <x v="1"/>
    <m/>
    <m/>
  </r>
  <r>
    <m/>
    <x v="1"/>
    <x v="1"/>
    <m/>
    <m/>
  </r>
  <r>
    <m/>
    <x v="1"/>
    <x v="1"/>
    <m/>
    <m/>
  </r>
  <r>
    <m/>
    <x v="1"/>
    <x v="1"/>
    <m/>
    <m/>
  </r>
  <r>
    <m/>
    <x v="1"/>
    <x v="1"/>
    <m/>
    <m/>
  </r>
  <r>
    <n v="32"/>
    <x v="32"/>
    <x v="2"/>
    <s v="Suplantación de identidad "/>
    <m/>
  </r>
  <r>
    <m/>
    <x v="1"/>
    <x v="1"/>
    <m/>
    <m/>
  </r>
  <r>
    <m/>
    <x v="1"/>
    <x v="1"/>
    <m/>
    <m/>
  </r>
  <r>
    <m/>
    <x v="1"/>
    <x v="1"/>
    <m/>
    <m/>
  </r>
  <r>
    <m/>
    <x v="1"/>
    <x v="1"/>
    <m/>
    <m/>
  </r>
  <r>
    <m/>
    <x v="1"/>
    <x v="1"/>
    <m/>
    <m/>
  </r>
  <r>
    <m/>
    <x v="1"/>
    <x v="1"/>
    <m/>
    <m/>
  </r>
  <r>
    <n v="33"/>
    <x v="33"/>
    <x v="2"/>
    <s v="Omisión de información en la declaración de condiciones de salud "/>
    <m/>
  </r>
  <r>
    <m/>
    <x v="1"/>
    <x v="1"/>
    <m/>
    <m/>
  </r>
  <r>
    <m/>
    <x v="1"/>
    <x v="1"/>
    <m/>
    <m/>
  </r>
  <r>
    <m/>
    <x v="1"/>
    <x v="1"/>
    <m/>
    <m/>
  </r>
  <r>
    <m/>
    <x v="1"/>
    <x v="1"/>
    <m/>
    <m/>
  </r>
  <r>
    <m/>
    <x v="1"/>
    <x v="1"/>
    <m/>
    <m/>
  </r>
  <r>
    <m/>
    <x v="1"/>
    <x v="1"/>
    <m/>
    <m/>
  </r>
  <r>
    <n v="34"/>
    <x v="34"/>
    <x v="2"/>
    <s v="Falsificación o alteración de las autorizaciones de libranza"/>
    <s v="Control: relación de firmas de personas autorizadas"/>
  </r>
  <r>
    <m/>
    <x v="1"/>
    <x v="1"/>
    <m/>
    <s v="control: onedrive para verificación"/>
  </r>
  <r>
    <m/>
    <x v="1"/>
    <x v="1"/>
    <m/>
    <s v="control: solicitar actualización de información"/>
  </r>
  <r>
    <m/>
    <x v="1"/>
    <x v="1"/>
    <m/>
    <m/>
  </r>
  <r>
    <m/>
    <x v="1"/>
    <x v="1"/>
    <m/>
    <m/>
  </r>
  <r>
    <m/>
    <x v="1"/>
    <x v="1"/>
    <m/>
    <m/>
  </r>
  <r>
    <m/>
    <x v="1"/>
    <x v="1"/>
    <m/>
    <m/>
  </r>
  <r>
    <n v="35"/>
    <x v="35"/>
    <x v="2"/>
    <s v="Créditos con garantía hipotecaria sin póliza de incendio"/>
    <m/>
  </r>
  <r>
    <m/>
    <x v="1"/>
    <x v="1"/>
    <m/>
    <m/>
  </r>
  <r>
    <m/>
    <x v="1"/>
    <x v="1"/>
    <m/>
    <m/>
  </r>
  <r>
    <m/>
    <x v="1"/>
    <x v="1"/>
    <m/>
    <m/>
  </r>
  <r>
    <m/>
    <x v="1"/>
    <x v="1"/>
    <m/>
    <m/>
  </r>
  <r>
    <m/>
    <x v="1"/>
    <x v="1"/>
    <m/>
    <m/>
  </r>
  <r>
    <m/>
    <x v="1"/>
    <x v="1"/>
    <m/>
    <m/>
  </r>
  <r>
    <n v="36"/>
    <x v="36"/>
    <x v="2"/>
    <s v="Créditos otorgados sin seguro de vida deudores"/>
    <m/>
  </r>
  <r>
    <m/>
    <x v="1"/>
    <x v="1"/>
    <m/>
    <m/>
  </r>
  <r>
    <m/>
    <x v="1"/>
    <x v="1"/>
    <m/>
    <m/>
  </r>
  <r>
    <m/>
    <x v="1"/>
    <x v="1"/>
    <m/>
    <m/>
  </r>
  <r>
    <m/>
    <x v="1"/>
    <x v="1"/>
    <m/>
    <m/>
  </r>
  <r>
    <m/>
    <x v="1"/>
    <x v="1"/>
    <m/>
    <m/>
  </r>
  <r>
    <m/>
    <x v="1"/>
    <x v="1"/>
    <m/>
    <m/>
  </r>
  <r>
    <n v="37"/>
    <x v="37"/>
    <x v="2"/>
    <s v="Concentración de funciones"/>
    <m/>
  </r>
  <r>
    <m/>
    <x v="1"/>
    <x v="1"/>
    <m/>
    <m/>
  </r>
  <r>
    <m/>
    <x v="1"/>
    <x v="1"/>
    <m/>
    <m/>
  </r>
  <r>
    <m/>
    <x v="1"/>
    <x v="1"/>
    <m/>
    <m/>
  </r>
  <r>
    <m/>
    <x v="1"/>
    <x v="1"/>
    <m/>
    <m/>
  </r>
  <r>
    <m/>
    <x v="1"/>
    <x v="1"/>
    <m/>
    <m/>
  </r>
  <r>
    <m/>
    <x v="1"/>
    <x v="1"/>
    <m/>
    <m/>
  </r>
  <r>
    <n v="38"/>
    <x v="38"/>
    <x v="2"/>
    <s v="Fraude interno "/>
    <m/>
  </r>
  <r>
    <m/>
    <x v="1"/>
    <x v="1"/>
    <m/>
    <m/>
  </r>
  <r>
    <m/>
    <x v="1"/>
    <x v="1"/>
    <m/>
    <m/>
  </r>
  <r>
    <m/>
    <x v="1"/>
    <x v="1"/>
    <m/>
    <m/>
  </r>
  <r>
    <m/>
    <x v="1"/>
    <x v="1"/>
    <m/>
    <m/>
  </r>
  <r>
    <m/>
    <x v="1"/>
    <x v="1"/>
    <m/>
    <m/>
  </r>
  <r>
    <m/>
    <x v="1"/>
    <x v="1"/>
    <m/>
    <m/>
  </r>
  <r>
    <n v="39"/>
    <x v="39"/>
    <x v="2"/>
    <s v="Pérdida de documentos soporte de las operaciones de crédito"/>
    <m/>
  </r>
  <r>
    <m/>
    <x v="1"/>
    <x v="1"/>
    <m/>
    <m/>
  </r>
  <r>
    <m/>
    <x v="1"/>
    <x v="1"/>
    <m/>
    <m/>
  </r>
  <r>
    <m/>
    <x v="1"/>
    <x v="1"/>
    <m/>
    <m/>
  </r>
  <r>
    <m/>
    <x v="1"/>
    <x v="1"/>
    <m/>
    <m/>
  </r>
  <r>
    <m/>
    <x v="1"/>
    <x v="1"/>
    <m/>
    <m/>
  </r>
  <r>
    <m/>
    <x v="1"/>
    <x v="1"/>
    <m/>
    <m/>
  </r>
  <r>
    <n v="40"/>
    <x v="40"/>
    <x v="2"/>
    <s v="Incumplimiento por parte de las pagadurias para la aplicación de las libranzas"/>
    <m/>
  </r>
  <r>
    <m/>
    <x v="1"/>
    <x v="1"/>
    <m/>
    <m/>
  </r>
  <r>
    <m/>
    <x v="1"/>
    <x v="1"/>
    <m/>
    <m/>
  </r>
  <r>
    <m/>
    <x v="1"/>
    <x v="1"/>
    <m/>
    <m/>
  </r>
  <r>
    <m/>
    <x v="1"/>
    <x v="1"/>
    <m/>
    <m/>
  </r>
  <r>
    <m/>
    <x v="1"/>
    <x v="1"/>
    <m/>
    <m/>
  </r>
  <r>
    <m/>
    <x v="1"/>
    <x v="1"/>
    <m/>
    <m/>
  </r>
  <r>
    <n v="41"/>
    <x v="41"/>
    <x v="2"/>
    <s v="Desactualización de los datos/información de los asociados"/>
    <m/>
  </r>
  <r>
    <m/>
    <x v="1"/>
    <x v="1"/>
    <m/>
    <m/>
  </r>
  <r>
    <m/>
    <x v="1"/>
    <x v="1"/>
    <m/>
    <m/>
  </r>
  <r>
    <m/>
    <x v="1"/>
    <x v="1"/>
    <m/>
    <m/>
  </r>
  <r>
    <m/>
    <x v="1"/>
    <x v="1"/>
    <m/>
    <m/>
  </r>
  <r>
    <m/>
    <x v="1"/>
    <x v="1"/>
    <m/>
    <m/>
  </r>
  <r>
    <m/>
    <x v="1"/>
    <x v="1"/>
    <m/>
    <m/>
  </r>
  <r>
    <n v="42"/>
    <x v="42"/>
    <x v="2"/>
    <s v="Liquidez o disponibilidad de recurso para desembolso de créditos"/>
    <m/>
  </r>
  <r>
    <m/>
    <x v="1"/>
    <x v="1"/>
    <m/>
    <m/>
  </r>
  <r>
    <m/>
    <x v="1"/>
    <x v="1"/>
    <m/>
    <m/>
  </r>
  <r>
    <m/>
    <x v="1"/>
    <x v="1"/>
    <m/>
    <m/>
  </r>
  <r>
    <m/>
    <x v="1"/>
    <x v="1"/>
    <m/>
    <m/>
  </r>
  <r>
    <m/>
    <x v="1"/>
    <x v="1"/>
    <m/>
    <m/>
  </r>
  <r>
    <m/>
    <x v="1"/>
    <x v="1"/>
    <m/>
    <m/>
  </r>
  <r>
    <n v="43"/>
    <x v="43"/>
    <x v="2"/>
    <s v="Apertura de parámetros para otorgamiento de créditos "/>
    <s v="Para líneas como el CBTA se realiza apertura de parámetros permitiendo modificar la tasa de interés "/>
  </r>
  <r>
    <m/>
    <x v="1"/>
    <x v="1"/>
    <m/>
    <m/>
  </r>
  <r>
    <m/>
    <x v="1"/>
    <x v="1"/>
    <m/>
    <m/>
  </r>
  <r>
    <m/>
    <x v="1"/>
    <x v="1"/>
    <m/>
    <m/>
  </r>
  <r>
    <m/>
    <x v="1"/>
    <x v="1"/>
    <m/>
    <m/>
  </r>
  <r>
    <m/>
    <x v="1"/>
    <x v="1"/>
    <m/>
    <m/>
  </r>
  <r>
    <m/>
    <x v="1"/>
    <x v="1"/>
    <m/>
    <m/>
  </r>
  <r>
    <n v="44"/>
    <x v="44"/>
    <x v="2"/>
    <s v="Desconocimiento de las condiciones de la póliza de vida deudores "/>
    <m/>
  </r>
  <r>
    <m/>
    <x v="1"/>
    <x v="1"/>
    <m/>
    <m/>
  </r>
  <r>
    <m/>
    <x v="1"/>
    <x v="1"/>
    <m/>
    <m/>
  </r>
  <r>
    <m/>
    <x v="1"/>
    <x v="1"/>
    <m/>
    <m/>
  </r>
  <r>
    <m/>
    <x v="1"/>
    <x v="1"/>
    <m/>
    <m/>
  </r>
  <r>
    <m/>
    <x v="1"/>
    <x v="1"/>
    <m/>
    <m/>
  </r>
  <r>
    <m/>
    <x v="1"/>
    <x v="1"/>
    <m/>
    <m/>
  </r>
  <r>
    <n v="45"/>
    <x v="45"/>
    <x v="2"/>
    <s v="Utilización de papeleria obsoleta "/>
    <m/>
  </r>
  <r>
    <m/>
    <x v="1"/>
    <x v="1"/>
    <m/>
    <m/>
  </r>
  <r>
    <m/>
    <x v="1"/>
    <x v="1"/>
    <m/>
    <m/>
  </r>
  <r>
    <m/>
    <x v="1"/>
    <x v="1"/>
    <m/>
    <m/>
  </r>
  <r>
    <m/>
    <x v="1"/>
    <x v="1"/>
    <m/>
    <m/>
  </r>
  <r>
    <m/>
    <x v="1"/>
    <x v="1"/>
    <m/>
    <m/>
  </r>
  <r>
    <m/>
    <x v="1"/>
    <x v="1"/>
    <m/>
    <m/>
  </r>
  <r>
    <n v="46"/>
    <x v="46"/>
    <x v="2"/>
    <s v="no validación de fuentes de información externa"/>
    <m/>
  </r>
  <r>
    <m/>
    <x v="1"/>
    <x v="1"/>
    <m/>
    <m/>
  </r>
  <r>
    <m/>
    <x v="1"/>
    <x v="1"/>
    <m/>
    <m/>
  </r>
  <r>
    <m/>
    <x v="1"/>
    <x v="1"/>
    <m/>
    <m/>
  </r>
  <r>
    <m/>
    <x v="1"/>
    <x v="1"/>
    <m/>
    <m/>
  </r>
  <r>
    <m/>
    <x v="1"/>
    <x v="1"/>
    <m/>
    <m/>
  </r>
  <r>
    <m/>
    <x v="1"/>
    <x v="1"/>
    <m/>
    <m/>
  </r>
  <r>
    <n v="47"/>
    <x v="47"/>
    <x v="2"/>
    <s v="No reporte oportuno de desembolso de créditos otorgados con forma de pago libranza"/>
    <s v="control: generar informe de créditos otorgados y cancelados"/>
  </r>
  <r>
    <m/>
    <x v="1"/>
    <x v="1"/>
    <m/>
    <m/>
  </r>
  <r>
    <m/>
    <x v="1"/>
    <x v="1"/>
    <m/>
    <m/>
  </r>
  <r>
    <m/>
    <x v="1"/>
    <x v="1"/>
    <m/>
    <m/>
  </r>
  <r>
    <m/>
    <x v="1"/>
    <x v="1"/>
    <m/>
    <m/>
  </r>
  <r>
    <m/>
    <x v="1"/>
    <x v="1"/>
    <m/>
    <m/>
  </r>
  <r>
    <m/>
    <x v="1"/>
    <x v="1"/>
    <m/>
    <m/>
  </r>
  <r>
    <n v="48"/>
    <x v="48"/>
    <x v="2"/>
    <s v="Presiones por instancias superiores"/>
    <m/>
  </r>
  <r>
    <m/>
    <x v="1"/>
    <x v="1"/>
    <m/>
    <m/>
  </r>
  <r>
    <m/>
    <x v="1"/>
    <x v="1"/>
    <m/>
    <m/>
  </r>
  <r>
    <m/>
    <x v="1"/>
    <x v="1"/>
    <m/>
    <m/>
  </r>
  <r>
    <m/>
    <x v="1"/>
    <x v="1"/>
    <m/>
    <m/>
  </r>
  <r>
    <m/>
    <x v="1"/>
    <x v="1"/>
    <m/>
    <m/>
  </r>
  <r>
    <m/>
    <x v="1"/>
    <x v="1"/>
    <m/>
    <m/>
  </r>
  <r>
    <n v="49"/>
    <x v="49"/>
    <x v="2"/>
    <s v="Digitalización de documentos de crédito"/>
    <s v="no hay cumplimiento del DA-documentos según actividad"/>
  </r>
  <r>
    <m/>
    <x v="1"/>
    <x v="1"/>
    <m/>
    <m/>
  </r>
  <r>
    <m/>
    <x v="1"/>
    <x v="1"/>
    <m/>
    <m/>
  </r>
  <r>
    <m/>
    <x v="1"/>
    <x v="1"/>
    <m/>
    <m/>
  </r>
  <r>
    <m/>
    <x v="1"/>
    <x v="1"/>
    <m/>
    <m/>
  </r>
  <r>
    <m/>
    <x v="1"/>
    <x v="1"/>
    <m/>
    <m/>
  </r>
  <r>
    <m/>
    <x v="1"/>
    <x v="1"/>
    <m/>
    <m/>
  </r>
  <r>
    <n v="50"/>
    <x v="50"/>
    <x v="2"/>
    <s v="Omisión y/o error del registro de la garantía en el Integrador"/>
    <s v="reporte a centrales"/>
  </r>
  <r>
    <m/>
    <x v="1"/>
    <x v="1"/>
    <m/>
    <s v="cobro"/>
  </r>
  <r>
    <m/>
    <x v="1"/>
    <x v="1"/>
    <m/>
    <m/>
  </r>
  <r>
    <m/>
    <x v="1"/>
    <x v="1"/>
    <m/>
    <m/>
  </r>
  <r>
    <m/>
    <x v="1"/>
    <x v="1"/>
    <m/>
    <m/>
  </r>
  <r>
    <m/>
    <x v="1"/>
    <x v="1"/>
    <m/>
    <m/>
  </r>
  <r>
    <m/>
    <x v="1"/>
    <x v="1"/>
    <m/>
    <m/>
  </r>
  <r>
    <n v="51"/>
    <x v="51"/>
    <x v="2"/>
    <s v="Compras de cartera no efectivas"/>
    <s v="Créditos aprobados para compra de cartera, la cual no es efectiva debido a la no presentación de los certificados de deuda o a información errónea obtenida de centrales de información "/>
  </r>
  <r>
    <m/>
    <x v="1"/>
    <x v="1"/>
    <m/>
    <m/>
  </r>
  <r>
    <m/>
    <x v="1"/>
    <x v="1"/>
    <m/>
    <m/>
  </r>
  <r>
    <m/>
    <x v="1"/>
    <x v="1"/>
    <m/>
    <m/>
  </r>
  <r>
    <m/>
    <x v="1"/>
    <x v="1"/>
    <m/>
    <m/>
  </r>
  <r>
    <m/>
    <x v="1"/>
    <x v="1"/>
    <m/>
    <m/>
  </r>
  <r>
    <m/>
    <x v="1"/>
    <x v="1"/>
    <m/>
    <m/>
  </r>
  <r>
    <n v="52"/>
    <x v="52"/>
    <x v="2"/>
    <s v="Carrusel de créditos"/>
    <s v="Prospectos de deudores que solicitan crédito en varias entidades al mismo tiempo. "/>
  </r>
  <r>
    <m/>
    <x v="1"/>
    <x v="1"/>
    <m/>
    <m/>
  </r>
  <r>
    <m/>
    <x v="1"/>
    <x v="1"/>
    <m/>
    <m/>
  </r>
  <r>
    <m/>
    <x v="1"/>
    <x v="1"/>
    <m/>
    <m/>
  </r>
  <r>
    <m/>
    <x v="1"/>
    <x v="1"/>
    <m/>
    <m/>
  </r>
  <r>
    <m/>
    <x v="1"/>
    <x v="1"/>
    <m/>
    <m/>
  </r>
  <r>
    <m/>
    <x v="1"/>
    <x v="1"/>
    <m/>
    <m/>
  </r>
  <r>
    <n v="53"/>
    <x v="53"/>
    <x v="2"/>
    <s v="Desembolso de credito sin cumplir los requisitos anteriores"/>
    <m/>
  </r>
  <r>
    <m/>
    <x v="1"/>
    <x v="1"/>
    <m/>
    <m/>
  </r>
  <r>
    <m/>
    <x v="1"/>
    <x v="1"/>
    <m/>
    <m/>
  </r>
  <r>
    <m/>
    <x v="1"/>
    <x v="1"/>
    <m/>
    <m/>
  </r>
  <r>
    <m/>
    <x v="1"/>
    <x v="1"/>
    <m/>
    <m/>
  </r>
  <r>
    <m/>
    <x v="1"/>
    <x v="1"/>
    <m/>
    <m/>
  </r>
  <r>
    <m/>
    <x v="1"/>
    <x v="1"/>
    <m/>
    <m/>
  </r>
  <r>
    <n v="54"/>
    <x v="54"/>
    <x v="2"/>
    <s v=" desembolso de cuenta corriente de coonfie o cuenta no solicitada por el asociado"/>
    <s v="falta de filtros en el sistema en el momento de desembolso - cuentas canceladas"/>
  </r>
  <r>
    <m/>
    <x v="1"/>
    <x v="1"/>
    <m/>
    <m/>
  </r>
  <r>
    <m/>
    <x v="1"/>
    <x v="1"/>
    <m/>
    <m/>
  </r>
  <r>
    <m/>
    <x v="1"/>
    <x v="1"/>
    <m/>
    <m/>
  </r>
  <r>
    <m/>
    <x v="1"/>
    <x v="1"/>
    <m/>
    <m/>
  </r>
  <r>
    <m/>
    <x v="1"/>
    <x v="1"/>
    <m/>
    <m/>
  </r>
  <r>
    <m/>
    <x v="1"/>
    <x v="1"/>
    <m/>
    <m/>
  </r>
  <r>
    <n v="55"/>
    <x v="55"/>
    <x v="2"/>
    <s v="Error en el registro de la forma de pago o en la pagaduría en el Integrador"/>
    <s v="control: chequeo de las libranzas recibidas vs el estado de cuenta"/>
  </r>
  <r>
    <m/>
    <x v="1"/>
    <x v="1"/>
    <m/>
    <m/>
  </r>
  <r>
    <m/>
    <x v="1"/>
    <x v="1"/>
    <m/>
    <m/>
  </r>
  <r>
    <m/>
    <x v="1"/>
    <x v="1"/>
    <m/>
    <m/>
  </r>
  <r>
    <m/>
    <x v="1"/>
    <x v="1"/>
    <m/>
    <m/>
  </r>
  <r>
    <m/>
    <x v="1"/>
    <x v="1"/>
    <m/>
    <m/>
  </r>
  <r>
    <m/>
    <x v="1"/>
    <x v="1"/>
    <m/>
    <m/>
  </r>
  <r>
    <n v="56"/>
    <x v="56"/>
    <x v="2"/>
    <s v="Error en el diligenciamiento del formato de libranza"/>
    <s v="validacion workmanager"/>
  </r>
  <r>
    <m/>
    <x v="1"/>
    <x v="1"/>
    <m/>
    <m/>
  </r>
  <r>
    <m/>
    <x v="1"/>
    <x v="1"/>
    <m/>
    <m/>
  </r>
  <r>
    <m/>
    <x v="1"/>
    <x v="1"/>
    <m/>
    <m/>
  </r>
  <r>
    <m/>
    <x v="1"/>
    <x v="1"/>
    <m/>
    <m/>
  </r>
  <r>
    <m/>
    <x v="1"/>
    <x v="1"/>
    <m/>
    <m/>
  </r>
  <r>
    <m/>
    <x v="1"/>
    <x v="1"/>
    <m/>
    <m/>
  </r>
  <r>
    <n v="57"/>
    <x v="57"/>
    <x v="2"/>
    <s v="Error en el reporte de información a pagadurías"/>
    <m/>
  </r>
  <r>
    <m/>
    <x v="1"/>
    <x v="1"/>
    <m/>
    <m/>
  </r>
  <r>
    <m/>
    <x v="1"/>
    <x v="1"/>
    <m/>
    <m/>
  </r>
  <r>
    <m/>
    <x v="1"/>
    <x v="1"/>
    <m/>
    <m/>
  </r>
  <r>
    <m/>
    <x v="1"/>
    <x v="1"/>
    <m/>
    <m/>
  </r>
  <r>
    <m/>
    <x v="1"/>
    <x v="1"/>
    <m/>
    <m/>
  </r>
  <r>
    <m/>
    <x v="1"/>
    <x v="1"/>
    <m/>
    <m/>
  </r>
  <r>
    <n v="58"/>
    <x v="58"/>
    <x v="2"/>
    <s v="Incumplimiento del cronograma de reportes de libranza"/>
    <s v="Incumplir las fechas informadas por cada pagaduría para el reporte de novedades"/>
  </r>
  <r>
    <m/>
    <x v="1"/>
    <x v="1"/>
    <m/>
    <m/>
  </r>
  <r>
    <m/>
    <x v="1"/>
    <x v="1"/>
    <m/>
    <m/>
  </r>
  <r>
    <m/>
    <x v="1"/>
    <x v="1"/>
    <m/>
    <m/>
  </r>
  <r>
    <m/>
    <x v="1"/>
    <x v="1"/>
    <m/>
    <m/>
  </r>
  <r>
    <m/>
    <x v="1"/>
    <x v="1"/>
    <m/>
    <m/>
  </r>
  <r>
    <m/>
    <x v="1"/>
    <x v="1"/>
    <m/>
    <m/>
  </r>
  <r>
    <n v="59"/>
    <x v="59"/>
    <x v="2"/>
    <s v="Incumplimiento del cronograma de renovación de convenios"/>
    <m/>
  </r>
  <r>
    <m/>
    <x v="1"/>
    <x v="1"/>
    <m/>
    <m/>
  </r>
  <r>
    <m/>
    <x v="1"/>
    <x v="1"/>
    <m/>
    <m/>
  </r>
  <r>
    <m/>
    <x v="1"/>
    <x v="1"/>
    <m/>
    <m/>
  </r>
  <r>
    <m/>
    <x v="1"/>
    <x v="1"/>
    <m/>
    <m/>
  </r>
  <r>
    <m/>
    <x v="1"/>
    <x v="1"/>
    <m/>
    <m/>
  </r>
  <r>
    <m/>
    <x v="1"/>
    <x v="1"/>
    <m/>
    <m/>
  </r>
  <r>
    <n v="60"/>
    <x v="60"/>
    <x v="2"/>
    <s v="Error en la radicación del crédito en el Integrador"/>
    <s v="fechas de inicio de creditos"/>
  </r>
  <r>
    <m/>
    <x v="1"/>
    <x v="1"/>
    <m/>
    <m/>
  </r>
  <r>
    <m/>
    <x v="1"/>
    <x v="1"/>
    <m/>
    <m/>
  </r>
  <r>
    <m/>
    <x v="1"/>
    <x v="1"/>
    <m/>
    <m/>
  </r>
  <r>
    <m/>
    <x v="1"/>
    <x v="1"/>
    <m/>
    <m/>
  </r>
  <r>
    <m/>
    <x v="1"/>
    <x v="1"/>
    <m/>
    <m/>
  </r>
  <r>
    <m/>
    <x v="1"/>
    <x v="1"/>
    <m/>
    <m/>
  </r>
  <r>
    <n v="61"/>
    <x v="61"/>
    <x v="2"/>
    <s v="Desactualización de los documentos de gestión de crédito "/>
    <m/>
  </r>
  <r>
    <m/>
    <x v="1"/>
    <x v="1"/>
    <m/>
    <m/>
  </r>
  <r>
    <m/>
    <x v="1"/>
    <x v="1"/>
    <m/>
    <m/>
  </r>
  <r>
    <m/>
    <x v="1"/>
    <x v="1"/>
    <m/>
    <m/>
  </r>
  <r>
    <m/>
    <x v="1"/>
    <x v="1"/>
    <m/>
    <m/>
  </r>
  <r>
    <m/>
    <x v="1"/>
    <x v="1"/>
    <m/>
    <m/>
  </r>
  <r>
    <m/>
    <x v="1"/>
    <x v="1"/>
    <m/>
    <m/>
  </r>
  <r>
    <n v="62"/>
    <x v="62"/>
    <x v="2"/>
    <s v="Error en la parametrización de condiciones de las líneas de crédito "/>
    <m/>
  </r>
  <r>
    <m/>
    <x v="1"/>
    <x v="1"/>
    <m/>
    <m/>
  </r>
  <r>
    <m/>
    <x v="1"/>
    <x v="1"/>
    <m/>
    <m/>
  </r>
  <r>
    <m/>
    <x v="1"/>
    <x v="1"/>
    <m/>
    <m/>
  </r>
  <r>
    <m/>
    <x v="1"/>
    <x v="1"/>
    <m/>
    <m/>
  </r>
  <r>
    <m/>
    <x v="1"/>
    <x v="1"/>
    <m/>
    <m/>
  </r>
  <r>
    <m/>
    <x v="1"/>
    <x v="1"/>
    <m/>
    <m/>
  </r>
  <r>
    <n v="63"/>
    <x v="63"/>
    <x v="3"/>
    <s v="Pánico financiero"/>
    <s v="Situación en donde se ve afectada la reputación o liquidez de la Cooperativa"/>
  </r>
  <r>
    <m/>
    <x v="1"/>
    <x v="1"/>
    <m/>
    <m/>
  </r>
  <r>
    <m/>
    <x v="1"/>
    <x v="1"/>
    <m/>
    <m/>
  </r>
  <r>
    <m/>
    <x v="1"/>
    <x v="1"/>
    <m/>
    <m/>
  </r>
  <r>
    <m/>
    <x v="1"/>
    <x v="1"/>
    <m/>
    <m/>
  </r>
  <r>
    <m/>
    <x v="1"/>
    <x v="1"/>
    <m/>
    <m/>
  </r>
  <r>
    <m/>
    <x v="1"/>
    <x v="1"/>
    <m/>
    <m/>
  </r>
  <r>
    <n v="64"/>
    <x v="64"/>
    <x v="3"/>
    <s v="Pérdida económica y reputacional por tercerización de servicios"/>
    <s v="Pérdidas económicas causadas por la no compensación de los puntos de recaudo externo y la prestación deficiente del servicio "/>
  </r>
  <r>
    <m/>
    <x v="1"/>
    <x v="1"/>
    <m/>
    <m/>
  </r>
  <r>
    <m/>
    <x v="1"/>
    <x v="1"/>
    <m/>
    <m/>
  </r>
  <r>
    <m/>
    <x v="1"/>
    <x v="1"/>
    <m/>
    <m/>
  </r>
  <r>
    <m/>
    <x v="1"/>
    <x v="1"/>
    <m/>
    <m/>
  </r>
  <r>
    <m/>
    <x v="1"/>
    <x v="1"/>
    <m/>
    <m/>
  </r>
  <r>
    <m/>
    <x v="1"/>
    <x v="1"/>
    <m/>
    <m/>
  </r>
  <r>
    <n v="65"/>
    <x v="65"/>
    <x v="3"/>
    <s v="Uso de imágenes con derecho de autor"/>
    <s v="Utilización de imágenes y elementos sin autorización del autor en publicidad masiva"/>
  </r>
  <r>
    <m/>
    <x v="1"/>
    <x v="1"/>
    <m/>
    <m/>
  </r>
  <r>
    <m/>
    <x v="1"/>
    <x v="1"/>
    <m/>
    <m/>
  </r>
  <r>
    <m/>
    <x v="1"/>
    <x v="1"/>
    <m/>
    <m/>
  </r>
  <r>
    <m/>
    <x v="1"/>
    <x v="1"/>
    <m/>
    <m/>
  </r>
  <r>
    <m/>
    <x v="1"/>
    <x v="1"/>
    <m/>
    <m/>
  </r>
  <r>
    <m/>
    <x v="1"/>
    <x v="1"/>
    <m/>
    <m/>
  </r>
  <r>
    <n v="66"/>
    <x v="66"/>
    <x v="3"/>
    <s v="Disminución de la base social"/>
    <m/>
  </r>
  <r>
    <m/>
    <x v="1"/>
    <x v="1"/>
    <m/>
    <m/>
  </r>
  <r>
    <m/>
    <x v="1"/>
    <x v="1"/>
    <m/>
    <m/>
  </r>
  <r>
    <m/>
    <x v="1"/>
    <x v="1"/>
    <m/>
    <m/>
  </r>
  <r>
    <m/>
    <x v="1"/>
    <x v="1"/>
    <m/>
    <m/>
  </r>
  <r>
    <m/>
    <x v="1"/>
    <x v="1"/>
    <m/>
    <m/>
  </r>
  <r>
    <m/>
    <x v="1"/>
    <x v="1"/>
    <m/>
    <m/>
  </r>
  <r>
    <n v="67"/>
    <x v="67"/>
    <x v="3"/>
    <s v="Establecimiento de convenios comerciales con personas vinculadas a delitos de LA/FT"/>
    <m/>
  </r>
  <r>
    <m/>
    <x v="1"/>
    <x v="1"/>
    <m/>
    <m/>
  </r>
  <r>
    <m/>
    <x v="1"/>
    <x v="1"/>
    <m/>
    <m/>
  </r>
  <r>
    <m/>
    <x v="1"/>
    <x v="1"/>
    <m/>
    <m/>
  </r>
  <r>
    <m/>
    <x v="1"/>
    <x v="1"/>
    <m/>
    <m/>
  </r>
  <r>
    <m/>
    <x v="1"/>
    <x v="1"/>
    <m/>
    <m/>
  </r>
  <r>
    <m/>
    <x v="1"/>
    <x v="1"/>
    <m/>
    <m/>
  </r>
  <r>
    <n v="68"/>
    <x v="68"/>
    <x v="3"/>
    <s v="Inconformidad por parte del usuario / cliente / asociado"/>
    <m/>
  </r>
  <r>
    <m/>
    <x v="1"/>
    <x v="1"/>
    <m/>
    <m/>
  </r>
  <r>
    <m/>
    <x v="1"/>
    <x v="1"/>
    <m/>
    <m/>
  </r>
  <r>
    <m/>
    <x v="1"/>
    <x v="1"/>
    <m/>
    <m/>
  </r>
  <r>
    <m/>
    <x v="1"/>
    <x v="1"/>
    <m/>
    <m/>
  </r>
  <r>
    <m/>
    <x v="1"/>
    <x v="1"/>
    <m/>
    <m/>
  </r>
  <r>
    <m/>
    <x v="1"/>
    <x v="1"/>
    <m/>
    <m/>
  </r>
  <r>
    <n v="69"/>
    <x v="69"/>
    <x v="3"/>
    <s v="Publicidad engañosa"/>
    <m/>
  </r>
  <r>
    <m/>
    <x v="1"/>
    <x v="1"/>
    <m/>
    <m/>
  </r>
  <r>
    <m/>
    <x v="1"/>
    <x v="1"/>
    <m/>
    <m/>
  </r>
  <r>
    <m/>
    <x v="1"/>
    <x v="1"/>
    <m/>
    <m/>
  </r>
  <r>
    <m/>
    <x v="1"/>
    <x v="1"/>
    <m/>
    <m/>
  </r>
  <r>
    <m/>
    <x v="1"/>
    <x v="1"/>
    <m/>
    <m/>
  </r>
  <r>
    <m/>
    <x v="1"/>
    <x v="1"/>
    <m/>
    <m/>
  </r>
  <r>
    <n v="70"/>
    <x v="70"/>
    <x v="3"/>
    <s v="Desconocimiento del portafolio de servicios por parte de los funcionarios "/>
    <m/>
  </r>
  <r>
    <m/>
    <x v="1"/>
    <x v="1"/>
    <m/>
    <m/>
  </r>
  <r>
    <m/>
    <x v="1"/>
    <x v="1"/>
    <m/>
    <m/>
  </r>
  <r>
    <m/>
    <x v="1"/>
    <x v="1"/>
    <m/>
    <m/>
  </r>
  <r>
    <m/>
    <x v="1"/>
    <x v="1"/>
    <m/>
    <m/>
  </r>
  <r>
    <m/>
    <x v="1"/>
    <x v="1"/>
    <m/>
    <m/>
  </r>
  <r>
    <m/>
    <x v="1"/>
    <x v="1"/>
    <m/>
    <m/>
  </r>
  <r>
    <n v="71"/>
    <x v="71"/>
    <x v="3"/>
    <s v="Desactualización de la Intranet"/>
    <m/>
  </r>
  <r>
    <m/>
    <x v="1"/>
    <x v="1"/>
    <m/>
    <m/>
  </r>
  <r>
    <m/>
    <x v="1"/>
    <x v="1"/>
    <m/>
    <m/>
  </r>
  <r>
    <m/>
    <x v="1"/>
    <x v="1"/>
    <m/>
    <m/>
  </r>
  <r>
    <m/>
    <x v="1"/>
    <x v="1"/>
    <m/>
    <m/>
  </r>
  <r>
    <m/>
    <x v="1"/>
    <x v="1"/>
    <m/>
    <m/>
  </r>
  <r>
    <m/>
    <x v="1"/>
    <x v="1"/>
    <m/>
    <m/>
  </r>
  <r>
    <n v="72"/>
    <x v="72"/>
    <x v="3"/>
    <s v="Sobrecostos en el proceso de facturacuión "/>
    <m/>
  </r>
  <r>
    <m/>
    <x v="1"/>
    <x v="1"/>
    <m/>
    <m/>
  </r>
  <r>
    <m/>
    <x v="1"/>
    <x v="1"/>
    <m/>
    <m/>
  </r>
  <r>
    <m/>
    <x v="1"/>
    <x v="1"/>
    <m/>
    <m/>
  </r>
  <r>
    <m/>
    <x v="1"/>
    <x v="1"/>
    <m/>
    <m/>
  </r>
  <r>
    <m/>
    <x v="1"/>
    <x v="1"/>
    <m/>
    <m/>
  </r>
  <r>
    <m/>
    <x v="1"/>
    <x v="1"/>
    <m/>
    <m/>
  </r>
  <r>
    <n v="73"/>
    <x v="73"/>
    <x v="3"/>
    <s v="Información errada en el estudio de mercado (Comité de tasas)"/>
    <m/>
  </r>
  <r>
    <m/>
    <x v="1"/>
    <x v="1"/>
    <m/>
    <m/>
  </r>
  <r>
    <m/>
    <x v="1"/>
    <x v="1"/>
    <m/>
    <m/>
  </r>
  <r>
    <m/>
    <x v="1"/>
    <x v="1"/>
    <m/>
    <m/>
  </r>
  <r>
    <m/>
    <x v="1"/>
    <x v="1"/>
    <m/>
    <m/>
  </r>
  <r>
    <m/>
    <x v="1"/>
    <x v="1"/>
    <m/>
    <m/>
  </r>
  <r>
    <m/>
    <x v="1"/>
    <x v="1"/>
    <m/>
    <m/>
  </r>
  <r>
    <n v="74"/>
    <x v="74"/>
    <x v="3"/>
    <s v="No renovación oportuna de los convenios comerciales"/>
    <m/>
  </r>
  <r>
    <m/>
    <x v="1"/>
    <x v="1"/>
    <m/>
    <m/>
  </r>
  <r>
    <m/>
    <x v="1"/>
    <x v="1"/>
    <m/>
    <m/>
  </r>
  <r>
    <m/>
    <x v="1"/>
    <x v="1"/>
    <m/>
    <m/>
  </r>
  <r>
    <m/>
    <x v="1"/>
    <x v="1"/>
    <m/>
    <m/>
  </r>
  <r>
    <m/>
    <x v="1"/>
    <x v="1"/>
    <m/>
    <m/>
  </r>
  <r>
    <m/>
    <x v="1"/>
    <x v="1"/>
    <m/>
    <m/>
  </r>
  <r>
    <n v="75"/>
    <x v="75"/>
    <x v="3"/>
    <s v="Compensación manual de corresponsales cooperativos"/>
    <m/>
  </r>
  <r>
    <m/>
    <x v="1"/>
    <x v="1"/>
    <m/>
    <m/>
  </r>
  <r>
    <m/>
    <x v="1"/>
    <x v="1"/>
    <m/>
    <m/>
  </r>
  <r>
    <m/>
    <x v="1"/>
    <x v="1"/>
    <m/>
    <m/>
  </r>
  <r>
    <m/>
    <x v="1"/>
    <x v="1"/>
    <m/>
    <m/>
  </r>
  <r>
    <m/>
    <x v="1"/>
    <x v="1"/>
    <m/>
    <m/>
  </r>
  <r>
    <m/>
    <x v="1"/>
    <x v="1"/>
    <m/>
    <m/>
  </r>
  <r>
    <n v="76"/>
    <x v="76"/>
    <x v="3"/>
    <s v="Alteración de los soportes de compensación de corresponsales cooperativos"/>
    <m/>
  </r>
  <r>
    <m/>
    <x v="1"/>
    <x v="1"/>
    <m/>
    <m/>
  </r>
  <r>
    <m/>
    <x v="1"/>
    <x v="1"/>
    <m/>
    <m/>
  </r>
  <r>
    <m/>
    <x v="1"/>
    <x v="1"/>
    <m/>
    <m/>
  </r>
  <r>
    <m/>
    <x v="1"/>
    <x v="1"/>
    <m/>
    <m/>
  </r>
  <r>
    <m/>
    <x v="1"/>
    <x v="1"/>
    <m/>
    <m/>
  </r>
  <r>
    <m/>
    <x v="1"/>
    <x v="1"/>
    <m/>
    <m/>
  </r>
  <r>
    <n v="77"/>
    <x v="77"/>
    <x v="3"/>
    <s v="Conflicto de interes para establecimiento de corresponsales cooperativos"/>
    <m/>
  </r>
  <r>
    <m/>
    <x v="1"/>
    <x v="1"/>
    <m/>
    <m/>
  </r>
  <r>
    <m/>
    <x v="1"/>
    <x v="1"/>
    <m/>
    <m/>
  </r>
  <r>
    <m/>
    <x v="1"/>
    <x v="1"/>
    <m/>
    <m/>
  </r>
  <r>
    <m/>
    <x v="1"/>
    <x v="1"/>
    <m/>
    <m/>
  </r>
  <r>
    <m/>
    <x v="1"/>
    <x v="1"/>
    <m/>
    <m/>
  </r>
  <r>
    <m/>
    <x v="1"/>
    <x v="1"/>
    <m/>
    <m/>
  </r>
  <r>
    <n v="78"/>
    <x v="78"/>
    <x v="3"/>
    <s v="Respaldo tecnológico en los corresponsales cooperativos"/>
    <s v="acceso a internet"/>
  </r>
  <r>
    <m/>
    <x v="1"/>
    <x v="1"/>
    <m/>
    <s v="problemas con el integrador"/>
  </r>
  <r>
    <m/>
    <x v="1"/>
    <x v="1"/>
    <m/>
    <m/>
  </r>
  <r>
    <m/>
    <x v="1"/>
    <x v="1"/>
    <m/>
    <m/>
  </r>
  <r>
    <m/>
    <x v="1"/>
    <x v="1"/>
    <m/>
    <m/>
  </r>
  <r>
    <m/>
    <x v="1"/>
    <x v="1"/>
    <m/>
    <m/>
  </r>
  <r>
    <m/>
    <x v="1"/>
    <x v="1"/>
    <m/>
    <m/>
  </r>
  <r>
    <n v="79"/>
    <x v="79"/>
    <x v="3"/>
    <s v="Concentración de funciones en el Analista de Mercadeo"/>
    <m/>
  </r>
  <r>
    <m/>
    <x v="1"/>
    <x v="1"/>
    <m/>
    <m/>
  </r>
  <r>
    <m/>
    <x v="1"/>
    <x v="1"/>
    <m/>
    <m/>
  </r>
  <r>
    <m/>
    <x v="1"/>
    <x v="1"/>
    <m/>
    <m/>
  </r>
  <r>
    <m/>
    <x v="1"/>
    <x v="1"/>
    <m/>
    <m/>
  </r>
  <r>
    <m/>
    <x v="1"/>
    <x v="1"/>
    <m/>
    <m/>
  </r>
  <r>
    <m/>
    <x v="1"/>
    <x v="1"/>
    <m/>
    <m/>
  </r>
  <r>
    <n v="80"/>
    <x v="80"/>
    <x v="3"/>
    <s v="Capacitación de los operadores de los corresponsales cooperativos"/>
    <m/>
  </r>
  <r>
    <m/>
    <x v="1"/>
    <x v="1"/>
    <m/>
    <m/>
  </r>
  <r>
    <m/>
    <x v="1"/>
    <x v="1"/>
    <m/>
    <m/>
  </r>
  <r>
    <m/>
    <x v="1"/>
    <x v="1"/>
    <m/>
    <m/>
  </r>
  <r>
    <m/>
    <x v="1"/>
    <x v="1"/>
    <m/>
    <m/>
  </r>
  <r>
    <m/>
    <x v="1"/>
    <x v="1"/>
    <m/>
    <m/>
  </r>
  <r>
    <m/>
    <x v="1"/>
    <x v="1"/>
    <m/>
    <m/>
  </r>
  <r>
    <n v="81"/>
    <x v="81"/>
    <x v="3"/>
    <s v="Omitir las solicitudes de atención que llegan por los diferentes canales de comunicación"/>
    <m/>
  </r>
  <r>
    <m/>
    <x v="1"/>
    <x v="1"/>
    <m/>
    <m/>
  </r>
  <r>
    <m/>
    <x v="1"/>
    <x v="1"/>
    <m/>
    <m/>
  </r>
  <r>
    <m/>
    <x v="1"/>
    <x v="1"/>
    <m/>
    <m/>
  </r>
  <r>
    <m/>
    <x v="1"/>
    <x v="1"/>
    <m/>
    <m/>
  </r>
  <r>
    <m/>
    <x v="1"/>
    <x v="1"/>
    <m/>
    <m/>
  </r>
  <r>
    <m/>
    <x v="1"/>
    <x v="1"/>
    <m/>
    <m/>
  </r>
  <r>
    <n v="82"/>
    <x v="82"/>
    <x v="3"/>
    <s v="Inconformidad con la prestación de servicio en canales de atención virtual"/>
    <m/>
  </r>
  <r>
    <m/>
    <x v="1"/>
    <x v="1"/>
    <m/>
    <m/>
  </r>
  <r>
    <m/>
    <x v="1"/>
    <x v="1"/>
    <m/>
    <m/>
  </r>
  <r>
    <m/>
    <x v="1"/>
    <x v="1"/>
    <m/>
    <m/>
  </r>
  <r>
    <m/>
    <x v="1"/>
    <x v="1"/>
    <m/>
    <m/>
  </r>
  <r>
    <m/>
    <x v="1"/>
    <x v="1"/>
    <m/>
    <m/>
  </r>
  <r>
    <m/>
    <x v="1"/>
    <x v="1"/>
    <m/>
    <m/>
  </r>
  <r>
    <n v="83"/>
    <x v="83"/>
    <x v="3"/>
    <s v="Incumplimiento de los tiempos de respuesta de PQRSF"/>
    <m/>
  </r>
  <r>
    <m/>
    <x v="1"/>
    <x v="1"/>
    <m/>
    <m/>
  </r>
  <r>
    <m/>
    <x v="1"/>
    <x v="1"/>
    <m/>
    <m/>
  </r>
  <r>
    <m/>
    <x v="1"/>
    <x v="1"/>
    <m/>
    <m/>
  </r>
  <r>
    <m/>
    <x v="1"/>
    <x v="1"/>
    <m/>
    <m/>
  </r>
  <r>
    <m/>
    <x v="1"/>
    <x v="1"/>
    <m/>
    <m/>
  </r>
  <r>
    <m/>
    <x v="1"/>
    <x v="1"/>
    <m/>
    <m/>
  </r>
  <r>
    <n v="84"/>
    <x v="84"/>
    <x v="3"/>
    <s v="Ingreso no autorizado a las redes sociales de la Coopeerativa"/>
    <m/>
  </r>
  <r>
    <m/>
    <x v="1"/>
    <x v="1"/>
    <m/>
    <m/>
  </r>
  <r>
    <m/>
    <x v="1"/>
    <x v="1"/>
    <m/>
    <m/>
  </r>
  <r>
    <m/>
    <x v="1"/>
    <x v="1"/>
    <m/>
    <m/>
  </r>
  <r>
    <m/>
    <x v="1"/>
    <x v="1"/>
    <m/>
    <m/>
  </r>
  <r>
    <m/>
    <x v="1"/>
    <x v="1"/>
    <m/>
    <m/>
  </r>
  <r>
    <m/>
    <x v="1"/>
    <x v="1"/>
    <m/>
    <m/>
  </r>
  <r>
    <n v="85"/>
    <x v="85"/>
    <x v="3"/>
    <s v="Incumplimiento a la ejecución de la parrilla de contenido "/>
    <m/>
  </r>
  <r>
    <m/>
    <x v="1"/>
    <x v="1"/>
    <m/>
    <m/>
  </r>
  <r>
    <m/>
    <x v="1"/>
    <x v="1"/>
    <m/>
    <m/>
  </r>
  <r>
    <m/>
    <x v="1"/>
    <x v="1"/>
    <m/>
    <m/>
  </r>
  <r>
    <m/>
    <x v="1"/>
    <x v="1"/>
    <m/>
    <m/>
  </r>
  <r>
    <m/>
    <x v="1"/>
    <x v="1"/>
    <m/>
    <m/>
  </r>
  <r>
    <m/>
    <x v="1"/>
    <x v="1"/>
    <m/>
    <m/>
  </r>
  <r>
    <n v="86"/>
    <x v="86"/>
    <x v="3"/>
    <s v="Afectación a la imagen corporativa"/>
    <s v="Afectación a la reputación y credibilidad por incumplimientos o reprogramación de eventos"/>
  </r>
  <r>
    <m/>
    <x v="1"/>
    <x v="1"/>
    <m/>
    <m/>
  </r>
  <r>
    <m/>
    <x v="1"/>
    <x v="1"/>
    <m/>
    <m/>
  </r>
  <r>
    <m/>
    <x v="1"/>
    <x v="1"/>
    <m/>
    <m/>
  </r>
  <r>
    <m/>
    <x v="1"/>
    <x v="1"/>
    <m/>
    <m/>
  </r>
  <r>
    <m/>
    <x v="1"/>
    <x v="1"/>
    <m/>
    <m/>
  </r>
  <r>
    <m/>
    <x v="1"/>
    <x v="1"/>
    <m/>
    <m/>
  </r>
  <r>
    <n v="87"/>
    <x v="87"/>
    <x v="3"/>
    <s v="Suplantación de la identidad corporativa"/>
    <m/>
  </r>
  <r>
    <m/>
    <x v="1"/>
    <x v="1"/>
    <m/>
    <m/>
  </r>
  <r>
    <m/>
    <x v="1"/>
    <x v="1"/>
    <m/>
    <m/>
  </r>
  <r>
    <m/>
    <x v="1"/>
    <x v="1"/>
    <m/>
    <m/>
  </r>
  <r>
    <m/>
    <x v="1"/>
    <x v="1"/>
    <m/>
    <m/>
  </r>
  <r>
    <m/>
    <x v="1"/>
    <x v="1"/>
    <m/>
    <m/>
  </r>
  <r>
    <m/>
    <x v="1"/>
    <x v="1"/>
    <m/>
    <m/>
  </r>
  <r>
    <n v="88"/>
    <x v="88"/>
    <x v="3"/>
    <s v="Envío erróneo de comunicaciones "/>
    <m/>
  </r>
  <r>
    <m/>
    <x v="1"/>
    <x v="1"/>
    <m/>
    <m/>
  </r>
  <r>
    <m/>
    <x v="1"/>
    <x v="1"/>
    <m/>
    <m/>
  </r>
  <r>
    <m/>
    <x v="1"/>
    <x v="1"/>
    <m/>
    <m/>
  </r>
  <r>
    <m/>
    <x v="1"/>
    <x v="1"/>
    <m/>
    <m/>
  </r>
  <r>
    <m/>
    <x v="1"/>
    <x v="1"/>
    <m/>
    <m/>
  </r>
  <r>
    <m/>
    <x v="1"/>
    <x v="1"/>
    <m/>
    <m/>
  </r>
  <r>
    <n v="89"/>
    <x v="89"/>
    <x v="3"/>
    <s v="Herir la susceptibilidad de usuarios/clientes/asociados"/>
    <s v="Percepción negativa por parte de los usuarios/clientes/asociados a la publicidad emitida por COONFIE"/>
  </r>
  <r>
    <m/>
    <x v="1"/>
    <x v="1"/>
    <m/>
    <m/>
  </r>
  <r>
    <m/>
    <x v="1"/>
    <x v="1"/>
    <m/>
    <m/>
  </r>
  <r>
    <m/>
    <x v="1"/>
    <x v="1"/>
    <m/>
    <m/>
  </r>
  <r>
    <m/>
    <x v="1"/>
    <x v="1"/>
    <m/>
    <m/>
  </r>
  <r>
    <m/>
    <x v="1"/>
    <x v="1"/>
    <m/>
    <m/>
  </r>
  <r>
    <m/>
    <x v="1"/>
    <x v="1"/>
    <m/>
    <m/>
  </r>
  <r>
    <n v="90"/>
    <x v="90"/>
    <x v="3"/>
    <s v="Caída de plataformas digitales de comunicación externa"/>
    <m/>
  </r>
  <r>
    <m/>
    <x v="1"/>
    <x v="1"/>
    <m/>
    <m/>
  </r>
  <r>
    <m/>
    <x v="1"/>
    <x v="1"/>
    <m/>
    <m/>
  </r>
  <r>
    <m/>
    <x v="1"/>
    <x v="1"/>
    <m/>
    <m/>
  </r>
  <r>
    <m/>
    <x v="1"/>
    <x v="1"/>
    <m/>
    <m/>
  </r>
  <r>
    <m/>
    <x v="1"/>
    <x v="1"/>
    <m/>
    <m/>
  </r>
  <r>
    <m/>
    <x v="1"/>
    <x v="1"/>
    <m/>
    <m/>
  </r>
  <r>
    <n v="91"/>
    <x v="91"/>
    <x v="3"/>
    <s v="Pérdida o deterioro de inventarios (detalles)"/>
    <m/>
  </r>
  <r>
    <m/>
    <x v="1"/>
    <x v="1"/>
    <m/>
    <m/>
  </r>
  <r>
    <m/>
    <x v="1"/>
    <x v="1"/>
    <m/>
    <m/>
  </r>
  <r>
    <m/>
    <x v="1"/>
    <x v="1"/>
    <m/>
    <m/>
  </r>
  <r>
    <m/>
    <x v="1"/>
    <x v="1"/>
    <m/>
    <m/>
  </r>
  <r>
    <m/>
    <x v="1"/>
    <x v="1"/>
    <m/>
    <m/>
  </r>
  <r>
    <m/>
    <x v="1"/>
    <x v="1"/>
    <m/>
    <m/>
  </r>
  <r>
    <n v="92"/>
    <x v="92"/>
    <x v="3"/>
    <s v="Falsificación o alteración del documento de identidad"/>
    <m/>
  </r>
  <r>
    <m/>
    <x v="1"/>
    <x v="1"/>
    <m/>
    <m/>
  </r>
  <r>
    <m/>
    <x v="1"/>
    <x v="1"/>
    <m/>
    <m/>
  </r>
  <r>
    <m/>
    <x v="1"/>
    <x v="1"/>
    <m/>
    <m/>
  </r>
  <r>
    <m/>
    <x v="1"/>
    <x v="1"/>
    <m/>
    <m/>
  </r>
  <r>
    <m/>
    <x v="1"/>
    <x v="1"/>
    <m/>
    <m/>
  </r>
  <r>
    <m/>
    <x v="1"/>
    <x v="1"/>
    <m/>
    <m/>
  </r>
  <r>
    <n v="93"/>
    <x v="93"/>
    <x v="4"/>
    <s v="Divulgación de información a terceros"/>
    <s v="Suministro de información de estados de cartera a personas diferentes a los titualres"/>
  </r>
  <r>
    <m/>
    <x v="1"/>
    <x v="1"/>
    <m/>
    <m/>
  </r>
  <r>
    <m/>
    <x v="1"/>
    <x v="1"/>
    <m/>
    <m/>
  </r>
  <r>
    <m/>
    <x v="1"/>
    <x v="1"/>
    <m/>
    <m/>
  </r>
  <r>
    <m/>
    <x v="1"/>
    <x v="1"/>
    <m/>
    <m/>
  </r>
  <r>
    <m/>
    <x v="1"/>
    <x v="1"/>
    <m/>
    <m/>
  </r>
  <r>
    <m/>
    <x v="1"/>
    <x v="1"/>
    <m/>
    <m/>
  </r>
  <r>
    <n v="94"/>
    <x v="94"/>
    <x v="4"/>
    <s v="Ausencia de comunicación previa al reporte de información negativa"/>
    <s v="No generar el envío de la comunicación previa al reporte negativo a centrales de información "/>
  </r>
  <r>
    <m/>
    <x v="1"/>
    <x v="1"/>
    <m/>
    <m/>
  </r>
  <r>
    <m/>
    <x v="1"/>
    <x v="1"/>
    <m/>
    <m/>
  </r>
  <r>
    <m/>
    <x v="1"/>
    <x v="1"/>
    <m/>
    <m/>
  </r>
  <r>
    <m/>
    <x v="1"/>
    <x v="1"/>
    <m/>
    <m/>
  </r>
  <r>
    <m/>
    <x v="1"/>
    <x v="1"/>
    <m/>
    <m/>
  </r>
  <r>
    <m/>
    <x v="1"/>
    <x v="1"/>
    <m/>
    <m/>
  </r>
  <r>
    <n v="95"/>
    <x v="95"/>
    <x v="4"/>
    <s v="Error en el proceso de generación de notificaciones de cobro (admon, pre y juridico, cartera castigada)"/>
    <s v="Error en la generación de las cartas de cobro por manipulación del archivo insumo "/>
  </r>
  <r>
    <m/>
    <x v="1"/>
    <x v="1"/>
    <m/>
    <m/>
  </r>
  <r>
    <m/>
    <x v="1"/>
    <x v="1"/>
    <m/>
    <m/>
  </r>
  <r>
    <m/>
    <x v="1"/>
    <x v="1"/>
    <m/>
    <m/>
  </r>
  <r>
    <m/>
    <x v="1"/>
    <x v="1"/>
    <m/>
    <m/>
  </r>
  <r>
    <m/>
    <x v="1"/>
    <x v="1"/>
    <m/>
    <m/>
  </r>
  <r>
    <m/>
    <x v="1"/>
    <x v="1"/>
    <m/>
    <m/>
  </r>
  <r>
    <n v="96"/>
    <x v="96"/>
    <x v="4"/>
    <s v="Omisión y/o error del registro de la garantía en el Integrador"/>
    <s v="Créditos de normalización "/>
  </r>
  <r>
    <m/>
    <x v="1"/>
    <x v="1"/>
    <m/>
    <m/>
  </r>
  <r>
    <m/>
    <x v="1"/>
    <x v="1"/>
    <m/>
    <m/>
  </r>
  <r>
    <m/>
    <x v="1"/>
    <x v="1"/>
    <m/>
    <m/>
  </r>
  <r>
    <m/>
    <x v="1"/>
    <x v="1"/>
    <m/>
    <m/>
  </r>
  <r>
    <m/>
    <x v="1"/>
    <x v="1"/>
    <m/>
    <m/>
  </r>
  <r>
    <m/>
    <x v="1"/>
    <x v="1"/>
    <m/>
    <m/>
  </r>
  <r>
    <n v="97"/>
    <x v="97"/>
    <x v="4"/>
    <s v="Error en generación de bases de datos para comunicaciones externas"/>
    <m/>
  </r>
  <r>
    <m/>
    <x v="1"/>
    <x v="1"/>
    <m/>
    <m/>
  </r>
  <r>
    <m/>
    <x v="1"/>
    <x v="1"/>
    <m/>
    <m/>
  </r>
  <r>
    <m/>
    <x v="1"/>
    <x v="1"/>
    <m/>
    <m/>
  </r>
  <r>
    <m/>
    <x v="1"/>
    <x v="1"/>
    <m/>
    <m/>
  </r>
  <r>
    <m/>
    <x v="1"/>
    <x v="1"/>
    <m/>
    <m/>
  </r>
  <r>
    <m/>
    <x v="1"/>
    <x v="1"/>
    <m/>
    <m/>
  </r>
  <r>
    <n v="98"/>
    <x v="98"/>
    <x v="4"/>
    <s v="Cartera sin gestionar"/>
    <m/>
  </r>
  <r>
    <m/>
    <x v="1"/>
    <x v="1"/>
    <m/>
    <m/>
  </r>
  <r>
    <m/>
    <x v="1"/>
    <x v="1"/>
    <m/>
    <m/>
  </r>
  <r>
    <m/>
    <x v="1"/>
    <x v="1"/>
    <m/>
    <m/>
  </r>
  <r>
    <m/>
    <x v="1"/>
    <x v="1"/>
    <m/>
    <m/>
  </r>
  <r>
    <m/>
    <x v="1"/>
    <x v="1"/>
    <m/>
    <m/>
  </r>
  <r>
    <m/>
    <x v="1"/>
    <x v="1"/>
    <m/>
    <m/>
  </r>
  <r>
    <n v="99"/>
    <x v="99"/>
    <x v="4"/>
    <s v="Registro de información errada, incompleta o falsa en el Integrador"/>
    <m/>
  </r>
  <r>
    <m/>
    <x v="1"/>
    <x v="1"/>
    <m/>
    <m/>
  </r>
  <r>
    <m/>
    <x v="1"/>
    <x v="1"/>
    <m/>
    <m/>
  </r>
  <r>
    <m/>
    <x v="1"/>
    <x v="1"/>
    <m/>
    <m/>
  </r>
  <r>
    <m/>
    <x v="1"/>
    <x v="1"/>
    <m/>
    <m/>
  </r>
  <r>
    <m/>
    <x v="1"/>
    <x v="1"/>
    <m/>
    <m/>
  </r>
  <r>
    <m/>
    <x v="1"/>
    <x v="1"/>
    <m/>
    <m/>
  </r>
  <r>
    <n v="100"/>
    <x v="100"/>
    <x v="4"/>
    <s v="Incumplimiento del calendario de envío de comunicación previa"/>
    <m/>
  </r>
  <r>
    <m/>
    <x v="1"/>
    <x v="1"/>
    <m/>
    <m/>
  </r>
  <r>
    <m/>
    <x v="1"/>
    <x v="1"/>
    <m/>
    <m/>
  </r>
  <r>
    <m/>
    <x v="1"/>
    <x v="1"/>
    <m/>
    <m/>
  </r>
  <r>
    <m/>
    <x v="1"/>
    <x v="1"/>
    <m/>
    <m/>
  </r>
  <r>
    <m/>
    <x v="1"/>
    <x v="1"/>
    <m/>
    <m/>
  </r>
  <r>
    <m/>
    <x v="1"/>
    <x v="1"/>
    <m/>
    <m/>
  </r>
  <r>
    <n v="101"/>
    <x v="101"/>
    <x v="4"/>
    <s v="Automatización de procesos"/>
    <m/>
  </r>
  <r>
    <m/>
    <x v="1"/>
    <x v="1"/>
    <m/>
    <m/>
  </r>
  <r>
    <m/>
    <x v="1"/>
    <x v="1"/>
    <m/>
    <m/>
  </r>
  <r>
    <m/>
    <x v="1"/>
    <x v="1"/>
    <m/>
    <m/>
  </r>
  <r>
    <m/>
    <x v="1"/>
    <x v="1"/>
    <m/>
    <m/>
  </r>
  <r>
    <m/>
    <x v="1"/>
    <x v="1"/>
    <m/>
    <m/>
  </r>
  <r>
    <m/>
    <x v="1"/>
    <x v="1"/>
    <m/>
    <m/>
  </r>
  <r>
    <n v="102"/>
    <x v="102"/>
    <x v="4"/>
    <s v="Fallas en la plataforma tecnológica de comunicación "/>
    <m/>
  </r>
  <r>
    <m/>
    <x v="1"/>
    <x v="1"/>
    <m/>
    <m/>
  </r>
  <r>
    <m/>
    <x v="1"/>
    <x v="1"/>
    <m/>
    <m/>
  </r>
  <r>
    <m/>
    <x v="1"/>
    <x v="1"/>
    <m/>
    <m/>
  </r>
  <r>
    <m/>
    <x v="1"/>
    <x v="1"/>
    <m/>
    <m/>
  </r>
  <r>
    <m/>
    <x v="1"/>
    <x v="1"/>
    <m/>
    <m/>
  </r>
  <r>
    <m/>
    <x v="1"/>
    <x v="1"/>
    <m/>
    <m/>
  </r>
  <r>
    <n v="103"/>
    <x v="103"/>
    <x v="4"/>
    <s v="Incumplimiento a los procesos de notificación "/>
    <s v="Empresas de correspondencia indican que no ingresan a zonas de alto riesgo "/>
  </r>
  <r>
    <m/>
    <x v="1"/>
    <x v="1"/>
    <m/>
    <m/>
  </r>
  <r>
    <m/>
    <x v="1"/>
    <x v="1"/>
    <m/>
    <m/>
  </r>
  <r>
    <m/>
    <x v="1"/>
    <x v="1"/>
    <m/>
    <m/>
  </r>
  <r>
    <m/>
    <x v="1"/>
    <x v="1"/>
    <m/>
    <m/>
  </r>
  <r>
    <m/>
    <x v="1"/>
    <x v="1"/>
    <m/>
    <m/>
  </r>
  <r>
    <m/>
    <x v="1"/>
    <x v="1"/>
    <m/>
    <m/>
  </r>
  <r>
    <n v="104"/>
    <x v="104"/>
    <x v="4"/>
    <s v="Desactualización de la información de los deudores"/>
    <m/>
  </r>
  <r>
    <m/>
    <x v="1"/>
    <x v="1"/>
    <m/>
    <m/>
  </r>
  <r>
    <m/>
    <x v="1"/>
    <x v="1"/>
    <m/>
    <m/>
  </r>
  <r>
    <m/>
    <x v="1"/>
    <x v="1"/>
    <m/>
    <m/>
  </r>
  <r>
    <m/>
    <x v="1"/>
    <x v="1"/>
    <m/>
    <m/>
  </r>
  <r>
    <m/>
    <x v="1"/>
    <x v="1"/>
    <m/>
    <m/>
  </r>
  <r>
    <m/>
    <x v="1"/>
    <x v="1"/>
    <m/>
    <m/>
  </r>
  <r>
    <n v="105"/>
    <x v="105"/>
    <x v="4"/>
    <s v="Pérdida de pagarés cuando se envian a juridico"/>
    <m/>
  </r>
  <r>
    <m/>
    <x v="1"/>
    <x v="1"/>
    <m/>
    <m/>
  </r>
  <r>
    <m/>
    <x v="1"/>
    <x v="1"/>
    <m/>
    <m/>
  </r>
  <r>
    <m/>
    <x v="1"/>
    <x v="1"/>
    <m/>
    <m/>
  </r>
  <r>
    <m/>
    <x v="1"/>
    <x v="1"/>
    <m/>
    <m/>
  </r>
  <r>
    <m/>
    <x v="1"/>
    <x v="1"/>
    <m/>
    <m/>
  </r>
  <r>
    <m/>
    <x v="1"/>
    <x v="1"/>
    <m/>
    <m/>
  </r>
  <r>
    <n v="106"/>
    <x v="106"/>
    <x v="4"/>
    <s v="No notificar el inicio del cobro jurídico (mensajes, correos, cartas)"/>
    <m/>
  </r>
  <r>
    <m/>
    <x v="1"/>
    <x v="1"/>
    <m/>
    <m/>
  </r>
  <r>
    <m/>
    <x v="1"/>
    <x v="1"/>
    <m/>
    <m/>
  </r>
  <r>
    <m/>
    <x v="1"/>
    <x v="1"/>
    <m/>
    <m/>
  </r>
  <r>
    <m/>
    <x v="1"/>
    <x v="1"/>
    <m/>
    <m/>
  </r>
  <r>
    <m/>
    <x v="1"/>
    <x v="1"/>
    <m/>
    <m/>
  </r>
  <r>
    <m/>
    <x v="1"/>
    <x v="1"/>
    <m/>
    <m/>
  </r>
  <r>
    <n v="107"/>
    <x v="107"/>
    <x v="4"/>
    <s v="Imposibilidad de exigir jurídicamente una obligación"/>
    <s v="pagarés."/>
  </r>
  <r>
    <m/>
    <x v="1"/>
    <x v="1"/>
    <m/>
    <m/>
  </r>
  <r>
    <m/>
    <x v="1"/>
    <x v="1"/>
    <m/>
    <m/>
  </r>
  <r>
    <m/>
    <x v="1"/>
    <x v="1"/>
    <m/>
    <m/>
  </r>
  <r>
    <m/>
    <x v="1"/>
    <x v="1"/>
    <m/>
    <m/>
  </r>
  <r>
    <m/>
    <x v="1"/>
    <x v="1"/>
    <m/>
    <m/>
  </r>
  <r>
    <m/>
    <x v="1"/>
    <x v="1"/>
    <m/>
    <m/>
  </r>
  <r>
    <n v="108"/>
    <x v="108"/>
    <x v="4"/>
    <s v="No ejecución de los procesos de cobro jurídico por parte de los abogados externos"/>
    <m/>
  </r>
  <r>
    <m/>
    <x v="1"/>
    <x v="1"/>
    <m/>
    <m/>
  </r>
  <r>
    <m/>
    <x v="1"/>
    <x v="1"/>
    <m/>
    <m/>
  </r>
  <r>
    <m/>
    <x v="1"/>
    <x v="1"/>
    <m/>
    <m/>
  </r>
  <r>
    <m/>
    <x v="1"/>
    <x v="1"/>
    <m/>
    <m/>
  </r>
  <r>
    <m/>
    <x v="1"/>
    <x v="1"/>
    <m/>
    <m/>
  </r>
  <r>
    <m/>
    <x v="1"/>
    <x v="1"/>
    <m/>
    <m/>
  </r>
  <r>
    <n v="109"/>
    <x v="109"/>
    <x v="4"/>
    <s v="No ejecución de los procesos de cobro jurídico por parte de los abogados externos"/>
    <m/>
  </r>
  <r>
    <m/>
    <x v="1"/>
    <x v="1"/>
    <m/>
    <m/>
  </r>
  <r>
    <m/>
    <x v="1"/>
    <x v="1"/>
    <m/>
    <m/>
  </r>
  <r>
    <m/>
    <x v="1"/>
    <x v="1"/>
    <m/>
    <m/>
  </r>
  <r>
    <m/>
    <x v="1"/>
    <x v="1"/>
    <m/>
    <m/>
  </r>
  <r>
    <m/>
    <x v="1"/>
    <x v="1"/>
    <m/>
    <m/>
  </r>
  <r>
    <m/>
    <x v="1"/>
    <x v="1"/>
    <m/>
    <m/>
  </r>
  <r>
    <n v="110"/>
    <x v="110"/>
    <x v="4"/>
    <s v="Aplicación de cruce jurídico"/>
    <s v="Marcar o no desmarcar"/>
  </r>
  <r>
    <m/>
    <x v="1"/>
    <x v="1"/>
    <m/>
    <m/>
  </r>
  <r>
    <m/>
    <x v="1"/>
    <x v="1"/>
    <m/>
    <m/>
  </r>
  <r>
    <m/>
    <x v="1"/>
    <x v="1"/>
    <m/>
    <m/>
  </r>
  <r>
    <m/>
    <x v="1"/>
    <x v="1"/>
    <m/>
    <m/>
  </r>
  <r>
    <m/>
    <x v="1"/>
    <x v="1"/>
    <m/>
    <m/>
  </r>
  <r>
    <m/>
    <x v="1"/>
    <x v="1"/>
    <m/>
    <m/>
  </r>
  <r>
    <n v="111"/>
    <x v="111"/>
    <x v="4"/>
    <s v="Desactualización del inventario de procesos jurídicos"/>
    <m/>
  </r>
  <r>
    <m/>
    <x v="1"/>
    <x v="1"/>
    <m/>
    <m/>
  </r>
  <r>
    <m/>
    <x v="1"/>
    <x v="1"/>
    <m/>
    <m/>
  </r>
  <r>
    <m/>
    <x v="1"/>
    <x v="1"/>
    <m/>
    <m/>
  </r>
  <r>
    <m/>
    <x v="1"/>
    <x v="1"/>
    <m/>
    <m/>
  </r>
  <r>
    <m/>
    <x v="1"/>
    <x v="1"/>
    <m/>
    <m/>
  </r>
  <r>
    <m/>
    <x v="1"/>
    <x v="1"/>
    <m/>
    <m/>
  </r>
  <r>
    <n v="112"/>
    <x v="112"/>
    <x v="4"/>
    <s v="Contabilización errada de títulos"/>
    <s v="Se liquidan erroneamente los valores a abonar al crédito y en honorarios de abogados, o se abonan a un abogado que no es. "/>
  </r>
  <r>
    <m/>
    <x v="1"/>
    <x v="1"/>
    <m/>
    <m/>
  </r>
  <r>
    <m/>
    <x v="1"/>
    <x v="1"/>
    <m/>
    <m/>
  </r>
  <r>
    <m/>
    <x v="1"/>
    <x v="1"/>
    <m/>
    <m/>
  </r>
  <r>
    <m/>
    <x v="1"/>
    <x v="1"/>
    <m/>
    <m/>
  </r>
  <r>
    <m/>
    <x v="1"/>
    <x v="1"/>
    <m/>
    <m/>
  </r>
  <r>
    <m/>
    <x v="1"/>
    <x v="1"/>
    <m/>
    <m/>
  </r>
  <r>
    <n v="113"/>
    <x v="113"/>
    <x v="4"/>
    <s v="No finalización oportuna de los procesos de cobro jurídico"/>
    <s v="No notifican a la asit juridica y no se envia a terminar oportunamente - o el abogado no remita la terminación al juzgado"/>
  </r>
  <r>
    <m/>
    <x v="1"/>
    <x v="1"/>
    <m/>
    <m/>
  </r>
  <r>
    <m/>
    <x v="1"/>
    <x v="1"/>
    <m/>
    <m/>
  </r>
  <r>
    <m/>
    <x v="1"/>
    <x v="1"/>
    <m/>
    <m/>
  </r>
  <r>
    <m/>
    <x v="1"/>
    <x v="1"/>
    <m/>
    <m/>
  </r>
  <r>
    <m/>
    <x v="1"/>
    <x v="1"/>
    <m/>
    <m/>
  </r>
  <r>
    <m/>
    <x v="1"/>
    <x v="1"/>
    <m/>
    <m/>
  </r>
  <r>
    <n v="114"/>
    <x v="114"/>
    <x v="4"/>
    <s v="Fallas en el Integrador en el proceso de castigo de cartera"/>
    <m/>
  </r>
  <r>
    <m/>
    <x v="1"/>
    <x v="1"/>
    <m/>
    <m/>
  </r>
  <r>
    <m/>
    <x v="1"/>
    <x v="1"/>
    <m/>
    <m/>
  </r>
  <r>
    <m/>
    <x v="1"/>
    <x v="1"/>
    <m/>
    <m/>
  </r>
  <r>
    <m/>
    <x v="1"/>
    <x v="1"/>
    <m/>
    <m/>
  </r>
  <r>
    <m/>
    <x v="1"/>
    <x v="1"/>
    <m/>
    <m/>
  </r>
  <r>
    <m/>
    <x v="1"/>
    <x v="1"/>
    <m/>
    <m/>
  </r>
  <r>
    <n v="115"/>
    <x v="115"/>
    <x v="4"/>
    <s v="Envío de informes al ente de control SES"/>
    <m/>
  </r>
  <r>
    <m/>
    <x v="1"/>
    <x v="1"/>
    <m/>
    <m/>
  </r>
  <r>
    <m/>
    <x v="1"/>
    <x v="1"/>
    <m/>
    <m/>
  </r>
  <r>
    <m/>
    <x v="1"/>
    <x v="1"/>
    <m/>
    <m/>
  </r>
  <r>
    <m/>
    <x v="1"/>
    <x v="1"/>
    <m/>
    <m/>
  </r>
  <r>
    <m/>
    <x v="1"/>
    <x v="1"/>
    <m/>
    <m/>
  </r>
  <r>
    <m/>
    <x v="1"/>
    <x v="1"/>
    <m/>
    <m/>
  </r>
  <r>
    <n v="116"/>
    <x v="116"/>
    <x v="4"/>
    <s v="Error en la aplicación del proceso de Evaluación de cartera"/>
    <m/>
  </r>
  <r>
    <m/>
    <x v="1"/>
    <x v="1"/>
    <m/>
    <m/>
  </r>
  <r>
    <m/>
    <x v="1"/>
    <x v="1"/>
    <m/>
    <m/>
  </r>
  <r>
    <m/>
    <x v="1"/>
    <x v="1"/>
    <m/>
    <m/>
  </r>
  <r>
    <m/>
    <x v="1"/>
    <x v="1"/>
    <m/>
    <m/>
  </r>
  <r>
    <m/>
    <x v="1"/>
    <x v="1"/>
    <m/>
    <m/>
  </r>
  <r>
    <m/>
    <x v="1"/>
    <x v="1"/>
    <m/>
    <m/>
  </r>
  <r>
    <n v="117"/>
    <x v="117"/>
    <x v="4"/>
    <s v="Desactualización de los avaluos de garantías hipotecarias"/>
    <m/>
  </r>
  <r>
    <m/>
    <x v="1"/>
    <x v="1"/>
    <m/>
    <m/>
  </r>
  <r>
    <m/>
    <x v="1"/>
    <x v="1"/>
    <m/>
    <m/>
  </r>
  <r>
    <m/>
    <x v="1"/>
    <x v="1"/>
    <m/>
    <m/>
  </r>
  <r>
    <m/>
    <x v="1"/>
    <x v="1"/>
    <m/>
    <m/>
  </r>
  <r>
    <m/>
    <x v="1"/>
    <x v="1"/>
    <m/>
    <m/>
  </r>
  <r>
    <m/>
    <x v="1"/>
    <x v="1"/>
    <m/>
    <m/>
  </r>
  <r>
    <n v="118"/>
    <x v="118"/>
    <x v="4"/>
    <s v="Incumplimiento de los requisitos de reclamación de garantía FRG "/>
    <m/>
  </r>
  <r>
    <m/>
    <x v="1"/>
    <x v="1"/>
    <m/>
    <m/>
  </r>
  <r>
    <m/>
    <x v="1"/>
    <x v="1"/>
    <m/>
    <m/>
  </r>
  <r>
    <m/>
    <x v="1"/>
    <x v="1"/>
    <m/>
    <m/>
  </r>
  <r>
    <m/>
    <x v="1"/>
    <x v="1"/>
    <m/>
    <m/>
  </r>
  <r>
    <m/>
    <x v="1"/>
    <x v="1"/>
    <m/>
    <m/>
  </r>
  <r>
    <m/>
    <x v="1"/>
    <x v="1"/>
    <m/>
    <m/>
  </r>
  <r>
    <n v="119"/>
    <x v="119"/>
    <x v="4"/>
    <s v="Sobreutilización de garantía FRG"/>
    <m/>
  </r>
  <r>
    <m/>
    <x v="1"/>
    <x v="1"/>
    <m/>
    <m/>
  </r>
  <r>
    <m/>
    <x v="1"/>
    <x v="1"/>
    <m/>
    <m/>
  </r>
  <r>
    <m/>
    <x v="1"/>
    <x v="1"/>
    <m/>
    <m/>
  </r>
  <r>
    <m/>
    <x v="1"/>
    <x v="1"/>
    <m/>
    <m/>
  </r>
  <r>
    <m/>
    <x v="1"/>
    <x v="1"/>
    <m/>
    <m/>
  </r>
  <r>
    <m/>
    <x v="1"/>
    <x v="1"/>
    <m/>
    <m/>
  </r>
  <r>
    <n v="120"/>
    <x v="120"/>
    <x v="4"/>
    <s v="Aplicación de la reclamación de FRG a una persona que no corresponde"/>
    <m/>
  </r>
  <r>
    <m/>
    <x v="1"/>
    <x v="1"/>
    <m/>
    <m/>
  </r>
  <r>
    <m/>
    <x v="1"/>
    <x v="1"/>
    <m/>
    <m/>
  </r>
  <r>
    <m/>
    <x v="1"/>
    <x v="1"/>
    <m/>
    <m/>
  </r>
  <r>
    <m/>
    <x v="1"/>
    <x v="1"/>
    <m/>
    <m/>
  </r>
  <r>
    <m/>
    <x v="1"/>
    <x v="1"/>
    <m/>
    <m/>
  </r>
  <r>
    <m/>
    <x v="1"/>
    <x v="1"/>
    <m/>
    <m/>
  </r>
  <r>
    <n v="121"/>
    <x v="121"/>
    <x v="4"/>
    <s v="No respuesta a derechos de petición o incumplimiento de tiempos"/>
    <m/>
  </r>
  <r>
    <m/>
    <x v="1"/>
    <x v="1"/>
    <m/>
    <m/>
  </r>
  <r>
    <m/>
    <x v="1"/>
    <x v="1"/>
    <m/>
    <m/>
  </r>
  <r>
    <m/>
    <x v="1"/>
    <x v="1"/>
    <m/>
    <m/>
  </r>
  <r>
    <m/>
    <x v="1"/>
    <x v="1"/>
    <m/>
    <m/>
  </r>
  <r>
    <m/>
    <x v="1"/>
    <x v="1"/>
    <m/>
    <m/>
  </r>
  <r>
    <m/>
    <x v="1"/>
    <x v="1"/>
    <m/>
    <m/>
  </r>
  <r>
    <n v="122"/>
    <x v="122"/>
    <x v="4"/>
    <s v="Formación y capacitación "/>
    <m/>
  </r>
  <r>
    <m/>
    <x v="1"/>
    <x v="1"/>
    <m/>
    <m/>
  </r>
  <r>
    <m/>
    <x v="1"/>
    <x v="1"/>
    <m/>
    <m/>
  </r>
  <r>
    <m/>
    <x v="1"/>
    <x v="1"/>
    <m/>
    <m/>
  </r>
  <r>
    <m/>
    <x v="1"/>
    <x v="1"/>
    <m/>
    <m/>
  </r>
  <r>
    <m/>
    <x v="1"/>
    <x v="1"/>
    <m/>
    <m/>
  </r>
  <r>
    <m/>
    <x v="1"/>
    <x v="1"/>
    <m/>
    <m/>
  </r>
  <r>
    <n v="123"/>
    <x v="123"/>
    <x v="4"/>
    <s v="Retiro erróneo de asociados"/>
    <m/>
  </r>
  <r>
    <m/>
    <x v="1"/>
    <x v="1"/>
    <m/>
    <m/>
  </r>
  <r>
    <m/>
    <x v="1"/>
    <x v="1"/>
    <m/>
    <m/>
  </r>
  <r>
    <m/>
    <x v="1"/>
    <x v="1"/>
    <m/>
    <m/>
  </r>
  <r>
    <m/>
    <x v="1"/>
    <x v="1"/>
    <m/>
    <m/>
  </r>
  <r>
    <m/>
    <x v="1"/>
    <x v="1"/>
    <m/>
    <m/>
  </r>
  <r>
    <m/>
    <x v="1"/>
    <x v="1"/>
    <m/>
    <m/>
  </r>
  <r>
    <n v="124"/>
    <x v="124"/>
    <x v="4"/>
    <s v="Perdida de documentos soportes de operaciones de normalización de cartera"/>
    <m/>
  </r>
  <r>
    <m/>
    <x v="1"/>
    <x v="1"/>
    <m/>
    <m/>
  </r>
  <r>
    <m/>
    <x v="1"/>
    <x v="1"/>
    <m/>
    <m/>
  </r>
  <r>
    <m/>
    <x v="1"/>
    <x v="1"/>
    <m/>
    <m/>
  </r>
  <r>
    <m/>
    <x v="1"/>
    <x v="1"/>
    <m/>
    <m/>
  </r>
  <r>
    <m/>
    <x v="1"/>
    <x v="1"/>
    <m/>
    <m/>
  </r>
  <r>
    <m/>
    <x v="1"/>
    <x v="1"/>
    <m/>
    <m/>
  </r>
  <r>
    <n v="125"/>
    <x v="125"/>
    <x v="4"/>
    <s v="Presiones por instancias superiores para aprobación de normalizaciones"/>
    <m/>
  </r>
  <r>
    <m/>
    <x v="1"/>
    <x v="1"/>
    <m/>
    <m/>
  </r>
  <r>
    <m/>
    <x v="1"/>
    <x v="1"/>
    <m/>
    <m/>
  </r>
  <r>
    <m/>
    <x v="1"/>
    <x v="1"/>
    <m/>
    <m/>
  </r>
  <r>
    <m/>
    <x v="1"/>
    <x v="1"/>
    <m/>
    <m/>
  </r>
  <r>
    <m/>
    <x v="1"/>
    <x v="1"/>
    <m/>
    <m/>
  </r>
  <r>
    <m/>
    <x v="1"/>
    <x v="1"/>
    <m/>
    <m/>
  </r>
  <r>
    <n v="126"/>
    <x v="126"/>
    <x v="4"/>
    <s v="Falsificación o alteración de documentos soportes de crédito de normalización"/>
    <m/>
  </r>
  <r>
    <m/>
    <x v="1"/>
    <x v="1"/>
    <m/>
    <m/>
  </r>
  <r>
    <m/>
    <x v="1"/>
    <x v="1"/>
    <m/>
    <m/>
  </r>
  <r>
    <m/>
    <x v="1"/>
    <x v="1"/>
    <m/>
    <m/>
  </r>
  <r>
    <m/>
    <x v="1"/>
    <x v="1"/>
    <m/>
    <m/>
  </r>
  <r>
    <m/>
    <x v="1"/>
    <x v="1"/>
    <m/>
    <m/>
  </r>
  <r>
    <m/>
    <x v="1"/>
    <x v="1"/>
    <m/>
    <m/>
  </r>
  <r>
    <n v="127"/>
    <x v="127"/>
    <x v="4"/>
    <s v="Error en contabilización de desembolo de créditos y aplicación de descuentos "/>
    <m/>
  </r>
  <r>
    <m/>
    <x v="1"/>
    <x v="1"/>
    <m/>
    <m/>
  </r>
  <r>
    <m/>
    <x v="1"/>
    <x v="1"/>
    <m/>
    <m/>
  </r>
  <r>
    <m/>
    <x v="1"/>
    <x v="1"/>
    <m/>
    <m/>
  </r>
  <r>
    <m/>
    <x v="1"/>
    <x v="1"/>
    <m/>
    <m/>
  </r>
  <r>
    <m/>
    <x v="1"/>
    <x v="1"/>
    <m/>
    <m/>
  </r>
  <r>
    <m/>
    <x v="1"/>
    <x v="1"/>
    <m/>
    <m/>
  </r>
  <r>
    <n v="128"/>
    <x v="128"/>
    <x v="4"/>
    <s v="No aplicación de bloqueos  "/>
    <s v="depende al tipo desembolso arreglo o estada del asociado no  se aplique bloqueo o  restriccion "/>
  </r>
  <r>
    <m/>
    <x v="1"/>
    <x v="1"/>
    <m/>
    <m/>
  </r>
  <r>
    <m/>
    <x v="1"/>
    <x v="1"/>
    <m/>
    <m/>
  </r>
  <r>
    <m/>
    <x v="1"/>
    <x v="1"/>
    <m/>
    <m/>
  </r>
  <r>
    <m/>
    <x v="1"/>
    <x v="1"/>
    <m/>
    <m/>
  </r>
  <r>
    <m/>
    <x v="1"/>
    <x v="1"/>
    <m/>
    <m/>
  </r>
  <r>
    <m/>
    <x v="1"/>
    <x v="1"/>
    <m/>
    <m/>
  </r>
  <r>
    <n v="129"/>
    <x v="129"/>
    <x v="4"/>
    <s v="Declaración de insolvencia de los deudores"/>
    <m/>
  </r>
  <r>
    <m/>
    <x v="1"/>
    <x v="1"/>
    <m/>
    <m/>
  </r>
  <r>
    <m/>
    <x v="1"/>
    <x v="1"/>
    <m/>
    <m/>
  </r>
  <r>
    <m/>
    <x v="1"/>
    <x v="1"/>
    <m/>
    <m/>
  </r>
  <r>
    <m/>
    <x v="1"/>
    <x v="1"/>
    <m/>
    <m/>
  </r>
  <r>
    <m/>
    <x v="1"/>
    <x v="1"/>
    <m/>
    <m/>
  </r>
  <r>
    <m/>
    <x v="1"/>
    <x v="1"/>
    <m/>
    <m/>
  </r>
  <r>
    <n v="130"/>
    <x v="130"/>
    <x v="3"/>
    <s v="No validación de los bloqueos y/o vetos"/>
    <m/>
  </r>
  <r>
    <m/>
    <x v="1"/>
    <x v="1"/>
    <m/>
    <m/>
  </r>
  <r>
    <m/>
    <x v="1"/>
    <x v="1"/>
    <m/>
    <m/>
  </r>
  <r>
    <m/>
    <x v="1"/>
    <x v="1"/>
    <m/>
    <m/>
  </r>
  <r>
    <m/>
    <x v="1"/>
    <x v="1"/>
    <m/>
    <m/>
  </r>
  <r>
    <m/>
    <x v="1"/>
    <x v="1"/>
    <m/>
    <m/>
  </r>
  <r>
    <m/>
    <x v="1"/>
    <x v="1"/>
    <m/>
    <m/>
  </r>
  <r>
    <n v="131"/>
    <x v="131"/>
    <x v="3"/>
    <s v="No solicitar el traslado de agencia para readmisión "/>
    <m/>
  </r>
  <r>
    <m/>
    <x v="1"/>
    <x v="1"/>
    <m/>
    <m/>
  </r>
  <r>
    <m/>
    <x v="1"/>
    <x v="1"/>
    <m/>
    <m/>
  </r>
  <r>
    <m/>
    <x v="1"/>
    <x v="1"/>
    <m/>
    <m/>
  </r>
  <r>
    <m/>
    <x v="1"/>
    <x v="1"/>
    <m/>
    <m/>
  </r>
  <r>
    <m/>
    <x v="1"/>
    <x v="1"/>
    <m/>
    <m/>
  </r>
  <r>
    <m/>
    <x v="1"/>
    <x v="1"/>
    <m/>
    <m/>
  </r>
  <r>
    <n v="132"/>
    <x v="132"/>
    <x v="3"/>
    <s v="Vinculación de PEP sin aprobación del Consejo de Admón. "/>
    <m/>
  </r>
  <r>
    <m/>
    <x v="1"/>
    <x v="1"/>
    <m/>
    <m/>
  </r>
  <r>
    <m/>
    <x v="1"/>
    <x v="1"/>
    <m/>
    <m/>
  </r>
  <r>
    <m/>
    <x v="1"/>
    <x v="1"/>
    <m/>
    <m/>
  </r>
  <r>
    <m/>
    <x v="1"/>
    <x v="1"/>
    <m/>
    <m/>
  </r>
  <r>
    <m/>
    <x v="1"/>
    <x v="1"/>
    <m/>
    <m/>
  </r>
  <r>
    <m/>
    <x v="1"/>
    <x v="1"/>
    <m/>
    <m/>
  </r>
  <r>
    <n v="133"/>
    <x v="133"/>
    <x v="3"/>
    <s v="Ingreso erróneo de datos en el Integrador "/>
    <m/>
  </r>
  <r>
    <m/>
    <x v="1"/>
    <x v="1"/>
    <m/>
    <m/>
  </r>
  <r>
    <m/>
    <x v="1"/>
    <x v="1"/>
    <m/>
    <m/>
  </r>
  <r>
    <m/>
    <x v="1"/>
    <x v="1"/>
    <m/>
    <m/>
  </r>
  <r>
    <m/>
    <x v="1"/>
    <x v="1"/>
    <m/>
    <m/>
  </r>
  <r>
    <m/>
    <x v="1"/>
    <x v="1"/>
    <m/>
    <m/>
  </r>
  <r>
    <m/>
    <x v="1"/>
    <x v="1"/>
    <m/>
    <m/>
  </r>
  <r>
    <n v="134"/>
    <x v="134"/>
    <x v="3"/>
    <s v="No validación de datos de ingreso en afiliación en barra y virtual"/>
    <m/>
  </r>
  <r>
    <m/>
    <x v="1"/>
    <x v="1"/>
    <m/>
    <m/>
  </r>
  <r>
    <m/>
    <x v="1"/>
    <x v="1"/>
    <m/>
    <m/>
  </r>
  <r>
    <m/>
    <x v="1"/>
    <x v="1"/>
    <m/>
    <m/>
  </r>
  <r>
    <m/>
    <x v="1"/>
    <x v="1"/>
    <m/>
    <m/>
  </r>
  <r>
    <m/>
    <x v="1"/>
    <x v="1"/>
    <m/>
    <m/>
  </r>
  <r>
    <m/>
    <x v="1"/>
    <x v="1"/>
    <m/>
    <m/>
  </r>
  <r>
    <n v="135"/>
    <x v="135"/>
    <x v="3"/>
    <s v="Asginación erróne de acta de ingreso"/>
    <m/>
  </r>
  <r>
    <m/>
    <x v="1"/>
    <x v="1"/>
    <m/>
    <m/>
  </r>
  <r>
    <m/>
    <x v="1"/>
    <x v="1"/>
    <m/>
    <m/>
  </r>
  <r>
    <m/>
    <x v="1"/>
    <x v="1"/>
    <m/>
    <m/>
  </r>
  <r>
    <m/>
    <x v="1"/>
    <x v="1"/>
    <m/>
    <m/>
  </r>
  <r>
    <m/>
    <x v="1"/>
    <x v="1"/>
    <m/>
    <m/>
  </r>
  <r>
    <m/>
    <x v="1"/>
    <x v="1"/>
    <m/>
    <m/>
  </r>
  <r>
    <n v="136"/>
    <x v="136"/>
    <x v="3"/>
    <s v="Digitalización de procesos"/>
    <m/>
  </r>
  <r>
    <m/>
    <x v="1"/>
    <x v="1"/>
    <m/>
    <m/>
  </r>
  <r>
    <m/>
    <x v="1"/>
    <x v="1"/>
    <m/>
    <m/>
  </r>
  <r>
    <m/>
    <x v="1"/>
    <x v="1"/>
    <m/>
    <m/>
  </r>
  <r>
    <m/>
    <x v="1"/>
    <x v="1"/>
    <m/>
    <m/>
  </r>
  <r>
    <m/>
    <x v="1"/>
    <x v="1"/>
    <m/>
    <m/>
  </r>
  <r>
    <m/>
    <x v="1"/>
    <x v="1"/>
    <m/>
    <m/>
  </r>
  <r>
    <n v="137"/>
    <x v="137"/>
    <x v="3"/>
    <s v="Fallas en la plataforma tecnológica  (OPA)"/>
    <s v="Integrador - generación OTP procesos virtuales - "/>
  </r>
  <r>
    <m/>
    <x v="1"/>
    <x v="1"/>
    <m/>
    <m/>
  </r>
  <r>
    <m/>
    <x v="1"/>
    <x v="1"/>
    <m/>
    <m/>
  </r>
  <r>
    <m/>
    <x v="1"/>
    <x v="1"/>
    <m/>
    <m/>
  </r>
  <r>
    <m/>
    <x v="1"/>
    <x v="1"/>
    <m/>
    <m/>
  </r>
  <r>
    <m/>
    <x v="1"/>
    <x v="1"/>
    <m/>
    <m/>
  </r>
  <r>
    <m/>
    <x v="1"/>
    <x v="1"/>
    <m/>
    <m/>
  </r>
  <r>
    <n v="138"/>
    <x v="138"/>
    <x v="3"/>
    <s v="Pérdida de documentos hoja de vida de asociados"/>
    <m/>
  </r>
  <r>
    <m/>
    <x v="1"/>
    <x v="1"/>
    <m/>
    <m/>
  </r>
  <r>
    <m/>
    <x v="1"/>
    <x v="1"/>
    <m/>
    <m/>
  </r>
  <r>
    <m/>
    <x v="1"/>
    <x v="1"/>
    <m/>
    <m/>
  </r>
  <r>
    <m/>
    <x v="1"/>
    <x v="1"/>
    <m/>
    <m/>
  </r>
  <r>
    <m/>
    <x v="1"/>
    <x v="1"/>
    <m/>
    <m/>
  </r>
  <r>
    <m/>
    <x v="1"/>
    <x v="1"/>
    <m/>
    <m/>
  </r>
  <r>
    <n v="139"/>
    <x v="139"/>
    <x v="3"/>
    <s v="Vinculación de personas jurídicas"/>
    <m/>
  </r>
  <r>
    <m/>
    <x v="1"/>
    <x v="1"/>
    <m/>
    <m/>
  </r>
  <r>
    <m/>
    <x v="1"/>
    <x v="1"/>
    <m/>
    <m/>
  </r>
  <r>
    <m/>
    <x v="1"/>
    <x v="1"/>
    <m/>
    <m/>
  </r>
  <r>
    <m/>
    <x v="1"/>
    <x v="1"/>
    <m/>
    <m/>
  </r>
  <r>
    <m/>
    <x v="1"/>
    <x v="1"/>
    <m/>
    <m/>
  </r>
  <r>
    <m/>
    <x v="1"/>
    <x v="1"/>
    <m/>
    <m/>
  </r>
  <r>
    <n v="140"/>
    <x v="140"/>
    <x v="3"/>
    <s v="Fallas en el proceso de autenticación de identidad en procesos de afiliación y actualización virtual"/>
    <m/>
  </r>
  <r>
    <m/>
    <x v="1"/>
    <x v="1"/>
    <m/>
    <m/>
  </r>
  <r>
    <m/>
    <x v="1"/>
    <x v="1"/>
    <m/>
    <m/>
  </r>
  <r>
    <m/>
    <x v="1"/>
    <x v="1"/>
    <m/>
    <m/>
  </r>
  <r>
    <m/>
    <x v="1"/>
    <x v="1"/>
    <m/>
    <m/>
  </r>
  <r>
    <m/>
    <x v="1"/>
    <x v="1"/>
    <m/>
    <m/>
  </r>
  <r>
    <m/>
    <x v="1"/>
    <x v="1"/>
    <m/>
    <m/>
  </r>
  <r>
    <n v="141"/>
    <x v="141"/>
    <x v="3"/>
    <s v="Cancelación de cuentas de ahorro"/>
    <m/>
  </r>
  <r>
    <m/>
    <x v="1"/>
    <x v="1"/>
    <m/>
    <m/>
  </r>
  <r>
    <m/>
    <x v="1"/>
    <x v="1"/>
    <m/>
    <m/>
  </r>
  <r>
    <m/>
    <x v="1"/>
    <x v="1"/>
    <m/>
    <m/>
  </r>
  <r>
    <m/>
    <x v="1"/>
    <x v="1"/>
    <m/>
    <m/>
  </r>
  <r>
    <m/>
    <x v="1"/>
    <x v="1"/>
    <m/>
    <m/>
  </r>
  <r>
    <m/>
    <x v="1"/>
    <x v="1"/>
    <m/>
    <m/>
  </r>
  <r>
    <n v="142"/>
    <x v="142"/>
    <x v="3"/>
    <s v="Devolución de saldos sin beneficiarios"/>
    <m/>
  </r>
  <r>
    <m/>
    <x v="1"/>
    <x v="1"/>
    <m/>
    <m/>
  </r>
  <r>
    <m/>
    <x v="1"/>
    <x v="1"/>
    <m/>
    <m/>
  </r>
  <r>
    <m/>
    <x v="1"/>
    <x v="1"/>
    <m/>
    <m/>
  </r>
  <r>
    <m/>
    <x v="1"/>
    <x v="1"/>
    <m/>
    <m/>
  </r>
  <r>
    <m/>
    <x v="1"/>
    <x v="1"/>
    <m/>
    <m/>
  </r>
  <r>
    <m/>
    <x v="1"/>
    <x v="1"/>
    <m/>
    <m/>
  </r>
  <r>
    <n v="143"/>
    <x v="143"/>
    <x v="3"/>
    <s v="No hay beneficio social "/>
    <m/>
  </r>
  <r>
    <m/>
    <x v="1"/>
    <x v="1"/>
    <m/>
    <m/>
  </r>
  <r>
    <m/>
    <x v="1"/>
    <x v="1"/>
    <m/>
    <m/>
  </r>
  <r>
    <m/>
    <x v="1"/>
    <x v="1"/>
    <m/>
    <m/>
  </r>
  <r>
    <m/>
    <x v="1"/>
    <x v="1"/>
    <m/>
    <m/>
  </r>
  <r>
    <m/>
    <x v="1"/>
    <x v="1"/>
    <m/>
    <m/>
  </r>
  <r>
    <m/>
    <x v="1"/>
    <x v="1"/>
    <m/>
    <m/>
  </r>
  <r>
    <n v="144"/>
    <x v="144"/>
    <x v="3"/>
    <s v="No inactivación de las cuentas infantiles al trasladar al asociado a adulto"/>
    <m/>
  </r>
  <r>
    <m/>
    <x v="1"/>
    <x v="1"/>
    <m/>
    <m/>
  </r>
  <r>
    <m/>
    <x v="1"/>
    <x v="1"/>
    <m/>
    <m/>
  </r>
  <r>
    <m/>
    <x v="1"/>
    <x v="1"/>
    <m/>
    <m/>
  </r>
  <r>
    <m/>
    <x v="1"/>
    <x v="1"/>
    <m/>
    <m/>
  </r>
  <r>
    <m/>
    <x v="1"/>
    <x v="1"/>
    <m/>
    <m/>
  </r>
  <r>
    <m/>
    <x v="1"/>
    <x v="1"/>
    <m/>
    <m/>
  </r>
  <r>
    <n v="145"/>
    <x v="145"/>
    <x v="3"/>
    <s v="Trasladar asociados entre agencias con cuentas inactivas"/>
    <m/>
  </r>
  <r>
    <m/>
    <x v="1"/>
    <x v="1"/>
    <m/>
    <m/>
  </r>
  <r>
    <m/>
    <x v="1"/>
    <x v="1"/>
    <m/>
    <m/>
  </r>
  <r>
    <m/>
    <x v="1"/>
    <x v="1"/>
    <m/>
    <m/>
  </r>
  <r>
    <m/>
    <x v="1"/>
    <x v="1"/>
    <m/>
    <m/>
  </r>
  <r>
    <m/>
    <x v="1"/>
    <x v="1"/>
    <m/>
    <m/>
  </r>
  <r>
    <m/>
    <x v="1"/>
    <x v="1"/>
    <m/>
    <m/>
  </r>
  <r>
    <n v="146"/>
    <x v="146"/>
    <x v="3"/>
    <s v="Condiciones de manejo de cuentas de ahorro"/>
    <m/>
  </r>
  <r>
    <m/>
    <x v="1"/>
    <x v="1"/>
    <m/>
    <m/>
  </r>
  <r>
    <m/>
    <x v="1"/>
    <x v="1"/>
    <m/>
    <m/>
  </r>
  <r>
    <m/>
    <x v="1"/>
    <x v="1"/>
    <m/>
    <m/>
  </r>
  <r>
    <m/>
    <x v="1"/>
    <x v="1"/>
    <m/>
    <m/>
  </r>
  <r>
    <m/>
    <x v="1"/>
    <x v="1"/>
    <m/>
    <m/>
  </r>
  <r>
    <m/>
    <x v="1"/>
    <x v="1"/>
    <m/>
    <m/>
  </r>
  <r>
    <n v="147"/>
    <x v="147"/>
    <x v="3"/>
    <s v="Mantenimiento de los activos fijos de apoyo en operaciones de caja "/>
    <m/>
  </r>
  <r>
    <m/>
    <x v="1"/>
    <x v="1"/>
    <m/>
    <m/>
  </r>
  <r>
    <m/>
    <x v="1"/>
    <x v="1"/>
    <m/>
    <m/>
  </r>
  <r>
    <m/>
    <x v="1"/>
    <x v="1"/>
    <m/>
    <m/>
  </r>
  <r>
    <m/>
    <x v="1"/>
    <x v="1"/>
    <m/>
    <m/>
  </r>
  <r>
    <m/>
    <x v="1"/>
    <x v="1"/>
    <m/>
    <m/>
  </r>
  <r>
    <m/>
    <x v="1"/>
    <x v="1"/>
    <m/>
    <m/>
  </r>
  <r>
    <n v="148"/>
    <x v="148"/>
    <x v="4"/>
    <s v="falta verificar toques"/>
    <s v="no se verifica en la pagina de los policias si tiene descuentos y  embargos"/>
  </r>
  <r>
    <m/>
    <x v="1"/>
    <x v="1"/>
    <m/>
    <m/>
  </r>
  <r>
    <m/>
    <x v="1"/>
    <x v="1"/>
    <m/>
    <m/>
  </r>
  <r>
    <m/>
    <x v="1"/>
    <x v="1"/>
    <m/>
    <m/>
  </r>
  <r>
    <m/>
    <x v="1"/>
    <x v="1"/>
    <m/>
    <m/>
  </r>
  <r>
    <m/>
    <x v="1"/>
    <x v="1"/>
    <m/>
    <m/>
  </r>
  <r>
    <m/>
    <x v="1"/>
    <x v="1"/>
    <m/>
    <m/>
  </r>
  <r>
    <n v="149"/>
    <x v="149"/>
    <x v="4"/>
    <s v="no cobro de seguro en el momento de desembolso"/>
    <m/>
  </r>
  <r>
    <m/>
    <x v="1"/>
    <x v="1"/>
    <m/>
    <m/>
  </r>
  <r>
    <m/>
    <x v="1"/>
    <x v="1"/>
    <m/>
    <m/>
  </r>
  <r>
    <m/>
    <x v="1"/>
    <x v="1"/>
    <m/>
    <m/>
  </r>
  <r>
    <m/>
    <x v="1"/>
    <x v="1"/>
    <m/>
    <m/>
  </r>
  <r>
    <m/>
    <x v="1"/>
    <x v="1"/>
    <m/>
    <m/>
  </r>
  <r>
    <m/>
    <x v="1"/>
    <x v="1"/>
    <m/>
    <m/>
  </r>
  <r>
    <n v="150"/>
    <x v="150"/>
    <x v="4"/>
    <s v="no dejar soporte de honorarios de abogados"/>
    <s v="no dejar calro en el momento de arreglos los honorarios de los abogados"/>
  </r>
  <r>
    <m/>
    <x v="1"/>
    <x v="1"/>
    <m/>
    <m/>
  </r>
  <r>
    <m/>
    <x v="1"/>
    <x v="1"/>
    <m/>
    <m/>
  </r>
  <r>
    <m/>
    <x v="1"/>
    <x v="1"/>
    <m/>
    <m/>
  </r>
  <r>
    <m/>
    <x v="1"/>
    <x v="1"/>
    <m/>
    <m/>
  </r>
  <r>
    <m/>
    <x v="1"/>
    <x v="1"/>
    <m/>
    <m/>
  </r>
  <r>
    <m/>
    <x v="1"/>
    <x v="1"/>
    <m/>
    <m/>
  </r>
  <r>
    <n v="151"/>
    <x v="151"/>
    <x v="4"/>
    <s v="No registrar los bloqueos y/o vetos "/>
    <s v="normalización de cartera - jurídico - cruces - cartera castigada - condonaciones - cuenta covid - insolvencia"/>
  </r>
  <r>
    <m/>
    <x v="1"/>
    <x v="1"/>
    <m/>
    <m/>
  </r>
  <r>
    <m/>
    <x v="1"/>
    <x v="1"/>
    <m/>
    <m/>
  </r>
  <r>
    <m/>
    <x v="1"/>
    <x v="1"/>
    <m/>
    <m/>
  </r>
  <r>
    <m/>
    <x v="1"/>
    <x v="1"/>
    <m/>
    <m/>
  </r>
  <r>
    <m/>
    <x v="1"/>
    <x v="1"/>
    <m/>
    <m/>
  </r>
  <r>
    <m/>
    <x v="1"/>
    <x v="1"/>
    <m/>
    <m/>
  </r>
  <r>
    <n v="152"/>
    <x v="152"/>
    <x v="5"/>
    <s v="No generación de backup de informes de BI "/>
    <m/>
  </r>
  <r>
    <m/>
    <x v="1"/>
    <x v="1"/>
    <m/>
    <m/>
  </r>
  <r>
    <m/>
    <x v="1"/>
    <x v="1"/>
    <m/>
    <m/>
  </r>
  <r>
    <m/>
    <x v="1"/>
    <x v="1"/>
    <m/>
    <m/>
  </r>
  <r>
    <m/>
    <x v="1"/>
    <x v="1"/>
    <m/>
    <m/>
  </r>
  <r>
    <m/>
    <x v="1"/>
    <x v="1"/>
    <m/>
    <m/>
  </r>
  <r>
    <m/>
    <x v="1"/>
    <x v="1"/>
    <m/>
    <m/>
  </r>
  <r>
    <n v="153"/>
    <x v="153"/>
    <x v="5"/>
    <s v="No documentación de los procesos de BI y Gestión documental"/>
    <m/>
  </r>
  <r>
    <m/>
    <x v="1"/>
    <x v="1"/>
    <m/>
    <m/>
  </r>
  <r>
    <m/>
    <x v="1"/>
    <x v="1"/>
    <m/>
    <m/>
  </r>
  <r>
    <m/>
    <x v="1"/>
    <x v="1"/>
    <m/>
    <m/>
  </r>
  <r>
    <m/>
    <x v="1"/>
    <x v="1"/>
    <m/>
    <m/>
  </r>
  <r>
    <m/>
    <x v="1"/>
    <x v="1"/>
    <m/>
    <m/>
  </r>
  <r>
    <m/>
    <x v="1"/>
    <x v="1"/>
    <m/>
    <m/>
  </r>
  <r>
    <n v="154"/>
    <x v="154"/>
    <x v="5"/>
    <s v="Calidad y disponibilidad de la información reflejada en los informes de BI"/>
    <m/>
  </r>
  <r>
    <m/>
    <x v="1"/>
    <x v="1"/>
    <m/>
    <m/>
  </r>
  <r>
    <m/>
    <x v="1"/>
    <x v="1"/>
    <m/>
    <m/>
  </r>
  <r>
    <m/>
    <x v="1"/>
    <x v="1"/>
    <m/>
    <m/>
  </r>
  <r>
    <m/>
    <x v="1"/>
    <x v="1"/>
    <m/>
    <m/>
  </r>
  <r>
    <m/>
    <x v="1"/>
    <x v="1"/>
    <m/>
    <m/>
  </r>
  <r>
    <m/>
    <x v="1"/>
    <x v="1"/>
    <m/>
    <m/>
  </r>
  <r>
    <m/>
    <x v="1"/>
    <x v="1"/>
    <m/>
    <m/>
  </r>
  <r>
    <m/>
    <x v="1"/>
    <x v="1"/>
    <m/>
    <m/>
  </r>
  <r>
    <n v="155"/>
    <x v="155"/>
    <x v="5"/>
    <s v="Subutilización de la herramienta de Power BI"/>
    <m/>
  </r>
  <r>
    <m/>
    <x v="1"/>
    <x v="1"/>
    <m/>
    <m/>
  </r>
  <r>
    <m/>
    <x v="1"/>
    <x v="1"/>
    <m/>
    <m/>
  </r>
  <r>
    <m/>
    <x v="1"/>
    <x v="1"/>
    <m/>
    <m/>
  </r>
  <r>
    <m/>
    <x v="1"/>
    <x v="1"/>
    <m/>
    <m/>
  </r>
  <r>
    <m/>
    <x v="1"/>
    <x v="1"/>
    <m/>
    <m/>
  </r>
  <r>
    <m/>
    <x v="1"/>
    <x v="1"/>
    <m/>
    <m/>
  </r>
  <r>
    <n v="156"/>
    <x v="156"/>
    <x v="5"/>
    <s v="Fuga o pérdida de información "/>
    <m/>
  </r>
  <r>
    <m/>
    <x v="1"/>
    <x v="1"/>
    <m/>
    <m/>
  </r>
  <r>
    <m/>
    <x v="1"/>
    <x v="1"/>
    <m/>
    <m/>
  </r>
  <r>
    <m/>
    <x v="1"/>
    <x v="1"/>
    <m/>
    <m/>
  </r>
  <r>
    <m/>
    <x v="1"/>
    <x v="1"/>
    <m/>
    <m/>
  </r>
  <r>
    <m/>
    <x v="1"/>
    <x v="1"/>
    <m/>
    <m/>
  </r>
  <r>
    <m/>
    <x v="1"/>
    <x v="1"/>
    <m/>
    <m/>
  </r>
  <r>
    <n v="157"/>
    <x v="157"/>
    <x v="5"/>
    <s v="Pérdida o deterioro de documentos físicos"/>
    <m/>
  </r>
  <r>
    <m/>
    <x v="1"/>
    <x v="1"/>
    <m/>
    <m/>
  </r>
  <r>
    <m/>
    <x v="1"/>
    <x v="1"/>
    <m/>
    <m/>
  </r>
  <r>
    <m/>
    <x v="1"/>
    <x v="1"/>
    <m/>
    <m/>
  </r>
  <r>
    <m/>
    <x v="1"/>
    <x v="1"/>
    <m/>
    <m/>
  </r>
  <r>
    <m/>
    <x v="1"/>
    <x v="1"/>
    <m/>
    <m/>
  </r>
  <r>
    <m/>
    <x v="1"/>
    <x v="1"/>
    <m/>
    <m/>
  </r>
  <r>
    <n v="158"/>
    <x v="158"/>
    <x v="5"/>
    <s v="Intermitencia en el servicio de la plataforma de Gestión Documental"/>
    <m/>
  </r>
  <r>
    <m/>
    <x v="1"/>
    <x v="1"/>
    <m/>
    <m/>
  </r>
  <r>
    <m/>
    <x v="1"/>
    <x v="1"/>
    <m/>
    <m/>
  </r>
  <r>
    <m/>
    <x v="1"/>
    <x v="1"/>
    <m/>
    <m/>
  </r>
  <r>
    <m/>
    <x v="1"/>
    <x v="1"/>
    <m/>
    <m/>
  </r>
  <r>
    <m/>
    <x v="1"/>
    <x v="1"/>
    <m/>
    <m/>
  </r>
  <r>
    <m/>
    <x v="1"/>
    <x v="1"/>
    <m/>
    <m/>
  </r>
  <r>
    <n v="159"/>
    <x v="159"/>
    <x v="5"/>
    <s v="Disponibilidad de los documentos físicos"/>
    <s v="Facilidad de acceso a la información "/>
  </r>
  <r>
    <m/>
    <x v="1"/>
    <x v="1"/>
    <m/>
    <m/>
  </r>
  <r>
    <m/>
    <x v="1"/>
    <x v="1"/>
    <m/>
    <m/>
  </r>
  <r>
    <m/>
    <x v="1"/>
    <x v="1"/>
    <m/>
    <m/>
  </r>
  <r>
    <m/>
    <x v="1"/>
    <x v="1"/>
    <m/>
    <m/>
  </r>
  <r>
    <m/>
    <x v="1"/>
    <x v="1"/>
    <m/>
    <m/>
  </r>
  <r>
    <m/>
    <x v="1"/>
    <x v="1"/>
    <m/>
    <m/>
  </r>
  <r>
    <n v="160"/>
    <x v="160"/>
    <x v="5"/>
    <s v="Subutilización de la herramienta de Gestión Documental"/>
    <m/>
  </r>
  <r>
    <m/>
    <x v="1"/>
    <x v="1"/>
    <m/>
    <m/>
  </r>
  <r>
    <m/>
    <x v="1"/>
    <x v="1"/>
    <m/>
    <m/>
  </r>
  <r>
    <m/>
    <x v="1"/>
    <x v="1"/>
    <m/>
    <m/>
  </r>
  <r>
    <m/>
    <x v="1"/>
    <x v="1"/>
    <m/>
    <m/>
  </r>
  <r>
    <m/>
    <x v="1"/>
    <x v="1"/>
    <m/>
    <m/>
  </r>
  <r>
    <m/>
    <x v="1"/>
    <x v="1"/>
    <m/>
    <m/>
  </r>
  <r>
    <n v="161"/>
    <x v="161"/>
    <x v="5"/>
    <s v="Integración del Sistema de Gestión Documental con todos los procesos "/>
    <m/>
  </r>
  <r>
    <m/>
    <x v="1"/>
    <x v="1"/>
    <m/>
    <m/>
  </r>
  <r>
    <m/>
    <x v="1"/>
    <x v="1"/>
    <m/>
    <m/>
  </r>
  <r>
    <m/>
    <x v="1"/>
    <x v="1"/>
    <m/>
    <m/>
  </r>
  <r>
    <m/>
    <x v="1"/>
    <x v="1"/>
    <m/>
    <m/>
  </r>
  <r>
    <m/>
    <x v="1"/>
    <x v="1"/>
    <m/>
    <m/>
  </r>
  <r>
    <m/>
    <x v="1"/>
    <x v="1"/>
    <m/>
    <m/>
  </r>
  <r>
    <n v="162"/>
    <x v="162"/>
    <x v="6"/>
    <s v="No realización de los examenes de ingreso, periódicos y de retiro"/>
    <s v="Ausencia de la realización de los exámenes médicos ocupacionales a los funcionarios "/>
  </r>
  <r>
    <m/>
    <x v="1"/>
    <x v="1"/>
    <m/>
    <m/>
  </r>
  <r>
    <m/>
    <x v="1"/>
    <x v="1"/>
    <m/>
    <m/>
  </r>
  <r>
    <m/>
    <x v="1"/>
    <x v="1"/>
    <m/>
    <m/>
  </r>
  <r>
    <m/>
    <x v="1"/>
    <x v="1"/>
    <m/>
    <m/>
  </r>
  <r>
    <m/>
    <x v="1"/>
    <x v="1"/>
    <m/>
    <m/>
  </r>
  <r>
    <m/>
    <x v="1"/>
    <x v="1"/>
    <m/>
    <m/>
  </r>
  <r>
    <n v="163"/>
    <x v="163"/>
    <x v="6"/>
    <s v="No aplicación de la normatividad vigente "/>
    <s v="Obviar los parámetros normativos"/>
  </r>
  <r>
    <m/>
    <x v="1"/>
    <x v="1"/>
    <m/>
    <m/>
  </r>
  <r>
    <m/>
    <x v="1"/>
    <x v="1"/>
    <m/>
    <m/>
  </r>
  <r>
    <m/>
    <x v="1"/>
    <x v="1"/>
    <m/>
    <m/>
  </r>
  <r>
    <m/>
    <x v="1"/>
    <x v="1"/>
    <m/>
    <m/>
  </r>
  <r>
    <m/>
    <x v="1"/>
    <x v="1"/>
    <m/>
    <m/>
  </r>
  <r>
    <m/>
    <x v="1"/>
    <x v="1"/>
    <m/>
    <m/>
  </r>
  <r>
    <n v="164"/>
    <x v="164"/>
    <x v="6"/>
    <s v="No reporte de novedades, incidentes y/o accidentes de trabajo o enfermedades laborales"/>
    <s v="Ausencia del reporte por parte del responsable de SST ante la ARL, Ministerio de trabajo y/o EPS."/>
  </r>
  <r>
    <m/>
    <x v="1"/>
    <x v="1"/>
    <m/>
    <m/>
  </r>
  <r>
    <m/>
    <x v="1"/>
    <x v="1"/>
    <m/>
    <m/>
  </r>
  <r>
    <m/>
    <x v="1"/>
    <x v="1"/>
    <m/>
    <m/>
  </r>
  <r>
    <m/>
    <x v="1"/>
    <x v="1"/>
    <m/>
    <m/>
  </r>
  <r>
    <m/>
    <x v="1"/>
    <x v="1"/>
    <m/>
    <m/>
  </r>
  <r>
    <m/>
    <x v="1"/>
    <x v="1"/>
    <m/>
    <m/>
  </r>
  <r>
    <n v="165"/>
    <x v="165"/>
    <x v="6"/>
    <s v="No entrega de elementos de EPP"/>
    <s v="Incumplimiento al Artículo 122 del Decreto 1072 de 2015"/>
  </r>
  <r>
    <m/>
    <x v="1"/>
    <x v="1"/>
    <m/>
    <m/>
  </r>
  <r>
    <m/>
    <x v="1"/>
    <x v="1"/>
    <m/>
    <m/>
  </r>
  <r>
    <m/>
    <x v="1"/>
    <x v="1"/>
    <m/>
    <m/>
  </r>
  <r>
    <m/>
    <x v="1"/>
    <x v="1"/>
    <m/>
    <m/>
  </r>
  <r>
    <m/>
    <x v="1"/>
    <x v="1"/>
    <m/>
    <m/>
  </r>
  <r>
    <m/>
    <x v="1"/>
    <x v="1"/>
    <m/>
    <m/>
  </r>
  <r>
    <n v="166"/>
    <x v="166"/>
    <x v="6"/>
    <s v="Desactualización de la documentación de SST"/>
    <s v="Error o falla en la ejecución de los procesos por no contar con documentación actualizada"/>
  </r>
  <r>
    <m/>
    <x v="1"/>
    <x v="1"/>
    <m/>
    <m/>
  </r>
  <r>
    <m/>
    <x v="1"/>
    <x v="1"/>
    <m/>
    <m/>
  </r>
  <r>
    <m/>
    <x v="1"/>
    <x v="1"/>
    <m/>
    <m/>
  </r>
  <r>
    <m/>
    <x v="1"/>
    <x v="1"/>
    <m/>
    <m/>
  </r>
  <r>
    <m/>
    <x v="1"/>
    <x v="1"/>
    <m/>
    <m/>
  </r>
  <r>
    <m/>
    <x v="1"/>
    <x v="1"/>
    <m/>
    <m/>
  </r>
  <r>
    <n v="167"/>
    <x v="167"/>
    <x v="6"/>
    <s v="Incumplimiento del cronograma de reuniones del COPASST y CCL"/>
    <s v="No ejecucion de las actividades programadas "/>
  </r>
  <r>
    <m/>
    <x v="1"/>
    <x v="1"/>
    <m/>
    <m/>
  </r>
  <r>
    <m/>
    <x v="1"/>
    <x v="1"/>
    <m/>
    <m/>
  </r>
  <r>
    <m/>
    <x v="1"/>
    <x v="1"/>
    <m/>
    <m/>
  </r>
  <r>
    <m/>
    <x v="1"/>
    <x v="1"/>
    <m/>
    <m/>
  </r>
  <r>
    <m/>
    <x v="1"/>
    <x v="1"/>
    <m/>
    <m/>
  </r>
  <r>
    <m/>
    <x v="1"/>
    <x v="1"/>
    <m/>
    <m/>
  </r>
  <r>
    <n v="168"/>
    <x v="168"/>
    <x v="6"/>
    <s v="Incumplimiento del Plan de trabajo de SST"/>
    <s v="Ausencia de actividades programadas en el plan de trabajo anual "/>
  </r>
  <r>
    <m/>
    <x v="1"/>
    <x v="1"/>
    <m/>
    <m/>
  </r>
  <r>
    <m/>
    <x v="1"/>
    <x v="1"/>
    <m/>
    <m/>
  </r>
  <r>
    <m/>
    <x v="1"/>
    <x v="1"/>
    <m/>
    <m/>
  </r>
  <r>
    <m/>
    <x v="1"/>
    <x v="1"/>
    <m/>
    <m/>
  </r>
  <r>
    <m/>
    <x v="1"/>
    <x v="1"/>
    <m/>
    <m/>
  </r>
  <r>
    <m/>
    <x v="1"/>
    <x v="1"/>
    <m/>
    <m/>
  </r>
  <r>
    <n v="169"/>
    <x v="169"/>
    <x v="6"/>
    <s v="Incumplimiento del cronograma de presentación de Estándares Mínimos ante el Ministerio de Trabajo"/>
    <s v="Negligencia de la ejecucuion de la  resolucion 0312 del 2019 "/>
  </r>
  <r>
    <m/>
    <x v="1"/>
    <x v="1"/>
    <m/>
    <m/>
  </r>
  <r>
    <m/>
    <x v="1"/>
    <x v="1"/>
    <m/>
    <m/>
  </r>
  <r>
    <m/>
    <x v="1"/>
    <x v="1"/>
    <m/>
    <m/>
  </r>
  <r>
    <m/>
    <x v="1"/>
    <x v="1"/>
    <m/>
    <m/>
  </r>
  <r>
    <m/>
    <x v="1"/>
    <x v="1"/>
    <m/>
    <m/>
  </r>
  <r>
    <m/>
    <x v="1"/>
    <x v="1"/>
    <m/>
    <m/>
  </r>
  <r>
    <n v="170"/>
    <x v="170"/>
    <x v="6"/>
    <s v="Notificación falsa de enfermedad o condiciones de salud "/>
    <s v="Procedimiento fraudulento "/>
  </r>
  <r>
    <m/>
    <x v="1"/>
    <x v="1"/>
    <m/>
    <m/>
  </r>
  <r>
    <m/>
    <x v="1"/>
    <x v="1"/>
    <m/>
    <m/>
  </r>
  <r>
    <m/>
    <x v="1"/>
    <x v="1"/>
    <m/>
    <m/>
  </r>
  <r>
    <m/>
    <x v="1"/>
    <x v="1"/>
    <m/>
    <m/>
  </r>
  <r>
    <m/>
    <x v="1"/>
    <x v="1"/>
    <m/>
    <m/>
  </r>
  <r>
    <m/>
    <x v="1"/>
    <x v="1"/>
    <m/>
    <m/>
  </r>
  <r>
    <n v="171"/>
    <x v="171"/>
    <x v="6"/>
    <s v="Ausencia de la identificación, evaluación y valoración de los peligros de SST"/>
    <s v="Desactualizacion de la Matriz IPEVR"/>
  </r>
  <r>
    <m/>
    <x v="1"/>
    <x v="1"/>
    <m/>
    <m/>
  </r>
  <r>
    <m/>
    <x v="1"/>
    <x v="1"/>
    <m/>
    <m/>
  </r>
  <r>
    <m/>
    <x v="1"/>
    <x v="1"/>
    <m/>
    <m/>
  </r>
  <r>
    <m/>
    <x v="1"/>
    <x v="1"/>
    <m/>
    <m/>
  </r>
  <r>
    <m/>
    <x v="1"/>
    <x v="1"/>
    <m/>
    <m/>
  </r>
  <r>
    <m/>
    <x v="1"/>
    <x v="1"/>
    <m/>
    <m/>
  </r>
  <r>
    <n v="172"/>
    <x v="172"/>
    <x v="6"/>
    <s v="Incumplimiento parcial o total al programa de seguridad vial "/>
    <s v="Ausencia de monitoreo del programa de seguridad vial "/>
  </r>
  <r>
    <m/>
    <x v="1"/>
    <x v="1"/>
    <m/>
    <m/>
  </r>
  <r>
    <m/>
    <x v="1"/>
    <x v="1"/>
    <m/>
    <m/>
  </r>
  <r>
    <m/>
    <x v="1"/>
    <x v="1"/>
    <m/>
    <m/>
  </r>
  <r>
    <m/>
    <x v="1"/>
    <x v="1"/>
    <m/>
    <m/>
  </r>
  <r>
    <m/>
    <x v="1"/>
    <x v="1"/>
    <m/>
    <m/>
  </r>
  <r>
    <m/>
    <x v="1"/>
    <x v="1"/>
    <m/>
    <m/>
  </r>
  <r>
    <n v="173"/>
    <x v="173"/>
    <x v="6"/>
    <s v="Compromiso esporádico de la Alta Dirección ante el SIG"/>
    <m/>
  </r>
  <r>
    <m/>
    <x v="1"/>
    <x v="1"/>
    <m/>
    <m/>
  </r>
  <r>
    <m/>
    <x v="1"/>
    <x v="1"/>
    <m/>
    <m/>
  </r>
  <r>
    <m/>
    <x v="1"/>
    <x v="1"/>
    <m/>
    <m/>
  </r>
  <r>
    <m/>
    <x v="1"/>
    <x v="1"/>
    <m/>
    <m/>
  </r>
  <r>
    <m/>
    <x v="1"/>
    <x v="1"/>
    <m/>
    <m/>
  </r>
  <r>
    <m/>
    <x v="1"/>
    <x v="1"/>
    <m/>
    <m/>
  </r>
  <r>
    <n v="174"/>
    <x v="174"/>
    <x v="6"/>
    <s v="Incumplimiento al procedimiento de elaboración y control de documentos del SIG"/>
    <m/>
  </r>
  <r>
    <m/>
    <x v="1"/>
    <x v="1"/>
    <m/>
    <m/>
  </r>
  <r>
    <m/>
    <x v="1"/>
    <x v="1"/>
    <m/>
    <m/>
  </r>
  <r>
    <m/>
    <x v="1"/>
    <x v="1"/>
    <m/>
    <m/>
  </r>
  <r>
    <m/>
    <x v="1"/>
    <x v="1"/>
    <m/>
    <m/>
  </r>
  <r>
    <m/>
    <x v="1"/>
    <x v="1"/>
    <m/>
    <m/>
  </r>
  <r>
    <m/>
    <x v="1"/>
    <x v="1"/>
    <m/>
    <m/>
  </r>
  <r>
    <n v="175"/>
    <x v="175"/>
    <x v="6"/>
    <s v="No aplicación de la Gestión del cambio "/>
    <s v="Ausencia de la revisión y actualización de requisitos legales y normativos aplicables"/>
  </r>
  <r>
    <m/>
    <x v="1"/>
    <x v="1"/>
    <m/>
    <m/>
  </r>
  <r>
    <m/>
    <x v="1"/>
    <x v="1"/>
    <m/>
    <m/>
  </r>
  <r>
    <m/>
    <x v="1"/>
    <x v="1"/>
    <m/>
    <m/>
  </r>
  <r>
    <m/>
    <x v="1"/>
    <x v="1"/>
    <m/>
    <m/>
  </r>
  <r>
    <m/>
    <x v="1"/>
    <x v="1"/>
    <m/>
    <m/>
  </r>
  <r>
    <m/>
    <x v="1"/>
    <x v="1"/>
    <m/>
    <m/>
  </r>
  <r>
    <n v="176"/>
    <x v="176"/>
    <x v="6"/>
    <s v="Seguimiento a los Planes de mejoramiento"/>
    <m/>
  </r>
  <r>
    <m/>
    <x v="1"/>
    <x v="1"/>
    <m/>
    <m/>
  </r>
  <r>
    <m/>
    <x v="1"/>
    <x v="1"/>
    <m/>
    <m/>
  </r>
  <r>
    <m/>
    <x v="1"/>
    <x v="1"/>
    <m/>
    <m/>
  </r>
  <r>
    <m/>
    <x v="1"/>
    <x v="1"/>
    <m/>
    <m/>
  </r>
  <r>
    <m/>
    <x v="1"/>
    <x v="1"/>
    <m/>
    <m/>
  </r>
  <r>
    <m/>
    <x v="1"/>
    <x v="1"/>
    <m/>
    <m/>
  </r>
  <r>
    <n v="177"/>
    <x v="177"/>
    <x v="7"/>
    <s v="Documentación incompleta en el proceso afiliación o renovación del fondo exequial"/>
    <m/>
  </r>
  <r>
    <m/>
    <x v="1"/>
    <x v="1"/>
    <m/>
    <m/>
  </r>
  <r>
    <m/>
    <x v="1"/>
    <x v="1"/>
    <m/>
    <m/>
  </r>
  <r>
    <m/>
    <x v="1"/>
    <x v="1"/>
    <m/>
    <m/>
  </r>
  <r>
    <m/>
    <x v="1"/>
    <x v="1"/>
    <m/>
    <m/>
  </r>
  <r>
    <m/>
    <x v="1"/>
    <x v="1"/>
    <m/>
    <m/>
  </r>
  <r>
    <m/>
    <x v="1"/>
    <x v="1"/>
    <m/>
    <m/>
  </r>
  <r>
    <n v="178"/>
    <x v="178"/>
    <x v="7"/>
    <s v="Alteración o falsificación de la autorización de afiliación o renovación al fondo exequial por tercero"/>
    <m/>
  </r>
  <r>
    <m/>
    <x v="1"/>
    <x v="1"/>
    <m/>
    <m/>
  </r>
  <r>
    <m/>
    <x v="1"/>
    <x v="1"/>
    <m/>
    <m/>
  </r>
  <r>
    <m/>
    <x v="1"/>
    <x v="1"/>
    <m/>
    <m/>
  </r>
  <r>
    <m/>
    <x v="1"/>
    <x v="1"/>
    <m/>
    <m/>
  </r>
  <r>
    <m/>
    <x v="1"/>
    <x v="1"/>
    <m/>
    <m/>
  </r>
  <r>
    <m/>
    <x v="1"/>
    <x v="1"/>
    <m/>
    <m/>
  </r>
  <r>
    <n v="179"/>
    <x v="179"/>
    <x v="7"/>
    <s v="No firma del contrato de afiliación y/o renovación al fondo exequial"/>
    <m/>
  </r>
  <r>
    <m/>
    <x v="1"/>
    <x v="1"/>
    <m/>
    <m/>
  </r>
  <r>
    <m/>
    <x v="1"/>
    <x v="1"/>
    <m/>
    <m/>
  </r>
  <r>
    <m/>
    <x v="1"/>
    <x v="1"/>
    <m/>
    <m/>
  </r>
  <r>
    <m/>
    <x v="1"/>
    <x v="1"/>
    <m/>
    <m/>
  </r>
  <r>
    <m/>
    <x v="1"/>
    <x v="1"/>
    <m/>
    <m/>
  </r>
  <r>
    <m/>
    <x v="1"/>
    <x v="1"/>
    <m/>
    <m/>
  </r>
  <r>
    <n v="180"/>
    <x v="180"/>
    <x v="7"/>
    <s v="Afiliación de personas que no cumplen las condiciones estipuladas en el contrato de fondo exequial"/>
    <m/>
  </r>
  <r>
    <m/>
    <x v="1"/>
    <x v="1"/>
    <m/>
    <m/>
  </r>
  <r>
    <m/>
    <x v="1"/>
    <x v="1"/>
    <m/>
    <m/>
  </r>
  <r>
    <m/>
    <x v="1"/>
    <x v="1"/>
    <m/>
    <m/>
  </r>
  <r>
    <m/>
    <x v="1"/>
    <x v="1"/>
    <m/>
    <m/>
  </r>
  <r>
    <m/>
    <x v="1"/>
    <x v="1"/>
    <m/>
    <m/>
  </r>
  <r>
    <m/>
    <x v="1"/>
    <x v="1"/>
    <m/>
    <m/>
  </r>
  <r>
    <n v="181"/>
    <x v="181"/>
    <x v="7"/>
    <s v="Error en la información registrada en el módulo de fondo exequial"/>
    <m/>
  </r>
  <r>
    <m/>
    <x v="1"/>
    <x v="1"/>
    <m/>
    <m/>
  </r>
  <r>
    <m/>
    <x v="1"/>
    <x v="1"/>
    <m/>
    <m/>
  </r>
  <r>
    <m/>
    <x v="1"/>
    <x v="1"/>
    <m/>
    <m/>
  </r>
  <r>
    <m/>
    <x v="1"/>
    <x v="1"/>
    <m/>
    <m/>
  </r>
  <r>
    <m/>
    <x v="1"/>
    <x v="1"/>
    <m/>
    <m/>
  </r>
  <r>
    <m/>
    <x v="1"/>
    <x v="1"/>
    <m/>
    <m/>
  </r>
  <r>
    <n v="182"/>
    <x v="182"/>
    <x v="7"/>
    <s v="No reporte de asociados fallecidos"/>
    <m/>
  </r>
  <r>
    <m/>
    <x v="1"/>
    <x v="1"/>
    <m/>
    <m/>
  </r>
  <r>
    <m/>
    <x v="1"/>
    <x v="1"/>
    <m/>
    <m/>
  </r>
  <r>
    <m/>
    <x v="1"/>
    <x v="1"/>
    <m/>
    <m/>
  </r>
  <r>
    <m/>
    <x v="1"/>
    <x v="1"/>
    <m/>
    <m/>
  </r>
  <r>
    <m/>
    <x v="1"/>
    <x v="1"/>
    <m/>
    <m/>
  </r>
  <r>
    <m/>
    <x v="1"/>
    <x v="1"/>
    <m/>
    <m/>
  </r>
  <r>
    <n v="183"/>
    <x v="183"/>
    <x v="7"/>
    <s v="Desconocimiento por parte de los asesores de los requisitos para aplicar al fondo de educación superior"/>
    <m/>
  </r>
  <r>
    <m/>
    <x v="1"/>
    <x v="1"/>
    <m/>
    <m/>
  </r>
  <r>
    <m/>
    <x v="1"/>
    <x v="1"/>
    <m/>
    <m/>
  </r>
  <r>
    <m/>
    <x v="1"/>
    <x v="1"/>
    <m/>
    <m/>
  </r>
  <r>
    <m/>
    <x v="1"/>
    <x v="1"/>
    <m/>
    <m/>
  </r>
  <r>
    <m/>
    <x v="1"/>
    <x v="1"/>
    <m/>
    <m/>
  </r>
  <r>
    <m/>
    <x v="1"/>
    <x v="1"/>
    <m/>
    <m/>
  </r>
  <r>
    <n v="184"/>
    <x v="184"/>
    <x v="8"/>
    <s v="Ausencia de metodología para diseño, desarrollo y actualización de aplicativos"/>
    <s v="planeación, documentación, ausencia de concepto del coord SGSI, desarrollo seguro"/>
  </r>
  <r>
    <m/>
    <x v="1"/>
    <x v="1"/>
    <m/>
    <m/>
  </r>
  <r>
    <m/>
    <x v="1"/>
    <x v="1"/>
    <m/>
    <m/>
  </r>
  <r>
    <m/>
    <x v="1"/>
    <x v="1"/>
    <m/>
    <m/>
  </r>
  <r>
    <m/>
    <x v="1"/>
    <x v="1"/>
    <m/>
    <m/>
  </r>
  <r>
    <m/>
    <x v="1"/>
    <x v="1"/>
    <m/>
    <m/>
  </r>
  <r>
    <m/>
    <x v="1"/>
    <x v="1"/>
    <m/>
    <m/>
  </r>
  <r>
    <n v="185"/>
    <x v="185"/>
    <x v="8"/>
    <s v="Descentralización de la gestión de requerimientos a OPA"/>
    <s v="planilla de reporte de novedades y/o desarrollos nuevos; no reporte de desarrollos a TIC "/>
  </r>
  <r>
    <m/>
    <x v="1"/>
    <x v="1"/>
    <m/>
    <m/>
  </r>
  <r>
    <m/>
    <x v="1"/>
    <x v="1"/>
    <m/>
    <m/>
  </r>
  <r>
    <m/>
    <x v="1"/>
    <x v="1"/>
    <m/>
    <m/>
  </r>
  <r>
    <m/>
    <x v="1"/>
    <x v="1"/>
    <m/>
    <m/>
  </r>
  <r>
    <m/>
    <x v="1"/>
    <x v="1"/>
    <m/>
    <m/>
  </r>
  <r>
    <m/>
    <x v="1"/>
    <x v="1"/>
    <m/>
    <m/>
  </r>
  <r>
    <n v="186"/>
    <x v="186"/>
    <x v="8"/>
    <s v="Actualización de versiones de OPA"/>
    <m/>
  </r>
  <r>
    <m/>
    <x v="1"/>
    <x v="1"/>
    <m/>
    <m/>
  </r>
  <r>
    <m/>
    <x v="1"/>
    <x v="1"/>
    <m/>
    <m/>
  </r>
  <r>
    <m/>
    <x v="1"/>
    <x v="1"/>
    <m/>
    <m/>
  </r>
  <r>
    <m/>
    <x v="1"/>
    <x v="1"/>
    <m/>
    <m/>
  </r>
  <r>
    <m/>
    <x v="1"/>
    <x v="1"/>
    <m/>
    <m/>
  </r>
  <r>
    <m/>
    <x v="1"/>
    <x v="1"/>
    <m/>
    <m/>
  </r>
  <r>
    <n v="187"/>
    <x v="187"/>
    <x v="8"/>
    <s v="Desactualización de versiones de aplicativos"/>
    <m/>
  </r>
  <r>
    <m/>
    <x v="1"/>
    <x v="1"/>
    <m/>
    <m/>
  </r>
  <r>
    <m/>
    <x v="1"/>
    <x v="1"/>
    <m/>
    <m/>
  </r>
  <r>
    <m/>
    <x v="1"/>
    <x v="1"/>
    <m/>
    <m/>
  </r>
  <r>
    <m/>
    <x v="1"/>
    <x v="1"/>
    <m/>
    <m/>
  </r>
  <r>
    <m/>
    <x v="1"/>
    <x v="1"/>
    <m/>
    <m/>
  </r>
  <r>
    <m/>
    <x v="1"/>
    <x v="1"/>
    <m/>
    <m/>
  </r>
  <r>
    <n v="187"/>
    <x v="188"/>
    <x v="8"/>
    <s v="No generación de Backup diario de la Base de datos "/>
    <m/>
  </r>
  <r>
    <m/>
    <x v="1"/>
    <x v="1"/>
    <m/>
    <m/>
  </r>
  <r>
    <m/>
    <x v="1"/>
    <x v="1"/>
    <m/>
    <m/>
  </r>
  <r>
    <m/>
    <x v="1"/>
    <x v="1"/>
    <m/>
    <m/>
  </r>
  <r>
    <m/>
    <x v="1"/>
    <x v="1"/>
    <m/>
    <m/>
  </r>
  <r>
    <m/>
    <x v="1"/>
    <x v="1"/>
    <m/>
    <m/>
  </r>
  <r>
    <m/>
    <x v="1"/>
    <x v="1"/>
    <m/>
    <m/>
  </r>
  <r>
    <n v="188"/>
    <x v="189"/>
    <x v="8"/>
    <s v="No descarga de los Backup diario de la base de datos"/>
    <m/>
  </r>
  <r>
    <m/>
    <x v="1"/>
    <x v="1"/>
    <m/>
    <m/>
  </r>
  <r>
    <m/>
    <x v="1"/>
    <x v="1"/>
    <m/>
    <m/>
  </r>
  <r>
    <m/>
    <x v="1"/>
    <x v="1"/>
    <m/>
    <m/>
  </r>
  <r>
    <m/>
    <x v="1"/>
    <x v="1"/>
    <m/>
    <m/>
  </r>
  <r>
    <m/>
    <x v="1"/>
    <x v="1"/>
    <m/>
    <m/>
  </r>
  <r>
    <m/>
    <x v="1"/>
    <x v="1"/>
    <m/>
    <m/>
  </r>
  <r>
    <n v="189"/>
    <x v="190"/>
    <x v="8"/>
    <s v="Pérdida de información contenida en base de datos "/>
    <m/>
  </r>
  <r>
    <m/>
    <x v="1"/>
    <x v="1"/>
    <m/>
    <m/>
  </r>
  <r>
    <m/>
    <x v="1"/>
    <x v="1"/>
    <m/>
    <m/>
  </r>
  <r>
    <m/>
    <x v="1"/>
    <x v="1"/>
    <m/>
    <m/>
  </r>
  <r>
    <m/>
    <x v="1"/>
    <x v="1"/>
    <m/>
    <m/>
  </r>
  <r>
    <m/>
    <x v="1"/>
    <x v="1"/>
    <m/>
    <m/>
  </r>
  <r>
    <m/>
    <x v="1"/>
    <x v="1"/>
    <m/>
    <m/>
  </r>
  <r>
    <n v="190"/>
    <x v="191"/>
    <x v="8"/>
    <s v="Pérdida de clave del cifrado del Backup"/>
    <m/>
  </r>
  <r>
    <m/>
    <x v="1"/>
    <x v="1"/>
    <m/>
    <m/>
  </r>
  <r>
    <m/>
    <x v="1"/>
    <x v="1"/>
    <m/>
    <m/>
  </r>
  <r>
    <m/>
    <x v="1"/>
    <x v="1"/>
    <m/>
    <m/>
  </r>
  <r>
    <m/>
    <x v="1"/>
    <x v="1"/>
    <m/>
    <m/>
  </r>
  <r>
    <m/>
    <x v="1"/>
    <x v="1"/>
    <m/>
    <m/>
  </r>
  <r>
    <m/>
    <x v="1"/>
    <x v="1"/>
    <m/>
    <m/>
  </r>
  <r>
    <n v="191"/>
    <x v="192"/>
    <x v="8"/>
    <s v="Envío de información contenida en base de datos sin seguridad"/>
    <m/>
  </r>
  <r>
    <m/>
    <x v="1"/>
    <x v="1"/>
    <m/>
    <m/>
  </r>
  <r>
    <m/>
    <x v="1"/>
    <x v="1"/>
    <m/>
    <m/>
  </r>
  <r>
    <m/>
    <x v="1"/>
    <x v="1"/>
    <m/>
    <m/>
  </r>
  <r>
    <m/>
    <x v="1"/>
    <x v="1"/>
    <m/>
    <m/>
  </r>
  <r>
    <m/>
    <x v="1"/>
    <x v="1"/>
    <m/>
    <m/>
  </r>
  <r>
    <m/>
    <x v="1"/>
    <x v="1"/>
    <m/>
    <m/>
  </r>
  <r>
    <n v="192"/>
    <x v="193"/>
    <x v="8"/>
    <s v="Subutilización de la herramienta Mildesk (mesa de ayuda)"/>
    <m/>
  </r>
  <r>
    <m/>
    <x v="1"/>
    <x v="1"/>
    <m/>
    <m/>
  </r>
  <r>
    <m/>
    <x v="1"/>
    <x v="1"/>
    <m/>
    <m/>
  </r>
  <r>
    <m/>
    <x v="1"/>
    <x v="1"/>
    <m/>
    <m/>
  </r>
  <r>
    <m/>
    <x v="1"/>
    <x v="1"/>
    <m/>
    <m/>
  </r>
  <r>
    <m/>
    <x v="1"/>
    <x v="1"/>
    <m/>
    <m/>
  </r>
  <r>
    <m/>
    <x v="1"/>
    <x v="1"/>
    <m/>
    <m/>
  </r>
  <r>
    <n v="193"/>
    <x v="194"/>
    <x v="8"/>
    <s v="Incumplimiento parcial o total al procedimiento de PR-TI-05 SOPORTE TECNICO A USUARIOS"/>
    <m/>
  </r>
  <r>
    <m/>
    <x v="1"/>
    <x v="1"/>
    <m/>
    <m/>
  </r>
  <r>
    <m/>
    <x v="1"/>
    <x v="1"/>
    <m/>
    <m/>
  </r>
  <r>
    <m/>
    <x v="1"/>
    <x v="1"/>
    <m/>
    <m/>
  </r>
  <r>
    <m/>
    <x v="1"/>
    <x v="1"/>
    <m/>
    <m/>
  </r>
  <r>
    <m/>
    <x v="1"/>
    <x v="1"/>
    <m/>
    <m/>
  </r>
  <r>
    <m/>
    <x v="1"/>
    <x v="1"/>
    <m/>
    <m/>
  </r>
  <r>
    <n v="194"/>
    <x v="195"/>
    <x v="8"/>
    <s v="Acceso a la información por parte de los proveedores de servicios técnicos"/>
    <m/>
  </r>
  <r>
    <m/>
    <x v="1"/>
    <x v="1"/>
    <m/>
    <m/>
  </r>
  <r>
    <m/>
    <x v="1"/>
    <x v="1"/>
    <m/>
    <m/>
  </r>
  <r>
    <m/>
    <x v="1"/>
    <x v="1"/>
    <m/>
    <m/>
  </r>
  <r>
    <m/>
    <x v="1"/>
    <x v="1"/>
    <m/>
    <m/>
  </r>
  <r>
    <m/>
    <x v="1"/>
    <x v="1"/>
    <m/>
    <m/>
  </r>
  <r>
    <m/>
    <x v="1"/>
    <x v="1"/>
    <m/>
    <m/>
  </r>
  <r>
    <n v="195"/>
    <x v="196"/>
    <x v="8"/>
    <s v="Acceso a la información vía red inalambrica por usuarios no autorizados"/>
    <m/>
  </r>
  <r>
    <m/>
    <x v="1"/>
    <x v="1"/>
    <m/>
    <m/>
  </r>
  <r>
    <m/>
    <x v="1"/>
    <x v="1"/>
    <m/>
    <m/>
  </r>
  <r>
    <m/>
    <x v="1"/>
    <x v="1"/>
    <m/>
    <m/>
  </r>
  <r>
    <m/>
    <x v="1"/>
    <x v="1"/>
    <m/>
    <m/>
  </r>
  <r>
    <m/>
    <x v="1"/>
    <x v="1"/>
    <m/>
    <m/>
  </r>
  <r>
    <m/>
    <x v="1"/>
    <x v="1"/>
    <m/>
    <m/>
  </r>
  <r>
    <n v="196"/>
    <x v="197"/>
    <x v="8"/>
    <s v="Pérdida o daño de equipos de terceros dentro de las instalaciones de COONFIE"/>
    <m/>
  </r>
  <r>
    <m/>
    <x v="1"/>
    <x v="1"/>
    <m/>
    <m/>
  </r>
  <r>
    <m/>
    <x v="1"/>
    <x v="1"/>
    <m/>
    <m/>
  </r>
  <r>
    <m/>
    <x v="1"/>
    <x v="1"/>
    <m/>
    <m/>
  </r>
  <r>
    <m/>
    <x v="1"/>
    <x v="1"/>
    <m/>
    <m/>
  </r>
  <r>
    <m/>
    <x v="1"/>
    <x v="1"/>
    <m/>
    <m/>
  </r>
  <r>
    <m/>
    <x v="1"/>
    <x v="1"/>
    <m/>
    <m/>
  </r>
  <r>
    <n v="197"/>
    <x v="198"/>
    <x v="8"/>
    <s v="Utilización errónea de los recursos tecnológicos por parte de terceros"/>
    <m/>
  </r>
  <r>
    <m/>
    <x v="1"/>
    <x v="1"/>
    <m/>
    <m/>
  </r>
  <r>
    <m/>
    <x v="1"/>
    <x v="1"/>
    <m/>
    <m/>
  </r>
  <r>
    <m/>
    <x v="1"/>
    <x v="1"/>
    <m/>
    <m/>
  </r>
  <r>
    <m/>
    <x v="1"/>
    <x v="1"/>
    <m/>
    <m/>
  </r>
  <r>
    <m/>
    <x v="1"/>
    <x v="1"/>
    <m/>
    <m/>
  </r>
  <r>
    <m/>
    <x v="1"/>
    <x v="1"/>
    <m/>
    <m/>
  </r>
  <r>
    <n v="198"/>
    <x v="199"/>
    <x v="8"/>
    <s v="Acceso a la información vía conexión VPN por usuarios no autorizados"/>
    <m/>
  </r>
  <r>
    <m/>
    <x v="1"/>
    <x v="1"/>
    <m/>
    <m/>
  </r>
  <r>
    <m/>
    <x v="1"/>
    <x v="1"/>
    <m/>
    <m/>
  </r>
  <r>
    <m/>
    <x v="1"/>
    <x v="1"/>
    <m/>
    <m/>
  </r>
  <r>
    <m/>
    <x v="1"/>
    <x v="1"/>
    <m/>
    <m/>
  </r>
  <r>
    <m/>
    <x v="1"/>
    <x v="1"/>
    <m/>
    <m/>
  </r>
  <r>
    <m/>
    <x v="1"/>
    <x v="1"/>
    <m/>
    <m/>
  </r>
  <r>
    <n v="199"/>
    <x v="200"/>
    <x v="8"/>
    <s v="Daño o pérdida de equipos por manipulación de personas no autorizadas"/>
    <m/>
  </r>
  <r>
    <m/>
    <x v="1"/>
    <x v="1"/>
    <m/>
    <m/>
  </r>
  <r>
    <m/>
    <x v="1"/>
    <x v="1"/>
    <m/>
    <m/>
  </r>
  <r>
    <m/>
    <x v="1"/>
    <x v="1"/>
    <m/>
    <m/>
  </r>
  <r>
    <m/>
    <x v="1"/>
    <x v="1"/>
    <m/>
    <m/>
  </r>
  <r>
    <m/>
    <x v="1"/>
    <x v="1"/>
    <m/>
    <m/>
  </r>
  <r>
    <m/>
    <x v="1"/>
    <x v="1"/>
    <m/>
    <m/>
  </r>
  <r>
    <n v="200"/>
    <x v="201"/>
    <x v="8"/>
    <s v="Caídas en el servicio de los canales de datos e internet"/>
    <m/>
  </r>
  <r>
    <m/>
    <x v="1"/>
    <x v="1"/>
    <m/>
    <m/>
  </r>
  <r>
    <m/>
    <x v="1"/>
    <x v="1"/>
    <m/>
    <m/>
  </r>
  <r>
    <m/>
    <x v="1"/>
    <x v="1"/>
    <m/>
    <m/>
  </r>
  <r>
    <m/>
    <x v="1"/>
    <x v="1"/>
    <m/>
    <m/>
  </r>
  <r>
    <m/>
    <x v="1"/>
    <x v="1"/>
    <m/>
    <m/>
  </r>
  <r>
    <m/>
    <x v="1"/>
    <x v="1"/>
    <m/>
    <m/>
  </r>
  <r>
    <n v="201"/>
    <x v="202"/>
    <x v="8"/>
    <s v="Interrupción en la prestación de los servicios alojados nube"/>
    <m/>
  </r>
  <r>
    <m/>
    <x v="1"/>
    <x v="1"/>
    <m/>
    <m/>
  </r>
  <r>
    <m/>
    <x v="1"/>
    <x v="1"/>
    <m/>
    <m/>
  </r>
  <r>
    <m/>
    <x v="1"/>
    <x v="1"/>
    <m/>
    <m/>
  </r>
  <r>
    <m/>
    <x v="1"/>
    <x v="1"/>
    <m/>
    <m/>
  </r>
  <r>
    <m/>
    <x v="1"/>
    <x v="1"/>
    <m/>
    <m/>
  </r>
  <r>
    <m/>
    <x v="1"/>
    <x v="1"/>
    <m/>
    <m/>
  </r>
  <r>
    <n v="202"/>
    <x v="203"/>
    <x v="8"/>
    <s v="Fallas en el software operativo"/>
    <m/>
  </r>
  <r>
    <m/>
    <x v="1"/>
    <x v="1"/>
    <m/>
    <m/>
  </r>
  <r>
    <m/>
    <x v="1"/>
    <x v="1"/>
    <m/>
    <m/>
  </r>
  <r>
    <m/>
    <x v="1"/>
    <x v="1"/>
    <m/>
    <m/>
  </r>
  <r>
    <m/>
    <x v="1"/>
    <x v="1"/>
    <m/>
    <m/>
  </r>
  <r>
    <m/>
    <x v="1"/>
    <x v="1"/>
    <m/>
    <m/>
  </r>
  <r>
    <m/>
    <x v="1"/>
    <x v="1"/>
    <m/>
    <m/>
  </r>
  <r>
    <n v="203"/>
    <x v="204"/>
    <x v="8"/>
    <s v="Fraude tecnológico"/>
    <m/>
  </r>
  <r>
    <m/>
    <x v="1"/>
    <x v="1"/>
    <m/>
    <m/>
  </r>
  <r>
    <m/>
    <x v="1"/>
    <x v="1"/>
    <m/>
    <m/>
  </r>
  <r>
    <m/>
    <x v="1"/>
    <x v="1"/>
    <m/>
    <m/>
  </r>
  <r>
    <m/>
    <x v="1"/>
    <x v="1"/>
    <m/>
    <m/>
  </r>
  <r>
    <m/>
    <x v="1"/>
    <x v="1"/>
    <m/>
    <m/>
  </r>
  <r>
    <m/>
    <x v="1"/>
    <x v="1"/>
    <m/>
    <m/>
  </r>
  <r>
    <n v="204"/>
    <x v="205"/>
    <x v="8"/>
    <s v="Robo de información y ataques cibernéticos."/>
    <m/>
  </r>
  <r>
    <m/>
    <x v="1"/>
    <x v="1"/>
    <m/>
    <m/>
  </r>
  <r>
    <m/>
    <x v="1"/>
    <x v="1"/>
    <m/>
    <m/>
  </r>
  <r>
    <m/>
    <x v="1"/>
    <x v="1"/>
    <m/>
    <m/>
  </r>
  <r>
    <m/>
    <x v="1"/>
    <x v="1"/>
    <m/>
    <m/>
  </r>
  <r>
    <m/>
    <x v="1"/>
    <x v="1"/>
    <m/>
    <m/>
  </r>
  <r>
    <m/>
    <x v="1"/>
    <x v="1"/>
    <m/>
    <m/>
  </r>
  <r>
    <n v="205"/>
    <x v="206"/>
    <x v="8"/>
    <s v="Cese de las actividades a causa de corte prolongado de fluido eléctrico"/>
    <m/>
  </r>
  <r>
    <m/>
    <x v="1"/>
    <x v="1"/>
    <m/>
    <m/>
  </r>
  <r>
    <m/>
    <x v="1"/>
    <x v="1"/>
    <m/>
    <m/>
  </r>
  <r>
    <m/>
    <x v="1"/>
    <x v="1"/>
    <m/>
    <m/>
  </r>
  <r>
    <m/>
    <x v="1"/>
    <x v="1"/>
    <m/>
    <m/>
  </r>
  <r>
    <m/>
    <x v="1"/>
    <x v="1"/>
    <m/>
    <m/>
  </r>
  <r>
    <m/>
    <x v="1"/>
    <x v="1"/>
    <m/>
    <m/>
  </r>
  <r>
    <n v="206"/>
    <x v="207"/>
    <x v="8"/>
    <s v="Compromiso esporádico de los actores claves ante el SGSI"/>
    <s v="Incumplimiento de las responsabilidades por parte de los actores claves del SGSI"/>
  </r>
  <r>
    <m/>
    <x v="1"/>
    <x v="1"/>
    <m/>
    <m/>
  </r>
  <r>
    <m/>
    <x v="1"/>
    <x v="1"/>
    <m/>
    <m/>
  </r>
  <r>
    <m/>
    <x v="1"/>
    <x v="1"/>
    <m/>
    <m/>
  </r>
  <r>
    <m/>
    <x v="1"/>
    <x v="1"/>
    <m/>
    <m/>
  </r>
  <r>
    <m/>
    <x v="1"/>
    <x v="1"/>
    <m/>
    <m/>
  </r>
  <r>
    <m/>
    <x v="1"/>
    <x v="1"/>
    <m/>
    <m/>
  </r>
  <r>
    <n v="207"/>
    <x v="208"/>
    <x v="8"/>
    <s v="Acceso y/o divulgación a la información desde dispositivos no autorizados"/>
    <m/>
  </r>
  <r>
    <m/>
    <x v="1"/>
    <x v="1"/>
    <m/>
    <m/>
  </r>
  <r>
    <m/>
    <x v="1"/>
    <x v="1"/>
    <m/>
    <m/>
  </r>
  <r>
    <m/>
    <x v="1"/>
    <x v="1"/>
    <m/>
    <m/>
  </r>
  <r>
    <m/>
    <x v="1"/>
    <x v="1"/>
    <m/>
    <m/>
  </r>
  <r>
    <m/>
    <x v="1"/>
    <x v="1"/>
    <m/>
    <m/>
  </r>
  <r>
    <m/>
    <x v="1"/>
    <x v="1"/>
    <m/>
    <m/>
  </r>
  <r>
    <n v="208"/>
    <x v="209"/>
    <x v="8"/>
    <s v="No aplicar los cambios de perfil oportunamente"/>
    <m/>
  </r>
  <r>
    <m/>
    <x v="1"/>
    <x v="1"/>
    <m/>
    <m/>
  </r>
  <r>
    <m/>
    <x v="1"/>
    <x v="1"/>
    <m/>
    <m/>
  </r>
  <r>
    <m/>
    <x v="1"/>
    <x v="1"/>
    <m/>
    <m/>
  </r>
  <r>
    <m/>
    <x v="1"/>
    <x v="1"/>
    <m/>
    <m/>
  </r>
  <r>
    <m/>
    <x v="1"/>
    <x v="1"/>
    <m/>
    <m/>
  </r>
  <r>
    <m/>
    <x v="1"/>
    <x v="1"/>
    <m/>
    <m/>
  </r>
  <r>
    <n v="209"/>
    <x v="210"/>
    <x v="9"/>
    <s v="Establecimiento de relación comercial y/o contractual sin autorización de tratamiento de datos personales"/>
    <s v="Vinculación de afiliados, funcionarios, aspirantes proveedores, contratistas, aliados comerciales, practicantes, aprendices, miembros de órganos sociales sin autorización de tratamiento de datos personales"/>
  </r>
  <r>
    <m/>
    <x v="1"/>
    <x v="1"/>
    <m/>
    <m/>
  </r>
  <r>
    <m/>
    <x v="1"/>
    <x v="1"/>
    <m/>
    <m/>
  </r>
  <r>
    <m/>
    <x v="1"/>
    <x v="1"/>
    <m/>
    <m/>
  </r>
  <r>
    <m/>
    <x v="1"/>
    <x v="1"/>
    <m/>
    <m/>
  </r>
  <r>
    <m/>
    <x v="1"/>
    <x v="1"/>
    <m/>
    <m/>
  </r>
  <r>
    <m/>
    <x v="1"/>
    <x v="1"/>
    <m/>
    <m/>
  </r>
  <r>
    <m/>
    <x v="1"/>
    <x v="1"/>
    <m/>
    <m/>
  </r>
  <r>
    <n v="212"/>
    <x v="211"/>
    <x v="9"/>
    <s v="Ausencia del soporte de actualización de datos personales"/>
    <s v="Violación al principio de integridad al realizar modificaciones o altereaciones a los datos personales "/>
  </r>
  <r>
    <m/>
    <x v="1"/>
    <x v="1"/>
    <m/>
    <m/>
  </r>
  <r>
    <m/>
    <x v="1"/>
    <x v="1"/>
    <m/>
    <m/>
  </r>
  <r>
    <m/>
    <x v="1"/>
    <x v="1"/>
    <m/>
    <m/>
  </r>
  <r>
    <m/>
    <x v="1"/>
    <x v="1"/>
    <m/>
    <m/>
  </r>
  <r>
    <m/>
    <x v="1"/>
    <x v="1"/>
    <m/>
    <m/>
  </r>
  <r>
    <m/>
    <x v="1"/>
    <x v="1"/>
    <m/>
    <m/>
  </r>
  <r>
    <n v="213"/>
    <x v="212"/>
    <x v="9"/>
    <s v="Consulta a operadores de información sin autorización del titular"/>
    <s v="Validación de reportes ante los operadores de información sin recolectar previamente la autorización de consulta y reporte"/>
  </r>
  <r>
    <m/>
    <x v="1"/>
    <x v="1"/>
    <m/>
    <m/>
  </r>
  <r>
    <m/>
    <x v="1"/>
    <x v="1"/>
    <m/>
    <m/>
  </r>
  <r>
    <m/>
    <x v="1"/>
    <x v="1"/>
    <m/>
    <m/>
  </r>
  <r>
    <m/>
    <x v="1"/>
    <x v="1"/>
    <m/>
    <m/>
  </r>
  <r>
    <m/>
    <x v="1"/>
    <x v="1"/>
    <m/>
    <m/>
  </r>
  <r>
    <m/>
    <x v="1"/>
    <x v="1"/>
    <m/>
    <m/>
  </r>
  <r>
    <n v="214"/>
    <x v="213"/>
    <x v="9"/>
    <s v="Entrega de información a terceros no autorizados"/>
    <m/>
  </r>
  <r>
    <m/>
    <x v="1"/>
    <x v="1"/>
    <m/>
    <m/>
  </r>
  <r>
    <m/>
    <x v="1"/>
    <x v="1"/>
    <m/>
    <m/>
  </r>
  <r>
    <m/>
    <x v="1"/>
    <x v="1"/>
    <m/>
    <m/>
  </r>
  <r>
    <m/>
    <x v="1"/>
    <x v="1"/>
    <m/>
    <m/>
  </r>
  <r>
    <m/>
    <x v="1"/>
    <x v="1"/>
    <m/>
    <m/>
  </r>
  <r>
    <m/>
    <x v="1"/>
    <x v="1"/>
    <m/>
    <m/>
  </r>
  <r>
    <n v="215"/>
    <x v="214"/>
    <x v="9"/>
    <s v="No realizar inscripción de leyendas ante los operadores de información "/>
    <s v="Por discusión judicial, por reclamación, por suplantación"/>
  </r>
  <r>
    <m/>
    <x v="1"/>
    <x v="1"/>
    <m/>
    <m/>
  </r>
  <r>
    <m/>
    <x v="1"/>
    <x v="1"/>
    <m/>
    <m/>
  </r>
  <r>
    <m/>
    <x v="1"/>
    <x v="1"/>
    <m/>
    <m/>
  </r>
  <r>
    <m/>
    <x v="1"/>
    <x v="1"/>
    <m/>
    <m/>
  </r>
  <r>
    <m/>
    <x v="1"/>
    <x v="1"/>
    <m/>
    <m/>
  </r>
  <r>
    <m/>
    <x v="1"/>
    <x v="1"/>
    <m/>
    <m/>
  </r>
  <r>
    <n v="216"/>
    <x v="215"/>
    <x v="9"/>
    <s v="Acceso no autorizado a datos personales"/>
    <m/>
  </r>
  <r>
    <m/>
    <x v="1"/>
    <x v="1"/>
    <m/>
    <m/>
  </r>
  <r>
    <m/>
    <x v="1"/>
    <x v="1"/>
    <m/>
    <m/>
  </r>
  <r>
    <m/>
    <x v="1"/>
    <x v="1"/>
    <m/>
    <m/>
  </r>
  <r>
    <m/>
    <x v="1"/>
    <x v="1"/>
    <m/>
    <m/>
  </r>
  <r>
    <m/>
    <x v="1"/>
    <x v="1"/>
    <m/>
    <m/>
  </r>
  <r>
    <m/>
    <x v="1"/>
    <x v="1"/>
    <m/>
    <m/>
  </r>
  <r>
    <n v="217"/>
    <x v="216"/>
    <x v="9"/>
    <s v="Incumplimiento parcial y/o total al procedimiento de atención de consultas y reclamos"/>
    <m/>
  </r>
  <r>
    <m/>
    <x v="1"/>
    <x v="1"/>
    <m/>
    <m/>
  </r>
  <r>
    <m/>
    <x v="1"/>
    <x v="1"/>
    <m/>
    <m/>
  </r>
  <r>
    <m/>
    <x v="1"/>
    <x v="1"/>
    <m/>
    <m/>
  </r>
  <r>
    <m/>
    <x v="1"/>
    <x v="1"/>
    <m/>
    <m/>
  </r>
  <r>
    <m/>
    <x v="1"/>
    <x v="1"/>
    <m/>
    <m/>
  </r>
  <r>
    <m/>
    <x v="1"/>
    <x v="1"/>
    <m/>
    <m/>
  </r>
  <r>
    <n v="218"/>
    <x v="217"/>
    <x v="9"/>
    <s v="No automatización del proceso de atención de consultas y reclamos"/>
    <m/>
  </r>
  <r>
    <m/>
    <x v="1"/>
    <x v="1"/>
    <m/>
    <m/>
  </r>
  <r>
    <m/>
    <x v="1"/>
    <x v="1"/>
    <m/>
    <m/>
  </r>
  <r>
    <m/>
    <x v="1"/>
    <x v="1"/>
    <m/>
    <m/>
  </r>
  <r>
    <m/>
    <x v="1"/>
    <x v="1"/>
    <m/>
    <m/>
  </r>
  <r>
    <m/>
    <x v="1"/>
    <x v="1"/>
    <m/>
    <m/>
  </r>
  <r>
    <m/>
    <x v="1"/>
    <x v="1"/>
    <m/>
    <m/>
  </r>
  <r>
    <n v="219"/>
    <x v="218"/>
    <x v="9"/>
    <s v="Incumplimiento de calendario de reportes ante la SIC"/>
    <m/>
  </r>
  <r>
    <m/>
    <x v="1"/>
    <x v="1"/>
    <m/>
    <m/>
  </r>
  <r>
    <m/>
    <x v="1"/>
    <x v="1"/>
    <m/>
    <m/>
  </r>
  <r>
    <m/>
    <x v="1"/>
    <x v="1"/>
    <m/>
    <m/>
  </r>
  <r>
    <m/>
    <x v="1"/>
    <x v="1"/>
    <m/>
    <m/>
  </r>
  <r>
    <m/>
    <x v="1"/>
    <x v="1"/>
    <m/>
    <m/>
  </r>
  <r>
    <m/>
    <x v="1"/>
    <x v="1"/>
    <m/>
    <m/>
  </r>
  <r>
    <n v="220"/>
    <x v="219"/>
    <x v="9"/>
    <s v="Ausencia de personal capacitado para atención de contingencias"/>
    <m/>
  </r>
  <r>
    <m/>
    <x v="1"/>
    <x v="1"/>
    <m/>
    <m/>
  </r>
  <r>
    <m/>
    <x v="1"/>
    <x v="1"/>
    <m/>
    <m/>
  </r>
  <r>
    <m/>
    <x v="1"/>
    <x v="1"/>
    <m/>
    <m/>
  </r>
  <r>
    <m/>
    <x v="1"/>
    <x v="1"/>
    <m/>
    <m/>
  </r>
  <r>
    <m/>
    <x v="1"/>
    <x v="1"/>
    <m/>
    <m/>
  </r>
  <r>
    <m/>
    <x v="1"/>
    <x v="1"/>
    <m/>
    <m/>
  </r>
  <r>
    <n v="221"/>
    <x v="220"/>
    <x v="9"/>
    <s v="Indisponibilidad de los datos"/>
    <m/>
  </r>
  <r>
    <m/>
    <x v="1"/>
    <x v="1"/>
    <m/>
    <m/>
  </r>
  <r>
    <m/>
    <x v="1"/>
    <x v="1"/>
    <m/>
    <m/>
  </r>
  <r>
    <m/>
    <x v="1"/>
    <x v="1"/>
    <m/>
    <m/>
  </r>
  <r>
    <m/>
    <x v="1"/>
    <x v="1"/>
    <m/>
    <m/>
  </r>
  <r>
    <m/>
    <x v="1"/>
    <x v="1"/>
    <m/>
    <m/>
  </r>
  <r>
    <m/>
    <x v="1"/>
    <x v="1"/>
    <m/>
    <m/>
  </r>
  <r>
    <n v="222"/>
    <x v="221"/>
    <x v="9"/>
    <s v="No aseguramiento de la calidad y/o veraciddad de los datos personales "/>
    <m/>
  </r>
  <r>
    <m/>
    <x v="1"/>
    <x v="1"/>
    <m/>
    <m/>
  </r>
  <r>
    <m/>
    <x v="1"/>
    <x v="1"/>
    <m/>
    <m/>
  </r>
  <r>
    <m/>
    <x v="1"/>
    <x v="1"/>
    <m/>
    <m/>
  </r>
  <r>
    <m/>
    <x v="1"/>
    <x v="1"/>
    <m/>
    <m/>
  </r>
  <r>
    <m/>
    <x v="1"/>
    <x v="1"/>
    <m/>
    <m/>
  </r>
  <r>
    <m/>
    <x v="1"/>
    <x v="1"/>
    <m/>
    <m/>
  </r>
  <r>
    <n v="223"/>
    <x v="222"/>
    <x v="9"/>
    <s v="Uso incorrecto de los datos personales"/>
    <m/>
  </r>
  <r>
    <m/>
    <x v="1"/>
    <x v="1"/>
    <m/>
    <m/>
  </r>
  <r>
    <m/>
    <x v="1"/>
    <x v="1"/>
    <m/>
    <m/>
  </r>
  <r>
    <m/>
    <x v="1"/>
    <x v="1"/>
    <m/>
    <m/>
  </r>
  <r>
    <m/>
    <x v="1"/>
    <x v="1"/>
    <m/>
    <m/>
  </r>
  <r>
    <m/>
    <x v="1"/>
    <x v="1"/>
    <m/>
    <m/>
  </r>
  <r>
    <m/>
    <x v="1"/>
    <x v="1"/>
    <m/>
    <m/>
  </r>
  <r>
    <n v="224"/>
    <x v="223"/>
    <x v="9"/>
    <s v="Ausencia de clausulas de confidencialidad "/>
    <s v="No firma de clausulas de confidencialidad con todas las personas que intervienen en el tratamiento de los datos personales"/>
  </r>
  <r>
    <m/>
    <x v="1"/>
    <x v="1"/>
    <m/>
    <m/>
  </r>
  <r>
    <m/>
    <x v="1"/>
    <x v="1"/>
    <m/>
    <m/>
  </r>
  <r>
    <m/>
    <x v="1"/>
    <x v="1"/>
    <m/>
    <m/>
  </r>
  <r>
    <m/>
    <x v="1"/>
    <x v="1"/>
    <m/>
    <m/>
  </r>
  <r>
    <m/>
    <x v="1"/>
    <x v="1"/>
    <m/>
    <m/>
  </r>
  <r>
    <m/>
    <x v="1"/>
    <x v="1"/>
    <m/>
    <m/>
  </r>
  <r>
    <n v="225"/>
    <x v="224"/>
    <x v="9"/>
    <s v="Incumplimiento al principio de temporalidad"/>
    <s v="Tratamiento de datos luego de finalizada la relacion contractual,  No eliminación de reportes de operadores de información"/>
  </r>
  <r>
    <m/>
    <x v="1"/>
    <x v="1"/>
    <m/>
    <m/>
  </r>
  <r>
    <m/>
    <x v="1"/>
    <x v="1"/>
    <m/>
    <m/>
  </r>
  <r>
    <m/>
    <x v="1"/>
    <x v="1"/>
    <m/>
    <m/>
  </r>
  <r>
    <m/>
    <x v="1"/>
    <x v="1"/>
    <m/>
    <m/>
  </r>
  <r>
    <m/>
    <x v="1"/>
    <x v="1"/>
    <m/>
    <m/>
  </r>
  <r>
    <m/>
    <x v="1"/>
    <x v="1"/>
    <m/>
    <m/>
  </r>
  <r>
    <n v="226"/>
    <x v="225"/>
    <x v="9"/>
    <s v="Envío de datos personales sin medidas de seguridad"/>
    <m/>
  </r>
  <r>
    <m/>
    <x v="1"/>
    <x v="1"/>
    <m/>
    <m/>
  </r>
  <r>
    <m/>
    <x v="1"/>
    <x v="1"/>
    <m/>
    <m/>
  </r>
  <r>
    <m/>
    <x v="1"/>
    <x v="1"/>
    <m/>
    <m/>
  </r>
  <r>
    <m/>
    <x v="1"/>
    <x v="1"/>
    <m/>
    <m/>
  </r>
  <r>
    <m/>
    <x v="1"/>
    <x v="1"/>
    <m/>
    <m/>
  </r>
  <r>
    <m/>
    <x v="1"/>
    <x v="1"/>
    <m/>
    <m/>
  </r>
  <r>
    <n v="227"/>
    <x v="226"/>
    <x v="9"/>
    <s v="Embargos"/>
    <m/>
  </r>
  <r>
    <m/>
    <x v="1"/>
    <x v="1"/>
    <m/>
    <m/>
  </r>
  <r>
    <m/>
    <x v="1"/>
    <x v="1"/>
    <m/>
    <m/>
  </r>
  <r>
    <m/>
    <x v="1"/>
    <x v="1"/>
    <m/>
    <m/>
  </r>
  <r>
    <m/>
    <x v="1"/>
    <x v="1"/>
    <m/>
    <m/>
  </r>
  <r>
    <m/>
    <x v="1"/>
    <x v="1"/>
    <m/>
    <m/>
  </r>
  <r>
    <m/>
    <x v="1"/>
    <x v="1"/>
    <m/>
    <m/>
  </r>
  <r>
    <n v="228"/>
    <x v="227"/>
    <x v="8"/>
    <s v="Ausencia de documentación de los procesos de TIC"/>
    <m/>
  </r>
  <r>
    <m/>
    <x v="1"/>
    <x v="1"/>
    <m/>
    <m/>
  </r>
  <r>
    <m/>
    <x v="1"/>
    <x v="1"/>
    <m/>
    <m/>
  </r>
  <r>
    <m/>
    <x v="1"/>
    <x v="1"/>
    <m/>
    <m/>
  </r>
  <r>
    <m/>
    <x v="1"/>
    <x v="1"/>
    <m/>
    <m/>
  </r>
  <r>
    <m/>
    <x v="1"/>
    <x v="1"/>
    <m/>
    <m/>
  </r>
  <r>
    <m/>
    <x v="1"/>
    <x v="1"/>
    <m/>
    <m/>
  </r>
  <r>
    <n v="229"/>
    <x v="228"/>
    <x v="8"/>
    <s v="Administración de usuarios y operadores"/>
    <m/>
  </r>
  <r>
    <m/>
    <x v="1"/>
    <x v="1"/>
    <m/>
    <m/>
  </r>
  <r>
    <m/>
    <x v="1"/>
    <x v="1"/>
    <m/>
    <m/>
  </r>
  <r>
    <m/>
    <x v="1"/>
    <x v="1"/>
    <m/>
    <m/>
  </r>
  <r>
    <m/>
    <x v="1"/>
    <x v="1"/>
    <m/>
    <m/>
  </r>
  <r>
    <m/>
    <x v="1"/>
    <x v="1"/>
    <m/>
    <m/>
  </r>
  <r>
    <m/>
    <x v="1"/>
    <x v="1"/>
    <m/>
    <m/>
  </r>
  <r>
    <n v="230"/>
    <x v="229"/>
    <x v="8"/>
    <s v="Error en la información contenida en los informes que se reportan a la SES"/>
    <m/>
  </r>
  <r>
    <m/>
    <x v="1"/>
    <x v="1"/>
    <m/>
    <m/>
  </r>
  <r>
    <m/>
    <x v="1"/>
    <x v="1"/>
    <m/>
    <m/>
  </r>
  <r>
    <m/>
    <x v="1"/>
    <x v="1"/>
    <m/>
    <m/>
  </r>
  <r>
    <m/>
    <x v="1"/>
    <x v="1"/>
    <m/>
    <m/>
  </r>
  <r>
    <m/>
    <x v="1"/>
    <x v="1"/>
    <m/>
    <m/>
  </r>
  <r>
    <m/>
    <x v="1"/>
    <x v="1"/>
    <m/>
    <m/>
  </r>
  <r>
    <n v="231"/>
    <x v="230"/>
    <x v="8"/>
    <s v="Manipulación de los informes que se reportan a la SES"/>
    <m/>
  </r>
  <r>
    <m/>
    <x v="1"/>
    <x v="1"/>
    <m/>
    <m/>
  </r>
  <r>
    <m/>
    <x v="1"/>
    <x v="1"/>
    <m/>
    <m/>
  </r>
  <r>
    <m/>
    <x v="1"/>
    <x v="1"/>
    <m/>
    <m/>
  </r>
  <r>
    <m/>
    <x v="1"/>
    <x v="1"/>
    <m/>
    <m/>
  </r>
  <r>
    <m/>
    <x v="1"/>
    <x v="1"/>
    <m/>
    <m/>
  </r>
  <r>
    <m/>
    <x v="1"/>
    <x v="1"/>
    <m/>
    <m/>
  </r>
  <r>
    <n v="232"/>
    <x v="231"/>
    <x v="8"/>
    <s v="Fallas en el aplicativo SICSES"/>
    <m/>
  </r>
  <r>
    <m/>
    <x v="1"/>
    <x v="1"/>
    <m/>
    <m/>
  </r>
  <r>
    <m/>
    <x v="1"/>
    <x v="1"/>
    <m/>
    <m/>
  </r>
  <r>
    <m/>
    <x v="1"/>
    <x v="1"/>
    <m/>
    <m/>
  </r>
  <r>
    <m/>
    <x v="1"/>
    <x v="1"/>
    <m/>
    <m/>
  </r>
  <r>
    <m/>
    <x v="1"/>
    <x v="1"/>
    <m/>
    <m/>
  </r>
  <r>
    <m/>
    <x v="1"/>
    <x v="1"/>
    <m/>
    <m/>
  </r>
  <r>
    <n v="233"/>
    <x v="232"/>
    <x v="8"/>
    <s v="Inconsistencia de la información contenida en informes de SICSES vs informes de OPA"/>
    <m/>
  </r>
  <r>
    <m/>
    <x v="1"/>
    <x v="1"/>
    <m/>
    <m/>
  </r>
  <r>
    <m/>
    <x v="1"/>
    <x v="1"/>
    <m/>
    <m/>
  </r>
  <r>
    <m/>
    <x v="1"/>
    <x v="1"/>
    <m/>
    <m/>
  </r>
  <r>
    <m/>
    <x v="1"/>
    <x v="1"/>
    <m/>
    <m/>
  </r>
  <r>
    <m/>
    <x v="1"/>
    <x v="1"/>
    <m/>
    <m/>
  </r>
  <r>
    <m/>
    <x v="1"/>
    <x v="1"/>
    <m/>
    <m/>
  </r>
  <r>
    <n v="234"/>
    <x v="233"/>
    <x v="8"/>
    <s v="Ausencia de control del equipo de reporte SES"/>
    <m/>
  </r>
  <r>
    <m/>
    <x v="1"/>
    <x v="1"/>
    <m/>
    <m/>
  </r>
  <r>
    <m/>
    <x v="1"/>
    <x v="1"/>
    <m/>
    <m/>
  </r>
  <r>
    <m/>
    <x v="1"/>
    <x v="1"/>
    <m/>
    <m/>
  </r>
  <r>
    <m/>
    <x v="1"/>
    <x v="1"/>
    <m/>
    <m/>
  </r>
  <r>
    <m/>
    <x v="1"/>
    <x v="1"/>
    <m/>
    <m/>
  </r>
  <r>
    <m/>
    <x v="1"/>
    <x v="1"/>
    <m/>
    <m/>
  </r>
  <r>
    <n v="235"/>
    <x v="234"/>
    <x v="8"/>
    <s v="Ausencia de copia de seguridad de informes presentados a la SES"/>
    <m/>
  </r>
  <r>
    <m/>
    <x v="1"/>
    <x v="1"/>
    <m/>
    <m/>
  </r>
  <r>
    <m/>
    <x v="1"/>
    <x v="1"/>
    <m/>
    <m/>
  </r>
  <r>
    <m/>
    <x v="1"/>
    <x v="1"/>
    <m/>
    <m/>
  </r>
  <r>
    <m/>
    <x v="1"/>
    <x v="1"/>
    <m/>
    <m/>
  </r>
  <r>
    <m/>
    <x v="1"/>
    <x v="1"/>
    <m/>
    <m/>
  </r>
  <r>
    <m/>
    <x v="1"/>
    <x v="1"/>
    <m/>
    <m/>
  </r>
  <r>
    <n v="236"/>
    <x v="235"/>
    <x v="8"/>
    <s v="Retrasos en el proceso de cierre contable "/>
    <m/>
  </r>
  <r>
    <m/>
    <x v="1"/>
    <x v="1"/>
    <m/>
    <m/>
  </r>
  <r>
    <m/>
    <x v="1"/>
    <x v="1"/>
    <m/>
    <m/>
  </r>
  <r>
    <m/>
    <x v="1"/>
    <x v="1"/>
    <m/>
    <m/>
  </r>
  <r>
    <m/>
    <x v="1"/>
    <x v="1"/>
    <m/>
    <m/>
  </r>
  <r>
    <m/>
    <x v="1"/>
    <x v="1"/>
    <m/>
    <m/>
  </r>
  <r>
    <m/>
    <x v="1"/>
    <x v="1"/>
    <m/>
    <m/>
  </r>
  <r>
    <n v="237"/>
    <x v="236"/>
    <x v="8"/>
    <s v="Asignación de tareas que no son competencia de la Subgerencia de TIC"/>
    <m/>
  </r>
  <r>
    <m/>
    <x v="1"/>
    <x v="1"/>
    <m/>
    <m/>
  </r>
  <r>
    <m/>
    <x v="1"/>
    <x v="1"/>
    <m/>
    <m/>
  </r>
  <r>
    <m/>
    <x v="1"/>
    <x v="1"/>
    <m/>
    <m/>
  </r>
  <r>
    <m/>
    <x v="1"/>
    <x v="1"/>
    <m/>
    <m/>
  </r>
  <r>
    <m/>
    <x v="1"/>
    <x v="1"/>
    <m/>
    <m/>
  </r>
  <r>
    <m/>
    <x v="1"/>
    <x v="1"/>
    <m/>
    <m/>
  </r>
  <r>
    <n v="238"/>
    <x v="237"/>
    <x v="8"/>
    <s v="No involucración del área de TIC dentro de los procesos que requieren su asistencia "/>
    <m/>
  </r>
  <r>
    <m/>
    <x v="1"/>
    <x v="1"/>
    <m/>
    <m/>
  </r>
  <r>
    <m/>
    <x v="1"/>
    <x v="1"/>
    <m/>
    <m/>
  </r>
  <r>
    <m/>
    <x v="1"/>
    <x v="1"/>
    <m/>
    <m/>
  </r>
  <r>
    <m/>
    <x v="1"/>
    <x v="1"/>
    <m/>
    <m/>
  </r>
  <r>
    <m/>
    <x v="1"/>
    <x v="1"/>
    <m/>
    <m/>
  </r>
  <r>
    <m/>
    <x v="1"/>
    <x v="1"/>
    <m/>
    <m/>
  </r>
  <r>
    <n v="239"/>
    <x v="238"/>
    <x v="8"/>
    <s v="Conceder permisos de acceso remoto a través de herramientas no controladas"/>
    <m/>
  </r>
  <r>
    <m/>
    <x v="1"/>
    <x v="1"/>
    <m/>
    <m/>
  </r>
  <r>
    <m/>
    <x v="1"/>
    <x v="1"/>
    <m/>
    <m/>
  </r>
  <r>
    <m/>
    <x v="1"/>
    <x v="1"/>
    <m/>
    <m/>
  </r>
  <r>
    <m/>
    <x v="1"/>
    <x v="1"/>
    <m/>
    <m/>
  </r>
  <r>
    <m/>
    <x v="1"/>
    <x v="1"/>
    <m/>
    <m/>
  </r>
  <r>
    <m/>
    <x v="1"/>
    <x v="1"/>
    <m/>
    <m/>
  </r>
  <r>
    <n v="240"/>
    <x v="239"/>
    <x v="8"/>
    <s v="Soporte técnico no oportuno por parte de la SES ante el aplicativo SICSES"/>
    <m/>
  </r>
  <r>
    <m/>
    <x v="1"/>
    <x v="1"/>
    <m/>
    <m/>
  </r>
  <r>
    <m/>
    <x v="1"/>
    <x v="1"/>
    <m/>
    <m/>
  </r>
  <r>
    <m/>
    <x v="1"/>
    <x v="1"/>
    <m/>
    <m/>
  </r>
  <r>
    <m/>
    <x v="1"/>
    <x v="1"/>
    <m/>
    <m/>
  </r>
  <r>
    <m/>
    <x v="1"/>
    <x v="1"/>
    <m/>
    <m/>
  </r>
  <r>
    <m/>
    <x v="1"/>
    <x v="1"/>
    <m/>
    <m/>
  </r>
  <r>
    <n v="241"/>
    <x v="240"/>
    <x v="8"/>
    <s v="No reporte de diferencias en cuadre de cuentas por parte de las oficinas"/>
    <m/>
  </r>
  <r>
    <m/>
    <x v="1"/>
    <x v="1"/>
    <m/>
    <m/>
  </r>
  <r>
    <m/>
    <x v="1"/>
    <x v="1"/>
    <m/>
    <m/>
  </r>
  <r>
    <m/>
    <x v="1"/>
    <x v="1"/>
    <m/>
    <m/>
  </r>
  <r>
    <m/>
    <x v="1"/>
    <x v="1"/>
    <m/>
    <m/>
  </r>
  <r>
    <m/>
    <x v="1"/>
    <x v="1"/>
    <m/>
    <m/>
  </r>
  <r>
    <m/>
    <x v="1"/>
    <x v="1"/>
    <m/>
    <m/>
  </r>
  <r>
    <n v="242"/>
    <x v="241"/>
    <x v="8"/>
    <s v="No cierre de sesión en el Integrador OPA por parte de los usuarios"/>
    <m/>
  </r>
  <r>
    <m/>
    <x v="1"/>
    <x v="1"/>
    <m/>
    <m/>
  </r>
  <r>
    <m/>
    <x v="1"/>
    <x v="1"/>
    <m/>
    <m/>
  </r>
  <r>
    <m/>
    <x v="1"/>
    <x v="1"/>
    <m/>
    <m/>
  </r>
  <r>
    <m/>
    <x v="1"/>
    <x v="1"/>
    <m/>
    <m/>
  </r>
  <r>
    <m/>
    <x v="1"/>
    <x v="1"/>
    <m/>
    <m/>
  </r>
  <r>
    <m/>
    <x v="1"/>
    <x v="1"/>
    <m/>
    <m/>
  </r>
  <r>
    <n v="243"/>
    <x v="242"/>
    <x v="8"/>
    <s v="Manipulación de los archivos planos de recaudo efecty"/>
    <m/>
  </r>
  <r>
    <m/>
    <x v="1"/>
    <x v="1"/>
    <m/>
    <m/>
  </r>
  <r>
    <m/>
    <x v="1"/>
    <x v="1"/>
    <m/>
    <m/>
  </r>
  <r>
    <m/>
    <x v="1"/>
    <x v="1"/>
    <m/>
    <m/>
  </r>
  <r>
    <m/>
    <x v="1"/>
    <x v="1"/>
    <m/>
    <m/>
  </r>
  <r>
    <m/>
    <x v="1"/>
    <x v="1"/>
    <m/>
    <m/>
  </r>
  <r>
    <m/>
    <x v="1"/>
    <x v="1"/>
    <m/>
    <m/>
  </r>
  <r>
    <n v="244"/>
    <x v="243"/>
    <x v="8"/>
    <s v="Error en la transferencia de archivos de recaudo efecty a la ruta específica"/>
    <m/>
  </r>
  <r>
    <m/>
    <x v="1"/>
    <x v="1"/>
    <m/>
    <m/>
  </r>
  <r>
    <m/>
    <x v="1"/>
    <x v="1"/>
    <m/>
    <m/>
  </r>
  <r>
    <m/>
    <x v="1"/>
    <x v="1"/>
    <m/>
    <m/>
  </r>
  <r>
    <m/>
    <x v="1"/>
    <x v="1"/>
    <m/>
    <m/>
  </r>
  <r>
    <m/>
    <x v="1"/>
    <x v="1"/>
    <m/>
    <m/>
  </r>
  <r>
    <m/>
    <x v="1"/>
    <x v="1"/>
    <m/>
    <m/>
  </r>
  <r>
    <n v="245"/>
    <x v="244"/>
    <x v="8"/>
    <s v="Error en la proyección de saldos de crédito rotativo para recaudos via efecty"/>
    <m/>
  </r>
  <r>
    <m/>
    <x v="1"/>
    <x v="1"/>
    <m/>
    <m/>
  </r>
  <r>
    <m/>
    <x v="1"/>
    <x v="1"/>
    <m/>
    <m/>
  </r>
  <r>
    <m/>
    <x v="1"/>
    <x v="1"/>
    <m/>
    <m/>
  </r>
  <r>
    <m/>
    <x v="1"/>
    <x v="1"/>
    <m/>
    <m/>
  </r>
  <r>
    <m/>
    <x v="1"/>
    <x v="1"/>
    <m/>
    <m/>
  </r>
  <r>
    <m/>
    <x v="1"/>
    <x v="1"/>
    <m/>
    <m/>
  </r>
  <r>
    <n v="246"/>
    <x v="245"/>
    <x v="8"/>
    <s v="Consignación via efecty en producto erróneo "/>
    <m/>
  </r>
  <r>
    <m/>
    <x v="1"/>
    <x v="1"/>
    <m/>
    <m/>
  </r>
  <r>
    <m/>
    <x v="1"/>
    <x v="1"/>
    <m/>
    <m/>
  </r>
  <r>
    <m/>
    <x v="1"/>
    <x v="1"/>
    <m/>
    <m/>
  </r>
  <r>
    <m/>
    <x v="1"/>
    <x v="1"/>
    <m/>
    <m/>
  </r>
  <r>
    <m/>
    <x v="1"/>
    <x v="1"/>
    <m/>
    <m/>
  </r>
  <r>
    <m/>
    <x v="1"/>
    <x v="1"/>
    <m/>
    <m/>
  </r>
  <r>
    <n v="247"/>
    <x v="246"/>
    <x v="8"/>
    <s v="Existencia de dos autorizadores transaccionales"/>
    <s v="Posibilidad de utilizar dos canales para ejecutar la misma transacción"/>
  </r>
  <r>
    <m/>
    <x v="1"/>
    <x v="1"/>
    <m/>
    <m/>
  </r>
  <r>
    <m/>
    <x v="1"/>
    <x v="1"/>
    <m/>
    <m/>
  </r>
  <r>
    <m/>
    <x v="1"/>
    <x v="1"/>
    <m/>
    <m/>
  </r>
  <r>
    <m/>
    <x v="1"/>
    <x v="1"/>
    <m/>
    <m/>
  </r>
  <r>
    <m/>
    <x v="1"/>
    <x v="1"/>
    <m/>
    <m/>
  </r>
  <r>
    <m/>
    <x v="1"/>
    <x v="1"/>
    <m/>
    <m/>
  </r>
  <r>
    <n v="248"/>
    <x v="247"/>
    <x v="8"/>
    <s v="No asiento correcto de los recaudos de cuenta COVID"/>
    <m/>
  </r>
  <r>
    <m/>
    <x v="1"/>
    <x v="1"/>
    <m/>
    <m/>
  </r>
  <r>
    <m/>
    <x v="1"/>
    <x v="1"/>
    <m/>
    <m/>
  </r>
  <r>
    <m/>
    <x v="1"/>
    <x v="1"/>
    <m/>
    <m/>
  </r>
  <r>
    <m/>
    <x v="1"/>
    <x v="1"/>
    <m/>
    <m/>
  </r>
  <r>
    <m/>
    <x v="1"/>
    <x v="1"/>
    <m/>
    <m/>
  </r>
  <r>
    <m/>
    <x v="1"/>
    <x v="1"/>
    <m/>
    <m/>
  </r>
  <r>
    <n v="249"/>
    <x v="248"/>
    <x v="8"/>
    <s v="No cierre de sesión del operador de cierre"/>
    <m/>
  </r>
  <r>
    <m/>
    <x v="1"/>
    <x v="1"/>
    <m/>
    <m/>
  </r>
  <r>
    <m/>
    <x v="1"/>
    <x v="1"/>
    <m/>
    <m/>
  </r>
  <r>
    <m/>
    <x v="1"/>
    <x v="1"/>
    <m/>
    <m/>
  </r>
  <r>
    <m/>
    <x v="1"/>
    <x v="1"/>
    <m/>
    <m/>
  </r>
  <r>
    <m/>
    <x v="1"/>
    <x v="1"/>
    <m/>
    <m/>
  </r>
  <r>
    <m/>
    <x v="1"/>
    <x v="1"/>
    <m/>
    <m/>
  </r>
  <r>
    <n v="250"/>
    <x v="249"/>
    <x v="8"/>
    <s v="No ejecución y/o retraso en el proceso de cierre diario"/>
    <s v="cierre se demora mas de lo planeado"/>
  </r>
  <r>
    <m/>
    <x v="1"/>
    <x v="1"/>
    <m/>
    <s v="procesos que generaron retraso"/>
  </r>
  <r>
    <m/>
    <x v="1"/>
    <x v="1"/>
    <m/>
    <s v="no se puede iniciar labores xq no se ha finalizado cierre"/>
  </r>
  <r>
    <m/>
    <x v="1"/>
    <x v="1"/>
    <m/>
    <m/>
  </r>
  <r>
    <m/>
    <x v="1"/>
    <x v="1"/>
    <m/>
    <m/>
  </r>
  <r>
    <m/>
    <x v="1"/>
    <x v="1"/>
    <m/>
    <m/>
  </r>
  <r>
    <m/>
    <x v="1"/>
    <x v="1"/>
    <m/>
    <m/>
  </r>
  <r>
    <n v="251"/>
    <x v="250"/>
    <x v="8"/>
    <s v="Asistencia remota para el proceso de cierre diario"/>
    <m/>
  </r>
  <r>
    <m/>
    <x v="1"/>
    <x v="1"/>
    <m/>
    <m/>
  </r>
  <r>
    <m/>
    <x v="1"/>
    <x v="1"/>
    <m/>
    <m/>
  </r>
  <r>
    <m/>
    <x v="1"/>
    <x v="1"/>
    <m/>
    <m/>
  </r>
  <r>
    <m/>
    <x v="1"/>
    <x v="1"/>
    <m/>
    <m/>
  </r>
  <r>
    <m/>
    <x v="1"/>
    <x v="1"/>
    <m/>
    <m/>
  </r>
  <r>
    <m/>
    <x v="1"/>
    <x v="1"/>
    <m/>
    <m/>
  </r>
  <r>
    <n v="252"/>
    <x v="251"/>
    <x v="8"/>
    <s v="Ausencia de claridad en los requerimientos de generación de informes  - CREAR FO REQUERIMIENTOPS"/>
    <m/>
  </r>
  <r>
    <m/>
    <x v="1"/>
    <x v="1"/>
    <m/>
    <m/>
  </r>
  <r>
    <m/>
    <x v="1"/>
    <x v="1"/>
    <m/>
    <m/>
  </r>
  <r>
    <m/>
    <x v="1"/>
    <x v="1"/>
    <m/>
    <m/>
  </r>
  <r>
    <m/>
    <x v="1"/>
    <x v="1"/>
    <m/>
    <m/>
  </r>
  <r>
    <m/>
    <x v="1"/>
    <x v="1"/>
    <m/>
    <m/>
  </r>
  <r>
    <m/>
    <x v="1"/>
    <x v="1"/>
    <m/>
    <m/>
  </r>
  <r>
    <n v="253"/>
    <x v="252"/>
    <x v="8"/>
    <s v="No hay control de acceso a los informes generados por Administrador de Informes"/>
    <m/>
  </r>
  <r>
    <m/>
    <x v="1"/>
    <x v="1"/>
    <m/>
    <m/>
  </r>
  <r>
    <m/>
    <x v="1"/>
    <x v="1"/>
    <m/>
    <m/>
  </r>
  <r>
    <m/>
    <x v="1"/>
    <x v="1"/>
    <m/>
    <m/>
  </r>
  <r>
    <m/>
    <x v="1"/>
    <x v="1"/>
    <m/>
    <m/>
  </r>
  <r>
    <m/>
    <x v="1"/>
    <x v="1"/>
    <m/>
    <m/>
  </r>
  <r>
    <m/>
    <x v="1"/>
    <x v="1"/>
    <m/>
    <m/>
  </r>
  <r>
    <n v="254"/>
    <x v="253"/>
    <x v="8"/>
    <s v="No hay estandarización de los parámetros para generación de informes "/>
    <m/>
  </r>
  <r>
    <m/>
    <x v="1"/>
    <x v="1"/>
    <m/>
    <m/>
  </r>
  <r>
    <m/>
    <x v="1"/>
    <x v="1"/>
    <m/>
    <m/>
  </r>
  <r>
    <m/>
    <x v="1"/>
    <x v="1"/>
    <m/>
    <m/>
  </r>
  <r>
    <m/>
    <x v="1"/>
    <x v="1"/>
    <m/>
    <m/>
  </r>
  <r>
    <m/>
    <x v="1"/>
    <x v="1"/>
    <m/>
    <m/>
  </r>
  <r>
    <m/>
    <x v="1"/>
    <x v="1"/>
    <m/>
    <m/>
  </r>
  <r>
    <n v="255"/>
    <x v="254"/>
    <x v="8"/>
    <s v="Ausencia de personal para atención de requerimientos - OPITA ADMON DE IONFORMES"/>
    <m/>
  </r>
  <r>
    <m/>
    <x v="1"/>
    <x v="1"/>
    <m/>
    <m/>
  </r>
  <r>
    <m/>
    <x v="1"/>
    <x v="1"/>
    <m/>
    <m/>
  </r>
  <r>
    <m/>
    <x v="1"/>
    <x v="1"/>
    <m/>
    <m/>
  </r>
  <r>
    <m/>
    <x v="1"/>
    <x v="1"/>
    <m/>
    <m/>
  </r>
  <r>
    <m/>
    <x v="1"/>
    <x v="1"/>
    <m/>
    <m/>
  </r>
  <r>
    <m/>
    <x v="1"/>
    <x v="1"/>
    <m/>
    <m/>
  </r>
  <r>
    <n v="256"/>
    <x v="255"/>
    <x v="8"/>
    <s v="Dos versiones de OPITA en funcionamiento"/>
    <m/>
  </r>
  <r>
    <m/>
    <x v="1"/>
    <x v="1"/>
    <m/>
    <m/>
  </r>
  <r>
    <m/>
    <x v="1"/>
    <x v="1"/>
    <m/>
    <m/>
  </r>
  <r>
    <m/>
    <x v="1"/>
    <x v="1"/>
    <m/>
    <m/>
  </r>
  <r>
    <m/>
    <x v="1"/>
    <x v="1"/>
    <m/>
    <m/>
  </r>
  <r>
    <m/>
    <x v="1"/>
    <x v="1"/>
    <m/>
    <m/>
  </r>
  <r>
    <m/>
    <x v="1"/>
    <x v="1"/>
    <m/>
    <m/>
  </r>
  <r>
    <n v="257"/>
    <x v="256"/>
    <x v="8"/>
    <s v="Ausencia de política de manejo de copias de base de datos diferentes a OPA"/>
    <m/>
  </r>
  <r>
    <m/>
    <x v="1"/>
    <x v="1"/>
    <m/>
    <m/>
  </r>
  <r>
    <m/>
    <x v="1"/>
    <x v="1"/>
    <m/>
    <m/>
  </r>
  <r>
    <m/>
    <x v="1"/>
    <x v="1"/>
    <m/>
    <m/>
  </r>
  <r>
    <m/>
    <x v="1"/>
    <x v="1"/>
    <m/>
    <m/>
  </r>
  <r>
    <m/>
    <x v="1"/>
    <x v="1"/>
    <m/>
    <m/>
  </r>
  <r>
    <m/>
    <x v="1"/>
    <x v="1"/>
    <m/>
    <m/>
  </r>
  <r>
    <n v="258"/>
    <x v="257"/>
    <x v="8"/>
    <s v="Remisión de notificación de creación, modificación e inactivación de usuarios sin previo aviso"/>
    <m/>
  </r>
  <r>
    <m/>
    <x v="1"/>
    <x v="1"/>
    <m/>
    <m/>
  </r>
  <r>
    <m/>
    <x v="1"/>
    <x v="1"/>
    <m/>
    <m/>
  </r>
  <r>
    <m/>
    <x v="1"/>
    <x v="1"/>
    <m/>
    <m/>
  </r>
  <r>
    <m/>
    <x v="1"/>
    <x v="1"/>
    <m/>
    <m/>
  </r>
  <r>
    <m/>
    <x v="1"/>
    <x v="1"/>
    <m/>
    <m/>
  </r>
  <r>
    <m/>
    <x v="1"/>
    <x v="1"/>
    <m/>
    <m/>
  </r>
  <r>
    <n v="259"/>
    <x v="258"/>
    <x v="8"/>
    <s v="No gestión de roles para la administración de la plataforma OPA"/>
    <m/>
  </r>
  <r>
    <m/>
    <x v="1"/>
    <x v="1"/>
    <m/>
    <m/>
  </r>
  <r>
    <m/>
    <x v="1"/>
    <x v="1"/>
    <m/>
    <m/>
  </r>
  <r>
    <m/>
    <x v="1"/>
    <x v="1"/>
    <m/>
    <m/>
  </r>
  <r>
    <m/>
    <x v="1"/>
    <x v="1"/>
    <m/>
    <m/>
  </r>
  <r>
    <m/>
    <x v="1"/>
    <x v="1"/>
    <m/>
    <m/>
  </r>
  <r>
    <m/>
    <x v="1"/>
    <x v="1"/>
    <m/>
    <m/>
  </r>
  <r>
    <n v="260"/>
    <x v="259"/>
    <x v="8"/>
    <s v="Incumplimiento parcial y/o total al IN-TI-03 "/>
    <m/>
  </r>
  <r>
    <m/>
    <x v="1"/>
    <x v="1"/>
    <m/>
    <m/>
  </r>
  <r>
    <m/>
    <x v="1"/>
    <x v="1"/>
    <m/>
    <m/>
  </r>
  <r>
    <m/>
    <x v="1"/>
    <x v="1"/>
    <m/>
    <m/>
  </r>
  <r>
    <m/>
    <x v="1"/>
    <x v="1"/>
    <m/>
    <m/>
  </r>
  <r>
    <m/>
    <x v="1"/>
    <x v="1"/>
    <m/>
    <m/>
  </r>
  <r>
    <m/>
    <x v="1"/>
    <x v="1"/>
    <m/>
    <m/>
  </r>
  <r>
    <n v="261"/>
    <x v="260"/>
    <x v="8"/>
    <s v="Manejo incorrecto de fuentes y códigos contables "/>
    <m/>
  </r>
  <r>
    <m/>
    <x v="1"/>
    <x v="1"/>
    <m/>
    <m/>
  </r>
  <r>
    <m/>
    <x v="1"/>
    <x v="1"/>
    <m/>
    <m/>
  </r>
  <r>
    <m/>
    <x v="1"/>
    <x v="1"/>
    <m/>
    <m/>
  </r>
  <r>
    <m/>
    <x v="1"/>
    <x v="1"/>
    <m/>
    <m/>
  </r>
  <r>
    <m/>
    <x v="1"/>
    <x v="1"/>
    <m/>
    <m/>
  </r>
  <r>
    <m/>
    <x v="1"/>
    <x v="1"/>
    <m/>
    <m/>
  </r>
  <r>
    <n v="262"/>
    <x v="261"/>
    <x v="8"/>
    <s v="No se puede trasladar perfiles por cargo"/>
    <m/>
  </r>
  <r>
    <m/>
    <x v="1"/>
    <x v="1"/>
    <m/>
    <m/>
  </r>
  <r>
    <m/>
    <x v="1"/>
    <x v="1"/>
    <m/>
    <m/>
  </r>
  <r>
    <m/>
    <x v="1"/>
    <x v="1"/>
    <m/>
    <m/>
  </r>
  <r>
    <m/>
    <x v="1"/>
    <x v="1"/>
    <m/>
    <m/>
  </r>
  <r>
    <m/>
    <x v="1"/>
    <x v="1"/>
    <m/>
    <m/>
  </r>
  <r>
    <m/>
    <x v="1"/>
    <x v="1"/>
    <m/>
    <m/>
  </r>
  <r>
    <n v="263"/>
    <x v="262"/>
    <x v="8"/>
    <s v="Alteración de los certificados de código interbancario"/>
    <m/>
  </r>
  <r>
    <m/>
    <x v="1"/>
    <x v="1"/>
    <m/>
    <m/>
  </r>
  <r>
    <m/>
    <x v="1"/>
    <x v="1"/>
    <m/>
    <m/>
  </r>
  <r>
    <m/>
    <x v="1"/>
    <x v="1"/>
    <m/>
    <m/>
  </r>
  <r>
    <m/>
    <x v="1"/>
    <x v="1"/>
    <m/>
    <m/>
  </r>
  <r>
    <m/>
    <x v="1"/>
    <x v="1"/>
    <m/>
    <m/>
  </r>
  <r>
    <m/>
    <x v="1"/>
    <x v="1"/>
    <m/>
    <m/>
  </r>
  <r>
    <n v="264"/>
    <x v="263"/>
    <x v="8"/>
    <s v="Divulgacion de informacion sensible de los asociados "/>
    <m/>
  </r>
  <r>
    <m/>
    <x v="1"/>
    <x v="1"/>
    <m/>
    <m/>
  </r>
  <r>
    <m/>
    <x v="1"/>
    <x v="1"/>
    <m/>
    <m/>
  </r>
  <r>
    <m/>
    <x v="1"/>
    <x v="1"/>
    <m/>
    <m/>
  </r>
  <r>
    <m/>
    <x v="1"/>
    <x v="1"/>
    <m/>
    <m/>
  </r>
  <r>
    <m/>
    <x v="1"/>
    <x v="1"/>
    <m/>
    <m/>
  </r>
  <r>
    <m/>
    <x v="1"/>
    <x v="1"/>
    <m/>
    <m/>
  </r>
  <r>
    <n v="265"/>
    <x v="264"/>
    <x v="8"/>
    <s v="No disponibilidad del software OPA "/>
    <m/>
  </r>
  <r>
    <m/>
    <x v="1"/>
    <x v="1"/>
    <m/>
    <m/>
  </r>
  <r>
    <m/>
    <x v="1"/>
    <x v="1"/>
    <m/>
    <m/>
  </r>
  <r>
    <m/>
    <x v="1"/>
    <x v="1"/>
    <m/>
    <m/>
  </r>
  <r>
    <m/>
    <x v="1"/>
    <x v="1"/>
    <m/>
    <m/>
  </r>
  <r>
    <m/>
    <x v="1"/>
    <x v="1"/>
    <m/>
    <m/>
  </r>
  <r>
    <m/>
    <x v="1"/>
    <x v="1"/>
    <m/>
    <m/>
  </r>
  <r>
    <n v="266"/>
    <x v="265"/>
    <x v="8"/>
    <s v="No identificacion de los activos de la informacion "/>
    <m/>
  </r>
  <r>
    <m/>
    <x v="1"/>
    <x v="1"/>
    <m/>
    <m/>
  </r>
  <r>
    <m/>
    <x v="1"/>
    <x v="1"/>
    <m/>
    <m/>
  </r>
  <r>
    <m/>
    <x v="1"/>
    <x v="1"/>
    <m/>
    <m/>
  </r>
  <r>
    <m/>
    <x v="1"/>
    <x v="1"/>
    <m/>
    <m/>
  </r>
  <r>
    <m/>
    <x v="1"/>
    <x v="1"/>
    <m/>
    <m/>
  </r>
  <r>
    <m/>
    <x v="1"/>
    <x v="1"/>
    <m/>
    <m/>
  </r>
  <r>
    <n v="267"/>
    <x v="266"/>
    <x v="8"/>
    <s v="Eliminar o modificar archivos en el Disco C: por personal no autoriazado "/>
    <m/>
  </r>
  <r>
    <m/>
    <x v="1"/>
    <x v="1"/>
    <m/>
    <m/>
  </r>
  <r>
    <m/>
    <x v="1"/>
    <x v="1"/>
    <m/>
    <m/>
  </r>
  <r>
    <m/>
    <x v="1"/>
    <x v="1"/>
    <m/>
    <m/>
  </r>
  <r>
    <m/>
    <x v="1"/>
    <x v="1"/>
    <m/>
    <m/>
  </r>
  <r>
    <m/>
    <x v="1"/>
    <x v="1"/>
    <m/>
    <m/>
  </r>
  <r>
    <m/>
    <x v="1"/>
    <x v="1"/>
    <m/>
    <m/>
  </r>
  <r>
    <n v="268"/>
    <x v="267"/>
    <x v="8"/>
    <s v="Almacenar informacion personal en los dispositivos empresariales"/>
    <m/>
  </r>
  <r>
    <m/>
    <x v="1"/>
    <x v="1"/>
    <m/>
    <m/>
  </r>
  <r>
    <m/>
    <x v="1"/>
    <x v="1"/>
    <m/>
    <m/>
  </r>
  <r>
    <m/>
    <x v="1"/>
    <x v="1"/>
    <m/>
    <m/>
  </r>
  <r>
    <m/>
    <x v="1"/>
    <x v="1"/>
    <m/>
    <m/>
  </r>
  <r>
    <m/>
    <x v="1"/>
    <x v="1"/>
    <m/>
    <m/>
  </r>
  <r>
    <m/>
    <x v="1"/>
    <x v="1"/>
    <m/>
    <m/>
  </r>
  <r>
    <n v="269"/>
    <x v="268"/>
    <x v="8"/>
    <s v="Ingreso de dispositivos de terceros o personales sin la debida autorizacion "/>
    <m/>
  </r>
  <r>
    <m/>
    <x v="1"/>
    <x v="1"/>
    <m/>
    <m/>
  </r>
  <r>
    <m/>
    <x v="1"/>
    <x v="1"/>
    <m/>
    <m/>
  </r>
  <r>
    <m/>
    <x v="1"/>
    <x v="1"/>
    <m/>
    <m/>
  </r>
  <r>
    <m/>
    <x v="1"/>
    <x v="1"/>
    <m/>
    <m/>
  </r>
  <r>
    <m/>
    <x v="1"/>
    <x v="1"/>
    <m/>
    <m/>
  </r>
  <r>
    <m/>
    <x v="1"/>
    <x v="1"/>
    <m/>
    <m/>
  </r>
  <r>
    <n v="270"/>
    <x v="269"/>
    <x v="8"/>
    <s v="Fallas o intermitencias del servicio de internet "/>
    <m/>
  </r>
  <r>
    <m/>
    <x v="1"/>
    <x v="1"/>
    <m/>
    <m/>
  </r>
  <r>
    <m/>
    <x v="1"/>
    <x v="1"/>
    <m/>
    <m/>
  </r>
  <r>
    <m/>
    <x v="1"/>
    <x v="1"/>
    <m/>
    <m/>
  </r>
  <r>
    <m/>
    <x v="1"/>
    <x v="1"/>
    <m/>
    <m/>
  </r>
  <r>
    <m/>
    <x v="1"/>
    <x v="1"/>
    <m/>
    <m/>
  </r>
  <r>
    <m/>
    <x v="1"/>
    <x v="1"/>
    <m/>
    <m/>
  </r>
  <r>
    <n v="271"/>
    <x v="270"/>
    <x v="8"/>
    <s v="Navegacion en sitios web de contenido contrarios a la ley o que representen peligro para la cooperaiva "/>
    <m/>
  </r>
  <r>
    <m/>
    <x v="1"/>
    <x v="1"/>
    <m/>
    <m/>
  </r>
  <r>
    <m/>
    <x v="1"/>
    <x v="1"/>
    <m/>
    <m/>
  </r>
  <r>
    <m/>
    <x v="1"/>
    <x v="1"/>
    <m/>
    <m/>
  </r>
  <r>
    <m/>
    <x v="1"/>
    <x v="1"/>
    <m/>
    <m/>
  </r>
  <r>
    <m/>
    <x v="1"/>
    <x v="1"/>
    <m/>
    <m/>
  </r>
  <r>
    <m/>
    <x v="1"/>
    <x v="1"/>
    <m/>
    <m/>
  </r>
  <r>
    <n v="272"/>
    <x v="271"/>
    <x v="8"/>
    <s v="Utilizar medios de almacenamiento removible personales y/o corporativos sin autorizacion"/>
    <m/>
  </r>
  <r>
    <m/>
    <x v="1"/>
    <x v="1"/>
    <m/>
    <m/>
  </r>
  <r>
    <m/>
    <x v="1"/>
    <x v="1"/>
    <m/>
    <m/>
  </r>
  <r>
    <m/>
    <x v="1"/>
    <x v="1"/>
    <m/>
    <m/>
  </r>
  <r>
    <m/>
    <x v="1"/>
    <x v="1"/>
    <m/>
    <m/>
  </r>
  <r>
    <m/>
    <x v="1"/>
    <x v="1"/>
    <m/>
    <m/>
  </r>
  <r>
    <m/>
    <x v="1"/>
    <x v="1"/>
    <m/>
    <m/>
  </r>
  <r>
    <n v="273"/>
    <x v="272"/>
    <x v="8"/>
    <s v="Manipulacion de recursos tecnologicos que se encuentren en zonas de acceso  publico."/>
    <m/>
  </r>
  <r>
    <m/>
    <x v="1"/>
    <x v="1"/>
    <m/>
    <m/>
  </r>
  <r>
    <m/>
    <x v="1"/>
    <x v="1"/>
    <m/>
    <m/>
  </r>
  <r>
    <m/>
    <x v="1"/>
    <x v="1"/>
    <m/>
    <m/>
  </r>
  <r>
    <m/>
    <x v="1"/>
    <x v="1"/>
    <m/>
    <m/>
  </r>
  <r>
    <m/>
    <x v="1"/>
    <x v="1"/>
    <m/>
    <m/>
  </r>
  <r>
    <m/>
    <x v="1"/>
    <x v="1"/>
    <m/>
    <m/>
  </r>
  <r>
    <n v="274"/>
    <x v="273"/>
    <x v="8"/>
    <s v="Uso de credenciales de acceso de un usuario diferente."/>
    <m/>
  </r>
  <r>
    <m/>
    <x v="1"/>
    <x v="1"/>
    <m/>
    <m/>
  </r>
  <r>
    <m/>
    <x v="1"/>
    <x v="1"/>
    <m/>
    <m/>
  </r>
  <r>
    <m/>
    <x v="1"/>
    <x v="1"/>
    <m/>
    <m/>
  </r>
  <r>
    <m/>
    <x v="1"/>
    <x v="1"/>
    <m/>
    <m/>
  </r>
  <r>
    <m/>
    <x v="1"/>
    <x v="1"/>
    <m/>
    <m/>
  </r>
  <r>
    <m/>
    <x v="1"/>
    <x v="1"/>
    <m/>
    <m/>
  </r>
  <r>
    <n v="275"/>
    <x v="274"/>
    <x v="8"/>
    <s v="Acceso a informacion no acorde a mis funciones "/>
    <m/>
  </r>
  <r>
    <m/>
    <x v="1"/>
    <x v="1"/>
    <m/>
    <m/>
  </r>
  <r>
    <m/>
    <x v="1"/>
    <x v="1"/>
    <m/>
    <m/>
  </r>
  <r>
    <m/>
    <x v="1"/>
    <x v="1"/>
    <m/>
    <m/>
  </r>
  <r>
    <m/>
    <x v="1"/>
    <x v="1"/>
    <m/>
    <m/>
  </r>
  <r>
    <m/>
    <x v="1"/>
    <x v="1"/>
    <m/>
    <m/>
  </r>
  <r>
    <m/>
    <x v="1"/>
    <x v="1"/>
    <m/>
    <m/>
  </r>
  <r>
    <n v="276"/>
    <x v="275"/>
    <x v="8"/>
    <s v="Establecer contraseñas debiles para los sistemas de informacion "/>
    <m/>
  </r>
  <r>
    <m/>
    <x v="1"/>
    <x v="1"/>
    <m/>
    <m/>
  </r>
  <r>
    <m/>
    <x v="1"/>
    <x v="1"/>
    <m/>
    <m/>
  </r>
  <r>
    <m/>
    <x v="1"/>
    <x v="1"/>
    <m/>
    <m/>
  </r>
  <r>
    <m/>
    <x v="1"/>
    <x v="1"/>
    <m/>
    <m/>
  </r>
  <r>
    <m/>
    <x v="1"/>
    <x v="1"/>
    <m/>
    <m/>
  </r>
  <r>
    <m/>
    <x v="1"/>
    <x v="1"/>
    <m/>
    <m/>
  </r>
  <r>
    <n v="277"/>
    <x v="276"/>
    <x v="8"/>
    <s v="Almacenamiento inadecuado de los usuarios y contraseñas de los sistemas de informacion "/>
    <m/>
  </r>
  <r>
    <m/>
    <x v="1"/>
    <x v="1"/>
    <m/>
    <m/>
  </r>
  <r>
    <m/>
    <x v="1"/>
    <x v="1"/>
    <m/>
    <m/>
  </r>
  <r>
    <m/>
    <x v="1"/>
    <x v="1"/>
    <m/>
    <m/>
  </r>
  <r>
    <m/>
    <x v="1"/>
    <x v="1"/>
    <m/>
    <m/>
  </r>
  <r>
    <m/>
    <x v="1"/>
    <x v="1"/>
    <m/>
    <m/>
  </r>
  <r>
    <m/>
    <x v="1"/>
    <x v="1"/>
    <m/>
    <m/>
  </r>
  <r>
    <n v="278"/>
    <x v="277"/>
    <x v="8"/>
    <s v="Uso inadecuado de discos de red o carpetas virtuales en la realizacion de mis funciones"/>
    <m/>
  </r>
  <r>
    <m/>
    <x v="1"/>
    <x v="1"/>
    <m/>
    <m/>
  </r>
  <r>
    <m/>
    <x v="1"/>
    <x v="1"/>
    <m/>
    <m/>
  </r>
  <r>
    <m/>
    <x v="1"/>
    <x v="1"/>
    <m/>
    <m/>
  </r>
  <r>
    <m/>
    <x v="1"/>
    <x v="1"/>
    <m/>
    <m/>
  </r>
  <r>
    <m/>
    <x v="1"/>
    <x v="1"/>
    <m/>
    <m/>
  </r>
  <r>
    <m/>
    <x v="1"/>
    <x v="1"/>
    <m/>
    <m/>
  </r>
  <r>
    <n v="279"/>
    <x v="278"/>
    <x v="8"/>
    <s v="Acceso a la red de la Cooperativa sin la autorizacion o debido control "/>
    <m/>
  </r>
  <r>
    <m/>
    <x v="1"/>
    <x v="1"/>
    <m/>
    <m/>
  </r>
  <r>
    <m/>
    <x v="1"/>
    <x v="1"/>
    <m/>
    <m/>
  </r>
  <r>
    <m/>
    <x v="1"/>
    <x v="1"/>
    <m/>
    <m/>
  </r>
  <r>
    <m/>
    <x v="1"/>
    <x v="1"/>
    <m/>
    <m/>
  </r>
  <r>
    <m/>
    <x v="1"/>
    <x v="1"/>
    <m/>
    <m/>
  </r>
  <r>
    <m/>
    <x v="1"/>
    <x v="1"/>
    <m/>
    <m/>
  </r>
  <r>
    <n v="280"/>
    <x v="279"/>
    <x v="8"/>
    <s v="Incurrir en comportamientos inadecuados mientras se usa los recursos tecnologicos de la cooperativa por desconocimiento  de la normativa del SGSI"/>
    <m/>
  </r>
  <r>
    <m/>
    <x v="1"/>
    <x v="1"/>
    <m/>
    <m/>
  </r>
  <r>
    <m/>
    <x v="1"/>
    <x v="1"/>
    <m/>
    <m/>
  </r>
  <r>
    <m/>
    <x v="1"/>
    <x v="1"/>
    <m/>
    <m/>
  </r>
  <r>
    <m/>
    <x v="1"/>
    <x v="1"/>
    <m/>
    <m/>
  </r>
  <r>
    <m/>
    <x v="1"/>
    <x v="1"/>
    <m/>
    <m/>
  </r>
  <r>
    <m/>
    <x v="1"/>
    <x v="1"/>
    <m/>
    <m/>
  </r>
  <r>
    <n v="281"/>
    <x v="280"/>
    <x v="8"/>
    <s v="Uso de la VPN sobre redes inseguras"/>
    <m/>
  </r>
  <r>
    <m/>
    <x v="1"/>
    <x v="1"/>
    <m/>
    <m/>
  </r>
  <r>
    <m/>
    <x v="1"/>
    <x v="1"/>
    <m/>
    <m/>
  </r>
  <r>
    <m/>
    <x v="1"/>
    <x v="1"/>
    <m/>
    <m/>
  </r>
  <r>
    <m/>
    <x v="1"/>
    <x v="1"/>
    <m/>
    <m/>
  </r>
  <r>
    <m/>
    <x v="1"/>
    <x v="1"/>
    <m/>
    <m/>
  </r>
  <r>
    <m/>
    <x v="1"/>
    <x v="1"/>
    <m/>
    <m/>
  </r>
  <r>
    <n v="282"/>
    <x v="281"/>
    <x v="8"/>
    <s v="Acceso a informacion impresa de tipo confidencial "/>
    <m/>
  </r>
  <r>
    <m/>
    <x v="1"/>
    <x v="1"/>
    <m/>
    <m/>
  </r>
  <r>
    <m/>
    <x v="1"/>
    <x v="1"/>
    <m/>
    <m/>
  </r>
  <r>
    <m/>
    <x v="1"/>
    <x v="1"/>
    <m/>
    <m/>
  </r>
  <r>
    <m/>
    <x v="1"/>
    <x v="1"/>
    <m/>
    <m/>
  </r>
  <r>
    <m/>
    <x v="1"/>
    <x v="1"/>
    <m/>
    <m/>
  </r>
  <r>
    <m/>
    <x v="1"/>
    <x v="1"/>
    <m/>
    <m/>
  </r>
  <r>
    <n v="283"/>
    <x v="282"/>
    <x v="8"/>
    <m/>
    <m/>
  </r>
  <r>
    <m/>
    <x v="1"/>
    <x v="1"/>
    <m/>
    <m/>
  </r>
  <r>
    <m/>
    <x v="1"/>
    <x v="1"/>
    <m/>
    <m/>
  </r>
  <r>
    <m/>
    <x v="1"/>
    <x v="1"/>
    <m/>
    <m/>
  </r>
  <r>
    <m/>
    <x v="1"/>
    <x v="1"/>
    <m/>
    <m/>
  </r>
  <r>
    <m/>
    <x v="1"/>
    <x v="1"/>
    <m/>
    <m/>
  </r>
  <r>
    <m/>
    <x v="1"/>
    <x v="1"/>
    <m/>
    <m/>
  </r>
  <r>
    <m/>
    <x v="1"/>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D2E7EC-A24A-4D50-9ADB-AB02E1B98DD6}" name="TablaDinámica4"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4" firstHeaderRow="1" firstDataRow="1" firstDataCol="1"/>
  <pivotFields count="5">
    <pivotField showAll="0"/>
    <pivotField dataField="1" showAll="0">
      <items count="284">
        <item x="0"/>
        <item x="2"/>
        <item x="3"/>
        <item x="4"/>
        <item x="5"/>
        <item x="6"/>
        <item x="7"/>
        <item x="8"/>
        <item x="9"/>
        <item x="10"/>
        <item x="11"/>
        <item x="12"/>
        <item x="13"/>
        <item x="14"/>
        <item x="15"/>
        <item x="16"/>
        <item x="17"/>
        <item x="18"/>
        <item x="19"/>
        <item x="20"/>
        <item x="21"/>
        <item x="22"/>
        <item x="23"/>
        <item x="24"/>
        <item x="92"/>
        <item x="63"/>
        <item x="64"/>
        <item x="65"/>
        <item x="66"/>
        <item x="67"/>
        <item x="68"/>
        <item x="69"/>
        <item x="70"/>
        <item x="71"/>
        <item x="72"/>
        <item x="73"/>
        <item x="74"/>
        <item x="75"/>
        <item x="76"/>
        <item x="77"/>
        <item x="78"/>
        <item x="79"/>
        <item x="80"/>
        <item x="81"/>
        <item x="82"/>
        <item x="83"/>
        <item x="84"/>
        <item x="85"/>
        <item x="86"/>
        <item x="87"/>
        <item x="88"/>
        <item x="89"/>
        <item x="90"/>
        <item x="91"/>
        <item x="130"/>
        <item x="131"/>
        <item x="132"/>
        <item x="133"/>
        <item x="134"/>
        <item x="135"/>
        <item x="136"/>
        <item x="137"/>
        <item x="138"/>
        <item x="139"/>
        <item x="140"/>
        <item x="141"/>
        <item x="142"/>
        <item x="143"/>
        <item x="144"/>
        <item x="145"/>
        <item x="146"/>
        <item x="147"/>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48"/>
        <item x="149"/>
        <item x="150"/>
        <item x="151"/>
        <item x="210"/>
        <item x="211"/>
        <item x="212"/>
        <item x="213"/>
        <item x="214"/>
        <item x="215"/>
        <item x="216"/>
        <item x="217"/>
        <item x="218"/>
        <item x="219"/>
        <item x="220"/>
        <item x="221"/>
        <item x="222"/>
        <item x="223"/>
        <item x="224"/>
        <item x="225"/>
        <item x="226"/>
        <item x="162"/>
        <item x="163"/>
        <item x="164"/>
        <item x="165"/>
        <item x="166"/>
        <item x="167"/>
        <item x="168"/>
        <item x="169"/>
        <item x="170"/>
        <item x="171"/>
        <item x="172"/>
        <item x="173"/>
        <item x="174"/>
        <item x="175"/>
        <item x="176"/>
        <item x="177"/>
        <item x="178"/>
        <item x="179"/>
        <item x="180"/>
        <item x="181"/>
        <item x="182"/>
        <item x="183"/>
        <item x="152"/>
        <item x="153"/>
        <item x="154"/>
        <item x="155"/>
        <item x="156"/>
        <item x="157"/>
        <item x="158"/>
        <item x="159"/>
        <item x="160"/>
        <item x="161"/>
        <item x="184"/>
        <item x="185"/>
        <item x="186"/>
        <item x="187"/>
        <item x="188"/>
        <item x="189"/>
        <item x="190"/>
        <item x="191"/>
        <item x="192"/>
        <item x="193"/>
        <item x="194"/>
        <item x="195"/>
        <item x="196"/>
        <item x="197"/>
        <item x="198"/>
        <item x="199"/>
        <item x="200"/>
        <item x="201"/>
        <item x="202"/>
        <item x="203"/>
        <item x="204"/>
        <item x="205"/>
        <item x="206"/>
        <item x="207"/>
        <item x="208"/>
        <item x="209"/>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1"/>
        <item t="default"/>
      </items>
    </pivotField>
    <pivotField axis="axisRow" showAll="0">
      <items count="11">
        <item x="9"/>
        <item x="0"/>
        <item x="3"/>
        <item x="4"/>
        <item x="2"/>
        <item x="5"/>
        <item x="6"/>
        <item x="7"/>
        <item x="8"/>
        <item x="1"/>
        <item t="default"/>
      </items>
    </pivotField>
    <pivotField showAll="0"/>
    <pivotField showAll="0"/>
  </pivotFields>
  <rowFields count="1">
    <field x="2"/>
  </rowFields>
  <rowItems count="11">
    <i>
      <x/>
    </i>
    <i>
      <x v="1"/>
    </i>
    <i>
      <x v="2"/>
    </i>
    <i>
      <x v="3"/>
    </i>
    <i>
      <x v="4"/>
    </i>
    <i>
      <x v="5"/>
    </i>
    <i>
      <x v="6"/>
    </i>
    <i>
      <x v="7"/>
    </i>
    <i>
      <x v="8"/>
    </i>
    <i>
      <x v="9"/>
    </i>
    <i t="grand">
      <x/>
    </i>
  </rowItems>
  <colItems count="1">
    <i/>
  </colItems>
  <dataFields count="1">
    <dataField name="Cuenta de Referencia"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v>
    <v>8</v>
    <v>0</v>
    <v>6</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F1CA697-D5A7-426D-A3C9-CEE4AE048F41}" name="Tabla5" displayName="Tabla5" ref="A1:E25" totalsRowShown="0">
  <autoFilter ref="A1:E25" xr:uid="{EF1CA697-D5A7-426D-A3C9-CEE4AE048F41}"/>
  <tableColumns count="5">
    <tableColumn id="1" xr3:uid="{8A39D3E8-DD73-4C83-B770-2024E634A1E6}" name="Item"/>
    <tableColumn id="2" xr3:uid="{19197631-5FDB-4602-9113-1CDD3B530FC9}" name="Referencia"/>
    <tableColumn id="3" xr3:uid="{A06747AA-8E63-46D8-82B3-CD55513F77AA}" name="PROCESO "/>
    <tableColumn id="4" xr3:uid="{C92A7700-84C7-4090-9C35-5BCA36F0FCC0}" name="NOMBRE DEL RIESGO / OPORTUNIDAD"/>
    <tableColumn id="5" xr3:uid="{23659301-DF1D-4070-ABF4-4684D677D35E}" name="DESCRIPCION DEL RIESGO / OPORTUNIDA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CD2FC0-65C9-4CEA-99AD-C9C3B901691A}" name="Tabla2" displayName="Tabla2" ref="A3:E44" totalsRowShown="0">
  <autoFilter ref="A3:E44" xr:uid="{50CD2FC0-65C9-4CEA-99AD-C9C3B901691A}"/>
  <sortState xmlns:xlrd2="http://schemas.microsoft.com/office/spreadsheetml/2017/richdata2" ref="A4:E44">
    <sortCondition ref="B3:B44"/>
  </sortState>
  <tableColumns count="5">
    <tableColumn id="1" xr3:uid="{6564F977-4712-4A91-99D4-5C681B33B58D}" name="Item"/>
    <tableColumn id="2" xr3:uid="{8F80B8F7-DBE5-4971-935C-6A4D2A03C4FA}" name="Referencia"/>
    <tableColumn id="3" xr3:uid="{C1AA4A4F-96F0-493D-B94C-AABAE5B87E3B}" name="PROCESO "/>
    <tableColumn id="4" xr3:uid="{300C58FF-0A0C-445D-A213-B6526CE1B194}" name="NOMBRE DEL RIESGO / OPORTUNIDAD"/>
    <tableColumn id="5" xr3:uid="{258E1F8D-B868-4788-B688-4493C659A0FE}" name="DESCRIPCION DEL RIESGO / OPORTUNIDA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ROCESOS" displayName="PROCESOS" ref="A2:A14" totalsRowShown="0" headerRowDxfId="41" dataDxfId="39" headerRowBorderDxfId="40" tableBorderDxfId="38" totalsRowBorderDxfId="37">
  <autoFilter ref="A2:A14" xr:uid="{00000000-0009-0000-0100-000001000000}"/>
  <tableColumns count="1">
    <tableColumn id="1" xr3:uid="{00000000-0010-0000-0000-000001000000}" name="PROCESOS" dataDxfId="36"/>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1191" dT="2022-11-29T20:19:51.39" personId="{BD54AC2C-12E0-472B-8948-69D79C2AFBC2}" id="{D4A4BF39-51C4-4262-963C-01C8DF5BA77A}">
    <text>Falta de personal</text>
  </threadedComment>
  <threadedComment ref="O1198" dT="2022-11-29T21:46:26.22" personId="{BD54AC2C-12E0-472B-8948-69D79C2AFBC2}" id="{8FFB1467-8822-48B2-9DE5-EC7BC236C69A}">
    <text>Organización laboral</text>
  </threadedComment>
  <threadedComment ref="N1626" dT="2023-02-01T22:24:11.29" personId="{A664BA1F-A75E-4C2A-8A00-394EE0EC7273}" id="{8AF72157-B3C3-4835-A9E9-69A9D5728765}">
    <text>fraude interno- Seguridad de los Sistemas-Robo de información con pérdidas de dinero</text>
  </threadedComment>
  <threadedComment ref="N2046" dT="2023-02-07T15:15:26.75" personId="{A664BA1F-A75E-4C2A-8A00-394EE0EC7273}" id="{779DFC2B-9B2A-4EAB-8D25-70758BA42D06}">
    <text xml:space="preserve">Recepción, ejecución y mantenimiento de operaciones- Fallas en la gestión Documental </text>
  </threadedComment>
</ThreadedComments>
</file>

<file path=xl/threadedComments/threadedComment2.xml><?xml version="1.0" encoding="utf-8"?>
<ThreadedComments xmlns="http://schemas.microsoft.com/office/spreadsheetml/2018/threadedcomments" xmlns:x="http://schemas.openxmlformats.org/spreadsheetml/2006/main">
  <threadedComment ref="E15" dT="2022-08-04T18:49:50.32" personId="{BD54AC2C-12E0-472B-8948-69D79C2AFBC2}" id="{4D6B5BEA-0433-4BBD-AC90-10D8AEDB213A}">
    <text>revisar SIG</text>
  </threadedComment>
  <threadedComment ref="E15" dT="2022-08-09T21:15:57.80" personId="{AD535DB2-7594-48A5-B734-8EF3A5D81DC6}" id="{838F73D7-93AA-4949-B5AB-E3578FD09492}" parentId="{4D6B5BEA-0433-4BBD-AC90-10D8AEDB213A}">
    <text>le quite operativo</text>
  </threadedComment>
</ThreadedComment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85AF-91AF-40F2-A8C0-783EDF575AB1}">
  <dimension ref="A1:E25"/>
  <sheetViews>
    <sheetView topLeftCell="E1" workbookViewId="0">
      <selection activeCell="E24" sqref="E24"/>
    </sheetView>
  </sheetViews>
  <sheetFormatPr baseColWidth="10" defaultColWidth="11" defaultRowHeight="13.8" x14ac:dyDescent="0.25"/>
  <cols>
    <col min="2" max="3" width="12.09765625" customWidth="1"/>
    <col min="4" max="4" width="131.8984375" bestFit="1" customWidth="1"/>
    <col min="5" max="5" width="136.09765625" bestFit="1" customWidth="1"/>
  </cols>
  <sheetData>
    <row r="1" spans="1:5" x14ac:dyDescent="0.25">
      <c r="A1" t="s">
        <v>0</v>
      </c>
      <c r="B1" t="s">
        <v>1</v>
      </c>
      <c r="C1" t="s">
        <v>2</v>
      </c>
      <c r="D1" t="s">
        <v>3</v>
      </c>
      <c r="E1" t="s">
        <v>4</v>
      </c>
    </row>
    <row r="2" spans="1:5" x14ac:dyDescent="0.25">
      <c r="A2">
        <v>1</v>
      </c>
      <c r="B2" t="s">
        <v>5</v>
      </c>
      <c r="C2" t="s">
        <v>6</v>
      </c>
      <c r="D2" t="s">
        <v>7</v>
      </c>
      <c r="E2" t="s">
        <v>8</v>
      </c>
    </row>
    <row r="3" spans="1:5" x14ac:dyDescent="0.25">
      <c r="A3">
        <v>24</v>
      </c>
      <c r="B3" t="s">
        <v>9</v>
      </c>
      <c r="C3" t="s">
        <v>6</v>
      </c>
      <c r="D3" t="s">
        <v>10</v>
      </c>
    </row>
    <row r="4" spans="1:5" x14ac:dyDescent="0.25">
      <c r="A4">
        <v>23</v>
      </c>
      <c r="B4" t="s">
        <v>11</v>
      </c>
      <c r="C4" t="s">
        <v>6</v>
      </c>
      <c r="D4" t="s">
        <v>12</v>
      </c>
      <c r="E4" t="s">
        <v>13</v>
      </c>
    </row>
    <row r="5" spans="1:5" x14ac:dyDescent="0.25">
      <c r="A5">
        <v>22</v>
      </c>
      <c r="B5" t="s">
        <v>14</v>
      </c>
      <c r="C5" t="s">
        <v>6</v>
      </c>
      <c r="D5" t="s">
        <v>15</v>
      </c>
    </row>
    <row r="6" spans="1:5" x14ac:dyDescent="0.25">
      <c r="A6">
        <v>21</v>
      </c>
      <c r="B6" t="s">
        <v>16</v>
      </c>
      <c r="C6" t="s">
        <v>6</v>
      </c>
      <c r="D6" t="s">
        <v>17</v>
      </c>
      <c r="E6" s="79" t="s">
        <v>18</v>
      </c>
    </row>
    <row r="7" spans="1:5" x14ac:dyDescent="0.25">
      <c r="A7">
        <v>20</v>
      </c>
      <c r="B7" t="s">
        <v>19</v>
      </c>
      <c r="C7" t="s">
        <v>6</v>
      </c>
      <c r="D7" t="s">
        <v>20</v>
      </c>
      <c r="E7" t="s">
        <v>21</v>
      </c>
    </row>
    <row r="8" spans="1:5" x14ac:dyDescent="0.25">
      <c r="A8">
        <v>19</v>
      </c>
      <c r="B8" t="s">
        <v>22</v>
      </c>
      <c r="C8" t="s">
        <v>6</v>
      </c>
      <c r="D8" t="s">
        <v>23</v>
      </c>
    </row>
    <row r="9" spans="1:5" x14ac:dyDescent="0.25">
      <c r="A9">
        <v>2</v>
      </c>
      <c r="B9" t="s">
        <v>24</v>
      </c>
      <c r="C9" t="s">
        <v>6</v>
      </c>
      <c r="D9" t="s">
        <v>25</v>
      </c>
      <c r="E9" t="s">
        <v>26</v>
      </c>
    </row>
    <row r="10" spans="1:5" x14ac:dyDescent="0.25">
      <c r="A10">
        <v>18</v>
      </c>
      <c r="B10" t="s">
        <v>27</v>
      </c>
      <c r="C10" t="s">
        <v>6</v>
      </c>
      <c r="D10" t="s">
        <v>28</v>
      </c>
      <c r="E10" t="s">
        <v>29</v>
      </c>
    </row>
    <row r="11" spans="1:5" x14ac:dyDescent="0.25">
      <c r="A11">
        <v>17</v>
      </c>
      <c r="B11" t="s">
        <v>30</v>
      </c>
      <c r="C11" t="s">
        <v>6</v>
      </c>
      <c r="D11" t="s">
        <v>31</v>
      </c>
      <c r="E11" t="s">
        <v>32</v>
      </c>
    </row>
    <row r="12" spans="1:5" x14ac:dyDescent="0.25">
      <c r="A12">
        <v>16</v>
      </c>
      <c r="B12" t="s">
        <v>33</v>
      </c>
      <c r="C12" t="s">
        <v>6</v>
      </c>
      <c r="D12" t="s">
        <v>34</v>
      </c>
      <c r="E12" t="s">
        <v>35</v>
      </c>
    </row>
    <row r="13" spans="1:5" x14ac:dyDescent="0.25">
      <c r="A13">
        <v>15</v>
      </c>
      <c r="B13" t="s">
        <v>36</v>
      </c>
      <c r="C13" t="s">
        <v>6</v>
      </c>
      <c r="D13" t="s">
        <v>37</v>
      </c>
      <c r="E13" t="s">
        <v>38</v>
      </c>
    </row>
    <row r="14" spans="1:5" x14ac:dyDescent="0.25">
      <c r="A14">
        <v>14</v>
      </c>
      <c r="B14" t="s">
        <v>39</v>
      </c>
      <c r="C14" t="s">
        <v>6</v>
      </c>
      <c r="D14" t="s">
        <v>40</v>
      </c>
      <c r="E14" t="s">
        <v>41</v>
      </c>
    </row>
    <row r="15" spans="1:5" x14ac:dyDescent="0.25">
      <c r="A15">
        <v>13</v>
      </c>
      <c r="B15" t="s">
        <v>42</v>
      </c>
      <c r="C15" t="s">
        <v>6</v>
      </c>
      <c r="D15" t="s">
        <v>43</v>
      </c>
    </row>
    <row r="16" spans="1:5" x14ac:dyDescent="0.25">
      <c r="A16">
        <v>3</v>
      </c>
      <c r="B16" t="s">
        <v>44</v>
      </c>
      <c r="C16" t="s">
        <v>6</v>
      </c>
      <c r="D16" t="s">
        <v>45</v>
      </c>
      <c r="E16" t="s">
        <v>46</v>
      </c>
    </row>
    <row r="17" spans="1:5" x14ac:dyDescent="0.25">
      <c r="A17">
        <v>12</v>
      </c>
      <c r="B17" t="s">
        <v>47</v>
      </c>
      <c r="C17" t="s">
        <v>6</v>
      </c>
      <c r="D17" t="s">
        <v>48</v>
      </c>
      <c r="E17" t="s">
        <v>49</v>
      </c>
    </row>
    <row r="18" spans="1:5" x14ac:dyDescent="0.25">
      <c r="A18">
        <v>11</v>
      </c>
      <c r="B18" t="s">
        <v>50</v>
      </c>
      <c r="C18" t="s">
        <v>6</v>
      </c>
      <c r="D18" t="s">
        <v>51</v>
      </c>
      <c r="E18" t="s">
        <v>52</v>
      </c>
    </row>
    <row r="19" spans="1:5" x14ac:dyDescent="0.25">
      <c r="A19">
        <v>10</v>
      </c>
      <c r="B19" t="s">
        <v>53</v>
      </c>
      <c r="C19" t="s">
        <v>6</v>
      </c>
      <c r="D19" t="s">
        <v>54</v>
      </c>
      <c r="E19" t="s">
        <v>55</v>
      </c>
    </row>
    <row r="20" spans="1:5" x14ac:dyDescent="0.25">
      <c r="A20">
        <v>9</v>
      </c>
      <c r="B20" t="s">
        <v>56</v>
      </c>
      <c r="C20" t="s">
        <v>6</v>
      </c>
      <c r="D20" t="s">
        <v>57</v>
      </c>
      <c r="E20" t="s">
        <v>58</v>
      </c>
    </row>
    <row r="21" spans="1:5" x14ac:dyDescent="0.25">
      <c r="A21">
        <v>8</v>
      </c>
      <c r="B21" t="s">
        <v>59</v>
      </c>
      <c r="C21" t="s">
        <v>6</v>
      </c>
      <c r="D21" t="s">
        <v>60</v>
      </c>
      <c r="E21" t="s">
        <v>61</v>
      </c>
    </row>
    <row r="22" spans="1:5" x14ac:dyDescent="0.25">
      <c r="A22">
        <v>7</v>
      </c>
      <c r="B22" t="s">
        <v>62</v>
      </c>
      <c r="C22" t="s">
        <v>6</v>
      </c>
      <c r="D22" t="s">
        <v>63</v>
      </c>
      <c r="E22" t="s">
        <v>64</v>
      </c>
    </row>
    <row r="23" spans="1:5" x14ac:dyDescent="0.25">
      <c r="A23">
        <v>4</v>
      </c>
      <c r="B23" t="s">
        <v>65</v>
      </c>
      <c r="C23" t="s">
        <v>6</v>
      </c>
      <c r="D23" t="s">
        <v>66</v>
      </c>
      <c r="E23" t="s">
        <v>67</v>
      </c>
    </row>
    <row r="24" spans="1:5" x14ac:dyDescent="0.25">
      <c r="A24">
        <v>6</v>
      </c>
      <c r="B24" t="s">
        <v>68</v>
      </c>
      <c r="C24" t="s">
        <v>6</v>
      </c>
      <c r="D24" t="s">
        <v>69</v>
      </c>
      <c r="E24" t="s">
        <v>70</v>
      </c>
    </row>
    <row r="25" spans="1:5" x14ac:dyDescent="0.25">
      <c r="A25">
        <v>5</v>
      </c>
      <c r="B25" t="s">
        <v>71</v>
      </c>
      <c r="C25" t="s">
        <v>6</v>
      </c>
      <c r="D25" t="s">
        <v>72</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6D068-FEEB-45D0-A141-3A2C09E53A93}">
  <dimension ref="A1:B4"/>
  <sheetViews>
    <sheetView workbookViewId="0">
      <selection activeCell="J10" sqref="J10"/>
    </sheetView>
  </sheetViews>
  <sheetFormatPr baseColWidth="10" defaultColWidth="11" defaultRowHeight="13.8" x14ac:dyDescent="0.25"/>
  <sheetData>
    <row r="1" spans="1:2" x14ac:dyDescent="0.25">
      <c r="A1" t="s">
        <v>3072</v>
      </c>
    </row>
    <row r="2" spans="1:2" x14ac:dyDescent="0.25">
      <c r="A2" t="s">
        <v>3073</v>
      </c>
    </row>
    <row r="3" spans="1:2" x14ac:dyDescent="0.25">
      <c r="A3" t="s">
        <v>3074</v>
      </c>
    </row>
    <row r="4" spans="1:2" x14ac:dyDescent="0.25">
      <c r="A4" t="s">
        <v>3075</v>
      </c>
      <c r="B4" t="s">
        <v>3076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C140"/>
  <sheetViews>
    <sheetView topLeftCell="G3" zoomScale="70" zoomScaleNormal="70" workbookViewId="0">
      <selection activeCell="J6" sqref="J6"/>
    </sheetView>
  </sheetViews>
  <sheetFormatPr baseColWidth="10" defaultColWidth="11" defaultRowHeight="13.8" x14ac:dyDescent="0.25"/>
  <cols>
    <col min="1" max="1" width="44.59765625" bestFit="1" customWidth="1"/>
    <col min="2" max="2" width="7.69921875" customWidth="1"/>
    <col min="3" max="3" width="52.69921875" bestFit="1" customWidth="1"/>
    <col min="4" max="4" width="126.5" bestFit="1" customWidth="1"/>
    <col min="5" max="5" width="7.69921875" customWidth="1"/>
    <col min="6" max="7" width="44.59765625" customWidth="1"/>
    <col min="8" max="8" width="7.09765625" customWidth="1"/>
    <col min="9" max="13" width="34.69921875" customWidth="1"/>
    <col min="14" max="14" width="8.3984375" customWidth="1"/>
    <col min="15" max="15" width="16.69921875" bestFit="1" customWidth="1"/>
    <col min="16" max="16" width="7.3984375" customWidth="1"/>
    <col min="17" max="17" width="35.5" customWidth="1"/>
    <col min="18" max="18" width="12.8984375" style="49" customWidth="1"/>
    <col min="19" max="19" width="8.5" style="49" customWidth="1"/>
    <col min="20" max="20" width="12.09765625" style="49" customWidth="1"/>
    <col min="21" max="21" width="14.5" customWidth="1"/>
    <col min="22" max="22" width="5.5" customWidth="1"/>
    <col min="23" max="23" width="17.09765625" customWidth="1"/>
    <col min="24" max="24" width="13.59765625" customWidth="1"/>
    <col min="25" max="25" width="6.59765625" customWidth="1"/>
    <col min="26" max="26" width="24.5" customWidth="1"/>
    <col min="27" max="27" width="7.19921875" customWidth="1"/>
    <col min="28" max="28" width="8.19921875" customWidth="1"/>
    <col min="29" max="29" width="21.59765625" customWidth="1"/>
    <col min="30" max="30" width="6.59765625" customWidth="1"/>
    <col min="31" max="31" width="7.19921875" customWidth="1"/>
    <col min="32" max="32" width="11.3984375" customWidth="1"/>
    <col min="33" max="33" width="16" customWidth="1"/>
    <col min="34" max="34" width="11.69921875" customWidth="1"/>
    <col min="35" max="35" width="16.3984375" customWidth="1"/>
    <col min="36" max="36" width="7.09765625" customWidth="1"/>
    <col min="37" max="37" width="11.69921875" customWidth="1"/>
    <col min="38" max="38" width="12.59765625" customWidth="1"/>
    <col min="41" max="41" width="9.59765625" customWidth="1"/>
    <col min="42" max="42" width="44.59765625" bestFit="1" customWidth="1"/>
    <col min="44" max="44" width="22.59765625" customWidth="1"/>
    <col min="45" max="45" width="34.59765625" customWidth="1"/>
    <col min="47" max="47" width="29.19921875" customWidth="1"/>
    <col min="48" max="48" width="25" customWidth="1"/>
    <col min="50" max="50" width="29.8984375" customWidth="1"/>
    <col min="52" max="52" width="17.09765625" customWidth="1"/>
    <col min="54" max="54" width="77.8984375" bestFit="1" customWidth="1"/>
    <col min="55" max="55" width="25.8984375" customWidth="1"/>
  </cols>
  <sheetData>
    <row r="1" spans="1:55" ht="6.75" customHeight="1" thickBot="1" x14ac:dyDescent="0.3"/>
    <row r="2" spans="1:55" ht="51.75" customHeight="1" thickBot="1" x14ac:dyDescent="0.3">
      <c r="A2" s="102" t="s">
        <v>133</v>
      </c>
      <c r="B2" s="144"/>
      <c r="C2" s="992" t="s">
        <v>3077</v>
      </c>
      <c r="D2" s="993"/>
      <c r="E2" s="144"/>
      <c r="F2" s="992" t="s">
        <v>3078</v>
      </c>
      <c r="G2" s="993"/>
      <c r="H2" s="144"/>
      <c r="I2" s="153" t="s">
        <v>3079</v>
      </c>
      <c r="J2" s="152" t="s">
        <v>3080</v>
      </c>
      <c r="K2" s="151" t="s">
        <v>3081</v>
      </c>
      <c r="L2" s="69"/>
      <c r="M2" s="69"/>
      <c r="N2" s="144"/>
      <c r="O2" s="105" t="s">
        <v>90</v>
      </c>
      <c r="P2" s="144"/>
      <c r="Q2" s="1004" t="s">
        <v>3082</v>
      </c>
      <c r="R2" s="1005"/>
      <c r="S2" s="69"/>
      <c r="T2" s="999" t="s">
        <v>3083</v>
      </c>
      <c r="U2" s="1000"/>
      <c r="V2" s="42"/>
      <c r="W2" s="999" t="s">
        <v>3084</v>
      </c>
      <c r="X2" s="1000"/>
      <c r="Y2" s="42"/>
      <c r="Z2" s="999" t="s">
        <v>3085</v>
      </c>
      <c r="AA2" s="1000"/>
      <c r="AC2" s="999" t="s">
        <v>3086</v>
      </c>
      <c r="AD2" s="1000"/>
      <c r="AF2" s="999" t="s">
        <v>3087</v>
      </c>
      <c r="AG2" s="1003"/>
      <c r="AH2" s="1003"/>
      <c r="AI2" s="1000"/>
      <c r="AK2" s="1007" t="s">
        <v>3088</v>
      </c>
      <c r="AL2" s="1007"/>
      <c r="AM2" s="1007"/>
      <c r="AN2" s="1007"/>
      <c r="AX2" s="105" t="s">
        <v>3089</v>
      </c>
      <c r="BB2" s="110" t="s">
        <v>3090</v>
      </c>
      <c r="BC2" s="111" t="s">
        <v>3091</v>
      </c>
    </row>
    <row r="3" spans="1:55" ht="27.6" x14ac:dyDescent="0.25">
      <c r="A3" s="103" t="s">
        <v>629</v>
      </c>
      <c r="B3" s="145"/>
      <c r="C3" s="101" t="s">
        <v>133</v>
      </c>
      <c r="D3" s="101" t="s">
        <v>3092</v>
      </c>
      <c r="E3" s="145"/>
      <c r="F3" s="101" t="s">
        <v>2042</v>
      </c>
      <c r="G3" s="101" t="s">
        <v>3093</v>
      </c>
      <c r="H3" s="144"/>
      <c r="I3" s="155" t="s">
        <v>138</v>
      </c>
      <c r="J3" s="157" t="s">
        <v>208</v>
      </c>
      <c r="K3" s="149" t="s">
        <v>1834</v>
      </c>
      <c r="L3" s="218"/>
      <c r="M3" s="218"/>
      <c r="N3" s="145"/>
      <c r="O3" s="106" t="s">
        <v>143</v>
      </c>
      <c r="P3" s="144"/>
      <c r="Q3" s="994" t="s">
        <v>3094</v>
      </c>
      <c r="R3" s="995"/>
      <c r="S3" s="69"/>
      <c r="T3" s="994" t="s">
        <v>3094</v>
      </c>
      <c r="U3" s="995"/>
      <c r="V3" s="42"/>
      <c r="W3" s="994" t="s">
        <v>3094</v>
      </c>
      <c r="X3" s="995"/>
      <c r="Y3" s="42"/>
      <c r="Z3" s="994" t="s">
        <v>3094</v>
      </c>
      <c r="AA3" s="995"/>
      <c r="AC3" s="994" t="s">
        <v>3094</v>
      </c>
      <c r="AD3" s="995"/>
      <c r="AF3" s="996">
        <v>0.15</v>
      </c>
      <c r="AG3" s="996"/>
      <c r="AH3" s="996"/>
      <c r="AI3" s="996"/>
      <c r="AK3" s="996">
        <v>0.2</v>
      </c>
      <c r="AL3" s="996"/>
      <c r="AM3" s="996"/>
      <c r="AN3" s="996"/>
      <c r="AX3" s="106" t="s">
        <v>2000</v>
      </c>
      <c r="BB3" s="112" t="s">
        <v>3095</v>
      </c>
      <c r="BC3" s="111"/>
    </row>
    <row r="4" spans="1:55" ht="57.75" customHeight="1" x14ac:dyDescent="0.25">
      <c r="A4" s="103" t="s">
        <v>2294</v>
      </c>
      <c r="B4" s="145"/>
      <c r="C4" s="148" t="s">
        <v>196</v>
      </c>
      <c r="D4" s="148" t="s">
        <v>3096</v>
      </c>
      <c r="E4" s="145"/>
      <c r="F4" s="148" t="s">
        <v>3097</v>
      </c>
      <c r="G4" s="148" t="s">
        <v>3098</v>
      </c>
      <c r="H4" s="144"/>
      <c r="I4" s="155" t="s">
        <v>332</v>
      </c>
      <c r="J4" s="157" t="s">
        <v>139</v>
      </c>
      <c r="K4" s="149" t="s">
        <v>209</v>
      </c>
      <c r="L4" s="218"/>
      <c r="M4" s="218"/>
      <c r="N4" s="145"/>
      <c r="O4" s="106" t="s">
        <v>228</v>
      </c>
      <c r="P4" s="144"/>
      <c r="Q4" s="997">
        <v>0.14000000000000001</v>
      </c>
      <c r="R4" s="998"/>
      <c r="S4" s="70"/>
      <c r="T4" s="997">
        <v>0.125</v>
      </c>
      <c r="U4" s="998"/>
      <c r="V4" s="42"/>
      <c r="W4" s="997">
        <v>8.5000000000000006E-2</v>
      </c>
      <c r="X4" s="998"/>
      <c r="Y4" s="42"/>
      <c r="Z4" s="997">
        <v>0.15</v>
      </c>
      <c r="AA4" s="998"/>
      <c r="AC4" s="1001">
        <v>0.15</v>
      </c>
      <c r="AD4" s="1002"/>
      <c r="AF4" s="88">
        <v>0.25</v>
      </c>
      <c r="AG4" s="88">
        <v>0.25</v>
      </c>
      <c r="AH4" s="88">
        <v>0.25</v>
      </c>
      <c r="AI4" s="88">
        <v>0.25</v>
      </c>
      <c r="AK4" s="88">
        <v>0.25</v>
      </c>
      <c r="AL4" s="88">
        <v>0.25</v>
      </c>
      <c r="AM4" s="88">
        <v>0.25</v>
      </c>
      <c r="AN4" s="88">
        <v>0.25</v>
      </c>
      <c r="AX4" s="106" t="s">
        <v>2046</v>
      </c>
      <c r="BB4" s="112" t="s">
        <v>3099</v>
      </c>
      <c r="BC4" s="1006" t="s">
        <v>196</v>
      </c>
    </row>
    <row r="5" spans="1:55" ht="75.75" customHeight="1" thickBot="1" x14ac:dyDescent="0.3">
      <c r="A5" s="103" t="s">
        <v>1126</v>
      </c>
      <c r="B5" s="145"/>
      <c r="C5" s="101" t="s">
        <v>681</v>
      </c>
      <c r="D5" s="101" t="s">
        <v>3100</v>
      </c>
      <c r="E5" s="145"/>
      <c r="F5" s="101" t="s">
        <v>3101</v>
      </c>
      <c r="G5" s="101" t="s">
        <v>3102</v>
      </c>
      <c r="H5" s="144"/>
      <c r="I5" s="154" t="s">
        <v>199</v>
      </c>
      <c r="J5" s="157" t="s">
        <v>1402</v>
      </c>
      <c r="K5" s="150" t="s">
        <v>1198</v>
      </c>
      <c r="L5" s="218"/>
      <c r="M5" s="218"/>
      <c r="N5" s="145"/>
      <c r="O5" s="106" t="s">
        <v>625</v>
      </c>
      <c r="P5" s="144"/>
      <c r="Q5" s="50" t="s">
        <v>2387</v>
      </c>
      <c r="R5" s="41">
        <v>1</v>
      </c>
      <c r="S5" s="65"/>
      <c r="T5" s="71" t="s">
        <v>2388</v>
      </c>
      <c r="U5" s="41">
        <v>1</v>
      </c>
      <c r="W5" s="90" t="s">
        <v>2389</v>
      </c>
      <c r="X5" s="41">
        <v>1</v>
      </c>
      <c r="Z5" s="50" t="s">
        <v>2444</v>
      </c>
      <c r="AA5" s="82">
        <v>1</v>
      </c>
      <c r="AC5" s="50" t="s">
        <v>2397</v>
      </c>
      <c r="AD5" s="84">
        <v>1</v>
      </c>
      <c r="AF5" s="99" t="str">
        <f>CONTROLES!P5</f>
        <v>TOTALIDAD</v>
      </c>
      <c r="AG5" s="99" t="str">
        <f>CONTROLES!Q5</f>
        <v xml:space="preserve">VALIDEZ </v>
      </c>
      <c r="AH5" s="99" t="str">
        <f>CONTROLES!R5</f>
        <v>EXACTITUD</v>
      </c>
      <c r="AI5" s="100" t="str">
        <f>CONTROLES!S5</f>
        <v>ACCESO RESTRINGIDO</v>
      </c>
      <c r="AK5" s="78" t="s">
        <v>2379</v>
      </c>
      <c r="AL5" s="78" t="s">
        <v>2380</v>
      </c>
      <c r="AM5" s="78" t="s">
        <v>2381</v>
      </c>
      <c r="AN5" s="78" t="s">
        <v>2382</v>
      </c>
      <c r="AX5" s="106" t="s">
        <v>1975</v>
      </c>
      <c r="BB5" s="112" t="s">
        <v>3103</v>
      </c>
      <c r="BC5" s="1006"/>
    </row>
    <row r="6" spans="1:55" ht="27" customHeight="1" x14ac:dyDescent="0.25">
      <c r="A6" s="103" t="s">
        <v>1052</v>
      </c>
      <c r="B6" s="145"/>
      <c r="C6" s="148" t="s">
        <v>2921</v>
      </c>
      <c r="D6" s="148" t="s">
        <v>3104</v>
      </c>
      <c r="E6" s="145"/>
      <c r="F6" s="148" t="s">
        <v>2023</v>
      </c>
      <c r="G6" s="148" t="s">
        <v>3105</v>
      </c>
      <c r="H6" s="144"/>
      <c r="I6" s="154" t="s">
        <v>370</v>
      </c>
      <c r="J6" s="157" t="s">
        <v>390</v>
      </c>
      <c r="K6" s="149" t="s">
        <v>1740</v>
      </c>
      <c r="L6" s="218"/>
      <c r="M6" s="218"/>
      <c r="N6" s="145"/>
      <c r="O6" s="106" t="s">
        <v>210</v>
      </c>
      <c r="P6" s="144"/>
      <c r="Q6" s="50" t="s">
        <v>2403</v>
      </c>
      <c r="R6" s="41">
        <v>0.5</v>
      </c>
      <c r="S6" s="65"/>
      <c r="T6" s="71" t="s">
        <v>2565</v>
      </c>
      <c r="U6" s="41">
        <v>0.75</v>
      </c>
      <c r="W6" s="90" t="s">
        <v>2446</v>
      </c>
      <c r="X6" s="41">
        <v>0.5</v>
      </c>
      <c r="Z6" s="37" t="s">
        <v>3106</v>
      </c>
      <c r="AA6" s="82">
        <v>1</v>
      </c>
      <c r="AC6" s="50" t="s">
        <v>2415</v>
      </c>
      <c r="AD6" s="84">
        <v>0.75</v>
      </c>
      <c r="AF6" s="79"/>
      <c r="AG6" s="85"/>
      <c r="AH6" s="86"/>
      <c r="AI6" s="86"/>
      <c r="AX6" s="106" t="s">
        <v>3107</v>
      </c>
      <c r="BB6" s="112" t="s">
        <v>3108</v>
      </c>
      <c r="BC6" s="1006"/>
    </row>
    <row r="7" spans="1:55" ht="30" customHeight="1" x14ac:dyDescent="0.25">
      <c r="A7" s="103" t="s">
        <v>534</v>
      </c>
      <c r="B7" s="145"/>
      <c r="C7" s="101" t="s">
        <v>721</v>
      </c>
      <c r="D7" s="146" t="s">
        <v>3109</v>
      </c>
      <c r="E7" s="145"/>
      <c r="F7" s="101" t="s">
        <v>3110</v>
      </c>
      <c r="G7" s="101" t="s">
        <v>3111</v>
      </c>
      <c r="H7" s="144"/>
      <c r="I7" s="154" t="s">
        <v>1453</v>
      </c>
      <c r="J7" s="157" t="s">
        <v>234</v>
      </c>
      <c r="K7" s="149" t="s">
        <v>3112</v>
      </c>
      <c r="L7" s="218"/>
      <c r="M7" s="218"/>
      <c r="N7" s="145"/>
      <c r="O7" s="106" t="s">
        <v>297</v>
      </c>
      <c r="P7" s="144"/>
      <c r="Q7" s="50" t="s">
        <v>3113</v>
      </c>
      <c r="R7" s="41">
        <v>0</v>
      </c>
      <c r="S7" s="65"/>
      <c r="T7" s="71" t="s">
        <v>2559</v>
      </c>
      <c r="U7" s="41">
        <v>0.5</v>
      </c>
      <c r="W7" s="90" t="s">
        <v>2423</v>
      </c>
      <c r="X7" s="41">
        <v>0.25</v>
      </c>
      <c r="Z7" s="50" t="s">
        <v>2390</v>
      </c>
      <c r="AA7" s="82">
        <v>0.75</v>
      </c>
      <c r="AC7" s="50" t="s">
        <v>2404</v>
      </c>
      <c r="AD7" s="84">
        <v>0.5</v>
      </c>
      <c r="AX7" s="106" t="s">
        <v>3114</v>
      </c>
      <c r="BB7" s="112" t="s">
        <v>3115</v>
      </c>
      <c r="BC7" s="1006"/>
    </row>
    <row r="8" spans="1:55" ht="54.75" customHeight="1" x14ac:dyDescent="0.25">
      <c r="A8" s="103" t="s">
        <v>3116</v>
      </c>
      <c r="B8" s="145"/>
      <c r="C8" s="148" t="s">
        <v>1312</v>
      </c>
      <c r="D8" s="148" t="s">
        <v>3117</v>
      </c>
      <c r="E8" s="145"/>
      <c r="F8" s="148" t="s">
        <v>537</v>
      </c>
      <c r="G8" s="148" t="s">
        <v>3118</v>
      </c>
      <c r="H8" s="144"/>
      <c r="I8" s="154" t="s">
        <v>218</v>
      </c>
      <c r="J8" s="157" t="s">
        <v>1153</v>
      </c>
      <c r="K8" s="149" t="s">
        <v>3119</v>
      </c>
      <c r="L8" s="218"/>
      <c r="M8" s="218"/>
      <c r="N8" s="145"/>
      <c r="O8" s="106" t="s">
        <v>544</v>
      </c>
      <c r="P8" s="144"/>
      <c r="Q8" s="58" t="s">
        <v>3120</v>
      </c>
      <c r="R8" s="83">
        <f>R7*Q4</f>
        <v>0</v>
      </c>
      <c r="S8" s="65"/>
      <c r="T8" s="60" t="s">
        <v>3120</v>
      </c>
      <c r="U8" s="62">
        <f>T4*U7</f>
        <v>6.25E-2</v>
      </c>
      <c r="W8" s="58" t="s">
        <v>3120</v>
      </c>
      <c r="X8" s="59">
        <f>W4*X7</f>
        <v>2.1250000000000002E-2</v>
      </c>
      <c r="Z8" s="37" t="s">
        <v>2408</v>
      </c>
      <c r="AA8" s="82">
        <v>0.75</v>
      </c>
      <c r="AC8" s="50" t="s">
        <v>2391</v>
      </c>
      <c r="AD8" s="84">
        <v>0.25</v>
      </c>
      <c r="AX8" s="106" t="s">
        <v>2027</v>
      </c>
      <c r="BB8" s="112" t="s">
        <v>3121</v>
      </c>
      <c r="BC8" s="1006"/>
    </row>
    <row r="9" spans="1:55" ht="30" x14ac:dyDescent="0.25">
      <c r="A9" s="103" t="s">
        <v>316</v>
      </c>
      <c r="B9" s="145"/>
      <c r="C9" s="101" t="s">
        <v>230</v>
      </c>
      <c r="D9" s="146" t="s">
        <v>3122</v>
      </c>
      <c r="E9" s="145"/>
      <c r="F9" s="101" t="s">
        <v>1189</v>
      </c>
      <c r="G9" s="101" t="s">
        <v>3123</v>
      </c>
      <c r="H9" s="144"/>
      <c r="I9" s="154" t="s">
        <v>160</v>
      </c>
      <c r="J9" s="157" t="s">
        <v>3124</v>
      </c>
      <c r="K9" s="149" t="s">
        <v>2166</v>
      </c>
      <c r="L9" s="218"/>
      <c r="M9" s="218"/>
      <c r="N9" s="145"/>
      <c r="O9" s="106" t="s">
        <v>688</v>
      </c>
      <c r="P9" s="144"/>
      <c r="R9" s="89"/>
      <c r="S9" s="65"/>
      <c r="U9" s="46"/>
      <c r="Z9" s="50" t="s">
        <v>2396</v>
      </c>
      <c r="AA9" s="82">
        <v>0.5</v>
      </c>
      <c r="AC9" s="50" t="s">
        <v>2409</v>
      </c>
      <c r="AD9" s="80">
        <v>0.05</v>
      </c>
      <c r="AX9" s="106" t="s">
        <v>1940</v>
      </c>
      <c r="BB9" s="112" t="s">
        <v>3125</v>
      </c>
      <c r="BC9" s="1006"/>
    </row>
    <row r="10" spans="1:55" ht="30" x14ac:dyDescent="0.25">
      <c r="A10" s="103" t="s">
        <v>767</v>
      </c>
      <c r="B10" s="145"/>
      <c r="C10" s="147"/>
      <c r="D10" s="146" t="s">
        <v>715</v>
      </c>
      <c r="E10" s="145"/>
      <c r="F10" s="101" t="s">
        <v>3126</v>
      </c>
      <c r="G10" s="101" t="s">
        <v>3127</v>
      </c>
      <c r="H10" s="144"/>
      <c r="I10" s="155"/>
      <c r="J10" s="157" t="s">
        <v>200</v>
      </c>
      <c r="K10" s="149" t="s">
        <v>1267</v>
      </c>
      <c r="L10" s="218"/>
      <c r="M10" s="218"/>
      <c r="N10" s="145"/>
      <c r="O10" s="106" t="s">
        <v>277</v>
      </c>
      <c r="P10" s="144"/>
      <c r="R10" s="67"/>
      <c r="S10" s="65"/>
      <c r="V10" s="43"/>
      <c r="Y10" s="43"/>
      <c r="Z10" s="76" t="s">
        <v>2414</v>
      </c>
      <c r="AA10" s="81">
        <v>0.5</v>
      </c>
      <c r="AC10" s="58" t="s">
        <v>3120</v>
      </c>
      <c r="AD10" s="61">
        <f>AD9*AC4</f>
        <v>7.4999999999999997E-3</v>
      </c>
      <c r="AX10" s="122"/>
      <c r="BB10" s="112" t="s">
        <v>3128</v>
      </c>
      <c r="BC10" s="1006"/>
    </row>
    <row r="11" spans="1:55" ht="69.75" customHeight="1" x14ac:dyDescent="0.25">
      <c r="A11" s="103" t="s">
        <v>1253</v>
      </c>
      <c r="B11" s="145"/>
      <c r="C11" s="101"/>
      <c r="D11" s="146" t="s">
        <v>3129</v>
      </c>
      <c r="E11" s="145"/>
      <c r="F11" s="101" t="s">
        <v>330</v>
      </c>
      <c r="G11" s="101" t="s">
        <v>3130</v>
      </c>
      <c r="H11" s="144"/>
      <c r="I11" s="155"/>
      <c r="J11" s="157" t="s">
        <v>371</v>
      </c>
      <c r="K11" s="149" t="s">
        <v>1863</v>
      </c>
      <c r="L11" s="218"/>
      <c r="M11" s="218"/>
      <c r="N11" s="145"/>
      <c r="O11" s="106" t="s">
        <v>243</v>
      </c>
      <c r="P11" s="144"/>
      <c r="S11" s="65"/>
      <c r="W11" s="43"/>
      <c r="X11" s="43"/>
      <c r="Z11" s="58" t="s">
        <v>3120</v>
      </c>
      <c r="AA11" s="61">
        <f>AA10*Z4</f>
        <v>7.4999999999999997E-2</v>
      </c>
      <c r="AX11" s="107"/>
      <c r="BB11" s="112" t="s">
        <v>3131</v>
      </c>
      <c r="BC11" s="1006"/>
    </row>
    <row r="12" spans="1:55" ht="65.25" customHeight="1" x14ac:dyDescent="0.25">
      <c r="A12" s="103" t="s">
        <v>6</v>
      </c>
      <c r="B12" s="145"/>
      <c r="C12" s="101"/>
      <c r="D12" s="146" t="s">
        <v>3132</v>
      </c>
      <c r="E12" s="145"/>
      <c r="F12" s="101" t="s">
        <v>553</v>
      </c>
      <c r="G12" s="101" t="s">
        <v>3133</v>
      </c>
      <c r="H12" s="144"/>
      <c r="I12" s="155"/>
      <c r="J12" s="157" t="s">
        <v>613</v>
      </c>
      <c r="K12" s="149" t="s">
        <v>3134</v>
      </c>
      <c r="L12" s="218"/>
      <c r="M12" s="218"/>
      <c r="N12" s="145"/>
      <c r="O12" s="106" t="s">
        <v>3135</v>
      </c>
      <c r="P12" s="144"/>
      <c r="Q12" s="39" t="s">
        <v>3136</v>
      </c>
      <c r="R12"/>
      <c r="S12" s="65"/>
      <c r="T12" s="38" t="s">
        <v>3137</v>
      </c>
      <c r="U12" s="87">
        <f>R8+U8+X8+AA11+AD10</f>
        <v>0.16625000000000001</v>
      </c>
      <c r="AX12" s="107"/>
      <c r="BB12" s="112" t="s">
        <v>3138</v>
      </c>
      <c r="BC12" s="1006"/>
    </row>
    <row r="13" spans="1:55" ht="27.6" x14ac:dyDescent="0.25">
      <c r="A13" s="103" t="s">
        <v>1925</v>
      </c>
      <c r="B13" s="145"/>
      <c r="C13" s="101"/>
      <c r="D13" s="146" t="s">
        <v>3139</v>
      </c>
      <c r="E13" s="145"/>
      <c r="F13" s="101"/>
      <c r="G13" s="101" t="s">
        <v>3140</v>
      </c>
      <c r="H13" s="144"/>
      <c r="I13" s="155"/>
      <c r="J13" s="157" t="s">
        <v>2134</v>
      </c>
      <c r="K13" s="149" t="s">
        <v>140</v>
      </c>
      <c r="L13" s="218"/>
      <c r="M13" s="218"/>
      <c r="N13" s="145"/>
      <c r="O13" s="106" t="s">
        <v>2993</v>
      </c>
      <c r="P13" s="144"/>
      <c r="Q13" s="40" t="s">
        <v>2399</v>
      </c>
      <c r="R13"/>
      <c r="S13" s="66"/>
      <c r="T13" s="50" t="s">
        <v>3141</v>
      </c>
      <c r="U13" s="92">
        <f>Q4+T4+W4+Z4+AC4+AF3+AK3</f>
        <v>1</v>
      </c>
      <c r="AX13" s="107"/>
      <c r="BB13" s="112" t="s">
        <v>3142</v>
      </c>
      <c r="BC13" s="1006"/>
    </row>
    <row r="14" spans="1:55" ht="28.2" thickBot="1" x14ac:dyDescent="0.3">
      <c r="A14" s="104" t="s">
        <v>1309</v>
      </c>
      <c r="B14" s="145"/>
      <c r="C14" s="147"/>
      <c r="D14" s="146" t="s">
        <v>3143</v>
      </c>
      <c r="E14" s="145"/>
      <c r="F14" s="101"/>
      <c r="G14" s="101" t="s">
        <v>3144</v>
      </c>
      <c r="H14" s="144"/>
      <c r="I14" s="155"/>
      <c r="J14" s="157" t="s">
        <v>1454</v>
      </c>
      <c r="K14" s="150" t="s">
        <v>3145</v>
      </c>
      <c r="L14" s="218"/>
      <c r="M14" s="218"/>
      <c r="N14" s="145"/>
      <c r="O14" s="106"/>
      <c r="P14" s="144"/>
      <c r="Q14" s="40" t="s">
        <v>2367</v>
      </c>
      <c r="R14"/>
      <c r="AX14" s="107"/>
      <c r="BB14" s="112" t="s">
        <v>3146</v>
      </c>
      <c r="BC14" s="1006"/>
    </row>
    <row r="15" spans="1:55" ht="39" customHeight="1" thickBot="1" x14ac:dyDescent="0.3">
      <c r="C15" s="101"/>
      <c r="D15" s="146" t="s">
        <v>3147</v>
      </c>
      <c r="F15" s="101"/>
      <c r="G15" s="101" t="s">
        <v>3148</v>
      </c>
      <c r="H15" s="144"/>
      <c r="J15" s="158" t="s">
        <v>219</v>
      </c>
      <c r="K15" s="149" t="s">
        <v>1403</v>
      </c>
      <c r="L15" s="218"/>
      <c r="M15" s="218"/>
      <c r="P15" s="144"/>
      <c r="Q15" s="40" t="s">
        <v>2393</v>
      </c>
      <c r="R15"/>
      <c r="S15" s="67"/>
      <c r="AX15" s="107"/>
      <c r="BB15" s="112" t="s">
        <v>3149</v>
      </c>
      <c r="BC15" s="1006"/>
    </row>
    <row r="16" spans="1:55" ht="72" customHeight="1" thickBot="1" x14ac:dyDescent="0.3">
      <c r="C16" s="101"/>
      <c r="D16" s="146" t="s">
        <v>3150</v>
      </c>
      <c r="F16" s="101"/>
      <c r="G16" s="101" t="s">
        <v>3151</v>
      </c>
      <c r="H16" s="144"/>
      <c r="I16" s="155"/>
      <c r="J16" s="157" t="s">
        <v>226</v>
      </c>
      <c r="K16" s="150" t="s">
        <v>1474</v>
      </c>
      <c r="L16" s="218"/>
      <c r="M16" s="218"/>
      <c r="Q16" s="40" t="s">
        <v>2368</v>
      </c>
      <c r="R16"/>
      <c r="AX16" s="107"/>
      <c r="BB16" s="112" t="s">
        <v>3152</v>
      </c>
      <c r="BC16" s="1006"/>
    </row>
    <row r="17" spans="3:55" ht="40.5" customHeight="1" x14ac:dyDescent="0.25">
      <c r="C17" s="101"/>
      <c r="D17" s="146" t="s">
        <v>3153</v>
      </c>
      <c r="F17" s="101"/>
      <c r="G17" s="101" t="s">
        <v>3154</v>
      </c>
      <c r="H17" s="144"/>
      <c r="I17" s="155"/>
      <c r="J17" s="157" t="s">
        <v>381</v>
      </c>
      <c r="K17" s="149" t="s">
        <v>2048</v>
      </c>
      <c r="L17" s="218"/>
      <c r="M17" s="218"/>
      <c r="S17"/>
      <c r="T17"/>
      <c r="BB17" s="112" t="s">
        <v>3155</v>
      </c>
      <c r="BC17" s="1006"/>
    </row>
    <row r="18" spans="3:55" ht="28.2" thickBot="1" x14ac:dyDescent="0.3">
      <c r="C18" s="147"/>
      <c r="D18" s="146" t="s">
        <v>3156</v>
      </c>
      <c r="F18" s="101"/>
      <c r="G18" s="101" t="s">
        <v>3157</v>
      </c>
      <c r="H18" s="144"/>
      <c r="I18" s="155"/>
      <c r="J18" s="157" t="s">
        <v>400</v>
      </c>
      <c r="K18" s="150" t="s">
        <v>323</v>
      </c>
      <c r="L18" s="218"/>
      <c r="M18" s="218"/>
      <c r="Q18" s="38" t="s">
        <v>2373</v>
      </c>
      <c r="R18" s="38" t="s">
        <v>3158</v>
      </c>
      <c r="T18" s="38" t="s">
        <v>3159</v>
      </c>
      <c r="U18" s="38" t="s">
        <v>3160</v>
      </c>
      <c r="W18" s="96" t="s">
        <v>3161</v>
      </c>
      <c r="BB18" s="112" t="s">
        <v>3162</v>
      </c>
      <c r="BC18" s="1006"/>
    </row>
    <row r="19" spans="3:55" ht="28.5" customHeight="1" x14ac:dyDescent="0.25">
      <c r="C19" s="101"/>
      <c r="D19" s="101" t="s">
        <v>3163</v>
      </c>
      <c r="H19" s="144"/>
      <c r="J19" s="157" t="s">
        <v>824</v>
      </c>
      <c r="K19" s="149" t="s">
        <v>3164</v>
      </c>
      <c r="L19" s="218"/>
      <c r="M19" s="218"/>
      <c r="Q19" s="175" t="s">
        <v>2386</v>
      </c>
      <c r="R19" s="175">
        <v>1</v>
      </c>
      <c r="T19" s="50" t="s">
        <v>2386</v>
      </c>
      <c r="U19" s="77" t="s">
        <v>189</v>
      </c>
      <c r="W19" s="77" t="s">
        <v>148</v>
      </c>
      <c r="BB19" s="112" t="s">
        <v>3165</v>
      </c>
      <c r="BC19" s="1006"/>
    </row>
    <row r="20" spans="3:55" ht="27.6" x14ac:dyDescent="0.25">
      <c r="C20" s="147"/>
      <c r="D20" s="146" t="s">
        <v>3166</v>
      </c>
      <c r="H20" s="144"/>
      <c r="I20" s="155"/>
      <c r="J20" s="157" t="s">
        <v>3167</v>
      </c>
      <c r="K20" s="149" t="s">
        <v>3168</v>
      </c>
      <c r="L20" s="218"/>
      <c r="M20" s="218"/>
      <c r="Q20" s="175" t="s">
        <v>3169</v>
      </c>
      <c r="R20" s="175">
        <v>0</v>
      </c>
      <c r="T20" s="50" t="s">
        <v>2427</v>
      </c>
      <c r="U20" s="77" t="s">
        <v>3170</v>
      </c>
      <c r="W20" s="77" t="s">
        <v>1317</v>
      </c>
      <c r="BB20" s="112" t="s">
        <v>3171</v>
      </c>
      <c r="BC20" s="1006"/>
    </row>
    <row r="21" spans="3:55" ht="28.2" thickBot="1" x14ac:dyDescent="0.3">
      <c r="C21" s="101"/>
      <c r="D21" s="146" t="s">
        <v>3172</v>
      </c>
      <c r="I21" s="156"/>
      <c r="J21" s="158" t="s">
        <v>161</v>
      </c>
      <c r="K21" s="149" t="s">
        <v>251</v>
      </c>
      <c r="L21" s="218"/>
      <c r="M21" s="218"/>
      <c r="T21"/>
      <c r="U21" s="77" t="s">
        <v>3173</v>
      </c>
      <c r="BB21" s="112" t="s">
        <v>3174</v>
      </c>
      <c r="BC21" s="1006"/>
    </row>
    <row r="22" spans="3:55" ht="14.25" customHeight="1" thickBot="1" x14ac:dyDescent="0.3">
      <c r="C22" s="101"/>
      <c r="D22" s="146" t="s">
        <v>3175</v>
      </c>
      <c r="I22" s="156"/>
      <c r="J22" s="156"/>
      <c r="K22" s="150" t="s">
        <v>235</v>
      </c>
      <c r="L22" s="218"/>
      <c r="M22" s="218"/>
      <c r="Q22" s="38" t="s">
        <v>3176</v>
      </c>
      <c r="S22"/>
      <c r="T22"/>
      <c r="U22" s="77" t="s">
        <v>149</v>
      </c>
      <c r="BB22" s="112" t="s">
        <v>3177</v>
      </c>
      <c r="BC22" s="1006"/>
    </row>
    <row r="23" spans="3:55" ht="27.6" x14ac:dyDescent="0.25">
      <c r="C23" s="101"/>
      <c r="D23" s="146" t="s">
        <v>3178</v>
      </c>
      <c r="I23" s="156"/>
      <c r="K23" s="149" t="s">
        <v>1154</v>
      </c>
      <c r="L23" s="218"/>
      <c r="M23" s="218"/>
      <c r="Q23" s="77" t="s">
        <v>3179</v>
      </c>
      <c r="T23"/>
      <c r="U23" s="416" t="s">
        <v>3180</v>
      </c>
      <c r="BB23" s="112" t="s">
        <v>3181</v>
      </c>
      <c r="BC23" s="1006"/>
    </row>
    <row r="24" spans="3:55" ht="27.6" x14ac:dyDescent="0.25">
      <c r="C24" s="147"/>
      <c r="D24" s="146" t="s">
        <v>3182</v>
      </c>
      <c r="I24" s="156"/>
      <c r="J24" s="156"/>
      <c r="K24" s="149" t="s">
        <v>1161</v>
      </c>
      <c r="L24" s="218"/>
      <c r="M24" s="218"/>
      <c r="Q24" s="77" t="s">
        <v>3183</v>
      </c>
      <c r="U24" s="226" t="s">
        <v>3184</v>
      </c>
      <c r="V24" s="49"/>
      <c r="BB24" s="112" t="s">
        <v>3185</v>
      </c>
      <c r="BC24" s="1006"/>
    </row>
    <row r="25" spans="3:55" ht="15.6" thickBot="1" x14ac:dyDescent="0.3">
      <c r="C25" s="101"/>
      <c r="D25" s="146" t="s">
        <v>3186</v>
      </c>
      <c r="I25" s="156"/>
      <c r="J25" s="156"/>
      <c r="K25" s="150" t="s">
        <v>3187</v>
      </c>
      <c r="L25" s="218"/>
      <c r="M25" s="218"/>
      <c r="Q25" s="77" t="s">
        <v>3188</v>
      </c>
      <c r="U25" s="226" t="s">
        <v>3189</v>
      </c>
      <c r="V25" s="49"/>
      <c r="BB25" s="112" t="s">
        <v>3190</v>
      </c>
      <c r="BC25" s="1006"/>
    </row>
    <row r="26" spans="3:55" ht="15.6" thickBot="1" x14ac:dyDescent="0.3">
      <c r="C26" s="101"/>
      <c r="D26" s="146" t="s">
        <v>3191</v>
      </c>
      <c r="I26" s="156"/>
      <c r="K26" s="150" t="s">
        <v>3192</v>
      </c>
      <c r="L26" s="218"/>
      <c r="M26" s="218"/>
      <c r="Q26" s="77" t="s">
        <v>3193</v>
      </c>
      <c r="U26" s="49"/>
      <c r="BB26" s="112" t="s">
        <v>3194</v>
      </c>
      <c r="BC26" s="1006"/>
    </row>
    <row r="27" spans="3:55" ht="15" x14ac:dyDescent="0.25">
      <c r="C27" s="101"/>
      <c r="D27" s="146" t="s">
        <v>3195</v>
      </c>
      <c r="I27" s="156"/>
      <c r="K27" s="149" t="s">
        <v>201</v>
      </c>
      <c r="L27" s="218"/>
      <c r="M27" s="218"/>
      <c r="Q27" s="77" t="s">
        <v>3196</v>
      </c>
      <c r="BB27" s="112" t="s">
        <v>3197</v>
      </c>
      <c r="BC27" s="1006"/>
    </row>
    <row r="28" spans="3:55" ht="15" x14ac:dyDescent="0.25">
      <c r="I28" s="156"/>
      <c r="J28" s="156"/>
      <c r="K28" s="149" t="s">
        <v>260</v>
      </c>
      <c r="L28" s="218"/>
      <c r="M28" s="218"/>
      <c r="Q28" s="77" t="s">
        <v>3198</v>
      </c>
      <c r="BB28" s="112" t="s">
        <v>3199</v>
      </c>
      <c r="BC28" s="1006"/>
    </row>
    <row r="29" spans="3:55" ht="15" x14ac:dyDescent="0.25">
      <c r="I29" s="156"/>
      <c r="J29" s="156"/>
      <c r="K29" s="149" t="s">
        <v>3200</v>
      </c>
      <c r="L29" s="218"/>
      <c r="M29" s="218"/>
      <c r="BB29" s="112" t="s">
        <v>3201</v>
      </c>
      <c r="BC29" s="1006"/>
    </row>
    <row r="30" spans="3:55" ht="15" x14ac:dyDescent="0.25">
      <c r="I30" s="156"/>
      <c r="J30" s="156"/>
      <c r="K30" s="149" t="s">
        <v>268</v>
      </c>
      <c r="L30" s="218"/>
      <c r="M30" s="218"/>
      <c r="BB30" s="112" t="s">
        <v>3202</v>
      </c>
      <c r="BC30" s="1006"/>
    </row>
    <row r="31" spans="3:55" ht="30.6" thickBot="1" x14ac:dyDescent="0.3">
      <c r="I31" s="156"/>
      <c r="J31" s="156"/>
      <c r="K31" s="150" t="s">
        <v>3203</v>
      </c>
      <c r="L31" s="218"/>
      <c r="M31" s="218"/>
      <c r="T31" s="68"/>
      <c r="BB31" s="112" t="s">
        <v>3204</v>
      </c>
      <c r="BC31" s="1006"/>
    </row>
    <row r="32" spans="3:55" ht="45.75" customHeight="1" x14ac:dyDescent="0.25">
      <c r="K32" s="149" t="s">
        <v>3205</v>
      </c>
      <c r="L32" s="218"/>
      <c r="M32" s="218"/>
      <c r="BB32" s="112" t="s">
        <v>3206</v>
      </c>
      <c r="BC32" s="1006"/>
    </row>
    <row r="33" spans="9:55" ht="39.75" customHeight="1" x14ac:dyDescent="0.25">
      <c r="I33" s="156"/>
      <c r="J33" s="156"/>
      <c r="K33" s="149" t="s">
        <v>541</v>
      </c>
      <c r="L33" s="218"/>
      <c r="M33" s="218"/>
      <c r="BB33" s="112" t="s">
        <v>3207</v>
      </c>
      <c r="BC33" s="1006"/>
    </row>
    <row r="34" spans="9:55" ht="27.6" x14ac:dyDescent="0.25">
      <c r="I34" s="156"/>
      <c r="J34" s="156"/>
      <c r="K34" s="149" t="s">
        <v>3208</v>
      </c>
      <c r="L34" s="218"/>
      <c r="M34" s="218"/>
      <c r="BB34" s="112" t="s">
        <v>3209</v>
      </c>
      <c r="BC34" s="1006"/>
    </row>
    <row r="35" spans="9:55" ht="15" x14ac:dyDescent="0.25">
      <c r="I35" s="156"/>
      <c r="J35" s="156"/>
      <c r="K35" s="149" t="s">
        <v>3210</v>
      </c>
      <c r="L35" s="218"/>
      <c r="M35" s="218"/>
      <c r="BB35" s="112" t="s">
        <v>3211</v>
      </c>
      <c r="BC35" s="1006"/>
    </row>
    <row r="36" spans="9:55" ht="15" x14ac:dyDescent="0.25">
      <c r="I36" s="156"/>
      <c r="J36" s="156"/>
      <c r="K36" s="149" t="s">
        <v>581</v>
      </c>
      <c r="L36" s="218"/>
      <c r="M36" s="218"/>
      <c r="BB36" s="112" t="s">
        <v>3212</v>
      </c>
      <c r="BC36" s="1006"/>
    </row>
    <row r="37" spans="9:55" ht="15" x14ac:dyDescent="0.25">
      <c r="I37" s="156"/>
      <c r="J37" s="156"/>
      <c r="K37" s="149" t="s">
        <v>3213</v>
      </c>
      <c r="L37" s="218"/>
      <c r="M37" s="218"/>
      <c r="BB37" s="112" t="s">
        <v>3214</v>
      </c>
      <c r="BC37" s="1006"/>
    </row>
    <row r="38" spans="9:55" ht="15.6" thickBot="1" x14ac:dyDescent="0.3">
      <c r="I38" s="156"/>
      <c r="J38" s="156"/>
      <c r="K38" s="150" t="s">
        <v>372</v>
      </c>
      <c r="L38" s="218"/>
      <c r="M38" s="218"/>
      <c r="BB38" s="112" t="s">
        <v>3215</v>
      </c>
      <c r="BC38" s="1006"/>
    </row>
    <row r="39" spans="9:55" ht="99.75" customHeight="1" x14ac:dyDescent="0.25">
      <c r="I39" s="156"/>
      <c r="K39" s="149" t="s">
        <v>3216</v>
      </c>
      <c r="L39" s="218"/>
      <c r="M39" s="218"/>
      <c r="BB39" s="112" t="s">
        <v>416</v>
      </c>
      <c r="BC39" s="1006"/>
    </row>
    <row r="40" spans="9:55" ht="30" customHeight="1" x14ac:dyDescent="0.25">
      <c r="I40" s="156"/>
      <c r="J40" s="156"/>
      <c r="K40" s="149" t="s">
        <v>614</v>
      </c>
      <c r="L40" s="218"/>
      <c r="M40" s="218"/>
      <c r="BB40" s="112" t="s">
        <v>3217</v>
      </c>
      <c r="BC40" s="1006" t="s">
        <v>133</v>
      </c>
    </row>
    <row r="41" spans="9:55" ht="15" x14ac:dyDescent="0.25">
      <c r="I41" s="156"/>
      <c r="J41" s="156"/>
      <c r="K41" s="149" t="s">
        <v>3218</v>
      </c>
      <c r="L41" s="218"/>
      <c r="M41" s="218"/>
      <c r="BB41" s="112" t="s">
        <v>3219</v>
      </c>
      <c r="BC41" s="1006"/>
    </row>
    <row r="42" spans="9:55" ht="27.6" x14ac:dyDescent="0.25">
      <c r="I42" s="156"/>
      <c r="J42" s="156"/>
      <c r="K42" s="149" t="s">
        <v>3220</v>
      </c>
      <c r="L42" s="218"/>
      <c r="M42" s="218"/>
      <c r="BB42" s="112" t="s">
        <v>3221</v>
      </c>
      <c r="BC42" s="1006"/>
    </row>
    <row r="43" spans="9:55" ht="19.5" customHeight="1" thickBot="1" x14ac:dyDescent="0.3">
      <c r="I43" s="156"/>
      <c r="J43" s="156"/>
      <c r="K43" s="150" t="s">
        <v>1419</v>
      </c>
      <c r="L43" s="218"/>
      <c r="M43" s="218"/>
      <c r="BB43" s="112" t="s">
        <v>3222</v>
      </c>
      <c r="BC43" s="1006"/>
    </row>
    <row r="44" spans="9:55" ht="57" customHeight="1" x14ac:dyDescent="0.25">
      <c r="I44" s="156"/>
      <c r="K44" s="149" t="s">
        <v>3223</v>
      </c>
      <c r="L44" s="218"/>
      <c r="M44" s="218"/>
      <c r="BB44" s="112" t="s">
        <v>3224</v>
      </c>
      <c r="BC44" s="1006"/>
    </row>
    <row r="45" spans="9:55" ht="15.6" thickBot="1" x14ac:dyDescent="0.3">
      <c r="I45" s="156"/>
      <c r="J45" s="156"/>
      <c r="K45" s="150" t="s">
        <v>2135</v>
      </c>
      <c r="L45" s="218"/>
      <c r="M45" s="218"/>
      <c r="BB45" s="112" t="s">
        <v>3225</v>
      </c>
      <c r="BC45" s="1006"/>
    </row>
    <row r="46" spans="9:55" ht="85.5" customHeight="1" x14ac:dyDescent="0.25">
      <c r="K46" s="149" t="s">
        <v>1455</v>
      </c>
      <c r="L46" s="218"/>
      <c r="M46" s="218"/>
      <c r="BB46" s="112" t="s">
        <v>3226</v>
      </c>
      <c r="BC46" s="1006"/>
    </row>
    <row r="47" spans="9:55" ht="28.2" thickBot="1" x14ac:dyDescent="0.3">
      <c r="I47" s="156"/>
      <c r="J47" s="156"/>
      <c r="K47" s="150" t="s">
        <v>3227</v>
      </c>
      <c r="L47" s="218"/>
      <c r="M47" s="218"/>
      <c r="BB47" s="112" t="s">
        <v>3228</v>
      </c>
      <c r="BC47" s="1006"/>
    </row>
    <row r="48" spans="9:55" ht="29.25" customHeight="1" x14ac:dyDescent="0.25">
      <c r="K48" s="149" t="s">
        <v>1354</v>
      </c>
      <c r="L48" s="218"/>
      <c r="M48" s="218"/>
      <c r="BB48" s="112" t="s">
        <v>3229</v>
      </c>
      <c r="BC48" s="1006"/>
    </row>
    <row r="49" spans="9:55" ht="27.6" x14ac:dyDescent="0.25">
      <c r="I49" s="156"/>
      <c r="J49" s="156"/>
      <c r="K49" s="149" t="s">
        <v>220</v>
      </c>
      <c r="L49" s="218"/>
      <c r="M49" s="218"/>
      <c r="BB49" s="112" t="s">
        <v>3230</v>
      </c>
      <c r="BC49" s="1006"/>
    </row>
    <row r="50" spans="9:55" ht="15" x14ac:dyDescent="0.25">
      <c r="I50" s="156"/>
      <c r="J50" s="156"/>
      <c r="K50" s="149" t="s">
        <v>685</v>
      </c>
      <c r="L50" s="218"/>
      <c r="M50" s="218"/>
      <c r="BB50" s="112" t="s">
        <v>3231</v>
      </c>
      <c r="BC50" s="1006"/>
    </row>
    <row r="51" spans="9:55" ht="42" thickBot="1" x14ac:dyDescent="0.3">
      <c r="I51" s="156"/>
      <c r="J51" s="156"/>
      <c r="K51" s="150" t="s">
        <v>1488</v>
      </c>
      <c r="L51" s="218"/>
      <c r="M51" s="218"/>
      <c r="BB51" s="112" t="s">
        <v>3232</v>
      </c>
      <c r="BC51" s="1006"/>
    </row>
    <row r="52" spans="9:55" ht="114" customHeight="1" x14ac:dyDescent="0.25">
      <c r="K52" s="149" t="s">
        <v>635</v>
      </c>
      <c r="L52" s="218"/>
      <c r="M52" s="218"/>
      <c r="BB52" s="112" t="s">
        <v>3233</v>
      </c>
      <c r="BC52" s="1006"/>
    </row>
    <row r="53" spans="9:55" ht="27.6" x14ac:dyDescent="0.25">
      <c r="I53" s="156"/>
      <c r="J53" s="156"/>
      <c r="K53" s="149" t="s">
        <v>360</v>
      </c>
      <c r="L53" s="218"/>
      <c r="M53" s="218"/>
      <c r="BB53" s="112" t="s">
        <v>3234</v>
      </c>
      <c r="BC53" s="1006"/>
    </row>
    <row r="54" spans="9:55" ht="27.6" x14ac:dyDescent="0.25">
      <c r="I54" s="156"/>
      <c r="J54" s="156"/>
      <c r="K54" s="149" t="s">
        <v>313</v>
      </c>
      <c r="L54" s="218"/>
      <c r="M54" s="218"/>
      <c r="BB54" s="112" t="s">
        <v>3235</v>
      </c>
      <c r="BC54" s="1006"/>
    </row>
    <row r="55" spans="9:55" ht="27.6" x14ac:dyDescent="0.25">
      <c r="I55" s="156"/>
      <c r="J55" s="156"/>
      <c r="K55" s="149" t="s">
        <v>187</v>
      </c>
      <c r="L55" s="218"/>
      <c r="M55" s="218"/>
      <c r="BB55" s="112" t="s">
        <v>3236</v>
      </c>
      <c r="BC55" s="1006"/>
    </row>
    <row r="56" spans="9:55" ht="15" x14ac:dyDescent="0.25">
      <c r="I56" s="156"/>
      <c r="J56" s="156"/>
      <c r="K56" s="149" t="s">
        <v>1726</v>
      </c>
      <c r="L56" s="218"/>
      <c r="M56" s="218"/>
      <c r="BB56" s="112" t="s">
        <v>3237</v>
      </c>
      <c r="BC56" s="1006"/>
    </row>
    <row r="57" spans="9:55" ht="15" x14ac:dyDescent="0.25">
      <c r="I57" s="156"/>
      <c r="J57" s="156"/>
      <c r="K57" s="149" t="s">
        <v>305</v>
      </c>
      <c r="L57" s="218"/>
      <c r="M57" s="218"/>
      <c r="BB57" s="112" t="s">
        <v>771</v>
      </c>
      <c r="BC57" s="1006"/>
    </row>
    <row r="58" spans="9:55" ht="27.6" x14ac:dyDescent="0.25">
      <c r="I58" s="156"/>
      <c r="J58" s="156"/>
      <c r="K58" s="149" t="s">
        <v>1071</v>
      </c>
      <c r="L58" s="218"/>
      <c r="M58" s="218"/>
      <c r="BB58" s="112" t="s">
        <v>3238</v>
      </c>
      <c r="BC58" s="1006"/>
    </row>
    <row r="59" spans="9:55" ht="15" x14ac:dyDescent="0.25">
      <c r="I59" s="156"/>
      <c r="J59" s="156"/>
      <c r="K59" s="149" t="s">
        <v>425</v>
      </c>
      <c r="L59" s="218"/>
      <c r="M59" s="218"/>
      <c r="BB59" s="112" t="s">
        <v>3239</v>
      </c>
      <c r="BC59" s="1006"/>
    </row>
    <row r="60" spans="9:55" ht="15" x14ac:dyDescent="0.25">
      <c r="I60" s="156"/>
      <c r="J60" s="156"/>
      <c r="K60" s="149" t="s">
        <v>715</v>
      </c>
      <c r="L60" s="218"/>
      <c r="M60" s="218"/>
      <c r="BB60" s="112" t="s">
        <v>3240</v>
      </c>
      <c r="BC60" s="1006"/>
    </row>
    <row r="61" spans="9:55" ht="15.6" thickBot="1" x14ac:dyDescent="0.3">
      <c r="I61" s="156"/>
      <c r="J61" s="156"/>
      <c r="K61" s="150" t="s">
        <v>286</v>
      </c>
      <c r="L61" s="218"/>
      <c r="M61" s="218"/>
      <c r="BB61" s="112" t="s">
        <v>3241</v>
      </c>
      <c r="BC61" s="1006"/>
    </row>
    <row r="62" spans="9:55" ht="99.75" customHeight="1" x14ac:dyDescent="0.25">
      <c r="I62" s="156"/>
      <c r="K62" s="149" t="s">
        <v>382</v>
      </c>
      <c r="L62" s="218"/>
      <c r="M62" s="218"/>
      <c r="BB62" s="112" t="s">
        <v>3242</v>
      </c>
      <c r="BC62" s="1006"/>
    </row>
    <row r="63" spans="9:55" ht="28.2" thickBot="1" x14ac:dyDescent="0.3">
      <c r="I63" s="156"/>
      <c r="J63" s="156"/>
      <c r="K63" s="150" t="s">
        <v>892</v>
      </c>
      <c r="L63" s="218"/>
      <c r="M63" s="218"/>
      <c r="BB63" s="112" t="s">
        <v>3243</v>
      </c>
      <c r="BC63" s="1006"/>
    </row>
    <row r="64" spans="9:55" ht="128.25" customHeight="1" x14ac:dyDescent="0.25">
      <c r="I64" s="156"/>
      <c r="K64" s="149" t="s">
        <v>401</v>
      </c>
      <c r="L64" s="218"/>
      <c r="M64" s="218"/>
      <c r="BB64" s="112" t="s">
        <v>3244</v>
      </c>
      <c r="BC64" s="1006"/>
    </row>
    <row r="65" spans="9:55" ht="28.2" thickBot="1" x14ac:dyDescent="0.3">
      <c r="I65" s="156"/>
      <c r="J65" s="156"/>
      <c r="K65" s="150" t="s">
        <v>3245</v>
      </c>
      <c r="L65" s="218"/>
      <c r="M65" s="218"/>
      <c r="BB65" s="112" t="s">
        <v>3246</v>
      </c>
      <c r="BC65" s="1006"/>
    </row>
    <row r="66" spans="9:55" ht="15" x14ac:dyDescent="0.25">
      <c r="I66" s="156"/>
      <c r="K66" s="149" t="s">
        <v>1505</v>
      </c>
      <c r="L66" s="218"/>
      <c r="M66" s="218"/>
      <c r="BB66" s="113" t="s">
        <v>3247</v>
      </c>
      <c r="BC66" s="1008" t="s">
        <v>3248</v>
      </c>
    </row>
    <row r="67" spans="9:55" ht="28.2" thickBot="1" x14ac:dyDescent="0.3">
      <c r="I67" s="156"/>
      <c r="J67" s="156"/>
      <c r="K67" s="150" t="s">
        <v>3249</v>
      </c>
      <c r="L67" s="218"/>
      <c r="M67" s="218"/>
      <c r="BB67" s="112" t="s">
        <v>3250</v>
      </c>
      <c r="BC67" s="1008"/>
    </row>
    <row r="68" spans="9:55" ht="15" x14ac:dyDescent="0.25">
      <c r="I68" s="156"/>
      <c r="K68" s="149" t="s">
        <v>3251</v>
      </c>
      <c r="L68" s="218"/>
      <c r="M68" s="218"/>
      <c r="BB68" s="112" t="s">
        <v>3252</v>
      </c>
      <c r="BC68" s="1008"/>
    </row>
    <row r="69" spans="9:55" ht="28.2" thickBot="1" x14ac:dyDescent="0.3">
      <c r="I69" s="156"/>
      <c r="J69" s="156"/>
      <c r="K69" s="150" t="s">
        <v>3253</v>
      </c>
      <c r="L69" s="218"/>
      <c r="M69" s="218"/>
      <c r="BB69" s="112" t="s">
        <v>3254</v>
      </c>
      <c r="BC69" s="1008"/>
    </row>
    <row r="70" spans="9:55" ht="15" x14ac:dyDescent="0.25">
      <c r="I70" s="156"/>
      <c r="K70" s="149" t="s">
        <v>162</v>
      </c>
      <c r="L70" s="218"/>
      <c r="M70" s="218"/>
      <c r="BB70" s="112" t="s">
        <v>3255</v>
      </c>
      <c r="BC70" s="1008"/>
    </row>
    <row r="71" spans="9:55" ht="15" x14ac:dyDescent="0.25">
      <c r="I71" s="156"/>
      <c r="J71" s="156"/>
      <c r="K71" s="149" t="s">
        <v>3256</v>
      </c>
      <c r="L71" s="218"/>
      <c r="M71" s="218"/>
      <c r="BB71" s="112" t="s">
        <v>3257</v>
      </c>
      <c r="BC71" s="1008"/>
    </row>
    <row r="72" spans="9:55" ht="28.2" thickBot="1" x14ac:dyDescent="0.3">
      <c r="I72" s="156"/>
      <c r="J72" s="156"/>
      <c r="K72" s="150" t="s">
        <v>434</v>
      </c>
      <c r="L72" s="218"/>
      <c r="M72" s="218"/>
      <c r="BB72" s="112" t="s">
        <v>3258</v>
      </c>
      <c r="BC72" s="1008"/>
    </row>
    <row r="73" spans="9:55" ht="15" x14ac:dyDescent="0.25">
      <c r="BB73" s="112" t="s">
        <v>3259</v>
      </c>
      <c r="BC73" s="1008"/>
    </row>
    <row r="74" spans="9:55" ht="15" x14ac:dyDescent="0.25">
      <c r="BB74" s="112" t="s">
        <v>3260</v>
      </c>
      <c r="BC74" s="1008"/>
    </row>
    <row r="75" spans="9:55" ht="15" x14ac:dyDescent="0.25">
      <c r="BB75" s="112" t="s">
        <v>3261</v>
      </c>
      <c r="BC75" s="1008"/>
    </row>
    <row r="76" spans="9:55" ht="15" x14ac:dyDescent="0.25">
      <c r="BB76" s="112" t="s">
        <v>3262</v>
      </c>
      <c r="BC76" s="1008"/>
    </row>
    <row r="77" spans="9:55" ht="15" x14ac:dyDescent="0.25">
      <c r="BB77" s="112" t="s">
        <v>3263</v>
      </c>
      <c r="BC77" s="1008"/>
    </row>
    <row r="78" spans="9:55" ht="15" x14ac:dyDescent="0.25">
      <c r="BB78" s="112" t="s">
        <v>3264</v>
      </c>
      <c r="BC78" s="1008"/>
    </row>
    <row r="79" spans="9:55" ht="15" x14ac:dyDescent="0.25">
      <c r="BB79" s="112" t="s">
        <v>3265</v>
      </c>
      <c r="BC79" s="1008"/>
    </row>
    <row r="80" spans="9:55" ht="15" x14ac:dyDescent="0.25">
      <c r="BB80" s="112" t="s">
        <v>3266</v>
      </c>
      <c r="BC80" s="1008"/>
    </row>
    <row r="81" spans="54:55" ht="15" x14ac:dyDescent="0.25">
      <c r="BB81" s="112" t="s">
        <v>3267</v>
      </c>
      <c r="BC81" s="1008"/>
    </row>
    <row r="82" spans="54:55" ht="15" x14ac:dyDescent="0.25">
      <c r="BB82" s="112" t="s">
        <v>3268</v>
      </c>
      <c r="BC82" s="1008"/>
    </row>
    <row r="83" spans="54:55" ht="15" x14ac:dyDescent="0.25">
      <c r="BB83" s="112" t="s">
        <v>3269</v>
      </c>
      <c r="BC83" s="1008"/>
    </row>
    <row r="84" spans="54:55" ht="15" x14ac:dyDescent="0.25">
      <c r="BB84" s="112" t="s">
        <v>3270</v>
      </c>
      <c r="BC84" s="1008" t="s">
        <v>3271</v>
      </c>
    </row>
    <row r="85" spans="54:55" ht="15" x14ac:dyDescent="0.25">
      <c r="BB85" s="112" t="s">
        <v>3272</v>
      </c>
      <c r="BC85" s="1008"/>
    </row>
    <row r="86" spans="54:55" ht="15" x14ac:dyDescent="0.25">
      <c r="BB86" s="112" t="s">
        <v>3273</v>
      </c>
      <c r="BC86" s="1008"/>
    </row>
    <row r="87" spans="54:55" ht="15" x14ac:dyDescent="0.25">
      <c r="BB87" s="112" t="s">
        <v>3274</v>
      </c>
      <c r="BC87" s="1008"/>
    </row>
    <row r="88" spans="54:55" ht="15" x14ac:dyDescent="0.25">
      <c r="BB88" s="112" t="s">
        <v>3275</v>
      </c>
      <c r="BC88" s="1008"/>
    </row>
    <row r="89" spans="54:55" ht="15" x14ac:dyDescent="0.25">
      <c r="BB89" s="112" t="s">
        <v>3276</v>
      </c>
      <c r="BC89" s="1008"/>
    </row>
    <row r="90" spans="54:55" ht="15" x14ac:dyDescent="0.25">
      <c r="BB90" s="112" t="s">
        <v>3277</v>
      </c>
      <c r="BC90" s="1008"/>
    </row>
    <row r="91" spans="54:55" ht="15" x14ac:dyDescent="0.25">
      <c r="BB91" s="112" t="s">
        <v>3278</v>
      </c>
      <c r="BC91" s="1008" t="s">
        <v>3279</v>
      </c>
    </row>
    <row r="92" spans="54:55" ht="15" x14ac:dyDescent="0.25">
      <c r="BB92" s="112" t="s">
        <v>3280</v>
      </c>
      <c r="BC92" s="1008"/>
    </row>
    <row r="93" spans="54:55" ht="15" x14ac:dyDescent="0.25">
      <c r="BB93" s="112" t="s">
        <v>3281</v>
      </c>
      <c r="BC93" s="1008"/>
    </row>
    <row r="94" spans="54:55" ht="15" x14ac:dyDescent="0.25">
      <c r="BB94" s="112" t="s">
        <v>3282</v>
      </c>
      <c r="BC94" s="1008"/>
    </row>
    <row r="95" spans="54:55" ht="15" x14ac:dyDescent="0.25">
      <c r="BB95" s="112" t="s">
        <v>3283</v>
      </c>
      <c r="BC95" s="1008"/>
    </row>
    <row r="96" spans="54:55" ht="30" x14ac:dyDescent="0.25">
      <c r="BB96" s="112" t="s">
        <v>3284</v>
      </c>
      <c r="BC96" s="1008"/>
    </row>
    <row r="97" spans="54:55" ht="15" x14ac:dyDescent="0.25">
      <c r="BB97" s="113" t="s">
        <v>3285</v>
      </c>
      <c r="BC97" s="1008" t="s">
        <v>3286</v>
      </c>
    </row>
    <row r="98" spans="54:55" ht="15" x14ac:dyDescent="0.25">
      <c r="BB98" s="113" t="s">
        <v>3287</v>
      </c>
      <c r="BC98" s="1008"/>
    </row>
    <row r="99" spans="54:55" ht="15" x14ac:dyDescent="0.25">
      <c r="BB99" s="113" t="s">
        <v>3288</v>
      </c>
      <c r="BC99" s="1008"/>
    </row>
    <row r="100" spans="54:55" ht="15" x14ac:dyDescent="0.25">
      <c r="BB100" s="113" t="s">
        <v>3289</v>
      </c>
      <c r="BC100" s="1008"/>
    </row>
    <row r="101" spans="54:55" ht="15" x14ac:dyDescent="0.25">
      <c r="BB101" s="113" t="s">
        <v>3290</v>
      </c>
      <c r="BC101" s="1008"/>
    </row>
    <row r="102" spans="54:55" ht="15" x14ac:dyDescent="0.25">
      <c r="BB102" s="113" t="s">
        <v>3291</v>
      </c>
      <c r="BC102" s="1008"/>
    </row>
    <row r="103" spans="54:55" ht="15" x14ac:dyDescent="0.25">
      <c r="BB103" s="113" t="s">
        <v>3292</v>
      </c>
      <c r="BC103" s="1008"/>
    </row>
    <row r="104" spans="54:55" ht="15" x14ac:dyDescent="0.25">
      <c r="BB104" s="113" t="s">
        <v>3293</v>
      </c>
      <c r="BC104" s="1008" t="s">
        <v>3294</v>
      </c>
    </row>
    <row r="105" spans="54:55" ht="15" x14ac:dyDescent="0.25">
      <c r="BB105" s="113" t="s">
        <v>3295</v>
      </c>
      <c r="BC105" s="1008"/>
    </row>
    <row r="106" spans="54:55" ht="15" x14ac:dyDescent="0.25">
      <c r="BB106" s="113" t="s">
        <v>3296</v>
      </c>
      <c r="BC106" s="1008"/>
    </row>
    <row r="107" spans="54:55" ht="15" x14ac:dyDescent="0.25">
      <c r="BB107" s="113" t="s">
        <v>3297</v>
      </c>
      <c r="BC107" s="1008"/>
    </row>
    <row r="108" spans="54:55" ht="15" x14ac:dyDescent="0.25">
      <c r="BB108" s="113" t="s">
        <v>3298</v>
      </c>
      <c r="BC108" s="1008"/>
    </row>
    <row r="109" spans="54:55" ht="15" x14ac:dyDescent="0.25">
      <c r="BB109" s="113" t="s">
        <v>3299</v>
      </c>
      <c r="BC109" s="1008"/>
    </row>
    <row r="110" spans="54:55" ht="15" x14ac:dyDescent="0.25">
      <c r="BB110" s="113" t="s">
        <v>3299</v>
      </c>
      <c r="BC110" s="1008"/>
    </row>
    <row r="111" spans="54:55" ht="15" x14ac:dyDescent="0.25">
      <c r="BB111" s="113" t="s">
        <v>3300</v>
      </c>
      <c r="BC111" s="1008" t="s">
        <v>3301</v>
      </c>
    </row>
    <row r="112" spans="54:55" ht="15" x14ac:dyDescent="0.25">
      <c r="BB112" s="113" t="s">
        <v>3302</v>
      </c>
      <c r="BC112" s="1008"/>
    </row>
    <row r="113" spans="54:55" ht="15" x14ac:dyDescent="0.25">
      <c r="BB113" s="113" t="s">
        <v>3303</v>
      </c>
      <c r="BC113" s="1008"/>
    </row>
    <row r="114" spans="54:55" ht="15" x14ac:dyDescent="0.25">
      <c r="BB114" s="113" t="s">
        <v>3304</v>
      </c>
      <c r="BC114" s="1008"/>
    </row>
    <row r="115" spans="54:55" ht="15" x14ac:dyDescent="0.25">
      <c r="BB115" s="113" t="s">
        <v>3305</v>
      </c>
      <c r="BC115" s="1008"/>
    </row>
    <row r="116" spans="54:55" ht="15" x14ac:dyDescent="0.25">
      <c r="BB116" s="113" t="s">
        <v>3306</v>
      </c>
      <c r="BC116" s="1008"/>
    </row>
    <row r="117" spans="54:55" ht="15" x14ac:dyDescent="0.25">
      <c r="BB117" s="113" t="s">
        <v>3307</v>
      </c>
      <c r="BC117" s="1008"/>
    </row>
    <row r="118" spans="54:55" ht="15" x14ac:dyDescent="0.25">
      <c r="BB118" s="113" t="s">
        <v>3308</v>
      </c>
      <c r="BC118" s="1008"/>
    </row>
    <row r="119" spans="54:55" ht="15" x14ac:dyDescent="0.25">
      <c r="BB119" s="113" t="s">
        <v>3309</v>
      </c>
      <c r="BC119" s="1008" t="s">
        <v>3310</v>
      </c>
    </row>
    <row r="120" spans="54:55" ht="15" x14ac:dyDescent="0.25">
      <c r="BB120" s="113" t="s">
        <v>3311</v>
      </c>
      <c r="BC120" s="1008"/>
    </row>
    <row r="121" spans="54:55" ht="15" x14ac:dyDescent="0.25">
      <c r="BB121" s="113" t="s">
        <v>3312</v>
      </c>
      <c r="BC121" s="1008"/>
    </row>
    <row r="122" spans="54:55" ht="15" x14ac:dyDescent="0.25">
      <c r="BB122" s="113" t="s">
        <v>3313</v>
      </c>
      <c r="BC122" s="1008"/>
    </row>
    <row r="123" spans="54:55" ht="15" x14ac:dyDescent="0.25">
      <c r="BB123" s="113" t="s">
        <v>3314</v>
      </c>
      <c r="BC123" s="1008"/>
    </row>
    <row r="124" spans="54:55" ht="15" x14ac:dyDescent="0.25">
      <c r="BB124" s="113" t="s">
        <v>3315</v>
      </c>
      <c r="BC124" s="1008"/>
    </row>
    <row r="125" spans="54:55" ht="15" x14ac:dyDescent="0.25">
      <c r="BB125" s="113" t="s">
        <v>3316</v>
      </c>
      <c r="BC125" s="1008"/>
    </row>
    <row r="126" spans="54:55" ht="15" x14ac:dyDescent="0.25">
      <c r="BB126" s="113" t="s">
        <v>3317</v>
      </c>
      <c r="BC126" s="1008"/>
    </row>
    <row r="127" spans="54:55" ht="15" x14ac:dyDescent="0.25">
      <c r="BB127" s="113" t="s">
        <v>3318</v>
      </c>
      <c r="BC127" s="1008"/>
    </row>
    <row r="128" spans="54:55" ht="15" x14ac:dyDescent="0.25">
      <c r="BB128" s="113" t="s">
        <v>3319</v>
      </c>
      <c r="BC128" s="1008"/>
    </row>
    <row r="129" spans="54:55" ht="15" x14ac:dyDescent="0.25">
      <c r="BB129" s="113" t="s">
        <v>3320</v>
      </c>
      <c r="BC129" s="1008"/>
    </row>
    <row r="130" spans="54:55" ht="15" x14ac:dyDescent="0.25">
      <c r="BB130" s="113" t="s">
        <v>3321</v>
      </c>
      <c r="BC130" s="1008"/>
    </row>
    <row r="131" spans="54:55" ht="15" x14ac:dyDescent="0.25">
      <c r="BB131" s="113" t="s">
        <v>3322</v>
      </c>
      <c r="BC131" s="1008"/>
    </row>
    <row r="132" spans="54:55" ht="15" x14ac:dyDescent="0.25">
      <c r="BB132" s="113" t="s">
        <v>3323</v>
      </c>
      <c r="BC132" s="1008"/>
    </row>
    <row r="133" spans="54:55" ht="15" x14ac:dyDescent="0.25">
      <c r="BB133" s="113" t="s">
        <v>3324</v>
      </c>
      <c r="BC133" s="1009" t="s">
        <v>3325</v>
      </c>
    </row>
    <row r="134" spans="54:55" ht="15" x14ac:dyDescent="0.25">
      <c r="BB134" s="113" t="s">
        <v>3326</v>
      </c>
      <c r="BC134" s="1009"/>
    </row>
    <row r="135" spans="54:55" ht="15" x14ac:dyDescent="0.25">
      <c r="BB135" s="113" t="s">
        <v>3327</v>
      </c>
      <c r="BC135" s="1009"/>
    </row>
    <row r="136" spans="54:55" ht="15" x14ac:dyDescent="0.25">
      <c r="BB136" s="113" t="s">
        <v>3328</v>
      </c>
      <c r="BC136" s="1009"/>
    </row>
    <row r="137" spans="54:55" ht="15" x14ac:dyDescent="0.25">
      <c r="BB137" s="113" t="s">
        <v>3329</v>
      </c>
      <c r="BC137" s="1009"/>
    </row>
    <row r="138" spans="54:55" ht="15" x14ac:dyDescent="0.25">
      <c r="BB138" s="113" t="s">
        <v>3330</v>
      </c>
      <c r="BC138" s="1009"/>
    </row>
    <row r="139" spans="54:55" ht="15" x14ac:dyDescent="0.25">
      <c r="BB139" s="113" t="s">
        <v>3306</v>
      </c>
      <c r="BC139" s="1009"/>
    </row>
    <row r="140" spans="54:55" ht="15" x14ac:dyDescent="0.25">
      <c r="BB140" s="113" t="s">
        <v>3307</v>
      </c>
      <c r="BC140" s="1009"/>
    </row>
  </sheetData>
  <mergeCells count="31">
    <mergeCell ref="BC111:BC118"/>
    <mergeCell ref="BC119:BC132"/>
    <mergeCell ref="BC133:BC140"/>
    <mergeCell ref="BC66:BC83"/>
    <mergeCell ref="BC84:BC90"/>
    <mergeCell ref="BC91:BC96"/>
    <mergeCell ref="BC97:BC103"/>
    <mergeCell ref="BC104:BC110"/>
    <mergeCell ref="T2:U2"/>
    <mergeCell ref="T3:U3"/>
    <mergeCell ref="T4:U4"/>
    <mergeCell ref="BC4:BC39"/>
    <mergeCell ref="BC40:BC65"/>
    <mergeCell ref="AK3:AN3"/>
    <mergeCell ref="AK2:AN2"/>
    <mergeCell ref="C2:D2"/>
    <mergeCell ref="F2:G2"/>
    <mergeCell ref="Z3:AA3"/>
    <mergeCell ref="AF3:AI3"/>
    <mergeCell ref="Z4:AA4"/>
    <mergeCell ref="Z2:AA2"/>
    <mergeCell ref="AC3:AD3"/>
    <mergeCell ref="AC4:AD4"/>
    <mergeCell ref="AC2:AD2"/>
    <mergeCell ref="AF2:AI2"/>
    <mergeCell ref="Q3:R3"/>
    <mergeCell ref="Q4:R4"/>
    <mergeCell ref="Q2:R2"/>
    <mergeCell ref="W3:X3"/>
    <mergeCell ref="W4:X4"/>
    <mergeCell ref="W2:X2"/>
  </mergeCells>
  <pageMargins left="0.7" right="0.7" top="0.75" bottom="0.75" header="0.3" footer="0.3"/>
  <pageSetup orientation="portrait"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00B0F0"/>
  </sheetPr>
  <dimension ref="A1:Z1000"/>
  <sheetViews>
    <sheetView showGridLines="0" topLeftCell="A38" workbookViewId="0">
      <selection activeCell="A3" sqref="A3:G3"/>
    </sheetView>
  </sheetViews>
  <sheetFormatPr baseColWidth="10" defaultColWidth="12.59765625" defaultRowHeight="15" customHeight="1" x14ac:dyDescent="0.25"/>
  <cols>
    <col min="1" max="1" width="13.5" customWidth="1"/>
    <col min="2" max="7" width="11" customWidth="1"/>
    <col min="8" max="8" width="9.5" customWidth="1"/>
    <col min="9" max="26" width="10.59765625" customWidth="1"/>
  </cols>
  <sheetData>
    <row r="1" spans="1:26" ht="14.4" x14ac:dyDescent="0.3">
      <c r="A1" s="1016" t="s">
        <v>3331</v>
      </c>
      <c r="B1" s="1011"/>
      <c r="C1" s="1011"/>
      <c r="D1" s="1011"/>
      <c r="E1" s="1011"/>
      <c r="F1" s="1011"/>
      <c r="G1" s="1012"/>
      <c r="H1" s="5" t="s">
        <v>2773</v>
      </c>
      <c r="I1" s="3"/>
      <c r="J1" s="3"/>
      <c r="K1" s="3"/>
      <c r="L1" s="3"/>
      <c r="M1" s="3"/>
      <c r="N1" s="3"/>
      <c r="O1" s="3"/>
      <c r="P1" s="3"/>
      <c r="Q1" s="3"/>
      <c r="R1" s="3"/>
      <c r="S1" s="3"/>
      <c r="T1" s="3"/>
      <c r="U1" s="3"/>
      <c r="V1" s="3"/>
      <c r="W1" s="3"/>
      <c r="X1" s="3"/>
      <c r="Y1" s="3"/>
      <c r="Z1" s="3"/>
    </row>
    <row r="2" spans="1:26" ht="14.4" x14ac:dyDescent="0.3">
      <c r="A2" s="1015" t="s">
        <v>3332</v>
      </c>
      <c r="B2" s="1011"/>
      <c r="C2" s="1011"/>
      <c r="D2" s="1011"/>
      <c r="E2" s="1011"/>
      <c r="F2" s="1011"/>
      <c r="G2" s="1012"/>
      <c r="H2" s="1017" t="s">
        <v>3333</v>
      </c>
      <c r="I2" s="3"/>
      <c r="J2" s="3"/>
      <c r="K2" s="3"/>
      <c r="L2" s="3"/>
      <c r="M2" s="3"/>
      <c r="N2" s="3"/>
      <c r="O2" s="3"/>
      <c r="P2" s="3"/>
      <c r="Q2" s="3"/>
      <c r="R2" s="3"/>
      <c r="S2" s="3"/>
      <c r="T2" s="3"/>
      <c r="U2" s="3"/>
      <c r="V2" s="3"/>
      <c r="W2" s="3"/>
      <c r="X2" s="3"/>
      <c r="Y2" s="3"/>
      <c r="Z2" s="3"/>
    </row>
    <row r="3" spans="1:26" ht="14.4" x14ac:dyDescent="0.3">
      <c r="A3" s="1015" t="s">
        <v>3334</v>
      </c>
      <c r="B3" s="1011"/>
      <c r="C3" s="1011"/>
      <c r="D3" s="1011"/>
      <c r="E3" s="1011"/>
      <c r="F3" s="1011"/>
      <c r="G3" s="1012"/>
      <c r="H3" s="1018"/>
      <c r="I3" s="3"/>
      <c r="J3" s="3"/>
      <c r="K3" s="3"/>
      <c r="L3" s="3"/>
      <c r="M3" s="3"/>
      <c r="N3" s="3"/>
      <c r="O3" s="3"/>
      <c r="P3" s="3"/>
      <c r="Q3" s="3"/>
      <c r="R3" s="3"/>
      <c r="S3" s="3"/>
      <c r="T3" s="3"/>
      <c r="U3" s="3"/>
      <c r="V3" s="3"/>
      <c r="W3" s="3"/>
      <c r="X3" s="3"/>
      <c r="Y3" s="3"/>
      <c r="Z3" s="3"/>
    </row>
    <row r="4" spans="1:26" ht="14.4" x14ac:dyDescent="0.3">
      <c r="A4" s="1015" t="s">
        <v>3335</v>
      </c>
      <c r="B4" s="1011"/>
      <c r="C4" s="1011"/>
      <c r="D4" s="1011"/>
      <c r="E4" s="1011"/>
      <c r="F4" s="1011"/>
      <c r="G4" s="1012"/>
      <c r="H4" s="1017" t="s">
        <v>219</v>
      </c>
      <c r="I4" s="3"/>
      <c r="J4" s="3"/>
      <c r="K4" s="3"/>
      <c r="L4" s="3"/>
      <c r="M4" s="3"/>
      <c r="N4" s="3"/>
      <c r="O4" s="3"/>
      <c r="P4" s="3"/>
      <c r="Q4" s="3"/>
      <c r="R4" s="3"/>
      <c r="S4" s="3"/>
      <c r="T4" s="3"/>
      <c r="U4" s="3"/>
      <c r="V4" s="3"/>
      <c r="W4" s="3"/>
      <c r="X4" s="3"/>
      <c r="Y4" s="3"/>
      <c r="Z4" s="3"/>
    </row>
    <row r="5" spans="1:26" ht="14.4" x14ac:dyDescent="0.3">
      <c r="A5" s="1015" t="s">
        <v>3336</v>
      </c>
      <c r="B5" s="1011"/>
      <c r="C5" s="1011"/>
      <c r="D5" s="1011"/>
      <c r="E5" s="1011"/>
      <c r="F5" s="1011"/>
      <c r="G5" s="1012"/>
      <c r="H5" s="1019"/>
      <c r="I5" s="3"/>
      <c r="J5" s="3"/>
      <c r="K5" s="3"/>
      <c r="L5" s="3"/>
      <c r="M5" s="3"/>
      <c r="N5" s="3"/>
      <c r="O5" s="3"/>
      <c r="P5" s="3"/>
      <c r="Q5" s="3"/>
      <c r="R5" s="3"/>
      <c r="S5" s="3"/>
      <c r="T5" s="3"/>
      <c r="U5" s="3"/>
      <c r="V5" s="3"/>
      <c r="W5" s="3"/>
      <c r="X5" s="3"/>
      <c r="Y5" s="3"/>
      <c r="Z5" s="3"/>
    </row>
    <row r="6" spans="1:26" ht="14.4" x14ac:dyDescent="0.3">
      <c r="A6" s="1015" t="s">
        <v>3337</v>
      </c>
      <c r="B6" s="1011"/>
      <c r="C6" s="1011"/>
      <c r="D6" s="1011"/>
      <c r="E6" s="1011"/>
      <c r="F6" s="1011"/>
      <c r="G6" s="1012"/>
      <c r="H6" s="1019"/>
      <c r="I6" s="3"/>
      <c r="J6" s="3"/>
      <c r="K6" s="3"/>
      <c r="L6" s="3"/>
      <c r="M6" s="3"/>
      <c r="N6" s="3"/>
      <c r="O6" s="3"/>
      <c r="P6" s="3"/>
      <c r="Q6" s="3"/>
      <c r="R6" s="3"/>
      <c r="S6" s="3"/>
      <c r="T6" s="3"/>
      <c r="U6" s="3"/>
      <c r="V6" s="3"/>
      <c r="W6" s="3"/>
      <c r="X6" s="3"/>
      <c r="Y6" s="3"/>
      <c r="Z6" s="3"/>
    </row>
    <row r="7" spans="1:26" ht="13.5" customHeight="1" x14ac:dyDescent="0.3">
      <c r="A7" s="1015" t="s">
        <v>3338</v>
      </c>
      <c r="B7" s="1011"/>
      <c r="C7" s="1011"/>
      <c r="D7" s="1011"/>
      <c r="E7" s="1011"/>
      <c r="F7" s="1011"/>
      <c r="G7" s="1012"/>
      <c r="H7" s="1019"/>
      <c r="I7" s="3"/>
      <c r="J7" s="3"/>
      <c r="K7" s="3"/>
      <c r="L7" s="3"/>
      <c r="M7" s="3"/>
      <c r="N7" s="3"/>
      <c r="O7" s="3"/>
      <c r="P7" s="3"/>
      <c r="Q7" s="3"/>
      <c r="R7" s="3"/>
      <c r="S7" s="3"/>
      <c r="T7" s="3"/>
      <c r="U7" s="3"/>
      <c r="V7" s="3"/>
      <c r="W7" s="3"/>
      <c r="X7" s="3"/>
      <c r="Y7" s="3"/>
      <c r="Z7" s="3"/>
    </row>
    <row r="8" spans="1:26" ht="15.75" customHeight="1" x14ac:dyDescent="0.3">
      <c r="A8" s="1015" t="s">
        <v>3339</v>
      </c>
      <c r="B8" s="1011"/>
      <c r="C8" s="1011"/>
      <c r="D8" s="1011"/>
      <c r="E8" s="1011"/>
      <c r="F8" s="1011"/>
      <c r="G8" s="1012"/>
      <c r="H8" s="1018"/>
      <c r="I8" s="3"/>
      <c r="J8" s="3"/>
      <c r="K8" s="3"/>
      <c r="L8" s="3"/>
      <c r="M8" s="3"/>
      <c r="N8" s="3"/>
      <c r="O8" s="3"/>
      <c r="P8" s="3"/>
      <c r="Q8" s="3"/>
      <c r="R8" s="3"/>
      <c r="S8" s="3"/>
      <c r="T8" s="3"/>
      <c r="U8" s="3"/>
      <c r="V8" s="3"/>
      <c r="W8" s="3"/>
      <c r="X8" s="3"/>
      <c r="Y8" s="3"/>
      <c r="Z8" s="3"/>
    </row>
    <row r="9" spans="1:26" ht="14.4" x14ac:dyDescent="0.3">
      <c r="A9" s="1015" t="s">
        <v>3340</v>
      </c>
      <c r="B9" s="1011"/>
      <c r="C9" s="1011"/>
      <c r="D9" s="1011"/>
      <c r="E9" s="1011"/>
      <c r="F9" s="1011"/>
      <c r="G9" s="1012"/>
      <c r="H9" s="1017" t="s">
        <v>3341</v>
      </c>
      <c r="I9" s="3"/>
      <c r="J9" s="3"/>
      <c r="K9" s="3"/>
      <c r="L9" s="3"/>
      <c r="M9" s="3"/>
      <c r="N9" s="3"/>
      <c r="O9" s="3"/>
      <c r="P9" s="3"/>
      <c r="Q9" s="3"/>
      <c r="R9" s="3"/>
      <c r="S9" s="3"/>
      <c r="T9" s="3"/>
      <c r="U9" s="3"/>
      <c r="V9" s="3"/>
      <c r="W9" s="3"/>
      <c r="X9" s="3"/>
      <c r="Y9" s="3"/>
      <c r="Z9" s="3"/>
    </row>
    <row r="10" spans="1:26" ht="14.4" x14ac:dyDescent="0.3">
      <c r="A10" s="1015" t="s">
        <v>3342</v>
      </c>
      <c r="B10" s="1011"/>
      <c r="C10" s="1011"/>
      <c r="D10" s="1011"/>
      <c r="E10" s="1011"/>
      <c r="F10" s="1011"/>
      <c r="G10" s="1012"/>
      <c r="H10" s="1019"/>
      <c r="I10" s="3"/>
      <c r="J10" s="3"/>
      <c r="K10" s="3"/>
      <c r="L10" s="3"/>
      <c r="M10" s="3"/>
      <c r="N10" s="3"/>
      <c r="O10" s="3"/>
      <c r="P10" s="3"/>
      <c r="Q10" s="3"/>
      <c r="R10" s="3"/>
      <c r="S10" s="3"/>
      <c r="T10" s="3"/>
      <c r="U10" s="3"/>
      <c r="V10" s="3"/>
      <c r="W10" s="3"/>
      <c r="X10" s="3"/>
      <c r="Y10" s="3"/>
      <c r="Z10" s="3"/>
    </row>
    <row r="11" spans="1:26" ht="14.4" x14ac:dyDescent="0.3">
      <c r="A11" s="1015" t="s">
        <v>3343</v>
      </c>
      <c r="B11" s="1011"/>
      <c r="C11" s="1011"/>
      <c r="D11" s="1011"/>
      <c r="E11" s="1011"/>
      <c r="F11" s="1011"/>
      <c r="G11" s="1012"/>
      <c r="H11" s="1018"/>
      <c r="I11" s="3"/>
      <c r="J11" s="3"/>
      <c r="K11" s="3"/>
      <c r="L11" s="3"/>
      <c r="M11" s="3"/>
      <c r="N11" s="3"/>
      <c r="O11" s="3"/>
      <c r="P11" s="3"/>
      <c r="Q11" s="3"/>
      <c r="R11" s="3"/>
      <c r="S11" s="3"/>
      <c r="T11" s="3"/>
      <c r="U11" s="3"/>
      <c r="V11" s="3"/>
      <c r="W11" s="3"/>
      <c r="X11" s="3"/>
      <c r="Y11" s="3"/>
      <c r="Z11" s="3"/>
    </row>
    <row r="12" spans="1:26" ht="18" customHeight="1" x14ac:dyDescent="0.3">
      <c r="A12" s="1015" t="s">
        <v>3344</v>
      </c>
      <c r="B12" s="1011"/>
      <c r="C12" s="1011"/>
      <c r="D12" s="1011"/>
      <c r="E12" s="1011"/>
      <c r="F12" s="1011"/>
      <c r="G12" s="1012"/>
      <c r="H12" s="1017" t="s">
        <v>3345</v>
      </c>
      <c r="I12" s="3"/>
      <c r="J12" s="3"/>
      <c r="K12" s="3"/>
      <c r="L12" s="3"/>
      <c r="M12" s="3"/>
      <c r="N12" s="3"/>
      <c r="O12" s="3"/>
      <c r="P12" s="3"/>
      <c r="Q12" s="3"/>
      <c r="R12" s="3"/>
      <c r="S12" s="3"/>
      <c r="T12" s="3"/>
      <c r="U12" s="3"/>
      <c r="V12" s="3"/>
      <c r="W12" s="3"/>
      <c r="X12" s="3"/>
      <c r="Y12" s="3"/>
      <c r="Z12" s="3"/>
    </row>
    <row r="13" spans="1:26" ht="15.75" customHeight="1" x14ac:dyDescent="0.3">
      <c r="A13" s="1015" t="s">
        <v>3346</v>
      </c>
      <c r="B13" s="1011"/>
      <c r="C13" s="1011"/>
      <c r="D13" s="1011"/>
      <c r="E13" s="1011"/>
      <c r="F13" s="1011"/>
      <c r="G13" s="1012"/>
      <c r="H13" s="1018"/>
      <c r="I13" s="3"/>
      <c r="J13" s="3"/>
      <c r="K13" s="3"/>
      <c r="L13" s="3"/>
      <c r="M13" s="3"/>
      <c r="N13" s="3"/>
      <c r="O13" s="3"/>
      <c r="P13" s="3"/>
      <c r="Q13" s="3"/>
      <c r="R13" s="3"/>
      <c r="S13" s="3"/>
      <c r="T13" s="3"/>
      <c r="U13" s="3"/>
      <c r="V13" s="3"/>
      <c r="W13" s="3"/>
      <c r="X13" s="3"/>
      <c r="Y13" s="3"/>
      <c r="Z13" s="3"/>
    </row>
    <row r="14" spans="1:26" ht="16.5" customHeight="1" x14ac:dyDescent="0.3">
      <c r="A14" s="1015" t="s">
        <v>3347</v>
      </c>
      <c r="B14" s="1011"/>
      <c r="C14" s="1011"/>
      <c r="D14" s="1011"/>
      <c r="E14" s="1011"/>
      <c r="F14" s="1011"/>
      <c r="G14" s="1012"/>
      <c r="H14" s="1017" t="s">
        <v>3348</v>
      </c>
      <c r="I14" s="3"/>
      <c r="J14" s="3"/>
      <c r="K14" s="3"/>
      <c r="L14" s="3"/>
      <c r="M14" s="3"/>
      <c r="N14" s="3"/>
      <c r="O14" s="3"/>
      <c r="P14" s="3"/>
      <c r="Q14" s="3"/>
      <c r="R14" s="3"/>
      <c r="S14" s="3"/>
      <c r="T14" s="3"/>
      <c r="U14" s="3"/>
      <c r="V14" s="3"/>
      <c r="W14" s="3"/>
      <c r="X14" s="3"/>
      <c r="Y14" s="3"/>
      <c r="Z14" s="3"/>
    </row>
    <row r="15" spans="1:26" ht="14.4" x14ac:dyDescent="0.3">
      <c r="A15" s="1015" t="s">
        <v>3349</v>
      </c>
      <c r="B15" s="1011"/>
      <c r="C15" s="1011"/>
      <c r="D15" s="1011"/>
      <c r="E15" s="1011"/>
      <c r="F15" s="1011"/>
      <c r="G15" s="1012"/>
      <c r="H15" s="1019"/>
      <c r="I15" s="3"/>
      <c r="J15" s="3"/>
      <c r="K15" s="3"/>
      <c r="L15" s="3"/>
      <c r="M15" s="3"/>
      <c r="N15" s="3"/>
      <c r="O15" s="3"/>
      <c r="P15" s="3"/>
      <c r="Q15" s="3"/>
      <c r="R15" s="3"/>
      <c r="S15" s="3"/>
      <c r="T15" s="3"/>
      <c r="U15" s="3"/>
      <c r="V15" s="3"/>
      <c r="W15" s="3"/>
      <c r="X15" s="3"/>
      <c r="Y15" s="3"/>
      <c r="Z15" s="3"/>
    </row>
    <row r="16" spans="1:26" ht="14.4" x14ac:dyDescent="0.3">
      <c r="A16" s="1015" t="s">
        <v>3350</v>
      </c>
      <c r="B16" s="1011"/>
      <c r="C16" s="1011"/>
      <c r="D16" s="1011"/>
      <c r="E16" s="1011"/>
      <c r="F16" s="1011"/>
      <c r="G16" s="1012"/>
      <c r="H16" s="1019"/>
      <c r="I16" s="3"/>
      <c r="J16" s="3"/>
      <c r="K16" s="3"/>
      <c r="L16" s="3"/>
      <c r="M16" s="3"/>
      <c r="N16" s="3"/>
      <c r="O16" s="3"/>
      <c r="P16" s="3"/>
      <c r="Q16" s="3"/>
      <c r="R16" s="3"/>
      <c r="S16" s="3"/>
      <c r="T16" s="3"/>
      <c r="U16" s="3"/>
      <c r="V16" s="3"/>
      <c r="W16" s="3"/>
      <c r="X16" s="3"/>
      <c r="Y16" s="3"/>
      <c r="Z16" s="3"/>
    </row>
    <row r="17" spans="1:26" ht="14.4" x14ac:dyDescent="0.3">
      <c r="A17" s="1015" t="s">
        <v>3351</v>
      </c>
      <c r="B17" s="1011"/>
      <c r="C17" s="1011"/>
      <c r="D17" s="1011"/>
      <c r="E17" s="1011"/>
      <c r="F17" s="1011"/>
      <c r="G17" s="1012"/>
      <c r="H17" s="1019"/>
      <c r="I17" s="3"/>
      <c r="J17" s="3"/>
      <c r="K17" s="3"/>
      <c r="L17" s="3"/>
      <c r="M17" s="3"/>
      <c r="N17" s="3"/>
      <c r="O17" s="3"/>
      <c r="P17" s="3"/>
      <c r="Q17" s="3"/>
      <c r="R17" s="3"/>
      <c r="S17" s="3"/>
      <c r="T17" s="3"/>
      <c r="U17" s="3"/>
      <c r="V17" s="3"/>
      <c r="W17" s="3"/>
      <c r="X17" s="3"/>
      <c r="Y17" s="3"/>
      <c r="Z17" s="3"/>
    </row>
    <row r="18" spans="1:26" ht="15.75" customHeight="1" x14ac:dyDescent="0.3">
      <c r="A18" s="1015" t="s">
        <v>3352</v>
      </c>
      <c r="B18" s="1011"/>
      <c r="C18" s="1011"/>
      <c r="D18" s="1011"/>
      <c r="E18" s="1011"/>
      <c r="F18" s="1011"/>
      <c r="G18" s="1012"/>
      <c r="H18" s="1018"/>
      <c r="I18" s="3"/>
      <c r="J18" s="3"/>
      <c r="K18" s="3"/>
      <c r="L18" s="3"/>
      <c r="M18" s="3"/>
      <c r="N18" s="3"/>
      <c r="O18" s="3"/>
      <c r="P18" s="3"/>
      <c r="Q18" s="3"/>
      <c r="R18" s="3"/>
      <c r="S18" s="3"/>
      <c r="T18" s="3"/>
      <c r="U18" s="3"/>
      <c r="V18" s="3"/>
      <c r="W18" s="3"/>
      <c r="X18" s="3"/>
      <c r="Y18" s="3"/>
      <c r="Z18" s="3"/>
    </row>
    <row r="19" spans="1:26" ht="14.25" customHeight="1" x14ac:dyDescent="0.3">
      <c r="A19" s="1015" t="s">
        <v>3353</v>
      </c>
      <c r="B19" s="1011"/>
      <c r="C19" s="1011"/>
      <c r="D19" s="1011"/>
      <c r="E19" s="1011"/>
      <c r="F19" s="1011"/>
      <c r="G19" s="1012"/>
      <c r="H19" s="1017" t="s">
        <v>1648</v>
      </c>
      <c r="I19" s="3"/>
      <c r="J19" s="3"/>
      <c r="K19" s="3"/>
      <c r="L19" s="3"/>
      <c r="M19" s="3"/>
      <c r="N19" s="3"/>
      <c r="O19" s="3"/>
      <c r="P19" s="3"/>
      <c r="Q19" s="3"/>
      <c r="R19" s="3"/>
      <c r="S19" s="3"/>
      <c r="T19" s="3"/>
      <c r="U19" s="3"/>
      <c r="V19" s="3"/>
      <c r="W19" s="3"/>
      <c r="X19" s="3"/>
      <c r="Y19" s="3"/>
      <c r="Z19" s="3"/>
    </row>
    <row r="20" spans="1:26" ht="15.75" customHeight="1" x14ac:dyDescent="0.3">
      <c r="A20" s="1015" t="s">
        <v>3354</v>
      </c>
      <c r="B20" s="1011"/>
      <c r="C20" s="1011"/>
      <c r="D20" s="1011"/>
      <c r="E20" s="1011"/>
      <c r="F20" s="1011"/>
      <c r="G20" s="1012"/>
      <c r="H20" s="1019"/>
      <c r="I20" s="3"/>
      <c r="J20" s="3"/>
      <c r="K20" s="3"/>
      <c r="L20" s="3"/>
      <c r="M20" s="3"/>
      <c r="N20" s="3"/>
      <c r="O20" s="3"/>
      <c r="P20" s="3"/>
      <c r="Q20" s="3"/>
      <c r="R20" s="3"/>
      <c r="S20" s="3"/>
      <c r="T20" s="3"/>
      <c r="U20" s="3"/>
      <c r="V20" s="3"/>
      <c r="W20" s="3"/>
      <c r="X20" s="3"/>
      <c r="Y20" s="3"/>
      <c r="Z20" s="3"/>
    </row>
    <row r="21" spans="1:26" ht="14.25" customHeight="1" x14ac:dyDescent="0.3">
      <c r="A21" s="1015" t="s">
        <v>3355</v>
      </c>
      <c r="B21" s="1011"/>
      <c r="C21" s="1011"/>
      <c r="D21" s="1011"/>
      <c r="E21" s="1011"/>
      <c r="F21" s="1011"/>
      <c r="G21" s="1012"/>
      <c r="H21" s="1019"/>
      <c r="I21" s="3"/>
      <c r="J21" s="3"/>
      <c r="K21" s="3"/>
      <c r="L21" s="3"/>
      <c r="M21" s="3"/>
      <c r="N21" s="3"/>
      <c r="O21" s="3"/>
      <c r="P21" s="3"/>
      <c r="Q21" s="3"/>
      <c r="R21" s="3"/>
      <c r="S21" s="3"/>
      <c r="T21" s="3"/>
      <c r="U21" s="3"/>
      <c r="V21" s="3"/>
      <c r="W21" s="3"/>
      <c r="X21" s="3"/>
      <c r="Y21" s="3"/>
      <c r="Z21" s="3"/>
    </row>
    <row r="22" spans="1:26" ht="15.75" customHeight="1" x14ac:dyDescent="0.3">
      <c r="A22" s="1015" t="s">
        <v>3356</v>
      </c>
      <c r="B22" s="1011"/>
      <c r="C22" s="1011"/>
      <c r="D22" s="1011"/>
      <c r="E22" s="1011"/>
      <c r="F22" s="1011"/>
      <c r="G22" s="1012"/>
      <c r="H22" s="1019"/>
      <c r="I22" s="3"/>
      <c r="J22" s="3"/>
      <c r="K22" s="3"/>
      <c r="L22" s="3"/>
      <c r="M22" s="3"/>
      <c r="N22" s="3"/>
      <c r="O22" s="3"/>
      <c r="P22" s="3"/>
      <c r="Q22" s="3"/>
      <c r="R22" s="3"/>
      <c r="S22" s="3"/>
      <c r="T22" s="3"/>
      <c r="U22" s="3"/>
      <c r="V22" s="3"/>
      <c r="W22" s="3"/>
      <c r="X22" s="3"/>
      <c r="Y22" s="3"/>
      <c r="Z22" s="3"/>
    </row>
    <row r="23" spans="1:26" ht="15.75" customHeight="1" x14ac:dyDescent="0.3">
      <c r="A23" s="1015" t="s">
        <v>3357</v>
      </c>
      <c r="B23" s="1011"/>
      <c r="C23" s="1011"/>
      <c r="D23" s="1011"/>
      <c r="E23" s="1011"/>
      <c r="F23" s="1011"/>
      <c r="G23" s="1012"/>
      <c r="H23" s="1019"/>
      <c r="I23" s="3"/>
      <c r="J23" s="3"/>
      <c r="K23" s="3"/>
      <c r="L23" s="3"/>
      <c r="M23" s="3"/>
      <c r="N23" s="3"/>
      <c r="O23" s="3"/>
      <c r="P23" s="3"/>
      <c r="Q23" s="3"/>
      <c r="R23" s="3"/>
      <c r="S23" s="3"/>
      <c r="T23" s="3"/>
      <c r="U23" s="3"/>
      <c r="V23" s="3"/>
      <c r="W23" s="3"/>
      <c r="X23" s="3"/>
      <c r="Y23" s="3"/>
      <c r="Z23" s="3"/>
    </row>
    <row r="24" spans="1:26" ht="15.75" customHeight="1" x14ac:dyDescent="0.3">
      <c r="A24" s="1015" t="s">
        <v>3358</v>
      </c>
      <c r="B24" s="1011"/>
      <c r="C24" s="1011"/>
      <c r="D24" s="1011"/>
      <c r="E24" s="1011"/>
      <c r="F24" s="1011"/>
      <c r="G24" s="1012"/>
      <c r="H24" s="1018"/>
      <c r="I24" s="3"/>
      <c r="J24" s="3"/>
      <c r="K24" s="3"/>
      <c r="L24" s="3"/>
      <c r="M24" s="3"/>
      <c r="N24" s="3"/>
      <c r="O24" s="3"/>
      <c r="P24" s="3"/>
      <c r="Q24" s="3"/>
      <c r="R24" s="3"/>
      <c r="S24" s="3"/>
      <c r="T24" s="3"/>
      <c r="U24" s="3"/>
      <c r="V24" s="3"/>
      <c r="W24" s="3"/>
      <c r="X24" s="3"/>
      <c r="Y24" s="3"/>
      <c r="Z24" s="3"/>
    </row>
    <row r="25" spans="1:26" ht="15.75" customHeight="1" x14ac:dyDescent="0.3">
      <c r="A25" s="1010" t="s">
        <v>3359</v>
      </c>
      <c r="B25" s="1011"/>
      <c r="C25" s="1011"/>
      <c r="D25" s="1011"/>
      <c r="E25" s="1011"/>
      <c r="F25" s="1011"/>
      <c r="G25" s="1012"/>
      <c r="H25" s="1017" t="s">
        <v>228</v>
      </c>
      <c r="I25" s="3"/>
      <c r="J25" s="3"/>
      <c r="K25" s="3"/>
      <c r="L25" s="3"/>
      <c r="M25" s="3"/>
      <c r="N25" s="3"/>
      <c r="O25" s="3"/>
      <c r="P25" s="3"/>
      <c r="Q25" s="3"/>
      <c r="R25" s="3"/>
      <c r="S25" s="3"/>
      <c r="T25" s="3"/>
      <c r="U25" s="3"/>
      <c r="V25" s="3"/>
      <c r="W25" s="3"/>
      <c r="X25" s="3"/>
      <c r="Y25" s="3"/>
      <c r="Z25" s="3"/>
    </row>
    <row r="26" spans="1:26" ht="15.75" customHeight="1" x14ac:dyDescent="0.3">
      <c r="A26" s="1010" t="s">
        <v>3360</v>
      </c>
      <c r="B26" s="1011"/>
      <c r="C26" s="1011"/>
      <c r="D26" s="1011"/>
      <c r="E26" s="1011"/>
      <c r="F26" s="1011"/>
      <c r="G26" s="1012"/>
      <c r="H26" s="1019"/>
      <c r="I26" s="3"/>
      <c r="J26" s="3"/>
      <c r="K26" s="3"/>
      <c r="L26" s="3"/>
      <c r="M26" s="3"/>
      <c r="N26" s="3"/>
      <c r="O26" s="3"/>
      <c r="P26" s="3"/>
      <c r="Q26" s="3"/>
      <c r="R26" s="3"/>
      <c r="S26" s="3"/>
      <c r="T26" s="3"/>
      <c r="U26" s="3"/>
      <c r="V26" s="3"/>
      <c r="W26" s="3"/>
      <c r="X26" s="3"/>
      <c r="Y26" s="3"/>
      <c r="Z26" s="3"/>
    </row>
    <row r="27" spans="1:26" ht="15" customHeight="1" x14ac:dyDescent="0.3">
      <c r="A27" s="1010" t="s">
        <v>3361</v>
      </c>
      <c r="B27" s="1011"/>
      <c r="C27" s="1011"/>
      <c r="D27" s="1011"/>
      <c r="E27" s="1011"/>
      <c r="F27" s="1011"/>
      <c r="G27" s="1012"/>
      <c r="H27" s="1019"/>
      <c r="I27" s="3"/>
      <c r="J27" s="3"/>
      <c r="K27" s="3"/>
      <c r="L27" s="3"/>
      <c r="M27" s="3"/>
      <c r="N27" s="3"/>
      <c r="O27" s="3"/>
      <c r="P27" s="3"/>
      <c r="Q27" s="3"/>
      <c r="R27" s="3"/>
      <c r="S27" s="3"/>
      <c r="T27" s="3"/>
      <c r="U27" s="3"/>
      <c r="V27" s="3"/>
      <c r="W27" s="3"/>
      <c r="X27" s="3"/>
      <c r="Y27" s="3"/>
      <c r="Z27" s="3"/>
    </row>
    <row r="28" spans="1:26" ht="15.75" customHeight="1" x14ac:dyDescent="0.3">
      <c r="A28" s="1010" t="s">
        <v>3362</v>
      </c>
      <c r="B28" s="1011"/>
      <c r="C28" s="1011"/>
      <c r="D28" s="1011"/>
      <c r="E28" s="1011"/>
      <c r="F28" s="1011"/>
      <c r="G28" s="1012"/>
      <c r="H28" s="1018"/>
      <c r="I28" s="3"/>
      <c r="J28" s="3"/>
      <c r="K28" s="3"/>
      <c r="L28" s="3"/>
      <c r="M28" s="3"/>
      <c r="N28" s="3"/>
      <c r="O28" s="3"/>
      <c r="P28" s="3"/>
      <c r="Q28" s="3"/>
      <c r="R28" s="3"/>
      <c r="S28" s="3"/>
      <c r="T28" s="3"/>
      <c r="U28" s="3"/>
      <c r="V28" s="3"/>
      <c r="W28" s="3"/>
      <c r="X28" s="3"/>
      <c r="Y28" s="3"/>
      <c r="Z28" s="3"/>
    </row>
    <row r="29" spans="1:26" ht="16.5" customHeight="1" x14ac:dyDescent="0.3">
      <c r="A29" s="1010" t="s">
        <v>3363</v>
      </c>
      <c r="B29" s="1011"/>
      <c r="C29" s="1011"/>
      <c r="D29" s="1011"/>
      <c r="E29" s="1011"/>
      <c r="F29" s="1011"/>
      <c r="G29" s="1012"/>
      <c r="H29" s="6" t="s">
        <v>699</v>
      </c>
      <c r="I29" s="3"/>
      <c r="J29" s="3"/>
      <c r="K29" s="3"/>
      <c r="L29" s="3"/>
      <c r="M29" s="3"/>
      <c r="N29" s="3"/>
      <c r="O29" s="3"/>
      <c r="P29" s="3"/>
      <c r="Q29" s="3"/>
      <c r="R29" s="3"/>
      <c r="S29" s="3"/>
      <c r="T29" s="3"/>
      <c r="U29" s="3"/>
      <c r="V29" s="3"/>
      <c r="W29" s="3"/>
      <c r="X29" s="3"/>
      <c r="Y29" s="3"/>
      <c r="Z29" s="3"/>
    </row>
    <row r="30" spans="1:26" ht="15" customHeight="1" x14ac:dyDescent="0.3">
      <c r="A30" s="1010" t="s">
        <v>3364</v>
      </c>
      <c r="B30" s="1011"/>
      <c r="C30" s="1011"/>
      <c r="D30" s="1011"/>
      <c r="E30" s="1011"/>
      <c r="F30" s="1011"/>
      <c r="G30" s="1012"/>
      <c r="H30" s="1017" t="s">
        <v>3365</v>
      </c>
      <c r="I30" s="3"/>
      <c r="J30" s="3"/>
      <c r="K30" s="3"/>
      <c r="L30" s="3"/>
      <c r="M30" s="3"/>
      <c r="N30" s="3"/>
      <c r="O30" s="3"/>
      <c r="P30" s="3"/>
      <c r="Q30" s="3"/>
      <c r="R30" s="3"/>
      <c r="S30" s="3"/>
      <c r="T30" s="3"/>
      <c r="U30" s="3"/>
      <c r="V30" s="3"/>
      <c r="W30" s="3"/>
      <c r="X30" s="3"/>
      <c r="Y30" s="3"/>
      <c r="Z30" s="3"/>
    </row>
    <row r="31" spans="1:26" ht="15.75" customHeight="1" x14ac:dyDescent="0.3">
      <c r="A31" s="1015" t="s">
        <v>3366</v>
      </c>
      <c r="B31" s="1011"/>
      <c r="C31" s="1011"/>
      <c r="D31" s="1011"/>
      <c r="E31" s="1011"/>
      <c r="F31" s="1011"/>
      <c r="G31" s="1012"/>
      <c r="H31" s="1019"/>
      <c r="I31" s="3"/>
      <c r="J31" s="3"/>
      <c r="K31" s="3"/>
      <c r="L31" s="3"/>
      <c r="M31" s="3"/>
      <c r="N31" s="3"/>
      <c r="O31" s="3"/>
      <c r="P31" s="3"/>
      <c r="Q31" s="3"/>
      <c r="R31" s="3"/>
      <c r="S31" s="3"/>
      <c r="T31" s="3"/>
      <c r="U31" s="3"/>
      <c r="V31" s="3"/>
      <c r="W31" s="3"/>
      <c r="X31" s="3"/>
      <c r="Y31" s="3"/>
      <c r="Z31" s="3"/>
    </row>
    <row r="32" spans="1:26" ht="15" customHeight="1" x14ac:dyDescent="0.3">
      <c r="A32" s="1010" t="s">
        <v>3367</v>
      </c>
      <c r="B32" s="1011"/>
      <c r="C32" s="1011"/>
      <c r="D32" s="1011"/>
      <c r="E32" s="1011"/>
      <c r="F32" s="1011"/>
      <c r="G32" s="1012"/>
      <c r="H32" s="1019"/>
      <c r="I32" s="3"/>
      <c r="J32" s="3"/>
      <c r="K32" s="3"/>
      <c r="L32" s="3"/>
      <c r="M32" s="3"/>
      <c r="N32" s="3"/>
      <c r="O32" s="3"/>
      <c r="P32" s="3"/>
      <c r="Q32" s="3"/>
      <c r="R32" s="3"/>
      <c r="S32" s="3"/>
      <c r="T32" s="3"/>
      <c r="U32" s="3"/>
      <c r="V32" s="3"/>
      <c r="W32" s="3"/>
      <c r="X32" s="3"/>
      <c r="Y32" s="3"/>
      <c r="Z32" s="3"/>
    </row>
    <row r="33" spans="1:26" ht="15" customHeight="1" x14ac:dyDescent="0.3">
      <c r="A33" s="1010" t="s">
        <v>3368</v>
      </c>
      <c r="B33" s="1011"/>
      <c r="C33" s="1011"/>
      <c r="D33" s="1011"/>
      <c r="E33" s="1011"/>
      <c r="F33" s="1011"/>
      <c r="G33" s="1012"/>
      <c r="H33" s="1019"/>
      <c r="I33" s="3"/>
      <c r="J33" s="3"/>
      <c r="K33" s="3"/>
      <c r="L33" s="3"/>
      <c r="M33" s="3"/>
      <c r="N33" s="3"/>
      <c r="O33" s="3"/>
      <c r="P33" s="3"/>
      <c r="Q33" s="3"/>
      <c r="R33" s="3"/>
      <c r="S33" s="3"/>
      <c r="T33" s="3"/>
      <c r="U33" s="3"/>
      <c r="V33" s="3"/>
      <c r="W33" s="3"/>
      <c r="X33" s="3"/>
      <c r="Y33" s="3"/>
      <c r="Z33" s="3"/>
    </row>
    <row r="34" spans="1:26" ht="15" customHeight="1" x14ac:dyDescent="0.3">
      <c r="A34" s="1010" t="s">
        <v>3369</v>
      </c>
      <c r="B34" s="1011"/>
      <c r="C34" s="1011"/>
      <c r="D34" s="1011"/>
      <c r="E34" s="1011"/>
      <c r="F34" s="1011"/>
      <c r="G34" s="1012"/>
      <c r="H34" s="1019"/>
      <c r="I34" s="3"/>
      <c r="J34" s="3"/>
      <c r="K34" s="3"/>
      <c r="L34" s="3"/>
      <c r="M34" s="3"/>
      <c r="N34" s="3"/>
      <c r="O34" s="3"/>
      <c r="P34" s="3"/>
      <c r="Q34" s="3"/>
      <c r="R34" s="3"/>
      <c r="S34" s="3"/>
      <c r="T34" s="3"/>
      <c r="U34" s="3"/>
      <c r="V34" s="3"/>
      <c r="W34" s="3"/>
      <c r="X34" s="3"/>
      <c r="Y34" s="3"/>
      <c r="Z34" s="3"/>
    </row>
    <row r="35" spans="1:26" ht="15" customHeight="1" x14ac:dyDescent="0.3">
      <c r="A35" s="1010" t="s">
        <v>3370</v>
      </c>
      <c r="B35" s="1011"/>
      <c r="C35" s="1011"/>
      <c r="D35" s="1011"/>
      <c r="E35" s="1011"/>
      <c r="F35" s="1011"/>
      <c r="G35" s="1012"/>
      <c r="H35" s="1018"/>
      <c r="I35" s="3"/>
      <c r="J35" s="3"/>
      <c r="K35" s="3"/>
      <c r="L35" s="3"/>
      <c r="M35" s="3"/>
      <c r="N35" s="3"/>
      <c r="O35" s="3"/>
      <c r="P35" s="3"/>
      <c r="Q35" s="3"/>
      <c r="R35" s="3"/>
      <c r="S35" s="3"/>
      <c r="T35" s="3"/>
      <c r="U35" s="3"/>
      <c r="V35" s="3"/>
      <c r="W35" s="3"/>
      <c r="X35" s="3"/>
      <c r="Y35" s="3"/>
      <c r="Z35" s="3"/>
    </row>
    <row r="36" spans="1:26" ht="47.25" customHeight="1" x14ac:dyDescent="0.3">
      <c r="A36" s="1013"/>
      <c r="B36" s="1014"/>
      <c r="C36" s="1014"/>
      <c r="D36" s="1014"/>
      <c r="E36" s="1014"/>
      <c r="F36" s="1014"/>
      <c r="G36" s="1014"/>
      <c r="H36" s="7"/>
      <c r="I36" s="3"/>
      <c r="J36" s="3"/>
      <c r="K36" s="3"/>
      <c r="L36" s="3"/>
      <c r="M36" s="3"/>
      <c r="N36" s="3"/>
      <c r="O36" s="3"/>
      <c r="P36" s="3"/>
      <c r="Q36" s="3"/>
      <c r="R36" s="3"/>
      <c r="S36" s="3"/>
      <c r="T36" s="3"/>
      <c r="U36" s="3"/>
      <c r="V36" s="3"/>
      <c r="W36" s="3"/>
      <c r="X36" s="3"/>
      <c r="Y36" s="3"/>
      <c r="Z36" s="3"/>
    </row>
    <row r="37" spans="1:26" ht="47.25" customHeight="1" x14ac:dyDescent="0.3">
      <c r="A37" s="1013"/>
      <c r="B37" s="1014"/>
      <c r="C37" s="1014"/>
      <c r="D37" s="1014"/>
      <c r="E37" s="1014"/>
      <c r="F37" s="1014"/>
      <c r="G37" s="1014"/>
      <c r="H37" s="7"/>
      <c r="I37" s="3"/>
      <c r="J37" s="3"/>
      <c r="K37" s="3"/>
      <c r="L37" s="3"/>
      <c r="M37" s="3"/>
      <c r="N37" s="3"/>
      <c r="O37" s="3"/>
      <c r="P37" s="3"/>
      <c r="Q37" s="3"/>
      <c r="R37" s="3"/>
      <c r="S37" s="3"/>
      <c r="T37" s="3"/>
      <c r="U37" s="3"/>
      <c r="V37" s="3"/>
      <c r="W37" s="3"/>
      <c r="X37" s="3"/>
      <c r="Y37" s="3"/>
      <c r="Z37" s="3"/>
    </row>
    <row r="38" spans="1:26" ht="47.25" customHeight="1" x14ac:dyDescent="0.3">
      <c r="A38" s="1013"/>
      <c r="B38" s="1014"/>
      <c r="C38" s="1014"/>
      <c r="D38" s="1014"/>
      <c r="E38" s="1014"/>
      <c r="F38" s="1014"/>
      <c r="G38" s="1014"/>
      <c r="H38" s="7"/>
      <c r="I38" s="3"/>
      <c r="J38" s="3"/>
      <c r="K38" s="3"/>
      <c r="L38" s="3"/>
      <c r="M38" s="3"/>
      <c r="N38" s="3"/>
      <c r="O38" s="3"/>
      <c r="P38" s="3"/>
      <c r="Q38" s="3"/>
      <c r="R38" s="3"/>
      <c r="S38" s="3"/>
      <c r="T38" s="3"/>
      <c r="U38" s="3"/>
      <c r="V38" s="3"/>
      <c r="W38" s="3"/>
      <c r="X38" s="3"/>
      <c r="Y38" s="3"/>
      <c r="Z38" s="3"/>
    </row>
    <row r="39" spans="1:26" ht="47.25" customHeight="1" x14ac:dyDescent="0.3">
      <c r="A39" s="1013"/>
      <c r="B39" s="1014"/>
      <c r="C39" s="1014"/>
      <c r="D39" s="1014"/>
      <c r="E39" s="1014"/>
      <c r="F39" s="1014"/>
      <c r="G39" s="1014"/>
      <c r="H39" s="7"/>
      <c r="I39" s="3"/>
      <c r="J39" s="3"/>
      <c r="K39" s="3"/>
      <c r="L39" s="3"/>
      <c r="M39" s="3"/>
      <c r="N39" s="3"/>
      <c r="O39" s="3"/>
      <c r="P39" s="3"/>
      <c r="Q39" s="3"/>
      <c r="R39" s="3"/>
      <c r="S39" s="3"/>
      <c r="T39" s="3"/>
      <c r="U39" s="3"/>
      <c r="V39" s="3"/>
      <c r="W39" s="3"/>
      <c r="X39" s="3"/>
      <c r="Y39" s="3"/>
      <c r="Z39" s="3"/>
    </row>
    <row r="40" spans="1:26" ht="47.25" customHeight="1" x14ac:dyDescent="0.3">
      <c r="A40" s="1013"/>
      <c r="B40" s="1014"/>
      <c r="C40" s="1014"/>
      <c r="D40" s="1014"/>
      <c r="E40" s="1014"/>
      <c r="F40" s="1014"/>
      <c r="G40" s="1014"/>
      <c r="H40" s="7"/>
      <c r="I40" s="3"/>
      <c r="J40" s="3"/>
      <c r="K40" s="3"/>
      <c r="L40" s="3"/>
      <c r="M40" s="3"/>
      <c r="N40" s="3"/>
      <c r="O40" s="3"/>
      <c r="P40" s="3"/>
      <c r="Q40" s="3"/>
      <c r="R40" s="3"/>
      <c r="S40" s="3"/>
      <c r="T40" s="3"/>
      <c r="U40" s="3"/>
      <c r="V40" s="3"/>
      <c r="W40" s="3"/>
      <c r="X40" s="3"/>
      <c r="Y40" s="3"/>
      <c r="Z40" s="3"/>
    </row>
    <row r="41" spans="1:26" ht="47.25" customHeight="1" x14ac:dyDescent="0.3">
      <c r="A41" s="1013"/>
      <c r="B41" s="1014"/>
      <c r="C41" s="1014"/>
      <c r="D41" s="1014"/>
      <c r="E41" s="1014"/>
      <c r="F41" s="1014"/>
      <c r="G41" s="1014"/>
      <c r="H41" s="7"/>
      <c r="I41" s="3"/>
      <c r="J41" s="3"/>
      <c r="K41" s="3"/>
      <c r="L41" s="3"/>
      <c r="M41" s="3"/>
      <c r="N41" s="3"/>
      <c r="O41" s="3"/>
      <c r="P41" s="3"/>
      <c r="Q41" s="3"/>
      <c r="R41" s="3"/>
      <c r="S41" s="3"/>
      <c r="T41" s="3"/>
      <c r="U41" s="3"/>
      <c r="V41" s="3"/>
      <c r="W41" s="3"/>
      <c r="X41" s="3"/>
      <c r="Y41" s="3"/>
      <c r="Z41" s="3"/>
    </row>
    <row r="42" spans="1:26" ht="47.25" customHeight="1" x14ac:dyDescent="0.3">
      <c r="A42" s="1013"/>
      <c r="B42" s="1014"/>
      <c r="C42" s="1014"/>
      <c r="D42" s="1014"/>
      <c r="E42" s="1014"/>
      <c r="F42" s="1014"/>
      <c r="G42" s="1014"/>
      <c r="H42" s="7"/>
      <c r="I42" s="3"/>
      <c r="J42" s="3"/>
      <c r="K42" s="3"/>
      <c r="L42" s="3"/>
      <c r="M42" s="3"/>
      <c r="N42" s="3"/>
      <c r="O42" s="3"/>
      <c r="P42" s="3"/>
      <c r="Q42" s="3"/>
      <c r="R42" s="3"/>
      <c r="S42" s="3"/>
      <c r="T42" s="3"/>
      <c r="U42" s="3"/>
      <c r="V42" s="3"/>
      <c r="W42" s="3"/>
      <c r="X42" s="3"/>
      <c r="Y42" s="3"/>
      <c r="Z42" s="3"/>
    </row>
    <row r="43" spans="1:26" ht="47.25" customHeight="1" x14ac:dyDescent="0.3">
      <c r="A43" s="1013"/>
      <c r="B43" s="1014"/>
      <c r="C43" s="1014"/>
      <c r="D43" s="1014"/>
      <c r="E43" s="1014"/>
      <c r="F43" s="1014"/>
      <c r="G43" s="1014"/>
      <c r="H43" s="7"/>
      <c r="I43" s="3"/>
      <c r="J43" s="3"/>
      <c r="K43" s="3"/>
      <c r="L43" s="3"/>
      <c r="M43" s="3"/>
      <c r="N43" s="3"/>
      <c r="O43" s="3"/>
      <c r="P43" s="3"/>
      <c r="Q43" s="3"/>
      <c r="R43" s="3"/>
      <c r="S43" s="3"/>
      <c r="T43" s="3"/>
      <c r="U43" s="3"/>
      <c r="V43" s="3"/>
      <c r="W43" s="3"/>
      <c r="X43" s="3"/>
      <c r="Y43" s="3"/>
      <c r="Z43" s="3"/>
    </row>
    <row r="44" spans="1:26" ht="47.25" customHeight="1" x14ac:dyDescent="0.3">
      <c r="A44" s="1013"/>
      <c r="B44" s="1014"/>
      <c r="C44" s="1014"/>
      <c r="D44" s="1014"/>
      <c r="E44" s="1014"/>
      <c r="F44" s="1014"/>
      <c r="G44" s="1014"/>
      <c r="H44" s="7"/>
      <c r="I44" s="3"/>
      <c r="J44" s="3"/>
      <c r="K44" s="3"/>
      <c r="L44" s="3"/>
      <c r="M44" s="3"/>
      <c r="N44" s="3"/>
      <c r="O44" s="3"/>
      <c r="P44" s="3"/>
      <c r="Q44" s="3"/>
      <c r="R44" s="3"/>
      <c r="S44" s="3"/>
      <c r="T44" s="3"/>
      <c r="U44" s="3"/>
      <c r="V44" s="3"/>
      <c r="W44" s="3"/>
      <c r="X44" s="3"/>
      <c r="Y44" s="3"/>
      <c r="Z44" s="3"/>
    </row>
    <row r="45" spans="1:26" ht="47.25" customHeight="1" x14ac:dyDescent="0.3">
      <c r="A45" s="1013"/>
      <c r="B45" s="1014"/>
      <c r="C45" s="1014"/>
      <c r="D45" s="1014"/>
      <c r="E45" s="1014"/>
      <c r="F45" s="1014"/>
      <c r="G45" s="1014"/>
      <c r="H45" s="7"/>
      <c r="I45" s="3"/>
      <c r="J45" s="3"/>
      <c r="K45" s="3"/>
      <c r="L45" s="3"/>
      <c r="M45" s="3"/>
      <c r="N45" s="3"/>
      <c r="O45" s="3"/>
      <c r="P45" s="3"/>
      <c r="Q45" s="3"/>
      <c r="R45" s="3"/>
      <c r="S45" s="3"/>
      <c r="T45" s="3"/>
      <c r="U45" s="3"/>
      <c r="V45" s="3"/>
      <c r="W45" s="3"/>
      <c r="X45" s="3"/>
      <c r="Y45" s="3"/>
      <c r="Z45" s="3"/>
    </row>
    <row r="46" spans="1:26" ht="47.25" customHeight="1" x14ac:dyDescent="0.3">
      <c r="A46" s="1013"/>
      <c r="B46" s="1014"/>
      <c r="C46" s="1014"/>
      <c r="D46" s="1014"/>
      <c r="E46" s="1014"/>
      <c r="F46" s="1014"/>
      <c r="G46" s="1014"/>
      <c r="H46" s="7"/>
      <c r="I46" s="3"/>
      <c r="J46" s="3"/>
      <c r="K46" s="3"/>
      <c r="L46" s="3"/>
      <c r="M46" s="3"/>
      <c r="N46" s="3"/>
      <c r="O46" s="3"/>
      <c r="P46" s="3"/>
      <c r="Q46" s="3"/>
      <c r="R46" s="3"/>
      <c r="S46" s="3"/>
      <c r="T46" s="3"/>
      <c r="U46" s="3"/>
      <c r="V46" s="3"/>
      <c r="W46" s="3"/>
      <c r="X46" s="3"/>
      <c r="Y46" s="3"/>
      <c r="Z46" s="3"/>
    </row>
    <row r="47" spans="1:26" ht="47.25" customHeight="1" x14ac:dyDescent="0.3">
      <c r="A47" s="1013"/>
      <c r="B47" s="1014"/>
      <c r="C47" s="1014"/>
      <c r="D47" s="1014"/>
      <c r="E47" s="1014"/>
      <c r="F47" s="1014"/>
      <c r="G47" s="1014"/>
      <c r="H47" s="7"/>
      <c r="I47" s="3"/>
      <c r="J47" s="3"/>
      <c r="K47" s="3"/>
      <c r="L47" s="3"/>
      <c r="M47" s="3"/>
      <c r="N47" s="3"/>
      <c r="O47" s="3"/>
      <c r="P47" s="3"/>
      <c r="Q47" s="3"/>
      <c r="R47" s="3"/>
      <c r="S47" s="3"/>
      <c r="T47" s="3"/>
      <c r="U47" s="3"/>
      <c r="V47" s="3"/>
      <c r="W47" s="3"/>
      <c r="X47" s="3"/>
      <c r="Y47" s="3"/>
      <c r="Z47" s="3"/>
    </row>
    <row r="48" spans="1:26" ht="47.25" customHeight="1" x14ac:dyDescent="0.3">
      <c r="A48" s="1013"/>
      <c r="B48" s="1014"/>
      <c r="C48" s="1014"/>
      <c r="D48" s="1014"/>
      <c r="E48" s="1014"/>
      <c r="F48" s="1014"/>
      <c r="G48" s="1014"/>
      <c r="H48" s="7"/>
      <c r="I48" s="3"/>
      <c r="J48" s="3"/>
      <c r="K48" s="3"/>
      <c r="L48" s="3"/>
      <c r="M48" s="3"/>
      <c r="N48" s="3"/>
      <c r="O48" s="3"/>
      <c r="P48" s="3"/>
      <c r="Q48" s="3"/>
      <c r="R48" s="3"/>
      <c r="S48" s="3"/>
      <c r="T48" s="3"/>
      <c r="U48" s="3"/>
      <c r="V48" s="3"/>
      <c r="W48" s="3"/>
      <c r="X48" s="3"/>
      <c r="Y48" s="3"/>
      <c r="Z48" s="3"/>
    </row>
    <row r="49" spans="1:26" ht="47.25" customHeight="1" x14ac:dyDescent="0.3">
      <c r="A49" s="1013"/>
      <c r="B49" s="1014"/>
      <c r="C49" s="1014"/>
      <c r="D49" s="1014"/>
      <c r="E49" s="1014"/>
      <c r="F49" s="1014"/>
      <c r="G49" s="1014"/>
      <c r="H49" s="7"/>
      <c r="I49" s="3"/>
      <c r="J49" s="3"/>
      <c r="K49" s="3"/>
      <c r="L49" s="3"/>
      <c r="M49" s="3"/>
      <c r="N49" s="3"/>
      <c r="O49" s="3"/>
      <c r="P49" s="3"/>
      <c r="Q49" s="3"/>
      <c r="R49" s="3"/>
      <c r="S49" s="3"/>
      <c r="T49" s="3"/>
      <c r="U49" s="3"/>
      <c r="V49" s="3"/>
      <c r="W49" s="3"/>
      <c r="X49" s="3"/>
      <c r="Y49" s="3"/>
      <c r="Z49" s="3"/>
    </row>
    <row r="50" spans="1:26" ht="47.25" customHeight="1" x14ac:dyDescent="0.3">
      <c r="A50" s="1013"/>
      <c r="B50" s="1014"/>
      <c r="C50" s="1014"/>
      <c r="D50" s="1014"/>
      <c r="E50" s="1014"/>
      <c r="F50" s="1014"/>
      <c r="G50" s="1014"/>
      <c r="H50" s="7"/>
      <c r="I50" s="3"/>
      <c r="J50" s="3"/>
      <c r="K50" s="3"/>
      <c r="L50" s="3"/>
      <c r="M50" s="3"/>
      <c r="N50" s="3"/>
      <c r="O50" s="3"/>
      <c r="P50" s="3"/>
      <c r="Q50" s="3"/>
      <c r="R50" s="3"/>
      <c r="S50" s="3"/>
      <c r="T50" s="3"/>
      <c r="U50" s="3"/>
      <c r="V50" s="3"/>
      <c r="W50" s="3"/>
      <c r="X50" s="3"/>
      <c r="Y50" s="3"/>
      <c r="Z50" s="3"/>
    </row>
    <row r="51" spans="1:26" ht="47.25" customHeight="1" x14ac:dyDescent="0.3">
      <c r="A51" s="1013"/>
      <c r="B51" s="1014"/>
      <c r="C51" s="1014"/>
      <c r="D51" s="1014"/>
      <c r="E51" s="1014"/>
      <c r="F51" s="1014"/>
      <c r="G51" s="1014"/>
      <c r="H51" s="7"/>
      <c r="I51" s="3"/>
      <c r="J51" s="3"/>
      <c r="K51" s="3"/>
      <c r="L51" s="3"/>
      <c r="M51" s="3"/>
      <c r="N51" s="3"/>
      <c r="O51" s="3"/>
      <c r="P51" s="3"/>
      <c r="Q51" s="3"/>
      <c r="R51" s="3"/>
      <c r="S51" s="3"/>
      <c r="T51" s="3"/>
      <c r="U51" s="3"/>
      <c r="V51" s="3"/>
      <c r="W51" s="3"/>
      <c r="X51" s="3"/>
      <c r="Y51" s="3"/>
      <c r="Z51" s="3"/>
    </row>
    <row r="52" spans="1:26" ht="47.25" customHeight="1" x14ac:dyDescent="0.3">
      <c r="A52" s="1013"/>
      <c r="B52" s="1014"/>
      <c r="C52" s="1014"/>
      <c r="D52" s="1014"/>
      <c r="E52" s="1014"/>
      <c r="F52" s="1014"/>
      <c r="G52" s="1014"/>
      <c r="H52" s="7"/>
      <c r="I52" s="3"/>
      <c r="J52" s="3"/>
      <c r="K52" s="3"/>
      <c r="L52" s="3"/>
      <c r="M52" s="3"/>
      <c r="N52" s="3"/>
      <c r="O52" s="3"/>
      <c r="P52" s="3"/>
      <c r="Q52" s="3"/>
      <c r="R52" s="3"/>
      <c r="S52" s="3"/>
      <c r="T52" s="3"/>
      <c r="U52" s="3"/>
      <c r="V52" s="3"/>
      <c r="W52" s="3"/>
      <c r="X52" s="3"/>
      <c r="Y52" s="3"/>
      <c r="Z52" s="3"/>
    </row>
    <row r="53" spans="1:26" ht="15.75" customHeight="1" x14ac:dyDescent="0.3">
      <c r="A53" s="4"/>
      <c r="B53" s="4"/>
      <c r="C53" s="4"/>
      <c r="D53" s="4"/>
      <c r="E53" s="4"/>
      <c r="F53" s="4"/>
      <c r="G53" s="4"/>
      <c r="H53" s="7"/>
      <c r="I53" s="3"/>
      <c r="J53" s="3"/>
      <c r="K53" s="3"/>
      <c r="L53" s="3"/>
      <c r="M53" s="3"/>
      <c r="N53" s="3"/>
      <c r="O53" s="3"/>
      <c r="P53" s="3"/>
      <c r="Q53" s="3"/>
      <c r="R53" s="3"/>
      <c r="S53" s="3"/>
      <c r="T53" s="3"/>
      <c r="U53" s="3"/>
      <c r="V53" s="3"/>
      <c r="W53" s="3"/>
      <c r="X53" s="3"/>
      <c r="Y53" s="3"/>
      <c r="Z53" s="3"/>
    </row>
    <row r="54" spans="1:26" ht="15.75" customHeight="1" x14ac:dyDescent="0.3">
      <c r="A54" s="4"/>
      <c r="B54" s="4"/>
      <c r="C54" s="4"/>
      <c r="D54" s="4"/>
      <c r="E54" s="4"/>
      <c r="F54" s="4"/>
      <c r="G54" s="4"/>
      <c r="H54" s="7"/>
      <c r="I54" s="3"/>
      <c r="J54" s="3"/>
      <c r="K54" s="3"/>
      <c r="L54" s="3"/>
      <c r="M54" s="3"/>
      <c r="N54" s="3"/>
      <c r="O54" s="3"/>
      <c r="P54" s="3"/>
      <c r="Q54" s="3"/>
      <c r="R54" s="3"/>
      <c r="S54" s="3"/>
      <c r="T54" s="3"/>
      <c r="U54" s="3"/>
      <c r="V54" s="3"/>
      <c r="W54" s="3"/>
      <c r="X54" s="3"/>
      <c r="Y54" s="3"/>
      <c r="Z54" s="3"/>
    </row>
    <row r="55" spans="1:26" ht="15.75" customHeight="1" x14ac:dyDescent="0.3">
      <c r="A55" s="4"/>
      <c r="B55" s="4"/>
      <c r="C55" s="4"/>
      <c r="D55" s="4"/>
      <c r="E55" s="4"/>
      <c r="F55" s="4"/>
      <c r="G55" s="4"/>
      <c r="H55" s="7"/>
      <c r="I55" s="3"/>
      <c r="J55" s="3"/>
      <c r="K55" s="3"/>
      <c r="L55" s="3"/>
      <c r="M55" s="3"/>
      <c r="N55" s="3"/>
      <c r="O55" s="3"/>
      <c r="P55" s="3"/>
      <c r="Q55" s="3"/>
      <c r="R55" s="3"/>
      <c r="S55" s="3"/>
      <c r="T55" s="3"/>
      <c r="U55" s="3"/>
      <c r="V55" s="3"/>
      <c r="W55" s="3"/>
      <c r="X55" s="3"/>
      <c r="Y55" s="3"/>
      <c r="Z55" s="3"/>
    </row>
    <row r="56" spans="1:26" ht="15.75" customHeight="1" x14ac:dyDescent="0.3">
      <c r="A56" s="4"/>
      <c r="B56" s="4"/>
      <c r="C56" s="4"/>
      <c r="D56" s="4"/>
      <c r="E56" s="4"/>
      <c r="F56" s="4"/>
      <c r="G56" s="4"/>
      <c r="H56" s="7"/>
      <c r="I56" s="3"/>
      <c r="J56" s="3"/>
      <c r="K56" s="3"/>
      <c r="L56" s="3"/>
      <c r="M56" s="3"/>
      <c r="N56" s="3"/>
      <c r="O56" s="3"/>
      <c r="P56" s="3"/>
      <c r="Q56" s="3"/>
      <c r="R56" s="3"/>
      <c r="S56" s="3"/>
      <c r="T56" s="3"/>
      <c r="U56" s="3"/>
      <c r="V56" s="3"/>
      <c r="W56" s="3"/>
      <c r="X56" s="3"/>
      <c r="Y56" s="3"/>
      <c r="Z56" s="3"/>
    </row>
    <row r="57" spans="1:26" ht="15.75" customHeight="1" x14ac:dyDescent="0.3">
      <c r="A57" s="4"/>
      <c r="B57" s="4"/>
      <c r="C57" s="4"/>
      <c r="D57" s="4"/>
      <c r="E57" s="4"/>
      <c r="F57" s="4"/>
      <c r="G57" s="4"/>
      <c r="H57" s="7"/>
      <c r="I57" s="3"/>
      <c r="J57" s="3"/>
      <c r="K57" s="3"/>
      <c r="L57" s="3"/>
      <c r="M57" s="3"/>
      <c r="N57" s="3"/>
      <c r="O57" s="3"/>
      <c r="P57" s="3"/>
      <c r="Q57" s="3"/>
      <c r="R57" s="3"/>
      <c r="S57" s="3"/>
      <c r="T57" s="3"/>
      <c r="U57" s="3"/>
      <c r="V57" s="3"/>
      <c r="W57" s="3"/>
      <c r="X57" s="3"/>
      <c r="Y57" s="3"/>
      <c r="Z57" s="3"/>
    </row>
    <row r="58" spans="1:26" ht="15.75" customHeight="1" x14ac:dyDescent="0.3">
      <c r="A58" s="4"/>
      <c r="B58" s="4"/>
      <c r="C58" s="4"/>
      <c r="D58" s="4"/>
      <c r="E58" s="4"/>
      <c r="F58" s="4"/>
      <c r="G58" s="4"/>
      <c r="H58" s="7"/>
      <c r="I58" s="3"/>
      <c r="J58" s="3"/>
      <c r="K58" s="3"/>
      <c r="L58" s="3"/>
      <c r="M58" s="3"/>
      <c r="N58" s="3"/>
      <c r="O58" s="3"/>
      <c r="P58" s="3"/>
      <c r="Q58" s="3"/>
      <c r="R58" s="3"/>
      <c r="S58" s="3"/>
      <c r="T58" s="3"/>
      <c r="U58" s="3"/>
      <c r="V58" s="3"/>
      <c r="W58" s="3"/>
      <c r="X58" s="3"/>
      <c r="Y58" s="3"/>
      <c r="Z58" s="3"/>
    </row>
    <row r="59" spans="1:26" ht="15.75" customHeight="1" x14ac:dyDescent="0.3">
      <c r="A59" s="4"/>
      <c r="B59" s="4"/>
      <c r="C59" s="4"/>
      <c r="D59" s="4"/>
      <c r="E59" s="4"/>
      <c r="F59" s="4"/>
      <c r="G59" s="4"/>
      <c r="H59" s="7"/>
      <c r="I59" s="3"/>
      <c r="J59" s="3"/>
      <c r="K59" s="3"/>
      <c r="L59" s="3"/>
      <c r="M59" s="3"/>
      <c r="N59" s="3"/>
      <c r="O59" s="3"/>
      <c r="P59" s="3"/>
      <c r="Q59" s="3"/>
      <c r="R59" s="3"/>
      <c r="S59" s="3"/>
      <c r="T59" s="3"/>
      <c r="U59" s="3"/>
      <c r="V59" s="3"/>
      <c r="W59" s="3"/>
      <c r="X59" s="3"/>
      <c r="Y59" s="3"/>
      <c r="Z59" s="3"/>
    </row>
    <row r="60" spans="1:26" ht="15.75" customHeight="1" x14ac:dyDescent="0.3">
      <c r="A60" s="4"/>
      <c r="B60" s="4"/>
      <c r="C60" s="4"/>
      <c r="D60" s="4"/>
      <c r="E60" s="4"/>
      <c r="F60" s="4"/>
      <c r="G60" s="4"/>
      <c r="H60" s="7"/>
      <c r="I60" s="3"/>
      <c r="J60" s="3"/>
      <c r="K60" s="3"/>
      <c r="L60" s="3"/>
      <c r="M60" s="3"/>
      <c r="N60" s="3"/>
      <c r="O60" s="3"/>
      <c r="P60" s="3"/>
      <c r="Q60" s="3"/>
      <c r="R60" s="3"/>
      <c r="S60" s="3"/>
      <c r="T60" s="3"/>
      <c r="U60" s="3"/>
      <c r="V60" s="3"/>
      <c r="W60" s="3"/>
      <c r="X60" s="3"/>
      <c r="Y60" s="3"/>
      <c r="Z60" s="3"/>
    </row>
    <row r="61" spans="1:26" ht="15.75" customHeight="1" x14ac:dyDescent="0.3">
      <c r="A61" s="4"/>
      <c r="B61" s="4"/>
      <c r="C61" s="4"/>
      <c r="D61" s="4"/>
      <c r="E61" s="4"/>
      <c r="F61" s="4"/>
      <c r="G61" s="4"/>
      <c r="H61" s="7"/>
      <c r="I61" s="3"/>
      <c r="J61" s="3"/>
      <c r="K61" s="3"/>
      <c r="L61" s="3"/>
      <c r="M61" s="3"/>
      <c r="N61" s="3"/>
      <c r="O61" s="3"/>
      <c r="P61" s="3"/>
      <c r="Q61" s="3"/>
      <c r="R61" s="3"/>
      <c r="S61" s="3"/>
      <c r="T61" s="3"/>
      <c r="U61" s="3"/>
      <c r="V61" s="3"/>
      <c r="W61" s="3"/>
      <c r="X61" s="3"/>
      <c r="Y61" s="3"/>
      <c r="Z61" s="3"/>
    </row>
    <row r="62" spans="1:26" ht="15.75" customHeight="1" x14ac:dyDescent="0.3">
      <c r="A62" s="4"/>
      <c r="B62" s="4"/>
      <c r="C62" s="4"/>
      <c r="D62" s="4"/>
      <c r="E62" s="4"/>
      <c r="F62" s="4"/>
      <c r="G62" s="4"/>
      <c r="H62" s="7"/>
      <c r="I62" s="3"/>
      <c r="J62" s="3"/>
      <c r="K62" s="3"/>
      <c r="L62" s="3"/>
      <c r="M62" s="3"/>
      <c r="N62" s="3"/>
      <c r="O62" s="3"/>
      <c r="P62" s="3"/>
      <c r="Q62" s="3"/>
      <c r="R62" s="3"/>
      <c r="S62" s="3"/>
      <c r="T62" s="3"/>
      <c r="U62" s="3"/>
      <c r="V62" s="3"/>
      <c r="W62" s="3"/>
      <c r="X62" s="3"/>
      <c r="Y62" s="3"/>
      <c r="Z62" s="3"/>
    </row>
    <row r="63" spans="1:26" ht="15.75" customHeight="1" x14ac:dyDescent="0.3">
      <c r="A63" s="4"/>
      <c r="B63" s="4"/>
      <c r="C63" s="4"/>
      <c r="D63" s="4"/>
      <c r="E63" s="4"/>
      <c r="F63" s="4"/>
      <c r="G63" s="4"/>
      <c r="H63" s="7"/>
      <c r="I63" s="3"/>
      <c r="J63" s="3"/>
      <c r="K63" s="3"/>
      <c r="L63" s="3"/>
      <c r="M63" s="3"/>
      <c r="N63" s="3"/>
      <c r="O63" s="3"/>
      <c r="P63" s="3"/>
      <c r="Q63" s="3"/>
      <c r="R63" s="3"/>
      <c r="S63" s="3"/>
      <c r="T63" s="3"/>
      <c r="U63" s="3"/>
      <c r="V63" s="3"/>
      <c r="W63" s="3"/>
      <c r="X63" s="3"/>
      <c r="Y63" s="3"/>
      <c r="Z63" s="3"/>
    </row>
    <row r="64" spans="1:26" ht="15.75" customHeight="1" x14ac:dyDescent="0.3">
      <c r="A64" s="4"/>
      <c r="B64" s="4"/>
      <c r="C64" s="4"/>
      <c r="D64" s="4"/>
      <c r="E64" s="4"/>
      <c r="F64" s="4"/>
      <c r="G64" s="4"/>
      <c r="H64" s="7"/>
      <c r="I64" s="3"/>
      <c r="J64" s="3"/>
      <c r="K64" s="3"/>
      <c r="L64" s="3"/>
      <c r="M64" s="3"/>
      <c r="N64" s="3"/>
      <c r="O64" s="3"/>
      <c r="P64" s="3"/>
      <c r="Q64" s="3"/>
      <c r="R64" s="3"/>
      <c r="S64" s="3"/>
      <c r="T64" s="3"/>
      <c r="U64" s="3"/>
      <c r="V64" s="3"/>
      <c r="W64" s="3"/>
      <c r="X64" s="3"/>
      <c r="Y64" s="3"/>
      <c r="Z64" s="3"/>
    </row>
    <row r="65" spans="1:26" ht="15.75" customHeight="1" x14ac:dyDescent="0.3">
      <c r="A65" s="4"/>
      <c r="B65" s="4"/>
      <c r="C65" s="4"/>
      <c r="D65" s="4"/>
      <c r="E65" s="4"/>
      <c r="F65" s="4"/>
      <c r="G65" s="4"/>
      <c r="H65" s="7"/>
      <c r="I65" s="3"/>
      <c r="J65" s="3"/>
      <c r="K65" s="3"/>
      <c r="L65" s="3"/>
      <c r="M65" s="3"/>
      <c r="N65" s="3"/>
      <c r="O65" s="3"/>
      <c r="P65" s="3"/>
      <c r="Q65" s="3"/>
      <c r="R65" s="3"/>
      <c r="S65" s="3"/>
      <c r="T65" s="3"/>
      <c r="U65" s="3"/>
      <c r="V65" s="3"/>
      <c r="W65" s="3"/>
      <c r="X65" s="3"/>
      <c r="Y65" s="3"/>
      <c r="Z65" s="3"/>
    </row>
    <row r="66" spans="1:26" ht="15.75" customHeight="1" x14ac:dyDescent="0.3">
      <c r="A66" s="4"/>
      <c r="B66" s="4"/>
      <c r="C66" s="4"/>
      <c r="D66" s="4"/>
      <c r="E66" s="4"/>
      <c r="F66" s="4"/>
      <c r="G66" s="4"/>
      <c r="H66" s="7"/>
      <c r="I66" s="3"/>
      <c r="J66" s="3"/>
      <c r="K66" s="3"/>
      <c r="L66" s="3"/>
      <c r="M66" s="3"/>
      <c r="N66" s="3"/>
      <c r="O66" s="3"/>
      <c r="P66" s="3"/>
      <c r="Q66" s="3"/>
      <c r="R66" s="3"/>
      <c r="S66" s="3"/>
      <c r="T66" s="3"/>
      <c r="U66" s="3"/>
      <c r="V66" s="3"/>
      <c r="W66" s="3"/>
      <c r="X66" s="3"/>
      <c r="Y66" s="3"/>
      <c r="Z66" s="3"/>
    </row>
    <row r="67" spans="1:26" ht="15.75" customHeight="1" x14ac:dyDescent="0.3">
      <c r="A67" s="4"/>
      <c r="B67" s="4"/>
      <c r="C67" s="4"/>
      <c r="D67" s="4"/>
      <c r="E67" s="4"/>
      <c r="F67" s="4"/>
      <c r="G67" s="4"/>
      <c r="H67" s="7"/>
      <c r="I67" s="3"/>
      <c r="J67" s="3"/>
      <c r="K67" s="3"/>
      <c r="L67" s="3"/>
      <c r="M67" s="3"/>
      <c r="N67" s="3"/>
      <c r="O67" s="3"/>
      <c r="P67" s="3"/>
      <c r="Q67" s="3"/>
      <c r="R67" s="3"/>
      <c r="S67" s="3"/>
      <c r="T67" s="3"/>
      <c r="U67" s="3"/>
      <c r="V67" s="3"/>
      <c r="W67" s="3"/>
      <c r="X67" s="3"/>
      <c r="Y67" s="3"/>
      <c r="Z67" s="3"/>
    </row>
    <row r="68" spans="1:26" ht="15.75" customHeight="1" x14ac:dyDescent="0.3">
      <c r="A68" s="4"/>
      <c r="B68" s="4"/>
      <c r="C68" s="4"/>
      <c r="D68" s="4"/>
      <c r="E68" s="4"/>
      <c r="F68" s="4"/>
      <c r="G68" s="4"/>
      <c r="H68" s="7"/>
      <c r="I68" s="3"/>
      <c r="J68" s="3"/>
      <c r="K68" s="3"/>
      <c r="L68" s="3"/>
      <c r="M68" s="3"/>
      <c r="N68" s="3"/>
      <c r="O68" s="3"/>
      <c r="P68" s="3"/>
      <c r="Q68" s="3"/>
      <c r="R68" s="3"/>
      <c r="S68" s="3"/>
      <c r="T68" s="3"/>
      <c r="U68" s="3"/>
      <c r="V68" s="3"/>
      <c r="W68" s="3"/>
      <c r="X68" s="3"/>
      <c r="Y68" s="3"/>
      <c r="Z68" s="3"/>
    </row>
    <row r="69" spans="1:26" ht="15.75" customHeight="1" x14ac:dyDescent="0.3">
      <c r="A69" s="4"/>
      <c r="B69" s="4"/>
      <c r="C69" s="4"/>
      <c r="D69" s="4"/>
      <c r="E69" s="4"/>
      <c r="F69" s="4"/>
      <c r="G69" s="4"/>
      <c r="H69" s="7"/>
      <c r="I69" s="3"/>
      <c r="J69" s="3"/>
      <c r="K69" s="3"/>
      <c r="L69" s="3"/>
      <c r="M69" s="3"/>
      <c r="N69" s="3"/>
      <c r="O69" s="3"/>
      <c r="P69" s="3"/>
      <c r="Q69" s="3"/>
      <c r="R69" s="3"/>
      <c r="S69" s="3"/>
      <c r="T69" s="3"/>
      <c r="U69" s="3"/>
      <c r="V69" s="3"/>
      <c r="W69" s="3"/>
      <c r="X69" s="3"/>
      <c r="Y69" s="3"/>
      <c r="Z69" s="3"/>
    </row>
    <row r="70" spans="1:26" ht="15.75" customHeight="1" x14ac:dyDescent="0.3">
      <c r="A70" s="4"/>
      <c r="B70" s="4"/>
      <c r="C70" s="4"/>
      <c r="D70" s="4"/>
      <c r="E70" s="4"/>
      <c r="F70" s="4"/>
      <c r="G70" s="4"/>
      <c r="H70" s="7"/>
      <c r="I70" s="3"/>
      <c r="J70" s="3"/>
      <c r="K70" s="3"/>
      <c r="L70" s="3"/>
      <c r="M70" s="3"/>
      <c r="N70" s="3"/>
      <c r="O70" s="3"/>
      <c r="P70" s="3"/>
      <c r="Q70" s="3"/>
      <c r="R70" s="3"/>
      <c r="S70" s="3"/>
      <c r="T70" s="3"/>
      <c r="U70" s="3"/>
      <c r="V70" s="3"/>
      <c r="W70" s="3"/>
      <c r="X70" s="3"/>
      <c r="Y70" s="3"/>
      <c r="Z70" s="3"/>
    </row>
    <row r="71" spans="1:26" ht="15.75" customHeight="1" x14ac:dyDescent="0.3">
      <c r="A71" s="4"/>
      <c r="B71" s="4"/>
      <c r="C71" s="4"/>
      <c r="D71" s="4"/>
      <c r="E71" s="4"/>
      <c r="F71" s="4"/>
      <c r="G71" s="4"/>
      <c r="H71" s="7"/>
      <c r="I71" s="3"/>
      <c r="J71" s="3"/>
      <c r="K71" s="3"/>
      <c r="L71" s="3"/>
      <c r="M71" s="3"/>
      <c r="N71" s="3"/>
      <c r="O71" s="3"/>
      <c r="P71" s="3"/>
      <c r="Q71" s="3"/>
      <c r="R71" s="3"/>
      <c r="S71" s="3"/>
      <c r="T71" s="3"/>
      <c r="U71" s="3"/>
      <c r="V71" s="3"/>
      <c r="W71" s="3"/>
      <c r="X71" s="3"/>
      <c r="Y71" s="3"/>
      <c r="Z71" s="3"/>
    </row>
    <row r="72" spans="1:26" ht="15.75" customHeight="1" x14ac:dyDescent="0.3">
      <c r="A72" s="4"/>
      <c r="B72" s="4"/>
      <c r="C72" s="4"/>
      <c r="D72" s="4"/>
      <c r="E72" s="4"/>
      <c r="F72" s="4"/>
      <c r="G72" s="4"/>
      <c r="H72" s="7"/>
      <c r="I72" s="3"/>
      <c r="J72" s="3"/>
      <c r="K72" s="3"/>
      <c r="L72" s="3"/>
      <c r="M72" s="3"/>
      <c r="N72" s="3"/>
      <c r="O72" s="3"/>
      <c r="P72" s="3"/>
      <c r="Q72" s="3"/>
      <c r="R72" s="3"/>
      <c r="S72" s="3"/>
      <c r="T72" s="3"/>
      <c r="U72" s="3"/>
      <c r="V72" s="3"/>
      <c r="W72" s="3"/>
      <c r="X72" s="3"/>
      <c r="Y72" s="3"/>
      <c r="Z72" s="3"/>
    </row>
    <row r="73" spans="1:26" ht="15.75" customHeight="1" x14ac:dyDescent="0.3">
      <c r="A73" s="4"/>
      <c r="B73" s="4"/>
      <c r="C73" s="4"/>
      <c r="D73" s="4"/>
      <c r="E73" s="4"/>
      <c r="F73" s="4"/>
      <c r="G73" s="4"/>
      <c r="H73" s="7"/>
      <c r="I73" s="3"/>
      <c r="J73" s="3"/>
      <c r="K73" s="3"/>
      <c r="L73" s="3"/>
      <c r="M73" s="3"/>
      <c r="N73" s="3"/>
      <c r="O73" s="3"/>
      <c r="P73" s="3"/>
      <c r="Q73" s="3"/>
      <c r="R73" s="3"/>
      <c r="S73" s="3"/>
      <c r="T73" s="3"/>
      <c r="U73" s="3"/>
      <c r="V73" s="3"/>
      <c r="W73" s="3"/>
      <c r="X73" s="3"/>
      <c r="Y73" s="3"/>
      <c r="Z73" s="3"/>
    </row>
    <row r="74" spans="1:26" ht="15.75" customHeight="1" x14ac:dyDescent="0.3">
      <c r="A74" s="4"/>
      <c r="B74" s="4"/>
      <c r="C74" s="4"/>
      <c r="D74" s="4"/>
      <c r="E74" s="4"/>
      <c r="F74" s="4"/>
      <c r="G74" s="4"/>
      <c r="H74" s="7"/>
      <c r="I74" s="3"/>
      <c r="J74" s="3"/>
      <c r="K74" s="3"/>
      <c r="L74" s="3"/>
      <c r="M74" s="3"/>
      <c r="N74" s="3"/>
      <c r="O74" s="3"/>
      <c r="P74" s="3"/>
      <c r="Q74" s="3"/>
      <c r="R74" s="3"/>
      <c r="S74" s="3"/>
      <c r="T74" s="3"/>
      <c r="U74" s="3"/>
      <c r="V74" s="3"/>
      <c r="W74" s="3"/>
      <c r="X74" s="3"/>
      <c r="Y74" s="3"/>
      <c r="Z74" s="3"/>
    </row>
    <row r="75" spans="1:26" ht="15.75" customHeight="1" x14ac:dyDescent="0.3">
      <c r="A75" s="4"/>
      <c r="B75" s="4"/>
      <c r="C75" s="4"/>
      <c r="D75" s="4"/>
      <c r="E75" s="4"/>
      <c r="F75" s="4"/>
      <c r="G75" s="4"/>
      <c r="H75" s="7"/>
      <c r="I75" s="3"/>
      <c r="J75" s="3"/>
      <c r="K75" s="3"/>
      <c r="L75" s="3"/>
      <c r="M75" s="3"/>
      <c r="N75" s="3"/>
      <c r="O75" s="3"/>
      <c r="P75" s="3"/>
      <c r="Q75" s="3"/>
      <c r="R75" s="3"/>
      <c r="S75" s="3"/>
      <c r="T75" s="3"/>
      <c r="U75" s="3"/>
      <c r="V75" s="3"/>
      <c r="W75" s="3"/>
      <c r="X75" s="3"/>
      <c r="Y75" s="3"/>
      <c r="Z75" s="3"/>
    </row>
    <row r="76" spans="1:26" ht="15.75" customHeight="1" x14ac:dyDescent="0.3">
      <c r="A76" s="4"/>
      <c r="B76" s="4"/>
      <c r="C76" s="4"/>
      <c r="D76" s="4"/>
      <c r="E76" s="4"/>
      <c r="F76" s="4"/>
      <c r="G76" s="4"/>
      <c r="H76" s="7"/>
      <c r="I76" s="3"/>
      <c r="J76" s="3"/>
      <c r="K76" s="3"/>
      <c r="L76" s="3"/>
      <c r="M76" s="3"/>
      <c r="N76" s="3"/>
      <c r="O76" s="3"/>
      <c r="P76" s="3"/>
      <c r="Q76" s="3"/>
      <c r="R76" s="3"/>
      <c r="S76" s="3"/>
      <c r="T76" s="3"/>
      <c r="U76" s="3"/>
      <c r="V76" s="3"/>
      <c r="W76" s="3"/>
      <c r="X76" s="3"/>
      <c r="Y76" s="3"/>
      <c r="Z76" s="3"/>
    </row>
    <row r="77" spans="1:26" ht="15.75" customHeight="1" x14ac:dyDescent="0.3">
      <c r="A77" s="4"/>
      <c r="B77" s="4"/>
      <c r="C77" s="4"/>
      <c r="D77" s="4"/>
      <c r="E77" s="4"/>
      <c r="F77" s="4"/>
      <c r="G77" s="4"/>
      <c r="H77" s="7"/>
      <c r="I77" s="3"/>
      <c r="J77" s="3"/>
      <c r="K77" s="3"/>
      <c r="L77" s="3"/>
      <c r="M77" s="3"/>
      <c r="N77" s="3"/>
      <c r="O77" s="3"/>
      <c r="P77" s="3"/>
      <c r="Q77" s="3"/>
      <c r="R77" s="3"/>
      <c r="S77" s="3"/>
      <c r="T77" s="3"/>
      <c r="U77" s="3"/>
      <c r="V77" s="3"/>
      <c r="W77" s="3"/>
      <c r="X77" s="3"/>
      <c r="Y77" s="3"/>
      <c r="Z77" s="3"/>
    </row>
    <row r="78" spans="1:26" ht="15.75" customHeight="1" x14ac:dyDescent="0.3">
      <c r="A78" s="4"/>
      <c r="B78" s="4"/>
      <c r="C78" s="4"/>
      <c r="D78" s="4"/>
      <c r="E78" s="4"/>
      <c r="F78" s="4"/>
      <c r="G78" s="4"/>
      <c r="H78" s="7"/>
      <c r="I78" s="3"/>
      <c r="J78" s="3"/>
      <c r="K78" s="3"/>
      <c r="L78" s="3"/>
      <c r="M78" s="3"/>
      <c r="N78" s="3"/>
      <c r="O78" s="3"/>
      <c r="P78" s="3"/>
      <c r="Q78" s="3"/>
      <c r="R78" s="3"/>
      <c r="S78" s="3"/>
      <c r="T78" s="3"/>
      <c r="U78" s="3"/>
      <c r="V78" s="3"/>
      <c r="W78" s="3"/>
      <c r="X78" s="3"/>
      <c r="Y78" s="3"/>
      <c r="Z78" s="3"/>
    </row>
    <row r="79" spans="1:26" ht="15.75" customHeight="1" x14ac:dyDescent="0.3">
      <c r="A79" s="4"/>
      <c r="B79" s="4"/>
      <c r="C79" s="4"/>
      <c r="D79" s="4"/>
      <c r="E79" s="4"/>
      <c r="F79" s="4"/>
      <c r="G79" s="4"/>
      <c r="H79" s="7"/>
      <c r="I79" s="3"/>
      <c r="J79" s="3"/>
      <c r="K79" s="3"/>
      <c r="L79" s="3"/>
      <c r="M79" s="3"/>
      <c r="N79" s="3"/>
      <c r="O79" s="3"/>
      <c r="P79" s="3"/>
      <c r="Q79" s="3"/>
      <c r="R79" s="3"/>
      <c r="S79" s="3"/>
      <c r="T79" s="3"/>
      <c r="U79" s="3"/>
      <c r="V79" s="3"/>
      <c r="W79" s="3"/>
      <c r="X79" s="3"/>
      <c r="Y79" s="3"/>
      <c r="Z79" s="3"/>
    </row>
    <row r="80" spans="1:26" ht="15.75" customHeight="1" x14ac:dyDescent="0.3">
      <c r="A80" s="4"/>
      <c r="B80" s="4"/>
      <c r="C80" s="4"/>
      <c r="D80" s="4"/>
      <c r="E80" s="4"/>
      <c r="F80" s="4"/>
      <c r="G80" s="4"/>
      <c r="H80" s="7"/>
      <c r="I80" s="3"/>
      <c r="J80" s="3"/>
      <c r="K80" s="3"/>
      <c r="L80" s="3"/>
      <c r="M80" s="3"/>
      <c r="N80" s="3"/>
      <c r="O80" s="3"/>
      <c r="P80" s="3"/>
      <c r="Q80" s="3"/>
      <c r="R80" s="3"/>
      <c r="S80" s="3"/>
      <c r="T80" s="3"/>
      <c r="U80" s="3"/>
      <c r="V80" s="3"/>
      <c r="W80" s="3"/>
      <c r="X80" s="3"/>
      <c r="Y80" s="3"/>
      <c r="Z80" s="3"/>
    </row>
    <row r="81" spans="1:26" ht="15.75" customHeight="1" x14ac:dyDescent="0.3">
      <c r="A81" s="4"/>
      <c r="B81" s="4"/>
      <c r="C81" s="4"/>
      <c r="D81" s="4"/>
      <c r="E81" s="4"/>
      <c r="F81" s="4"/>
      <c r="G81" s="4"/>
      <c r="H81" s="7"/>
      <c r="I81" s="3"/>
      <c r="J81" s="3"/>
      <c r="K81" s="3"/>
      <c r="L81" s="3"/>
      <c r="M81" s="3"/>
      <c r="N81" s="3"/>
      <c r="O81" s="3"/>
      <c r="P81" s="3"/>
      <c r="Q81" s="3"/>
      <c r="R81" s="3"/>
      <c r="S81" s="3"/>
      <c r="T81" s="3"/>
      <c r="U81" s="3"/>
      <c r="V81" s="3"/>
      <c r="W81" s="3"/>
      <c r="X81" s="3"/>
      <c r="Y81" s="3"/>
      <c r="Z81" s="3"/>
    </row>
    <row r="82" spans="1:26" ht="15.75" customHeight="1" x14ac:dyDescent="0.3">
      <c r="A82" s="4"/>
      <c r="B82" s="4"/>
      <c r="C82" s="4"/>
      <c r="D82" s="4"/>
      <c r="E82" s="4"/>
      <c r="F82" s="4"/>
      <c r="G82" s="4"/>
      <c r="H82" s="7"/>
      <c r="I82" s="3"/>
      <c r="J82" s="3"/>
      <c r="K82" s="3"/>
      <c r="L82" s="3"/>
      <c r="M82" s="3"/>
      <c r="N82" s="3"/>
      <c r="O82" s="3"/>
      <c r="P82" s="3"/>
      <c r="Q82" s="3"/>
      <c r="R82" s="3"/>
      <c r="S82" s="3"/>
      <c r="T82" s="3"/>
      <c r="U82" s="3"/>
      <c r="V82" s="3"/>
      <c r="W82" s="3"/>
      <c r="X82" s="3"/>
      <c r="Y82" s="3"/>
      <c r="Z82" s="3"/>
    </row>
    <row r="83" spans="1:26" ht="15.75" customHeight="1" x14ac:dyDescent="0.3">
      <c r="A83" s="4"/>
      <c r="B83" s="4"/>
      <c r="C83" s="4"/>
      <c r="D83" s="4"/>
      <c r="E83" s="4"/>
      <c r="F83" s="4"/>
      <c r="G83" s="4"/>
      <c r="H83" s="7"/>
      <c r="I83" s="3"/>
      <c r="J83" s="3"/>
      <c r="K83" s="3"/>
      <c r="L83" s="3"/>
      <c r="M83" s="3"/>
      <c r="N83" s="3"/>
      <c r="O83" s="3"/>
      <c r="P83" s="3"/>
      <c r="Q83" s="3"/>
      <c r="R83" s="3"/>
      <c r="S83" s="3"/>
      <c r="T83" s="3"/>
      <c r="U83" s="3"/>
      <c r="V83" s="3"/>
      <c r="W83" s="3"/>
      <c r="X83" s="3"/>
      <c r="Y83" s="3"/>
      <c r="Z83" s="3"/>
    </row>
    <row r="84" spans="1:26" ht="15.75" customHeight="1" x14ac:dyDescent="0.3">
      <c r="A84" s="4"/>
      <c r="B84" s="4"/>
      <c r="C84" s="4"/>
      <c r="D84" s="4"/>
      <c r="E84" s="4"/>
      <c r="F84" s="4"/>
      <c r="G84" s="4"/>
      <c r="H84" s="7"/>
      <c r="I84" s="3"/>
      <c r="J84" s="3"/>
      <c r="K84" s="3"/>
      <c r="L84" s="3"/>
      <c r="M84" s="3"/>
      <c r="N84" s="3"/>
      <c r="O84" s="3"/>
      <c r="P84" s="3"/>
      <c r="Q84" s="3"/>
      <c r="R84" s="3"/>
      <c r="S84" s="3"/>
      <c r="T84" s="3"/>
      <c r="U84" s="3"/>
      <c r="V84" s="3"/>
      <c r="W84" s="3"/>
      <c r="X84" s="3"/>
      <c r="Y84" s="3"/>
      <c r="Z84" s="3"/>
    </row>
    <row r="85" spans="1:26" ht="15.75" customHeight="1" x14ac:dyDescent="0.3">
      <c r="A85" s="4"/>
      <c r="B85" s="4"/>
      <c r="C85" s="4"/>
      <c r="D85" s="4"/>
      <c r="E85" s="4"/>
      <c r="F85" s="4"/>
      <c r="G85" s="4"/>
      <c r="H85" s="7"/>
      <c r="I85" s="3"/>
      <c r="J85" s="3"/>
      <c r="K85" s="3"/>
      <c r="L85" s="3"/>
      <c r="M85" s="3"/>
      <c r="N85" s="3"/>
      <c r="O85" s="3"/>
      <c r="P85" s="3"/>
      <c r="Q85" s="3"/>
      <c r="R85" s="3"/>
      <c r="S85" s="3"/>
      <c r="T85" s="3"/>
      <c r="U85" s="3"/>
      <c r="V85" s="3"/>
      <c r="W85" s="3"/>
      <c r="X85" s="3"/>
      <c r="Y85" s="3"/>
      <c r="Z85" s="3"/>
    </row>
    <row r="86" spans="1:26" ht="15.75" customHeight="1" x14ac:dyDescent="0.3">
      <c r="A86" s="4"/>
      <c r="B86" s="4"/>
      <c r="C86" s="4"/>
      <c r="D86" s="4"/>
      <c r="E86" s="4"/>
      <c r="F86" s="4"/>
      <c r="G86" s="4"/>
      <c r="H86" s="7"/>
      <c r="I86" s="3"/>
      <c r="J86" s="3"/>
      <c r="K86" s="3"/>
      <c r="L86" s="3"/>
      <c r="M86" s="3"/>
      <c r="N86" s="3"/>
      <c r="O86" s="3"/>
      <c r="P86" s="3"/>
      <c r="Q86" s="3"/>
      <c r="R86" s="3"/>
      <c r="S86" s="3"/>
      <c r="T86" s="3"/>
      <c r="U86" s="3"/>
      <c r="V86" s="3"/>
      <c r="W86" s="3"/>
      <c r="X86" s="3"/>
      <c r="Y86" s="3"/>
      <c r="Z86" s="3"/>
    </row>
    <row r="87" spans="1:26" ht="15.75" customHeight="1" x14ac:dyDescent="0.3">
      <c r="A87" s="4"/>
      <c r="B87" s="4"/>
      <c r="C87" s="4"/>
      <c r="D87" s="4"/>
      <c r="E87" s="4"/>
      <c r="F87" s="4"/>
      <c r="G87" s="4"/>
      <c r="H87" s="7"/>
      <c r="I87" s="3"/>
      <c r="J87" s="3"/>
      <c r="K87" s="3"/>
      <c r="L87" s="3"/>
      <c r="M87" s="3"/>
      <c r="N87" s="3"/>
      <c r="O87" s="3"/>
      <c r="P87" s="3"/>
      <c r="Q87" s="3"/>
      <c r="R87" s="3"/>
      <c r="S87" s="3"/>
      <c r="T87" s="3"/>
      <c r="U87" s="3"/>
      <c r="V87" s="3"/>
      <c r="W87" s="3"/>
      <c r="X87" s="3"/>
      <c r="Y87" s="3"/>
      <c r="Z87" s="3"/>
    </row>
    <row r="88" spans="1:26" ht="15.75" customHeight="1" x14ac:dyDescent="0.3">
      <c r="A88" s="4"/>
      <c r="B88" s="4"/>
      <c r="C88" s="4"/>
      <c r="D88" s="4"/>
      <c r="E88" s="4"/>
      <c r="F88" s="4"/>
      <c r="G88" s="4"/>
      <c r="H88" s="7"/>
      <c r="I88" s="3"/>
      <c r="J88" s="3"/>
      <c r="K88" s="3"/>
      <c r="L88" s="3"/>
      <c r="M88" s="3"/>
      <c r="N88" s="3"/>
      <c r="O88" s="3"/>
      <c r="P88" s="3"/>
      <c r="Q88" s="3"/>
      <c r="R88" s="3"/>
      <c r="S88" s="3"/>
      <c r="T88" s="3"/>
      <c r="U88" s="3"/>
      <c r="V88" s="3"/>
      <c r="W88" s="3"/>
      <c r="X88" s="3"/>
      <c r="Y88" s="3"/>
      <c r="Z88" s="3"/>
    </row>
    <row r="89" spans="1:26" ht="15.75" customHeight="1" x14ac:dyDescent="0.3">
      <c r="A89" s="4"/>
      <c r="B89" s="4"/>
      <c r="C89" s="4"/>
      <c r="D89" s="4"/>
      <c r="E89" s="4"/>
      <c r="F89" s="4"/>
      <c r="G89" s="4"/>
      <c r="H89" s="7"/>
      <c r="I89" s="3"/>
      <c r="J89" s="3"/>
      <c r="K89" s="3"/>
      <c r="L89" s="3"/>
      <c r="M89" s="3"/>
      <c r="N89" s="3"/>
      <c r="O89" s="3"/>
      <c r="P89" s="3"/>
      <c r="Q89" s="3"/>
      <c r="R89" s="3"/>
      <c r="S89" s="3"/>
      <c r="T89" s="3"/>
      <c r="U89" s="3"/>
      <c r="V89" s="3"/>
      <c r="W89" s="3"/>
      <c r="X89" s="3"/>
      <c r="Y89" s="3"/>
      <c r="Z89" s="3"/>
    </row>
    <row r="90" spans="1:26" ht="15.75" customHeight="1" x14ac:dyDescent="0.3">
      <c r="A90" s="4"/>
      <c r="B90" s="4"/>
      <c r="C90" s="4"/>
      <c r="D90" s="4"/>
      <c r="E90" s="4"/>
      <c r="F90" s="4"/>
      <c r="G90" s="4"/>
      <c r="H90" s="7"/>
      <c r="I90" s="3"/>
      <c r="J90" s="3"/>
      <c r="K90" s="3"/>
      <c r="L90" s="3"/>
      <c r="M90" s="3"/>
      <c r="N90" s="3"/>
      <c r="O90" s="3"/>
      <c r="P90" s="3"/>
      <c r="Q90" s="3"/>
      <c r="R90" s="3"/>
      <c r="S90" s="3"/>
      <c r="T90" s="3"/>
      <c r="U90" s="3"/>
      <c r="V90" s="3"/>
      <c r="W90" s="3"/>
      <c r="X90" s="3"/>
      <c r="Y90" s="3"/>
      <c r="Z90" s="3"/>
    </row>
    <row r="91" spans="1:26" ht="15.75" customHeight="1" x14ac:dyDescent="0.3">
      <c r="A91" s="4"/>
      <c r="B91" s="4"/>
      <c r="C91" s="4"/>
      <c r="D91" s="4"/>
      <c r="E91" s="4"/>
      <c r="F91" s="4"/>
      <c r="G91" s="4"/>
      <c r="H91" s="7"/>
      <c r="I91" s="3"/>
      <c r="J91" s="3"/>
      <c r="K91" s="3"/>
      <c r="L91" s="3"/>
      <c r="M91" s="3"/>
      <c r="N91" s="3"/>
      <c r="O91" s="3"/>
      <c r="P91" s="3"/>
      <c r="Q91" s="3"/>
      <c r="R91" s="3"/>
      <c r="S91" s="3"/>
      <c r="T91" s="3"/>
      <c r="U91" s="3"/>
      <c r="V91" s="3"/>
      <c r="W91" s="3"/>
      <c r="X91" s="3"/>
      <c r="Y91" s="3"/>
      <c r="Z91" s="3"/>
    </row>
    <row r="92" spans="1:26" ht="15.75" customHeight="1" x14ac:dyDescent="0.3">
      <c r="A92" s="4"/>
      <c r="B92" s="4"/>
      <c r="C92" s="4"/>
      <c r="D92" s="4"/>
      <c r="E92" s="4"/>
      <c r="F92" s="4"/>
      <c r="G92" s="4"/>
      <c r="H92" s="7"/>
      <c r="I92" s="3"/>
      <c r="J92" s="3"/>
      <c r="K92" s="3"/>
      <c r="L92" s="3"/>
      <c r="M92" s="3"/>
      <c r="N92" s="3"/>
      <c r="O92" s="3"/>
      <c r="P92" s="3"/>
      <c r="Q92" s="3"/>
      <c r="R92" s="3"/>
      <c r="S92" s="3"/>
      <c r="T92" s="3"/>
      <c r="U92" s="3"/>
      <c r="V92" s="3"/>
      <c r="W92" s="3"/>
      <c r="X92" s="3"/>
      <c r="Y92" s="3"/>
      <c r="Z92" s="3"/>
    </row>
    <row r="93" spans="1:26" ht="15.75" customHeight="1" x14ac:dyDescent="0.3">
      <c r="A93" s="4"/>
      <c r="B93" s="4"/>
      <c r="C93" s="4"/>
      <c r="D93" s="4"/>
      <c r="E93" s="4"/>
      <c r="F93" s="4"/>
      <c r="G93" s="4"/>
      <c r="H93" s="7"/>
      <c r="I93" s="3"/>
      <c r="J93" s="3"/>
      <c r="K93" s="3"/>
      <c r="L93" s="3"/>
      <c r="M93" s="3"/>
      <c r="N93" s="3"/>
      <c r="O93" s="3"/>
      <c r="P93" s="3"/>
      <c r="Q93" s="3"/>
      <c r="R93" s="3"/>
      <c r="S93" s="3"/>
      <c r="T93" s="3"/>
      <c r="U93" s="3"/>
      <c r="V93" s="3"/>
      <c r="W93" s="3"/>
      <c r="X93" s="3"/>
      <c r="Y93" s="3"/>
      <c r="Z93" s="3"/>
    </row>
    <row r="94" spans="1:26" ht="15.75" customHeight="1" x14ac:dyDescent="0.3">
      <c r="A94" s="4"/>
      <c r="B94" s="4"/>
      <c r="C94" s="4"/>
      <c r="D94" s="4"/>
      <c r="E94" s="4"/>
      <c r="F94" s="4"/>
      <c r="G94" s="4"/>
      <c r="H94" s="7"/>
      <c r="I94" s="3"/>
      <c r="J94" s="3"/>
      <c r="K94" s="3"/>
      <c r="L94" s="3"/>
      <c r="M94" s="3"/>
      <c r="N94" s="3"/>
      <c r="O94" s="3"/>
      <c r="P94" s="3"/>
      <c r="Q94" s="3"/>
      <c r="R94" s="3"/>
      <c r="S94" s="3"/>
      <c r="T94" s="3"/>
      <c r="U94" s="3"/>
      <c r="V94" s="3"/>
      <c r="W94" s="3"/>
      <c r="X94" s="3"/>
      <c r="Y94" s="3"/>
      <c r="Z94" s="3"/>
    </row>
    <row r="95" spans="1:26" ht="15.75" customHeight="1" x14ac:dyDescent="0.3">
      <c r="A95" s="4"/>
      <c r="B95" s="4"/>
      <c r="C95" s="4"/>
      <c r="D95" s="4"/>
      <c r="E95" s="4"/>
      <c r="F95" s="4"/>
      <c r="G95" s="4"/>
      <c r="H95" s="7"/>
      <c r="I95" s="3"/>
      <c r="J95" s="3"/>
      <c r="K95" s="3"/>
      <c r="L95" s="3"/>
      <c r="M95" s="3"/>
      <c r="N95" s="3"/>
      <c r="O95" s="3"/>
      <c r="P95" s="3"/>
      <c r="Q95" s="3"/>
      <c r="R95" s="3"/>
      <c r="S95" s="3"/>
      <c r="T95" s="3"/>
      <c r="U95" s="3"/>
      <c r="V95" s="3"/>
      <c r="W95" s="3"/>
      <c r="X95" s="3"/>
      <c r="Y95" s="3"/>
      <c r="Z95" s="3"/>
    </row>
    <row r="96" spans="1:26" ht="15.75" customHeight="1" x14ac:dyDescent="0.3">
      <c r="A96" s="4"/>
      <c r="B96" s="4"/>
      <c r="C96" s="4"/>
      <c r="D96" s="4"/>
      <c r="E96" s="4"/>
      <c r="F96" s="4"/>
      <c r="G96" s="4"/>
      <c r="H96" s="7"/>
      <c r="I96" s="3"/>
      <c r="J96" s="3"/>
      <c r="K96" s="3"/>
      <c r="L96" s="3"/>
      <c r="M96" s="3"/>
      <c r="N96" s="3"/>
      <c r="O96" s="3"/>
      <c r="P96" s="3"/>
      <c r="Q96" s="3"/>
      <c r="R96" s="3"/>
      <c r="S96" s="3"/>
      <c r="T96" s="3"/>
      <c r="U96" s="3"/>
      <c r="V96" s="3"/>
      <c r="W96" s="3"/>
      <c r="X96" s="3"/>
      <c r="Y96" s="3"/>
      <c r="Z96" s="3"/>
    </row>
    <row r="97" spans="1:26" ht="15.75" customHeight="1" x14ac:dyDescent="0.3">
      <c r="A97" s="4"/>
      <c r="B97" s="4"/>
      <c r="C97" s="4"/>
      <c r="D97" s="4"/>
      <c r="E97" s="4"/>
      <c r="F97" s="4"/>
      <c r="G97" s="4"/>
      <c r="H97" s="7"/>
      <c r="I97" s="3"/>
      <c r="J97" s="3"/>
      <c r="K97" s="3"/>
      <c r="L97" s="3"/>
      <c r="M97" s="3"/>
      <c r="N97" s="3"/>
      <c r="O97" s="3"/>
      <c r="P97" s="3"/>
      <c r="Q97" s="3"/>
      <c r="R97" s="3"/>
      <c r="S97" s="3"/>
      <c r="T97" s="3"/>
      <c r="U97" s="3"/>
      <c r="V97" s="3"/>
      <c r="W97" s="3"/>
      <c r="X97" s="3"/>
      <c r="Y97" s="3"/>
      <c r="Z97" s="3"/>
    </row>
    <row r="98" spans="1:26" ht="15.75" customHeight="1" x14ac:dyDescent="0.3">
      <c r="A98" s="4"/>
      <c r="B98" s="4"/>
      <c r="C98" s="4"/>
      <c r="D98" s="4"/>
      <c r="E98" s="4"/>
      <c r="F98" s="4"/>
      <c r="G98" s="4"/>
      <c r="H98" s="7"/>
      <c r="I98" s="3"/>
      <c r="J98" s="3"/>
      <c r="K98" s="3"/>
      <c r="L98" s="3"/>
      <c r="M98" s="3"/>
      <c r="N98" s="3"/>
      <c r="O98" s="3"/>
      <c r="P98" s="3"/>
      <c r="Q98" s="3"/>
      <c r="R98" s="3"/>
      <c r="S98" s="3"/>
      <c r="T98" s="3"/>
      <c r="U98" s="3"/>
      <c r="V98" s="3"/>
      <c r="W98" s="3"/>
      <c r="X98" s="3"/>
      <c r="Y98" s="3"/>
      <c r="Z98" s="3"/>
    </row>
    <row r="99" spans="1:26" ht="15.75" customHeight="1" x14ac:dyDescent="0.3">
      <c r="A99" s="4"/>
      <c r="B99" s="4"/>
      <c r="C99" s="4"/>
      <c r="D99" s="4"/>
      <c r="E99" s="4"/>
      <c r="F99" s="4"/>
      <c r="G99" s="4"/>
      <c r="H99" s="7"/>
      <c r="I99" s="3"/>
      <c r="J99" s="3"/>
      <c r="K99" s="3"/>
      <c r="L99" s="3"/>
      <c r="M99" s="3"/>
      <c r="N99" s="3"/>
      <c r="O99" s="3"/>
      <c r="P99" s="3"/>
      <c r="Q99" s="3"/>
      <c r="R99" s="3"/>
      <c r="S99" s="3"/>
      <c r="T99" s="3"/>
      <c r="U99" s="3"/>
      <c r="V99" s="3"/>
      <c r="W99" s="3"/>
      <c r="X99" s="3"/>
      <c r="Y99" s="3"/>
      <c r="Z99" s="3"/>
    </row>
    <row r="100" spans="1:26" ht="15.75" customHeight="1" x14ac:dyDescent="0.3">
      <c r="A100" s="4"/>
      <c r="B100" s="4"/>
      <c r="C100" s="4"/>
      <c r="D100" s="4"/>
      <c r="E100" s="4"/>
      <c r="F100" s="4"/>
      <c r="G100" s="4"/>
      <c r="H100" s="7"/>
      <c r="I100" s="3"/>
      <c r="J100" s="3"/>
      <c r="K100" s="3"/>
      <c r="L100" s="3"/>
      <c r="M100" s="3"/>
      <c r="N100" s="3"/>
      <c r="O100" s="3"/>
      <c r="P100" s="3"/>
      <c r="Q100" s="3"/>
      <c r="R100" s="3"/>
      <c r="S100" s="3"/>
      <c r="T100" s="3"/>
      <c r="U100" s="3"/>
      <c r="V100" s="3"/>
      <c r="W100" s="3"/>
      <c r="X100" s="3"/>
      <c r="Y100" s="3"/>
      <c r="Z100" s="3"/>
    </row>
    <row r="101" spans="1:26" ht="15.75" customHeight="1" x14ac:dyDescent="0.3">
      <c r="A101" s="4"/>
      <c r="B101" s="4"/>
      <c r="C101" s="4"/>
      <c r="D101" s="4"/>
      <c r="E101" s="4"/>
      <c r="F101" s="4"/>
      <c r="G101" s="4"/>
      <c r="H101" s="7"/>
      <c r="I101" s="3"/>
      <c r="J101" s="3"/>
      <c r="K101" s="3"/>
      <c r="L101" s="3"/>
      <c r="M101" s="3"/>
      <c r="N101" s="3"/>
      <c r="O101" s="3"/>
      <c r="P101" s="3"/>
      <c r="Q101" s="3"/>
      <c r="R101" s="3"/>
      <c r="S101" s="3"/>
      <c r="T101" s="3"/>
      <c r="U101" s="3"/>
      <c r="V101" s="3"/>
      <c r="W101" s="3"/>
      <c r="X101" s="3"/>
      <c r="Y101" s="3"/>
      <c r="Z101" s="3"/>
    </row>
    <row r="102" spans="1:26" ht="15.75" customHeight="1" x14ac:dyDescent="0.3">
      <c r="A102" s="4"/>
      <c r="B102" s="4"/>
      <c r="C102" s="4"/>
      <c r="D102" s="4"/>
      <c r="E102" s="4"/>
      <c r="F102" s="4"/>
      <c r="G102" s="4"/>
      <c r="H102" s="7"/>
      <c r="I102" s="3"/>
      <c r="J102" s="3"/>
      <c r="K102" s="3"/>
      <c r="L102" s="3"/>
      <c r="M102" s="3"/>
      <c r="N102" s="3"/>
      <c r="O102" s="3"/>
      <c r="P102" s="3"/>
      <c r="Q102" s="3"/>
      <c r="R102" s="3"/>
      <c r="S102" s="3"/>
      <c r="T102" s="3"/>
      <c r="U102" s="3"/>
      <c r="V102" s="3"/>
      <c r="W102" s="3"/>
      <c r="X102" s="3"/>
      <c r="Y102" s="3"/>
      <c r="Z102" s="3"/>
    </row>
    <row r="103" spans="1:26" ht="15.75" customHeight="1" x14ac:dyDescent="0.3">
      <c r="A103" s="4"/>
      <c r="B103" s="4"/>
      <c r="C103" s="4"/>
      <c r="D103" s="4"/>
      <c r="E103" s="4"/>
      <c r="F103" s="4"/>
      <c r="G103" s="4"/>
      <c r="H103" s="7"/>
      <c r="I103" s="3"/>
      <c r="J103" s="3"/>
      <c r="K103" s="3"/>
      <c r="L103" s="3"/>
      <c r="M103" s="3"/>
      <c r="N103" s="3"/>
      <c r="O103" s="3"/>
      <c r="P103" s="3"/>
      <c r="Q103" s="3"/>
      <c r="R103" s="3"/>
      <c r="S103" s="3"/>
      <c r="T103" s="3"/>
      <c r="U103" s="3"/>
      <c r="V103" s="3"/>
      <c r="W103" s="3"/>
      <c r="X103" s="3"/>
      <c r="Y103" s="3"/>
      <c r="Z103" s="3"/>
    </row>
    <row r="104" spans="1:26" ht="15.75" customHeight="1" x14ac:dyDescent="0.3">
      <c r="A104" s="4"/>
      <c r="B104" s="4"/>
      <c r="C104" s="4"/>
      <c r="D104" s="4"/>
      <c r="E104" s="4"/>
      <c r="F104" s="4"/>
      <c r="G104" s="4"/>
      <c r="H104" s="7"/>
      <c r="I104" s="3"/>
      <c r="J104" s="3"/>
      <c r="K104" s="3"/>
      <c r="L104" s="3"/>
      <c r="M104" s="3"/>
      <c r="N104" s="3"/>
      <c r="O104" s="3"/>
      <c r="P104" s="3"/>
      <c r="Q104" s="3"/>
      <c r="R104" s="3"/>
      <c r="S104" s="3"/>
      <c r="T104" s="3"/>
      <c r="U104" s="3"/>
      <c r="V104" s="3"/>
      <c r="W104" s="3"/>
      <c r="X104" s="3"/>
      <c r="Y104" s="3"/>
      <c r="Z104" s="3"/>
    </row>
    <row r="105" spans="1:26" ht="15.75" customHeight="1" x14ac:dyDescent="0.3">
      <c r="A105" s="4"/>
      <c r="B105" s="4"/>
      <c r="C105" s="4"/>
      <c r="D105" s="4"/>
      <c r="E105" s="4"/>
      <c r="F105" s="4"/>
      <c r="G105" s="4"/>
      <c r="H105" s="7"/>
      <c r="I105" s="3"/>
      <c r="J105" s="3"/>
      <c r="K105" s="3"/>
      <c r="L105" s="3"/>
      <c r="M105" s="3"/>
      <c r="N105" s="3"/>
      <c r="O105" s="3"/>
      <c r="P105" s="3"/>
      <c r="Q105" s="3"/>
      <c r="R105" s="3"/>
      <c r="S105" s="3"/>
      <c r="T105" s="3"/>
      <c r="U105" s="3"/>
      <c r="V105" s="3"/>
      <c r="W105" s="3"/>
      <c r="X105" s="3"/>
      <c r="Y105" s="3"/>
      <c r="Z105" s="3"/>
    </row>
    <row r="106" spans="1:26" ht="15.75" customHeight="1" x14ac:dyDescent="0.3">
      <c r="A106" s="4"/>
      <c r="B106" s="4"/>
      <c r="C106" s="4"/>
      <c r="D106" s="4"/>
      <c r="E106" s="4"/>
      <c r="F106" s="4"/>
      <c r="G106" s="4"/>
      <c r="H106" s="7"/>
      <c r="I106" s="3"/>
      <c r="J106" s="3"/>
      <c r="K106" s="3"/>
      <c r="L106" s="3"/>
      <c r="M106" s="3"/>
      <c r="N106" s="3"/>
      <c r="O106" s="3"/>
      <c r="P106" s="3"/>
      <c r="Q106" s="3"/>
      <c r="R106" s="3"/>
      <c r="S106" s="3"/>
      <c r="T106" s="3"/>
      <c r="U106" s="3"/>
      <c r="V106" s="3"/>
      <c r="W106" s="3"/>
      <c r="X106" s="3"/>
      <c r="Y106" s="3"/>
      <c r="Z106" s="3"/>
    </row>
    <row r="107" spans="1:26" ht="15.75" customHeight="1" x14ac:dyDescent="0.3">
      <c r="A107" s="4"/>
      <c r="B107" s="4"/>
      <c r="C107" s="4"/>
      <c r="D107" s="4"/>
      <c r="E107" s="4"/>
      <c r="F107" s="4"/>
      <c r="G107" s="4"/>
      <c r="H107" s="7"/>
      <c r="I107" s="3"/>
      <c r="J107" s="3"/>
      <c r="K107" s="3"/>
      <c r="L107" s="3"/>
      <c r="M107" s="3"/>
      <c r="N107" s="3"/>
      <c r="O107" s="3"/>
      <c r="P107" s="3"/>
      <c r="Q107" s="3"/>
      <c r="R107" s="3"/>
      <c r="S107" s="3"/>
      <c r="T107" s="3"/>
      <c r="U107" s="3"/>
      <c r="V107" s="3"/>
      <c r="W107" s="3"/>
      <c r="X107" s="3"/>
      <c r="Y107" s="3"/>
      <c r="Z107" s="3"/>
    </row>
    <row r="108" spans="1:26" ht="15.75" customHeight="1" x14ac:dyDescent="0.3">
      <c r="A108" s="4"/>
      <c r="B108" s="4"/>
      <c r="C108" s="4"/>
      <c r="D108" s="4"/>
      <c r="E108" s="4"/>
      <c r="F108" s="4"/>
      <c r="G108" s="4"/>
      <c r="H108" s="7"/>
      <c r="I108" s="3"/>
      <c r="J108" s="3"/>
      <c r="K108" s="3"/>
      <c r="L108" s="3"/>
      <c r="M108" s="3"/>
      <c r="N108" s="3"/>
      <c r="O108" s="3"/>
      <c r="P108" s="3"/>
      <c r="Q108" s="3"/>
      <c r="R108" s="3"/>
      <c r="S108" s="3"/>
      <c r="T108" s="3"/>
      <c r="U108" s="3"/>
      <c r="V108" s="3"/>
      <c r="W108" s="3"/>
      <c r="X108" s="3"/>
      <c r="Y108" s="3"/>
      <c r="Z108" s="3"/>
    </row>
    <row r="109" spans="1:26" ht="15.75" customHeight="1" x14ac:dyDescent="0.3">
      <c r="A109" s="4"/>
      <c r="B109" s="4"/>
      <c r="C109" s="4"/>
      <c r="D109" s="4"/>
      <c r="E109" s="4"/>
      <c r="F109" s="4"/>
      <c r="G109" s="4"/>
      <c r="H109" s="7"/>
      <c r="I109" s="3"/>
      <c r="J109" s="3"/>
      <c r="K109" s="3"/>
      <c r="L109" s="3"/>
      <c r="M109" s="3"/>
      <c r="N109" s="3"/>
      <c r="O109" s="3"/>
      <c r="P109" s="3"/>
      <c r="Q109" s="3"/>
      <c r="R109" s="3"/>
      <c r="S109" s="3"/>
      <c r="T109" s="3"/>
      <c r="U109" s="3"/>
      <c r="V109" s="3"/>
      <c r="W109" s="3"/>
      <c r="X109" s="3"/>
      <c r="Y109" s="3"/>
      <c r="Z109" s="3"/>
    </row>
    <row r="110" spans="1:26" ht="15.75" customHeight="1" x14ac:dyDescent="0.3">
      <c r="A110" s="4"/>
      <c r="B110" s="4"/>
      <c r="C110" s="4"/>
      <c r="D110" s="4"/>
      <c r="E110" s="4"/>
      <c r="F110" s="4"/>
      <c r="G110" s="4"/>
      <c r="H110" s="7"/>
      <c r="I110" s="3"/>
      <c r="J110" s="3"/>
      <c r="K110" s="3"/>
      <c r="L110" s="3"/>
      <c r="M110" s="3"/>
      <c r="N110" s="3"/>
      <c r="O110" s="3"/>
      <c r="P110" s="3"/>
      <c r="Q110" s="3"/>
      <c r="R110" s="3"/>
      <c r="S110" s="3"/>
      <c r="T110" s="3"/>
      <c r="U110" s="3"/>
      <c r="V110" s="3"/>
      <c r="W110" s="3"/>
      <c r="X110" s="3"/>
      <c r="Y110" s="3"/>
      <c r="Z110" s="3"/>
    </row>
    <row r="111" spans="1:26" ht="15.75" customHeight="1" x14ac:dyDescent="0.3">
      <c r="A111" s="4"/>
      <c r="B111" s="4"/>
      <c r="C111" s="4"/>
      <c r="D111" s="4"/>
      <c r="E111" s="4"/>
      <c r="F111" s="4"/>
      <c r="G111" s="4"/>
      <c r="H111" s="7"/>
      <c r="I111" s="3"/>
      <c r="J111" s="3"/>
      <c r="K111" s="3"/>
      <c r="L111" s="3"/>
      <c r="M111" s="3"/>
      <c r="N111" s="3"/>
      <c r="O111" s="3"/>
      <c r="P111" s="3"/>
      <c r="Q111" s="3"/>
      <c r="R111" s="3"/>
      <c r="S111" s="3"/>
      <c r="T111" s="3"/>
      <c r="U111" s="3"/>
      <c r="V111" s="3"/>
      <c r="W111" s="3"/>
      <c r="X111" s="3"/>
      <c r="Y111" s="3"/>
      <c r="Z111" s="3"/>
    </row>
    <row r="112" spans="1:26" ht="15.75" customHeight="1" x14ac:dyDescent="0.3">
      <c r="A112" s="4"/>
      <c r="B112" s="4"/>
      <c r="C112" s="4"/>
      <c r="D112" s="4"/>
      <c r="E112" s="4"/>
      <c r="F112" s="4"/>
      <c r="G112" s="4"/>
      <c r="H112" s="7"/>
      <c r="I112" s="3"/>
      <c r="J112" s="3"/>
      <c r="K112" s="3"/>
      <c r="L112" s="3"/>
      <c r="M112" s="3"/>
      <c r="N112" s="3"/>
      <c r="O112" s="3"/>
      <c r="P112" s="3"/>
      <c r="Q112" s="3"/>
      <c r="R112" s="3"/>
      <c r="S112" s="3"/>
      <c r="T112" s="3"/>
      <c r="U112" s="3"/>
      <c r="V112" s="3"/>
      <c r="W112" s="3"/>
      <c r="X112" s="3"/>
      <c r="Y112" s="3"/>
      <c r="Z112" s="3"/>
    </row>
    <row r="113" spans="1:26" ht="15.75" customHeight="1" x14ac:dyDescent="0.3">
      <c r="A113" s="4"/>
      <c r="B113" s="4"/>
      <c r="C113" s="4"/>
      <c r="D113" s="4"/>
      <c r="E113" s="4"/>
      <c r="F113" s="4"/>
      <c r="G113" s="4"/>
      <c r="H113" s="7"/>
      <c r="I113" s="3"/>
      <c r="J113" s="3"/>
      <c r="K113" s="3"/>
      <c r="L113" s="3"/>
      <c r="M113" s="3"/>
      <c r="N113" s="3"/>
      <c r="O113" s="3"/>
      <c r="P113" s="3"/>
      <c r="Q113" s="3"/>
      <c r="R113" s="3"/>
      <c r="S113" s="3"/>
      <c r="T113" s="3"/>
      <c r="U113" s="3"/>
      <c r="V113" s="3"/>
      <c r="W113" s="3"/>
      <c r="X113" s="3"/>
      <c r="Y113" s="3"/>
      <c r="Z113" s="3"/>
    </row>
    <row r="114" spans="1:26" ht="15.75" customHeight="1" x14ac:dyDescent="0.3">
      <c r="A114" s="4"/>
      <c r="B114" s="4"/>
      <c r="C114" s="4"/>
      <c r="D114" s="4"/>
      <c r="E114" s="4"/>
      <c r="F114" s="4"/>
      <c r="G114" s="4"/>
      <c r="H114" s="7"/>
      <c r="I114" s="3"/>
      <c r="J114" s="3"/>
      <c r="K114" s="3"/>
      <c r="L114" s="3"/>
      <c r="M114" s="3"/>
      <c r="N114" s="3"/>
      <c r="O114" s="3"/>
      <c r="P114" s="3"/>
      <c r="Q114" s="3"/>
      <c r="R114" s="3"/>
      <c r="S114" s="3"/>
      <c r="T114" s="3"/>
      <c r="U114" s="3"/>
      <c r="V114" s="3"/>
      <c r="W114" s="3"/>
      <c r="X114" s="3"/>
      <c r="Y114" s="3"/>
      <c r="Z114" s="3"/>
    </row>
    <row r="115" spans="1:26" ht="15.75" customHeight="1" x14ac:dyDescent="0.3">
      <c r="A115" s="4"/>
      <c r="B115" s="4"/>
      <c r="C115" s="4"/>
      <c r="D115" s="4"/>
      <c r="E115" s="4"/>
      <c r="F115" s="4"/>
      <c r="G115" s="4"/>
      <c r="H115" s="7"/>
      <c r="I115" s="3"/>
      <c r="J115" s="3"/>
      <c r="K115" s="3"/>
      <c r="L115" s="3"/>
      <c r="M115" s="3"/>
      <c r="N115" s="3"/>
      <c r="O115" s="3"/>
      <c r="P115" s="3"/>
      <c r="Q115" s="3"/>
      <c r="R115" s="3"/>
      <c r="S115" s="3"/>
      <c r="T115" s="3"/>
      <c r="U115" s="3"/>
      <c r="V115" s="3"/>
      <c r="W115" s="3"/>
      <c r="X115" s="3"/>
      <c r="Y115" s="3"/>
      <c r="Z115" s="3"/>
    </row>
    <row r="116" spans="1:26" ht="15.75" customHeight="1" x14ac:dyDescent="0.3">
      <c r="A116" s="4"/>
      <c r="B116" s="4"/>
      <c r="C116" s="4"/>
      <c r="D116" s="4"/>
      <c r="E116" s="4"/>
      <c r="F116" s="4"/>
      <c r="G116" s="4"/>
      <c r="H116" s="7"/>
      <c r="I116" s="3"/>
      <c r="J116" s="3"/>
      <c r="K116" s="3"/>
      <c r="L116" s="3"/>
      <c r="M116" s="3"/>
      <c r="N116" s="3"/>
      <c r="O116" s="3"/>
      <c r="P116" s="3"/>
      <c r="Q116" s="3"/>
      <c r="R116" s="3"/>
      <c r="S116" s="3"/>
      <c r="T116" s="3"/>
      <c r="U116" s="3"/>
      <c r="V116" s="3"/>
      <c r="W116" s="3"/>
      <c r="X116" s="3"/>
      <c r="Y116" s="3"/>
      <c r="Z116" s="3"/>
    </row>
    <row r="117" spans="1:26" ht="15.75" customHeight="1" x14ac:dyDescent="0.3">
      <c r="A117" s="4"/>
      <c r="B117" s="4"/>
      <c r="C117" s="4"/>
      <c r="D117" s="4"/>
      <c r="E117" s="4"/>
      <c r="F117" s="4"/>
      <c r="G117" s="4"/>
      <c r="H117" s="7"/>
      <c r="I117" s="3"/>
      <c r="J117" s="3"/>
      <c r="K117" s="3"/>
      <c r="L117" s="3"/>
      <c r="M117" s="3"/>
      <c r="N117" s="3"/>
      <c r="O117" s="3"/>
      <c r="P117" s="3"/>
      <c r="Q117" s="3"/>
      <c r="R117" s="3"/>
      <c r="S117" s="3"/>
      <c r="T117" s="3"/>
      <c r="U117" s="3"/>
      <c r="V117" s="3"/>
      <c r="W117" s="3"/>
      <c r="X117" s="3"/>
      <c r="Y117" s="3"/>
      <c r="Z117" s="3"/>
    </row>
    <row r="118" spans="1:26" ht="15.75" customHeight="1" x14ac:dyDescent="0.3">
      <c r="A118" s="4"/>
      <c r="B118" s="4"/>
      <c r="C118" s="4"/>
      <c r="D118" s="4"/>
      <c r="E118" s="4"/>
      <c r="F118" s="4"/>
      <c r="G118" s="4"/>
      <c r="H118" s="7"/>
      <c r="I118" s="3"/>
      <c r="J118" s="3"/>
      <c r="K118" s="3"/>
      <c r="L118" s="3"/>
      <c r="M118" s="3"/>
      <c r="N118" s="3"/>
      <c r="O118" s="3"/>
      <c r="P118" s="3"/>
      <c r="Q118" s="3"/>
      <c r="R118" s="3"/>
      <c r="S118" s="3"/>
      <c r="T118" s="3"/>
      <c r="U118" s="3"/>
      <c r="V118" s="3"/>
      <c r="W118" s="3"/>
      <c r="X118" s="3"/>
      <c r="Y118" s="3"/>
      <c r="Z118" s="3"/>
    </row>
    <row r="119" spans="1:26" ht="15.75" customHeight="1" x14ac:dyDescent="0.3">
      <c r="A119" s="4"/>
      <c r="B119" s="4"/>
      <c r="C119" s="4"/>
      <c r="D119" s="4"/>
      <c r="E119" s="4"/>
      <c r="F119" s="4"/>
      <c r="G119" s="4"/>
      <c r="H119" s="7"/>
      <c r="I119" s="3"/>
      <c r="J119" s="3"/>
      <c r="K119" s="3"/>
      <c r="L119" s="3"/>
      <c r="M119" s="3"/>
      <c r="N119" s="3"/>
      <c r="O119" s="3"/>
      <c r="P119" s="3"/>
      <c r="Q119" s="3"/>
      <c r="R119" s="3"/>
      <c r="S119" s="3"/>
      <c r="T119" s="3"/>
      <c r="U119" s="3"/>
      <c r="V119" s="3"/>
      <c r="W119" s="3"/>
      <c r="X119" s="3"/>
      <c r="Y119" s="3"/>
      <c r="Z119" s="3"/>
    </row>
    <row r="120" spans="1:26" ht="15.75" customHeight="1" x14ac:dyDescent="0.3">
      <c r="A120" s="4"/>
      <c r="B120" s="4"/>
      <c r="C120" s="4"/>
      <c r="D120" s="4"/>
      <c r="E120" s="4"/>
      <c r="F120" s="4"/>
      <c r="G120" s="4"/>
      <c r="H120" s="7"/>
      <c r="I120" s="3"/>
      <c r="J120" s="3"/>
      <c r="K120" s="3"/>
      <c r="L120" s="3"/>
      <c r="M120" s="3"/>
      <c r="N120" s="3"/>
      <c r="O120" s="3"/>
      <c r="P120" s="3"/>
      <c r="Q120" s="3"/>
      <c r="R120" s="3"/>
      <c r="S120" s="3"/>
      <c r="T120" s="3"/>
      <c r="U120" s="3"/>
      <c r="V120" s="3"/>
      <c r="W120" s="3"/>
      <c r="X120" s="3"/>
      <c r="Y120" s="3"/>
      <c r="Z120" s="3"/>
    </row>
    <row r="121" spans="1:26" ht="15.75" customHeight="1" x14ac:dyDescent="0.3">
      <c r="A121" s="4"/>
      <c r="B121" s="4"/>
      <c r="C121" s="4"/>
      <c r="D121" s="4"/>
      <c r="E121" s="4"/>
      <c r="F121" s="4"/>
      <c r="G121" s="4"/>
      <c r="H121" s="7"/>
      <c r="I121" s="3"/>
      <c r="J121" s="3"/>
      <c r="K121" s="3"/>
      <c r="L121" s="3"/>
      <c r="M121" s="3"/>
      <c r="N121" s="3"/>
      <c r="O121" s="3"/>
      <c r="P121" s="3"/>
      <c r="Q121" s="3"/>
      <c r="R121" s="3"/>
      <c r="S121" s="3"/>
      <c r="T121" s="3"/>
      <c r="U121" s="3"/>
      <c r="V121" s="3"/>
      <c r="W121" s="3"/>
      <c r="X121" s="3"/>
      <c r="Y121" s="3"/>
      <c r="Z121" s="3"/>
    </row>
    <row r="122" spans="1:26" ht="15.75" customHeight="1" x14ac:dyDescent="0.3">
      <c r="A122" s="4"/>
      <c r="B122" s="4"/>
      <c r="C122" s="4"/>
      <c r="D122" s="4"/>
      <c r="E122" s="4"/>
      <c r="F122" s="4"/>
      <c r="G122" s="4"/>
      <c r="H122" s="7"/>
      <c r="I122" s="3"/>
      <c r="J122" s="3"/>
      <c r="K122" s="3"/>
      <c r="L122" s="3"/>
      <c r="M122" s="3"/>
      <c r="N122" s="3"/>
      <c r="O122" s="3"/>
      <c r="P122" s="3"/>
      <c r="Q122" s="3"/>
      <c r="R122" s="3"/>
      <c r="S122" s="3"/>
      <c r="T122" s="3"/>
      <c r="U122" s="3"/>
      <c r="V122" s="3"/>
      <c r="W122" s="3"/>
      <c r="X122" s="3"/>
      <c r="Y122" s="3"/>
      <c r="Z122" s="3"/>
    </row>
    <row r="123" spans="1:26" ht="15.75" customHeight="1" x14ac:dyDescent="0.3">
      <c r="A123" s="4"/>
      <c r="B123" s="4"/>
      <c r="C123" s="4"/>
      <c r="D123" s="4"/>
      <c r="E123" s="4"/>
      <c r="F123" s="4"/>
      <c r="G123" s="4"/>
      <c r="H123" s="7"/>
      <c r="I123" s="3"/>
      <c r="J123" s="3"/>
      <c r="K123" s="3"/>
      <c r="L123" s="3"/>
      <c r="M123" s="3"/>
      <c r="N123" s="3"/>
      <c r="O123" s="3"/>
      <c r="P123" s="3"/>
      <c r="Q123" s="3"/>
      <c r="R123" s="3"/>
      <c r="S123" s="3"/>
      <c r="T123" s="3"/>
      <c r="U123" s="3"/>
      <c r="V123" s="3"/>
      <c r="W123" s="3"/>
      <c r="X123" s="3"/>
      <c r="Y123" s="3"/>
      <c r="Z123" s="3"/>
    </row>
    <row r="124" spans="1:26" ht="15.75" customHeight="1" x14ac:dyDescent="0.3">
      <c r="A124" s="4"/>
      <c r="B124" s="4"/>
      <c r="C124" s="4"/>
      <c r="D124" s="4"/>
      <c r="E124" s="4"/>
      <c r="F124" s="4"/>
      <c r="G124" s="4"/>
      <c r="H124" s="7"/>
      <c r="I124" s="3"/>
      <c r="J124" s="3"/>
      <c r="K124" s="3"/>
      <c r="L124" s="3"/>
      <c r="M124" s="3"/>
      <c r="N124" s="3"/>
      <c r="O124" s="3"/>
      <c r="P124" s="3"/>
      <c r="Q124" s="3"/>
      <c r="R124" s="3"/>
      <c r="S124" s="3"/>
      <c r="T124" s="3"/>
      <c r="U124" s="3"/>
      <c r="V124" s="3"/>
      <c r="W124" s="3"/>
      <c r="X124" s="3"/>
      <c r="Y124" s="3"/>
      <c r="Z124" s="3"/>
    </row>
    <row r="125" spans="1:26" ht="15.75" customHeight="1" x14ac:dyDescent="0.3">
      <c r="A125" s="4"/>
      <c r="B125" s="4"/>
      <c r="C125" s="4"/>
      <c r="D125" s="4"/>
      <c r="E125" s="4"/>
      <c r="F125" s="4"/>
      <c r="G125" s="4"/>
      <c r="H125" s="7"/>
      <c r="I125" s="3"/>
      <c r="J125" s="3"/>
      <c r="K125" s="3"/>
      <c r="L125" s="3"/>
      <c r="M125" s="3"/>
      <c r="N125" s="3"/>
      <c r="O125" s="3"/>
      <c r="P125" s="3"/>
      <c r="Q125" s="3"/>
      <c r="R125" s="3"/>
      <c r="S125" s="3"/>
      <c r="T125" s="3"/>
      <c r="U125" s="3"/>
      <c r="V125" s="3"/>
      <c r="W125" s="3"/>
      <c r="X125" s="3"/>
      <c r="Y125" s="3"/>
      <c r="Z125" s="3"/>
    </row>
    <row r="126" spans="1:26" ht="15.75" customHeight="1" x14ac:dyDescent="0.3">
      <c r="A126" s="4"/>
      <c r="B126" s="4"/>
      <c r="C126" s="4"/>
      <c r="D126" s="4"/>
      <c r="E126" s="4"/>
      <c r="F126" s="4"/>
      <c r="G126" s="4"/>
      <c r="H126" s="7"/>
      <c r="I126" s="3"/>
      <c r="J126" s="3"/>
      <c r="K126" s="3"/>
      <c r="L126" s="3"/>
      <c r="M126" s="3"/>
      <c r="N126" s="3"/>
      <c r="O126" s="3"/>
      <c r="P126" s="3"/>
      <c r="Q126" s="3"/>
      <c r="R126" s="3"/>
      <c r="S126" s="3"/>
      <c r="T126" s="3"/>
      <c r="U126" s="3"/>
      <c r="V126" s="3"/>
      <c r="W126" s="3"/>
      <c r="X126" s="3"/>
      <c r="Y126" s="3"/>
      <c r="Z126" s="3"/>
    </row>
    <row r="127" spans="1:26" ht="15.75" customHeight="1" x14ac:dyDescent="0.3">
      <c r="A127" s="4"/>
      <c r="B127" s="4"/>
      <c r="C127" s="4"/>
      <c r="D127" s="4"/>
      <c r="E127" s="4"/>
      <c r="F127" s="4"/>
      <c r="G127" s="4"/>
      <c r="H127" s="7"/>
      <c r="I127" s="3"/>
      <c r="J127" s="3"/>
      <c r="K127" s="3"/>
      <c r="L127" s="3"/>
      <c r="M127" s="3"/>
      <c r="N127" s="3"/>
      <c r="O127" s="3"/>
      <c r="P127" s="3"/>
      <c r="Q127" s="3"/>
      <c r="R127" s="3"/>
      <c r="S127" s="3"/>
      <c r="T127" s="3"/>
      <c r="U127" s="3"/>
      <c r="V127" s="3"/>
      <c r="W127" s="3"/>
      <c r="X127" s="3"/>
      <c r="Y127" s="3"/>
      <c r="Z127" s="3"/>
    </row>
    <row r="128" spans="1:26" ht="15.75" customHeight="1" x14ac:dyDescent="0.3">
      <c r="A128" s="4"/>
      <c r="B128" s="4"/>
      <c r="C128" s="4"/>
      <c r="D128" s="4"/>
      <c r="E128" s="4"/>
      <c r="F128" s="4"/>
      <c r="G128" s="4"/>
      <c r="H128" s="7"/>
      <c r="I128" s="3"/>
      <c r="J128" s="3"/>
      <c r="K128" s="3"/>
      <c r="L128" s="3"/>
      <c r="M128" s="3"/>
      <c r="N128" s="3"/>
      <c r="O128" s="3"/>
      <c r="P128" s="3"/>
      <c r="Q128" s="3"/>
      <c r="R128" s="3"/>
      <c r="S128" s="3"/>
      <c r="T128" s="3"/>
      <c r="U128" s="3"/>
      <c r="V128" s="3"/>
      <c r="W128" s="3"/>
      <c r="X128" s="3"/>
      <c r="Y128" s="3"/>
      <c r="Z128" s="3"/>
    </row>
    <row r="129" spans="1:26" ht="15.75" customHeight="1" x14ac:dyDescent="0.3">
      <c r="A129" s="4"/>
      <c r="B129" s="4"/>
      <c r="C129" s="4"/>
      <c r="D129" s="4"/>
      <c r="E129" s="4"/>
      <c r="F129" s="4"/>
      <c r="G129" s="4"/>
      <c r="H129" s="7"/>
      <c r="I129" s="3"/>
      <c r="J129" s="3"/>
      <c r="K129" s="3"/>
      <c r="L129" s="3"/>
      <c r="M129" s="3"/>
      <c r="N129" s="3"/>
      <c r="O129" s="3"/>
      <c r="P129" s="3"/>
      <c r="Q129" s="3"/>
      <c r="R129" s="3"/>
      <c r="S129" s="3"/>
      <c r="T129" s="3"/>
      <c r="U129" s="3"/>
      <c r="V129" s="3"/>
      <c r="W129" s="3"/>
      <c r="X129" s="3"/>
      <c r="Y129" s="3"/>
      <c r="Z129" s="3"/>
    </row>
    <row r="130" spans="1:26" ht="15.75" customHeight="1" x14ac:dyDescent="0.3">
      <c r="A130" s="4"/>
      <c r="B130" s="4"/>
      <c r="C130" s="4"/>
      <c r="D130" s="4"/>
      <c r="E130" s="4"/>
      <c r="F130" s="4"/>
      <c r="G130" s="4"/>
      <c r="H130" s="7"/>
      <c r="I130" s="3"/>
      <c r="J130" s="3"/>
      <c r="K130" s="3"/>
      <c r="L130" s="3"/>
      <c r="M130" s="3"/>
      <c r="N130" s="3"/>
      <c r="O130" s="3"/>
      <c r="P130" s="3"/>
      <c r="Q130" s="3"/>
      <c r="R130" s="3"/>
      <c r="S130" s="3"/>
      <c r="T130" s="3"/>
      <c r="U130" s="3"/>
      <c r="V130" s="3"/>
      <c r="W130" s="3"/>
      <c r="X130" s="3"/>
      <c r="Y130" s="3"/>
      <c r="Z130" s="3"/>
    </row>
    <row r="131" spans="1:26" ht="15.75" customHeight="1" x14ac:dyDescent="0.3">
      <c r="A131" s="4"/>
      <c r="B131" s="4"/>
      <c r="C131" s="4"/>
      <c r="D131" s="4"/>
      <c r="E131" s="4"/>
      <c r="F131" s="4"/>
      <c r="G131" s="4"/>
      <c r="H131" s="7"/>
      <c r="I131" s="3"/>
      <c r="J131" s="3"/>
      <c r="K131" s="3"/>
      <c r="L131" s="3"/>
      <c r="M131" s="3"/>
      <c r="N131" s="3"/>
      <c r="O131" s="3"/>
      <c r="P131" s="3"/>
      <c r="Q131" s="3"/>
      <c r="R131" s="3"/>
      <c r="S131" s="3"/>
      <c r="T131" s="3"/>
      <c r="U131" s="3"/>
      <c r="V131" s="3"/>
      <c r="W131" s="3"/>
      <c r="X131" s="3"/>
      <c r="Y131" s="3"/>
      <c r="Z131" s="3"/>
    </row>
    <row r="132" spans="1:26" ht="15.75" customHeight="1" x14ac:dyDescent="0.3">
      <c r="A132" s="4"/>
      <c r="B132" s="4"/>
      <c r="C132" s="4"/>
      <c r="D132" s="4"/>
      <c r="E132" s="4"/>
      <c r="F132" s="4"/>
      <c r="G132" s="4"/>
      <c r="H132" s="7"/>
      <c r="I132" s="3"/>
      <c r="J132" s="3"/>
      <c r="K132" s="3"/>
      <c r="L132" s="3"/>
      <c r="M132" s="3"/>
      <c r="N132" s="3"/>
      <c r="O132" s="3"/>
      <c r="P132" s="3"/>
      <c r="Q132" s="3"/>
      <c r="R132" s="3"/>
      <c r="S132" s="3"/>
      <c r="T132" s="3"/>
      <c r="U132" s="3"/>
      <c r="V132" s="3"/>
      <c r="W132" s="3"/>
      <c r="X132" s="3"/>
      <c r="Y132" s="3"/>
      <c r="Z132" s="3"/>
    </row>
    <row r="133" spans="1:26" ht="15.75" customHeight="1" x14ac:dyDescent="0.3">
      <c r="A133" s="4"/>
      <c r="B133" s="4"/>
      <c r="C133" s="4"/>
      <c r="D133" s="4"/>
      <c r="E133" s="4"/>
      <c r="F133" s="4"/>
      <c r="G133" s="4"/>
      <c r="H133" s="7"/>
      <c r="I133" s="3"/>
      <c r="J133" s="3"/>
      <c r="K133" s="3"/>
      <c r="L133" s="3"/>
      <c r="M133" s="3"/>
      <c r="N133" s="3"/>
      <c r="O133" s="3"/>
      <c r="P133" s="3"/>
      <c r="Q133" s="3"/>
      <c r="R133" s="3"/>
      <c r="S133" s="3"/>
      <c r="T133" s="3"/>
      <c r="U133" s="3"/>
      <c r="V133" s="3"/>
      <c r="W133" s="3"/>
      <c r="X133" s="3"/>
      <c r="Y133" s="3"/>
      <c r="Z133" s="3"/>
    </row>
    <row r="134" spans="1:26" ht="15.75" customHeight="1" x14ac:dyDescent="0.3">
      <c r="A134" s="4"/>
      <c r="B134" s="4"/>
      <c r="C134" s="4"/>
      <c r="D134" s="4"/>
      <c r="E134" s="4"/>
      <c r="F134" s="4"/>
      <c r="G134" s="4"/>
      <c r="H134" s="7"/>
      <c r="I134" s="3"/>
      <c r="J134" s="3"/>
      <c r="K134" s="3"/>
      <c r="L134" s="3"/>
      <c r="M134" s="3"/>
      <c r="N134" s="3"/>
      <c r="O134" s="3"/>
      <c r="P134" s="3"/>
      <c r="Q134" s="3"/>
      <c r="R134" s="3"/>
      <c r="S134" s="3"/>
      <c r="T134" s="3"/>
      <c r="U134" s="3"/>
      <c r="V134" s="3"/>
      <c r="W134" s="3"/>
      <c r="X134" s="3"/>
      <c r="Y134" s="3"/>
      <c r="Z134" s="3"/>
    </row>
    <row r="135" spans="1:26" ht="15.75" customHeight="1" x14ac:dyDescent="0.3">
      <c r="A135" s="4"/>
      <c r="B135" s="4"/>
      <c r="C135" s="4"/>
      <c r="D135" s="4"/>
      <c r="E135" s="4"/>
      <c r="F135" s="4"/>
      <c r="G135" s="4"/>
      <c r="H135" s="7"/>
      <c r="I135" s="3"/>
      <c r="J135" s="3"/>
      <c r="K135" s="3"/>
      <c r="L135" s="3"/>
      <c r="M135" s="3"/>
      <c r="N135" s="3"/>
      <c r="O135" s="3"/>
      <c r="P135" s="3"/>
      <c r="Q135" s="3"/>
      <c r="R135" s="3"/>
      <c r="S135" s="3"/>
      <c r="T135" s="3"/>
      <c r="U135" s="3"/>
      <c r="V135" s="3"/>
      <c r="W135" s="3"/>
      <c r="X135" s="3"/>
      <c r="Y135" s="3"/>
      <c r="Z135" s="3"/>
    </row>
    <row r="136" spans="1:26" ht="15.75" customHeight="1" x14ac:dyDescent="0.3">
      <c r="A136" s="4"/>
      <c r="B136" s="4"/>
      <c r="C136" s="4"/>
      <c r="D136" s="4"/>
      <c r="E136" s="4"/>
      <c r="F136" s="4"/>
      <c r="G136" s="4"/>
      <c r="H136" s="7"/>
      <c r="I136" s="3"/>
      <c r="J136" s="3"/>
      <c r="K136" s="3"/>
      <c r="L136" s="3"/>
      <c r="M136" s="3"/>
      <c r="N136" s="3"/>
      <c r="O136" s="3"/>
      <c r="P136" s="3"/>
      <c r="Q136" s="3"/>
      <c r="R136" s="3"/>
      <c r="S136" s="3"/>
      <c r="T136" s="3"/>
      <c r="U136" s="3"/>
      <c r="V136" s="3"/>
      <c r="W136" s="3"/>
      <c r="X136" s="3"/>
      <c r="Y136" s="3"/>
      <c r="Z136" s="3"/>
    </row>
    <row r="137" spans="1:26" ht="15.75" customHeight="1" x14ac:dyDescent="0.3">
      <c r="A137" s="4"/>
      <c r="B137" s="4"/>
      <c r="C137" s="4"/>
      <c r="D137" s="4"/>
      <c r="E137" s="4"/>
      <c r="F137" s="4"/>
      <c r="G137" s="4"/>
      <c r="H137" s="7"/>
      <c r="I137" s="3"/>
      <c r="J137" s="3"/>
      <c r="K137" s="3"/>
      <c r="L137" s="3"/>
      <c r="M137" s="3"/>
      <c r="N137" s="3"/>
      <c r="O137" s="3"/>
      <c r="P137" s="3"/>
      <c r="Q137" s="3"/>
      <c r="R137" s="3"/>
      <c r="S137" s="3"/>
      <c r="T137" s="3"/>
      <c r="U137" s="3"/>
      <c r="V137" s="3"/>
      <c r="W137" s="3"/>
      <c r="X137" s="3"/>
      <c r="Y137" s="3"/>
      <c r="Z137" s="3"/>
    </row>
    <row r="138" spans="1:26" ht="15.75" customHeight="1" x14ac:dyDescent="0.3">
      <c r="A138" s="4"/>
      <c r="B138" s="4"/>
      <c r="C138" s="4"/>
      <c r="D138" s="4"/>
      <c r="E138" s="4"/>
      <c r="F138" s="4"/>
      <c r="G138" s="4"/>
      <c r="H138" s="7"/>
      <c r="I138" s="3"/>
      <c r="J138" s="3"/>
      <c r="K138" s="3"/>
      <c r="L138" s="3"/>
      <c r="M138" s="3"/>
      <c r="N138" s="3"/>
      <c r="O138" s="3"/>
      <c r="P138" s="3"/>
      <c r="Q138" s="3"/>
      <c r="R138" s="3"/>
      <c r="S138" s="3"/>
      <c r="T138" s="3"/>
      <c r="U138" s="3"/>
      <c r="V138" s="3"/>
      <c r="W138" s="3"/>
      <c r="X138" s="3"/>
      <c r="Y138" s="3"/>
      <c r="Z138" s="3"/>
    </row>
    <row r="139" spans="1:26" ht="15.75" customHeight="1" x14ac:dyDescent="0.3">
      <c r="A139" s="4"/>
      <c r="B139" s="4"/>
      <c r="C139" s="4"/>
      <c r="D139" s="4"/>
      <c r="E139" s="4"/>
      <c r="F139" s="4"/>
      <c r="G139" s="4"/>
      <c r="H139" s="7"/>
      <c r="I139" s="3"/>
      <c r="J139" s="3"/>
      <c r="K139" s="3"/>
      <c r="L139" s="3"/>
      <c r="M139" s="3"/>
      <c r="N139" s="3"/>
      <c r="O139" s="3"/>
      <c r="P139" s="3"/>
      <c r="Q139" s="3"/>
      <c r="R139" s="3"/>
      <c r="S139" s="3"/>
      <c r="T139" s="3"/>
      <c r="U139" s="3"/>
      <c r="V139" s="3"/>
      <c r="W139" s="3"/>
      <c r="X139" s="3"/>
      <c r="Y139" s="3"/>
      <c r="Z139" s="3"/>
    </row>
    <row r="140" spans="1:26" ht="15.75" customHeight="1" x14ac:dyDescent="0.3">
      <c r="A140" s="4"/>
      <c r="B140" s="4"/>
      <c r="C140" s="4"/>
      <c r="D140" s="4"/>
      <c r="E140" s="4"/>
      <c r="F140" s="4"/>
      <c r="G140" s="4"/>
      <c r="H140" s="7"/>
      <c r="I140" s="3"/>
      <c r="J140" s="3"/>
      <c r="K140" s="3"/>
      <c r="L140" s="3"/>
      <c r="M140" s="3"/>
      <c r="N140" s="3"/>
      <c r="O140" s="3"/>
      <c r="P140" s="3"/>
      <c r="Q140" s="3"/>
      <c r="R140" s="3"/>
      <c r="S140" s="3"/>
      <c r="T140" s="3"/>
      <c r="U140" s="3"/>
      <c r="V140" s="3"/>
      <c r="W140" s="3"/>
      <c r="X140" s="3"/>
      <c r="Y140" s="3"/>
      <c r="Z140" s="3"/>
    </row>
    <row r="141" spans="1:26" ht="15.75" customHeight="1" x14ac:dyDescent="0.3">
      <c r="A141" s="4"/>
      <c r="B141" s="4"/>
      <c r="C141" s="4"/>
      <c r="D141" s="4"/>
      <c r="E141" s="4"/>
      <c r="F141" s="4"/>
      <c r="G141" s="4"/>
      <c r="H141" s="7"/>
      <c r="I141" s="3"/>
      <c r="J141" s="3"/>
      <c r="K141" s="3"/>
      <c r="L141" s="3"/>
      <c r="M141" s="3"/>
      <c r="N141" s="3"/>
      <c r="O141" s="3"/>
      <c r="P141" s="3"/>
      <c r="Q141" s="3"/>
      <c r="R141" s="3"/>
      <c r="S141" s="3"/>
      <c r="T141" s="3"/>
      <c r="U141" s="3"/>
      <c r="V141" s="3"/>
      <c r="W141" s="3"/>
      <c r="X141" s="3"/>
      <c r="Y141" s="3"/>
      <c r="Z141" s="3"/>
    </row>
    <row r="142" spans="1:26" ht="15.75" customHeight="1" x14ac:dyDescent="0.3">
      <c r="A142" s="4"/>
      <c r="B142" s="4"/>
      <c r="C142" s="4"/>
      <c r="D142" s="4"/>
      <c r="E142" s="4"/>
      <c r="F142" s="4"/>
      <c r="G142" s="4"/>
      <c r="H142" s="7"/>
      <c r="I142" s="3"/>
      <c r="J142" s="3"/>
      <c r="K142" s="3"/>
      <c r="L142" s="3"/>
      <c r="M142" s="3"/>
      <c r="N142" s="3"/>
      <c r="O142" s="3"/>
      <c r="P142" s="3"/>
      <c r="Q142" s="3"/>
      <c r="R142" s="3"/>
      <c r="S142" s="3"/>
      <c r="T142" s="3"/>
      <c r="U142" s="3"/>
      <c r="V142" s="3"/>
      <c r="W142" s="3"/>
      <c r="X142" s="3"/>
      <c r="Y142" s="3"/>
      <c r="Z142" s="3"/>
    </row>
    <row r="143" spans="1:26" ht="15.75" customHeight="1" x14ac:dyDescent="0.3">
      <c r="A143" s="4"/>
      <c r="B143" s="4"/>
      <c r="C143" s="4"/>
      <c r="D143" s="4"/>
      <c r="E143" s="4"/>
      <c r="F143" s="4"/>
      <c r="G143" s="4"/>
      <c r="H143" s="7"/>
      <c r="I143" s="3"/>
      <c r="J143" s="3"/>
      <c r="K143" s="3"/>
      <c r="L143" s="3"/>
      <c r="M143" s="3"/>
      <c r="N143" s="3"/>
      <c r="O143" s="3"/>
      <c r="P143" s="3"/>
      <c r="Q143" s="3"/>
      <c r="R143" s="3"/>
      <c r="S143" s="3"/>
      <c r="T143" s="3"/>
      <c r="U143" s="3"/>
      <c r="V143" s="3"/>
      <c r="W143" s="3"/>
      <c r="X143" s="3"/>
      <c r="Y143" s="3"/>
      <c r="Z143" s="3"/>
    </row>
    <row r="144" spans="1:26" ht="15.75" customHeight="1" x14ac:dyDescent="0.3">
      <c r="A144" s="4"/>
      <c r="B144" s="4"/>
      <c r="C144" s="4"/>
      <c r="D144" s="4"/>
      <c r="E144" s="4"/>
      <c r="F144" s="4"/>
      <c r="G144" s="4"/>
      <c r="H144" s="7"/>
      <c r="I144" s="3"/>
      <c r="J144" s="3"/>
      <c r="K144" s="3"/>
      <c r="L144" s="3"/>
      <c r="M144" s="3"/>
      <c r="N144" s="3"/>
      <c r="O144" s="3"/>
      <c r="P144" s="3"/>
      <c r="Q144" s="3"/>
      <c r="R144" s="3"/>
      <c r="S144" s="3"/>
      <c r="T144" s="3"/>
      <c r="U144" s="3"/>
      <c r="V144" s="3"/>
      <c r="W144" s="3"/>
      <c r="X144" s="3"/>
      <c r="Y144" s="3"/>
      <c r="Z144" s="3"/>
    </row>
    <row r="145" spans="1:26" ht="15.75" customHeight="1" x14ac:dyDescent="0.3">
      <c r="A145" s="4"/>
      <c r="B145" s="4"/>
      <c r="C145" s="4"/>
      <c r="D145" s="4"/>
      <c r="E145" s="4"/>
      <c r="F145" s="4"/>
      <c r="G145" s="4"/>
      <c r="H145" s="7"/>
      <c r="I145" s="3"/>
      <c r="J145" s="3"/>
      <c r="K145" s="3"/>
      <c r="L145" s="3"/>
      <c r="M145" s="3"/>
      <c r="N145" s="3"/>
      <c r="O145" s="3"/>
      <c r="P145" s="3"/>
      <c r="Q145" s="3"/>
      <c r="R145" s="3"/>
      <c r="S145" s="3"/>
      <c r="T145" s="3"/>
      <c r="U145" s="3"/>
      <c r="V145" s="3"/>
      <c r="W145" s="3"/>
      <c r="X145" s="3"/>
      <c r="Y145" s="3"/>
      <c r="Z145" s="3"/>
    </row>
    <row r="146" spans="1:26" ht="15.75" customHeight="1" x14ac:dyDescent="0.3">
      <c r="A146" s="4"/>
      <c r="B146" s="4"/>
      <c r="C146" s="4"/>
      <c r="D146" s="4"/>
      <c r="E146" s="4"/>
      <c r="F146" s="4"/>
      <c r="G146" s="4"/>
      <c r="H146" s="7"/>
      <c r="I146" s="3"/>
      <c r="J146" s="3"/>
      <c r="K146" s="3"/>
      <c r="L146" s="3"/>
      <c r="M146" s="3"/>
      <c r="N146" s="3"/>
      <c r="O146" s="3"/>
      <c r="P146" s="3"/>
      <c r="Q146" s="3"/>
      <c r="R146" s="3"/>
      <c r="S146" s="3"/>
      <c r="T146" s="3"/>
      <c r="U146" s="3"/>
      <c r="V146" s="3"/>
      <c r="W146" s="3"/>
      <c r="X146" s="3"/>
      <c r="Y146" s="3"/>
      <c r="Z146" s="3"/>
    </row>
    <row r="147" spans="1:26" ht="15.75" customHeight="1" x14ac:dyDescent="0.3">
      <c r="A147" s="4"/>
      <c r="B147" s="4"/>
      <c r="C147" s="4"/>
      <c r="D147" s="4"/>
      <c r="E147" s="4"/>
      <c r="F147" s="4"/>
      <c r="G147" s="4"/>
      <c r="H147" s="7"/>
      <c r="I147" s="3"/>
      <c r="J147" s="3"/>
      <c r="K147" s="3"/>
      <c r="L147" s="3"/>
      <c r="M147" s="3"/>
      <c r="N147" s="3"/>
      <c r="O147" s="3"/>
      <c r="P147" s="3"/>
      <c r="Q147" s="3"/>
      <c r="R147" s="3"/>
      <c r="S147" s="3"/>
      <c r="T147" s="3"/>
      <c r="U147" s="3"/>
      <c r="V147" s="3"/>
      <c r="W147" s="3"/>
      <c r="X147" s="3"/>
      <c r="Y147" s="3"/>
      <c r="Z147" s="3"/>
    </row>
    <row r="148" spans="1:26" ht="15.75" customHeight="1" x14ac:dyDescent="0.3">
      <c r="A148" s="4"/>
      <c r="B148" s="4"/>
      <c r="C148" s="4"/>
      <c r="D148" s="4"/>
      <c r="E148" s="4"/>
      <c r="F148" s="4"/>
      <c r="G148" s="4"/>
      <c r="H148" s="7"/>
      <c r="I148" s="3"/>
      <c r="J148" s="3"/>
      <c r="K148" s="3"/>
      <c r="L148" s="3"/>
      <c r="M148" s="3"/>
      <c r="N148" s="3"/>
      <c r="O148" s="3"/>
      <c r="P148" s="3"/>
      <c r="Q148" s="3"/>
      <c r="R148" s="3"/>
      <c r="S148" s="3"/>
      <c r="T148" s="3"/>
      <c r="U148" s="3"/>
      <c r="V148" s="3"/>
      <c r="W148" s="3"/>
      <c r="X148" s="3"/>
      <c r="Y148" s="3"/>
      <c r="Z148" s="3"/>
    </row>
    <row r="149" spans="1:26" ht="15.75" customHeight="1" x14ac:dyDescent="0.3">
      <c r="A149" s="4"/>
      <c r="B149" s="4"/>
      <c r="C149" s="4"/>
      <c r="D149" s="4"/>
      <c r="E149" s="4"/>
      <c r="F149" s="4"/>
      <c r="G149" s="4"/>
      <c r="H149" s="7"/>
      <c r="I149" s="3"/>
      <c r="J149" s="3"/>
      <c r="K149" s="3"/>
      <c r="L149" s="3"/>
      <c r="M149" s="3"/>
      <c r="N149" s="3"/>
      <c r="O149" s="3"/>
      <c r="P149" s="3"/>
      <c r="Q149" s="3"/>
      <c r="R149" s="3"/>
      <c r="S149" s="3"/>
      <c r="T149" s="3"/>
      <c r="U149" s="3"/>
      <c r="V149" s="3"/>
      <c r="W149" s="3"/>
      <c r="X149" s="3"/>
      <c r="Y149" s="3"/>
      <c r="Z149" s="3"/>
    </row>
    <row r="150" spans="1:26" ht="15.75" customHeight="1" x14ac:dyDescent="0.3">
      <c r="A150" s="4"/>
      <c r="B150" s="4"/>
      <c r="C150" s="4"/>
      <c r="D150" s="4"/>
      <c r="E150" s="4"/>
      <c r="F150" s="4"/>
      <c r="G150" s="4"/>
      <c r="H150" s="7"/>
      <c r="I150" s="3"/>
      <c r="J150" s="3"/>
      <c r="K150" s="3"/>
      <c r="L150" s="3"/>
      <c r="M150" s="3"/>
      <c r="N150" s="3"/>
      <c r="O150" s="3"/>
      <c r="P150" s="3"/>
      <c r="Q150" s="3"/>
      <c r="R150" s="3"/>
      <c r="S150" s="3"/>
      <c r="T150" s="3"/>
      <c r="U150" s="3"/>
      <c r="V150" s="3"/>
      <c r="W150" s="3"/>
      <c r="X150" s="3"/>
      <c r="Y150" s="3"/>
      <c r="Z150" s="3"/>
    </row>
    <row r="151" spans="1:26" ht="15.75" customHeight="1" x14ac:dyDescent="0.3">
      <c r="A151" s="4"/>
      <c r="B151" s="4"/>
      <c r="C151" s="4"/>
      <c r="D151" s="4"/>
      <c r="E151" s="4"/>
      <c r="F151" s="4"/>
      <c r="G151" s="4"/>
      <c r="H151" s="7"/>
      <c r="I151" s="3"/>
      <c r="J151" s="3"/>
      <c r="K151" s="3"/>
      <c r="L151" s="3"/>
      <c r="M151" s="3"/>
      <c r="N151" s="3"/>
      <c r="O151" s="3"/>
      <c r="P151" s="3"/>
      <c r="Q151" s="3"/>
      <c r="R151" s="3"/>
      <c r="S151" s="3"/>
      <c r="T151" s="3"/>
      <c r="U151" s="3"/>
      <c r="V151" s="3"/>
      <c r="W151" s="3"/>
      <c r="X151" s="3"/>
      <c r="Y151" s="3"/>
      <c r="Z151" s="3"/>
    </row>
    <row r="152" spans="1:26" ht="15.75" customHeight="1" x14ac:dyDescent="0.3">
      <c r="A152" s="4"/>
      <c r="B152" s="4"/>
      <c r="C152" s="4"/>
      <c r="D152" s="4"/>
      <c r="E152" s="4"/>
      <c r="F152" s="4"/>
      <c r="G152" s="4"/>
      <c r="H152" s="7"/>
      <c r="I152" s="3"/>
      <c r="J152" s="3"/>
      <c r="K152" s="3"/>
      <c r="L152" s="3"/>
      <c r="M152" s="3"/>
      <c r="N152" s="3"/>
      <c r="O152" s="3"/>
      <c r="P152" s="3"/>
      <c r="Q152" s="3"/>
      <c r="R152" s="3"/>
      <c r="S152" s="3"/>
      <c r="T152" s="3"/>
      <c r="U152" s="3"/>
      <c r="V152" s="3"/>
      <c r="W152" s="3"/>
      <c r="X152" s="3"/>
      <c r="Y152" s="3"/>
      <c r="Z152" s="3"/>
    </row>
    <row r="153" spans="1:26" ht="15.75" customHeight="1" x14ac:dyDescent="0.3">
      <c r="A153" s="4"/>
      <c r="B153" s="4"/>
      <c r="C153" s="4"/>
      <c r="D153" s="4"/>
      <c r="E153" s="4"/>
      <c r="F153" s="4"/>
      <c r="G153" s="4"/>
      <c r="H153" s="7"/>
      <c r="I153" s="3"/>
      <c r="J153" s="3"/>
      <c r="K153" s="3"/>
      <c r="L153" s="3"/>
      <c r="M153" s="3"/>
      <c r="N153" s="3"/>
      <c r="O153" s="3"/>
      <c r="P153" s="3"/>
      <c r="Q153" s="3"/>
      <c r="R153" s="3"/>
      <c r="S153" s="3"/>
      <c r="T153" s="3"/>
      <c r="U153" s="3"/>
      <c r="V153" s="3"/>
      <c r="W153" s="3"/>
      <c r="X153" s="3"/>
      <c r="Y153" s="3"/>
      <c r="Z153" s="3"/>
    </row>
    <row r="154" spans="1:26" ht="15.75" customHeight="1" x14ac:dyDescent="0.3">
      <c r="A154" s="4"/>
      <c r="B154" s="4"/>
      <c r="C154" s="4"/>
      <c r="D154" s="4"/>
      <c r="E154" s="4"/>
      <c r="F154" s="4"/>
      <c r="G154" s="4"/>
      <c r="H154" s="7"/>
      <c r="I154" s="3"/>
      <c r="J154" s="3"/>
      <c r="K154" s="3"/>
      <c r="L154" s="3"/>
      <c r="M154" s="3"/>
      <c r="N154" s="3"/>
      <c r="O154" s="3"/>
      <c r="P154" s="3"/>
      <c r="Q154" s="3"/>
      <c r="R154" s="3"/>
      <c r="S154" s="3"/>
      <c r="T154" s="3"/>
      <c r="U154" s="3"/>
      <c r="V154" s="3"/>
      <c r="W154" s="3"/>
      <c r="X154" s="3"/>
      <c r="Y154" s="3"/>
      <c r="Z154" s="3"/>
    </row>
    <row r="155" spans="1:26" ht="15.75" customHeight="1" x14ac:dyDescent="0.3">
      <c r="A155" s="4"/>
      <c r="B155" s="4"/>
      <c r="C155" s="4"/>
      <c r="D155" s="4"/>
      <c r="E155" s="4"/>
      <c r="F155" s="4"/>
      <c r="G155" s="4"/>
      <c r="H155" s="7"/>
      <c r="I155" s="3"/>
      <c r="J155" s="3"/>
      <c r="K155" s="3"/>
      <c r="L155" s="3"/>
      <c r="M155" s="3"/>
      <c r="N155" s="3"/>
      <c r="O155" s="3"/>
      <c r="P155" s="3"/>
      <c r="Q155" s="3"/>
      <c r="R155" s="3"/>
      <c r="S155" s="3"/>
      <c r="T155" s="3"/>
      <c r="U155" s="3"/>
      <c r="V155" s="3"/>
      <c r="W155" s="3"/>
      <c r="X155" s="3"/>
      <c r="Y155" s="3"/>
      <c r="Z155" s="3"/>
    </row>
    <row r="156" spans="1:26" ht="15.75" customHeight="1" x14ac:dyDescent="0.3">
      <c r="A156" s="4"/>
      <c r="B156" s="4"/>
      <c r="C156" s="4"/>
      <c r="D156" s="4"/>
      <c r="E156" s="4"/>
      <c r="F156" s="4"/>
      <c r="G156" s="4"/>
      <c r="H156" s="7"/>
      <c r="I156" s="3"/>
      <c r="J156" s="3"/>
      <c r="K156" s="3"/>
      <c r="L156" s="3"/>
      <c r="M156" s="3"/>
      <c r="N156" s="3"/>
      <c r="O156" s="3"/>
      <c r="P156" s="3"/>
      <c r="Q156" s="3"/>
      <c r="R156" s="3"/>
      <c r="S156" s="3"/>
      <c r="T156" s="3"/>
      <c r="U156" s="3"/>
      <c r="V156" s="3"/>
      <c r="W156" s="3"/>
      <c r="X156" s="3"/>
      <c r="Y156" s="3"/>
      <c r="Z156" s="3"/>
    </row>
    <row r="157" spans="1:26" ht="15.75" customHeight="1" x14ac:dyDescent="0.3">
      <c r="A157" s="4"/>
      <c r="B157" s="4"/>
      <c r="C157" s="4"/>
      <c r="D157" s="4"/>
      <c r="E157" s="4"/>
      <c r="F157" s="4"/>
      <c r="G157" s="4"/>
      <c r="H157" s="7"/>
      <c r="I157" s="3"/>
      <c r="J157" s="3"/>
      <c r="K157" s="3"/>
      <c r="L157" s="3"/>
      <c r="M157" s="3"/>
      <c r="N157" s="3"/>
      <c r="O157" s="3"/>
      <c r="P157" s="3"/>
      <c r="Q157" s="3"/>
      <c r="R157" s="3"/>
      <c r="S157" s="3"/>
      <c r="T157" s="3"/>
      <c r="U157" s="3"/>
      <c r="V157" s="3"/>
      <c r="W157" s="3"/>
      <c r="X157" s="3"/>
      <c r="Y157" s="3"/>
      <c r="Z157" s="3"/>
    </row>
    <row r="158" spans="1:26" ht="15.75" customHeight="1" x14ac:dyDescent="0.3">
      <c r="A158" s="4"/>
      <c r="B158" s="4"/>
      <c r="C158" s="4"/>
      <c r="D158" s="4"/>
      <c r="E158" s="4"/>
      <c r="F158" s="4"/>
      <c r="G158" s="4"/>
      <c r="H158" s="7"/>
      <c r="I158" s="3"/>
      <c r="J158" s="3"/>
      <c r="K158" s="3"/>
      <c r="L158" s="3"/>
      <c r="M158" s="3"/>
      <c r="N158" s="3"/>
      <c r="O158" s="3"/>
      <c r="P158" s="3"/>
      <c r="Q158" s="3"/>
      <c r="R158" s="3"/>
      <c r="S158" s="3"/>
      <c r="T158" s="3"/>
      <c r="U158" s="3"/>
      <c r="V158" s="3"/>
      <c r="W158" s="3"/>
      <c r="X158" s="3"/>
      <c r="Y158" s="3"/>
      <c r="Z158" s="3"/>
    </row>
    <row r="159" spans="1:26" ht="15.75" customHeight="1" x14ac:dyDescent="0.3">
      <c r="A159" s="4"/>
      <c r="B159" s="4"/>
      <c r="C159" s="4"/>
      <c r="D159" s="4"/>
      <c r="E159" s="4"/>
      <c r="F159" s="4"/>
      <c r="G159" s="4"/>
      <c r="H159" s="7"/>
      <c r="I159" s="3"/>
      <c r="J159" s="3"/>
      <c r="K159" s="3"/>
      <c r="L159" s="3"/>
      <c r="M159" s="3"/>
      <c r="N159" s="3"/>
      <c r="O159" s="3"/>
      <c r="P159" s="3"/>
      <c r="Q159" s="3"/>
      <c r="R159" s="3"/>
      <c r="S159" s="3"/>
      <c r="T159" s="3"/>
      <c r="U159" s="3"/>
      <c r="V159" s="3"/>
      <c r="W159" s="3"/>
      <c r="X159" s="3"/>
      <c r="Y159" s="3"/>
      <c r="Z159" s="3"/>
    </row>
    <row r="160" spans="1:26" ht="15.75" customHeight="1" x14ac:dyDescent="0.3">
      <c r="A160" s="4"/>
      <c r="B160" s="4"/>
      <c r="C160" s="4"/>
      <c r="D160" s="4"/>
      <c r="E160" s="4"/>
      <c r="F160" s="4"/>
      <c r="G160" s="4"/>
      <c r="H160" s="7"/>
      <c r="I160" s="3"/>
      <c r="J160" s="3"/>
      <c r="K160" s="3"/>
      <c r="L160" s="3"/>
      <c r="M160" s="3"/>
      <c r="N160" s="3"/>
      <c r="O160" s="3"/>
      <c r="P160" s="3"/>
      <c r="Q160" s="3"/>
      <c r="R160" s="3"/>
      <c r="S160" s="3"/>
      <c r="T160" s="3"/>
      <c r="U160" s="3"/>
      <c r="V160" s="3"/>
      <c r="W160" s="3"/>
      <c r="X160" s="3"/>
      <c r="Y160" s="3"/>
      <c r="Z160" s="3"/>
    </row>
    <row r="161" spans="1:26" ht="15.75" customHeight="1" x14ac:dyDescent="0.3">
      <c r="A161" s="4"/>
      <c r="B161" s="4"/>
      <c r="C161" s="4"/>
      <c r="D161" s="4"/>
      <c r="E161" s="4"/>
      <c r="F161" s="4"/>
      <c r="G161" s="4"/>
      <c r="H161" s="7"/>
      <c r="I161" s="3"/>
      <c r="J161" s="3"/>
      <c r="K161" s="3"/>
      <c r="L161" s="3"/>
      <c r="M161" s="3"/>
      <c r="N161" s="3"/>
      <c r="O161" s="3"/>
      <c r="P161" s="3"/>
      <c r="Q161" s="3"/>
      <c r="R161" s="3"/>
      <c r="S161" s="3"/>
      <c r="T161" s="3"/>
      <c r="U161" s="3"/>
      <c r="V161" s="3"/>
      <c r="W161" s="3"/>
      <c r="X161" s="3"/>
      <c r="Y161" s="3"/>
      <c r="Z161" s="3"/>
    </row>
    <row r="162" spans="1:26" ht="15.75" customHeight="1" x14ac:dyDescent="0.3">
      <c r="A162" s="4"/>
      <c r="B162" s="4"/>
      <c r="C162" s="4"/>
      <c r="D162" s="4"/>
      <c r="E162" s="4"/>
      <c r="F162" s="4"/>
      <c r="G162" s="4"/>
      <c r="H162" s="7"/>
      <c r="I162" s="3"/>
      <c r="J162" s="3"/>
      <c r="K162" s="3"/>
      <c r="L162" s="3"/>
      <c r="M162" s="3"/>
      <c r="N162" s="3"/>
      <c r="O162" s="3"/>
      <c r="P162" s="3"/>
      <c r="Q162" s="3"/>
      <c r="R162" s="3"/>
      <c r="S162" s="3"/>
      <c r="T162" s="3"/>
      <c r="U162" s="3"/>
      <c r="V162" s="3"/>
      <c r="W162" s="3"/>
      <c r="X162" s="3"/>
      <c r="Y162" s="3"/>
      <c r="Z162" s="3"/>
    </row>
    <row r="163" spans="1:26" ht="15.75" customHeight="1" x14ac:dyDescent="0.3">
      <c r="A163" s="4"/>
      <c r="B163" s="4"/>
      <c r="C163" s="4"/>
      <c r="D163" s="4"/>
      <c r="E163" s="4"/>
      <c r="F163" s="4"/>
      <c r="G163" s="4"/>
      <c r="H163" s="7"/>
      <c r="I163" s="3"/>
      <c r="J163" s="3"/>
      <c r="K163" s="3"/>
      <c r="L163" s="3"/>
      <c r="M163" s="3"/>
      <c r="N163" s="3"/>
      <c r="O163" s="3"/>
      <c r="P163" s="3"/>
      <c r="Q163" s="3"/>
      <c r="R163" s="3"/>
      <c r="S163" s="3"/>
      <c r="T163" s="3"/>
      <c r="U163" s="3"/>
      <c r="V163" s="3"/>
      <c r="W163" s="3"/>
      <c r="X163" s="3"/>
      <c r="Y163" s="3"/>
      <c r="Z163" s="3"/>
    </row>
    <row r="164" spans="1:26" ht="15.75" customHeight="1" x14ac:dyDescent="0.3">
      <c r="A164" s="4"/>
      <c r="B164" s="4"/>
      <c r="C164" s="4"/>
      <c r="D164" s="4"/>
      <c r="E164" s="4"/>
      <c r="F164" s="4"/>
      <c r="G164" s="4"/>
      <c r="H164" s="7"/>
      <c r="I164" s="3"/>
      <c r="J164" s="3"/>
      <c r="K164" s="3"/>
      <c r="L164" s="3"/>
      <c r="M164" s="3"/>
      <c r="N164" s="3"/>
      <c r="O164" s="3"/>
      <c r="P164" s="3"/>
      <c r="Q164" s="3"/>
      <c r="R164" s="3"/>
      <c r="S164" s="3"/>
      <c r="T164" s="3"/>
      <c r="U164" s="3"/>
      <c r="V164" s="3"/>
      <c r="W164" s="3"/>
      <c r="X164" s="3"/>
      <c r="Y164" s="3"/>
      <c r="Z164" s="3"/>
    </row>
    <row r="165" spans="1:26" ht="15.75" customHeight="1" x14ac:dyDescent="0.3">
      <c r="A165" s="4"/>
      <c r="B165" s="4"/>
      <c r="C165" s="4"/>
      <c r="D165" s="4"/>
      <c r="E165" s="4"/>
      <c r="F165" s="4"/>
      <c r="G165" s="4"/>
      <c r="H165" s="7"/>
      <c r="I165" s="3"/>
      <c r="J165" s="3"/>
      <c r="K165" s="3"/>
      <c r="L165" s="3"/>
      <c r="M165" s="3"/>
      <c r="N165" s="3"/>
      <c r="O165" s="3"/>
      <c r="P165" s="3"/>
      <c r="Q165" s="3"/>
      <c r="R165" s="3"/>
      <c r="S165" s="3"/>
      <c r="T165" s="3"/>
      <c r="U165" s="3"/>
      <c r="V165" s="3"/>
      <c r="W165" s="3"/>
      <c r="X165" s="3"/>
      <c r="Y165" s="3"/>
      <c r="Z165" s="3"/>
    </row>
    <row r="166" spans="1:26" ht="15.75" customHeight="1" x14ac:dyDescent="0.3">
      <c r="A166" s="4"/>
      <c r="B166" s="4"/>
      <c r="C166" s="4"/>
      <c r="D166" s="4"/>
      <c r="E166" s="4"/>
      <c r="F166" s="4"/>
      <c r="G166" s="4"/>
      <c r="H166" s="7"/>
      <c r="I166" s="3"/>
      <c r="J166" s="3"/>
      <c r="K166" s="3"/>
      <c r="L166" s="3"/>
      <c r="M166" s="3"/>
      <c r="N166" s="3"/>
      <c r="O166" s="3"/>
      <c r="P166" s="3"/>
      <c r="Q166" s="3"/>
      <c r="R166" s="3"/>
      <c r="S166" s="3"/>
      <c r="T166" s="3"/>
      <c r="U166" s="3"/>
      <c r="V166" s="3"/>
      <c r="W166" s="3"/>
      <c r="X166" s="3"/>
      <c r="Y166" s="3"/>
      <c r="Z166" s="3"/>
    </row>
    <row r="167" spans="1:26" ht="15.75" customHeight="1" x14ac:dyDescent="0.3">
      <c r="A167" s="4"/>
      <c r="B167" s="4"/>
      <c r="C167" s="4"/>
      <c r="D167" s="4"/>
      <c r="E167" s="4"/>
      <c r="F167" s="4"/>
      <c r="G167" s="4"/>
      <c r="H167" s="7"/>
      <c r="I167" s="3"/>
      <c r="J167" s="3"/>
      <c r="K167" s="3"/>
      <c r="L167" s="3"/>
      <c r="M167" s="3"/>
      <c r="N167" s="3"/>
      <c r="O167" s="3"/>
      <c r="P167" s="3"/>
      <c r="Q167" s="3"/>
      <c r="R167" s="3"/>
      <c r="S167" s="3"/>
      <c r="T167" s="3"/>
      <c r="U167" s="3"/>
      <c r="V167" s="3"/>
      <c r="W167" s="3"/>
      <c r="X167" s="3"/>
      <c r="Y167" s="3"/>
      <c r="Z167" s="3"/>
    </row>
    <row r="168" spans="1:26" ht="15.75" customHeight="1" x14ac:dyDescent="0.3">
      <c r="A168" s="4"/>
      <c r="B168" s="4"/>
      <c r="C168" s="4"/>
      <c r="D168" s="4"/>
      <c r="E168" s="4"/>
      <c r="F168" s="4"/>
      <c r="G168" s="4"/>
      <c r="H168" s="7"/>
      <c r="I168" s="3"/>
      <c r="J168" s="3"/>
      <c r="K168" s="3"/>
      <c r="L168" s="3"/>
      <c r="M168" s="3"/>
      <c r="N168" s="3"/>
      <c r="O168" s="3"/>
      <c r="P168" s="3"/>
      <c r="Q168" s="3"/>
      <c r="R168" s="3"/>
      <c r="S168" s="3"/>
      <c r="T168" s="3"/>
      <c r="U168" s="3"/>
      <c r="V168" s="3"/>
      <c r="W168" s="3"/>
      <c r="X168" s="3"/>
      <c r="Y168" s="3"/>
      <c r="Z168" s="3"/>
    </row>
    <row r="169" spans="1:26" ht="15.75" customHeight="1" x14ac:dyDescent="0.3">
      <c r="A169" s="4"/>
      <c r="B169" s="4"/>
      <c r="C169" s="4"/>
      <c r="D169" s="4"/>
      <c r="E169" s="4"/>
      <c r="F169" s="4"/>
      <c r="G169" s="4"/>
      <c r="H169" s="7"/>
      <c r="I169" s="3"/>
      <c r="J169" s="3"/>
      <c r="K169" s="3"/>
      <c r="L169" s="3"/>
      <c r="M169" s="3"/>
      <c r="N169" s="3"/>
      <c r="O169" s="3"/>
      <c r="P169" s="3"/>
      <c r="Q169" s="3"/>
      <c r="R169" s="3"/>
      <c r="S169" s="3"/>
      <c r="T169" s="3"/>
      <c r="U169" s="3"/>
      <c r="V169" s="3"/>
      <c r="W169" s="3"/>
      <c r="X169" s="3"/>
      <c r="Y169" s="3"/>
      <c r="Z169" s="3"/>
    </row>
    <row r="170" spans="1:26" ht="15.75" customHeight="1" x14ac:dyDescent="0.3">
      <c r="A170" s="4"/>
      <c r="B170" s="4"/>
      <c r="C170" s="4"/>
      <c r="D170" s="4"/>
      <c r="E170" s="4"/>
      <c r="F170" s="4"/>
      <c r="G170" s="4"/>
      <c r="H170" s="7"/>
      <c r="I170" s="3"/>
      <c r="J170" s="3"/>
      <c r="K170" s="3"/>
      <c r="L170" s="3"/>
      <c r="M170" s="3"/>
      <c r="N170" s="3"/>
      <c r="O170" s="3"/>
      <c r="P170" s="3"/>
      <c r="Q170" s="3"/>
      <c r="R170" s="3"/>
      <c r="S170" s="3"/>
      <c r="T170" s="3"/>
      <c r="U170" s="3"/>
      <c r="V170" s="3"/>
      <c r="W170" s="3"/>
      <c r="X170" s="3"/>
      <c r="Y170" s="3"/>
      <c r="Z170" s="3"/>
    </row>
    <row r="171" spans="1:26" ht="15.75" customHeight="1" x14ac:dyDescent="0.3">
      <c r="A171" s="4"/>
      <c r="B171" s="4"/>
      <c r="C171" s="4"/>
      <c r="D171" s="4"/>
      <c r="E171" s="4"/>
      <c r="F171" s="4"/>
      <c r="G171" s="4"/>
      <c r="H171" s="7"/>
      <c r="I171" s="3"/>
      <c r="J171" s="3"/>
      <c r="K171" s="3"/>
      <c r="L171" s="3"/>
      <c r="M171" s="3"/>
      <c r="N171" s="3"/>
      <c r="O171" s="3"/>
      <c r="P171" s="3"/>
      <c r="Q171" s="3"/>
      <c r="R171" s="3"/>
      <c r="S171" s="3"/>
      <c r="T171" s="3"/>
      <c r="U171" s="3"/>
      <c r="V171" s="3"/>
      <c r="W171" s="3"/>
      <c r="X171" s="3"/>
      <c r="Y171" s="3"/>
      <c r="Z171" s="3"/>
    </row>
    <row r="172" spans="1:26" ht="15.75" customHeight="1" x14ac:dyDescent="0.3">
      <c r="A172" s="4"/>
      <c r="B172" s="4"/>
      <c r="C172" s="4"/>
      <c r="D172" s="4"/>
      <c r="E172" s="4"/>
      <c r="F172" s="4"/>
      <c r="G172" s="4"/>
      <c r="H172" s="7"/>
      <c r="I172" s="3"/>
      <c r="J172" s="3"/>
      <c r="K172" s="3"/>
      <c r="L172" s="3"/>
      <c r="M172" s="3"/>
      <c r="N172" s="3"/>
      <c r="O172" s="3"/>
      <c r="P172" s="3"/>
      <c r="Q172" s="3"/>
      <c r="R172" s="3"/>
      <c r="S172" s="3"/>
      <c r="T172" s="3"/>
      <c r="U172" s="3"/>
      <c r="V172" s="3"/>
      <c r="W172" s="3"/>
      <c r="X172" s="3"/>
      <c r="Y172" s="3"/>
      <c r="Z172" s="3"/>
    </row>
    <row r="173" spans="1:26" ht="15.75" customHeight="1" x14ac:dyDescent="0.3">
      <c r="A173" s="4"/>
      <c r="B173" s="4"/>
      <c r="C173" s="4"/>
      <c r="D173" s="4"/>
      <c r="E173" s="4"/>
      <c r="F173" s="4"/>
      <c r="G173" s="4"/>
      <c r="H173" s="7"/>
      <c r="I173" s="3"/>
      <c r="J173" s="3"/>
      <c r="K173" s="3"/>
      <c r="L173" s="3"/>
      <c r="M173" s="3"/>
      <c r="N173" s="3"/>
      <c r="O173" s="3"/>
      <c r="P173" s="3"/>
      <c r="Q173" s="3"/>
      <c r="R173" s="3"/>
      <c r="S173" s="3"/>
      <c r="T173" s="3"/>
      <c r="U173" s="3"/>
      <c r="V173" s="3"/>
      <c r="W173" s="3"/>
      <c r="X173" s="3"/>
      <c r="Y173" s="3"/>
      <c r="Z173" s="3"/>
    </row>
    <row r="174" spans="1:26" ht="15.75" customHeight="1" x14ac:dyDescent="0.3">
      <c r="A174" s="4"/>
      <c r="B174" s="4"/>
      <c r="C174" s="4"/>
      <c r="D174" s="4"/>
      <c r="E174" s="4"/>
      <c r="F174" s="4"/>
      <c r="G174" s="4"/>
      <c r="H174" s="7"/>
      <c r="I174" s="3"/>
      <c r="J174" s="3"/>
      <c r="K174" s="3"/>
      <c r="L174" s="3"/>
      <c r="M174" s="3"/>
      <c r="N174" s="3"/>
      <c r="O174" s="3"/>
      <c r="P174" s="3"/>
      <c r="Q174" s="3"/>
      <c r="R174" s="3"/>
      <c r="S174" s="3"/>
      <c r="T174" s="3"/>
      <c r="U174" s="3"/>
      <c r="V174" s="3"/>
      <c r="W174" s="3"/>
      <c r="X174" s="3"/>
      <c r="Y174" s="3"/>
      <c r="Z174" s="3"/>
    </row>
    <row r="175" spans="1:26" ht="15.75" customHeight="1" x14ac:dyDescent="0.3">
      <c r="A175" s="4"/>
      <c r="B175" s="4"/>
      <c r="C175" s="4"/>
      <c r="D175" s="4"/>
      <c r="E175" s="4"/>
      <c r="F175" s="4"/>
      <c r="G175" s="4"/>
      <c r="H175" s="7"/>
      <c r="I175" s="3"/>
      <c r="J175" s="3"/>
      <c r="K175" s="3"/>
      <c r="L175" s="3"/>
      <c r="M175" s="3"/>
      <c r="N175" s="3"/>
      <c r="O175" s="3"/>
      <c r="P175" s="3"/>
      <c r="Q175" s="3"/>
      <c r="R175" s="3"/>
      <c r="S175" s="3"/>
      <c r="T175" s="3"/>
      <c r="U175" s="3"/>
      <c r="V175" s="3"/>
      <c r="W175" s="3"/>
      <c r="X175" s="3"/>
      <c r="Y175" s="3"/>
      <c r="Z175" s="3"/>
    </row>
    <row r="176" spans="1:26" ht="15.75" customHeight="1" x14ac:dyDescent="0.3">
      <c r="A176" s="4"/>
      <c r="B176" s="4"/>
      <c r="C176" s="4"/>
      <c r="D176" s="4"/>
      <c r="E176" s="4"/>
      <c r="F176" s="4"/>
      <c r="G176" s="4"/>
      <c r="H176" s="7"/>
      <c r="I176" s="3"/>
      <c r="J176" s="3"/>
      <c r="K176" s="3"/>
      <c r="L176" s="3"/>
      <c r="M176" s="3"/>
      <c r="N176" s="3"/>
      <c r="O176" s="3"/>
      <c r="P176" s="3"/>
      <c r="Q176" s="3"/>
      <c r="R176" s="3"/>
      <c r="S176" s="3"/>
      <c r="T176" s="3"/>
      <c r="U176" s="3"/>
      <c r="V176" s="3"/>
      <c r="W176" s="3"/>
      <c r="X176" s="3"/>
      <c r="Y176" s="3"/>
      <c r="Z176" s="3"/>
    </row>
    <row r="177" spans="1:26" ht="15.75" customHeight="1" x14ac:dyDescent="0.3">
      <c r="A177" s="4"/>
      <c r="B177" s="4"/>
      <c r="C177" s="4"/>
      <c r="D177" s="4"/>
      <c r="E177" s="4"/>
      <c r="F177" s="4"/>
      <c r="G177" s="4"/>
      <c r="H177" s="7"/>
      <c r="I177" s="3"/>
      <c r="J177" s="3"/>
      <c r="K177" s="3"/>
      <c r="L177" s="3"/>
      <c r="M177" s="3"/>
      <c r="N177" s="3"/>
      <c r="O177" s="3"/>
      <c r="P177" s="3"/>
      <c r="Q177" s="3"/>
      <c r="R177" s="3"/>
      <c r="S177" s="3"/>
      <c r="T177" s="3"/>
      <c r="U177" s="3"/>
      <c r="V177" s="3"/>
      <c r="W177" s="3"/>
      <c r="X177" s="3"/>
      <c r="Y177" s="3"/>
      <c r="Z177" s="3"/>
    </row>
    <row r="178" spans="1:26" ht="15.75" customHeight="1" x14ac:dyDescent="0.3">
      <c r="A178" s="4"/>
      <c r="B178" s="4"/>
      <c r="C178" s="4"/>
      <c r="D178" s="4"/>
      <c r="E178" s="4"/>
      <c r="F178" s="4"/>
      <c r="G178" s="4"/>
      <c r="H178" s="7"/>
      <c r="I178" s="3"/>
      <c r="J178" s="3"/>
      <c r="K178" s="3"/>
      <c r="L178" s="3"/>
      <c r="M178" s="3"/>
      <c r="N178" s="3"/>
      <c r="O178" s="3"/>
      <c r="P178" s="3"/>
      <c r="Q178" s="3"/>
      <c r="R178" s="3"/>
      <c r="S178" s="3"/>
      <c r="T178" s="3"/>
      <c r="U178" s="3"/>
      <c r="V178" s="3"/>
      <c r="W178" s="3"/>
      <c r="X178" s="3"/>
      <c r="Y178" s="3"/>
      <c r="Z178" s="3"/>
    </row>
    <row r="179" spans="1:26" ht="15.75" customHeight="1" x14ac:dyDescent="0.3">
      <c r="A179" s="4"/>
      <c r="B179" s="4"/>
      <c r="C179" s="4"/>
      <c r="D179" s="4"/>
      <c r="E179" s="4"/>
      <c r="F179" s="4"/>
      <c r="G179" s="4"/>
      <c r="H179" s="7"/>
      <c r="I179" s="3"/>
      <c r="J179" s="3"/>
      <c r="K179" s="3"/>
      <c r="L179" s="3"/>
      <c r="M179" s="3"/>
      <c r="N179" s="3"/>
      <c r="O179" s="3"/>
      <c r="P179" s="3"/>
      <c r="Q179" s="3"/>
      <c r="R179" s="3"/>
      <c r="S179" s="3"/>
      <c r="T179" s="3"/>
      <c r="U179" s="3"/>
      <c r="V179" s="3"/>
      <c r="W179" s="3"/>
      <c r="X179" s="3"/>
      <c r="Y179" s="3"/>
      <c r="Z179" s="3"/>
    </row>
    <row r="180" spans="1:26" ht="15.75" customHeight="1" x14ac:dyDescent="0.3">
      <c r="A180" s="4"/>
      <c r="B180" s="4"/>
      <c r="C180" s="4"/>
      <c r="D180" s="4"/>
      <c r="E180" s="4"/>
      <c r="F180" s="4"/>
      <c r="G180" s="4"/>
      <c r="H180" s="7"/>
      <c r="I180" s="3"/>
      <c r="J180" s="3"/>
      <c r="K180" s="3"/>
      <c r="L180" s="3"/>
      <c r="M180" s="3"/>
      <c r="N180" s="3"/>
      <c r="O180" s="3"/>
      <c r="P180" s="3"/>
      <c r="Q180" s="3"/>
      <c r="R180" s="3"/>
      <c r="S180" s="3"/>
      <c r="T180" s="3"/>
      <c r="U180" s="3"/>
      <c r="V180" s="3"/>
      <c r="W180" s="3"/>
      <c r="X180" s="3"/>
      <c r="Y180" s="3"/>
      <c r="Z180" s="3"/>
    </row>
    <row r="181" spans="1:26" ht="15.75" customHeight="1" x14ac:dyDescent="0.3">
      <c r="A181" s="4"/>
      <c r="B181" s="4"/>
      <c r="C181" s="4"/>
      <c r="D181" s="4"/>
      <c r="E181" s="4"/>
      <c r="F181" s="4"/>
      <c r="G181" s="4"/>
      <c r="H181" s="7"/>
      <c r="I181" s="3"/>
      <c r="J181" s="3"/>
      <c r="K181" s="3"/>
      <c r="L181" s="3"/>
      <c r="M181" s="3"/>
      <c r="N181" s="3"/>
      <c r="O181" s="3"/>
      <c r="P181" s="3"/>
      <c r="Q181" s="3"/>
      <c r="R181" s="3"/>
      <c r="S181" s="3"/>
      <c r="T181" s="3"/>
      <c r="U181" s="3"/>
      <c r="V181" s="3"/>
      <c r="W181" s="3"/>
      <c r="X181" s="3"/>
      <c r="Y181" s="3"/>
      <c r="Z181" s="3"/>
    </row>
    <row r="182" spans="1:26" ht="15.75" customHeight="1" x14ac:dyDescent="0.3">
      <c r="A182" s="4"/>
      <c r="B182" s="4"/>
      <c r="C182" s="4"/>
      <c r="D182" s="4"/>
      <c r="E182" s="4"/>
      <c r="F182" s="4"/>
      <c r="G182" s="4"/>
      <c r="H182" s="7"/>
      <c r="I182" s="3"/>
      <c r="J182" s="3"/>
      <c r="K182" s="3"/>
      <c r="L182" s="3"/>
      <c r="M182" s="3"/>
      <c r="N182" s="3"/>
      <c r="O182" s="3"/>
      <c r="P182" s="3"/>
      <c r="Q182" s="3"/>
      <c r="R182" s="3"/>
      <c r="S182" s="3"/>
      <c r="T182" s="3"/>
      <c r="U182" s="3"/>
      <c r="V182" s="3"/>
      <c r="W182" s="3"/>
      <c r="X182" s="3"/>
      <c r="Y182" s="3"/>
      <c r="Z182" s="3"/>
    </row>
    <row r="183" spans="1:26" ht="15.75" customHeight="1" x14ac:dyDescent="0.3">
      <c r="A183" s="4"/>
      <c r="B183" s="4"/>
      <c r="C183" s="4"/>
      <c r="D183" s="4"/>
      <c r="E183" s="4"/>
      <c r="F183" s="4"/>
      <c r="G183" s="4"/>
      <c r="H183" s="7"/>
      <c r="I183" s="3"/>
      <c r="J183" s="3"/>
      <c r="K183" s="3"/>
      <c r="L183" s="3"/>
      <c r="M183" s="3"/>
      <c r="N183" s="3"/>
      <c r="O183" s="3"/>
      <c r="P183" s="3"/>
      <c r="Q183" s="3"/>
      <c r="R183" s="3"/>
      <c r="S183" s="3"/>
      <c r="T183" s="3"/>
      <c r="U183" s="3"/>
      <c r="V183" s="3"/>
      <c r="W183" s="3"/>
      <c r="X183" s="3"/>
      <c r="Y183" s="3"/>
      <c r="Z183" s="3"/>
    </row>
    <row r="184" spans="1:26" ht="15.75" customHeight="1" x14ac:dyDescent="0.3">
      <c r="A184" s="4"/>
      <c r="B184" s="4"/>
      <c r="C184" s="4"/>
      <c r="D184" s="4"/>
      <c r="E184" s="4"/>
      <c r="F184" s="4"/>
      <c r="G184" s="4"/>
      <c r="H184" s="7"/>
      <c r="I184" s="3"/>
      <c r="J184" s="3"/>
      <c r="K184" s="3"/>
      <c r="L184" s="3"/>
      <c r="M184" s="3"/>
      <c r="N184" s="3"/>
      <c r="O184" s="3"/>
      <c r="P184" s="3"/>
      <c r="Q184" s="3"/>
      <c r="R184" s="3"/>
      <c r="S184" s="3"/>
      <c r="T184" s="3"/>
      <c r="U184" s="3"/>
      <c r="V184" s="3"/>
      <c r="W184" s="3"/>
      <c r="X184" s="3"/>
      <c r="Y184" s="3"/>
      <c r="Z184" s="3"/>
    </row>
    <row r="185" spans="1:26" ht="15.75" customHeight="1" x14ac:dyDescent="0.3">
      <c r="A185" s="4"/>
      <c r="B185" s="4"/>
      <c r="C185" s="4"/>
      <c r="D185" s="4"/>
      <c r="E185" s="4"/>
      <c r="F185" s="4"/>
      <c r="G185" s="4"/>
      <c r="H185" s="7"/>
      <c r="I185" s="3"/>
      <c r="J185" s="3"/>
      <c r="K185" s="3"/>
      <c r="L185" s="3"/>
      <c r="M185" s="3"/>
      <c r="N185" s="3"/>
      <c r="O185" s="3"/>
      <c r="P185" s="3"/>
      <c r="Q185" s="3"/>
      <c r="R185" s="3"/>
      <c r="S185" s="3"/>
      <c r="T185" s="3"/>
      <c r="U185" s="3"/>
      <c r="V185" s="3"/>
      <c r="W185" s="3"/>
      <c r="X185" s="3"/>
      <c r="Y185" s="3"/>
      <c r="Z185" s="3"/>
    </row>
    <row r="186" spans="1:26" ht="15.75" customHeight="1" x14ac:dyDescent="0.3">
      <c r="A186" s="4"/>
      <c r="B186" s="4"/>
      <c r="C186" s="4"/>
      <c r="D186" s="4"/>
      <c r="E186" s="4"/>
      <c r="F186" s="4"/>
      <c r="G186" s="4"/>
      <c r="H186" s="7"/>
      <c r="I186" s="3"/>
      <c r="J186" s="3"/>
      <c r="K186" s="3"/>
      <c r="L186" s="3"/>
      <c r="M186" s="3"/>
      <c r="N186" s="3"/>
      <c r="O186" s="3"/>
      <c r="P186" s="3"/>
      <c r="Q186" s="3"/>
      <c r="R186" s="3"/>
      <c r="S186" s="3"/>
      <c r="T186" s="3"/>
      <c r="U186" s="3"/>
      <c r="V186" s="3"/>
      <c r="W186" s="3"/>
      <c r="X186" s="3"/>
      <c r="Y186" s="3"/>
      <c r="Z186" s="3"/>
    </row>
    <row r="187" spans="1:26" ht="15.75" customHeight="1" x14ac:dyDescent="0.3">
      <c r="A187" s="4"/>
      <c r="B187" s="4"/>
      <c r="C187" s="4"/>
      <c r="D187" s="4"/>
      <c r="E187" s="4"/>
      <c r="F187" s="4"/>
      <c r="G187" s="4"/>
      <c r="H187" s="7"/>
      <c r="I187" s="3"/>
      <c r="J187" s="3"/>
      <c r="K187" s="3"/>
      <c r="L187" s="3"/>
      <c r="M187" s="3"/>
      <c r="N187" s="3"/>
      <c r="O187" s="3"/>
      <c r="P187" s="3"/>
      <c r="Q187" s="3"/>
      <c r="R187" s="3"/>
      <c r="S187" s="3"/>
      <c r="T187" s="3"/>
      <c r="U187" s="3"/>
      <c r="V187" s="3"/>
      <c r="W187" s="3"/>
      <c r="X187" s="3"/>
      <c r="Y187" s="3"/>
      <c r="Z187" s="3"/>
    </row>
    <row r="188" spans="1:26" ht="15.75" customHeight="1" x14ac:dyDescent="0.3">
      <c r="A188" s="4"/>
      <c r="B188" s="4"/>
      <c r="C188" s="4"/>
      <c r="D188" s="4"/>
      <c r="E188" s="4"/>
      <c r="F188" s="4"/>
      <c r="G188" s="4"/>
      <c r="H188" s="7"/>
      <c r="I188" s="3"/>
      <c r="J188" s="3"/>
      <c r="K188" s="3"/>
      <c r="L188" s="3"/>
      <c r="M188" s="3"/>
      <c r="N188" s="3"/>
      <c r="O188" s="3"/>
      <c r="P188" s="3"/>
      <c r="Q188" s="3"/>
      <c r="R188" s="3"/>
      <c r="S188" s="3"/>
      <c r="T188" s="3"/>
      <c r="U188" s="3"/>
      <c r="V188" s="3"/>
      <c r="W188" s="3"/>
      <c r="X188" s="3"/>
      <c r="Y188" s="3"/>
      <c r="Z188" s="3"/>
    </row>
    <row r="189" spans="1:26" ht="15.75" customHeight="1" x14ac:dyDescent="0.3">
      <c r="A189" s="4"/>
      <c r="B189" s="4"/>
      <c r="C189" s="4"/>
      <c r="D189" s="4"/>
      <c r="E189" s="4"/>
      <c r="F189" s="4"/>
      <c r="G189" s="4"/>
      <c r="H189" s="7"/>
      <c r="I189" s="3"/>
      <c r="J189" s="3"/>
      <c r="K189" s="3"/>
      <c r="L189" s="3"/>
      <c r="M189" s="3"/>
      <c r="N189" s="3"/>
      <c r="O189" s="3"/>
      <c r="P189" s="3"/>
      <c r="Q189" s="3"/>
      <c r="R189" s="3"/>
      <c r="S189" s="3"/>
      <c r="T189" s="3"/>
      <c r="U189" s="3"/>
      <c r="V189" s="3"/>
      <c r="W189" s="3"/>
      <c r="X189" s="3"/>
      <c r="Y189" s="3"/>
      <c r="Z189" s="3"/>
    </row>
    <row r="190" spans="1:26" ht="15.75" customHeight="1" x14ac:dyDescent="0.3">
      <c r="A190" s="4"/>
      <c r="B190" s="4"/>
      <c r="C190" s="4"/>
      <c r="D190" s="4"/>
      <c r="E190" s="4"/>
      <c r="F190" s="4"/>
      <c r="G190" s="4"/>
      <c r="H190" s="7"/>
      <c r="I190" s="3"/>
      <c r="J190" s="3"/>
      <c r="K190" s="3"/>
      <c r="L190" s="3"/>
      <c r="M190" s="3"/>
      <c r="N190" s="3"/>
      <c r="O190" s="3"/>
      <c r="P190" s="3"/>
      <c r="Q190" s="3"/>
      <c r="R190" s="3"/>
      <c r="S190" s="3"/>
      <c r="T190" s="3"/>
      <c r="U190" s="3"/>
      <c r="V190" s="3"/>
      <c r="W190" s="3"/>
      <c r="X190" s="3"/>
      <c r="Y190" s="3"/>
      <c r="Z190" s="3"/>
    </row>
    <row r="191" spans="1:26" ht="15.75" customHeight="1" x14ac:dyDescent="0.3">
      <c r="A191" s="4"/>
      <c r="B191" s="4"/>
      <c r="C191" s="4"/>
      <c r="D191" s="4"/>
      <c r="E191" s="4"/>
      <c r="F191" s="4"/>
      <c r="G191" s="4"/>
      <c r="H191" s="7"/>
      <c r="I191" s="3"/>
      <c r="J191" s="3"/>
      <c r="K191" s="3"/>
      <c r="L191" s="3"/>
      <c r="M191" s="3"/>
      <c r="N191" s="3"/>
      <c r="O191" s="3"/>
      <c r="P191" s="3"/>
      <c r="Q191" s="3"/>
      <c r="R191" s="3"/>
      <c r="S191" s="3"/>
      <c r="T191" s="3"/>
      <c r="U191" s="3"/>
      <c r="V191" s="3"/>
      <c r="W191" s="3"/>
      <c r="X191" s="3"/>
      <c r="Y191" s="3"/>
      <c r="Z191" s="3"/>
    </row>
    <row r="192" spans="1:26" ht="15.75" customHeight="1" x14ac:dyDescent="0.3">
      <c r="A192" s="4"/>
      <c r="B192" s="4"/>
      <c r="C192" s="4"/>
      <c r="D192" s="4"/>
      <c r="E192" s="4"/>
      <c r="F192" s="4"/>
      <c r="G192" s="4"/>
      <c r="H192" s="7"/>
      <c r="I192" s="3"/>
      <c r="J192" s="3"/>
      <c r="K192" s="3"/>
      <c r="L192" s="3"/>
      <c r="M192" s="3"/>
      <c r="N192" s="3"/>
      <c r="O192" s="3"/>
      <c r="P192" s="3"/>
      <c r="Q192" s="3"/>
      <c r="R192" s="3"/>
      <c r="S192" s="3"/>
      <c r="T192" s="3"/>
      <c r="U192" s="3"/>
      <c r="V192" s="3"/>
      <c r="W192" s="3"/>
      <c r="X192" s="3"/>
      <c r="Y192" s="3"/>
      <c r="Z192" s="3"/>
    </row>
    <row r="193" spans="1:26" ht="15.75" customHeight="1" x14ac:dyDescent="0.3">
      <c r="A193" s="4"/>
      <c r="B193" s="4"/>
      <c r="C193" s="4"/>
      <c r="D193" s="4"/>
      <c r="E193" s="4"/>
      <c r="F193" s="4"/>
      <c r="G193" s="4"/>
      <c r="H193" s="7"/>
      <c r="I193" s="3"/>
      <c r="J193" s="3"/>
      <c r="K193" s="3"/>
      <c r="L193" s="3"/>
      <c r="M193" s="3"/>
      <c r="N193" s="3"/>
      <c r="O193" s="3"/>
      <c r="P193" s="3"/>
      <c r="Q193" s="3"/>
      <c r="R193" s="3"/>
      <c r="S193" s="3"/>
      <c r="T193" s="3"/>
      <c r="U193" s="3"/>
      <c r="V193" s="3"/>
      <c r="W193" s="3"/>
      <c r="X193" s="3"/>
      <c r="Y193" s="3"/>
      <c r="Z193" s="3"/>
    </row>
    <row r="194" spans="1:26" ht="15.75" customHeight="1" x14ac:dyDescent="0.3">
      <c r="A194" s="4"/>
      <c r="B194" s="4"/>
      <c r="C194" s="4"/>
      <c r="D194" s="4"/>
      <c r="E194" s="4"/>
      <c r="F194" s="4"/>
      <c r="G194" s="4"/>
      <c r="H194" s="7"/>
      <c r="I194" s="3"/>
      <c r="J194" s="3"/>
      <c r="K194" s="3"/>
      <c r="L194" s="3"/>
      <c r="M194" s="3"/>
      <c r="N194" s="3"/>
      <c r="O194" s="3"/>
      <c r="P194" s="3"/>
      <c r="Q194" s="3"/>
      <c r="R194" s="3"/>
      <c r="S194" s="3"/>
      <c r="T194" s="3"/>
      <c r="U194" s="3"/>
      <c r="V194" s="3"/>
      <c r="W194" s="3"/>
      <c r="X194" s="3"/>
      <c r="Y194" s="3"/>
      <c r="Z194" s="3"/>
    </row>
    <row r="195" spans="1:26" ht="15.75" customHeight="1" x14ac:dyDescent="0.3">
      <c r="A195" s="4"/>
      <c r="B195" s="4"/>
      <c r="C195" s="4"/>
      <c r="D195" s="4"/>
      <c r="E195" s="4"/>
      <c r="F195" s="4"/>
      <c r="G195" s="4"/>
      <c r="H195" s="7"/>
      <c r="I195" s="3"/>
      <c r="J195" s="3"/>
      <c r="K195" s="3"/>
      <c r="L195" s="3"/>
      <c r="M195" s="3"/>
      <c r="N195" s="3"/>
      <c r="O195" s="3"/>
      <c r="P195" s="3"/>
      <c r="Q195" s="3"/>
      <c r="R195" s="3"/>
      <c r="S195" s="3"/>
      <c r="T195" s="3"/>
      <c r="U195" s="3"/>
      <c r="V195" s="3"/>
      <c r="W195" s="3"/>
      <c r="X195" s="3"/>
      <c r="Y195" s="3"/>
      <c r="Z195" s="3"/>
    </row>
    <row r="196" spans="1:26" ht="15.75" customHeight="1" x14ac:dyDescent="0.3">
      <c r="A196" s="4"/>
      <c r="B196" s="4"/>
      <c r="C196" s="4"/>
      <c r="D196" s="4"/>
      <c r="E196" s="4"/>
      <c r="F196" s="4"/>
      <c r="G196" s="4"/>
      <c r="H196" s="7"/>
      <c r="I196" s="3"/>
      <c r="J196" s="3"/>
      <c r="K196" s="3"/>
      <c r="L196" s="3"/>
      <c r="M196" s="3"/>
      <c r="N196" s="3"/>
      <c r="O196" s="3"/>
      <c r="P196" s="3"/>
      <c r="Q196" s="3"/>
      <c r="R196" s="3"/>
      <c r="S196" s="3"/>
      <c r="T196" s="3"/>
      <c r="U196" s="3"/>
      <c r="V196" s="3"/>
      <c r="W196" s="3"/>
      <c r="X196" s="3"/>
      <c r="Y196" s="3"/>
      <c r="Z196" s="3"/>
    </row>
    <row r="197" spans="1:26" ht="15.75" customHeight="1" x14ac:dyDescent="0.3">
      <c r="A197" s="4"/>
      <c r="B197" s="4"/>
      <c r="C197" s="4"/>
      <c r="D197" s="4"/>
      <c r="E197" s="4"/>
      <c r="F197" s="4"/>
      <c r="G197" s="4"/>
      <c r="H197" s="7"/>
      <c r="I197" s="3"/>
      <c r="J197" s="3"/>
      <c r="K197" s="3"/>
      <c r="L197" s="3"/>
      <c r="M197" s="3"/>
      <c r="N197" s="3"/>
      <c r="O197" s="3"/>
      <c r="P197" s="3"/>
      <c r="Q197" s="3"/>
      <c r="R197" s="3"/>
      <c r="S197" s="3"/>
      <c r="T197" s="3"/>
      <c r="U197" s="3"/>
      <c r="V197" s="3"/>
      <c r="W197" s="3"/>
      <c r="X197" s="3"/>
      <c r="Y197" s="3"/>
      <c r="Z197" s="3"/>
    </row>
    <row r="198" spans="1:26" ht="15.75" customHeight="1" x14ac:dyDescent="0.3">
      <c r="A198" s="4"/>
      <c r="B198" s="4"/>
      <c r="C198" s="4"/>
      <c r="D198" s="4"/>
      <c r="E198" s="4"/>
      <c r="F198" s="4"/>
      <c r="G198" s="4"/>
      <c r="H198" s="7"/>
      <c r="I198" s="3"/>
      <c r="J198" s="3"/>
      <c r="K198" s="3"/>
      <c r="L198" s="3"/>
      <c r="M198" s="3"/>
      <c r="N198" s="3"/>
      <c r="O198" s="3"/>
      <c r="P198" s="3"/>
      <c r="Q198" s="3"/>
      <c r="R198" s="3"/>
      <c r="S198" s="3"/>
      <c r="T198" s="3"/>
      <c r="U198" s="3"/>
      <c r="V198" s="3"/>
      <c r="W198" s="3"/>
      <c r="X198" s="3"/>
      <c r="Y198" s="3"/>
      <c r="Z198" s="3"/>
    </row>
    <row r="199" spans="1:26" ht="15.75" customHeight="1" x14ac:dyDescent="0.3">
      <c r="A199" s="4"/>
      <c r="B199" s="4"/>
      <c r="C199" s="4"/>
      <c r="D199" s="4"/>
      <c r="E199" s="4"/>
      <c r="F199" s="4"/>
      <c r="G199" s="4"/>
      <c r="H199" s="7"/>
      <c r="I199" s="3"/>
      <c r="J199" s="3"/>
      <c r="K199" s="3"/>
      <c r="L199" s="3"/>
      <c r="M199" s="3"/>
      <c r="N199" s="3"/>
      <c r="O199" s="3"/>
      <c r="P199" s="3"/>
      <c r="Q199" s="3"/>
      <c r="R199" s="3"/>
      <c r="S199" s="3"/>
      <c r="T199" s="3"/>
      <c r="U199" s="3"/>
      <c r="V199" s="3"/>
      <c r="W199" s="3"/>
      <c r="X199" s="3"/>
      <c r="Y199" s="3"/>
      <c r="Z199" s="3"/>
    </row>
    <row r="200" spans="1:26" ht="15.75" customHeight="1" x14ac:dyDescent="0.3">
      <c r="A200" s="4"/>
      <c r="B200" s="4"/>
      <c r="C200" s="4"/>
      <c r="D200" s="4"/>
      <c r="E200" s="4"/>
      <c r="F200" s="4"/>
      <c r="G200" s="4"/>
      <c r="H200" s="7"/>
      <c r="I200" s="3"/>
      <c r="J200" s="3"/>
      <c r="K200" s="3"/>
      <c r="L200" s="3"/>
      <c r="M200" s="3"/>
      <c r="N200" s="3"/>
      <c r="O200" s="3"/>
      <c r="P200" s="3"/>
      <c r="Q200" s="3"/>
      <c r="R200" s="3"/>
      <c r="S200" s="3"/>
      <c r="T200" s="3"/>
      <c r="U200" s="3"/>
      <c r="V200" s="3"/>
      <c r="W200" s="3"/>
      <c r="X200" s="3"/>
      <c r="Y200" s="3"/>
      <c r="Z200" s="3"/>
    </row>
    <row r="201" spans="1:26" ht="15.75" customHeight="1" x14ac:dyDescent="0.3">
      <c r="A201" s="4"/>
      <c r="B201" s="4"/>
      <c r="C201" s="4"/>
      <c r="D201" s="4"/>
      <c r="E201" s="4"/>
      <c r="F201" s="4"/>
      <c r="G201" s="4"/>
      <c r="H201" s="7"/>
      <c r="I201" s="3"/>
      <c r="J201" s="3"/>
      <c r="K201" s="3"/>
      <c r="L201" s="3"/>
      <c r="M201" s="3"/>
      <c r="N201" s="3"/>
      <c r="O201" s="3"/>
      <c r="P201" s="3"/>
      <c r="Q201" s="3"/>
      <c r="R201" s="3"/>
      <c r="S201" s="3"/>
      <c r="T201" s="3"/>
      <c r="U201" s="3"/>
      <c r="V201" s="3"/>
      <c r="W201" s="3"/>
      <c r="X201" s="3"/>
      <c r="Y201" s="3"/>
      <c r="Z201" s="3"/>
    </row>
    <row r="202" spans="1:26" ht="15.75" customHeight="1" x14ac:dyDescent="0.3">
      <c r="A202" s="4"/>
      <c r="B202" s="4"/>
      <c r="C202" s="4"/>
      <c r="D202" s="4"/>
      <c r="E202" s="4"/>
      <c r="F202" s="4"/>
      <c r="G202" s="4"/>
      <c r="H202" s="7"/>
      <c r="I202" s="3"/>
      <c r="J202" s="3"/>
      <c r="K202" s="3"/>
      <c r="L202" s="3"/>
      <c r="M202" s="3"/>
      <c r="N202" s="3"/>
      <c r="O202" s="3"/>
      <c r="P202" s="3"/>
      <c r="Q202" s="3"/>
      <c r="R202" s="3"/>
      <c r="S202" s="3"/>
      <c r="T202" s="3"/>
      <c r="U202" s="3"/>
      <c r="V202" s="3"/>
      <c r="W202" s="3"/>
      <c r="X202" s="3"/>
      <c r="Y202" s="3"/>
      <c r="Z202" s="3"/>
    </row>
    <row r="203" spans="1:26" ht="15.75" customHeight="1" x14ac:dyDescent="0.3">
      <c r="A203" s="4"/>
      <c r="B203" s="4"/>
      <c r="C203" s="4"/>
      <c r="D203" s="4"/>
      <c r="E203" s="4"/>
      <c r="F203" s="4"/>
      <c r="G203" s="4"/>
      <c r="H203" s="7"/>
      <c r="I203" s="3"/>
      <c r="J203" s="3"/>
      <c r="K203" s="3"/>
      <c r="L203" s="3"/>
      <c r="M203" s="3"/>
      <c r="N203" s="3"/>
      <c r="O203" s="3"/>
      <c r="P203" s="3"/>
      <c r="Q203" s="3"/>
      <c r="R203" s="3"/>
      <c r="S203" s="3"/>
      <c r="T203" s="3"/>
      <c r="U203" s="3"/>
      <c r="V203" s="3"/>
      <c r="W203" s="3"/>
      <c r="X203" s="3"/>
      <c r="Y203" s="3"/>
      <c r="Z203" s="3"/>
    </row>
    <row r="204" spans="1:26" ht="15.75" customHeight="1" x14ac:dyDescent="0.3">
      <c r="A204" s="4"/>
      <c r="B204" s="4"/>
      <c r="C204" s="4"/>
      <c r="D204" s="4"/>
      <c r="E204" s="4"/>
      <c r="F204" s="4"/>
      <c r="G204" s="4"/>
      <c r="H204" s="7"/>
      <c r="I204" s="3"/>
      <c r="J204" s="3"/>
      <c r="K204" s="3"/>
      <c r="L204" s="3"/>
      <c r="M204" s="3"/>
      <c r="N204" s="3"/>
      <c r="O204" s="3"/>
      <c r="P204" s="3"/>
      <c r="Q204" s="3"/>
      <c r="R204" s="3"/>
      <c r="S204" s="3"/>
      <c r="T204" s="3"/>
      <c r="U204" s="3"/>
      <c r="V204" s="3"/>
      <c r="W204" s="3"/>
      <c r="X204" s="3"/>
      <c r="Y204" s="3"/>
      <c r="Z204" s="3"/>
    </row>
    <row r="205" spans="1:26" ht="15.75" customHeight="1" x14ac:dyDescent="0.3">
      <c r="A205" s="4"/>
      <c r="B205" s="4"/>
      <c r="C205" s="4"/>
      <c r="D205" s="4"/>
      <c r="E205" s="4"/>
      <c r="F205" s="4"/>
      <c r="G205" s="4"/>
      <c r="H205" s="7"/>
      <c r="I205" s="3"/>
      <c r="J205" s="3"/>
      <c r="K205" s="3"/>
      <c r="L205" s="3"/>
      <c r="M205" s="3"/>
      <c r="N205" s="3"/>
      <c r="O205" s="3"/>
      <c r="P205" s="3"/>
      <c r="Q205" s="3"/>
      <c r="R205" s="3"/>
      <c r="S205" s="3"/>
      <c r="T205" s="3"/>
      <c r="U205" s="3"/>
      <c r="V205" s="3"/>
      <c r="W205" s="3"/>
      <c r="X205" s="3"/>
      <c r="Y205" s="3"/>
      <c r="Z205" s="3"/>
    </row>
    <row r="206" spans="1:26" ht="15.75" customHeight="1" x14ac:dyDescent="0.3">
      <c r="A206" s="4"/>
      <c r="B206" s="4"/>
      <c r="C206" s="4"/>
      <c r="D206" s="4"/>
      <c r="E206" s="4"/>
      <c r="F206" s="4"/>
      <c r="G206" s="4"/>
      <c r="H206" s="7"/>
      <c r="I206" s="3"/>
      <c r="J206" s="3"/>
      <c r="K206" s="3"/>
      <c r="L206" s="3"/>
      <c r="M206" s="3"/>
      <c r="N206" s="3"/>
      <c r="O206" s="3"/>
      <c r="P206" s="3"/>
      <c r="Q206" s="3"/>
      <c r="R206" s="3"/>
      <c r="S206" s="3"/>
      <c r="T206" s="3"/>
      <c r="U206" s="3"/>
      <c r="V206" s="3"/>
      <c r="W206" s="3"/>
      <c r="X206" s="3"/>
      <c r="Y206" s="3"/>
      <c r="Z206" s="3"/>
    </row>
    <row r="207" spans="1:26" ht="15.75" customHeight="1" x14ac:dyDescent="0.3">
      <c r="A207" s="4"/>
      <c r="B207" s="4"/>
      <c r="C207" s="4"/>
      <c r="D207" s="4"/>
      <c r="E207" s="4"/>
      <c r="F207" s="4"/>
      <c r="G207" s="4"/>
      <c r="H207" s="7"/>
      <c r="I207" s="3"/>
      <c r="J207" s="3"/>
      <c r="K207" s="3"/>
      <c r="L207" s="3"/>
      <c r="M207" s="3"/>
      <c r="N207" s="3"/>
      <c r="O207" s="3"/>
      <c r="P207" s="3"/>
      <c r="Q207" s="3"/>
      <c r="R207" s="3"/>
      <c r="S207" s="3"/>
      <c r="T207" s="3"/>
      <c r="U207" s="3"/>
      <c r="V207" s="3"/>
      <c r="W207" s="3"/>
      <c r="X207" s="3"/>
      <c r="Y207" s="3"/>
      <c r="Z207" s="3"/>
    </row>
    <row r="208" spans="1:26" ht="15.75" customHeight="1" x14ac:dyDescent="0.3">
      <c r="A208" s="4"/>
      <c r="B208" s="4"/>
      <c r="C208" s="4"/>
      <c r="D208" s="4"/>
      <c r="E208" s="4"/>
      <c r="F208" s="4"/>
      <c r="G208" s="4"/>
      <c r="H208" s="7"/>
      <c r="I208" s="3"/>
      <c r="J208" s="3"/>
      <c r="K208" s="3"/>
      <c r="L208" s="3"/>
      <c r="M208" s="3"/>
      <c r="N208" s="3"/>
      <c r="O208" s="3"/>
      <c r="P208" s="3"/>
      <c r="Q208" s="3"/>
      <c r="R208" s="3"/>
      <c r="S208" s="3"/>
      <c r="T208" s="3"/>
      <c r="U208" s="3"/>
      <c r="V208" s="3"/>
      <c r="W208" s="3"/>
      <c r="X208" s="3"/>
      <c r="Y208" s="3"/>
      <c r="Z208" s="3"/>
    </row>
    <row r="209" spans="1:26" ht="15.75" customHeight="1" x14ac:dyDescent="0.3">
      <c r="A209" s="4"/>
      <c r="B209" s="4"/>
      <c r="C209" s="4"/>
      <c r="D209" s="4"/>
      <c r="E209" s="4"/>
      <c r="F209" s="4"/>
      <c r="G209" s="4"/>
      <c r="H209" s="7"/>
      <c r="I209" s="3"/>
      <c r="J209" s="3"/>
      <c r="K209" s="3"/>
      <c r="L209" s="3"/>
      <c r="M209" s="3"/>
      <c r="N209" s="3"/>
      <c r="O209" s="3"/>
      <c r="P209" s="3"/>
      <c r="Q209" s="3"/>
      <c r="R209" s="3"/>
      <c r="S209" s="3"/>
      <c r="T209" s="3"/>
      <c r="U209" s="3"/>
      <c r="V209" s="3"/>
      <c r="W209" s="3"/>
      <c r="X209" s="3"/>
      <c r="Y209" s="3"/>
      <c r="Z209" s="3"/>
    </row>
    <row r="210" spans="1:26" ht="15.75" customHeight="1" x14ac:dyDescent="0.3">
      <c r="A210" s="4"/>
      <c r="B210" s="4"/>
      <c r="C210" s="4"/>
      <c r="D210" s="4"/>
      <c r="E210" s="4"/>
      <c r="F210" s="4"/>
      <c r="G210" s="4"/>
      <c r="H210" s="7"/>
      <c r="I210" s="3"/>
      <c r="J210" s="3"/>
      <c r="K210" s="3"/>
      <c r="L210" s="3"/>
      <c r="M210" s="3"/>
      <c r="N210" s="3"/>
      <c r="O210" s="3"/>
      <c r="P210" s="3"/>
      <c r="Q210" s="3"/>
      <c r="R210" s="3"/>
      <c r="S210" s="3"/>
      <c r="T210" s="3"/>
      <c r="U210" s="3"/>
      <c r="V210" s="3"/>
      <c r="W210" s="3"/>
      <c r="X210" s="3"/>
      <c r="Y210" s="3"/>
      <c r="Z210" s="3"/>
    </row>
    <row r="211" spans="1:26" ht="15.75" customHeight="1" x14ac:dyDescent="0.3">
      <c r="A211" s="4"/>
      <c r="B211" s="4"/>
      <c r="C211" s="4"/>
      <c r="D211" s="4"/>
      <c r="E211" s="4"/>
      <c r="F211" s="4"/>
      <c r="G211" s="4"/>
      <c r="H211" s="7"/>
      <c r="I211" s="3"/>
      <c r="J211" s="3"/>
      <c r="K211" s="3"/>
      <c r="L211" s="3"/>
      <c r="M211" s="3"/>
      <c r="N211" s="3"/>
      <c r="O211" s="3"/>
      <c r="P211" s="3"/>
      <c r="Q211" s="3"/>
      <c r="R211" s="3"/>
      <c r="S211" s="3"/>
      <c r="T211" s="3"/>
      <c r="U211" s="3"/>
      <c r="V211" s="3"/>
      <c r="W211" s="3"/>
      <c r="X211" s="3"/>
      <c r="Y211" s="3"/>
      <c r="Z211" s="3"/>
    </row>
    <row r="212" spans="1:26" ht="15.75" customHeight="1" x14ac:dyDescent="0.3">
      <c r="A212" s="4"/>
      <c r="B212" s="4"/>
      <c r="C212" s="4"/>
      <c r="D212" s="4"/>
      <c r="E212" s="4"/>
      <c r="F212" s="4"/>
      <c r="G212" s="4"/>
      <c r="H212" s="7"/>
      <c r="I212" s="3"/>
      <c r="J212" s="3"/>
      <c r="K212" s="3"/>
      <c r="L212" s="3"/>
      <c r="M212" s="3"/>
      <c r="N212" s="3"/>
      <c r="O212" s="3"/>
      <c r="P212" s="3"/>
      <c r="Q212" s="3"/>
      <c r="R212" s="3"/>
      <c r="S212" s="3"/>
      <c r="T212" s="3"/>
      <c r="U212" s="3"/>
      <c r="V212" s="3"/>
      <c r="W212" s="3"/>
      <c r="X212" s="3"/>
      <c r="Y212" s="3"/>
      <c r="Z212" s="3"/>
    </row>
    <row r="213" spans="1:26" ht="15.75" customHeight="1" x14ac:dyDescent="0.3">
      <c r="A213" s="4"/>
      <c r="B213" s="4"/>
      <c r="C213" s="4"/>
      <c r="D213" s="4"/>
      <c r="E213" s="4"/>
      <c r="F213" s="4"/>
      <c r="G213" s="4"/>
      <c r="H213" s="7"/>
      <c r="I213" s="3"/>
      <c r="J213" s="3"/>
      <c r="K213" s="3"/>
      <c r="L213" s="3"/>
      <c r="M213" s="3"/>
      <c r="N213" s="3"/>
      <c r="O213" s="3"/>
      <c r="P213" s="3"/>
      <c r="Q213" s="3"/>
      <c r="R213" s="3"/>
      <c r="S213" s="3"/>
      <c r="T213" s="3"/>
      <c r="U213" s="3"/>
      <c r="V213" s="3"/>
      <c r="W213" s="3"/>
      <c r="X213" s="3"/>
      <c r="Y213" s="3"/>
      <c r="Z213" s="3"/>
    </row>
    <row r="214" spans="1:26" ht="15.75" customHeight="1" x14ac:dyDescent="0.3">
      <c r="A214" s="4"/>
      <c r="B214" s="4"/>
      <c r="C214" s="4"/>
      <c r="D214" s="4"/>
      <c r="E214" s="4"/>
      <c r="F214" s="4"/>
      <c r="G214" s="4"/>
      <c r="H214" s="7"/>
      <c r="I214" s="3"/>
      <c r="J214" s="3"/>
      <c r="K214" s="3"/>
      <c r="L214" s="3"/>
      <c r="M214" s="3"/>
      <c r="N214" s="3"/>
      <c r="O214" s="3"/>
      <c r="P214" s="3"/>
      <c r="Q214" s="3"/>
      <c r="R214" s="3"/>
      <c r="S214" s="3"/>
      <c r="T214" s="3"/>
      <c r="U214" s="3"/>
      <c r="V214" s="3"/>
      <c r="W214" s="3"/>
      <c r="X214" s="3"/>
      <c r="Y214" s="3"/>
      <c r="Z214" s="3"/>
    </row>
    <row r="215" spans="1:26" ht="15.75" customHeight="1" x14ac:dyDescent="0.3">
      <c r="A215" s="4"/>
      <c r="B215" s="4"/>
      <c r="C215" s="4"/>
      <c r="D215" s="4"/>
      <c r="E215" s="4"/>
      <c r="F215" s="4"/>
      <c r="G215" s="4"/>
      <c r="H215" s="7"/>
      <c r="I215" s="3"/>
      <c r="J215" s="3"/>
      <c r="K215" s="3"/>
      <c r="L215" s="3"/>
      <c r="M215" s="3"/>
      <c r="N215" s="3"/>
      <c r="O215" s="3"/>
      <c r="P215" s="3"/>
      <c r="Q215" s="3"/>
      <c r="R215" s="3"/>
      <c r="S215" s="3"/>
      <c r="T215" s="3"/>
      <c r="U215" s="3"/>
      <c r="V215" s="3"/>
      <c r="W215" s="3"/>
      <c r="X215" s="3"/>
      <c r="Y215" s="3"/>
      <c r="Z215" s="3"/>
    </row>
    <row r="216" spans="1:26" ht="15.75" customHeight="1" x14ac:dyDescent="0.3">
      <c r="A216" s="4"/>
      <c r="B216" s="4"/>
      <c r="C216" s="4"/>
      <c r="D216" s="4"/>
      <c r="E216" s="4"/>
      <c r="F216" s="4"/>
      <c r="G216" s="4"/>
      <c r="H216" s="7"/>
      <c r="I216" s="3"/>
      <c r="J216" s="3"/>
      <c r="K216" s="3"/>
      <c r="L216" s="3"/>
      <c r="M216" s="3"/>
      <c r="N216" s="3"/>
      <c r="O216" s="3"/>
      <c r="P216" s="3"/>
      <c r="Q216" s="3"/>
      <c r="R216" s="3"/>
      <c r="S216" s="3"/>
      <c r="T216" s="3"/>
      <c r="U216" s="3"/>
      <c r="V216" s="3"/>
      <c r="W216" s="3"/>
      <c r="X216" s="3"/>
      <c r="Y216" s="3"/>
      <c r="Z216" s="3"/>
    </row>
    <row r="217" spans="1:26" ht="15.75" customHeight="1" x14ac:dyDescent="0.3">
      <c r="A217" s="4"/>
      <c r="B217" s="4"/>
      <c r="C217" s="4"/>
      <c r="D217" s="4"/>
      <c r="E217" s="4"/>
      <c r="F217" s="4"/>
      <c r="G217" s="4"/>
      <c r="H217" s="7"/>
      <c r="I217" s="3"/>
      <c r="J217" s="3"/>
      <c r="K217" s="3"/>
      <c r="L217" s="3"/>
      <c r="M217" s="3"/>
      <c r="N217" s="3"/>
      <c r="O217" s="3"/>
      <c r="P217" s="3"/>
      <c r="Q217" s="3"/>
      <c r="R217" s="3"/>
      <c r="S217" s="3"/>
      <c r="T217" s="3"/>
      <c r="U217" s="3"/>
      <c r="V217" s="3"/>
      <c r="W217" s="3"/>
      <c r="X217" s="3"/>
      <c r="Y217" s="3"/>
      <c r="Z217" s="3"/>
    </row>
    <row r="218" spans="1:26" ht="15.75" customHeight="1" x14ac:dyDescent="0.3">
      <c r="A218" s="4"/>
      <c r="B218" s="4"/>
      <c r="C218" s="4"/>
      <c r="D218" s="4"/>
      <c r="E218" s="4"/>
      <c r="F218" s="4"/>
      <c r="G218" s="4"/>
      <c r="H218" s="7"/>
      <c r="I218" s="3"/>
      <c r="J218" s="3"/>
      <c r="K218" s="3"/>
      <c r="L218" s="3"/>
      <c r="M218" s="3"/>
      <c r="N218" s="3"/>
      <c r="O218" s="3"/>
      <c r="P218" s="3"/>
      <c r="Q218" s="3"/>
      <c r="R218" s="3"/>
      <c r="S218" s="3"/>
      <c r="T218" s="3"/>
      <c r="U218" s="3"/>
      <c r="V218" s="3"/>
      <c r="W218" s="3"/>
      <c r="X218" s="3"/>
      <c r="Y218" s="3"/>
      <c r="Z218" s="3"/>
    </row>
    <row r="219" spans="1:26" ht="15.75" customHeight="1" x14ac:dyDescent="0.3">
      <c r="A219" s="4"/>
      <c r="B219" s="4"/>
      <c r="C219" s="4"/>
      <c r="D219" s="4"/>
      <c r="E219" s="4"/>
      <c r="F219" s="4"/>
      <c r="G219" s="4"/>
      <c r="H219" s="7"/>
      <c r="I219" s="3"/>
      <c r="J219" s="3"/>
      <c r="K219" s="3"/>
      <c r="L219" s="3"/>
      <c r="M219" s="3"/>
      <c r="N219" s="3"/>
      <c r="O219" s="3"/>
      <c r="P219" s="3"/>
      <c r="Q219" s="3"/>
      <c r="R219" s="3"/>
      <c r="S219" s="3"/>
      <c r="T219" s="3"/>
      <c r="U219" s="3"/>
      <c r="V219" s="3"/>
      <c r="W219" s="3"/>
      <c r="X219" s="3"/>
      <c r="Y219" s="3"/>
      <c r="Z219" s="3"/>
    </row>
    <row r="220" spans="1:26" ht="15.75" customHeight="1" x14ac:dyDescent="0.3">
      <c r="A220" s="4"/>
      <c r="B220" s="4"/>
      <c r="C220" s="4"/>
      <c r="D220" s="4"/>
      <c r="E220" s="4"/>
      <c r="F220" s="4"/>
      <c r="G220" s="4"/>
      <c r="H220" s="7"/>
      <c r="I220" s="3"/>
      <c r="J220" s="3"/>
      <c r="K220" s="3"/>
      <c r="L220" s="3"/>
      <c r="M220" s="3"/>
      <c r="N220" s="3"/>
      <c r="O220" s="3"/>
      <c r="P220" s="3"/>
      <c r="Q220" s="3"/>
      <c r="R220" s="3"/>
      <c r="S220" s="3"/>
      <c r="T220" s="3"/>
      <c r="U220" s="3"/>
      <c r="V220" s="3"/>
      <c r="W220" s="3"/>
      <c r="X220" s="3"/>
      <c r="Y220" s="3"/>
      <c r="Z220" s="3"/>
    </row>
    <row r="221" spans="1:26" ht="15.75" customHeight="1" x14ac:dyDescent="0.3">
      <c r="A221" s="4"/>
      <c r="B221" s="4"/>
      <c r="C221" s="4"/>
      <c r="D221" s="4"/>
      <c r="E221" s="4"/>
      <c r="F221" s="4"/>
      <c r="G221" s="4"/>
      <c r="H221" s="7"/>
      <c r="I221" s="3"/>
      <c r="J221" s="3"/>
      <c r="K221" s="3"/>
      <c r="L221" s="3"/>
      <c r="M221" s="3"/>
      <c r="N221" s="3"/>
      <c r="O221" s="3"/>
      <c r="P221" s="3"/>
      <c r="Q221" s="3"/>
      <c r="R221" s="3"/>
      <c r="S221" s="3"/>
      <c r="T221" s="3"/>
      <c r="U221" s="3"/>
      <c r="V221" s="3"/>
      <c r="W221" s="3"/>
      <c r="X221" s="3"/>
      <c r="Y221" s="3"/>
      <c r="Z221" s="3"/>
    </row>
    <row r="222" spans="1:26" ht="15.75" customHeight="1" x14ac:dyDescent="0.3">
      <c r="A222" s="4"/>
      <c r="B222" s="4"/>
      <c r="C222" s="4"/>
      <c r="D222" s="4"/>
      <c r="E222" s="4"/>
      <c r="F222" s="4"/>
      <c r="G222" s="4"/>
      <c r="H222" s="7"/>
      <c r="I222" s="3"/>
      <c r="J222" s="3"/>
      <c r="K222" s="3"/>
      <c r="L222" s="3"/>
      <c r="M222" s="3"/>
      <c r="N222" s="3"/>
      <c r="O222" s="3"/>
      <c r="P222" s="3"/>
      <c r="Q222" s="3"/>
      <c r="R222" s="3"/>
      <c r="S222" s="3"/>
      <c r="T222" s="3"/>
      <c r="U222" s="3"/>
      <c r="V222" s="3"/>
      <c r="W222" s="3"/>
      <c r="X222" s="3"/>
      <c r="Y222" s="3"/>
      <c r="Z222" s="3"/>
    </row>
    <row r="223" spans="1:26" ht="15.75" customHeight="1" x14ac:dyDescent="0.3">
      <c r="A223" s="4"/>
      <c r="B223" s="4"/>
      <c r="C223" s="4"/>
      <c r="D223" s="4"/>
      <c r="E223" s="4"/>
      <c r="F223" s="4"/>
      <c r="G223" s="4"/>
      <c r="H223" s="7"/>
      <c r="I223" s="3"/>
      <c r="J223" s="3"/>
      <c r="K223" s="3"/>
      <c r="L223" s="3"/>
      <c r="M223" s="3"/>
      <c r="N223" s="3"/>
      <c r="O223" s="3"/>
      <c r="P223" s="3"/>
      <c r="Q223" s="3"/>
      <c r="R223" s="3"/>
      <c r="S223" s="3"/>
      <c r="T223" s="3"/>
      <c r="U223" s="3"/>
      <c r="V223" s="3"/>
      <c r="W223" s="3"/>
      <c r="X223" s="3"/>
      <c r="Y223" s="3"/>
      <c r="Z223" s="3"/>
    </row>
    <row r="224" spans="1:26" ht="15.75" customHeight="1" x14ac:dyDescent="0.3">
      <c r="A224" s="4"/>
      <c r="B224" s="4"/>
      <c r="C224" s="4"/>
      <c r="D224" s="4"/>
      <c r="E224" s="4"/>
      <c r="F224" s="4"/>
      <c r="G224" s="4"/>
      <c r="H224" s="7"/>
      <c r="I224" s="3"/>
      <c r="J224" s="3"/>
      <c r="K224" s="3"/>
      <c r="L224" s="3"/>
      <c r="M224" s="3"/>
      <c r="N224" s="3"/>
      <c r="O224" s="3"/>
      <c r="P224" s="3"/>
      <c r="Q224" s="3"/>
      <c r="R224" s="3"/>
      <c r="S224" s="3"/>
      <c r="T224" s="3"/>
      <c r="U224" s="3"/>
      <c r="V224" s="3"/>
      <c r="W224" s="3"/>
      <c r="X224" s="3"/>
      <c r="Y224" s="3"/>
      <c r="Z224" s="3"/>
    </row>
    <row r="225" spans="1:26" ht="15.75" customHeight="1" x14ac:dyDescent="0.3">
      <c r="A225" s="4"/>
      <c r="B225" s="4"/>
      <c r="C225" s="4"/>
      <c r="D225" s="4"/>
      <c r="E225" s="4"/>
      <c r="F225" s="4"/>
      <c r="G225" s="4"/>
      <c r="H225" s="7"/>
      <c r="I225" s="3"/>
      <c r="J225" s="3"/>
      <c r="K225" s="3"/>
      <c r="L225" s="3"/>
      <c r="M225" s="3"/>
      <c r="N225" s="3"/>
      <c r="O225" s="3"/>
      <c r="P225" s="3"/>
      <c r="Q225" s="3"/>
      <c r="R225" s="3"/>
      <c r="S225" s="3"/>
      <c r="T225" s="3"/>
      <c r="U225" s="3"/>
      <c r="V225" s="3"/>
      <c r="W225" s="3"/>
      <c r="X225" s="3"/>
      <c r="Y225" s="3"/>
      <c r="Z225" s="3"/>
    </row>
    <row r="226" spans="1:26" ht="15.75" customHeight="1" x14ac:dyDescent="0.3">
      <c r="A226" s="4"/>
      <c r="B226" s="4"/>
      <c r="C226" s="4"/>
      <c r="D226" s="4"/>
      <c r="E226" s="4"/>
      <c r="F226" s="4"/>
      <c r="G226" s="4"/>
      <c r="H226" s="7"/>
      <c r="I226" s="3"/>
      <c r="J226" s="3"/>
      <c r="K226" s="3"/>
      <c r="L226" s="3"/>
      <c r="M226" s="3"/>
      <c r="N226" s="3"/>
      <c r="O226" s="3"/>
      <c r="P226" s="3"/>
      <c r="Q226" s="3"/>
      <c r="R226" s="3"/>
      <c r="S226" s="3"/>
      <c r="T226" s="3"/>
      <c r="U226" s="3"/>
      <c r="V226" s="3"/>
      <c r="W226" s="3"/>
      <c r="X226" s="3"/>
      <c r="Y226" s="3"/>
      <c r="Z226" s="3"/>
    </row>
    <row r="227" spans="1:26" ht="15.75" customHeight="1" x14ac:dyDescent="0.3">
      <c r="A227" s="4"/>
      <c r="B227" s="4"/>
      <c r="C227" s="4"/>
      <c r="D227" s="4"/>
      <c r="E227" s="4"/>
      <c r="F227" s="4"/>
      <c r="G227" s="4"/>
      <c r="H227" s="7"/>
      <c r="I227" s="3"/>
      <c r="J227" s="3"/>
      <c r="K227" s="3"/>
      <c r="L227" s="3"/>
      <c r="M227" s="3"/>
      <c r="N227" s="3"/>
      <c r="O227" s="3"/>
      <c r="P227" s="3"/>
      <c r="Q227" s="3"/>
      <c r="R227" s="3"/>
      <c r="S227" s="3"/>
      <c r="T227" s="3"/>
      <c r="U227" s="3"/>
      <c r="V227" s="3"/>
      <c r="W227" s="3"/>
      <c r="X227" s="3"/>
      <c r="Y227" s="3"/>
      <c r="Z227" s="3"/>
    </row>
    <row r="228" spans="1:26" ht="15.75" customHeight="1" x14ac:dyDescent="0.3">
      <c r="A228" s="4"/>
      <c r="B228" s="4"/>
      <c r="C228" s="4"/>
      <c r="D228" s="4"/>
      <c r="E228" s="4"/>
      <c r="F228" s="4"/>
      <c r="G228" s="4"/>
      <c r="H228" s="7"/>
      <c r="I228" s="3"/>
      <c r="J228" s="3"/>
      <c r="K228" s="3"/>
      <c r="L228" s="3"/>
      <c r="M228" s="3"/>
      <c r="N228" s="3"/>
      <c r="O228" s="3"/>
      <c r="P228" s="3"/>
      <c r="Q228" s="3"/>
      <c r="R228" s="3"/>
      <c r="S228" s="3"/>
      <c r="T228" s="3"/>
      <c r="U228" s="3"/>
      <c r="V228" s="3"/>
      <c r="W228" s="3"/>
      <c r="X228" s="3"/>
      <c r="Y228" s="3"/>
      <c r="Z228" s="3"/>
    </row>
    <row r="229" spans="1:26" ht="15.75" customHeight="1" x14ac:dyDescent="0.3">
      <c r="A229" s="4"/>
      <c r="B229" s="4"/>
      <c r="C229" s="4"/>
      <c r="D229" s="4"/>
      <c r="E229" s="4"/>
      <c r="F229" s="4"/>
      <c r="G229" s="4"/>
      <c r="H229" s="7"/>
      <c r="I229" s="3"/>
      <c r="J229" s="3"/>
      <c r="K229" s="3"/>
      <c r="L229" s="3"/>
      <c r="M229" s="3"/>
      <c r="N229" s="3"/>
      <c r="O229" s="3"/>
      <c r="P229" s="3"/>
      <c r="Q229" s="3"/>
      <c r="R229" s="3"/>
      <c r="S229" s="3"/>
      <c r="T229" s="3"/>
      <c r="U229" s="3"/>
      <c r="V229" s="3"/>
      <c r="W229" s="3"/>
      <c r="X229" s="3"/>
      <c r="Y229" s="3"/>
      <c r="Z229" s="3"/>
    </row>
    <row r="230" spans="1:26" ht="15.75" customHeight="1" x14ac:dyDescent="0.3">
      <c r="A230" s="4"/>
      <c r="B230" s="4"/>
      <c r="C230" s="4"/>
      <c r="D230" s="4"/>
      <c r="E230" s="4"/>
      <c r="F230" s="4"/>
      <c r="G230" s="4"/>
      <c r="H230" s="7"/>
      <c r="I230" s="3"/>
      <c r="J230" s="3"/>
      <c r="K230" s="3"/>
      <c r="L230" s="3"/>
      <c r="M230" s="3"/>
      <c r="N230" s="3"/>
      <c r="O230" s="3"/>
      <c r="P230" s="3"/>
      <c r="Q230" s="3"/>
      <c r="R230" s="3"/>
      <c r="S230" s="3"/>
      <c r="T230" s="3"/>
      <c r="U230" s="3"/>
      <c r="V230" s="3"/>
      <c r="W230" s="3"/>
      <c r="X230" s="3"/>
      <c r="Y230" s="3"/>
      <c r="Z230" s="3"/>
    </row>
    <row r="231" spans="1:26" ht="15.75" customHeight="1" x14ac:dyDescent="0.3">
      <c r="A231" s="4"/>
      <c r="B231" s="4"/>
      <c r="C231" s="4"/>
      <c r="D231" s="4"/>
      <c r="E231" s="4"/>
      <c r="F231" s="4"/>
      <c r="G231" s="4"/>
      <c r="H231" s="7"/>
      <c r="I231" s="3"/>
      <c r="J231" s="3"/>
      <c r="K231" s="3"/>
      <c r="L231" s="3"/>
      <c r="M231" s="3"/>
      <c r="N231" s="3"/>
      <c r="O231" s="3"/>
      <c r="P231" s="3"/>
      <c r="Q231" s="3"/>
      <c r="R231" s="3"/>
      <c r="S231" s="3"/>
      <c r="T231" s="3"/>
      <c r="U231" s="3"/>
      <c r="V231" s="3"/>
      <c r="W231" s="3"/>
      <c r="X231" s="3"/>
      <c r="Y231" s="3"/>
      <c r="Z231" s="3"/>
    </row>
    <row r="232" spans="1:26" ht="15.75" customHeight="1" x14ac:dyDescent="0.3">
      <c r="A232" s="4"/>
      <c r="B232" s="4"/>
      <c r="C232" s="4"/>
      <c r="D232" s="4"/>
      <c r="E232" s="4"/>
      <c r="F232" s="4"/>
      <c r="G232" s="4"/>
      <c r="H232" s="7"/>
      <c r="I232" s="3"/>
      <c r="J232" s="3"/>
      <c r="K232" s="3"/>
      <c r="L232" s="3"/>
      <c r="M232" s="3"/>
      <c r="N232" s="3"/>
      <c r="O232" s="3"/>
      <c r="P232" s="3"/>
      <c r="Q232" s="3"/>
      <c r="R232" s="3"/>
      <c r="S232" s="3"/>
      <c r="T232" s="3"/>
      <c r="U232" s="3"/>
      <c r="V232" s="3"/>
      <c r="W232" s="3"/>
      <c r="X232" s="3"/>
      <c r="Y232" s="3"/>
      <c r="Z232" s="3"/>
    </row>
    <row r="233" spans="1:26" ht="15.75" customHeight="1" x14ac:dyDescent="0.3">
      <c r="A233" s="4"/>
      <c r="B233" s="4"/>
      <c r="C233" s="4"/>
      <c r="D233" s="4"/>
      <c r="E233" s="4"/>
      <c r="F233" s="4"/>
      <c r="G233" s="4"/>
      <c r="H233" s="7"/>
      <c r="I233" s="3"/>
      <c r="J233" s="3"/>
      <c r="K233" s="3"/>
      <c r="L233" s="3"/>
      <c r="M233" s="3"/>
      <c r="N233" s="3"/>
      <c r="O233" s="3"/>
      <c r="P233" s="3"/>
      <c r="Q233" s="3"/>
      <c r="R233" s="3"/>
      <c r="S233" s="3"/>
      <c r="T233" s="3"/>
      <c r="U233" s="3"/>
      <c r="V233" s="3"/>
      <c r="W233" s="3"/>
      <c r="X233" s="3"/>
      <c r="Y233" s="3"/>
      <c r="Z233" s="3"/>
    </row>
    <row r="234" spans="1:26" ht="15.75" customHeight="1" x14ac:dyDescent="0.3">
      <c r="A234" s="4"/>
      <c r="B234" s="4"/>
      <c r="C234" s="4"/>
      <c r="D234" s="4"/>
      <c r="E234" s="4"/>
      <c r="F234" s="4"/>
      <c r="G234" s="4"/>
      <c r="H234" s="7"/>
      <c r="I234" s="3"/>
      <c r="J234" s="3"/>
      <c r="K234" s="3"/>
      <c r="L234" s="3"/>
      <c r="M234" s="3"/>
      <c r="N234" s="3"/>
      <c r="O234" s="3"/>
      <c r="P234" s="3"/>
      <c r="Q234" s="3"/>
      <c r="R234" s="3"/>
      <c r="S234" s="3"/>
      <c r="T234" s="3"/>
      <c r="U234" s="3"/>
      <c r="V234" s="3"/>
      <c r="W234" s="3"/>
      <c r="X234" s="3"/>
      <c r="Y234" s="3"/>
      <c r="Z234" s="3"/>
    </row>
    <row r="235" spans="1:26" ht="15.75" customHeight="1" x14ac:dyDescent="0.3">
      <c r="A235" s="4"/>
      <c r="B235" s="4"/>
      <c r="C235" s="4"/>
      <c r="D235" s="4"/>
      <c r="E235" s="4"/>
      <c r="F235" s="4"/>
      <c r="G235" s="4"/>
      <c r="H235" s="7"/>
      <c r="I235" s="3"/>
      <c r="J235" s="3"/>
      <c r="K235" s="3"/>
      <c r="L235" s="3"/>
      <c r="M235" s="3"/>
      <c r="N235" s="3"/>
      <c r="O235" s="3"/>
      <c r="P235" s="3"/>
      <c r="Q235" s="3"/>
      <c r="R235" s="3"/>
      <c r="S235" s="3"/>
      <c r="T235" s="3"/>
      <c r="U235" s="3"/>
      <c r="V235" s="3"/>
      <c r="W235" s="3"/>
      <c r="X235" s="3"/>
      <c r="Y235" s="3"/>
      <c r="Z235" s="3"/>
    </row>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0">
    <mergeCell ref="A30:G30"/>
    <mergeCell ref="A31:G31"/>
    <mergeCell ref="A32:G32"/>
    <mergeCell ref="A33:G33"/>
    <mergeCell ref="A25:G25"/>
    <mergeCell ref="A26:G26"/>
    <mergeCell ref="A27:G27"/>
    <mergeCell ref="A28:G28"/>
    <mergeCell ref="A29:G29"/>
    <mergeCell ref="H14:H18"/>
    <mergeCell ref="H19:H24"/>
    <mergeCell ref="H25:H28"/>
    <mergeCell ref="H30:H35"/>
    <mergeCell ref="A13:G13"/>
    <mergeCell ref="A14:G14"/>
    <mergeCell ref="A15:G15"/>
    <mergeCell ref="A16:G16"/>
    <mergeCell ref="A17:G17"/>
    <mergeCell ref="A18:G18"/>
    <mergeCell ref="A19:G19"/>
    <mergeCell ref="A20:G20"/>
    <mergeCell ref="A21:G21"/>
    <mergeCell ref="A22:G22"/>
    <mergeCell ref="A23:G23"/>
    <mergeCell ref="A24:G24"/>
    <mergeCell ref="A9:G9"/>
    <mergeCell ref="H9:H11"/>
    <mergeCell ref="A10:G10"/>
    <mergeCell ref="A11:G11"/>
    <mergeCell ref="A12:G12"/>
    <mergeCell ref="H12:H13"/>
    <mergeCell ref="A6:G6"/>
    <mergeCell ref="A7:G7"/>
    <mergeCell ref="A1:G1"/>
    <mergeCell ref="A2:G2"/>
    <mergeCell ref="H2:H3"/>
    <mergeCell ref="A3:G3"/>
    <mergeCell ref="A4:G4"/>
    <mergeCell ref="H4:H8"/>
    <mergeCell ref="A5:G5"/>
    <mergeCell ref="A8:G8"/>
    <mergeCell ref="A51:G51"/>
    <mergeCell ref="A52:G52"/>
    <mergeCell ref="A41:G41"/>
    <mergeCell ref="A42:G42"/>
    <mergeCell ref="A43:G43"/>
    <mergeCell ref="A44:G44"/>
    <mergeCell ref="A45:G45"/>
    <mergeCell ref="A46:G46"/>
    <mergeCell ref="A47:G47"/>
    <mergeCell ref="A39:G39"/>
    <mergeCell ref="A40:G40"/>
    <mergeCell ref="A48:G48"/>
    <mergeCell ref="A49:G49"/>
    <mergeCell ref="A50:G50"/>
    <mergeCell ref="A34:G34"/>
    <mergeCell ref="A35:G35"/>
    <mergeCell ref="A36:G36"/>
    <mergeCell ref="A37:G37"/>
    <mergeCell ref="A38:G38"/>
  </mergeCells>
  <pageMargins left="0.7" right="0.7" top="0.75" bottom="0.75" header="0" footer="0"/>
  <pageSetup orientation="portrait" r:id="rId1"/>
  <rowBreaks count="1" manualBreakCount="1">
    <brk id="3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rgb="FF00B050"/>
  </sheetPr>
  <dimension ref="A1:Z1000"/>
  <sheetViews>
    <sheetView showGridLines="0" workbookViewId="0">
      <selection sqref="A1:G1"/>
    </sheetView>
  </sheetViews>
  <sheetFormatPr baseColWidth="10" defaultColWidth="12.59765625" defaultRowHeight="15" customHeight="1" x14ac:dyDescent="0.25"/>
  <cols>
    <col min="1" max="1" width="13.5" customWidth="1"/>
    <col min="2" max="6" width="11" customWidth="1"/>
    <col min="7" max="7" width="11.09765625" customWidth="1"/>
    <col min="8" max="8" width="8.5" customWidth="1"/>
    <col min="9" max="26" width="10.59765625" customWidth="1"/>
  </cols>
  <sheetData>
    <row r="1" spans="1:26" ht="12" customHeight="1" x14ac:dyDescent="0.25">
      <c r="A1" s="1016" t="s">
        <v>3371</v>
      </c>
      <c r="B1" s="1011"/>
      <c r="C1" s="1011"/>
      <c r="D1" s="1011"/>
      <c r="E1" s="1011"/>
      <c r="F1" s="1011"/>
      <c r="G1" s="1012"/>
      <c r="H1" s="5" t="s">
        <v>2773</v>
      </c>
      <c r="I1" s="8"/>
      <c r="J1" s="8"/>
      <c r="K1" s="8"/>
      <c r="L1" s="8"/>
      <c r="M1" s="8"/>
      <c r="N1" s="8"/>
      <c r="O1" s="8"/>
      <c r="P1" s="8"/>
      <c r="Q1" s="8"/>
      <c r="R1" s="8"/>
      <c r="S1" s="8"/>
      <c r="T1" s="8"/>
      <c r="U1" s="8"/>
      <c r="V1" s="8"/>
      <c r="W1" s="8"/>
      <c r="X1" s="8"/>
      <c r="Y1" s="8"/>
      <c r="Z1" s="8"/>
    </row>
    <row r="2" spans="1:26" ht="15" customHeight="1" x14ac:dyDescent="0.25">
      <c r="A2" s="1015" t="s">
        <v>3372</v>
      </c>
      <c r="B2" s="1011"/>
      <c r="C2" s="1011"/>
      <c r="D2" s="1011"/>
      <c r="E2" s="1011"/>
      <c r="F2" s="1011"/>
      <c r="G2" s="1012"/>
      <c r="H2" s="1017" t="s">
        <v>3365</v>
      </c>
      <c r="I2" s="8"/>
      <c r="J2" s="8"/>
      <c r="K2" s="8"/>
      <c r="L2" s="8"/>
      <c r="M2" s="8"/>
      <c r="N2" s="8"/>
      <c r="O2" s="8"/>
      <c r="P2" s="8"/>
      <c r="Q2" s="8"/>
      <c r="R2" s="8"/>
      <c r="S2" s="8"/>
      <c r="T2" s="8"/>
      <c r="U2" s="8"/>
      <c r="V2" s="8"/>
      <c r="W2" s="8"/>
      <c r="X2" s="8"/>
      <c r="Y2" s="8"/>
      <c r="Z2" s="8"/>
    </row>
    <row r="3" spans="1:26" ht="15" customHeight="1" x14ac:dyDescent="0.25">
      <c r="A3" s="1015" t="s">
        <v>3373</v>
      </c>
      <c r="B3" s="1011"/>
      <c r="C3" s="1011"/>
      <c r="D3" s="1011"/>
      <c r="E3" s="1011"/>
      <c r="F3" s="1011"/>
      <c r="G3" s="1012"/>
      <c r="H3" s="1019"/>
      <c r="I3" s="8"/>
      <c r="J3" s="8"/>
      <c r="K3" s="8"/>
      <c r="L3" s="8"/>
      <c r="M3" s="8"/>
      <c r="N3" s="8"/>
      <c r="O3" s="8"/>
      <c r="P3" s="8"/>
      <c r="Q3" s="8"/>
      <c r="R3" s="8"/>
      <c r="S3" s="8"/>
      <c r="T3" s="8"/>
      <c r="U3" s="8"/>
      <c r="V3" s="8"/>
      <c r="W3" s="8"/>
      <c r="X3" s="8"/>
      <c r="Y3" s="8"/>
      <c r="Z3" s="8"/>
    </row>
    <row r="4" spans="1:26" ht="12" customHeight="1" x14ac:dyDescent="0.25">
      <c r="A4" s="1015" t="s">
        <v>3374</v>
      </c>
      <c r="B4" s="1011"/>
      <c r="C4" s="1011"/>
      <c r="D4" s="1011"/>
      <c r="E4" s="1011"/>
      <c r="F4" s="1011"/>
      <c r="G4" s="1012"/>
      <c r="H4" s="1019"/>
      <c r="I4" s="8"/>
      <c r="J4" s="8"/>
      <c r="K4" s="8"/>
      <c r="L4" s="8"/>
      <c r="M4" s="8"/>
      <c r="N4" s="8"/>
      <c r="O4" s="8"/>
      <c r="P4" s="8"/>
      <c r="Q4" s="8"/>
      <c r="R4" s="8"/>
      <c r="S4" s="8"/>
      <c r="T4" s="8"/>
      <c r="U4" s="8"/>
      <c r="V4" s="8"/>
      <c r="W4" s="8"/>
      <c r="X4" s="8"/>
      <c r="Y4" s="8"/>
      <c r="Z4" s="8"/>
    </row>
    <row r="5" spans="1:26" ht="15" customHeight="1" x14ac:dyDescent="0.25">
      <c r="A5" s="1015" t="s">
        <v>3375</v>
      </c>
      <c r="B5" s="1011"/>
      <c r="C5" s="1011"/>
      <c r="D5" s="1011"/>
      <c r="E5" s="1011"/>
      <c r="F5" s="1011"/>
      <c r="G5" s="1012"/>
      <c r="H5" s="1019"/>
      <c r="I5" s="8"/>
      <c r="J5" s="8"/>
      <c r="K5" s="8"/>
      <c r="L5" s="8"/>
      <c r="M5" s="8"/>
      <c r="N5" s="8"/>
      <c r="O5" s="8"/>
      <c r="P5" s="8"/>
      <c r="Q5" s="8"/>
      <c r="R5" s="8"/>
      <c r="S5" s="8"/>
      <c r="T5" s="8"/>
      <c r="U5" s="8"/>
      <c r="V5" s="8"/>
      <c r="W5" s="8"/>
      <c r="X5" s="8"/>
      <c r="Y5" s="8"/>
      <c r="Z5" s="8"/>
    </row>
    <row r="6" spans="1:26" ht="27" customHeight="1" x14ac:dyDescent="0.25">
      <c r="A6" s="1015" t="s">
        <v>3376</v>
      </c>
      <c r="B6" s="1011"/>
      <c r="C6" s="1011"/>
      <c r="D6" s="1011"/>
      <c r="E6" s="1011"/>
      <c r="F6" s="1011"/>
      <c r="G6" s="1012"/>
      <c r="H6" s="1018"/>
      <c r="I6" s="8"/>
      <c r="J6" s="8"/>
      <c r="K6" s="8"/>
      <c r="L6" s="8"/>
      <c r="M6" s="8"/>
      <c r="N6" s="8"/>
      <c r="O6" s="8"/>
      <c r="P6" s="8"/>
      <c r="Q6" s="8"/>
      <c r="R6" s="8"/>
      <c r="S6" s="8"/>
      <c r="T6" s="8"/>
      <c r="U6" s="8"/>
      <c r="V6" s="8"/>
      <c r="W6" s="8"/>
      <c r="X6" s="8"/>
      <c r="Y6" s="8"/>
      <c r="Z6" s="8"/>
    </row>
    <row r="7" spans="1:26" ht="15" customHeight="1" x14ac:dyDescent="0.25">
      <c r="A7" s="1015" t="s">
        <v>3377</v>
      </c>
      <c r="B7" s="1011"/>
      <c r="C7" s="1011"/>
      <c r="D7" s="1011"/>
      <c r="E7" s="1011"/>
      <c r="F7" s="1011"/>
      <c r="G7" s="1012"/>
      <c r="H7" s="1017" t="s">
        <v>699</v>
      </c>
      <c r="I7" s="8"/>
      <c r="J7" s="8"/>
      <c r="K7" s="8"/>
      <c r="L7" s="8"/>
      <c r="M7" s="8"/>
      <c r="N7" s="8"/>
      <c r="O7" s="8"/>
      <c r="P7" s="8"/>
      <c r="Q7" s="8"/>
      <c r="R7" s="8"/>
      <c r="S7" s="8"/>
      <c r="T7" s="8"/>
      <c r="U7" s="8"/>
      <c r="V7" s="8"/>
      <c r="W7" s="8"/>
      <c r="X7" s="8"/>
      <c r="Y7" s="8"/>
      <c r="Z7" s="8"/>
    </row>
    <row r="8" spans="1:26" ht="15" customHeight="1" x14ac:dyDescent="0.25">
      <c r="A8" s="1015" t="s">
        <v>3378</v>
      </c>
      <c r="B8" s="1011"/>
      <c r="C8" s="1011"/>
      <c r="D8" s="1011"/>
      <c r="E8" s="1011"/>
      <c r="F8" s="1011"/>
      <c r="G8" s="1012"/>
      <c r="H8" s="1019"/>
      <c r="I8" s="8"/>
      <c r="J8" s="8"/>
      <c r="K8" s="8"/>
      <c r="L8" s="8"/>
      <c r="M8" s="8"/>
      <c r="N8" s="8"/>
      <c r="O8" s="8"/>
      <c r="P8" s="8"/>
      <c r="Q8" s="8"/>
      <c r="R8" s="8"/>
      <c r="S8" s="8"/>
      <c r="T8" s="8"/>
      <c r="U8" s="8"/>
      <c r="V8" s="8"/>
      <c r="W8" s="8"/>
      <c r="X8" s="8"/>
      <c r="Y8" s="8"/>
      <c r="Z8" s="8"/>
    </row>
    <row r="9" spans="1:26" ht="15" customHeight="1" x14ac:dyDescent="0.25">
      <c r="A9" s="1015" t="s">
        <v>3379</v>
      </c>
      <c r="B9" s="1011"/>
      <c r="C9" s="1011"/>
      <c r="D9" s="1011"/>
      <c r="E9" s="1011"/>
      <c r="F9" s="1011"/>
      <c r="G9" s="1012"/>
      <c r="H9" s="1019"/>
      <c r="I9" s="8"/>
      <c r="J9" s="8"/>
      <c r="K9" s="8"/>
      <c r="L9" s="8"/>
      <c r="M9" s="8"/>
      <c r="N9" s="8"/>
      <c r="O9" s="8"/>
      <c r="P9" s="8"/>
      <c r="Q9" s="8"/>
      <c r="R9" s="8"/>
      <c r="S9" s="8"/>
      <c r="T9" s="8"/>
      <c r="U9" s="8"/>
      <c r="V9" s="8"/>
      <c r="W9" s="8"/>
      <c r="X9" s="8"/>
      <c r="Y9" s="8"/>
      <c r="Z9" s="8"/>
    </row>
    <row r="10" spans="1:26" ht="15" customHeight="1" x14ac:dyDescent="0.25">
      <c r="A10" s="1015" t="s">
        <v>3380</v>
      </c>
      <c r="B10" s="1011"/>
      <c r="C10" s="1011"/>
      <c r="D10" s="1011"/>
      <c r="E10" s="1011"/>
      <c r="F10" s="1011"/>
      <c r="G10" s="1012"/>
      <c r="H10" s="1019"/>
      <c r="I10" s="8"/>
      <c r="J10" s="8"/>
      <c r="K10" s="8"/>
      <c r="L10" s="8"/>
      <c r="M10" s="8"/>
      <c r="N10" s="8"/>
      <c r="O10" s="8"/>
      <c r="P10" s="8"/>
      <c r="Q10" s="8"/>
      <c r="R10" s="8"/>
      <c r="S10" s="8"/>
      <c r="T10" s="8"/>
      <c r="U10" s="8"/>
      <c r="V10" s="8"/>
      <c r="W10" s="8"/>
      <c r="X10" s="8"/>
      <c r="Y10" s="8"/>
      <c r="Z10" s="8"/>
    </row>
    <row r="11" spans="1:26" ht="15" customHeight="1" x14ac:dyDescent="0.25">
      <c r="A11" s="1015" t="s">
        <v>3381</v>
      </c>
      <c r="B11" s="1011"/>
      <c r="C11" s="1011"/>
      <c r="D11" s="1011"/>
      <c r="E11" s="1011"/>
      <c r="F11" s="1011"/>
      <c r="G11" s="1012"/>
      <c r="H11" s="1019"/>
      <c r="I11" s="8"/>
      <c r="J11" s="8"/>
      <c r="K11" s="8"/>
      <c r="L11" s="8"/>
      <c r="M11" s="8"/>
      <c r="N11" s="8"/>
      <c r="O11" s="8"/>
      <c r="P11" s="8"/>
      <c r="Q11" s="8"/>
      <c r="R11" s="8"/>
      <c r="S11" s="8"/>
      <c r="T11" s="8"/>
      <c r="U11" s="8"/>
      <c r="V11" s="8"/>
      <c r="W11" s="8"/>
      <c r="X11" s="8"/>
      <c r="Y11" s="8"/>
      <c r="Z11" s="8"/>
    </row>
    <row r="12" spans="1:26" ht="15" customHeight="1" x14ac:dyDescent="0.25">
      <c r="A12" s="1015" t="s">
        <v>3382</v>
      </c>
      <c r="B12" s="1011"/>
      <c r="C12" s="1011"/>
      <c r="D12" s="1011"/>
      <c r="E12" s="1011"/>
      <c r="F12" s="1011"/>
      <c r="G12" s="1012"/>
      <c r="H12" s="1018"/>
      <c r="I12" s="8"/>
      <c r="J12" s="8"/>
      <c r="K12" s="8"/>
      <c r="L12" s="8"/>
      <c r="M12" s="8"/>
      <c r="N12" s="8"/>
      <c r="O12" s="8"/>
      <c r="P12" s="8"/>
      <c r="Q12" s="8"/>
      <c r="R12" s="8"/>
      <c r="S12" s="8"/>
      <c r="T12" s="8"/>
      <c r="U12" s="8"/>
      <c r="V12" s="8"/>
      <c r="W12" s="8"/>
      <c r="X12" s="8"/>
      <c r="Y12" s="8"/>
      <c r="Z12" s="8"/>
    </row>
    <row r="13" spans="1:26" ht="15" customHeight="1" x14ac:dyDescent="0.25">
      <c r="A13" s="1015" t="s">
        <v>3383</v>
      </c>
      <c r="B13" s="1011"/>
      <c r="C13" s="1011"/>
      <c r="D13" s="1011"/>
      <c r="E13" s="1011"/>
      <c r="F13" s="1011"/>
      <c r="G13" s="1012"/>
      <c r="H13" s="1017" t="s">
        <v>1648</v>
      </c>
      <c r="I13" s="8"/>
      <c r="J13" s="8"/>
      <c r="K13" s="8"/>
      <c r="L13" s="8"/>
      <c r="M13" s="8"/>
      <c r="N13" s="8"/>
      <c r="O13" s="8"/>
      <c r="P13" s="8"/>
      <c r="Q13" s="8"/>
      <c r="R13" s="8"/>
      <c r="S13" s="8"/>
      <c r="T13" s="8"/>
      <c r="U13" s="8"/>
      <c r="V13" s="8"/>
      <c r="W13" s="8"/>
      <c r="X13" s="8"/>
      <c r="Y13" s="8"/>
      <c r="Z13" s="8"/>
    </row>
    <row r="14" spans="1:26" ht="15" customHeight="1" x14ac:dyDescent="0.25">
      <c r="A14" s="1015" t="s">
        <v>3384</v>
      </c>
      <c r="B14" s="1011"/>
      <c r="C14" s="1011"/>
      <c r="D14" s="1011"/>
      <c r="E14" s="1011"/>
      <c r="F14" s="1011"/>
      <c r="G14" s="1012"/>
      <c r="H14" s="1019"/>
      <c r="I14" s="8"/>
      <c r="J14" s="8"/>
      <c r="K14" s="8"/>
      <c r="L14" s="8"/>
      <c r="M14" s="8"/>
      <c r="N14" s="8"/>
      <c r="O14" s="8"/>
      <c r="P14" s="8"/>
      <c r="Q14" s="8"/>
      <c r="R14" s="8"/>
      <c r="S14" s="8"/>
      <c r="T14" s="8"/>
      <c r="U14" s="8"/>
      <c r="V14" s="8"/>
      <c r="W14" s="8"/>
      <c r="X14" s="8"/>
      <c r="Y14" s="8"/>
      <c r="Z14" s="8"/>
    </row>
    <row r="15" spans="1:26" ht="29.25" customHeight="1" x14ac:dyDescent="0.25">
      <c r="A15" s="1015" t="s">
        <v>3385</v>
      </c>
      <c r="B15" s="1011"/>
      <c r="C15" s="1011"/>
      <c r="D15" s="1011"/>
      <c r="E15" s="1011"/>
      <c r="F15" s="1011"/>
      <c r="G15" s="1012"/>
      <c r="H15" s="1019"/>
      <c r="I15" s="8"/>
      <c r="J15" s="8"/>
      <c r="K15" s="8"/>
      <c r="L15" s="8"/>
      <c r="M15" s="8"/>
      <c r="N15" s="8"/>
      <c r="O15" s="8"/>
      <c r="P15" s="8"/>
      <c r="Q15" s="8"/>
      <c r="R15" s="8"/>
      <c r="S15" s="8"/>
      <c r="T15" s="8"/>
      <c r="U15" s="8"/>
      <c r="V15" s="8"/>
      <c r="W15" s="8"/>
      <c r="X15" s="8"/>
      <c r="Y15" s="8"/>
      <c r="Z15" s="8"/>
    </row>
    <row r="16" spans="1:26" ht="15" customHeight="1" x14ac:dyDescent="0.25">
      <c r="A16" s="1015" t="s">
        <v>3386</v>
      </c>
      <c r="B16" s="1011"/>
      <c r="C16" s="1011"/>
      <c r="D16" s="1011"/>
      <c r="E16" s="1011"/>
      <c r="F16" s="1011"/>
      <c r="G16" s="1012"/>
      <c r="H16" s="1018"/>
      <c r="I16" s="8"/>
      <c r="J16" s="8"/>
      <c r="K16" s="8"/>
      <c r="L16" s="8"/>
      <c r="M16" s="8"/>
      <c r="N16" s="8"/>
      <c r="O16" s="8"/>
      <c r="P16" s="8"/>
      <c r="Q16" s="8"/>
      <c r="R16" s="8"/>
      <c r="S16" s="8"/>
      <c r="T16" s="8"/>
      <c r="U16" s="8"/>
      <c r="V16" s="8"/>
      <c r="W16" s="8"/>
      <c r="X16" s="8"/>
      <c r="Y16" s="8"/>
      <c r="Z16" s="8"/>
    </row>
    <row r="17" spans="1:26" ht="15" customHeight="1" x14ac:dyDescent="0.25">
      <c r="A17" s="1015" t="s">
        <v>3387</v>
      </c>
      <c r="B17" s="1011"/>
      <c r="C17" s="1011"/>
      <c r="D17" s="1011"/>
      <c r="E17" s="1011"/>
      <c r="F17" s="1011"/>
      <c r="G17" s="1012"/>
      <c r="H17" s="1017" t="s">
        <v>3341</v>
      </c>
      <c r="I17" s="8"/>
      <c r="J17" s="8"/>
      <c r="K17" s="8"/>
      <c r="L17" s="8"/>
      <c r="M17" s="8"/>
      <c r="N17" s="8"/>
      <c r="O17" s="8"/>
      <c r="P17" s="8"/>
      <c r="Q17" s="8"/>
      <c r="R17" s="8"/>
      <c r="S17" s="8"/>
      <c r="T17" s="8"/>
      <c r="U17" s="8"/>
      <c r="V17" s="8"/>
      <c r="W17" s="8"/>
      <c r="X17" s="8"/>
      <c r="Y17" s="8"/>
      <c r="Z17" s="8"/>
    </row>
    <row r="18" spans="1:26" ht="18" customHeight="1" x14ac:dyDescent="0.25">
      <c r="A18" s="1015" t="s">
        <v>3388</v>
      </c>
      <c r="B18" s="1011"/>
      <c r="C18" s="1011"/>
      <c r="D18" s="1011"/>
      <c r="E18" s="1011"/>
      <c r="F18" s="1011"/>
      <c r="G18" s="1012"/>
      <c r="H18" s="1019"/>
      <c r="I18" s="8"/>
      <c r="J18" s="8"/>
      <c r="K18" s="8"/>
      <c r="L18" s="8"/>
      <c r="M18" s="8"/>
      <c r="N18" s="8"/>
      <c r="O18" s="8"/>
      <c r="P18" s="8"/>
      <c r="Q18" s="8"/>
      <c r="R18" s="8"/>
      <c r="S18" s="8"/>
      <c r="T18" s="8"/>
      <c r="U18" s="8"/>
      <c r="V18" s="8"/>
      <c r="W18" s="8"/>
      <c r="X18" s="8"/>
      <c r="Y18" s="8"/>
      <c r="Z18" s="8"/>
    </row>
    <row r="19" spans="1:26" ht="15" customHeight="1" x14ac:dyDescent="0.25">
      <c r="A19" s="1015" t="s">
        <v>3389</v>
      </c>
      <c r="B19" s="1011"/>
      <c r="C19" s="1011"/>
      <c r="D19" s="1011"/>
      <c r="E19" s="1011"/>
      <c r="F19" s="1011"/>
      <c r="G19" s="1012"/>
      <c r="H19" s="1019"/>
      <c r="I19" s="8"/>
      <c r="J19" s="8"/>
      <c r="K19" s="8"/>
      <c r="L19" s="8"/>
      <c r="M19" s="8"/>
      <c r="N19" s="8"/>
      <c r="O19" s="8"/>
      <c r="P19" s="8"/>
      <c r="Q19" s="8"/>
      <c r="R19" s="8"/>
      <c r="S19" s="8"/>
      <c r="T19" s="8"/>
      <c r="U19" s="8"/>
      <c r="V19" s="8"/>
      <c r="W19" s="8"/>
      <c r="X19" s="8"/>
      <c r="Y19" s="8"/>
      <c r="Z19" s="8"/>
    </row>
    <row r="20" spans="1:26" ht="15" customHeight="1" x14ac:dyDescent="0.25">
      <c r="A20" s="1015" t="s">
        <v>3390</v>
      </c>
      <c r="B20" s="1011"/>
      <c r="C20" s="1011"/>
      <c r="D20" s="1011"/>
      <c r="E20" s="1011"/>
      <c r="F20" s="1011"/>
      <c r="G20" s="1012"/>
      <c r="H20" s="1018"/>
      <c r="I20" s="8"/>
      <c r="J20" s="8"/>
      <c r="K20" s="8"/>
      <c r="L20" s="8"/>
      <c r="M20" s="8"/>
      <c r="N20" s="8"/>
      <c r="O20" s="8"/>
      <c r="P20" s="8"/>
      <c r="Q20" s="8"/>
      <c r="R20" s="8"/>
      <c r="S20" s="8"/>
      <c r="T20" s="8"/>
      <c r="U20" s="8"/>
      <c r="V20" s="8"/>
      <c r="W20" s="8"/>
      <c r="X20" s="8"/>
      <c r="Y20" s="8"/>
      <c r="Z20" s="8"/>
    </row>
    <row r="21" spans="1:26" ht="18.75" customHeight="1" x14ac:dyDescent="0.25">
      <c r="A21" s="1015" t="s">
        <v>3391</v>
      </c>
      <c r="B21" s="1011"/>
      <c r="C21" s="1011"/>
      <c r="D21" s="1011"/>
      <c r="E21" s="1011"/>
      <c r="F21" s="1011"/>
      <c r="G21" s="1012"/>
      <c r="H21" s="1017" t="s">
        <v>3333</v>
      </c>
      <c r="I21" s="8"/>
      <c r="J21" s="8"/>
      <c r="K21" s="8"/>
      <c r="L21" s="8"/>
      <c r="M21" s="8"/>
      <c r="N21" s="8"/>
      <c r="O21" s="8"/>
      <c r="P21" s="8"/>
      <c r="Q21" s="8"/>
      <c r="R21" s="8"/>
      <c r="S21" s="8"/>
      <c r="T21" s="8"/>
      <c r="U21" s="8"/>
      <c r="V21" s="8"/>
      <c r="W21" s="8"/>
      <c r="X21" s="8"/>
      <c r="Y21" s="8"/>
      <c r="Z21" s="8"/>
    </row>
    <row r="22" spans="1:26" ht="27.75" customHeight="1" x14ac:dyDescent="0.25">
      <c r="A22" s="1015" t="s">
        <v>3392</v>
      </c>
      <c r="B22" s="1011"/>
      <c r="C22" s="1011"/>
      <c r="D22" s="1011"/>
      <c r="E22" s="1011"/>
      <c r="F22" s="1011"/>
      <c r="G22" s="1012"/>
      <c r="H22" s="1019"/>
      <c r="I22" s="8"/>
      <c r="J22" s="8"/>
      <c r="K22" s="8"/>
      <c r="L22" s="8"/>
      <c r="M22" s="8"/>
      <c r="N22" s="8"/>
      <c r="O22" s="8"/>
      <c r="P22" s="8"/>
      <c r="Q22" s="8"/>
      <c r="R22" s="8"/>
      <c r="S22" s="8"/>
      <c r="T22" s="8"/>
      <c r="U22" s="8"/>
      <c r="V22" s="8"/>
      <c r="W22" s="8"/>
      <c r="X22" s="8"/>
      <c r="Y22" s="8"/>
      <c r="Z22" s="8"/>
    </row>
    <row r="23" spans="1:26" ht="18" customHeight="1" x14ac:dyDescent="0.25">
      <c r="A23" s="1015" t="s">
        <v>3393</v>
      </c>
      <c r="B23" s="1011"/>
      <c r="C23" s="1011"/>
      <c r="D23" s="1011"/>
      <c r="E23" s="1011"/>
      <c r="F23" s="1011"/>
      <c r="G23" s="1012"/>
      <c r="H23" s="1018"/>
      <c r="I23" s="8"/>
      <c r="J23" s="8"/>
      <c r="K23" s="8"/>
      <c r="L23" s="8"/>
      <c r="M23" s="8"/>
      <c r="N23" s="8"/>
      <c r="O23" s="8"/>
      <c r="P23" s="8"/>
      <c r="Q23" s="8"/>
      <c r="R23" s="8"/>
      <c r="S23" s="8"/>
      <c r="T23" s="8"/>
      <c r="U23" s="8"/>
      <c r="V23" s="8"/>
      <c r="W23" s="8"/>
      <c r="X23" s="8"/>
      <c r="Y23" s="8"/>
      <c r="Z23" s="8"/>
    </row>
    <row r="24" spans="1:26" ht="15.75" customHeight="1" x14ac:dyDescent="0.25">
      <c r="A24" s="1015" t="s">
        <v>3394</v>
      </c>
      <c r="B24" s="1011"/>
      <c r="C24" s="1011"/>
      <c r="D24" s="1011"/>
      <c r="E24" s="1011"/>
      <c r="F24" s="1011"/>
      <c r="G24" s="1012"/>
      <c r="H24" s="1017" t="s">
        <v>3345</v>
      </c>
      <c r="I24" s="8"/>
      <c r="J24" s="8"/>
      <c r="K24" s="8"/>
      <c r="L24" s="8"/>
      <c r="M24" s="8"/>
      <c r="N24" s="8"/>
      <c r="O24" s="8"/>
      <c r="P24" s="8"/>
      <c r="Q24" s="8"/>
      <c r="R24" s="8"/>
      <c r="S24" s="8"/>
      <c r="T24" s="8"/>
      <c r="U24" s="8"/>
      <c r="V24" s="8"/>
      <c r="W24" s="8"/>
      <c r="X24" s="8"/>
      <c r="Y24" s="8"/>
      <c r="Z24" s="8"/>
    </row>
    <row r="25" spans="1:26" ht="16.5" customHeight="1" x14ac:dyDescent="0.25">
      <c r="A25" s="1015" t="s">
        <v>3395</v>
      </c>
      <c r="B25" s="1011"/>
      <c r="C25" s="1011"/>
      <c r="D25" s="1011"/>
      <c r="E25" s="1011"/>
      <c r="F25" s="1011"/>
      <c r="G25" s="1012"/>
      <c r="H25" s="1018"/>
      <c r="I25" s="8"/>
      <c r="J25" s="8"/>
      <c r="K25" s="8"/>
      <c r="L25" s="8"/>
      <c r="M25" s="8"/>
      <c r="N25" s="8"/>
      <c r="O25" s="8"/>
      <c r="P25" s="8"/>
      <c r="Q25" s="8"/>
      <c r="R25" s="8"/>
      <c r="S25" s="8"/>
      <c r="T25" s="8"/>
      <c r="U25" s="8"/>
      <c r="V25" s="8"/>
      <c r="W25" s="8"/>
      <c r="X25" s="8"/>
      <c r="Y25" s="8"/>
      <c r="Z25" s="8"/>
    </row>
    <row r="26" spans="1:26" ht="15" customHeight="1" x14ac:dyDescent="0.25">
      <c r="A26" s="1015" t="s">
        <v>3396</v>
      </c>
      <c r="B26" s="1011"/>
      <c r="C26" s="1011"/>
      <c r="D26" s="1011"/>
      <c r="E26" s="1011"/>
      <c r="F26" s="1011"/>
      <c r="G26" s="1012"/>
      <c r="H26" s="1017" t="s">
        <v>3348</v>
      </c>
      <c r="I26" s="8"/>
      <c r="J26" s="8"/>
      <c r="K26" s="8"/>
      <c r="L26" s="8"/>
      <c r="M26" s="8"/>
      <c r="N26" s="8"/>
      <c r="O26" s="8"/>
      <c r="P26" s="8"/>
      <c r="Q26" s="8"/>
      <c r="R26" s="8"/>
      <c r="S26" s="8"/>
      <c r="T26" s="8"/>
      <c r="U26" s="8"/>
      <c r="V26" s="8"/>
      <c r="W26" s="8"/>
      <c r="X26" s="8"/>
      <c r="Y26" s="8"/>
      <c r="Z26" s="8"/>
    </row>
    <row r="27" spans="1:26" ht="15" customHeight="1" x14ac:dyDescent="0.25">
      <c r="A27" s="1015" t="s">
        <v>3397</v>
      </c>
      <c r="B27" s="1011"/>
      <c r="C27" s="1011"/>
      <c r="D27" s="1011"/>
      <c r="E27" s="1011"/>
      <c r="F27" s="1011"/>
      <c r="G27" s="1012"/>
      <c r="H27" s="1018"/>
      <c r="I27" s="8"/>
      <c r="J27" s="8"/>
      <c r="K27" s="8"/>
      <c r="L27" s="8"/>
      <c r="M27" s="8"/>
      <c r="N27" s="8"/>
      <c r="O27" s="8"/>
      <c r="P27" s="8"/>
      <c r="Q27" s="8"/>
      <c r="R27" s="8"/>
      <c r="S27" s="8"/>
      <c r="T27" s="8"/>
      <c r="U27" s="8"/>
      <c r="V27" s="8"/>
      <c r="W27" s="8"/>
      <c r="X27" s="8"/>
      <c r="Y27" s="8"/>
      <c r="Z27" s="8"/>
    </row>
    <row r="28" spans="1:26" ht="15" customHeight="1" x14ac:dyDescent="0.25">
      <c r="A28" s="1015" t="s">
        <v>3398</v>
      </c>
      <c r="B28" s="1011"/>
      <c r="C28" s="1011"/>
      <c r="D28" s="1011"/>
      <c r="E28" s="1011"/>
      <c r="F28" s="1011"/>
      <c r="G28" s="1012"/>
      <c r="H28" s="1017" t="s">
        <v>219</v>
      </c>
      <c r="I28" s="8"/>
      <c r="J28" s="8"/>
      <c r="K28" s="8"/>
      <c r="L28" s="8"/>
      <c r="M28" s="8"/>
      <c r="N28" s="8"/>
      <c r="O28" s="8"/>
      <c r="P28" s="8"/>
      <c r="Q28" s="8"/>
      <c r="R28" s="8"/>
      <c r="S28" s="8"/>
      <c r="T28" s="8"/>
      <c r="U28" s="8"/>
      <c r="V28" s="8"/>
      <c r="W28" s="8"/>
      <c r="X28" s="8"/>
      <c r="Y28" s="8"/>
      <c r="Z28" s="8"/>
    </row>
    <row r="29" spans="1:26" ht="26.25" customHeight="1" x14ac:dyDescent="0.25">
      <c r="A29" s="1015" t="s">
        <v>3399</v>
      </c>
      <c r="B29" s="1011"/>
      <c r="C29" s="1011"/>
      <c r="D29" s="1011"/>
      <c r="E29" s="1011"/>
      <c r="F29" s="1011"/>
      <c r="G29" s="1012"/>
      <c r="H29" s="1018"/>
      <c r="I29" s="8"/>
      <c r="J29" s="8"/>
      <c r="K29" s="8"/>
      <c r="L29" s="8"/>
      <c r="M29" s="8"/>
      <c r="N29" s="8"/>
      <c r="O29" s="8"/>
      <c r="P29" s="8"/>
      <c r="Q29" s="8"/>
      <c r="R29" s="8"/>
      <c r="S29" s="8"/>
      <c r="T29" s="8"/>
      <c r="U29" s="8"/>
      <c r="V29" s="8"/>
      <c r="W29" s="8"/>
      <c r="X29" s="8"/>
      <c r="Y29" s="8"/>
      <c r="Z29" s="8"/>
    </row>
    <row r="30" spans="1:26" ht="12" customHeight="1" x14ac:dyDescent="0.25">
      <c r="A30" s="1020"/>
      <c r="B30" s="1014"/>
      <c r="C30" s="1014"/>
      <c r="D30" s="1014"/>
      <c r="E30" s="1014"/>
      <c r="F30" s="1014"/>
      <c r="G30" s="1014"/>
      <c r="H30" s="7"/>
      <c r="I30" s="8"/>
      <c r="J30" s="8"/>
      <c r="K30" s="8"/>
      <c r="L30" s="8"/>
      <c r="M30" s="8"/>
      <c r="N30" s="8"/>
      <c r="O30" s="8"/>
      <c r="P30" s="8"/>
      <c r="Q30" s="8"/>
      <c r="R30" s="8"/>
      <c r="S30" s="8"/>
      <c r="T30" s="8"/>
      <c r="U30" s="8"/>
      <c r="V30" s="8"/>
      <c r="W30" s="8"/>
      <c r="X30" s="8"/>
      <c r="Y30" s="8"/>
      <c r="Z30" s="8"/>
    </row>
    <row r="31" spans="1:26" ht="12" customHeight="1" x14ac:dyDescent="0.25">
      <c r="A31" s="1020"/>
      <c r="B31" s="1014"/>
      <c r="C31" s="1014"/>
      <c r="D31" s="1014"/>
      <c r="E31" s="1014"/>
      <c r="F31" s="1014"/>
      <c r="G31" s="1014"/>
      <c r="H31" s="7"/>
      <c r="I31" s="8"/>
      <c r="J31" s="8"/>
      <c r="K31" s="8"/>
      <c r="L31" s="8"/>
      <c r="M31" s="8"/>
      <c r="N31" s="8"/>
      <c r="O31" s="8"/>
      <c r="P31" s="8"/>
      <c r="Q31" s="8"/>
      <c r="R31" s="8"/>
      <c r="S31" s="8"/>
      <c r="T31" s="8"/>
      <c r="U31" s="8"/>
      <c r="V31" s="8"/>
      <c r="W31" s="8"/>
      <c r="X31" s="8"/>
      <c r="Y31" s="8"/>
      <c r="Z31" s="8"/>
    </row>
    <row r="32" spans="1:26" ht="12" customHeight="1" x14ac:dyDescent="0.25">
      <c r="A32" s="1020"/>
      <c r="B32" s="1014"/>
      <c r="C32" s="1014"/>
      <c r="D32" s="1014"/>
      <c r="E32" s="1014"/>
      <c r="F32" s="1014"/>
      <c r="G32" s="1014"/>
      <c r="H32" s="7"/>
      <c r="I32" s="8"/>
      <c r="J32" s="8"/>
      <c r="K32" s="8"/>
      <c r="L32" s="8"/>
      <c r="M32" s="8"/>
      <c r="N32" s="8"/>
      <c r="O32" s="8"/>
      <c r="P32" s="8"/>
      <c r="Q32" s="8"/>
      <c r="R32" s="8"/>
      <c r="S32" s="8"/>
      <c r="T32" s="8"/>
      <c r="U32" s="8"/>
      <c r="V32" s="8"/>
      <c r="W32" s="8"/>
      <c r="X32" s="8"/>
      <c r="Y32" s="8"/>
      <c r="Z32" s="8"/>
    </row>
    <row r="33" spans="1:26" ht="12" customHeight="1" x14ac:dyDescent="0.25">
      <c r="A33" s="1020"/>
      <c r="B33" s="1014"/>
      <c r="C33" s="1014"/>
      <c r="D33" s="1014"/>
      <c r="E33" s="1014"/>
      <c r="F33" s="1014"/>
      <c r="G33" s="1014"/>
      <c r="H33" s="7"/>
      <c r="I33" s="8"/>
      <c r="J33" s="8"/>
      <c r="K33" s="8"/>
      <c r="L33" s="8"/>
      <c r="M33" s="8"/>
      <c r="N33" s="8"/>
      <c r="O33" s="8"/>
      <c r="P33" s="8"/>
      <c r="Q33" s="8"/>
      <c r="R33" s="8"/>
      <c r="S33" s="8"/>
      <c r="T33" s="8"/>
      <c r="U33" s="8"/>
      <c r="V33" s="8"/>
      <c r="W33" s="8"/>
      <c r="X33" s="8"/>
      <c r="Y33" s="8"/>
      <c r="Z33" s="8"/>
    </row>
    <row r="34" spans="1:26" ht="12" customHeight="1" x14ac:dyDescent="0.25">
      <c r="A34" s="1020"/>
      <c r="B34" s="1014"/>
      <c r="C34" s="1014"/>
      <c r="D34" s="1014"/>
      <c r="E34" s="1014"/>
      <c r="F34" s="1014"/>
      <c r="G34" s="1014"/>
      <c r="H34" s="7"/>
      <c r="I34" s="8"/>
      <c r="J34" s="8"/>
      <c r="K34" s="8"/>
      <c r="L34" s="8"/>
      <c r="M34" s="8"/>
      <c r="N34" s="8"/>
      <c r="O34" s="8"/>
      <c r="P34" s="8"/>
      <c r="Q34" s="8"/>
      <c r="R34" s="8"/>
      <c r="S34" s="8"/>
      <c r="T34" s="8"/>
      <c r="U34" s="8"/>
      <c r="V34" s="8"/>
      <c r="W34" s="8"/>
      <c r="X34" s="8"/>
      <c r="Y34" s="8"/>
      <c r="Z34" s="8"/>
    </row>
    <row r="35" spans="1:26" ht="12" customHeight="1" x14ac:dyDescent="0.25">
      <c r="A35" s="1020"/>
      <c r="B35" s="1014"/>
      <c r="C35" s="1014"/>
      <c r="D35" s="1014"/>
      <c r="E35" s="1014"/>
      <c r="F35" s="1014"/>
      <c r="G35" s="1014"/>
      <c r="H35" s="7"/>
      <c r="I35" s="8"/>
      <c r="J35" s="8"/>
      <c r="K35" s="8"/>
      <c r="L35" s="8"/>
      <c r="M35" s="8"/>
      <c r="N35" s="8"/>
      <c r="O35" s="8"/>
      <c r="P35" s="8"/>
      <c r="Q35" s="8"/>
      <c r="R35" s="8"/>
      <c r="S35" s="8"/>
      <c r="T35" s="8"/>
      <c r="U35" s="8"/>
      <c r="V35" s="8"/>
      <c r="W35" s="8"/>
      <c r="X35" s="8"/>
      <c r="Y35" s="8"/>
      <c r="Z35" s="8"/>
    </row>
    <row r="36" spans="1:26" ht="12" customHeight="1" x14ac:dyDescent="0.25">
      <c r="A36" s="1020"/>
      <c r="B36" s="1014"/>
      <c r="C36" s="1014"/>
      <c r="D36" s="1014"/>
      <c r="E36" s="1014"/>
      <c r="F36" s="1014"/>
      <c r="G36" s="1014"/>
      <c r="H36" s="7"/>
      <c r="I36" s="8"/>
      <c r="J36" s="8"/>
      <c r="K36" s="8"/>
      <c r="L36" s="8"/>
      <c r="M36" s="8"/>
      <c r="N36" s="8"/>
      <c r="O36" s="8"/>
      <c r="P36" s="8"/>
      <c r="Q36" s="8"/>
      <c r="R36" s="8"/>
      <c r="S36" s="8"/>
      <c r="T36" s="8"/>
      <c r="U36" s="8"/>
      <c r="V36" s="8"/>
      <c r="W36" s="8"/>
      <c r="X36" s="8"/>
      <c r="Y36" s="8"/>
      <c r="Z36" s="8"/>
    </row>
    <row r="37" spans="1:26" ht="12" customHeight="1" x14ac:dyDescent="0.25">
      <c r="A37" s="1020"/>
      <c r="B37" s="1014"/>
      <c r="C37" s="1014"/>
      <c r="D37" s="1014"/>
      <c r="E37" s="1014"/>
      <c r="F37" s="1014"/>
      <c r="G37" s="1014"/>
      <c r="H37" s="7"/>
      <c r="I37" s="8"/>
      <c r="J37" s="8"/>
      <c r="K37" s="8"/>
      <c r="L37" s="8"/>
      <c r="M37" s="8"/>
      <c r="N37" s="8"/>
      <c r="O37" s="8"/>
      <c r="P37" s="8"/>
      <c r="Q37" s="8"/>
      <c r="R37" s="8"/>
      <c r="S37" s="8"/>
      <c r="T37" s="8"/>
      <c r="U37" s="8"/>
      <c r="V37" s="8"/>
      <c r="W37" s="8"/>
      <c r="X37" s="8"/>
      <c r="Y37" s="8"/>
      <c r="Z37" s="8"/>
    </row>
    <row r="38" spans="1:26" ht="12" customHeight="1" x14ac:dyDescent="0.25">
      <c r="A38" s="1020"/>
      <c r="B38" s="1014"/>
      <c r="C38" s="1014"/>
      <c r="D38" s="1014"/>
      <c r="E38" s="1014"/>
      <c r="F38" s="1014"/>
      <c r="G38" s="1014"/>
      <c r="H38" s="7"/>
      <c r="I38" s="8"/>
      <c r="J38" s="8"/>
      <c r="K38" s="8"/>
      <c r="L38" s="8"/>
      <c r="M38" s="8"/>
      <c r="N38" s="8"/>
      <c r="O38" s="8"/>
      <c r="P38" s="8"/>
      <c r="Q38" s="8"/>
      <c r="R38" s="8"/>
      <c r="S38" s="8"/>
      <c r="T38" s="8"/>
      <c r="U38" s="8"/>
      <c r="V38" s="8"/>
      <c r="W38" s="8"/>
      <c r="X38" s="8"/>
      <c r="Y38" s="8"/>
      <c r="Z38" s="8"/>
    </row>
    <row r="39" spans="1:26" ht="12" customHeight="1" x14ac:dyDescent="0.25">
      <c r="A39" s="1020"/>
      <c r="B39" s="1014"/>
      <c r="C39" s="1014"/>
      <c r="D39" s="1014"/>
      <c r="E39" s="1014"/>
      <c r="F39" s="1014"/>
      <c r="G39" s="1014"/>
      <c r="H39" s="7"/>
      <c r="I39" s="8"/>
      <c r="J39" s="8"/>
      <c r="K39" s="8"/>
      <c r="L39" s="8"/>
      <c r="M39" s="8"/>
      <c r="N39" s="8"/>
      <c r="O39" s="8"/>
      <c r="P39" s="8"/>
      <c r="Q39" s="8"/>
      <c r="R39" s="8"/>
      <c r="S39" s="8"/>
      <c r="T39" s="8"/>
      <c r="U39" s="8"/>
      <c r="V39" s="8"/>
      <c r="W39" s="8"/>
      <c r="X39" s="8"/>
      <c r="Y39" s="8"/>
      <c r="Z39" s="8"/>
    </row>
    <row r="40" spans="1:26" ht="12" customHeight="1" x14ac:dyDescent="0.25">
      <c r="A40" s="1020"/>
      <c r="B40" s="1014"/>
      <c r="C40" s="1014"/>
      <c r="D40" s="1014"/>
      <c r="E40" s="1014"/>
      <c r="F40" s="1014"/>
      <c r="G40" s="1014"/>
      <c r="H40" s="7"/>
      <c r="I40" s="8"/>
      <c r="J40" s="8"/>
      <c r="K40" s="8"/>
      <c r="L40" s="8"/>
      <c r="M40" s="8"/>
      <c r="N40" s="8"/>
      <c r="O40" s="8"/>
      <c r="P40" s="8"/>
      <c r="Q40" s="8"/>
      <c r="R40" s="8"/>
      <c r="S40" s="8"/>
      <c r="T40" s="8"/>
      <c r="U40" s="8"/>
      <c r="V40" s="8"/>
      <c r="W40" s="8"/>
      <c r="X40" s="8"/>
      <c r="Y40" s="8"/>
      <c r="Z40" s="8"/>
    </row>
    <row r="41" spans="1:26" ht="12" customHeight="1" x14ac:dyDescent="0.25">
      <c r="A41" s="1020"/>
      <c r="B41" s="1014"/>
      <c r="C41" s="1014"/>
      <c r="D41" s="1014"/>
      <c r="E41" s="1014"/>
      <c r="F41" s="1014"/>
      <c r="G41" s="1014"/>
      <c r="H41" s="7"/>
      <c r="I41" s="8"/>
      <c r="J41" s="8"/>
      <c r="K41" s="8"/>
      <c r="L41" s="8"/>
      <c r="M41" s="8"/>
      <c r="N41" s="8"/>
      <c r="O41" s="8"/>
      <c r="P41" s="8"/>
      <c r="Q41" s="8"/>
      <c r="R41" s="8"/>
      <c r="S41" s="8"/>
      <c r="T41" s="8"/>
      <c r="U41" s="8"/>
      <c r="V41" s="8"/>
      <c r="W41" s="8"/>
      <c r="X41" s="8"/>
      <c r="Y41" s="8"/>
      <c r="Z41" s="8"/>
    </row>
    <row r="42" spans="1:26" ht="12" customHeight="1" x14ac:dyDescent="0.25">
      <c r="A42" s="1020"/>
      <c r="B42" s="1014"/>
      <c r="C42" s="1014"/>
      <c r="D42" s="1014"/>
      <c r="E42" s="1014"/>
      <c r="F42" s="1014"/>
      <c r="G42" s="1014"/>
      <c r="H42" s="7"/>
      <c r="I42" s="8"/>
      <c r="J42" s="8"/>
      <c r="K42" s="8"/>
      <c r="L42" s="8"/>
      <c r="M42" s="8"/>
      <c r="N42" s="8"/>
      <c r="O42" s="8"/>
      <c r="P42" s="8"/>
      <c r="Q42" s="8"/>
      <c r="R42" s="8"/>
      <c r="S42" s="8"/>
      <c r="T42" s="8"/>
      <c r="U42" s="8"/>
      <c r="V42" s="8"/>
      <c r="W42" s="8"/>
      <c r="X42" s="8"/>
      <c r="Y42" s="8"/>
      <c r="Z42" s="8"/>
    </row>
    <row r="43" spans="1:26" ht="12" customHeight="1" x14ac:dyDescent="0.25">
      <c r="A43" s="1020"/>
      <c r="B43" s="1014"/>
      <c r="C43" s="1014"/>
      <c r="D43" s="1014"/>
      <c r="E43" s="1014"/>
      <c r="F43" s="1014"/>
      <c r="G43" s="1014"/>
      <c r="H43" s="7"/>
      <c r="I43" s="8"/>
      <c r="J43" s="8"/>
      <c r="K43" s="8"/>
      <c r="L43" s="8"/>
      <c r="M43" s="8"/>
      <c r="N43" s="8"/>
      <c r="O43" s="8"/>
      <c r="P43" s="8"/>
      <c r="Q43" s="8"/>
      <c r="R43" s="8"/>
      <c r="S43" s="8"/>
      <c r="T43" s="8"/>
      <c r="U43" s="8"/>
      <c r="V43" s="8"/>
      <c r="W43" s="8"/>
      <c r="X43" s="8"/>
      <c r="Y43" s="8"/>
      <c r="Z43" s="8"/>
    </row>
    <row r="44" spans="1:26" ht="12" customHeight="1" x14ac:dyDescent="0.25">
      <c r="A44" s="1020"/>
      <c r="B44" s="1014"/>
      <c r="C44" s="1014"/>
      <c r="D44" s="1014"/>
      <c r="E44" s="1014"/>
      <c r="F44" s="1014"/>
      <c r="G44" s="1014"/>
      <c r="H44" s="7"/>
      <c r="I44" s="8"/>
      <c r="J44" s="8"/>
      <c r="K44" s="8"/>
      <c r="L44" s="8"/>
      <c r="M44" s="8"/>
      <c r="N44" s="8"/>
      <c r="O44" s="8"/>
      <c r="P44" s="8"/>
      <c r="Q44" s="8"/>
      <c r="R44" s="8"/>
      <c r="S44" s="8"/>
      <c r="T44" s="8"/>
      <c r="U44" s="8"/>
      <c r="V44" s="8"/>
      <c r="W44" s="8"/>
      <c r="X44" s="8"/>
      <c r="Y44" s="8"/>
      <c r="Z44" s="8"/>
    </row>
    <row r="45" spans="1:26" ht="12" customHeight="1" x14ac:dyDescent="0.25">
      <c r="A45" s="1020"/>
      <c r="B45" s="1014"/>
      <c r="C45" s="1014"/>
      <c r="D45" s="1014"/>
      <c r="E45" s="1014"/>
      <c r="F45" s="1014"/>
      <c r="G45" s="1014"/>
      <c r="H45" s="7"/>
      <c r="I45" s="8"/>
      <c r="J45" s="8"/>
      <c r="K45" s="8"/>
      <c r="L45" s="8"/>
      <c r="M45" s="8"/>
      <c r="N45" s="8"/>
      <c r="O45" s="8"/>
      <c r="P45" s="8"/>
      <c r="Q45" s="8"/>
      <c r="R45" s="8"/>
      <c r="S45" s="8"/>
      <c r="T45" s="8"/>
      <c r="U45" s="8"/>
      <c r="V45" s="8"/>
      <c r="W45" s="8"/>
      <c r="X45" s="8"/>
      <c r="Y45" s="8"/>
      <c r="Z45" s="8"/>
    </row>
    <row r="46" spans="1:26" ht="12" customHeight="1" x14ac:dyDescent="0.25">
      <c r="A46" s="1020"/>
      <c r="B46" s="1014"/>
      <c r="C46" s="1014"/>
      <c r="D46" s="1014"/>
      <c r="E46" s="1014"/>
      <c r="F46" s="1014"/>
      <c r="G46" s="1014"/>
      <c r="H46" s="7"/>
      <c r="I46" s="8"/>
      <c r="J46" s="8"/>
      <c r="K46" s="8"/>
      <c r="L46" s="8"/>
      <c r="M46" s="8"/>
      <c r="N46" s="8"/>
      <c r="O46" s="8"/>
      <c r="P46" s="8"/>
      <c r="Q46" s="8"/>
      <c r="R46" s="8"/>
      <c r="S46" s="8"/>
      <c r="T46" s="8"/>
      <c r="U46" s="8"/>
      <c r="V46" s="8"/>
      <c r="W46" s="8"/>
      <c r="X46" s="8"/>
      <c r="Y46" s="8"/>
      <c r="Z46" s="8"/>
    </row>
    <row r="47" spans="1:26" ht="12" customHeight="1" x14ac:dyDescent="0.25">
      <c r="A47" s="1020"/>
      <c r="B47" s="1014"/>
      <c r="C47" s="1014"/>
      <c r="D47" s="1014"/>
      <c r="E47" s="1014"/>
      <c r="F47" s="1014"/>
      <c r="G47" s="1014"/>
      <c r="H47" s="7"/>
      <c r="I47" s="8"/>
      <c r="J47" s="8"/>
      <c r="K47" s="8"/>
      <c r="L47" s="8"/>
      <c r="M47" s="8"/>
      <c r="N47" s="8"/>
      <c r="O47" s="8"/>
      <c r="P47" s="8"/>
      <c r="Q47" s="8"/>
      <c r="R47" s="8"/>
      <c r="S47" s="8"/>
      <c r="T47" s="8"/>
      <c r="U47" s="8"/>
      <c r="V47" s="8"/>
      <c r="W47" s="8"/>
      <c r="X47" s="8"/>
      <c r="Y47" s="8"/>
      <c r="Z47" s="8"/>
    </row>
    <row r="48" spans="1:26" ht="12" customHeight="1" x14ac:dyDescent="0.25">
      <c r="A48" s="1020"/>
      <c r="B48" s="1014"/>
      <c r="C48" s="1014"/>
      <c r="D48" s="1014"/>
      <c r="E48" s="1014"/>
      <c r="F48" s="1014"/>
      <c r="G48" s="1014"/>
      <c r="H48" s="7"/>
      <c r="I48" s="8"/>
      <c r="J48" s="8"/>
      <c r="K48" s="8"/>
      <c r="L48" s="8"/>
      <c r="M48" s="8"/>
      <c r="N48" s="8"/>
      <c r="O48" s="8"/>
      <c r="P48" s="8"/>
      <c r="Q48" s="8"/>
      <c r="R48" s="8"/>
      <c r="S48" s="8"/>
      <c r="T48" s="8"/>
      <c r="U48" s="8"/>
      <c r="V48" s="8"/>
      <c r="W48" s="8"/>
      <c r="X48" s="8"/>
      <c r="Y48" s="8"/>
      <c r="Z48" s="8"/>
    </row>
    <row r="49" spans="1:26" ht="12" customHeight="1" x14ac:dyDescent="0.25">
      <c r="A49" s="1020"/>
      <c r="B49" s="1014"/>
      <c r="C49" s="1014"/>
      <c r="D49" s="1014"/>
      <c r="E49" s="1014"/>
      <c r="F49" s="1014"/>
      <c r="G49" s="1014"/>
      <c r="H49" s="7"/>
      <c r="I49" s="8"/>
      <c r="J49" s="8"/>
      <c r="K49" s="8"/>
      <c r="L49" s="8"/>
      <c r="M49" s="8"/>
      <c r="N49" s="8"/>
      <c r="O49" s="8"/>
      <c r="P49" s="8"/>
      <c r="Q49" s="8"/>
      <c r="R49" s="8"/>
      <c r="S49" s="8"/>
      <c r="T49" s="8"/>
      <c r="U49" s="8"/>
      <c r="V49" s="8"/>
      <c r="W49" s="8"/>
      <c r="X49" s="8"/>
      <c r="Y49" s="8"/>
      <c r="Z49" s="8"/>
    </row>
    <row r="50" spans="1:26" ht="12" customHeight="1" x14ac:dyDescent="0.25">
      <c r="A50" s="1020"/>
      <c r="B50" s="1014"/>
      <c r="C50" s="1014"/>
      <c r="D50" s="1014"/>
      <c r="E50" s="1014"/>
      <c r="F50" s="1014"/>
      <c r="G50" s="1014"/>
      <c r="H50" s="7"/>
      <c r="I50" s="8"/>
      <c r="J50" s="8"/>
      <c r="K50" s="8"/>
      <c r="L50" s="8"/>
      <c r="M50" s="8"/>
      <c r="N50" s="8"/>
      <c r="O50" s="8"/>
      <c r="P50" s="8"/>
      <c r="Q50" s="8"/>
      <c r="R50" s="8"/>
      <c r="S50" s="8"/>
      <c r="T50" s="8"/>
      <c r="U50" s="8"/>
      <c r="V50" s="8"/>
      <c r="W50" s="8"/>
      <c r="X50" s="8"/>
      <c r="Y50" s="8"/>
      <c r="Z50" s="8"/>
    </row>
    <row r="51" spans="1:26" ht="12" customHeight="1" x14ac:dyDescent="0.25">
      <c r="A51" s="1020"/>
      <c r="B51" s="1014"/>
      <c r="C51" s="1014"/>
      <c r="D51" s="1014"/>
      <c r="E51" s="1014"/>
      <c r="F51" s="1014"/>
      <c r="G51" s="1014"/>
      <c r="H51" s="7"/>
      <c r="I51" s="8"/>
      <c r="J51" s="8"/>
      <c r="K51" s="8"/>
      <c r="L51" s="8"/>
      <c r="M51" s="8"/>
      <c r="N51" s="8"/>
      <c r="O51" s="8"/>
      <c r="P51" s="8"/>
      <c r="Q51" s="8"/>
      <c r="R51" s="8"/>
      <c r="S51" s="8"/>
      <c r="T51" s="8"/>
      <c r="U51" s="8"/>
      <c r="V51" s="8"/>
      <c r="W51" s="8"/>
      <c r="X51" s="8"/>
      <c r="Y51" s="8"/>
      <c r="Z51" s="8"/>
    </row>
    <row r="52" spans="1:26" ht="12" customHeight="1" x14ac:dyDescent="0.25">
      <c r="A52" s="1020"/>
      <c r="B52" s="1014"/>
      <c r="C52" s="1014"/>
      <c r="D52" s="1014"/>
      <c r="E52" s="1014"/>
      <c r="F52" s="1014"/>
      <c r="G52" s="1014"/>
      <c r="H52" s="7"/>
      <c r="I52" s="8"/>
      <c r="J52" s="8"/>
      <c r="K52" s="8"/>
      <c r="L52" s="8"/>
      <c r="M52" s="8"/>
      <c r="N52" s="8"/>
      <c r="O52" s="8"/>
      <c r="P52" s="8"/>
      <c r="Q52" s="8"/>
      <c r="R52" s="8"/>
      <c r="S52" s="8"/>
      <c r="T52" s="8"/>
      <c r="U52" s="8"/>
      <c r="V52" s="8"/>
      <c r="W52" s="8"/>
      <c r="X52" s="8"/>
      <c r="Y52" s="8"/>
      <c r="Z52" s="8"/>
    </row>
    <row r="53" spans="1:26" ht="12" customHeight="1" x14ac:dyDescent="0.25">
      <c r="A53" s="1020"/>
      <c r="B53" s="1014"/>
      <c r="C53" s="1014"/>
      <c r="D53" s="1014"/>
      <c r="E53" s="1014"/>
      <c r="F53" s="1014"/>
      <c r="G53" s="1014"/>
      <c r="H53" s="7"/>
      <c r="I53" s="8"/>
      <c r="J53" s="8"/>
      <c r="K53" s="8"/>
      <c r="L53" s="8"/>
      <c r="M53" s="8"/>
      <c r="N53" s="8"/>
      <c r="O53" s="8"/>
      <c r="P53" s="8"/>
      <c r="Q53" s="8"/>
      <c r="R53" s="8"/>
      <c r="S53" s="8"/>
      <c r="T53" s="8"/>
      <c r="U53" s="8"/>
      <c r="V53" s="8"/>
      <c r="W53" s="8"/>
      <c r="X53" s="8"/>
      <c r="Y53" s="8"/>
      <c r="Z53" s="8"/>
    </row>
    <row r="54" spans="1:26" ht="12" customHeight="1" x14ac:dyDescent="0.25">
      <c r="A54" s="9"/>
      <c r="B54" s="9"/>
      <c r="C54" s="9"/>
      <c r="D54" s="9"/>
      <c r="E54" s="9"/>
      <c r="F54" s="9"/>
      <c r="G54" s="9"/>
      <c r="H54" s="7"/>
      <c r="I54" s="8"/>
      <c r="J54" s="8"/>
      <c r="K54" s="8"/>
      <c r="L54" s="8"/>
      <c r="M54" s="8"/>
      <c r="N54" s="8"/>
      <c r="O54" s="8"/>
      <c r="P54" s="8"/>
      <c r="Q54" s="8"/>
      <c r="R54" s="8"/>
      <c r="S54" s="8"/>
      <c r="T54" s="8"/>
      <c r="U54" s="8"/>
      <c r="V54" s="8"/>
      <c r="W54" s="8"/>
      <c r="X54" s="8"/>
      <c r="Y54" s="8"/>
      <c r="Z54" s="8"/>
    </row>
    <row r="55" spans="1:26" ht="12" customHeight="1" x14ac:dyDescent="0.25">
      <c r="A55" s="9"/>
      <c r="B55" s="9"/>
      <c r="C55" s="9"/>
      <c r="D55" s="9"/>
      <c r="E55" s="9"/>
      <c r="F55" s="9"/>
      <c r="G55" s="9"/>
      <c r="H55" s="7"/>
      <c r="I55" s="8"/>
      <c r="J55" s="8"/>
      <c r="K55" s="8"/>
      <c r="L55" s="8"/>
      <c r="M55" s="8"/>
      <c r="N55" s="8"/>
      <c r="O55" s="8"/>
      <c r="P55" s="8"/>
      <c r="Q55" s="8"/>
      <c r="R55" s="8"/>
      <c r="S55" s="8"/>
      <c r="T55" s="8"/>
      <c r="U55" s="8"/>
      <c r="V55" s="8"/>
      <c r="W55" s="8"/>
      <c r="X55" s="8"/>
      <c r="Y55" s="8"/>
      <c r="Z55" s="8"/>
    </row>
    <row r="56" spans="1:26" ht="12" customHeight="1" x14ac:dyDescent="0.25">
      <c r="A56" s="9"/>
      <c r="B56" s="9"/>
      <c r="C56" s="9"/>
      <c r="D56" s="9"/>
      <c r="E56" s="9"/>
      <c r="F56" s="9"/>
      <c r="G56" s="9"/>
      <c r="H56" s="7"/>
      <c r="I56" s="8"/>
      <c r="J56" s="8"/>
      <c r="K56" s="8"/>
      <c r="L56" s="8"/>
      <c r="M56" s="8"/>
      <c r="N56" s="8"/>
      <c r="O56" s="8"/>
      <c r="P56" s="8"/>
      <c r="Q56" s="8"/>
      <c r="R56" s="8"/>
      <c r="S56" s="8"/>
      <c r="T56" s="8"/>
      <c r="U56" s="8"/>
      <c r="V56" s="8"/>
      <c r="W56" s="8"/>
      <c r="X56" s="8"/>
      <c r="Y56" s="8"/>
      <c r="Z56" s="8"/>
    </row>
    <row r="57" spans="1:26" ht="12" customHeight="1" x14ac:dyDescent="0.25">
      <c r="A57" s="9"/>
      <c r="B57" s="9"/>
      <c r="C57" s="9"/>
      <c r="D57" s="9"/>
      <c r="E57" s="9"/>
      <c r="F57" s="9"/>
      <c r="G57" s="9"/>
      <c r="H57" s="7"/>
      <c r="I57" s="8"/>
      <c r="J57" s="8"/>
      <c r="K57" s="8"/>
      <c r="L57" s="8"/>
      <c r="M57" s="8"/>
      <c r="N57" s="8"/>
      <c r="O57" s="8"/>
      <c r="P57" s="8"/>
      <c r="Q57" s="8"/>
      <c r="R57" s="8"/>
      <c r="S57" s="8"/>
      <c r="T57" s="8"/>
      <c r="U57" s="8"/>
      <c r="V57" s="8"/>
      <c r="W57" s="8"/>
      <c r="X57" s="8"/>
      <c r="Y57" s="8"/>
      <c r="Z57" s="8"/>
    </row>
    <row r="58" spans="1:26" ht="12" customHeight="1" x14ac:dyDescent="0.25">
      <c r="A58" s="9"/>
      <c r="B58" s="9"/>
      <c r="C58" s="9"/>
      <c r="D58" s="9"/>
      <c r="E58" s="9"/>
      <c r="F58" s="9"/>
      <c r="G58" s="9"/>
      <c r="H58" s="7"/>
      <c r="I58" s="8"/>
      <c r="J58" s="8"/>
      <c r="K58" s="8"/>
      <c r="L58" s="8"/>
      <c r="M58" s="8"/>
      <c r="N58" s="8"/>
      <c r="O58" s="8"/>
      <c r="P58" s="8"/>
      <c r="Q58" s="8"/>
      <c r="R58" s="8"/>
      <c r="S58" s="8"/>
      <c r="T58" s="8"/>
      <c r="U58" s="8"/>
      <c r="V58" s="8"/>
      <c r="W58" s="8"/>
      <c r="X58" s="8"/>
      <c r="Y58" s="8"/>
      <c r="Z58" s="8"/>
    </row>
    <row r="59" spans="1:26" ht="12" customHeight="1" x14ac:dyDescent="0.25">
      <c r="A59" s="9"/>
      <c r="B59" s="9"/>
      <c r="C59" s="9"/>
      <c r="D59" s="9"/>
      <c r="E59" s="9"/>
      <c r="F59" s="9"/>
      <c r="G59" s="9"/>
      <c r="H59" s="7"/>
      <c r="I59" s="8"/>
      <c r="J59" s="8"/>
      <c r="K59" s="8"/>
      <c r="L59" s="8"/>
      <c r="M59" s="8"/>
      <c r="N59" s="8"/>
      <c r="O59" s="8"/>
      <c r="P59" s="8"/>
      <c r="Q59" s="8"/>
      <c r="R59" s="8"/>
      <c r="S59" s="8"/>
      <c r="T59" s="8"/>
      <c r="U59" s="8"/>
      <c r="V59" s="8"/>
      <c r="W59" s="8"/>
      <c r="X59" s="8"/>
      <c r="Y59" s="8"/>
      <c r="Z59" s="8"/>
    </row>
    <row r="60" spans="1:26" ht="12" customHeight="1" x14ac:dyDescent="0.25">
      <c r="A60" s="9"/>
      <c r="B60" s="9"/>
      <c r="C60" s="9"/>
      <c r="D60" s="9"/>
      <c r="E60" s="9"/>
      <c r="F60" s="9"/>
      <c r="G60" s="9"/>
      <c r="H60" s="7"/>
      <c r="I60" s="8"/>
      <c r="J60" s="8"/>
      <c r="K60" s="8"/>
      <c r="L60" s="8"/>
      <c r="M60" s="8"/>
      <c r="N60" s="8"/>
      <c r="O60" s="8"/>
      <c r="P60" s="8"/>
      <c r="Q60" s="8"/>
      <c r="R60" s="8"/>
      <c r="S60" s="8"/>
      <c r="T60" s="8"/>
      <c r="U60" s="8"/>
      <c r="V60" s="8"/>
      <c r="W60" s="8"/>
      <c r="X60" s="8"/>
      <c r="Y60" s="8"/>
      <c r="Z60" s="8"/>
    </row>
    <row r="61" spans="1:26" ht="12" customHeight="1" x14ac:dyDescent="0.25">
      <c r="A61" s="9"/>
      <c r="B61" s="9"/>
      <c r="C61" s="9"/>
      <c r="D61" s="9"/>
      <c r="E61" s="9"/>
      <c r="F61" s="9"/>
      <c r="G61" s="9"/>
      <c r="H61" s="7"/>
      <c r="I61" s="8"/>
      <c r="J61" s="8"/>
      <c r="K61" s="8"/>
      <c r="L61" s="8"/>
      <c r="M61" s="8"/>
      <c r="N61" s="8"/>
      <c r="O61" s="8"/>
      <c r="P61" s="8"/>
      <c r="Q61" s="8"/>
      <c r="R61" s="8"/>
      <c r="S61" s="8"/>
      <c r="T61" s="8"/>
      <c r="U61" s="8"/>
      <c r="V61" s="8"/>
      <c r="W61" s="8"/>
      <c r="X61" s="8"/>
      <c r="Y61" s="8"/>
      <c r="Z61" s="8"/>
    </row>
    <row r="62" spans="1:26" ht="12" customHeight="1" x14ac:dyDescent="0.25">
      <c r="A62" s="9"/>
      <c r="B62" s="9"/>
      <c r="C62" s="9"/>
      <c r="D62" s="9"/>
      <c r="E62" s="9"/>
      <c r="F62" s="9"/>
      <c r="G62" s="9"/>
      <c r="H62" s="7"/>
      <c r="I62" s="8"/>
      <c r="J62" s="8"/>
      <c r="K62" s="8"/>
      <c r="L62" s="8"/>
      <c r="M62" s="8"/>
      <c r="N62" s="8"/>
      <c r="O62" s="8"/>
      <c r="P62" s="8"/>
      <c r="Q62" s="8"/>
      <c r="R62" s="8"/>
      <c r="S62" s="8"/>
      <c r="T62" s="8"/>
      <c r="U62" s="8"/>
      <c r="V62" s="8"/>
      <c r="W62" s="8"/>
      <c r="X62" s="8"/>
      <c r="Y62" s="8"/>
      <c r="Z62" s="8"/>
    </row>
    <row r="63" spans="1:26" ht="12" customHeight="1" x14ac:dyDescent="0.25">
      <c r="A63" s="9"/>
      <c r="B63" s="9"/>
      <c r="C63" s="9"/>
      <c r="D63" s="9"/>
      <c r="E63" s="9"/>
      <c r="F63" s="9"/>
      <c r="G63" s="9"/>
      <c r="H63" s="7"/>
      <c r="I63" s="8"/>
      <c r="J63" s="8"/>
      <c r="K63" s="8"/>
      <c r="L63" s="8"/>
      <c r="M63" s="8"/>
      <c r="N63" s="8"/>
      <c r="O63" s="8"/>
      <c r="P63" s="8"/>
      <c r="Q63" s="8"/>
      <c r="R63" s="8"/>
      <c r="S63" s="8"/>
      <c r="T63" s="8"/>
      <c r="U63" s="8"/>
      <c r="V63" s="8"/>
      <c r="W63" s="8"/>
      <c r="X63" s="8"/>
      <c r="Y63" s="8"/>
      <c r="Z63" s="8"/>
    </row>
    <row r="64" spans="1:26" ht="12" customHeight="1" x14ac:dyDescent="0.25">
      <c r="A64" s="9"/>
      <c r="B64" s="9"/>
      <c r="C64" s="9"/>
      <c r="D64" s="9"/>
      <c r="E64" s="9"/>
      <c r="F64" s="9"/>
      <c r="G64" s="9"/>
      <c r="H64" s="7"/>
      <c r="I64" s="8"/>
      <c r="J64" s="8"/>
      <c r="K64" s="8"/>
      <c r="L64" s="8"/>
      <c r="M64" s="8"/>
      <c r="N64" s="8"/>
      <c r="O64" s="8"/>
      <c r="P64" s="8"/>
      <c r="Q64" s="8"/>
      <c r="R64" s="8"/>
      <c r="S64" s="8"/>
      <c r="T64" s="8"/>
      <c r="U64" s="8"/>
      <c r="V64" s="8"/>
      <c r="W64" s="8"/>
      <c r="X64" s="8"/>
      <c r="Y64" s="8"/>
      <c r="Z64" s="8"/>
    </row>
    <row r="65" spans="1:26" ht="12" customHeight="1" x14ac:dyDescent="0.25">
      <c r="A65" s="9"/>
      <c r="B65" s="9"/>
      <c r="C65" s="9"/>
      <c r="D65" s="9"/>
      <c r="E65" s="9"/>
      <c r="F65" s="9"/>
      <c r="G65" s="9"/>
      <c r="H65" s="7"/>
      <c r="I65" s="8"/>
      <c r="J65" s="8"/>
      <c r="K65" s="8"/>
      <c r="L65" s="8"/>
      <c r="M65" s="8"/>
      <c r="N65" s="8"/>
      <c r="O65" s="8"/>
      <c r="P65" s="8"/>
      <c r="Q65" s="8"/>
      <c r="R65" s="8"/>
      <c r="S65" s="8"/>
      <c r="T65" s="8"/>
      <c r="U65" s="8"/>
      <c r="V65" s="8"/>
      <c r="W65" s="8"/>
      <c r="X65" s="8"/>
      <c r="Y65" s="8"/>
      <c r="Z65" s="8"/>
    </row>
    <row r="66" spans="1:26" ht="12" customHeight="1" x14ac:dyDescent="0.25">
      <c r="A66" s="9"/>
      <c r="B66" s="9"/>
      <c r="C66" s="9"/>
      <c r="D66" s="9"/>
      <c r="E66" s="9"/>
      <c r="F66" s="9"/>
      <c r="G66" s="9"/>
      <c r="H66" s="7"/>
      <c r="I66" s="8"/>
      <c r="J66" s="8"/>
      <c r="K66" s="8"/>
      <c r="L66" s="8"/>
      <c r="M66" s="8"/>
      <c r="N66" s="8"/>
      <c r="O66" s="8"/>
      <c r="P66" s="8"/>
      <c r="Q66" s="8"/>
      <c r="R66" s="8"/>
      <c r="S66" s="8"/>
      <c r="T66" s="8"/>
      <c r="U66" s="8"/>
      <c r="V66" s="8"/>
      <c r="W66" s="8"/>
      <c r="X66" s="8"/>
      <c r="Y66" s="8"/>
      <c r="Z66" s="8"/>
    </row>
    <row r="67" spans="1:26" ht="12" customHeight="1" x14ac:dyDescent="0.25">
      <c r="A67" s="9"/>
      <c r="B67" s="9"/>
      <c r="C67" s="9"/>
      <c r="D67" s="9"/>
      <c r="E67" s="9"/>
      <c r="F67" s="9"/>
      <c r="G67" s="9"/>
      <c r="H67" s="7"/>
      <c r="I67" s="8"/>
      <c r="J67" s="8"/>
      <c r="K67" s="8"/>
      <c r="L67" s="8"/>
      <c r="M67" s="8"/>
      <c r="N67" s="8"/>
      <c r="O67" s="8"/>
      <c r="P67" s="8"/>
      <c r="Q67" s="8"/>
      <c r="R67" s="8"/>
      <c r="S67" s="8"/>
      <c r="T67" s="8"/>
      <c r="U67" s="8"/>
      <c r="V67" s="8"/>
      <c r="W67" s="8"/>
      <c r="X67" s="8"/>
      <c r="Y67" s="8"/>
      <c r="Z67" s="8"/>
    </row>
    <row r="68" spans="1:26" ht="12" customHeight="1" x14ac:dyDescent="0.25">
      <c r="A68" s="9"/>
      <c r="B68" s="9"/>
      <c r="C68" s="9"/>
      <c r="D68" s="9"/>
      <c r="E68" s="9"/>
      <c r="F68" s="9"/>
      <c r="G68" s="9"/>
      <c r="H68" s="7"/>
      <c r="I68" s="8"/>
      <c r="J68" s="8"/>
      <c r="K68" s="8"/>
      <c r="L68" s="8"/>
      <c r="M68" s="8"/>
      <c r="N68" s="8"/>
      <c r="O68" s="8"/>
      <c r="P68" s="8"/>
      <c r="Q68" s="8"/>
      <c r="R68" s="8"/>
      <c r="S68" s="8"/>
      <c r="T68" s="8"/>
      <c r="U68" s="8"/>
      <c r="V68" s="8"/>
      <c r="W68" s="8"/>
      <c r="X68" s="8"/>
      <c r="Y68" s="8"/>
      <c r="Z68" s="8"/>
    </row>
    <row r="69" spans="1:26" ht="12" customHeight="1" x14ac:dyDescent="0.25">
      <c r="A69" s="9"/>
      <c r="B69" s="9"/>
      <c r="C69" s="9"/>
      <c r="D69" s="9"/>
      <c r="E69" s="9"/>
      <c r="F69" s="9"/>
      <c r="G69" s="9"/>
      <c r="H69" s="7"/>
      <c r="I69" s="8"/>
      <c r="J69" s="8"/>
      <c r="K69" s="8"/>
      <c r="L69" s="8"/>
      <c r="M69" s="8"/>
      <c r="N69" s="8"/>
      <c r="O69" s="8"/>
      <c r="P69" s="8"/>
      <c r="Q69" s="8"/>
      <c r="R69" s="8"/>
      <c r="S69" s="8"/>
      <c r="T69" s="8"/>
      <c r="U69" s="8"/>
      <c r="V69" s="8"/>
      <c r="W69" s="8"/>
      <c r="X69" s="8"/>
      <c r="Y69" s="8"/>
      <c r="Z69" s="8"/>
    </row>
    <row r="70" spans="1:26" ht="12" customHeight="1" x14ac:dyDescent="0.25">
      <c r="A70" s="9"/>
      <c r="B70" s="9"/>
      <c r="C70" s="9"/>
      <c r="D70" s="9"/>
      <c r="E70" s="9"/>
      <c r="F70" s="9"/>
      <c r="G70" s="9"/>
      <c r="H70" s="7"/>
      <c r="I70" s="8"/>
      <c r="J70" s="8"/>
      <c r="K70" s="8"/>
      <c r="L70" s="8"/>
      <c r="M70" s="8"/>
      <c r="N70" s="8"/>
      <c r="O70" s="8"/>
      <c r="P70" s="8"/>
      <c r="Q70" s="8"/>
      <c r="R70" s="8"/>
      <c r="S70" s="8"/>
      <c r="T70" s="8"/>
      <c r="U70" s="8"/>
      <c r="V70" s="8"/>
      <c r="W70" s="8"/>
      <c r="X70" s="8"/>
      <c r="Y70" s="8"/>
      <c r="Z70" s="8"/>
    </row>
    <row r="71" spans="1:26" ht="12" customHeight="1" x14ac:dyDescent="0.25">
      <c r="A71" s="9"/>
      <c r="B71" s="9"/>
      <c r="C71" s="9"/>
      <c r="D71" s="9"/>
      <c r="E71" s="9"/>
      <c r="F71" s="9"/>
      <c r="G71" s="9"/>
      <c r="H71" s="7"/>
      <c r="I71" s="8"/>
      <c r="J71" s="8"/>
      <c r="K71" s="8"/>
      <c r="L71" s="8"/>
      <c r="M71" s="8"/>
      <c r="N71" s="8"/>
      <c r="O71" s="8"/>
      <c r="P71" s="8"/>
      <c r="Q71" s="8"/>
      <c r="R71" s="8"/>
      <c r="S71" s="8"/>
      <c r="T71" s="8"/>
      <c r="U71" s="8"/>
      <c r="V71" s="8"/>
      <c r="W71" s="8"/>
      <c r="X71" s="8"/>
      <c r="Y71" s="8"/>
      <c r="Z71" s="8"/>
    </row>
    <row r="72" spans="1:26" ht="12" customHeight="1" x14ac:dyDescent="0.25">
      <c r="A72" s="9"/>
      <c r="B72" s="9"/>
      <c r="C72" s="9"/>
      <c r="D72" s="9"/>
      <c r="E72" s="9"/>
      <c r="F72" s="9"/>
      <c r="G72" s="9"/>
      <c r="H72" s="7"/>
      <c r="I72" s="8"/>
      <c r="J72" s="8"/>
      <c r="K72" s="8"/>
      <c r="L72" s="8"/>
      <c r="M72" s="8"/>
      <c r="N72" s="8"/>
      <c r="O72" s="8"/>
      <c r="P72" s="8"/>
      <c r="Q72" s="8"/>
      <c r="R72" s="8"/>
      <c r="S72" s="8"/>
      <c r="T72" s="8"/>
      <c r="U72" s="8"/>
      <c r="V72" s="8"/>
      <c r="W72" s="8"/>
      <c r="X72" s="8"/>
      <c r="Y72" s="8"/>
      <c r="Z72" s="8"/>
    </row>
    <row r="73" spans="1:26" ht="12" customHeight="1" x14ac:dyDescent="0.25">
      <c r="A73" s="9"/>
      <c r="B73" s="9"/>
      <c r="C73" s="9"/>
      <c r="D73" s="9"/>
      <c r="E73" s="9"/>
      <c r="F73" s="9"/>
      <c r="G73" s="9"/>
      <c r="H73" s="7"/>
      <c r="I73" s="8"/>
      <c r="J73" s="8"/>
      <c r="K73" s="8"/>
      <c r="L73" s="8"/>
      <c r="M73" s="8"/>
      <c r="N73" s="8"/>
      <c r="O73" s="8"/>
      <c r="P73" s="8"/>
      <c r="Q73" s="8"/>
      <c r="R73" s="8"/>
      <c r="S73" s="8"/>
      <c r="T73" s="8"/>
      <c r="U73" s="8"/>
      <c r="V73" s="8"/>
      <c r="W73" s="8"/>
      <c r="X73" s="8"/>
      <c r="Y73" s="8"/>
      <c r="Z73" s="8"/>
    </row>
    <row r="74" spans="1:26" ht="12" customHeight="1" x14ac:dyDescent="0.25">
      <c r="A74" s="9"/>
      <c r="B74" s="9"/>
      <c r="C74" s="9"/>
      <c r="D74" s="9"/>
      <c r="E74" s="9"/>
      <c r="F74" s="9"/>
      <c r="G74" s="9"/>
      <c r="H74" s="7"/>
      <c r="I74" s="8"/>
      <c r="J74" s="8"/>
      <c r="K74" s="8"/>
      <c r="L74" s="8"/>
      <c r="M74" s="8"/>
      <c r="N74" s="8"/>
      <c r="O74" s="8"/>
      <c r="P74" s="8"/>
      <c r="Q74" s="8"/>
      <c r="R74" s="8"/>
      <c r="S74" s="8"/>
      <c r="T74" s="8"/>
      <c r="U74" s="8"/>
      <c r="V74" s="8"/>
      <c r="W74" s="8"/>
      <c r="X74" s="8"/>
      <c r="Y74" s="8"/>
      <c r="Z74" s="8"/>
    </row>
    <row r="75" spans="1:26" ht="12" customHeight="1" x14ac:dyDescent="0.25">
      <c r="A75" s="9"/>
      <c r="B75" s="9"/>
      <c r="C75" s="9"/>
      <c r="D75" s="9"/>
      <c r="E75" s="9"/>
      <c r="F75" s="9"/>
      <c r="G75" s="9"/>
      <c r="H75" s="7"/>
      <c r="I75" s="8"/>
      <c r="J75" s="8"/>
      <c r="K75" s="8"/>
      <c r="L75" s="8"/>
      <c r="M75" s="8"/>
      <c r="N75" s="8"/>
      <c r="O75" s="8"/>
      <c r="P75" s="8"/>
      <c r="Q75" s="8"/>
      <c r="R75" s="8"/>
      <c r="S75" s="8"/>
      <c r="T75" s="8"/>
      <c r="U75" s="8"/>
      <c r="V75" s="8"/>
      <c r="W75" s="8"/>
      <c r="X75" s="8"/>
      <c r="Y75" s="8"/>
      <c r="Z75" s="8"/>
    </row>
    <row r="76" spans="1:26" ht="12" customHeight="1" x14ac:dyDescent="0.25">
      <c r="A76" s="9"/>
      <c r="B76" s="9"/>
      <c r="C76" s="9"/>
      <c r="D76" s="9"/>
      <c r="E76" s="9"/>
      <c r="F76" s="9"/>
      <c r="G76" s="9"/>
      <c r="H76" s="7"/>
      <c r="I76" s="8"/>
      <c r="J76" s="8"/>
      <c r="K76" s="8"/>
      <c r="L76" s="8"/>
      <c r="M76" s="8"/>
      <c r="N76" s="8"/>
      <c r="O76" s="8"/>
      <c r="P76" s="8"/>
      <c r="Q76" s="8"/>
      <c r="R76" s="8"/>
      <c r="S76" s="8"/>
      <c r="T76" s="8"/>
      <c r="U76" s="8"/>
      <c r="V76" s="8"/>
      <c r="W76" s="8"/>
      <c r="X76" s="8"/>
      <c r="Y76" s="8"/>
      <c r="Z76" s="8"/>
    </row>
    <row r="77" spans="1:26" ht="12" customHeight="1" x14ac:dyDescent="0.25">
      <c r="A77" s="9"/>
      <c r="B77" s="9"/>
      <c r="C77" s="9"/>
      <c r="D77" s="9"/>
      <c r="E77" s="9"/>
      <c r="F77" s="9"/>
      <c r="G77" s="9"/>
      <c r="H77" s="7"/>
      <c r="I77" s="8"/>
      <c r="J77" s="8"/>
      <c r="K77" s="8"/>
      <c r="L77" s="8"/>
      <c r="M77" s="8"/>
      <c r="N77" s="8"/>
      <c r="O77" s="8"/>
      <c r="P77" s="8"/>
      <c r="Q77" s="8"/>
      <c r="R77" s="8"/>
      <c r="S77" s="8"/>
      <c r="T77" s="8"/>
      <c r="U77" s="8"/>
      <c r="V77" s="8"/>
      <c r="W77" s="8"/>
      <c r="X77" s="8"/>
      <c r="Y77" s="8"/>
      <c r="Z77" s="8"/>
    </row>
    <row r="78" spans="1:26" ht="12" customHeight="1" x14ac:dyDescent="0.25">
      <c r="A78" s="9"/>
      <c r="B78" s="9"/>
      <c r="C78" s="9"/>
      <c r="D78" s="9"/>
      <c r="E78" s="9"/>
      <c r="F78" s="9"/>
      <c r="G78" s="9"/>
      <c r="H78" s="7"/>
      <c r="I78" s="8"/>
      <c r="J78" s="8"/>
      <c r="K78" s="8"/>
      <c r="L78" s="8"/>
      <c r="M78" s="8"/>
      <c r="N78" s="8"/>
      <c r="O78" s="8"/>
      <c r="P78" s="8"/>
      <c r="Q78" s="8"/>
      <c r="R78" s="8"/>
      <c r="S78" s="8"/>
      <c r="T78" s="8"/>
      <c r="U78" s="8"/>
      <c r="V78" s="8"/>
      <c r="W78" s="8"/>
      <c r="X78" s="8"/>
      <c r="Y78" s="8"/>
      <c r="Z78" s="8"/>
    </row>
    <row r="79" spans="1:26" ht="12" customHeight="1" x14ac:dyDescent="0.25">
      <c r="A79" s="9"/>
      <c r="B79" s="9"/>
      <c r="C79" s="9"/>
      <c r="D79" s="9"/>
      <c r="E79" s="9"/>
      <c r="F79" s="9"/>
      <c r="G79" s="9"/>
      <c r="H79" s="7"/>
      <c r="I79" s="8"/>
      <c r="J79" s="8"/>
      <c r="K79" s="8"/>
      <c r="L79" s="8"/>
      <c r="M79" s="8"/>
      <c r="N79" s="8"/>
      <c r="O79" s="8"/>
      <c r="P79" s="8"/>
      <c r="Q79" s="8"/>
      <c r="R79" s="8"/>
      <c r="S79" s="8"/>
      <c r="T79" s="8"/>
      <c r="U79" s="8"/>
      <c r="V79" s="8"/>
      <c r="W79" s="8"/>
      <c r="X79" s="8"/>
      <c r="Y79" s="8"/>
      <c r="Z79" s="8"/>
    </row>
    <row r="80" spans="1:26" ht="12" customHeight="1" x14ac:dyDescent="0.25">
      <c r="A80" s="9"/>
      <c r="B80" s="9"/>
      <c r="C80" s="9"/>
      <c r="D80" s="9"/>
      <c r="E80" s="9"/>
      <c r="F80" s="9"/>
      <c r="G80" s="9"/>
      <c r="H80" s="7"/>
      <c r="I80" s="8"/>
      <c r="J80" s="8"/>
      <c r="K80" s="8"/>
      <c r="L80" s="8"/>
      <c r="M80" s="8"/>
      <c r="N80" s="8"/>
      <c r="O80" s="8"/>
      <c r="P80" s="8"/>
      <c r="Q80" s="8"/>
      <c r="R80" s="8"/>
      <c r="S80" s="8"/>
      <c r="T80" s="8"/>
      <c r="U80" s="8"/>
      <c r="V80" s="8"/>
      <c r="W80" s="8"/>
      <c r="X80" s="8"/>
      <c r="Y80" s="8"/>
      <c r="Z80" s="8"/>
    </row>
    <row r="81" spans="1:26" ht="12" customHeight="1" x14ac:dyDescent="0.25">
      <c r="A81" s="9"/>
      <c r="B81" s="9"/>
      <c r="C81" s="9"/>
      <c r="D81" s="9"/>
      <c r="E81" s="9"/>
      <c r="F81" s="9"/>
      <c r="G81" s="9"/>
      <c r="H81" s="7"/>
      <c r="I81" s="8"/>
      <c r="J81" s="8"/>
      <c r="K81" s="8"/>
      <c r="L81" s="8"/>
      <c r="M81" s="8"/>
      <c r="N81" s="8"/>
      <c r="O81" s="8"/>
      <c r="P81" s="8"/>
      <c r="Q81" s="8"/>
      <c r="R81" s="8"/>
      <c r="S81" s="8"/>
      <c r="T81" s="8"/>
      <c r="U81" s="8"/>
      <c r="V81" s="8"/>
      <c r="W81" s="8"/>
      <c r="X81" s="8"/>
      <c r="Y81" s="8"/>
      <c r="Z81" s="8"/>
    </row>
    <row r="82" spans="1:26" ht="12" customHeight="1" x14ac:dyDescent="0.25">
      <c r="A82" s="9"/>
      <c r="B82" s="9"/>
      <c r="C82" s="9"/>
      <c r="D82" s="9"/>
      <c r="E82" s="9"/>
      <c r="F82" s="9"/>
      <c r="G82" s="9"/>
      <c r="H82" s="7"/>
      <c r="I82" s="8"/>
      <c r="J82" s="8"/>
      <c r="K82" s="8"/>
      <c r="L82" s="8"/>
      <c r="M82" s="8"/>
      <c r="N82" s="8"/>
      <c r="O82" s="8"/>
      <c r="P82" s="8"/>
      <c r="Q82" s="8"/>
      <c r="R82" s="8"/>
      <c r="S82" s="8"/>
      <c r="T82" s="8"/>
      <c r="U82" s="8"/>
      <c r="V82" s="8"/>
      <c r="W82" s="8"/>
      <c r="X82" s="8"/>
      <c r="Y82" s="8"/>
      <c r="Z82" s="8"/>
    </row>
    <row r="83" spans="1:26" ht="12" customHeight="1" x14ac:dyDescent="0.25">
      <c r="A83" s="9"/>
      <c r="B83" s="9"/>
      <c r="C83" s="9"/>
      <c r="D83" s="9"/>
      <c r="E83" s="9"/>
      <c r="F83" s="9"/>
      <c r="G83" s="9"/>
      <c r="H83" s="7"/>
      <c r="I83" s="8"/>
      <c r="J83" s="8"/>
      <c r="K83" s="8"/>
      <c r="L83" s="8"/>
      <c r="M83" s="8"/>
      <c r="N83" s="8"/>
      <c r="O83" s="8"/>
      <c r="P83" s="8"/>
      <c r="Q83" s="8"/>
      <c r="R83" s="8"/>
      <c r="S83" s="8"/>
      <c r="T83" s="8"/>
      <c r="U83" s="8"/>
      <c r="V83" s="8"/>
      <c r="W83" s="8"/>
      <c r="X83" s="8"/>
      <c r="Y83" s="8"/>
      <c r="Z83" s="8"/>
    </row>
    <row r="84" spans="1:26" ht="12" customHeight="1" x14ac:dyDescent="0.25">
      <c r="A84" s="9"/>
      <c r="B84" s="9"/>
      <c r="C84" s="9"/>
      <c r="D84" s="9"/>
      <c r="E84" s="9"/>
      <c r="F84" s="9"/>
      <c r="G84" s="9"/>
      <c r="H84" s="7"/>
      <c r="I84" s="8"/>
      <c r="J84" s="8"/>
      <c r="K84" s="8"/>
      <c r="L84" s="8"/>
      <c r="M84" s="8"/>
      <c r="N84" s="8"/>
      <c r="O84" s="8"/>
      <c r="P84" s="8"/>
      <c r="Q84" s="8"/>
      <c r="R84" s="8"/>
      <c r="S84" s="8"/>
      <c r="T84" s="8"/>
      <c r="U84" s="8"/>
      <c r="V84" s="8"/>
      <c r="W84" s="8"/>
      <c r="X84" s="8"/>
      <c r="Y84" s="8"/>
      <c r="Z84" s="8"/>
    </row>
    <row r="85" spans="1:26" ht="12" customHeight="1" x14ac:dyDescent="0.25">
      <c r="A85" s="9"/>
      <c r="B85" s="9"/>
      <c r="C85" s="9"/>
      <c r="D85" s="9"/>
      <c r="E85" s="9"/>
      <c r="F85" s="9"/>
      <c r="G85" s="9"/>
      <c r="H85" s="7"/>
      <c r="I85" s="8"/>
      <c r="J85" s="8"/>
      <c r="K85" s="8"/>
      <c r="L85" s="8"/>
      <c r="M85" s="8"/>
      <c r="N85" s="8"/>
      <c r="O85" s="8"/>
      <c r="P85" s="8"/>
      <c r="Q85" s="8"/>
      <c r="R85" s="8"/>
      <c r="S85" s="8"/>
      <c r="T85" s="8"/>
      <c r="U85" s="8"/>
      <c r="V85" s="8"/>
      <c r="W85" s="8"/>
      <c r="X85" s="8"/>
      <c r="Y85" s="8"/>
      <c r="Z85" s="8"/>
    </row>
    <row r="86" spans="1:26" ht="12" customHeight="1" x14ac:dyDescent="0.25">
      <c r="A86" s="9"/>
      <c r="B86" s="9"/>
      <c r="C86" s="9"/>
      <c r="D86" s="9"/>
      <c r="E86" s="9"/>
      <c r="F86" s="9"/>
      <c r="G86" s="9"/>
      <c r="H86" s="7"/>
      <c r="I86" s="8"/>
      <c r="J86" s="8"/>
      <c r="K86" s="8"/>
      <c r="L86" s="8"/>
      <c r="M86" s="8"/>
      <c r="N86" s="8"/>
      <c r="O86" s="8"/>
      <c r="P86" s="8"/>
      <c r="Q86" s="8"/>
      <c r="R86" s="8"/>
      <c r="S86" s="8"/>
      <c r="T86" s="8"/>
      <c r="U86" s="8"/>
      <c r="V86" s="8"/>
      <c r="W86" s="8"/>
      <c r="X86" s="8"/>
      <c r="Y86" s="8"/>
      <c r="Z86" s="8"/>
    </row>
    <row r="87" spans="1:26" ht="12" customHeight="1" x14ac:dyDescent="0.25">
      <c r="A87" s="9"/>
      <c r="B87" s="9"/>
      <c r="C87" s="9"/>
      <c r="D87" s="9"/>
      <c r="E87" s="9"/>
      <c r="F87" s="9"/>
      <c r="G87" s="9"/>
      <c r="H87" s="7"/>
      <c r="I87" s="8"/>
      <c r="J87" s="8"/>
      <c r="K87" s="8"/>
      <c r="L87" s="8"/>
      <c r="M87" s="8"/>
      <c r="N87" s="8"/>
      <c r="O87" s="8"/>
      <c r="P87" s="8"/>
      <c r="Q87" s="8"/>
      <c r="R87" s="8"/>
      <c r="S87" s="8"/>
      <c r="T87" s="8"/>
      <c r="U87" s="8"/>
      <c r="V87" s="8"/>
      <c r="W87" s="8"/>
      <c r="X87" s="8"/>
      <c r="Y87" s="8"/>
      <c r="Z87" s="8"/>
    </row>
    <row r="88" spans="1:26" ht="12" customHeight="1" x14ac:dyDescent="0.25">
      <c r="A88" s="9"/>
      <c r="B88" s="9"/>
      <c r="C88" s="9"/>
      <c r="D88" s="9"/>
      <c r="E88" s="9"/>
      <c r="F88" s="9"/>
      <c r="G88" s="9"/>
      <c r="H88" s="7"/>
      <c r="I88" s="8"/>
      <c r="J88" s="8"/>
      <c r="K88" s="8"/>
      <c r="L88" s="8"/>
      <c r="M88" s="8"/>
      <c r="N88" s="8"/>
      <c r="O88" s="8"/>
      <c r="P88" s="8"/>
      <c r="Q88" s="8"/>
      <c r="R88" s="8"/>
      <c r="S88" s="8"/>
      <c r="T88" s="8"/>
      <c r="U88" s="8"/>
      <c r="V88" s="8"/>
      <c r="W88" s="8"/>
      <c r="X88" s="8"/>
      <c r="Y88" s="8"/>
      <c r="Z88" s="8"/>
    </row>
    <row r="89" spans="1:26" ht="12" customHeight="1" x14ac:dyDescent="0.25">
      <c r="A89" s="9"/>
      <c r="B89" s="9"/>
      <c r="C89" s="9"/>
      <c r="D89" s="9"/>
      <c r="E89" s="9"/>
      <c r="F89" s="9"/>
      <c r="G89" s="9"/>
      <c r="H89" s="7"/>
      <c r="I89" s="8"/>
      <c r="J89" s="8"/>
      <c r="K89" s="8"/>
      <c r="L89" s="8"/>
      <c r="M89" s="8"/>
      <c r="N89" s="8"/>
      <c r="O89" s="8"/>
      <c r="P89" s="8"/>
      <c r="Q89" s="8"/>
      <c r="R89" s="8"/>
      <c r="S89" s="8"/>
      <c r="T89" s="8"/>
      <c r="U89" s="8"/>
      <c r="V89" s="8"/>
      <c r="W89" s="8"/>
      <c r="X89" s="8"/>
      <c r="Y89" s="8"/>
      <c r="Z89" s="8"/>
    </row>
    <row r="90" spans="1:26" ht="12" customHeight="1" x14ac:dyDescent="0.25">
      <c r="A90" s="9"/>
      <c r="B90" s="9"/>
      <c r="C90" s="9"/>
      <c r="D90" s="9"/>
      <c r="E90" s="9"/>
      <c r="F90" s="9"/>
      <c r="G90" s="9"/>
      <c r="H90" s="7"/>
      <c r="I90" s="8"/>
      <c r="J90" s="8"/>
      <c r="K90" s="8"/>
      <c r="L90" s="8"/>
      <c r="M90" s="8"/>
      <c r="N90" s="8"/>
      <c r="O90" s="8"/>
      <c r="P90" s="8"/>
      <c r="Q90" s="8"/>
      <c r="R90" s="8"/>
      <c r="S90" s="8"/>
      <c r="T90" s="8"/>
      <c r="U90" s="8"/>
      <c r="V90" s="8"/>
      <c r="W90" s="8"/>
      <c r="X90" s="8"/>
      <c r="Y90" s="8"/>
      <c r="Z90" s="8"/>
    </row>
    <row r="91" spans="1:26" ht="12" customHeight="1" x14ac:dyDescent="0.25">
      <c r="A91" s="9"/>
      <c r="B91" s="9"/>
      <c r="C91" s="9"/>
      <c r="D91" s="9"/>
      <c r="E91" s="9"/>
      <c r="F91" s="9"/>
      <c r="G91" s="9"/>
      <c r="H91" s="7"/>
      <c r="I91" s="8"/>
      <c r="J91" s="8"/>
      <c r="K91" s="8"/>
      <c r="L91" s="8"/>
      <c r="M91" s="8"/>
      <c r="N91" s="8"/>
      <c r="O91" s="8"/>
      <c r="P91" s="8"/>
      <c r="Q91" s="8"/>
      <c r="R91" s="8"/>
      <c r="S91" s="8"/>
      <c r="T91" s="8"/>
      <c r="U91" s="8"/>
      <c r="V91" s="8"/>
      <c r="W91" s="8"/>
      <c r="X91" s="8"/>
      <c r="Y91" s="8"/>
      <c r="Z91" s="8"/>
    </row>
    <row r="92" spans="1:26" ht="12" customHeight="1" x14ac:dyDescent="0.25">
      <c r="A92" s="9"/>
      <c r="B92" s="9"/>
      <c r="C92" s="9"/>
      <c r="D92" s="9"/>
      <c r="E92" s="9"/>
      <c r="F92" s="9"/>
      <c r="G92" s="9"/>
      <c r="H92" s="7"/>
      <c r="I92" s="8"/>
      <c r="J92" s="8"/>
      <c r="K92" s="8"/>
      <c r="L92" s="8"/>
      <c r="M92" s="8"/>
      <c r="N92" s="8"/>
      <c r="O92" s="8"/>
      <c r="P92" s="8"/>
      <c r="Q92" s="8"/>
      <c r="R92" s="8"/>
      <c r="S92" s="8"/>
      <c r="T92" s="8"/>
      <c r="U92" s="8"/>
      <c r="V92" s="8"/>
      <c r="W92" s="8"/>
      <c r="X92" s="8"/>
      <c r="Y92" s="8"/>
      <c r="Z92" s="8"/>
    </row>
    <row r="93" spans="1:26" ht="12" customHeight="1" x14ac:dyDescent="0.25">
      <c r="A93" s="9"/>
      <c r="B93" s="9"/>
      <c r="C93" s="9"/>
      <c r="D93" s="9"/>
      <c r="E93" s="9"/>
      <c r="F93" s="9"/>
      <c r="G93" s="9"/>
      <c r="H93" s="7"/>
      <c r="I93" s="8"/>
      <c r="J93" s="8"/>
      <c r="K93" s="8"/>
      <c r="L93" s="8"/>
      <c r="M93" s="8"/>
      <c r="N93" s="8"/>
      <c r="O93" s="8"/>
      <c r="P93" s="8"/>
      <c r="Q93" s="8"/>
      <c r="R93" s="8"/>
      <c r="S93" s="8"/>
      <c r="T93" s="8"/>
      <c r="U93" s="8"/>
      <c r="V93" s="8"/>
      <c r="W93" s="8"/>
      <c r="X93" s="8"/>
      <c r="Y93" s="8"/>
      <c r="Z93" s="8"/>
    </row>
    <row r="94" spans="1:26" ht="12" customHeight="1" x14ac:dyDescent="0.25">
      <c r="A94" s="9"/>
      <c r="B94" s="9"/>
      <c r="C94" s="9"/>
      <c r="D94" s="9"/>
      <c r="E94" s="9"/>
      <c r="F94" s="9"/>
      <c r="G94" s="9"/>
      <c r="H94" s="7"/>
      <c r="I94" s="8"/>
      <c r="J94" s="8"/>
      <c r="K94" s="8"/>
      <c r="L94" s="8"/>
      <c r="M94" s="8"/>
      <c r="N94" s="8"/>
      <c r="O94" s="8"/>
      <c r="P94" s="8"/>
      <c r="Q94" s="8"/>
      <c r="R94" s="8"/>
      <c r="S94" s="8"/>
      <c r="T94" s="8"/>
      <c r="U94" s="8"/>
      <c r="V94" s="8"/>
      <c r="W94" s="8"/>
      <c r="X94" s="8"/>
      <c r="Y94" s="8"/>
      <c r="Z94" s="8"/>
    </row>
    <row r="95" spans="1:26" ht="12" customHeight="1" x14ac:dyDescent="0.25">
      <c r="A95" s="9"/>
      <c r="B95" s="9"/>
      <c r="C95" s="9"/>
      <c r="D95" s="9"/>
      <c r="E95" s="9"/>
      <c r="F95" s="9"/>
      <c r="G95" s="9"/>
      <c r="H95" s="7"/>
      <c r="I95" s="8"/>
      <c r="J95" s="8"/>
      <c r="K95" s="8"/>
      <c r="L95" s="8"/>
      <c r="M95" s="8"/>
      <c r="N95" s="8"/>
      <c r="O95" s="8"/>
      <c r="P95" s="8"/>
      <c r="Q95" s="8"/>
      <c r="R95" s="8"/>
      <c r="S95" s="8"/>
      <c r="T95" s="8"/>
      <c r="U95" s="8"/>
      <c r="V95" s="8"/>
      <c r="W95" s="8"/>
      <c r="X95" s="8"/>
      <c r="Y95" s="8"/>
      <c r="Z95" s="8"/>
    </row>
    <row r="96" spans="1:26" ht="12" customHeight="1" x14ac:dyDescent="0.25">
      <c r="A96" s="9"/>
      <c r="B96" s="9"/>
      <c r="C96" s="9"/>
      <c r="D96" s="9"/>
      <c r="E96" s="9"/>
      <c r="F96" s="9"/>
      <c r="G96" s="9"/>
      <c r="H96" s="7"/>
      <c r="I96" s="8"/>
      <c r="J96" s="8"/>
      <c r="K96" s="8"/>
      <c r="L96" s="8"/>
      <c r="M96" s="8"/>
      <c r="N96" s="8"/>
      <c r="O96" s="8"/>
      <c r="P96" s="8"/>
      <c r="Q96" s="8"/>
      <c r="R96" s="8"/>
      <c r="S96" s="8"/>
      <c r="T96" s="8"/>
      <c r="U96" s="8"/>
      <c r="V96" s="8"/>
      <c r="W96" s="8"/>
      <c r="X96" s="8"/>
      <c r="Y96" s="8"/>
      <c r="Z96" s="8"/>
    </row>
    <row r="97" spans="1:26" ht="12" customHeight="1" x14ac:dyDescent="0.25">
      <c r="A97" s="9"/>
      <c r="B97" s="9"/>
      <c r="C97" s="9"/>
      <c r="D97" s="9"/>
      <c r="E97" s="9"/>
      <c r="F97" s="9"/>
      <c r="G97" s="9"/>
      <c r="H97" s="7"/>
      <c r="I97" s="8"/>
      <c r="J97" s="8"/>
      <c r="K97" s="8"/>
      <c r="L97" s="8"/>
      <c r="M97" s="8"/>
      <c r="N97" s="8"/>
      <c r="O97" s="8"/>
      <c r="P97" s="8"/>
      <c r="Q97" s="8"/>
      <c r="R97" s="8"/>
      <c r="S97" s="8"/>
      <c r="T97" s="8"/>
      <c r="U97" s="8"/>
      <c r="V97" s="8"/>
      <c r="W97" s="8"/>
      <c r="X97" s="8"/>
      <c r="Y97" s="8"/>
      <c r="Z97" s="8"/>
    </row>
    <row r="98" spans="1:26" ht="12" customHeight="1" x14ac:dyDescent="0.25">
      <c r="A98" s="9"/>
      <c r="B98" s="9"/>
      <c r="C98" s="9"/>
      <c r="D98" s="9"/>
      <c r="E98" s="9"/>
      <c r="F98" s="9"/>
      <c r="G98" s="9"/>
      <c r="H98" s="7"/>
      <c r="I98" s="8"/>
      <c r="J98" s="8"/>
      <c r="K98" s="8"/>
      <c r="L98" s="8"/>
      <c r="M98" s="8"/>
      <c r="N98" s="8"/>
      <c r="O98" s="8"/>
      <c r="P98" s="8"/>
      <c r="Q98" s="8"/>
      <c r="R98" s="8"/>
      <c r="S98" s="8"/>
      <c r="T98" s="8"/>
      <c r="U98" s="8"/>
      <c r="V98" s="8"/>
      <c r="W98" s="8"/>
      <c r="X98" s="8"/>
      <c r="Y98" s="8"/>
      <c r="Z98" s="8"/>
    </row>
    <row r="99" spans="1:26" ht="12" customHeight="1" x14ac:dyDescent="0.25">
      <c r="A99" s="9"/>
      <c r="B99" s="9"/>
      <c r="C99" s="9"/>
      <c r="D99" s="9"/>
      <c r="E99" s="9"/>
      <c r="F99" s="9"/>
      <c r="G99" s="9"/>
      <c r="H99" s="7"/>
      <c r="I99" s="8"/>
      <c r="J99" s="8"/>
      <c r="K99" s="8"/>
      <c r="L99" s="8"/>
      <c r="M99" s="8"/>
      <c r="N99" s="8"/>
      <c r="O99" s="8"/>
      <c r="P99" s="8"/>
      <c r="Q99" s="8"/>
      <c r="R99" s="8"/>
      <c r="S99" s="8"/>
      <c r="T99" s="8"/>
      <c r="U99" s="8"/>
      <c r="V99" s="8"/>
      <c r="W99" s="8"/>
      <c r="X99" s="8"/>
      <c r="Y99" s="8"/>
      <c r="Z99" s="8"/>
    </row>
    <row r="100" spans="1:26" ht="12" customHeight="1" x14ac:dyDescent="0.25">
      <c r="A100" s="9"/>
      <c r="B100" s="9"/>
      <c r="C100" s="9"/>
      <c r="D100" s="9"/>
      <c r="E100" s="9"/>
      <c r="F100" s="9"/>
      <c r="G100" s="9"/>
      <c r="H100" s="7"/>
      <c r="I100" s="8"/>
      <c r="J100" s="8"/>
      <c r="K100" s="8"/>
      <c r="L100" s="8"/>
      <c r="M100" s="8"/>
      <c r="N100" s="8"/>
      <c r="O100" s="8"/>
      <c r="P100" s="8"/>
      <c r="Q100" s="8"/>
      <c r="R100" s="8"/>
      <c r="S100" s="8"/>
      <c r="T100" s="8"/>
      <c r="U100" s="8"/>
      <c r="V100" s="8"/>
      <c r="W100" s="8"/>
      <c r="X100" s="8"/>
      <c r="Y100" s="8"/>
      <c r="Z100" s="8"/>
    </row>
    <row r="101" spans="1:26" ht="12" customHeight="1" x14ac:dyDescent="0.25">
      <c r="A101" s="9"/>
      <c r="B101" s="9"/>
      <c r="C101" s="9"/>
      <c r="D101" s="9"/>
      <c r="E101" s="9"/>
      <c r="F101" s="9"/>
      <c r="G101" s="9"/>
      <c r="H101" s="7"/>
      <c r="I101" s="8"/>
      <c r="J101" s="8"/>
      <c r="K101" s="8"/>
      <c r="L101" s="8"/>
      <c r="M101" s="8"/>
      <c r="N101" s="8"/>
      <c r="O101" s="8"/>
      <c r="P101" s="8"/>
      <c r="Q101" s="8"/>
      <c r="R101" s="8"/>
      <c r="S101" s="8"/>
      <c r="T101" s="8"/>
      <c r="U101" s="8"/>
      <c r="V101" s="8"/>
      <c r="W101" s="8"/>
      <c r="X101" s="8"/>
      <c r="Y101" s="8"/>
      <c r="Z101" s="8"/>
    </row>
    <row r="102" spans="1:26" ht="12" customHeight="1" x14ac:dyDescent="0.25">
      <c r="A102" s="9"/>
      <c r="B102" s="9"/>
      <c r="C102" s="9"/>
      <c r="D102" s="9"/>
      <c r="E102" s="9"/>
      <c r="F102" s="9"/>
      <c r="G102" s="9"/>
      <c r="H102" s="7"/>
      <c r="I102" s="8"/>
      <c r="J102" s="8"/>
      <c r="K102" s="8"/>
      <c r="L102" s="8"/>
      <c r="M102" s="8"/>
      <c r="N102" s="8"/>
      <c r="O102" s="8"/>
      <c r="P102" s="8"/>
      <c r="Q102" s="8"/>
      <c r="R102" s="8"/>
      <c r="S102" s="8"/>
      <c r="T102" s="8"/>
      <c r="U102" s="8"/>
      <c r="V102" s="8"/>
      <c r="W102" s="8"/>
      <c r="X102" s="8"/>
      <c r="Y102" s="8"/>
      <c r="Z102" s="8"/>
    </row>
    <row r="103" spans="1:26" ht="12" customHeight="1" x14ac:dyDescent="0.25">
      <c r="A103" s="9"/>
      <c r="B103" s="9"/>
      <c r="C103" s="9"/>
      <c r="D103" s="9"/>
      <c r="E103" s="9"/>
      <c r="F103" s="9"/>
      <c r="G103" s="9"/>
      <c r="H103" s="7"/>
      <c r="I103" s="8"/>
      <c r="J103" s="8"/>
      <c r="K103" s="8"/>
      <c r="L103" s="8"/>
      <c r="M103" s="8"/>
      <c r="N103" s="8"/>
      <c r="O103" s="8"/>
      <c r="P103" s="8"/>
      <c r="Q103" s="8"/>
      <c r="R103" s="8"/>
      <c r="S103" s="8"/>
      <c r="T103" s="8"/>
      <c r="U103" s="8"/>
      <c r="V103" s="8"/>
      <c r="W103" s="8"/>
      <c r="X103" s="8"/>
      <c r="Y103" s="8"/>
      <c r="Z103" s="8"/>
    </row>
    <row r="104" spans="1:26" ht="12" customHeight="1" x14ac:dyDescent="0.25">
      <c r="A104" s="9"/>
      <c r="B104" s="9"/>
      <c r="C104" s="9"/>
      <c r="D104" s="9"/>
      <c r="E104" s="9"/>
      <c r="F104" s="9"/>
      <c r="G104" s="9"/>
      <c r="H104" s="7"/>
      <c r="I104" s="8"/>
      <c r="J104" s="8"/>
      <c r="K104" s="8"/>
      <c r="L104" s="8"/>
      <c r="M104" s="8"/>
      <c r="N104" s="8"/>
      <c r="O104" s="8"/>
      <c r="P104" s="8"/>
      <c r="Q104" s="8"/>
      <c r="R104" s="8"/>
      <c r="S104" s="8"/>
      <c r="T104" s="8"/>
      <c r="U104" s="8"/>
      <c r="V104" s="8"/>
      <c r="W104" s="8"/>
      <c r="X104" s="8"/>
      <c r="Y104" s="8"/>
      <c r="Z104" s="8"/>
    </row>
    <row r="105" spans="1:26" ht="12" customHeight="1" x14ac:dyDescent="0.25">
      <c r="A105" s="9"/>
      <c r="B105" s="9"/>
      <c r="C105" s="9"/>
      <c r="D105" s="9"/>
      <c r="E105" s="9"/>
      <c r="F105" s="9"/>
      <c r="G105" s="9"/>
      <c r="H105" s="7"/>
      <c r="I105" s="8"/>
      <c r="J105" s="8"/>
      <c r="K105" s="8"/>
      <c r="L105" s="8"/>
      <c r="M105" s="8"/>
      <c r="N105" s="8"/>
      <c r="O105" s="8"/>
      <c r="P105" s="8"/>
      <c r="Q105" s="8"/>
      <c r="R105" s="8"/>
      <c r="S105" s="8"/>
      <c r="T105" s="8"/>
      <c r="U105" s="8"/>
      <c r="V105" s="8"/>
      <c r="W105" s="8"/>
      <c r="X105" s="8"/>
      <c r="Y105" s="8"/>
      <c r="Z105" s="8"/>
    </row>
    <row r="106" spans="1:26" ht="12" customHeight="1" x14ac:dyDescent="0.25">
      <c r="A106" s="9"/>
      <c r="B106" s="9"/>
      <c r="C106" s="9"/>
      <c r="D106" s="9"/>
      <c r="E106" s="9"/>
      <c r="F106" s="9"/>
      <c r="G106" s="9"/>
      <c r="H106" s="7"/>
      <c r="I106" s="8"/>
      <c r="J106" s="8"/>
      <c r="K106" s="8"/>
      <c r="L106" s="8"/>
      <c r="M106" s="8"/>
      <c r="N106" s="8"/>
      <c r="O106" s="8"/>
      <c r="P106" s="8"/>
      <c r="Q106" s="8"/>
      <c r="R106" s="8"/>
      <c r="S106" s="8"/>
      <c r="T106" s="8"/>
      <c r="U106" s="8"/>
      <c r="V106" s="8"/>
      <c r="W106" s="8"/>
      <c r="X106" s="8"/>
      <c r="Y106" s="8"/>
      <c r="Z106" s="8"/>
    </row>
    <row r="107" spans="1:26" ht="12" customHeight="1" x14ac:dyDescent="0.25">
      <c r="A107" s="9"/>
      <c r="B107" s="9"/>
      <c r="C107" s="9"/>
      <c r="D107" s="9"/>
      <c r="E107" s="9"/>
      <c r="F107" s="9"/>
      <c r="G107" s="9"/>
      <c r="H107" s="7"/>
      <c r="I107" s="8"/>
      <c r="J107" s="8"/>
      <c r="K107" s="8"/>
      <c r="L107" s="8"/>
      <c r="M107" s="8"/>
      <c r="N107" s="8"/>
      <c r="O107" s="8"/>
      <c r="P107" s="8"/>
      <c r="Q107" s="8"/>
      <c r="R107" s="8"/>
      <c r="S107" s="8"/>
      <c r="T107" s="8"/>
      <c r="U107" s="8"/>
      <c r="V107" s="8"/>
      <c r="W107" s="8"/>
      <c r="X107" s="8"/>
      <c r="Y107" s="8"/>
      <c r="Z107" s="8"/>
    </row>
    <row r="108" spans="1:26" ht="12" customHeight="1" x14ac:dyDescent="0.25">
      <c r="A108" s="9"/>
      <c r="B108" s="9"/>
      <c r="C108" s="9"/>
      <c r="D108" s="9"/>
      <c r="E108" s="9"/>
      <c r="F108" s="9"/>
      <c r="G108" s="9"/>
      <c r="H108" s="7"/>
      <c r="I108" s="8"/>
      <c r="J108" s="8"/>
      <c r="K108" s="8"/>
      <c r="L108" s="8"/>
      <c r="M108" s="8"/>
      <c r="N108" s="8"/>
      <c r="O108" s="8"/>
      <c r="P108" s="8"/>
      <c r="Q108" s="8"/>
      <c r="R108" s="8"/>
      <c r="S108" s="8"/>
      <c r="T108" s="8"/>
      <c r="U108" s="8"/>
      <c r="V108" s="8"/>
      <c r="W108" s="8"/>
      <c r="X108" s="8"/>
      <c r="Y108" s="8"/>
      <c r="Z108" s="8"/>
    </row>
    <row r="109" spans="1:26" ht="12" customHeight="1" x14ac:dyDescent="0.25">
      <c r="A109" s="9"/>
      <c r="B109" s="9"/>
      <c r="C109" s="9"/>
      <c r="D109" s="9"/>
      <c r="E109" s="9"/>
      <c r="F109" s="9"/>
      <c r="G109" s="9"/>
      <c r="H109" s="7"/>
      <c r="I109" s="8"/>
      <c r="J109" s="8"/>
      <c r="K109" s="8"/>
      <c r="L109" s="8"/>
      <c r="M109" s="8"/>
      <c r="N109" s="8"/>
      <c r="O109" s="8"/>
      <c r="P109" s="8"/>
      <c r="Q109" s="8"/>
      <c r="R109" s="8"/>
      <c r="S109" s="8"/>
      <c r="T109" s="8"/>
      <c r="U109" s="8"/>
      <c r="V109" s="8"/>
      <c r="W109" s="8"/>
      <c r="X109" s="8"/>
      <c r="Y109" s="8"/>
      <c r="Z109" s="8"/>
    </row>
    <row r="110" spans="1:26" ht="12" customHeight="1" x14ac:dyDescent="0.25">
      <c r="A110" s="9"/>
      <c r="B110" s="9"/>
      <c r="C110" s="9"/>
      <c r="D110" s="9"/>
      <c r="E110" s="9"/>
      <c r="F110" s="9"/>
      <c r="G110" s="9"/>
      <c r="H110" s="7"/>
      <c r="I110" s="8"/>
      <c r="J110" s="8"/>
      <c r="K110" s="8"/>
      <c r="L110" s="8"/>
      <c r="M110" s="8"/>
      <c r="N110" s="8"/>
      <c r="O110" s="8"/>
      <c r="P110" s="8"/>
      <c r="Q110" s="8"/>
      <c r="R110" s="8"/>
      <c r="S110" s="8"/>
      <c r="T110" s="8"/>
      <c r="U110" s="8"/>
      <c r="V110" s="8"/>
      <c r="W110" s="8"/>
      <c r="X110" s="8"/>
      <c r="Y110" s="8"/>
      <c r="Z110" s="8"/>
    </row>
    <row r="111" spans="1:26" ht="12" customHeight="1" x14ac:dyDescent="0.25">
      <c r="A111" s="9"/>
      <c r="B111" s="9"/>
      <c r="C111" s="9"/>
      <c r="D111" s="9"/>
      <c r="E111" s="9"/>
      <c r="F111" s="9"/>
      <c r="G111" s="9"/>
      <c r="H111" s="7"/>
      <c r="I111" s="8"/>
      <c r="J111" s="8"/>
      <c r="K111" s="8"/>
      <c r="L111" s="8"/>
      <c r="M111" s="8"/>
      <c r="N111" s="8"/>
      <c r="O111" s="8"/>
      <c r="P111" s="8"/>
      <c r="Q111" s="8"/>
      <c r="R111" s="8"/>
      <c r="S111" s="8"/>
      <c r="T111" s="8"/>
      <c r="U111" s="8"/>
      <c r="V111" s="8"/>
      <c r="W111" s="8"/>
      <c r="X111" s="8"/>
      <c r="Y111" s="8"/>
      <c r="Z111" s="8"/>
    </row>
    <row r="112" spans="1:26" ht="12" customHeight="1" x14ac:dyDescent="0.25">
      <c r="A112" s="9"/>
      <c r="B112" s="9"/>
      <c r="C112" s="9"/>
      <c r="D112" s="9"/>
      <c r="E112" s="9"/>
      <c r="F112" s="9"/>
      <c r="G112" s="9"/>
      <c r="H112" s="7"/>
      <c r="I112" s="8"/>
      <c r="J112" s="8"/>
      <c r="K112" s="8"/>
      <c r="L112" s="8"/>
      <c r="M112" s="8"/>
      <c r="N112" s="8"/>
      <c r="O112" s="8"/>
      <c r="P112" s="8"/>
      <c r="Q112" s="8"/>
      <c r="R112" s="8"/>
      <c r="S112" s="8"/>
      <c r="T112" s="8"/>
      <c r="U112" s="8"/>
      <c r="V112" s="8"/>
      <c r="W112" s="8"/>
      <c r="X112" s="8"/>
      <c r="Y112" s="8"/>
      <c r="Z112" s="8"/>
    </row>
    <row r="113" spans="1:26" ht="12" customHeight="1" x14ac:dyDescent="0.25">
      <c r="A113" s="9"/>
      <c r="B113" s="9"/>
      <c r="C113" s="9"/>
      <c r="D113" s="9"/>
      <c r="E113" s="9"/>
      <c r="F113" s="9"/>
      <c r="G113" s="9"/>
      <c r="H113" s="7"/>
      <c r="I113" s="8"/>
      <c r="J113" s="8"/>
      <c r="K113" s="8"/>
      <c r="L113" s="8"/>
      <c r="M113" s="8"/>
      <c r="N113" s="8"/>
      <c r="O113" s="8"/>
      <c r="P113" s="8"/>
      <c r="Q113" s="8"/>
      <c r="R113" s="8"/>
      <c r="S113" s="8"/>
      <c r="T113" s="8"/>
      <c r="U113" s="8"/>
      <c r="V113" s="8"/>
      <c r="W113" s="8"/>
      <c r="X113" s="8"/>
      <c r="Y113" s="8"/>
      <c r="Z113" s="8"/>
    </row>
    <row r="114" spans="1:26" ht="12" customHeight="1" x14ac:dyDescent="0.25">
      <c r="A114" s="9"/>
      <c r="B114" s="9"/>
      <c r="C114" s="9"/>
      <c r="D114" s="9"/>
      <c r="E114" s="9"/>
      <c r="F114" s="9"/>
      <c r="G114" s="9"/>
      <c r="H114" s="7"/>
      <c r="I114" s="8"/>
      <c r="J114" s="8"/>
      <c r="K114" s="8"/>
      <c r="L114" s="8"/>
      <c r="M114" s="8"/>
      <c r="N114" s="8"/>
      <c r="O114" s="8"/>
      <c r="P114" s="8"/>
      <c r="Q114" s="8"/>
      <c r="R114" s="8"/>
      <c r="S114" s="8"/>
      <c r="T114" s="8"/>
      <c r="U114" s="8"/>
      <c r="V114" s="8"/>
      <c r="W114" s="8"/>
      <c r="X114" s="8"/>
      <c r="Y114" s="8"/>
      <c r="Z114" s="8"/>
    </row>
    <row r="115" spans="1:26" ht="12" customHeight="1" x14ac:dyDescent="0.25">
      <c r="A115" s="9"/>
      <c r="B115" s="9"/>
      <c r="C115" s="9"/>
      <c r="D115" s="9"/>
      <c r="E115" s="9"/>
      <c r="F115" s="9"/>
      <c r="G115" s="9"/>
      <c r="H115" s="7"/>
      <c r="I115" s="8"/>
      <c r="J115" s="8"/>
      <c r="K115" s="8"/>
      <c r="L115" s="8"/>
      <c r="M115" s="8"/>
      <c r="N115" s="8"/>
      <c r="O115" s="8"/>
      <c r="P115" s="8"/>
      <c r="Q115" s="8"/>
      <c r="R115" s="8"/>
      <c r="S115" s="8"/>
      <c r="T115" s="8"/>
      <c r="U115" s="8"/>
      <c r="V115" s="8"/>
      <c r="W115" s="8"/>
      <c r="X115" s="8"/>
      <c r="Y115" s="8"/>
      <c r="Z115" s="8"/>
    </row>
    <row r="116" spans="1:26" ht="12" customHeight="1" x14ac:dyDescent="0.25">
      <c r="A116" s="9"/>
      <c r="B116" s="9"/>
      <c r="C116" s="9"/>
      <c r="D116" s="9"/>
      <c r="E116" s="9"/>
      <c r="F116" s="9"/>
      <c r="G116" s="9"/>
      <c r="H116" s="7"/>
      <c r="I116" s="8"/>
      <c r="J116" s="8"/>
      <c r="K116" s="8"/>
      <c r="L116" s="8"/>
      <c r="M116" s="8"/>
      <c r="N116" s="8"/>
      <c r="O116" s="8"/>
      <c r="P116" s="8"/>
      <c r="Q116" s="8"/>
      <c r="R116" s="8"/>
      <c r="S116" s="8"/>
      <c r="T116" s="8"/>
      <c r="U116" s="8"/>
      <c r="V116" s="8"/>
      <c r="W116" s="8"/>
      <c r="X116" s="8"/>
      <c r="Y116" s="8"/>
      <c r="Z116" s="8"/>
    </row>
    <row r="117" spans="1:26" ht="12" customHeight="1" x14ac:dyDescent="0.25">
      <c r="A117" s="9"/>
      <c r="B117" s="9"/>
      <c r="C117" s="9"/>
      <c r="D117" s="9"/>
      <c r="E117" s="9"/>
      <c r="F117" s="9"/>
      <c r="G117" s="9"/>
      <c r="H117" s="7"/>
      <c r="I117" s="8"/>
      <c r="J117" s="8"/>
      <c r="K117" s="8"/>
      <c r="L117" s="8"/>
      <c r="M117" s="8"/>
      <c r="N117" s="8"/>
      <c r="O117" s="8"/>
      <c r="P117" s="8"/>
      <c r="Q117" s="8"/>
      <c r="R117" s="8"/>
      <c r="S117" s="8"/>
      <c r="T117" s="8"/>
      <c r="U117" s="8"/>
      <c r="V117" s="8"/>
      <c r="W117" s="8"/>
      <c r="X117" s="8"/>
      <c r="Y117" s="8"/>
      <c r="Z117" s="8"/>
    </row>
    <row r="118" spans="1:26" ht="12" customHeight="1" x14ac:dyDescent="0.25">
      <c r="A118" s="9"/>
      <c r="B118" s="9"/>
      <c r="C118" s="9"/>
      <c r="D118" s="9"/>
      <c r="E118" s="9"/>
      <c r="F118" s="9"/>
      <c r="G118" s="9"/>
      <c r="H118" s="7"/>
      <c r="I118" s="8"/>
      <c r="J118" s="8"/>
      <c r="K118" s="8"/>
      <c r="L118" s="8"/>
      <c r="M118" s="8"/>
      <c r="N118" s="8"/>
      <c r="O118" s="8"/>
      <c r="P118" s="8"/>
      <c r="Q118" s="8"/>
      <c r="R118" s="8"/>
      <c r="S118" s="8"/>
      <c r="T118" s="8"/>
      <c r="U118" s="8"/>
      <c r="V118" s="8"/>
      <c r="W118" s="8"/>
      <c r="X118" s="8"/>
      <c r="Y118" s="8"/>
      <c r="Z118" s="8"/>
    </row>
    <row r="119" spans="1:26" ht="12" customHeight="1" x14ac:dyDescent="0.25">
      <c r="A119" s="9"/>
      <c r="B119" s="9"/>
      <c r="C119" s="9"/>
      <c r="D119" s="9"/>
      <c r="E119" s="9"/>
      <c r="F119" s="9"/>
      <c r="G119" s="9"/>
      <c r="H119" s="7"/>
      <c r="I119" s="8"/>
      <c r="J119" s="8"/>
      <c r="K119" s="8"/>
      <c r="L119" s="8"/>
      <c r="M119" s="8"/>
      <c r="N119" s="8"/>
      <c r="O119" s="8"/>
      <c r="P119" s="8"/>
      <c r="Q119" s="8"/>
      <c r="R119" s="8"/>
      <c r="S119" s="8"/>
      <c r="T119" s="8"/>
      <c r="U119" s="8"/>
      <c r="V119" s="8"/>
      <c r="W119" s="8"/>
      <c r="X119" s="8"/>
      <c r="Y119" s="8"/>
      <c r="Z119" s="8"/>
    </row>
    <row r="120" spans="1:26" ht="12" customHeight="1" x14ac:dyDescent="0.25">
      <c r="A120" s="9"/>
      <c r="B120" s="9"/>
      <c r="C120" s="9"/>
      <c r="D120" s="9"/>
      <c r="E120" s="9"/>
      <c r="F120" s="9"/>
      <c r="G120" s="9"/>
      <c r="H120" s="7"/>
      <c r="I120" s="8"/>
      <c r="J120" s="8"/>
      <c r="K120" s="8"/>
      <c r="L120" s="8"/>
      <c r="M120" s="8"/>
      <c r="N120" s="8"/>
      <c r="O120" s="8"/>
      <c r="P120" s="8"/>
      <c r="Q120" s="8"/>
      <c r="R120" s="8"/>
      <c r="S120" s="8"/>
      <c r="T120" s="8"/>
      <c r="U120" s="8"/>
      <c r="V120" s="8"/>
      <c r="W120" s="8"/>
      <c r="X120" s="8"/>
      <c r="Y120" s="8"/>
      <c r="Z120" s="8"/>
    </row>
    <row r="121" spans="1:26" ht="12" customHeight="1" x14ac:dyDescent="0.25">
      <c r="A121" s="9"/>
      <c r="B121" s="9"/>
      <c r="C121" s="9"/>
      <c r="D121" s="9"/>
      <c r="E121" s="9"/>
      <c r="F121" s="9"/>
      <c r="G121" s="9"/>
      <c r="H121" s="7"/>
      <c r="I121" s="8"/>
      <c r="J121" s="8"/>
      <c r="K121" s="8"/>
      <c r="L121" s="8"/>
      <c r="M121" s="8"/>
      <c r="N121" s="8"/>
      <c r="O121" s="8"/>
      <c r="P121" s="8"/>
      <c r="Q121" s="8"/>
      <c r="R121" s="8"/>
      <c r="S121" s="8"/>
      <c r="T121" s="8"/>
      <c r="U121" s="8"/>
      <c r="V121" s="8"/>
      <c r="W121" s="8"/>
      <c r="X121" s="8"/>
      <c r="Y121" s="8"/>
      <c r="Z121" s="8"/>
    </row>
    <row r="122" spans="1:26" ht="12" customHeight="1" x14ac:dyDescent="0.25">
      <c r="A122" s="9"/>
      <c r="B122" s="9"/>
      <c r="C122" s="9"/>
      <c r="D122" s="9"/>
      <c r="E122" s="9"/>
      <c r="F122" s="9"/>
      <c r="G122" s="9"/>
      <c r="H122" s="7"/>
      <c r="I122" s="8"/>
      <c r="J122" s="8"/>
      <c r="K122" s="8"/>
      <c r="L122" s="8"/>
      <c r="M122" s="8"/>
      <c r="N122" s="8"/>
      <c r="O122" s="8"/>
      <c r="P122" s="8"/>
      <c r="Q122" s="8"/>
      <c r="R122" s="8"/>
      <c r="S122" s="8"/>
      <c r="T122" s="8"/>
      <c r="U122" s="8"/>
      <c r="V122" s="8"/>
      <c r="W122" s="8"/>
      <c r="X122" s="8"/>
      <c r="Y122" s="8"/>
      <c r="Z122" s="8"/>
    </row>
    <row r="123" spans="1:26" ht="12" customHeight="1" x14ac:dyDescent="0.25">
      <c r="A123" s="9"/>
      <c r="B123" s="9"/>
      <c r="C123" s="9"/>
      <c r="D123" s="9"/>
      <c r="E123" s="9"/>
      <c r="F123" s="9"/>
      <c r="G123" s="9"/>
      <c r="H123" s="7"/>
      <c r="I123" s="8"/>
      <c r="J123" s="8"/>
      <c r="K123" s="8"/>
      <c r="L123" s="8"/>
      <c r="M123" s="8"/>
      <c r="N123" s="8"/>
      <c r="O123" s="8"/>
      <c r="P123" s="8"/>
      <c r="Q123" s="8"/>
      <c r="R123" s="8"/>
      <c r="S123" s="8"/>
      <c r="T123" s="8"/>
      <c r="U123" s="8"/>
      <c r="V123" s="8"/>
      <c r="W123" s="8"/>
      <c r="X123" s="8"/>
      <c r="Y123" s="8"/>
      <c r="Z123" s="8"/>
    </row>
    <row r="124" spans="1:26" ht="12" customHeight="1" x14ac:dyDescent="0.25">
      <c r="A124" s="9"/>
      <c r="B124" s="9"/>
      <c r="C124" s="9"/>
      <c r="D124" s="9"/>
      <c r="E124" s="9"/>
      <c r="F124" s="9"/>
      <c r="G124" s="9"/>
      <c r="H124" s="7"/>
      <c r="I124" s="8"/>
      <c r="J124" s="8"/>
      <c r="K124" s="8"/>
      <c r="L124" s="8"/>
      <c r="M124" s="8"/>
      <c r="N124" s="8"/>
      <c r="O124" s="8"/>
      <c r="P124" s="8"/>
      <c r="Q124" s="8"/>
      <c r="R124" s="8"/>
      <c r="S124" s="8"/>
      <c r="T124" s="8"/>
      <c r="U124" s="8"/>
      <c r="V124" s="8"/>
      <c r="W124" s="8"/>
      <c r="X124" s="8"/>
      <c r="Y124" s="8"/>
      <c r="Z124" s="8"/>
    </row>
    <row r="125" spans="1:26" ht="12" customHeight="1" x14ac:dyDescent="0.25">
      <c r="A125" s="9"/>
      <c r="B125" s="9"/>
      <c r="C125" s="9"/>
      <c r="D125" s="9"/>
      <c r="E125" s="9"/>
      <c r="F125" s="9"/>
      <c r="G125" s="9"/>
      <c r="H125" s="7"/>
      <c r="I125" s="8"/>
      <c r="J125" s="8"/>
      <c r="K125" s="8"/>
      <c r="L125" s="8"/>
      <c r="M125" s="8"/>
      <c r="N125" s="8"/>
      <c r="O125" s="8"/>
      <c r="P125" s="8"/>
      <c r="Q125" s="8"/>
      <c r="R125" s="8"/>
      <c r="S125" s="8"/>
      <c r="T125" s="8"/>
      <c r="U125" s="8"/>
      <c r="V125" s="8"/>
      <c r="W125" s="8"/>
      <c r="X125" s="8"/>
      <c r="Y125" s="8"/>
      <c r="Z125" s="8"/>
    </row>
    <row r="126" spans="1:26" ht="12" customHeight="1" x14ac:dyDescent="0.25">
      <c r="A126" s="9"/>
      <c r="B126" s="9"/>
      <c r="C126" s="9"/>
      <c r="D126" s="9"/>
      <c r="E126" s="9"/>
      <c r="F126" s="9"/>
      <c r="G126" s="9"/>
      <c r="H126" s="7"/>
      <c r="I126" s="8"/>
      <c r="J126" s="8"/>
      <c r="K126" s="8"/>
      <c r="L126" s="8"/>
      <c r="M126" s="8"/>
      <c r="N126" s="8"/>
      <c r="O126" s="8"/>
      <c r="P126" s="8"/>
      <c r="Q126" s="8"/>
      <c r="R126" s="8"/>
      <c r="S126" s="8"/>
      <c r="T126" s="8"/>
      <c r="U126" s="8"/>
      <c r="V126" s="8"/>
      <c r="W126" s="8"/>
      <c r="X126" s="8"/>
      <c r="Y126" s="8"/>
      <c r="Z126" s="8"/>
    </row>
    <row r="127" spans="1:26" ht="12" customHeight="1" x14ac:dyDescent="0.25">
      <c r="A127" s="9"/>
      <c r="B127" s="9"/>
      <c r="C127" s="9"/>
      <c r="D127" s="9"/>
      <c r="E127" s="9"/>
      <c r="F127" s="9"/>
      <c r="G127" s="9"/>
      <c r="H127" s="7"/>
      <c r="I127" s="8"/>
      <c r="J127" s="8"/>
      <c r="K127" s="8"/>
      <c r="L127" s="8"/>
      <c r="M127" s="8"/>
      <c r="N127" s="8"/>
      <c r="O127" s="8"/>
      <c r="P127" s="8"/>
      <c r="Q127" s="8"/>
      <c r="R127" s="8"/>
      <c r="S127" s="8"/>
      <c r="T127" s="8"/>
      <c r="U127" s="8"/>
      <c r="V127" s="8"/>
      <c r="W127" s="8"/>
      <c r="X127" s="8"/>
      <c r="Y127" s="8"/>
      <c r="Z127" s="8"/>
    </row>
    <row r="128" spans="1:26" ht="12" customHeight="1" x14ac:dyDescent="0.25">
      <c r="A128" s="9"/>
      <c r="B128" s="9"/>
      <c r="C128" s="9"/>
      <c r="D128" s="9"/>
      <c r="E128" s="9"/>
      <c r="F128" s="9"/>
      <c r="G128" s="9"/>
      <c r="H128" s="7"/>
      <c r="I128" s="8"/>
      <c r="J128" s="8"/>
      <c r="K128" s="8"/>
      <c r="L128" s="8"/>
      <c r="M128" s="8"/>
      <c r="N128" s="8"/>
      <c r="O128" s="8"/>
      <c r="P128" s="8"/>
      <c r="Q128" s="8"/>
      <c r="R128" s="8"/>
      <c r="S128" s="8"/>
      <c r="T128" s="8"/>
      <c r="U128" s="8"/>
      <c r="V128" s="8"/>
      <c r="W128" s="8"/>
      <c r="X128" s="8"/>
      <c r="Y128" s="8"/>
      <c r="Z128" s="8"/>
    </row>
    <row r="129" spans="1:26" ht="12" customHeight="1" x14ac:dyDescent="0.25">
      <c r="A129" s="9"/>
      <c r="B129" s="9"/>
      <c r="C129" s="9"/>
      <c r="D129" s="9"/>
      <c r="E129" s="9"/>
      <c r="F129" s="9"/>
      <c r="G129" s="9"/>
      <c r="H129" s="7"/>
      <c r="I129" s="8"/>
      <c r="J129" s="8"/>
      <c r="K129" s="8"/>
      <c r="L129" s="8"/>
      <c r="M129" s="8"/>
      <c r="N129" s="8"/>
      <c r="O129" s="8"/>
      <c r="P129" s="8"/>
      <c r="Q129" s="8"/>
      <c r="R129" s="8"/>
      <c r="S129" s="8"/>
      <c r="T129" s="8"/>
      <c r="U129" s="8"/>
      <c r="V129" s="8"/>
      <c r="W129" s="8"/>
      <c r="X129" s="8"/>
      <c r="Y129" s="8"/>
      <c r="Z129" s="8"/>
    </row>
    <row r="130" spans="1:26" ht="12" customHeight="1" x14ac:dyDescent="0.25">
      <c r="A130" s="9"/>
      <c r="B130" s="9"/>
      <c r="C130" s="9"/>
      <c r="D130" s="9"/>
      <c r="E130" s="9"/>
      <c r="F130" s="9"/>
      <c r="G130" s="9"/>
      <c r="H130" s="7"/>
      <c r="I130" s="8"/>
      <c r="J130" s="8"/>
      <c r="K130" s="8"/>
      <c r="L130" s="8"/>
      <c r="M130" s="8"/>
      <c r="N130" s="8"/>
      <c r="O130" s="8"/>
      <c r="P130" s="8"/>
      <c r="Q130" s="8"/>
      <c r="R130" s="8"/>
      <c r="S130" s="8"/>
      <c r="T130" s="8"/>
      <c r="U130" s="8"/>
      <c r="V130" s="8"/>
      <c r="W130" s="8"/>
      <c r="X130" s="8"/>
      <c r="Y130" s="8"/>
      <c r="Z130" s="8"/>
    </row>
    <row r="131" spans="1:26" ht="12" customHeight="1" x14ac:dyDescent="0.25">
      <c r="A131" s="9"/>
      <c r="B131" s="9"/>
      <c r="C131" s="9"/>
      <c r="D131" s="9"/>
      <c r="E131" s="9"/>
      <c r="F131" s="9"/>
      <c r="G131" s="9"/>
      <c r="H131" s="7"/>
      <c r="I131" s="8"/>
      <c r="J131" s="8"/>
      <c r="K131" s="8"/>
      <c r="L131" s="8"/>
      <c r="M131" s="8"/>
      <c r="N131" s="8"/>
      <c r="O131" s="8"/>
      <c r="P131" s="8"/>
      <c r="Q131" s="8"/>
      <c r="R131" s="8"/>
      <c r="S131" s="8"/>
      <c r="T131" s="8"/>
      <c r="U131" s="8"/>
      <c r="V131" s="8"/>
      <c r="W131" s="8"/>
      <c r="X131" s="8"/>
      <c r="Y131" s="8"/>
      <c r="Z131" s="8"/>
    </row>
    <row r="132" spans="1:26" ht="12" customHeight="1" x14ac:dyDescent="0.25">
      <c r="A132" s="9"/>
      <c r="B132" s="9"/>
      <c r="C132" s="9"/>
      <c r="D132" s="9"/>
      <c r="E132" s="9"/>
      <c r="F132" s="9"/>
      <c r="G132" s="9"/>
      <c r="H132" s="7"/>
      <c r="I132" s="8"/>
      <c r="J132" s="8"/>
      <c r="K132" s="8"/>
      <c r="L132" s="8"/>
      <c r="M132" s="8"/>
      <c r="N132" s="8"/>
      <c r="O132" s="8"/>
      <c r="P132" s="8"/>
      <c r="Q132" s="8"/>
      <c r="R132" s="8"/>
      <c r="S132" s="8"/>
      <c r="T132" s="8"/>
      <c r="U132" s="8"/>
      <c r="V132" s="8"/>
      <c r="W132" s="8"/>
      <c r="X132" s="8"/>
      <c r="Y132" s="8"/>
      <c r="Z132" s="8"/>
    </row>
    <row r="133" spans="1:26" ht="12" customHeight="1" x14ac:dyDescent="0.25">
      <c r="A133" s="9"/>
      <c r="B133" s="9"/>
      <c r="C133" s="9"/>
      <c r="D133" s="9"/>
      <c r="E133" s="9"/>
      <c r="F133" s="9"/>
      <c r="G133" s="9"/>
      <c r="H133" s="7"/>
      <c r="I133" s="8"/>
      <c r="J133" s="8"/>
      <c r="K133" s="8"/>
      <c r="L133" s="8"/>
      <c r="M133" s="8"/>
      <c r="N133" s="8"/>
      <c r="O133" s="8"/>
      <c r="P133" s="8"/>
      <c r="Q133" s="8"/>
      <c r="R133" s="8"/>
      <c r="S133" s="8"/>
      <c r="T133" s="8"/>
      <c r="U133" s="8"/>
      <c r="V133" s="8"/>
      <c r="W133" s="8"/>
      <c r="X133" s="8"/>
      <c r="Y133" s="8"/>
      <c r="Z133" s="8"/>
    </row>
    <row r="134" spans="1:26" ht="12" customHeight="1" x14ac:dyDescent="0.25">
      <c r="A134" s="9"/>
      <c r="B134" s="9"/>
      <c r="C134" s="9"/>
      <c r="D134" s="9"/>
      <c r="E134" s="9"/>
      <c r="F134" s="9"/>
      <c r="G134" s="9"/>
      <c r="H134" s="7"/>
      <c r="I134" s="8"/>
      <c r="J134" s="8"/>
      <c r="K134" s="8"/>
      <c r="L134" s="8"/>
      <c r="M134" s="8"/>
      <c r="N134" s="8"/>
      <c r="O134" s="8"/>
      <c r="P134" s="8"/>
      <c r="Q134" s="8"/>
      <c r="R134" s="8"/>
      <c r="S134" s="8"/>
      <c r="T134" s="8"/>
      <c r="U134" s="8"/>
      <c r="V134" s="8"/>
      <c r="W134" s="8"/>
      <c r="X134" s="8"/>
      <c r="Y134" s="8"/>
      <c r="Z134" s="8"/>
    </row>
    <row r="135" spans="1:26" ht="12" customHeight="1" x14ac:dyDescent="0.25">
      <c r="A135" s="9"/>
      <c r="B135" s="9"/>
      <c r="C135" s="9"/>
      <c r="D135" s="9"/>
      <c r="E135" s="9"/>
      <c r="F135" s="9"/>
      <c r="G135" s="9"/>
      <c r="H135" s="7"/>
      <c r="I135" s="8"/>
      <c r="J135" s="8"/>
      <c r="K135" s="8"/>
      <c r="L135" s="8"/>
      <c r="M135" s="8"/>
      <c r="N135" s="8"/>
      <c r="O135" s="8"/>
      <c r="P135" s="8"/>
      <c r="Q135" s="8"/>
      <c r="R135" s="8"/>
      <c r="S135" s="8"/>
      <c r="T135" s="8"/>
      <c r="U135" s="8"/>
      <c r="V135" s="8"/>
      <c r="W135" s="8"/>
      <c r="X135" s="8"/>
      <c r="Y135" s="8"/>
      <c r="Z135" s="8"/>
    </row>
    <row r="136" spans="1:26" ht="12" customHeight="1" x14ac:dyDescent="0.25">
      <c r="A136" s="9"/>
      <c r="B136" s="9"/>
      <c r="C136" s="9"/>
      <c r="D136" s="9"/>
      <c r="E136" s="9"/>
      <c r="F136" s="9"/>
      <c r="G136" s="9"/>
      <c r="H136" s="7"/>
      <c r="I136" s="8"/>
      <c r="J136" s="8"/>
      <c r="K136" s="8"/>
      <c r="L136" s="8"/>
      <c r="M136" s="8"/>
      <c r="N136" s="8"/>
      <c r="O136" s="8"/>
      <c r="P136" s="8"/>
      <c r="Q136" s="8"/>
      <c r="R136" s="8"/>
      <c r="S136" s="8"/>
      <c r="T136" s="8"/>
      <c r="U136" s="8"/>
      <c r="V136" s="8"/>
      <c r="W136" s="8"/>
      <c r="X136" s="8"/>
      <c r="Y136" s="8"/>
      <c r="Z136" s="8"/>
    </row>
    <row r="137" spans="1:26" ht="12" customHeight="1" x14ac:dyDescent="0.25">
      <c r="A137" s="9"/>
      <c r="B137" s="9"/>
      <c r="C137" s="9"/>
      <c r="D137" s="9"/>
      <c r="E137" s="9"/>
      <c r="F137" s="9"/>
      <c r="G137" s="9"/>
      <c r="H137" s="7"/>
      <c r="I137" s="8"/>
      <c r="J137" s="8"/>
      <c r="K137" s="8"/>
      <c r="L137" s="8"/>
      <c r="M137" s="8"/>
      <c r="N137" s="8"/>
      <c r="O137" s="8"/>
      <c r="P137" s="8"/>
      <c r="Q137" s="8"/>
      <c r="R137" s="8"/>
      <c r="S137" s="8"/>
      <c r="T137" s="8"/>
      <c r="U137" s="8"/>
      <c r="V137" s="8"/>
      <c r="W137" s="8"/>
      <c r="X137" s="8"/>
      <c r="Y137" s="8"/>
      <c r="Z137" s="8"/>
    </row>
    <row r="138" spans="1:26" ht="12" customHeight="1" x14ac:dyDescent="0.25">
      <c r="A138" s="9"/>
      <c r="B138" s="9"/>
      <c r="C138" s="9"/>
      <c r="D138" s="9"/>
      <c r="E138" s="9"/>
      <c r="F138" s="9"/>
      <c r="G138" s="9"/>
      <c r="H138" s="7"/>
      <c r="I138" s="8"/>
      <c r="J138" s="8"/>
      <c r="K138" s="8"/>
      <c r="L138" s="8"/>
      <c r="M138" s="8"/>
      <c r="N138" s="8"/>
      <c r="O138" s="8"/>
      <c r="P138" s="8"/>
      <c r="Q138" s="8"/>
      <c r="R138" s="8"/>
      <c r="S138" s="8"/>
      <c r="T138" s="8"/>
      <c r="U138" s="8"/>
      <c r="V138" s="8"/>
      <c r="W138" s="8"/>
      <c r="X138" s="8"/>
      <c r="Y138" s="8"/>
      <c r="Z138" s="8"/>
    </row>
    <row r="139" spans="1:26" ht="12" customHeight="1" x14ac:dyDescent="0.25">
      <c r="A139" s="9"/>
      <c r="B139" s="9"/>
      <c r="C139" s="9"/>
      <c r="D139" s="9"/>
      <c r="E139" s="9"/>
      <c r="F139" s="9"/>
      <c r="G139" s="9"/>
      <c r="H139" s="7"/>
      <c r="I139" s="8"/>
      <c r="J139" s="8"/>
      <c r="K139" s="8"/>
      <c r="L139" s="8"/>
      <c r="M139" s="8"/>
      <c r="N139" s="8"/>
      <c r="O139" s="8"/>
      <c r="P139" s="8"/>
      <c r="Q139" s="8"/>
      <c r="R139" s="8"/>
      <c r="S139" s="8"/>
      <c r="T139" s="8"/>
      <c r="U139" s="8"/>
      <c r="V139" s="8"/>
      <c r="W139" s="8"/>
      <c r="X139" s="8"/>
      <c r="Y139" s="8"/>
      <c r="Z139" s="8"/>
    </row>
    <row r="140" spans="1:26" ht="12" customHeight="1" x14ac:dyDescent="0.25">
      <c r="A140" s="9"/>
      <c r="B140" s="9"/>
      <c r="C140" s="9"/>
      <c r="D140" s="9"/>
      <c r="E140" s="9"/>
      <c r="F140" s="9"/>
      <c r="G140" s="9"/>
      <c r="H140" s="7"/>
      <c r="I140" s="8"/>
      <c r="J140" s="8"/>
      <c r="K140" s="8"/>
      <c r="L140" s="8"/>
      <c r="M140" s="8"/>
      <c r="N140" s="8"/>
      <c r="O140" s="8"/>
      <c r="P140" s="8"/>
      <c r="Q140" s="8"/>
      <c r="R140" s="8"/>
      <c r="S140" s="8"/>
      <c r="T140" s="8"/>
      <c r="U140" s="8"/>
      <c r="V140" s="8"/>
      <c r="W140" s="8"/>
      <c r="X140" s="8"/>
      <c r="Y140" s="8"/>
      <c r="Z140" s="8"/>
    </row>
    <row r="141" spans="1:26" ht="12" customHeight="1" x14ac:dyDescent="0.25">
      <c r="A141" s="9"/>
      <c r="B141" s="9"/>
      <c r="C141" s="9"/>
      <c r="D141" s="9"/>
      <c r="E141" s="9"/>
      <c r="F141" s="9"/>
      <c r="G141" s="9"/>
      <c r="H141" s="7"/>
      <c r="I141" s="8"/>
      <c r="J141" s="8"/>
      <c r="K141" s="8"/>
      <c r="L141" s="8"/>
      <c r="M141" s="8"/>
      <c r="N141" s="8"/>
      <c r="O141" s="8"/>
      <c r="P141" s="8"/>
      <c r="Q141" s="8"/>
      <c r="R141" s="8"/>
      <c r="S141" s="8"/>
      <c r="T141" s="8"/>
      <c r="U141" s="8"/>
      <c r="V141" s="8"/>
      <c r="W141" s="8"/>
      <c r="X141" s="8"/>
      <c r="Y141" s="8"/>
      <c r="Z141" s="8"/>
    </row>
    <row r="142" spans="1:26" ht="12" customHeight="1" x14ac:dyDescent="0.25">
      <c r="A142" s="9"/>
      <c r="B142" s="9"/>
      <c r="C142" s="9"/>
      <c r="D142" s="9"/>
      <c r="E142" s="9"/>
      <c r="F142" s="9"/>
      <c r="G142" s="9"/>
      <c r="H142" s="7"/>
      <c r="I142" s="8"/>
      <c r="J142" s="8"/>
      <c r="K142" s="8"/>
      <c r="L142" s="8"/>
      <c r="M142" s="8"/>
      <c r="N142" s="8"/>
      <c r="O142" s="8"/>
      <c r="P142" s="8"/>
      <c r="Q142" s="8"/>
      <c r="R142" s="8"/>
      <c r="S142" s="8"/>
      <c r="T142" s="8"/>
      <c r="U142" s="8"/>
      <c r="V142" s="8"/>
      <c r="W142" s="8"/>
      <c r="X142" s="8"/>
      <c r="Y142" s="8"/>
      <c r="Z142" s="8"/>
    </row>
    <row r="143" spans="1:26" ht="12" customHeight="1" x14ac:dyDescent="0.25">
      <c r="A143" s="9"/>
      <c r="B143" s="9"/>
      <c r="C143" s="9"/>
      <c r="D143" s="9"/>
      <c r="E143" s="9"/>
      <c r="F143" s="9"/>
      <c r="G143" s="9"/>
      <c r="H143" s="7"/>
      <c r="I143" s="8"/>
      <c r="J143" s="8"/>
      <c r="K143" s="8"/>
      <c r="L143" s="8"/>
      <c r="M143" s="8"/>
      <c r="N143" s="8"/>
      <c r="O143" s="8"/>
      <c r="P143" s="8"/>
      <c r="Q143" s="8"/>
      <c r="R143" s="8"/>
      <c r="S143" s="8"/>
      <c r="T143" s="8"/>
      <c r="U143" s="8"/>
      <c r="V143" s="8"/>
      <c r="W143" s="8"/>
      <c r="X143" s="8"/>
      <c r="Y143" s="8"/>
      <c r="Z143" s="8"/>
    </row>
    <row r="144" spans="1:26" ht="12" customHeight="1" x14ac:dyDescent="0.25">
      <c r="A144" s="9"/>
      <c r="B144" s="9"/>
      <c r="C144" s="9"/>
      <c r="D144" s="9"/>
      <c r="E144" s="9"/>
      <c r="F144" s="9"/>
      <c r="G144" s="9"/>
      <c r="H144" s="7"/>
      <c r="I144" s="8"/>
      <c r="J144" s="8"/>
      <c r="K144" s="8"/>
      <c r="L144" s="8"/>
      <c r="M144" s="8"/>
      <c r="N144" s="8"/>
      <c r="O144" s="8"/>
      <c r="P144" s="8"/>
      <c r="Q144" s="8"/>
      <c r="R144" s="8"/>
      <c r="S144" s="8"/>
      <c r="T144" s="8"/>
      <c r="U144" s="8"/>
      <c r="V144" s="8"/>
      <c r="W144" s="8"/>
      <c r="X144" s="8"/>
      <c r="Y144" s="8"/>
      <c r="Z144" s="8"/>
    </row>
    <row r="145" spans="1:26" ht="12" customHeight="1" x14ac:dyDescent="0.25">
      <c r="A145" s="9"/>
      <c r="B145" s="9"/>
      <c r="C145" s="9"/>
      <c r="D145" s="9"/>
      <c r="E145" s="9"/>
      <c r="F145" s="9"/>
      <c r="G145" s="9"/>
      <c r="H145" s="7"/>
      <c r="I145" s="8"/>
      <c r="J145" s="8"/>
      <c r="K145" s="8"/>
      <c r="L145" s="8"/>
      <c r="M145" s="8"/>
      <c r="N145" s="8"/>
      <c r="O145" s="8"/>
      <c r="P145" s="8"/>
      <c r="Q145" s="8"/>
      <c r="R145" s="8"/>
      <c r="S145" s="8"/>
      <c r="T145" s="8"/>
      <c r="U145" s="8"/>
      <c r="V145" s="8"/>
      <c r="W145" s="8"/>
      <c r="X145" s="8"/>
      <c r="Y145" s="8"/>
      <c r="Z145" s="8"/>
    </row>
    <row r="146" spans="1:26" ht="12" customHeight="1" x14ac:dyDescent="0.25">
      <c r="A146" s="9"/>
      <c r="B146" s="9"/>
      <c r="C146" s="9"/>
      <c r="D146" s="9"/>
      <c r="E146" s="9"/>
      <c r="F146" s="9"/>
      <c r="G146" s="9"/>
      <c r="H146" s="7"/>
      <c r="I146" s="8"/>
      <c r="J146" s="8"/>
      <c r="K146" s="8"/>
      <c r="L146" s="8"/>
      <c r="M146" s="8"/>
      <c r="N146" s="8"/>
      <c r="O146" s="8"/>
      <c r="P146" s="8"/>
      <c r="Q146" s="8"/>
      <c r="R146" s="8"/>
      <c r="S146" s="8"/>
      <c r="T146" s="8"/>
      <c r="U146" s="8"/>
      <c r="V146" s="8"/>
      <c r="W146" s="8"/>
      <c r="X146" s="8"/>
      <c r="Y146" s="8"/>
      <c r="Z146" s="8"/>
    </row>
    <row r="147" spans="1:26" ht="12" customHeight="1" x14ac:dyDescent="0.25">
      <c r="A147" s="9"/>
      <c r="B147" s="9"/>
      <c r="C147" s="9"/>
      <c r="D147" s="9"/>
      <c r="E147" s="9"/>
      <c r="F147" s="9"/>
      <c r="G147" s="9"/>
      <c r="H147" s="7"/>
      <c r="I147" s="8"/>
      <c r="J147" s="8"/>
      <c r="K147" s="8"/>
      <c r="L147" s="8"/>
      <c r="M147" s="8"/>
      <c r="N147" s="8"/>
      <c r="O147" s="8"/>
      <c r="P147" s="8"/>
      <c r="Q147" s="8"/>
      <c r="R147" s="8"/>
      <c r="S147" s="8"/>
      <c r="T147" s="8"/>
      <c r="U147" s="8"/>
      <c r="V147" s="8"/>
      <c r="W147" s="8"/>
      <c r="X147" s="8"/>
      <c r="Y147" s="8"/>
      <c r="Z147" s="8"/>
    </row>
    <row r="148" spans="1:26" ht="12" customHeight="1" x14ac:dyDescent="0.25">
      <c r="A148" s="9"/>
      <c r="B148" s="9"/>
      <c r="C148" s="9"/>
      <c r="D148" s="9"/>
      <c r="E148" s="9"/>
      <c r="F148" s="9"/>
      <c r="G148" s="9"/>
      <c r="H148" s="7"/>
      <c r="I148" s="8"/>
      <c r="J148" s="8"/>
      <c r="K148" s="8"/>
      <c r="L148" s="8"/>
      <c r="M148" s="8"/>
      <c r="N148" s="8"/>
      <c r="O148" s="8"/>
      <c r="P148" s="8"/>
      <c r="Q148" s="8"/>
      <c r="R148" s="8"/>
      <c r="S148" s="8"/>
      <c r="T148" s="8"/>
      <c r="U148" s="8"/>
      <c r="V148" s="8"/>
      <c r="W148" s="8"/>
      <c r="X148" s="8"/>
      <c r="Y148" s="8"/>
      <c r="Z148" s="8"/>
    </row>
    <row r="149" spans="1:26" ht="12" customHeight="1" x14ac:dyDescent="0.25">
      <c r="A149" s="9"/>
      <c r="B149" s="9"/>
      <c r="C149" s="9"/>
      <c r="D149" s="9"/>
      <c r="E149" s="9"/>
      <c r="F149" s="9"/>
      <c r="G149" s="9"/>
      <c r="H149" s="7"/>
      <c r="I149" s="8"/>
      <c r="J149" s="8"/>
      <c r="K149" s="8"/>
      <c r="L149" s="8"/>
      <c r="M149" s="8"/>
      <c r="N149" s="8"/>
      <c r="O149" s="8"/>
      <c r="P149" s="8"/>
      <c r="Q149" s="8"/>
      <c r="R149" s="8"/>
      <c r="S149" s="8"/>
      <c r="T149" s="8"/>
      <c r="U149" s="8"/>
      <c r="V149" s="8"/>
      <c r="W149" s="8"/>
      <c r="X149" s="8"/>
      <c r="Y149" s="8"/>
      <c r="Z149" s="8"/>
    </row>
    <row r="150" spans="1:26" ht="12" customHeight="1" x14ac:dyDescent="0.25">
      <c r="A150" s="9"/>
      <c r="B150" s="9"/>
      <c r="C150" s="9"/>
      <c r="D150" s="9"/>
      <c r="E150" s="9"/>
      <c r="F150" s="9"/>
      <c r="G150" s="9"/>
      <c r="H150" s="7"/>
      <c r="I150" s="8"/>
      <c r="J150" s="8"/>
      <c r="K150" s="8"/>
      <c r="L150" s="8"/>
      <c r="M150" s="8"/>
      <c r="N150" s="8"/>
      <c r="O150" s="8"/>
      <c r="P150" s="8"/>
      <c r="Q150" s="8"/>
      <c r="R150" s="8"/>
      <c r="S150" s="8"/>
      <c r="T150" s="8"/>
      <c r="U150" s="8"/>
      <c r="V150" s="8"/>
      <c r="W150" s="8"/>
      <c r="X150" s="8"/>
      <c r="Y150" s="8"/>
      <c r="Z150" s="8"/>
    </row>
    <row r="151" spans="1:26" ht="12" customHeight="1" x14ac:dyDescent="0.25">
      <c r="A151" s="9"/>
      <c r="B151" s="9"/>
      <c r="C151" s="9"/>
      <c r="D151" s="9"/>
      <c r="E151" s="9"/>
      <c r="F151" s="9"/>
      <c r="G151" s="9"/>
      <c r="H151" s="7"/>
      <c r="I151" s="8"/>
      <c r="J151" s="8"/>
      <c r="K151" s="8"/>
      <c r="L151" s="8"/>
      <c r="M151" s="8"/>
      <c r="N151" s="8"/>
      <c r="O151" s="8"/>
      <c r="P151" s="8"/>
      <c r="Q151" s="8"/>
      <c r="R151" s="8"/>
      <c r="S151" s="8"/>
      <c r="T151" s="8"/>
      <c r="U151" s="8"/>
      <c r="V151" s="8"/>
      <c r="W151" s="8"/>
      <c r="X151" s="8"/>
      <c r="Y151" s="8"/>
      <c r="Z151" s="8"/>
    </row>
    <row r="152" spans="1:26" ht="12" customHeight="1" x14ac:dyDescent="0.25">
      <c r="A152" s="9"/>
      <c r="B152" s="9"/>
      <c r="C152" s="9"/>
      <c r="D152" s="9"/>
      <c r="E152" s="9"/>
      <c r="F152" s="9"/>
      <c r="G152" s="9"/>
      <c r="H152" s="7"/>
      <c r="I152" s="8"/>
      <c r="J152" s="8"/>
      <c r="K152" s="8"/>
      <c r="L152" s="8"/>
      <c r="M152" s="8"/>
      <c r="N152" s="8"/>
      <c r="O152" s="8"/>
      <c r="P152" s="8"/>
      <c r="Q152" s="8"/>
      <c r="R152" s="8"/>
      <c r="S152" s="8"/>
      <c r="T152" s="8"/>
      <c r="U152" s="8"/>
      <c r="V152" s="8"/>
      <c r="W152" s="8"/>
      <c r="X152" s="8"/>
      <c r="Y152" s="8"/>
      <c r="Z152" s="8"/>
    </row>
    <row r="153" spans="1:26" ht="12" customHeight="1" x14ac:dyDescent="0.25">
      <c r="A153" s="9"/>
      <c r="B153" s="9"/>
      <c r="C153" s="9"/>
      <c r="D153" s="9"/>
      <c r="E153" s="9"/>
      <c r="F153" s="9"/>
      <c r="G153" s="9"/>
      <c r="H153" s="7"/>
      <c r="I153" s="8"/>
      <c r="J153" s="8"/>
      <c r="K153" s="8"/>
      <c r="L153" s="8"/>
      <c r="M153" s="8"/>
      <c r="N153" s="8"/>
      <c r="O153" s="8"/>
      <c r="P153" s="8"/>
      <c r="Q153" s="8"/>
      <c r="R153" s="8"/>
      <c r="S153" s="8"/>
      <c r="T153" s="8"/>
      <c r="U153" s="8"/>
      <c r="V153" s="8"/>
      <c r="W153" s="8"/>
      <c r="X153" s="8"/>
      <c r="Y153" s="8"/>
      <c r="Z153" s="8"/>
    </row>
    <row r="154" spans="1:26" ht="12" customHeight="1" x14ac:dyDescent="0.25">
      <c r="A154" s="9"/>
      <c r="B154" s="9"/>
      <c r="C154" s="9"/>
      <c r="D154" s="9"/>
      <c r="E154" s="9"/>
      <c r="F154" s="9"/>
      <c r="G154" s="9"/>
      <c r="H154" s="7"/>
      <c r="I154" s="8"/>
      <c r="J154" s="8"/>
      <c r="K154" s="8"/>
      <c r="L154" s="8"/>
      <c r="M154" s="8"/>
      <c r="N154" s="8"/>
      <c r="O154" s="8"/>
      <c r="P154" s="8"/>
      <c r="Q154" s="8"/>
      <c r="R154" s="8"/>
      <c r="S154" s="8"/>
      <c r="T154" s="8"/>
      <c r="U154" s="8"/>
      <c r="V154" s="8"/>
      <c r="W154" s="8"/>
      <c r="X154" s="8"/>
      <c r="Y154" s="8"/>
      <c r="Z154" s="8"/>
    </row>
    <row r="155" spans="1:26" ht="12" customHeight="1" x14ac:dyDescent="0.25">
      <c r="A155" s="9"/>
      <c r="B155" s="9"/>
      <c r="C155" s="9"/>
      <c r="D155" s="9"/>
      <c r="E155" s="9"/>
      <c r="F155" s="9"/>
      <c r="G155" s="9"/>
      <c r="H155" s="7"/>
      <c r="I155" s="8"/>
      <c r="J155" s="8"/>
      <c r="K155" s="8"/>
      <c r="L155" s="8"/>
      <c r="M155" s="8"/>
      <c r="N155" s="8"/>
      <c r="O155" s="8"/>
      <c r="P155" s="8"/>
      <c r="Q155" s="8"/>
      <c r="R155" s="8"/>
      <c r="S155" s="8"/>
      <c r="T155" s="8"/>
      <c r="U155" s="8"/>
      <c r="V155" s="8"/>
      <c r="W155" s="8"/>
      <c r="X155" s="8"/>
      <c r="Y155" s="8"/>
      <c r="Z155" s="8"/>
    </row>
    <row r="156" spans="1:26" ht="12" customHeight="1" x14ac:dyDescent="0.25">
      <c r="A156" s="9"/>
      <c r="B156" s="9"/>
      <c r="C156" s="9"/>
      <c r="D156" s="9"/>
      <c r="E156" s="9"/>
      <c r="F156" s="9"/>
      <c r="G156" s="9"/>
      <c r="H156" s="7"/>
      <c r="I156" s="8"/>
      <c r="J156" s="8"/>
      <c r="K156" s="8"/>
      <c r="L156" s="8"/>
      <c r="M156" s="8"/>
      <c r="N156" s="8"/>
      <c r="O156" s="8"/>
      <c r="P156" s="8"/>
      <c r="Q156" s="8"/>
      <c r="R156" s="8"/>
      <c r="S156" s="8"/>
      <c r="T156" s="8"/>
      <c r="U156" s="8"/>
      <c r="V156" s="8"/>
      <c r="W156" s="8"/>
      <c r="X156" s="8"/>
      <c r="Y156" s="8"/>
      <c r="Z156" s="8"/>
    </row>
    <row r="157" spans="1:26" ht="12" customHeight="1" x14ac:dyDescent="0.25">
      <c r="A157" s="9"/>
      <c r="B157" s="9"/>
      <c r="C157" s="9"/>
      <c r="D157" s="9"/>
      <c r="E157" s="9"/>
      <c r="F157" s="9"/>
      <c r="G157" s="9"/>
      <c r="H157" s="7"/>
      <c r="I157" s="8"/>
      <c r="J157" s="8"/>
      <c r="K157" s="8"/>
      <c r="L157" s="8"/>
      <c r="M157" s="8"/>
      <c r="N157" s="8"/>
      <c r="O157" s="8"/>
      <c r="P157" s="8"/>
      <c r="Q157" s="8"/>
      <c r="R157" s="8"/>
      <c r="S157" s="8"/>
      <c r="T157" s="8"/>
      <c r="U157" s="8"/>
      <c r="V157" s="8"/>
      <c r="W157" s="8"/>
      <c r="X157" s="8"/>
      <c r="Y157" s="8"/>
      <c r="Z157" s="8"/>
    </row>
    <row r="158" spans="1:26" ht="12" customHeight="1" x14ac:dyDescent="0.25">
      <c r="A158" s="9"/>
      <c r="B158" s="9"/>
      <c r="C158" s="9"/>
      <c r="D158" s="9"/>
      <c r="E158" s="9"/>
      <c r="F158" s="9"/>
      <c r="G158" s="9"/>
      <c r="H158" s="7"/>
      <c r="I158" s="8"/>
      <c r="J158" s="8"/>
      <c r="K158" s="8"/>
      <c r="L158" s="8"/>
      <c r="M158" s="8"/>
      <c r="N158" s="8"/>
      <c r="O158" s="8"/>
      <c r="P158" s="8"/>
      <c r="Q158" s="8"/>
      <c r="R158" s="8"/>
      <c r="S158" s="8"/>
      <c r="T158" s="8"/>
      <c r="U158" s="8"/>
      <c r="V158" s="8"/>
      <c r="W158" s="8"/>
      <c r="X158" s="8"/>
      <c r="Y158" s="8"/>
      <c r="Z158" s="8"/>
    </row>
    <row r="159" spans="1:26" ht="12" customHeight="1" x14ac:dyDescent="0.25">
      <c r="A159" s="9"/>
      <c r="B159" s="9"/>
      <c r="C159" s="9"/>
      <c r="D159" s="9"/>
      <c r="E159" s="9"/>
      <c r="F159" s="9"/>
      <c r="G159" s="9"/>
      <c r="H159" s="7"/>
      <c r="I159" s="8"/>
      <c r="J159" s="8"/>
      <c r="K159" s="8"/>
      <c r="L159" s="8"/>
      <c r="M159" s="8"/>
      <c r="N159" s="8"/>
      <c r="O159" s="8"/>
      <c r="P159" s="8"/>
      <c r="Q159" s="8"/>
      <c r="R159" s="8"/>
      <c r="S159" s="8"/>
      <c r="T159" s="8"/>
      <c r="U159" s="8"/>
      <c r="V159" s="8"/>
      <c r="W159" s="8"/>
      <c r="X159" s="8"/>
      <c r="Y159" s="8"/>
      <c r="Z159" s="8"/>
    </row>
    <row r="160" spans="1:26" ht="12" customHeight="1" x14ac:dyDescent="0.25">
      <c r="A160" s="9"/>
      <c r="B160" s="9"/>
      <c r="C160" s="9"/>
      <c r="D160" s="9"/>
      <c r="E160" s="9"/>
      <c r="F160" s="9"/>
      <c r="G160" s="9"/>
      <c r="H160" s="7"/>
      <c r="I160" s="8"/>
      <c r="J160" s="8"/>
      <c r="K160" s="8"/>
      <c r="L160" s="8"/>
      <c r="M160" s="8"/>
      <c r="N160" s="8"/>
      <c r="O160" s="8"/>
      <c r="P160" s="8"/>
      <c r="Q160" s="8"/>
      <c r="R160" s="8"/>
      <c r="S160" s="8"/>
      <c r="T160" s="8"/>
      <c r="U160" s="8"/>
      <c r="V160" s="8"/>
      <c r="W160" s="8"/>
      <c r="X160" s="8"/>
      <c r="Y160" s="8"/>
      <c r="Z160" s="8"/>
    </row>
    <row r="161" spans="1:26" ht="12" customHeight="1" x14ac:dyDescent="0.25">
      <c r="A161" s="9"/>
      <c r="B161" s="9"/>
      <c r="C161" s="9"/>
      <c r="D161" s="9"/>
      <c r="E161" s="9"/>
      <c r="F161" s="9"/>
      <c r="G161" s="9"/>
      <c r="H161" s="7"/>
      <c r="I161" s="8"/>
      <c r="J161" s="8"/>
      <c r="K161" s="8"/>
      <c r="L161" s="8"/>
      <c r="M161" s="8"/>
      <c r="N161" s="8"/>
      <c r="O161" s="8"/>
      <c r="P161" s="8"/>
      <c r="Q161" s="8"/>
      <c r="R161" s="8"/>
      <c r="S161" s="8"/>
      <c r="T161" s="8"/>
      <c r="U161" s="8"/>
      <c r="V161" s="8"/>
      <c r="W161" s="8"/>
      <c r="X161" s="8"/>
      <c r="Y161" s="8"/>
      <c r="Z161" s="8"/>
    </row>
    <row r="162" spans="1:26" ht="12" customHeight="1" x14ac:dyDescent="0.25">
      <c r="A162" s="9"/>
      <c r="B162" s="9"/>
      <c r="C162" s="9"/>
      <c r="D162" s="9"/>
      <c r="E162" s="9"/>
      <c r="F162" s="9"/>
      <c r="G162" s="9"/>
      <c r="H162" s="7"/>
      <c r="I162" s="8"/>
      <c r="J162" s="8"/>
      <c r="K162" s="8"/>
      <c r="L162" s="8"/>
      <c r="M162" s="8"/>
      <c r="N162" s="8"/>
      <c r="O162" s="8"/>
      <c r="P162" s="8"/>
      <c r="Q162" s="8"/>
      <c r="R162" s="8"/>
      <c r="S162" s="8"/>
      <c r="T162" s="8"/>
      <c r="U162" s="8"/>
      <c r="V162" s="8"/>
      <c r="W162" s="8"/>
      <c r="X162" s="8"/>
      <c r="Y162" s="8"/>
      <c r="Z162" s="8"/>
    </row>
    <row r="163" spans="1:26" ht="12" customHeight="1" x14ac:dyDescent="0.25">
      <c r="A163" s="9"/>
      <c r="B163" s="9"/>
      <c r="C163" s="9"/>
      <c r="D163" s="9"/>
      <c r="E163" s="9"/>
      <c r="F163" s="9"/>
      <c r="G163" s="9"/>
      <c r="H163" s="7"/>
      <c r="I163" s="8"/>
      <c r="J163" s="8"/>
      <c r="K163" s="8"/>
      <c r="L163" s="8"/>
      <c r="M163" s="8"/>
      <c r="N163" s="8"/>
      <c r="O163" s="8"/>
      <c r="P163" s="8"/>
      <c r="Q163" s="8"/>
      <c r="R163" s="8"/>
      <c r="S163" s="8"/>
      <c r="T163" s="8"/>
      <c r="U163" s="8"/>
      <c r="V163" s="8"/>
      <c r="W163" s="8"/>
      <c r="X163" s="8"/>
      <c r="Y163" s="8"/>
      <c r="Z163" s="8"/>
    </row>
    <row r="164" spans="1:26" ht="12" customHeight="1" x14ac:dyDescent="0.25">
      <c r="A164" s="9"/>
      <c r="B164" s="9"/>
      <c r="C164" s="9"/>
      <c r="D164" s="9"/>
      <c r="E164" s="9"/>
      <c r="F164" s="9"/>
      <c r="G164" s="9"/>
      <c r="H164" s="7"/>
      <c r="I164" s="8"/>
      <c r="J164" s="8"/>
      <c r="K164" s="8"/>
      <c r="L164" s="8"/>
      <c r="M164" s="8"/>
      <c r="N164" s="8"/>
      <c r="O164" s="8"/>
      <c r="P164" s="8"/>
      <c r="Q164" s="8"/>
      <c r="R164" s="8"/>
      <c r="S164" s="8"/>
      <c r="T164" s="8"/>
      <c r="U164" s="8"/>
      <c r="V164" s="8"/>
      <c r="W164" s="8"/>
      <c r="X164" s="8"/>
      <c r="Y164" s="8"/>
      <c r="Z164" s="8"/>
    </row>
    <row r="165" spans="1:26" ht="12" customHeight="1" x14ac:dyDescent="0.25">
      <c r="A165" s="9"/>
      <c r="B165" s="9"/>
      <c r="C165" s="9"/>
      <c r="D165" s="9"/>
      <c r="E165" s="9"/>
      <c r="F165" s="9"/>
      <c r="G165" s="9"/>
      <c r="H165" s="7"/>
      <c r="I165" s="8"/>
      <c r="J165" s="8"/>
      <c r="K165" s="8"/>
      <c r="L165" s="8"/>
      <c r="M165" s="8"/>
      <c r="N165" s="8"/>
      <c r="O165" s="8"/>
      <c r="P165" s="8"/>
      <c r="Q165" s="8"/>
      <c r="R165" s="8"/>
      <c r="S165" s="8"/>
      <c r="T165" s="8"/>
      <c r="U165" s="8"/>
      <c r="V165" s="8"/>
      <c r="W165" s="8"/>
      <c r="X165" s="8"/>
      <c r="Y165" s="8"/>
      <c r="Z165" s="8"/>
    </row>
    <row r="166" spans="1:26" ht="12" customHeight="1" x14ac:dyDescent="0.25">
      <c r="A166" s="9"/>
      <c r="B166" s="9"/>
      <c r="C166" s="9"/>
      <c r="D166" s="9"/>
      <c r="E166" s="9"/>
      <c r="F166" s="9"/>
      <c r="G166" s="9"/>
      <c r="H166" s="7"/>
      <c r="I166" s="8"/>
      <c r="J166" s="8"/>
      <c r="K166" s="8"/>
      <c r="L166" s="8"/>
      <c r="M166" s="8"/>
      <c r="N166" s="8"/>
      <c r="O166" s="8"/>
      <c r="P166" s="8"/>
      <c r="Q166" s="8"/>
      <c r="R166" s="8"/>
      <c r="S166" s="8"/>
      <c r="T166" s="8"/>
      <c r="U166" s="8"/>
      <c r="V166" s="8"/>
      <c r="W166" s="8"/>
      <c r="X166" s="8"/>
      <c r="Y166" s="8"/>
      <c r="Z166" s="8"/>
    </row>
    <row r="167" spans="1:26" ht="12" customHeight="1" x14ac:dyDescent="0.25">
      <c r="A167" s="9"/>
      <c r="B167" s="9"/>
      <c r="C167" s="9"/>
      <c r="D167" s="9"/>
      <c r="E167" s="9"/>
      <c r="F167" s="9"/>
      <c r="G167" s="9"/>
      <c r="H167" s="7"/>
      <c r="I167" s="8"/>
      <c r="J167" s="8"/>
      <c r="K167" s="8"/>
      <c r="L167" s="8"/>
      <c r="M167" s="8"/>
      <c r="N167" s="8"/>
      <c r="O167" s="8"/>
      <c r="P167" s="8"/>
      <c r="Q167" s="8"/>
      <c r="R167" s="8"/>
      <c r="S167" s="8"/>
      <c r="T167" s="8"/>
      <c r="U167" s="8"/>
      <c r="V167" s="8"/>
      <c r="W167" s="8"/>
      <c r="X167" s="8"/>
      <c r="Y167" s="8"/>
      <c r="Z167" s="8"/>
    </row>
    <row r="168" spans="1:26" ht="12" customHeight="1" x14ac:dyDescent="0.25">
      <c r="A168" s="9"/>
      <c r="B168" s="9"/>
      <c r="C168" s="9"/>
      <c r="D168" s="9"/>
      <c r="E168" s="9"/>
      <c r="F168" s="9"/>
      <c r="G168" s="9"/>
      <c r="H168" s="7"/>
      <c r="I168" s="8"/>
      <c r="J168" s="8"/>
      <c r="K168" s="8"/>
      <c r="L168" s="8"/>
      <c r="M168" s="8"/>
      <c r="N168" s="8"/>
      <c r="O168" s="8"/>
      <c r="P168" s="8"/>
      <c r="Q168" s="8"/>
      <c r="R168" s="8"/>
      <c r="S168" s="8"/>
      <c r="T168" s="8"/>
      <c r="U168" s="8"/>
      <c r="V168" s="8"/>
      <c r="W168" s="8"/>
      <c r="X168" s="8"/>
      <c r="Y168" s="8"/>
      <c r="Z168" s="8"/>
    </row>
    <row r="169" spans="1:26" ht="12" customHeight="1" x14ac:dyDescent="0.25">
      <c r="A169" s="9"/>
      <c r="B169" s="9"/>
      <c r="C169" s="9"/>
      <c r="D169" s="9"/>
      <c r="E169" s="9"/>
      <c r="F169" s="9"/>
      <c r="G169" s="9"/>
      <c r="H169" s="7"/>
      <c r="I169" s="8"/>
      <c r="J169" s="8"/>
      <c r="K169" s="8"/>
      <c r="L169" s="8"/>
      <c r="M169" s="8"/>
      <c r="N169" s="8"/>
      <c r="O169" s="8"/>
      <c r="P169" s="8"/>
      <c r="Q169" s="8"/>
      <c r="R169" s="8"/>
      <c r="S169" s="8"/>
      <c r="T169" s="8"/>
      <c r="U169" s="8"/>
      <c r="V169" s="8"/>
      <c r="W169" s="8"/>
      <c r="X169" s="8"/>
      <c r="Y169" s="8"/>
      <c r="Z169" s="8"/>
    </row>
    <row r="170" spans="1:26" ht="12" customHeight="1" x14ac:dyDescent="0.25">
      <c r="A170" s="9"/>
      <c r="B170" s="9"/>
      <c r="C170" s="9"/>
      <c r="D170" s="9"/>
      <c r="E170" s="9"/>
      <c r="F170" s="9"/>
      <c r="G170" s="9"/>
      <c r="H170" s="7"/>
      <c r="I170" s="8"/>
      <c r="J170" s="8"/>
      <c r="K170" s="8"/>
      <c r="L170" s="8"/>
      <c r="M170" s="8"/>
      <c r="N170" s="8"/>
      <c r="O170" s="8"/>
      <c r="P170" s="8"/>
      <c r="Q170" s="8"/>
      <c r="R170" s="8"/>
      <c r="S170" s="8"/>
      <c r="T170" s="8"/>
      <c r="U170" s="8"/>
      <c r="V170" s="8"/>
      <c r="W170" s="8"/>
      <c r="X170" s="8"/>
      <c r="Y170" s="8"/>
      <c r="Z170" s="8"/>
    </row>
    <row r="171" spans="1:26" ht="12" customHeight="1" x14ac:dyDescent="0.25">
      <c r="A171" s="9"/>
      <c r="B171" s="9"/>
      <c r="C171" s="9"/>
      <c r="D171" s="9"/>
      <c r="E171" s="9"/>
      <c r="F171" s="9"/>
      <c r="G171" s="9"/>
      <c r="H171" s="7"/>
      <c r="I171" s="8"/>
      <c r="J171" s="8"/>
      <c r="K171" s="8"/>
      <c r="L171" s="8"/>
      <c r="M171" s="8"/>
      <c r="N171" s="8"/>
      <c r="O171" s="8"/>
      <c r="P171" s="8"/>
      <c r="Q171" s="8"/>
      <c r="R171" s="8"/>
      <c r="S171" s="8"/>
      <c r="T171" s="8"/>
      <c r="U171" s="8"/>
      <c r="V171" s="8"/>
      <c r="W171" s="8"/>
      <c r="X171" s="8"/>
      <c r="Y171" s="8"/>
      <c r="Z171" s="8"/>
    </row>
    <row r="172" spans="1:26" ht="12" customHeight="1" x14ac:dyDescent="0.25">
      <c r="A172" s="9"/>
      <c r="B172" s="9"/>
      <c r="C172" s="9"/>
      <c r="D172" s="9"/>
      <c r="E172" s="9"/>
      <c r="F172" s="9"/>
      <c r="G172" s="9"/>
      <c r="H172" s="7"/>
      <c r="I172" s="8"/>
      <c r="J172" s="8"/>
      <c r="K172" s="8"/>
      <c r="L172" s="8"/>
      <c r="M172" s="8"/>
      <c r="N172" s="8"/>
      <c r="O172" s="8"/>
      <c r="P172" s="8"/>
      <c r="Q172" s="8"/>
      <c r="R172" s="8"/>
      <c r="S172" s="8"/>
      <c r="T172" s="8"/>
      <c r="U172" s="8"/>
      <c r="V172" s="8"/>
      <c r="W172" s="8"/>
      <c r="X172" s="8"/>
      <c r="Y172" s="8"/>
      <c r="Z172" s="8"/>
    </row>
    <row r="173" spans="1:26" ht="12" customHeight="1" x14ac:dyDescent="0.25">
      <c r="A173" s="9"/>
      <c r="B173" s="9"/>
      <c r="C173" s="9"/>
      <c r="D173" s="9"/>
      <c r="E173" s="9"/>
      <c r="F173" s="9"/>
      <c r="G173" s="9"/>
      <c r="H173" s="7"/>
      <c r="I173" s="8"/>
      <c r="J173" s="8"/>
      <c r="K173" s="8"/>
      <c r="L173" s="8"/>
      <c r="M173" s="8"/>
      <c r="N173" s="8"/>
      <c r="O173" s="8"/>
      <c r="P173" s="8"/>
      <c r="Q173" s="8"/>
      <c r="R173" s="8"/>
      <c r="S173" s="8"/>
      <c r="T173" s="8"/>
      <c r="U173" s="8"/>
      <c r="V173" s="8"/>
      <c r="W173" s="8"/>
      <c r="X173" s="8"/>
      <c r="Y173" s="8"/>
      <c r="Z173" s="8"/>
    </row>
    <row r="174" spans="1:26" ht="12" customHeight="1" x14ac:dyDescent="0.25">
      <c r="A174" s="9"/>
      <c r="B174" s="9"/>
      <c r="C174" s="9"/>
      <c r="D174" s="9"/>
      <c r="E174" s="9"/>
      <c r="F174" s="9"/>
      <c r="G174" s="9"/>
      <c r="H174" s="7"/>
      <c r="I174" s="8"/>
      <c r="J174" s="8"/>
      <c r="K174" s="8"/>
      <c r="L174" s="8"/>
      <c r="M174" s="8"/>
      <c r="N174" s="8"/>
      <c r="O174" s="8"/>
      <c r="P174" s="8"/>
      <c r="Q174" s="8"/>
      <c r="R174" s="8"/>
      <c r="S174" s="8"/>
      <c r="T174" s="8"/>
      <c r="U174" s="8"/>
      <c r="V174" s="8"/>
      <c r="W174" s="8"/>
      <c r="X174" s="8"/>
      <c r="Y174" s="8"/>
      <c r="Z174" s="8"/>
    </row>
    <row r="175" spans="1:26" ht="12" customHeight="1" x14ac:dyDescent="0.25">
      <c r="A175" s="9"/>
      <c r="B175" s="9"/>
      <c r="C175" s="9"/>
      <c r="D175" s="9"/>
      <c r="E175" s="9"/>
      <c r="F175" s="9"/>
      <c r="G175" s="9"/>
      <c r="H175" s="7"/>
      <c r="I175" s="8"/>
      <c r="J175" s="8"/>
      <c r="K175" s="8"/>
      <c r="L175" s="8"/>
      <c r="M175" s="8"/>
      <c r="N175" s="8"/>
      <c r="O175" s="8"/>
      <c r="P175" s="8"/>
      <c r="Q175" s="8"/>
      <c r="R175" s="8"/>
      <c r="S175" s="8"/>
      <c r="T175" s="8"/>
      <c r="U175" s="8"/>
      <c r="V175" s="8"/>
      <c r="W175" s="8"/>
      <c r="X175" s="8"/>
      <c r="Y175" s="8"/>
      <c r="Z175" s="8"/>
    </row>
    <row r="176" spans="1:26" ht="12" customHeight="1" x14ac:dyDescent="0.25">
      <c r="A176" s="9"/>
      <c r="B176" s="9"/>
      <c r="C176" s="9"/>
      <c r="D176" s="9"/>
      <c r="E176" s="9"/>
      <c r="F176" s="9"/>
      <c r="G176" s="9"/>
      <c r="H176" s="7"/>
      <c r="I176" s="8"/>
      <c r="J176" s="8"/>
      <c r="K176" s="8"/>
      <c r="L176" s="8"/>
      <c r="M176" s="8"/>
      <c r="N176" s="8"/>
      <c r="O176" s="8"/>
      <c r="P176" s="8"/>
      <c r="Q176" s="8"/>
      <c r="R176" s="8"/>
      <c r="S176" s="8"/>
      <c r="T176" s="8"/>
      <c r="U176" s="8"/>
      <c r="V176" s="8"/>
      <c r="W176" s="8"/>
      <c r="X176" s="8"/>
      <c r="Y176" s="8"/>
      <c r="Z176" s="8"/>
    </row>
    <row r="177" spans="1:26" ht="12" customHeight="1" x14ac:dyDescent="0.25">
      <c r="A177" s="9"/>
      <c r="B177" s="9"/>
      <c r="C177" s="9"/>
      <c r="D177" s="9"/>
      <c r="E177" s="9"/>
      <c r="F177" s="9"/>
      <c r="G177" s="9"/>
      <c r="H177" s="7"/>
      <c r="I177" s="8"/>
      <c r="J177" s="8"/>
      <c r="K177" s="8"/>
      <c r="L177" s="8"/>
      <c r="M177" s="8"/>
      <c r="N177" s="8"/>
      <c r="O177" s="8"/>
      <c r="P177" s="8"/>
      <c r="Q177" s="8"/>
      <c r="R177" s="8"/>
      <c r="S177" s="8"/>
      <c r="T177" s="8"/>
      <c r="U177" s="8"/>
      <c r="V177" s="8"/>
      <c r="W177" s="8"/>
      <c r="X177" s="8"/>
      <c r="Y177" s="8"/>
      <c r="Z177" s="8"/>
    </row>
    <row r="178" spans="1:26" ht="12" customHeight="1" x14ac:dyDescent="0.25">
      <c r="A178" s="9"/>
      <c r="B178" s="9"/>
      <c r="C178" s="9"/>
      <c r="D178" s="9"/>
      <c r="E178" s="9"/>
      <c r="F178" s="9"/>
      <c r="G178" s="9"/>
      <c r="H178" s="7"/>
      <c r="I178" s="8"/>
      <c r="J178" s="8"/>
      <c r="K178" s="8"/>
      <c r="L178" s="8"/>
      <c r="M178" s="8"/>
      <c r="N178" s="8"/>
      <c r="O178" s="8"/>
      <c r="P178" s="8"/>
      <c r="Q178" s="8"/>
      <c r="R178" s="8"/>
      <c r="S178" s="8"/>
      <c r="T178" s="8"/>
      <c r="U178" s="8"/>
      <c r="V178" s="8"/>
      <c r="W178" s="8"/>
      <c r="X178" s="8"/>
      <c r="Y178" s="8"/>
      <c r="Z178" s="8"/>
    </row>
    <row r="179" spans="1:26" ht="12" customHeight="1" x14ac:dyDescent="0.25">
      <c r="A179" s="9"/>
      <c r="B179" s="9"/>
      <c r="C179" s="9"/>
      <c r="D179" s="9"/>
      <c r="E179" s="9"/>
      <c r="F179" s="9"/>
      <c r="G179" s="9"/>
      <c r="H179" s="7"/>
      <c r="I179" s="8"/>
      <c r="J179" s="8"/>
      <c r="K179" s="8"/>
      <c r="L179" s="8"/>
      <c r="M179" s="8"/>
      <c r="N179" s="8"/>
      <c r="O179" s="8"/>
      <c r="P179" s="8"/>
      <c r="Q179" s="8"/>
      <c r="R179" s="8"/>
      <c r="S179" s="8"/>
      <c r="T179" s="8"/>
      <c r="U179" s="8"/>
      <c r="V179" s="8"/>
      <c r="W179" s="8"/>
      <c r="X179" s="8"/>
      <c r="Y179" s="8"/>
      <c r="Z179" s="8"/>
    </row>
    <row r="180" spans="1:26" ht="12" customHeight="1" x14ac:dyDescent="0.25">
      <c r="A180" s="9"/>
      <c r="B180" s="9"/>
      <c r="C180" s="9"/>
      <c r="D180" s="9"/>
      <c r="E180" s="9"/>
      <c r="F180" s="9"/>
      <c r="G180" s="9"/>
      <c r="H180" s="7"/>
      <c r="I180" s="8"/>
      <c r="J180" s="8"/>
      <c r="K180" s="8"/>
      <c r="L180" s="8"/>
      <c r="M180" s="8"/>
      <c r="N180" s="8"/>
      <c r="O180" s="8"/>
      <c r="P180" s="8"/>
      <c r="Q180" s="8"/>
      <c r="R180" s="8"/>
      <c r="S180" s="8"/>
      <c r="T180" s="8"/>
      <c r="U180" s="8"/>
      <c r="V180" s="8"/>
      <c r="W180" s="8"/>
      <c r="X180" s="8"/>
      <c r="Y180" s="8"/>
      <c r="Z180" s="8"/>
    </row>
    <row r="181" spans="1:26" ht="12" customHeight="1" x14ac:dyDescent="0.25">
      <c r="A181" s="9"/>
      <c r="B181" s="9"/>
      <c r="C181" s="9"/>
      <c r="D181" s="9"/>
      <c r="E181" s="9"/>
      <c r="F181" s="9"/>
      <c r="G181" s="9"/>
      <c r="H181" s="7"/>
      <c r="I181" s="8"/>
      <c r="J181" s="8"/>
      <c r="K181" s="8"/>
      <c r="L181" s="8"/>
      <c r="M181" s="8"/>
      <c r="N181" s="8"/>
      <c r="O181" s="8"/>
      <c r="P181" s="8"/>
      <c r="Q181" s="8"/>
      <c r="R181" s="8"/>
      <c r="S181" s="8"/>
      <c r="T181" s="8"/>
      <c r="U181" s="8"/>
      <c r="V181" s="8"/>
      <c r="W181" s="8"/>
      <c r="X181" s="8"/>
      <c r="Y181" s="8"/>
      <c r="Z181" s="8"/>
    </row>
    <row r="182" spans="1:26" ht="12" customHeight="1" x14ac:dyDescent="0.25">
      <c r="A182" s="9"/>
      <c r="B182" s="9"/>
      <c r="C182" s="9"/>
      <c r="D182" s="9"/>
      <c r="E182" s="9"/>
      <c r="F182" s="9"/>
      <c r="G182" s="9"/>
      <c r="H182" s="7"/>
      <c r="I182" s="8"/>
      <c r="J182" s="8"/>
      <c r="K182" s="8"/>
      <c r="L182" s="8"/>
      <c r="M182" s="8"/>
      <c r="N182" s="8"/>
      <c r="O182" s="8"/>
      <c r="P182" s="8"/>
      <c r="Q182" s="8"/>
      <c r="R182" s="8"/>
      <c r="S182" s="8"/>
      <c r="T182" s="8"/>
      <c r="U182" s="8"/>
      <c r="V182" s="8"/>
      <c r="W182" s="8"/>
      <c r="X182" s="8"/>
      <c r="Y182" s="8"/>
      <c r="Z182" s="8"/>
    </row>
    <row r="183" spans="1:26" ht="12" customHeight="1" x14ac:dyDescent="0.25">
      <c r="A183" s="9"/>
      <c r="B183" s="9"/>
      <c r="C183" s="9"/>
      <c r="D183" s="9"/>
      <c r="E183" s="9"/>
      <c r="F183" s="9"/>
      <c r="G183" s="9"/>
      <c r="H183" s="7"/>
      <c r="I183" s="8"/>
      <c r="J183" s="8"/>
      <c r="K183" s="8"/>
      <c r="L183" s="8"/>
      <c r="M183" s="8"/>
      <c r="N183" s="8"/>
      <c r="O183" s="8"/>
      <c r="P183" s="8"/>
      <c r="Q183" s="8"/>
      <c r="R183" s="8"/>
      <c r="S183" s="8"/>
      <c r="T183" s="8"/>
      <c r="U183" s="8"/>
      <c r="V183" s="8"/>
      <c r="W183" s="8"/>
      <c r="X183" s="8"/>
      <c r="Y183" s="8"/>
      <c r="Z183" s="8"/>
    </row>
    <row r="184" spans="1:26" ht="12" customHeight="1" x14ac:dyDescent="0.25">
      <c r="A184" s="9"/>
      <c r="B184" s="9"/>
      <c r="C184" s="9"/>
      <c r="D184" s="9"/>
      <c r="E184" s="9"/>
      <c r="F184" s="9"/>
      <c r="G184" s="9"/>
      <c r="H184" s="7"/>
      <c r="I184" s="8"/>
      <c r="J184" s="8"/>
      <c r="K184" s="8"/>
      <c r="L184" s="8"/>
      <c r="M184" s="8"/>
      <c r="N184" s="8"/>
      <c r="O184" s="8"/>
      <c r="P184" s="8"/>
      <c r="Q184" s="8"/>
      <c r="R184" s="8"/>
      <c r="S184" s="8"/>
      <c r="T184" s="8"/>
      <c r="U184" s="8"/>
      <c r="V184" s="8"/>
      <c r="W184" s="8"/>
      <c r="X184" s="8"/>
      <c r="Y184" s="8"/>
      <c r="Z184" s="8"/>
    </row>
    <row r="185" spans="1:26" ht="12" customHeight="1" x14ac:dyDescent="0.25">
      <c r="A185" s="9"/>
      <c r="B185" s="9"/>
      <c r="C185" s="9"/>
      <c r="D185" s="9"/>
      <c r="E185" s="9"/>
      <c r="F185" s="9"/>
      <c r="G185" s="9"/>
      <c r="H185" s="7"/>
      <c r="I185" s="8"/>
      <c r="J185" s="8"/>
      <c r="K185" s="8"/>
      <c r="L185" s="8"/>
      <c r="M185" s="8"/>
      <c r="N185" s="8"/>
      <c r="O185" s="8"/>
      <c r="P185" s="8"/>
      <c r="Q185" s="8"/>
      <c r="R185" s="8"/>
      <c r="S185" s="8"/>
      <c r="T185" s="8"/>
      <c r="U185" s="8"/>
      <c r="V185" s="8"/>
      <c r="W185" s="8"/>
      <c r="X185" s="8"/>
      <c r="Y185" s="8"/>
      <c r="Z185" s="8"/>
    </row>
    <row r="186" spans="1:26" ht="12" customHeight="1" x14ac:dyDescent="0.25">
      <c r="A186" s="9"/>
      <c r="B186" s="9"/>
      <c r="C186" s="9"/>
      <c r="D186" s="9"/>
      <c r="E186" s="9"/>
      <c r="F186" s="9"/>
      <c r="G186" s="9"/>
      <c r="H186" s="7"/>
      <c r="I186" s="8"/>
      <c r="J186" s="8"/>
      <c r="K186" s="8"/>
      <c r="L186" s="8"/>
      <c r="M186" s="8"/>
      <c r="N186" s="8"/>
      <c r="O186" s="8"/>
      <c r="P186" s="8"/>
      <c r="Q186" s="8"/>
      <c r="R186" s="8"/>
      <c r="S186" s="8"/>
      <c r="T186" s="8"/>
      <c r="U186" s="8"/>
      <c r="V186" s="8"/>
      <c r="W186" s="8"/>
      <c r="X186" s="8"/>
      <c r="Y186" s="8"/>
      <c r="Z186" s="8"/>
    </row>
    <row r="187" spans="1:26" ht="12" customHeight="1" x14ac:dyDescent="0.25">
      <c r="A187" s="9"/>
      <c r="B187" s="9"/>
      <c r="C187" s="9"/>
      <c r="D187" s="9"/>
      <c r="E187" s="9"/>
      <c r="F187" s="9"/>
      <c r="G187" s="9"/>
      <c r="H187" s="7"/>
      <c r="I187" s="8"/>
      <c r="J187" s="8"/>
      <c r="K187" s="8"/>
      <c r="L187" s="8"/>
      <c r="M187" s="8"/>
      <c r="N187" s="8"/>
      <c r="O187" s="8"/>
      <c r="P187" s="8"/>
      <c r="Q187" s="8"/>
      <c r="R187" s="8"/>
      <c r="S187" s="8"/>
      <c r="T187" s="8"/>
      <c r="U187" s="8"/>
      <c r="V187" s="8"/>
      <c r="W187" s="8"/>
      <c r="X187" s="8"/>
      <c r="Y187" s="8"/>
      <c r="Z187" s="8"/>
    </row>
    <row r="188" spans="1:26" ht="12" customHeight="1" x14ac:dyDescent="0.25">
      <c r="A188" s="9"/>
      <c r="B188" s="9"/>
      <c r="C188" s="9"/>
      <c r="D188" s="9"/>
      <c r="E188" s="9"/>
      <c r="F188" s="9"/>
      <c r="G188" s="9"/>
      <c r="H188" s="7"/>
      <c r="I188" s="8"/>
      <c r="J188" s="8"/>
      <c r="K188" s="8"/>
      <c r="L188" s="8"/>
      <c r="M188" s="8"/>
      <c r="N188" s="8"/>
      <c r="O188" s="8"/>
      <c r="P188" s="8"/>
      <c r="Q188" s="8"/>
      <c r="R188" s="8"/>
      <c r="S188" s="8"/>
      <c r="T188" s="8"/>
      <c r="U188" s="8"/>
      <c r="V188" s="8"/>
      <c r="W188" s="8"/>
      <c r="X188" s="8"/>
      <c r="Y188" s="8"/>
      <c r="Z188" s="8"/>
    </row>
    <row r="189" spans="1:26" ht="12" customHeight="1" x14ac:dyDescent="0.25">
      <c r="A189" s="9"/>
      <c r="B189" s="9"/>
      <c r="C189" s="9"/>
      <c r="D189" s="9"/>
      <c r="E189" s="9"/>
      <c r="F189" s="9"/>
      <c r="G189" s="9"/>
      <c r="H189" s="7"/>
      <c r="I189" s="8"/>
      <c r="J189" s="8"/>
      <c r="K189" s="8"/>
      <c r="L189" s="8"/>
      <c r="M189" s="8"/>
      <c r="N189" s="8"/>
      <c r="O189" s="8"/>
      <c r="P189" s="8"/>
      <c r="Q189" s="8"/>
      <c r="R189" s="8"/>
      <c r="S189" s="8"/>
      <c r="T189" s="8"/>
      <c r="U189" s="8"/>
      <c r="V189" s="8"/>
      <c r="W189" s="8"/>
      <c r="X189" s="8"/>
      <c r="Y189" s="8"/>
      <c r="Z189" s="8"/>
    </row>
    <row r="190" spans="1:26" ht="12" customHeight="1" x14ac:dyDescent="0.25">
      <c r="A190" s="9"/>
      <c r="B190" s="9"/>
      <c r="C190" s="9"/>
      <c r="D190" s="9"/>
      <c r="E190" s="9"/>
      <c r="F190" s="9"/>
      <c r="G190" s="9"/>
      <c r="H190" s="7"/>
      <c r="I190" s="8"/>
      <c r="J190" s="8"/>
      <c r="K190" s="8"/>
      <c r="L190" s="8"/>
      <c r="M190" s="8"/>
      <c r="N190" s="8"/>
      <c r="O190" s="8"/>
      <c r="P190" s="8"/>
      <c r="Q190" s="8"/>
      <c r="R190" s="8"/>
      <c r="S190" s="8"/>
      <c r="T190" s="8"/>
      <c r="U190" s="8"/>
      <c r="V190" s="8"/>
      <c r="W190" s="8"/>
      <c r="X190" s="8"/>
      <c r="Y190" s="8"/>
      <c r="Z190" s="8"/>
    </row>
    <row r="191" spans="1:26" ht="12" customHeight="1" x14ac:dyDescent="0.25">
      <c r="A191" s="9"/>
      <c r="B191" s="9"/>
      <c r="C191" s="9"/>
      <c r="D191" s="9"/>
      <c r="E191" s="9"/>
      <c r="F191" s="9"/>
      <c r="G191" s="9"/>
      <c r="H191" s="7"/>
      <c r="I191" s="8"/>
      <c r="J191" s="8"/>
      <c r="K191" s="8"/>
      <c r="L191" s="8"/>
      <c r="M191" s="8"/>
      <c r="N191" s="8"/>
      <c r="O191" s="8"/>
      <c r="P191" s="8"/>
      <c r="Q191" s="8"/>
      <c r="R191" s="8"/>
      <c r="S191" s="8"/>
      <c r="T191" s="8"/>
      <c r="U191" s="8"/>
      <c r="V191" s="8"/>
      <c r="W191" s="8"/>
      <c r="X191" s="8"/>
      <c r="Y191" s="8"/>
      <c r="Z191" s="8"/>
    </row>
    <row r="192" spans="1:26" ht="12" customHeight="1" x14ac:dyDescent="0.25">
      <c r="A192" s="9"/>
      <c r="B192" s="9"/>
      <c r="C192" s="9"/>
      <c r="D192" s="9"/>
      <c r="E192" s="9"/>
      <c r="F192" s="9"/>
      <c r="G192" s="9"/>
      <c r="H192" s="7"/>
      <c r="I192" s="8"/>
      <c r="J192" s="8"/>
      <c r="K192" s="8"/>
      <c r="L192" s="8"/>
      <c r="M192" s="8"/>
      <c r="N192" s="8"/>
      <c r="O192" s="8"/>
      <c r="P192" s="8"/>
      <c r="Q192" s="8"/>
      <c r="R192" s="8"/>
      <c r="S192" s="8"/>
      <c r="T192" s="8"/>
      <c r="U192" s="8"/>
      <c r="V192" s="8"/>
      <c r="W192" s="8"/>
      <c r="X192" s="8"/>
      <c r="Y192" s="8"/>
      <c r="Z192" s="8"/>
    </row>
    <row r="193" spans="1:26" ht="12" customHeight="1" x14ac:dyDescent="0.25">
      <c r="A193" s="9"/>
      <c r="B193" s="9"/>
      <c r="C193" s="9"/>
      <c r="D193" s="9"/>
      <c r="E193" s="9"/>
      <c r="F193" s="9"/>
      <c r="G193" s="9"/>
      <c r="H193" s="7"/>
      <c r="I193" s="8"/>
      <c r="J193" s="8"/>
      <c r="K193" s="8"/>
      <c r="L193" s="8"/>
      <c r="M193" s="8"/>
      <c r="N193" s="8"/>
      <c r="O193" s="8"/>
      <c r="P193" s="8"/>
      <c r="Q193" s="8"/>
      <c r="R193" s="8"/>
      <c r="S193" s="8"/>
      <c r="T193" s="8"/>
      <c r="U193" s="8"/>
      <c r="V193" s="8"/>
      <c r="W193" s="8"/>
      <c r="X193" s="8"/>
      <c r="Y193" s="8"/>
      <c r="Z193" s="8"/>
    </row>
    <row r="194" spans="1:26" ht="12" customHeight="1" x14ac:dyDescent="0.25">
      <c r="A194" s="9"/>
      <c r="B194" s="9"/>
      <c r="C194" s="9"/>
      <c r="D194" s="9"/>
      <c r="E194" s="9"/>
      <c r="F194" s="9"/>
      <c r="G194" s="9"/>
      <c r="H194" s="7"/>
      <c r="I194" s="8"/>
      <c r="J194" s="8"/>
      <c r="K194" s="8"/>
      <c r="L194" s="8"/>
      <c r="M194" s="8"/>
      <c r="N194" s="8"/>
      <c r="O194" s="8"/>
      <c r="P194" s="8"/>
      <c r="Q194" s="8"/>
      <c r="R194" s="8"/>
      <c r="S194" s="8"/>
      <c r="T194" s="8"/>
      <c r="U194" s="8"/>
      <c r="V194" s="8"/>
      <c r="W194" s="8"/>
      <c r="X194" s="8"/>
      <c r="Y194" s="8"/>
      <c r="Z194" s="8"/>
    </row>
    <row r="195" spans="1:26" ht="12" customHeight="1" x14ac:dyDescent="0.25">
      <c r="A195" s="9"/>
      <c r="B195" s="9"/>
      <c r="C195" s="9"/>
      <c r="D195" s="9"/>
      <c r="E195" s="9"/>
      <c r="F195" s="9"/>
      <c r="G195" s="9"/>
      <c r="H195" s="7"/>
      <c r="I195" s="8"/>
      <c r="J195" s="8"/>
      <c r="K195" s="8"/>
      <c r="L195" s="8"/>
      <c r="M195" s="8"/>
      <c r="N195" s="8"/>
      <c r="O195" s="8"/>
      <c r="P195" s="8"/>
      <c r="Q195" s="8"/>
      <c r="R195" s="8"/>
      <c r="S195" s="8"/>
      <c r="T195" s="8"/>
      <c r="U195" s="8"/>
      <c r="V195" s="8"/>
      <c r="W195" s="8"/>
      <c r="X195" s="8"/>
      <c r="Y195" s="8"/>
      <c r="Z195" s="8"/>
    </row>
    <row r="196" spans="1:26" ht="12" customHeight="1" x14ac:dyDescent="0.25">
      <c r="A196" s="9"/>
      <c r="B196" s="9"/>
      <c r="C196" s="9"/>
      <c r="D196" s="9"/>
      <c r="E196" s="9"/>
      <c r="F196" s="9"/>
      <c r="G196" s="9"/>
      <c r="H196" s="7"/>
      <c r="I196" s="8"/>
      <c r="J196" s="8"/>
      <c r="K196" s="8"/>
      <c r="L196" s="8"/>
      <c r="M196" s="8"/>
      <c r="N196" s="8"/>
      <c r="O196" s="8"/>
      <c r="P196" s="8"/>
      <c r="Q196" s="8"/>
      <c r="R196" s="8"/>
      <c r="S196" s="8"/>
      <c r="T196" s="8"/>
      <c r="U196" s="8"/>
      <c r="V196" s="8"/>
      <c r="W196" s="8"/>
      <c r="X196" s="8"/>
      <c r="Y196" s="8"/>
      <c r="Z196" s="8"/>
    </row>
    <row r="197" spans="1:26" ht="12" customHeight="1" x14ac:dyDescent="0.25">
      <c r="A197" s="9"/>
      <c r="B197" s="9"/>
      <c r="C197" s="9"/>
      <c r="D197" s="9"/>
      <c r="E197" s="9"/>
      <c r="F197" s="9"/>
      <c r="G197" s="9"/>
      <c r="H197" s="7"/>
      <c r="I197" s="8"/>
      <c r="J197" s="8"/>
      <c r="K197" s="8"/>
      <c r="L197" s="8"/>
      <c r="M197" s="8"/>
      <c r="N197" s="8"/>
      <c r="O197" s="8"/>
      <c r="P197" s="8"/>
      <c r="Q197" s="8"/>
      <c r="R197" s="8"/>
      <c r="S197" s="8"/>
      <c r="T197" s="8"/>
      <c r="U197" s="8"/>
      <c r="V197" s="8"/>
      <c r="W197" s="8"/>
      <c r="X197" s="8"/>
      <c r="Y197" s="8"/>
      <c r="Z197" s="8"/>
    </row>
    <row r="198" spans="1:26" ht="12" customHeight="1" x14ac:dyDescent="0.25">
      <c r="A198" s="9"/>
      <c r="B198" s="9"/>
      <c r="C198" s="9"/>
      <c r="D198" s="9"/>
      <c r="E198" s="9"/>
      <c r="F198" s="9"/>
      <c r="G198" s="9"/>
      <c r="H198" s="7"/>
      <c r="I198" s="8"/>
      <c r="J198" s="8"/>
      <c r="K198" s="8"/>
      <c r="L198" s="8"/>
      <c r="M198" s="8"/>
      <c r="N198" s="8"/>
      <c r="O198" s="8"/>
      <c r="P198" s="8"/>
      <c r="Q198" s="8"/>
      <c r="R198" s="8"/>
      <c r="S198" s="8"/>
      <c r="T198" s="8"/>
      <c r="U198" s="8"/>
      <c r="V198" s="8"/>
      <c r="W198" s="8"/>
      <c r="X198" s="8"/>
      <c r="Y198" s="8"/>
      <c r="Z198" s="8"/>
    </row>
    <row r="199" spans="1:26" ht="12" customHeight="1" x14ac:dyDescent="0.25">
      <c r="A199" s="9"/>
      <c r="B199" s="9"/>
      <c r="C199" s="9"/>
      <c r="D199" s="9"/>
      <c r="E199" s="9"/>
      <c r="F199" s="9"/>
      <c r="G199" s="9"/>
      <c r="H199" s="7"/>
      <c r="I199" s="8"/>
      <c r="J199" s="8"/>
      <c r="K199" s="8"/>
      <c r="L199" s="8"/>
      <c r="M199" s="8"/>
      <c r="N199" s="8"/>
      <c r="O199" s="8"/>
      <c r="P199" s="8"/>
      <c r="Q199" s="8"/>
      <c r="R199" s="8"/>
      <c r="S199" s="8"/>
      <c r="T199" s="8"/>
      <c r="U199" s="8"/>
      <c r="V199" s="8"/>
      <c r="W199" s="8"/>
      <c r="X199" s="8"/>
      <c r="Y199" s="8"/>
      <c r="Z199" s="8"/>
    </row>
    <row r="200" spans="1:26" ht="12" customHeight="1" x14ac:dyDescent="0.25">
      <c r="A200" s="9"/>
      <c r="B200" s="9"/>
      <c r="C200" s="9"/>
      <c r="D200" s="9"/>
      <c r="E200" s="9"/>
      <c r="F200" s="9"/>
      <c r="G200" s="9"/>
      <c r="H200" s="7"/>
      <c r="I200" s="8"/>
      <c r="J200" s="8"/>
      <c r="K200" s="8"/>
      <c r="L200" s="8"/>
      <c r="M200" s="8"/>
      <c r="N200" s="8"/>
      <c r="O200" s="8"/>
      <c r="P200" s="8"/>
      <c r="Q200" s="8"/>
      <c r="R200" s="8"/>
      <c r="S200" s="8"/>
      <c r="T200" s="8"/>
      <c r="U200" s="8"/>
      <c r="V200" s="8"/>
      <c r="W200" s="8"/>
      <c r="X200" s="8"/>
      <c r="Y200" s="8"/>
      <c r="Z200" s="8"/>
    </row>
    <row r="201" spans="1:26" ht="12" customHeight="1" x14ac:dyDescent="0.25">
      <c r="A201" s="9"/>
      <c r="B201" s="9"/>
      <c r="C201" s="9"/>
      <c r="D201" s="9"/>
      <c r="E201" s="9"/>
      <c r="F201" s="9"/>
      <c r="G201" s="9"/>
      <c r="H201" s="7"/>
      <c r="I201" s="8"/>
      <c r="J201" s="8"/>
      <c r="K201" s="8"/>
      <c r="L201" s="8"/>
      <c r="M201" s="8"/>
      <c r="N201" s="8"/>
      <c r="O201" s="8"/>
      <c r="P201" s="8"/>
      <c r="Q201" s="8"/>
      <c r="R201" s="8"/>
      <c r="S201" s="8"/>
      <c r="T201" s="8"/>
      <c r="U201" s="8"/>
      <c r="V201" s="8"/>
      <c r="W201" s="8"/>
      <c r="X201" s="8"/>
      <c r="Y201" s="8"/>
      <c r="Z201" s="8"/>
    </row>
    <row r="202" spans="1:26" ht="12" customHeight="1" x14ac:dyDescent="0.25">
      <c r="A202" s="9"/>
      <c r="B202" s="9"/>
      <c r="C202" s="9"/>
      <c r="D202" s="9"/>
      <c r="E202" s="9"/>
      <c r="F202" s="9"/>
      <c r="G202" s="9"/>
      <c r="H202" s="7"/>
      <c r="I202" s="8"/>
      <c r="J202" s="8"/>
      <c r="K202" s="8"/>
      <c r="L202" s="8"/>
      <c r="M202" s="8"/>
      <c r="N202" s="8"/>
      <c r="O202" s="8"/>
      <c r="P202" s="8"/>
      <c r="Q202" s="8"/>
      <c r="R202" s="8"/>
      <c r="S202" s="8"/>
      <c r="T202" s="8"/>
      <c r="U202" s="8"/>
      <c r="V202" s="8"/>
      <c r="W202" s="8"/>
      <c r="X202" s="8"/>
      <c r="Y202" s="8"/>
      <c r="Z202" s="8"/>
    </row>
    <row r="203" spans="1:26" ht="12" customHeight="1" x14ac:dyDescent="0.25">
      <c r="A203" s="9"/>
      <c r="B203" s="9"/>
      <c r="C203" s="9"/>
      <c r="D203" s="9"/>
      <c r="E203" s="9"/>
      <c r="F203" s="9"/>
      <c r="G203" s="9"/>
      <c r="H203" s="7"/>
      <c r="I203" s="8"/>
      <c r="J203" s="8"/>
      <c r="K203" s="8"/>
      <c r="L203" s="8"/>
      <c r="M203" s="8"/>
      <c r="N203" s="8"/>
      <c r="O203" s="8"/>
      <c r="P203" s="8"/>
      <c r="Q203" s="8"/>
      <c r="R203" s="8"/>
      <c r="S203" s="8"/>
      <c r="T203" s="8"/>
      <c r="U203" s="8"/>
      <c r="V203" s="8"/>
      <c r="W203" s="8"/>
      <c r="X203" s="8"/>
      <c r="Y203" s="8"/>
      <c r="Z203" s="8"/>
    </row>
    <row r="204" spans="1:26" ht="12" customHeight="1" x14ac:dyDescent="0.25">
      <c r="A204" s="9"/>
      <c r="B204" s="9"/>
      <c r="C204" s="9"/>
      <c r="D204" s="9"/>
      <c r="E204" s="9"/>
      <c r="F204" s="9"/>
      <c r="G204" s="9"/>
      <c r="H204" s="7"/>
      <c r="I204" s="8"/>
      <c r="J204" s="8"/>
      <c r="K204" s="8"/>
      <c r="L204" s="8"/>
      <c r="M204" s="8"/>
      <c r="N204" s="8"/>
      <c r="O204" s="8"/>
      <c r="P204" s="8"/>
      <c r="Q204" s="8"/>
      <c r="R204" s="8"/>
      <c r="S204" s="8"/>
      <c r="T204" s="8"/>
      <c r="U204" s="8"/>
      <c r="V204" s="8"/>
      <c r="W204" s="8"/>
      <c r="X204" s="8"/>
      <c r="Y204" s="8"/>
      <c r="Z204" s="8"/>
    </row>
    <row r="205" spans="1:26" ht="12" customHeight="1" x14ac:dyDescent="0.25">
      <c r="A205" s="9"/>
      <c r="B205" s="9"/>
      <c r="C205" s="9"/>
      <c r="D205" s="9"/>
      <c r="E205" s="9"/>
      <c r="F205" s="9"/>
      <c r="G205" s="9"/>
      <c r="H205" s="7"/>
      <c r="I205" s="8"/>
      <c r="J205" s="8"/>
      <c r="K205" s="8"/>
      <c r="L205" s="8"/>
      <c r="M205" s="8"/>
      <c r="N205" s="8"/>
      <c r="O205" s="8"/>
      <c r="P205" s="8"/>
      <c r="Q205" s="8"/>
      <c r="R205" s="8"/>
      <c r="S205" s="8"/>
      <c r="T205" s="8"/>
      <c r="U205" s="8"/>
      <c r="V205" s="8"/>
      <c r="W205" s="8"/>
      <c r="X205" s="8"/>
      <c r="Y205" s="8"/>
      <c r="Z205" s="8"/>
    </row>
    <row r="206" spans="1:26" ht="12" customHeight="1" x14ac:dyDescent="0.25">
      <c r="A206" s="9"/>
      <c r="B206" s="9"/>
      <c r="C206" s="9"/>
      <c r="D206" s="9"/>
      <c r="E206" s="9"/>
      <c r="F206" s="9"/>
      <c r="G206" s="9"/>
      <c r="H206" s="7"/>
      <c r="I206" s="8"/>
      <c r="J206" s="8"/>
      <c r="K206" s="8"/>
      <c r="L206" s="8"/>
      <c r="M206" s="8"/>
      <c r="N206" s="8"/>
      <c r="O206" s="8"/>
      <c r="P206" s="8"/>
      <c r="Q206" s="8"/>
      <c r="R206" s="8"/>
      <c r="S206" s="8"/>
      <c r="T206" s="8"/>
      <c r="U206" s="8"/>
      <c r="V206" s="8"/>
      <c r="W206" s="8"/>
      <c r="X206" s="8"/>
      <c r="Y206" s="8"/>
      <c r="Z206" s="8"/>
    </row>
    <row r="207" spans="1:26" ht="12" customHeight="1" x14ac:dyDescent="0.25">
      <c r="A207" s="9"/>
      <c r="B207" s="9"/>
      <c r="C207" s="9"/>
      <c r="D207" s="9"/>
      <c r="E207" s="9"/>
      <c r="F207" s="9"/>
      <c r="G207" s="9"/>
      <c r="H207" s="7"/>
      <c r="I207" s="8"/>
      <c r="J207" s="8"/>
      <c r="K207" s="8"/>
      <c r="L207" s="8"/>
      <c r="M207" s="8"/>
      <c r="N207" s="8"/>
      <c r="O207" s="8"/>
      <c r="P207" s="8"/>
      <c r="Q207" s="8"/>
      <c r="R207" s="8"/>
      <c r="S207" s="8"/>
      <c r="T207" s="8"/>
      <c r="U207" s="8"/>
      <c r="V207" s="8"/>
      <c r="W207" s="8"/>
      <c r="X207" s="8"/>
      <c r="Y207" s="8"/>
      <c r="Z207" s="8"/>
    </row>
    <row r="208" spans="1:26" ht="12" customHeight="1" x14ac:dyDescent="0.25">
      <c r="A208" s="9"/>
      <c r="B208" s="9"/>
      <c r="C208" s="9"/>
      <c r="D208" s="9"/>
      <c r="E208" s="9"/>
      <c r="F208" s="9"/>
      <c r="G208" s="9"/>
      <c r="H208" s="7"/>
      <c r="I208" s="8"/>
      <c r="J208" s="8"/>
      <c r="K208" s="8"/>
      <c r="L208" s="8"/>
      <c r="M208" s="8"/>
      <c r="N208" s="8"/>
      <c r="O208" s="8"/>
      <c r="P208" s="8"/>
      <c r="Q208" s="8"/>
      <c r="R208" s="8"/>
      <c r="S208" s="8"/>
      <c r="T208" s="8"/>
      <c r="U208" s="8"/>
      <c r="V208" s="8"/>
      <c r="W208" s="8"/>
      <c r="X208" s="8"/>
      <c r="Y208" s="8"/>
      <c r="Z208" s="8"/>
    </row>
    <row r="209" spans="1:26" ht="12" customHeight="1" x14ac:dyDescent="0.25">
      <c r="A209" s="9"/>
      <c r="B209" s="9"/>
      <c r="C209" s="9"/>
      <c r="D209" s="9"/>
      <c r="E209" s="9"/>
      <c r="F209" s="9"/>
      <c r="G209" s="9"/>
      <c r="H209" s="7"/>
      <c r="I209" s="8"/>
      <c r="J209" s="8"/>
      <c r="K209" s="8"/>
      <c r="L209" s="8"/>
      <c r="M209" s="8"/>
      <c r="N209" s="8"/>
      <c r="O209" s="8"/>
      <c r="P209" s="8"/>
      <c r="Q209" s="8"/>
      <c r="R209" s="8"/>
      <c r="S209" s="8"/>
      <c r="T209" s="8"/>
      <c r="U209" s="8"/>
      <c r="V209" s="8"/>
      <c r="W209" s="8"/>
      <c r="X209" s="8"/>
      <c r="Y209" s="8"/>
      <c r="Z209" s="8"/>
    </row>
    <row r="210" spans="1:26" ht="12" customHeight="1" x14ac:dyDescent="0.25">
      <c r="A210" s="9"/>
      <c r="B210" s="9"/>
      <c r="C210" s="9"/>
      <c r="D210" s="9"/>
      <c r="E210" s="9"/>
      <c r="F210" s="9"/>
      <c r="G210" s="9"/>
      <c r="H210" s="7"/>
      <c r="I210" s="8"/>
      <c r="J210" s="8"/>
      <c r="K210" s="8"/>
      <c r="L210" s="8"/>
      <c r="M210" s="8"/>
      <c r="N210" s="8"/>
      <c r="O210" s="8"/>
      <c r="P210" s="8"/>
      <c r="Q210" s="8"/>
      <c r="R210" s="8"/>
      <c r="S210" s="8"/>
      <c r="T210" s="8"/>
      <c r="U210" s="8"/>
      <c r="V210" s="8"/>
      <c r="W210" s="8"/>
      <c r="X210" s="8"/>
      <c r="Y210" s="8"/>
      <c r="Z210" s="8"/>
    </row>
    <row r="211" spans="1:26" ht="12" customHeight="1" x14ac:dyDescent="0.25">
      <c r="A211" s="9"/>
      <c r="B211" s="9"/>
      <c r="C211" s="9"/>
      <c r="D211" s="9"/>
      <c r="E211" s="9"/>
      <c r="F211" s="9"/>
      <c r="G211" s="9"/>
      <c r="H211" s="7"/>
      <c r="I211" s="8"/>
      <c r="J211" s="8"/>
      <c r="K211" s="8"/>
      <c r="L211" s="8"/>
      <c r="M211" s="8"/>
      <c r="N211" s="8"/>
      <c r="O211" s="8"/>
      <c r="P211" s="8"/>
      <c r="Q211" s="8"/>
      <c r="R211" s="8"/>
      <c r="S211" s="8"/>
      <c r="T211" s="8"/>
      <c r="U211" s="8"/>
      <c r="V211" s="8"/>
      <c r="W211" s="8"/>
      <c r="X211" s="8"/>
      <c r="Y211" s="8"/>
      <c r="Z211" s="8"/>
    </row>
    <row r="212" spans="1:26" ht="12" customHeight="1" x14ac:dyDescent="0.25">
      <c r="A212" s="9"/>
      <c r="B212" s="9"/>
      <c r="C212" s="9"/>
      <c r="D212" s="9"/>
      <c r="E212" s="9"/>
      <c r="F212" s="9"/>
      <c r="G212" s="9"/>
      <c r="H212" s="7"/>
      <c r="I212" s="8"/>
      <c r="J212" s="8"/>
      <c r="K212" s="8"/>
      <c r="L212" s="8"/>
      <c r="M212" s="8"/>
      <c r="N212" s="8"/>
      <c r="O212" s="8"/>
      <c r="P212" s="8"/>
      <c r="Q212" s="8"/>
      <c r="R212" s="8"/>
      <c r="S212" s="8"/>
      <c r="T212" s="8"/>
      <c r="U212" s="8"/>
      <c r="V212" s="8"/>
      <c r="W212" s="8"/>
      <c r="X212" s="8"/>
      <c r="Y212" s="8"/>
      <c r="Z212" s="8"/>
    </row>
    <row r="213" spans="1:26" ht="12" customHeight="1" x14ac:dyDescent="0.25">
      <c r="A213" s="9"/>
      <c r="B213" s="9"/>
      <c r="C213" s="9"/>
      <c r="D213" s="9"/>
      <c r="E213" s="9"/>
      <c r="F213" s="9"/>
      <c r="G213" s="9"/>
      <c r="H213" s="7"/>
      <c r="I213" s="8"/>
      <c r="J213" s="8"/>
      <c r="K213" s="8"/>
      <c r="L213" s="8"/>
      <c r="M213" s="8"/>
      <c r="N213" s="8"/>
      <c r="O213" s="8"/>
      <c r="P213" s="8"/>
      <c r="Q213" s="8"/>
      <c r="R213" s="8"/>
      <c r="S213" s="8"/>
      <c r="T213" s="8"/>
      <c r="U213" s="8"/>
      <c r="V213" s="8"/>
      <c r="W213" s="8"/>
      <c r="X213" s="8"/>
      <c r="Y213" s="8"/>
      <c r="Z213" s="8"/>
    </row>
    <row r="214" spans="1:26" ht="12" customHeight="1" x14ac:dyDescent="0.25">
      <c r="A214" s="9"/>
      <c r="B214" s="9"/>
      <c r="C214" s="9"/>
      <c r="D214" s="9"/>
      <c r="E214" s="9"/>
      <c r="F214" s="9"/>
      <c r="G214" s="9"/>
      <c r="H214" s="7"/>
      <c r="I214" s="8"/>
      <c r="J214" s="8"/>
      <c r="K214" s="8"/>
      <c r="L214" s="8"/>
      <c r="M214" s="8"/>
      <c r="N214" s="8"/>
      <c r="O214" s="8"/>
      <c r="P214" s="8"/>
      <c r="Q214" s="8"/>
      <c r="R214" s="8"/>
      <c r="S214" s="8"/>
      <c r="T214" s="8"/>
      <c r="U214" s="8"/>
      <c r="V214" s="8"/>
      <c r="W214" s="8"/>
      <c r="X214" s="8"/>
      <c r="Y214" s="8"/>
      <c r="Z214" s="8"/>
    </row>
    <row r="215" spans="1:26" ht="12" customHeight="1" x14ac:dyDescent="0.25">
      <c r="A215" s="9"/>
      <c r="B215" s="9"/>
      <c r="C215" s="9"/>
      <c r="D215" s="9"/>
      <c r="E215" s="9"/>
      <c r="F215" s="9"/>
      <c r="G215" s="9"/>
      <c r="H215" s="7"/>
      <c r="I215" s="8"/>
      <c r="J215" s="8"/>
      <c r="K215" s="8"/>
      <c r="L215" s="8"/>
      <c r="M215" s="8"/>
      <c r="N215" s="8"/>
      <c r="O215" s="8"/>
      <c r="P215" s="8"/>
      <c r="Q215" s="8"/>
      <c r="R215" s="8"/>
      <c r="S215" s="8"/>
      <c r="T215" s="8"/>
      <c r="U215" s="8"/>
      <c r="V215" s="8"/>
      <c r="W215" s="8"/>
      <c r="X215" s="8"/>
      <c r="Y215" s="8"/>
      <c r="Z215" s="8"/>
    </row>
    <row r="216" spans="1:26" ht="12" customHeight="1" x14ac:dyDescent="0.25">
      <c r="A216" s="9"/>
      <c r="B216" s="9"/>
      <c r="C216" s="9"/>
      <c r="D216" s="9"/>
      <c r="E216" s="9"/>
      <c r="F216" s="9"/>
      <c r="G216" s="9"/>
      <c r="H216" s="7"/>
      <c r="I216" s="8"/>
      <c r="J216" s="8"/>
      <c r="K216" s="8"/>
      <c r="L216" s="8"/>
      <c r="M216" s="8"/>
      <c r="N216" s="8"/>
      <c r="O216" s="8"/>
      <c r="P216" s="8"/>
      <c r="Q216" s="8"/>
      <c r="R216" s="8"/>
      <c r="S216" s="8"/>
      <c r="T216" s="8"/>
      <c r="U216" s="8"/>
      <c r="V216" s="8"/>
      <c r="W216" s="8"/>
      <c r="X216" s="8"/>
      <c r="Y216" s="8"/>
      <c r="Z216" s="8"/>
    </row>
    <row r="217" spans="1:26" ht="12" customHeight="1" x14ac:dyDescent="0.25">
      <c r="A217" s="9"/>
      <c r="B217" s="9"/>
      <c r="C217" s="9"/>
      <c r="D217" s="9"/>
      <c r="E217" s="9"/>
      <c r="F217" s="9"/>
      <c r="G217" s="9"/>
      <c r="H217" s="7"/>
      <c r="I217" s="8"/>
      <c r="J217" s="8"/>
      <c r="K217" s="8"/>
      <c r="L217" s="8"/>
      <c r="M217" s="8"/>
      <c r="N217" s="8"/>
      <c r="O217" s="8"/>
      <c r="P217" s="8"/>
      <c r="Q217" s="8"/>
      <c r="R217" s="8"/>
      <c r="S217" s="8"/>
      <c r="T217" s="8"/>
      <c r="U217" s="8"/>
      <c r="V217" s="8"/>
      <c r="W217" s="8"/>
      <c r="X217" s="8"/>
      <c r="Y217" s="8"/>
      <c r="Z217" s="8"/>
    </row>
    <row r="218" spans="1:26" ht="12" customHeight="1" x14ac:dyDescent="0.25">
      <c r="A218" s="9"/>
      <c r="B218" s="9"/>
      <c r="C218" s="9"/>
      <c r="D218" s="9"/>
      <c r="E218" s="9"/>
      <c r="F218" s="9"/>
      <c r="G218" s="9"/>
      <c r="H218" s="7"/>
      <c r="I218" s="8"/>
      <c r="J218" s="8"/>
      <c r="K218" s="8"/>
      <c r="L218" s="8"/>
      <c r="M218" s="8"/>
      <c r="N218" s="8"/>
      <c r="O218" s="8"/>
      <c r="P218" s="8"/>
      <c r="Q218" s="8"/>
      <c r="R218" s="8"/>
      <c r="S218" s="8"/>
      <c r="T218" s="8"/>
      <c r="U218" s="8"/>
      <c r="V218" s="8"/>
      <c r="W218" s="8"/>
      <c r="X218" s="8"/>
      <c r="Y218" s="8"/>
      <c r="Z218" s="8"/>
    </row>
    <row r="219" spans="1:26" ht="12" customHeight="1" x14ac:dyDescent="0.25">
      <c r="A219" s="9"/>
      <c r="B219" s="9"/>
      <c r="C219" s="9"/>
      <c r="D219" s="9"/>
      <c r="E219" s="9"/>
      <c r="F219" s="9"/>
      <c r="G219" s="9"/>
      <c r="H219" s="7"/>
      <c r="I219" s="8"/>
      <c r="J219" s="8"/>
      <c r="K219" s="8"/>
      <c r="L219" s="8"/>
      <c r="M219" s="8"/>
      <c r="N219" s="8"/>
      <c r="O219" s="8"/>
      <c r="P219" s="8"/>
      <c r="Q219" s="8"/>
      <c r="R219" s="8"/>
      <c r="S219" s="8"/>
      <c r="T219" s="8"/>
      <c r="U219" s="8"/>
      <c r="V219" s="8"/>
      <c r="W219" s="8"/>
      <c r="X219" s="8"/>
      <c r="Y219" s="8"/>
      <c r="Z219" s="8"/>
    </row>
    <row r="220" spans="1:26" ht="12" customHeight="1" x14ac:dyDescent="0.25">
      <c r="A220" s="9"/>
      <c r="B220" s="9"/>
      <c r="C220" s="9"/>
      <c r="D220" s="9"/>
      <c r="E220" s="9"/>
      <c r="F220" s="9"/>
      <c r="G220" s="9"/>
      <c r="H220" s="7"/>
      <c r="I220" s="8"/>
      <c r="J220" s="8"/>
      <c r="K220" s="8"/>
      <c r="L220" s="8"/>
      <c r="M220" s="8"/>
      <c r="N220" s="8"/>
      <c r="O220" s="8"/>
      <c r="P220" s="8"/>
      <c r="Q220" s="8"/>
      <c r="R220" s="8"/>
      <c r="S220" s="8"/>
      <c r="T220" s="8"/>
      <c r="U220" s="8"/>
      <c r="V220" s="8"/>
      <c r="W220" s="8"/>
      <c r="X220" s="8"/>
      <c r="Y220" s="8"/>
      <c r="Z220" s="8"/>
    </row>
    <row r="221" spans="1:26" ht="12" customHeight="1" x14ac:dyDescent="0.25">
      <c r="A221" s="9"/>
      <c r="B221" s="9"/>
      <c r="C221" s="9"/>
      <c r="D221" s="9"/>
      <c r="E221" s="9"/>
      <c r="F221" s="9"/>
      <c r="G221" s="9"/>
      <c r="H221" s="7"/>
      <c r="I221" s="8"/>
      <c r="J221" s="8"/>
      <c r="K221" s="8"/>
      <c r="L221" s="8"/>
      <c r="M221" s="8"/>
      <c r="N221" s="8"/>
      <c r="O221" s="8"/>
      <c r="P221" s="8"/>
      <c r="Q221" s="8"/>
      <c r="R221" s="8"/>
      <c r="S221" s="8"/>
      <c r="T221" s="8"/>
      <c r="U221" s="8"/>
      <c r="V221" s="8"/>
      <c r="W221" s="8"/>
      <c r="X221" s="8"/>
      <c r="Y221" s="8"/>
      <c r="Z221" s="8"/>
    </row>
    <row r="222" spans="1:26" ht="12" customHeight="1" x14ac:dyDescent="0.25">
      <c r="A222" s="9"/>
      <c r="B222" s="9"/>
      <c r="C222" s="9"/>
      <c r="D222" s="9"/>
      <c r="E222" s="9"/>
      <c r="F222" s="9"/>
      <c r="G222" s="9"/>
      <c r="H222" s="7"/>
      <c r="I222" s="8"/>
      <c r="J222" s="8"/>
      <c r="K222" s="8"/>
      <c r="L222" s="8"/>
      <c r="M222" s="8"/>
      <c r="N222" s="8"/>
      <c r="O222" s="8"/>
      <c r="P222" s="8"/>
      <c r="Q222" s="8"/>
      <c r="R222" s="8"/>
      <c r="S222" s="8"/>
      <c r="T222" s="8"/>
      <c r="U222" s="8"/>
      <c r="V222" s="8"/>
      <c r="W222" s="8"/>
      <c r="X222" s="8"/>
      <c r="Y222" s="8"/>
      <c r="Z222" s="8"/>
    </row>
    <row r="223" spans="1:26" ht="12" customHeight="1" x14ac:dyDescent="0.25">
      <c r="A223" s="9"/>
      <c r="B223" s="9"/>
      <c r="C223" s="9"/>
      <c r="D223" s="9"/>
      <c r="E223" s="9"/>
      <c r="F223" s="9"/>
      <c r="G223" s="9"/>
      <c r="H223" s="7"/>
      <c r="I223" s="8"/>
      <c r="J223" s="8"/>
      <c r="K223" s="8"/>
      <c r="L223" s="8"/>
      <c r="M223" s="8"/>
      <c r="N223" s="8"/>
      <c r="O223" s="8"/>
      <c r="P223" s="8"/>
      <c r="Q223" s="8"/>
      <c r="R223" s="8"/>
      <c r="S223" s="8"/>
      <c r="T223" s="8"/>
      <c r="U223" s="8"/>
      <c r="V223" s="8"/>
      <c r="W223" s="8"/>
      <c r="X223" s="8"/>
      <c r="Y223" s="8"/>
      <c r="Z223" s="8"/>
    </row>
    <row r="224" spans="1:26" ht="12" customHeight="1" x14ac:dyDescent="0.25">
      <c r="A224" s="9"/>
      <c r="B224" s="9"/>
      <c r="C224" s="9"/>
      <c r="D224" s="9"/>
      <c r="E224" s="9"/>
      <c r="F224" s="9"/>
      <c r="G224" s="9"/>
      <c r="H224" s="7"/>
      <c r="I224" s="8"/>
      <c r="J224" s="8"/>
      <c r="K224" s="8"/>
      <c r="L224" s="8"/>
      <c r="M224" s="8"/>
      <c r="N224" s="8"/>
      <c r="O224" s="8"/>
      <c r="P224" s="8"/>
      <c r="Q224" s="8"/>
      <c r="R224" s="8"/>
      <c r="S224" s="8"/>
      <c r="T224" s="8"/>
      <c r="U224" s="8"/>
      <c r="V224" s="8"/>
      <c r="W224" s="8"/>
      <c r="X224" s="8"/>
      <c r="Y224" s="8"/>
      <c r="Z224" s="8"/>
    </row>
    <row r="225" spans="1:26" ht="12" customHeight="1" x14ac:dyDescent="0.25">
      <c r="A225" s="9"/>
      <c r="B225" s="9"/>
      <c r="C225" s="9"/>
      <c r="D225" s="9"/>
      <c r="E225" s="9"/>
      <c r="F225" s="9"/>
      <c r="G225" s="9"/>
      <c r="H225" s="7"/>
      <c r="I225" s="8"/>
      <c r="J225" s="8"/>
      <c r="K225" s="8"/>
      <c r="L225" s="8"/>
      <c r="M225" s="8"/>
      <c r="N225" s="8"/>
      <c r="O225" s="8"/>
      <c r="P225" s="8"/>
      <c r="Q225" s="8"/>
      <c r="R225" s="8"/>
      <c r="S225" s="8"/>
      <c r="T225" s="8"/>
      <c r="U225" s="8"/>
      <c r="V225" s="8"/>
      <c r="W225" s="8"/>
      <c r="X225" s="8"/>
      <c r="Y225" s="8"/>
      <c r="Z225" s="8"/>
    </row>
    <row r="226" spans="1:26" ht="12" customHeight="1" x14ac:dyDescent="0.25">
      <c r="A226" s="9"/>
      <c r="B226" s="9"/>
      <c r="C226" s="9"/>
      <c r="D226" s="9"/>
      <c r="E226" s="9"/>
      <c r="F226" s="9"/>
      <c r="G226" s="9"/>
      <c r="H226" s="7"/>
      <c r="I226" s="8"/>
      <c r="J226" s="8"/>
      <c r="K226" s="8"/>
      <c r="L226" s="8"/>
      <c r="M226" s="8"/>
      <c r="N226" s="8"/>
      <c r="O226" s="8"/>
      <c r="P226" s="8"/>
      <c r="Q226" s="8"/>
      <c r="R226" s="8"/>
      <c r="S226" s="8"/>
      <c r="T226" s="8"/>
      <c r="U226" s="8"/>
      <c r="V226" s="8"/>
      <c r="W226" s="8"/>
      <c r="X226" s="8"/>
      <c r="Y226" s="8"/>
      <c r="Z226" s="8"/>
    </row>
    <row r="227" spans="1:26" ht="12" customHeight="1" x14ac:dyDescent="0.25">
      <c r="A227" s="9"/>
      <c r="B227" s="9"/>
      <c r="C227" s="9"/>
      <c r="D227" s="9"/>
      <c r="E227" s="9"/>
      <c r="F227" s="9"/>
      <c r="G227" s="9"/>
      <c r="H227" s="7"/>
      <c r="I227" s="8"/>
      <c r="J227" s="8"/>
      <c r="K227" s="8"/>
      <c r="L227" s="8"/>
      <c r="M227" s="8"/>
      <c r="N227" s="8"/>
      <c r="O227" s="8"/>
      <c r="P227" s="8"/>
      <c r="Q227" s="8"/>
      <c r="R227" s="8"/>
      <c r="S227" s="8"/>
      <c r="T227" s="8"/>
      <c r="U227" s="8"/>
      <c r="V227" s="8"/>
      <c r="W227" s="8"/>
      <c r="X227" s="8"/>
      <c r="Y227" s="8"/>
      <c r="Z227" s="8"/>
    </row>
    <row r="228" spans="1:26" ht="12" customHeight="1" x14ac:dyDescent="0.25">
      <c r="A228" s="9"/>
      <c r="B228" s="9"/>
      <c r="C228" s="9"/>
      <c r="D228" s="9"/>
      <c r="E228" s="9"/>
      <c r="F228" s="9"/>
      <c r="G228" s="9"/>
      <c r="H228" s="7"/>
      <c r="I228" s="8"/>
      <c r="J228" s="8"/>
      <c r="K228" s="8"/>
      <c r="L228" s="8"/>
      <c r="M228" s="8"/>
      <c r="N228" s="8"/>
      <c r="O228" s="8"/>
      <c r="P228" s="8"/>
      <c r="Q228" s="8"/>
      <c r="R228" s="8"/>
      <c r="S228" s="8"/>
      <c r="T228" s="8"/>
      <c r="U228" s="8"/>
      <c r="V228" s="8"/>
      <c r="W228" s="8"/>
      <c r="X228" s="8"/>
      <c r="Y228" s="8"/>
      <c r="Z228" s="8"/>
    </row>
    <row r="229" spans="1:26" ht="12" customHeight="1" x14ac:dyDescent="0.25">
      <c r="A229" s="9"/>
      <c r="B229" s="9"/>
      <c r="C229" s="9"/>
      <c r="D229" s="9"/>
      <c r="E229" s="9"/>
      <c r="F229" s="9"/>
      <c r="G229" s="9"/>
      <c r="H229" s="7"/>
      <c r="I229" s="8"/>
      <c r="J229" s="8"/>
      <c r="K229" s="8"/>
      <c r="L229" s="8"/>
      <c r="M229" s="8"/>
      <c r="N229" s="8"/>
      <c r="O229" s="8"/>
      <c r="P229" s="8"/>
      <c r="Q229" s="8"/>
      <c r="R229" s="8"/>
      <c r="S229" s="8"/>
      <c r="T229" s="8"/>
      <c r="U229" s="8"/>
      <c r="V229" s="8"/>
      <c r="W229" s="8"/>
      <c r="X229" s="8"/>
      <c r="Y229" s="8"/>
      <c r="Z229" s="8"/>
    </row>
    <row r="230" spans="1:26" ht="15.75" customHeight="1" x14ac:dyDescent="0.25"/>
    <row r="231" spans="1:26" ht="15.75" customHeight="1" x14ac:dyDescent="0.25"/>
    <row r="232" spans="1:26" ht="15.75" customHeight="1" x14ac:dyDescent="0.25"/>
    <row r="233" spans="1:26" ht="15.75" customHeight="1" x14ac:dyDescent="0.25"/>
    <row r="234" spans="1:26" ht="15.75" customHeight="1" x14ac:dyDescent="0.25"/>
    <row r="235" spans="1:26" ht="15.75" customHeight="1" x14ac:dyDescent="0.25"/>
    <row r="236" spans="1:26" ht="15.75" customHeight="1" x14ac:dyDescent="0.25"/>
    <row r="237" spans="1:26" ht="15.75" customHeight="1" x14ac:dyDescent="0.25"/>
    <row r="238" spans="1:26" ht="15.75" customHeight="1" x14ac:dyDescent="0.25"/>
    <row r="239" spans="1:26" ht="15.75" customHeight="1" x14ac:dyDescent="0.25"/>
    <row r="240" spans="1:2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1">
    <mergeCell ref="A39:G39"/>
    <mergeCell ref="A40:G40"/>
    <mergeCell ref="A41:G41"/>
    <mergeCell ref="A42:G42"/>
    <mergeCell ref="A34:G34"/>
    <mergeCell ref="A35:G35"/>
    <mergeCell ref="A36:G36"/>
    <mergeCell ref="A37:G37"/>
    <mergeCell ref="A38:G38"/>
    <mergeCell ref="A29:G29"/>
    <mergeCell ref="A30:G30"/>
    <mergeCell ref="A31:G31"/>
    <mergeCell ref="A32:G32"/>
    <mergeCell ref="A33:G33"/>
    <mergeCell ref="A24:G24"/>
    <mergeCell ref="A25:G25"/>
    <mergeCell ref="A26:G26"/>
    <mergeCell ref="A27:G27"/>
    <mergeCell ref="A28:G28"/>
    <mergeCell ref="A19:G19"/>
    <mergeCell ref="A20:G20"/>
    <mergeCell ref="A21:G21"/>
    <mergeCell ref="A22:G22"/>
    <mergeCell ref="A23:G23"/>
    <mergeCell ref="A14:G14"/>
    <mergeCell ref="A15:G15"/>
    <mergeCell ref="A16:G16"/>
    <mergeCell ref="A17:G17"/>
    <mergeCell ref="A18:G18"/>
    <mergeCell ref="H24:H25"/>
    <mergeCell ref="H26:H27"/>
    <mergeCell ref="H28:H29"/>
    <mergeCell ref="A1:G1"/>
    <mergeCell ref="A2:G2"/>
    <mergeCell ref="A3:G3"/>
    <mergeCell ref="A4:G4"/>
    <mergeCell ref="A5:G5"/>
    <mergeCell ref="A6:G6"/>
    <mergeCell ref="A7:G7"/>
    <mergeCell ref="A8:G8"/>
    <mergeCell ref="A9:G9"/>
    <mergeCell ref="A10:G10"/>
    <mergeCell ref="A11:G11"/>
    <mergeCell ref="A12:G12"/>
    <mergeCell ref="A13:G13"/>
    <mergeCell ref="H2:H6"/>
    <mergeCell ref="H7:H12"/>
    <mergeCell ref="H13:H16"/>
    <mergeCell ref="H17:H20"/>
    <mergeCell ref="H21:H23"/>
    <mergeCell ref="A50:G50"/>
    <mergeCell ref="A51:G51"/>
    <mergeCell ref="A52:G52"/>
    <mergeCell ref="A53:G53"/>
    <mergeCell ref="A43:G43"/>
    <mergeCell ref="A44:G44"/>
    <mergeCell ref="A45:G45"/>
    <mergeCell ref="A46:G46"/>
    <mergeCell ref="A47:G47"/>
    <mergeCell ref="A48:G48"/>
    <mergeCell ref="A49:G49"/>
  </mergeCells>
  <pageMargins left="0.7" right="0.7" top="0.75" bottom="0.75" header="0" footer="0"/>
  <pageSetup scale="9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Z1000"/>
  <sheetViews>
    <sheetView showGridLines="0" workbookViewId="0">
      <selection sqref="A1:G1"/>
    </sheetView>
  </sheetViews>
  <sheetFormatPr baseColWidth="10" defaultColWidth="12.59765625" defaultRowHeight="15" customHeight="1" x14ac:dyDescent="0.25"/>
  <cols>
    <col min="1" max="1" width="13.5" customWidth="1"/>
    <col min="2" max="8" width="11" customWidth="1"/>
    <col min="9" max="26" width="10.59765625" customWidth="1"/>
  </cols>
  <sheetData>
    <row r="1" spans="1:26" ht="12" customHeight="1" x14ac:dyDescent="0.25">
      <c r="A1" s="1016" t="s">
        <v>3400</v>
      </c>
      <c r="B1" s="1011"/>
      <c r="C1" s="1011"/>
      <c r="D1" s="1011"/>
      <c r="E1" s="1011"/>
      <c r="F1" s="1011"/>
      <c r="G1" s="1012"/>
      <c r="H1" s="10" t="s">
        <v>2773</v>
      </c>
      <c r="I1" s="8"/>
      <c r="J1" s="8"/>
      <c r="K1" s="8"/>
      <c r="L1" s="8"/>
      <c r="M1" s="8"/>
      <c r="N1" s="8"/>
      <c r="O1" s="8"/>
      <c r="P1" s="8"/>
      <c r="Q1" s="8"/>
      <c r="R1" s="8"/>
      <c r="S1" s="8"/>
      <c r="T1" s="8"/>
      <c r="U1" s="8"/>
      <c r="V1" s="8"/>
      <c r="W1" s="8"/>
      <c r="X1" s="8"/>
      <c r="Y1" s="8"/>
      <c r="Z1" s="8"/>
    </row>
    <row r="2" spans="1:26" ht="18" customHeight="1" x14ac:dyDescent="0.25">
      <c r="A2" s="1015" t="s">
        <v>3401</v>
      </c>
      <c r="B2" s="1011"/>
      <c r="C2" s="1011"/>
      <c r="D2" s="1011"/>
      <c r="E2" s="1011"/>
      <c r="F2" s="1011"/>
      <c r="G2" s="1012"/>
      <c r="H2" s="1021" t="s">
        <v>3365</v>
      </c>
      <c r="I2" s="8"/>
      <c r="J2" s="8"/>
      <c r="K2" s="8"/>
      <c r="L2" s="8"/>
      <c r="M2" s="8"/>
      <c r="N2" s="8"/>
      <c r="O2" s="8"/>
      <c r="P2" s="8"/>
      <c r="Q2" s="8"/>
      <c r="R2" s="8"/>
      <c r="S2" s="8"/>
      <c r="T2" s="8"/>
      <c r="U2" s="8"/>
      <c r="V2" s="8"/>
      <c r="W2" s="8"/>
      <c r="X2" s="8"/>
      <c r="Y2" s="8"/>
      <c r="Z2" s="8"/>
    </row>
    <row r="3" spans="1:26" ht="20.25" customHeight="1" x14ac:dyDescent="0.25">
      <c r="A3" s="1015" t="s">
        <v>3402</v>
      </c>
      <c r="B3" s="1011"/>
      <c r="C3" s="1011"/>
      <c r="D3" s="1011"/>
      <c r="E3" s="1011"/>
      <c r="F3" s="1011"/>
      <c r="G3" s="1012"/>
      <c r="H3" s="1019"/>
      <c r="I3" s="8"/>
      <c r="J3" s="8"/>
      <c r="K3" s="8"/>
      <c r="L3" s="8"/>
      <c r="M3" s="8"/>
      <c r="N3" s="8"/>
      <c r="O3" s="8"/>
      <c r="P3" s="8"/>
      <c r="Q3" s="8"/>
      <c r="R3" s="8"/>
      <c r="S3" s="8"/>
      <c r="T3" s="8"/>
      <c r="U3" s="8"/>
      <c r="V3" s="8"/>
      <c r="W3" s="8"/>
      <c r="X3" s="8"/>
      <c r="Y3" s="8"/>
      <c r="Z3" s="8"/>
    </row>
    <row r="4" spans="1:26" ht="17.25" customHeight="1" x14ac:dyDescent="0.25">
      <c r="A4" s="1015" t="s">
        <v>3403</v>
      </c>
      <c r="B4" s="1011"/>
      <c r="C4" s="1011"/>
      <c r="D4" s="1011"/>
      <c r="E4" s="1011"/>
      <c r="F4" s="1011"/>
      <c r="G4" s="1012"/>
      <c r="H4" s="1018"/>
      <c r="I4" s="8"/>
      <c r="J4" s="8"/>
      <c r="K4" s="8"/>
      <c r="L4" s="8"/>
      <c r="M4" s="8"/>
      <c r="N4" s="8"/>
      <c r="O4" s="8"/>
      <c r="P4" s="8"/>
      <c r="Q4" s="8"/>
      <c r="R4" s="8"/>
      <c r="S4" s="8"/>
      <c r="T4" s="8"/>
      <c r="U4" s="8"/>
      <c r="V4" s="8"/>
      <c r="W4" s="8"/>
      <c r="X4" s="8"/>
      <c r="Y4" s="8"/>
      <c r="Z4" s="8"/>
    </row>
    <row r="5" spans="1:26" ht="24" customHeight="1" x14ac:dyDescent="0.25">
      <c r="A5" s="1015" t="s">
        <v>3404</v>
      </c>
      <c r="B5" s="1011"/>
      <c r="C5" s="1011"/>
      <c r="D5" s="1011"/>
      <c r="E5" s="1011"/>
      <c r="F5" s="1011"/>
      <c r="G5" s="1012"/>
      <c r="H5" s="6" t="s">
        <v>3405</v>
      </c>
      <c r="I5" s="8"/>
      <c r="J5" s="8"/>
      <c r="K5" s="8"/>
      <c r="L5" s="8"/>
      <c r="M5" s="8"/>
      <c r="N5" s="8"/>
      <c r="O5" s="8"/>
      <c r="P5" s="8"/>
      <c r="Q5" s="8"/>
      <c r="R5" s="8"/>
      <c r="S5" s="8"/>
      <c r="T5" s="8"/>
      <c r="U5" s="8"/>
      <c r="V5" s="8"/>
      <c r="W5" s="8"/>
      <c r="X5" s="8"/>
      <c r="Y5" s="8"/>
      <c r="Z5" s="8"/>
    </row>
    <row r="6" spans="1:26" ht="15" customHeight="1" x14ac:dyDescent="0.25">
      <c r="A6" s="1015" t="s">
        <v>3406</v>
      </c>
      <c r="B6" s="1011"/>
      <c r="C6" s="1011"/>
      <c r="D6" s="1011"/>
      <c r="E6" s="1011"/>
      <c r="F6" s="1011"/>
      <c r="G6" s="1012"/>
      <c r="H6" s="1017" t="s">
        <v>699</v>
      </c>
      <c r="I6" s="8"/>
      <c r="J6" s="8"/>
      <c r="K6" s="8"/>
      <c r="L6" s="8"/>
      <c r="M6" s="8"/>
      <c r="N6" s="8"/>
      <c r="O6" s="8"/>
      <c r="P6" s="8"/>
      <c r="Q6" s="8"/>
      <c r="R6" s="8"/>
      <c r="S6" s="8"/>
      <c r="T6" s="8"/>
      <c r="U6" s="8"/>
      <c r="V6" s="8"/>
      <c r="W6" s="8"/>
      <c r="X6" s="8"/>
      <c r="Y6" s="8"/>
      <c r="Z6" s="8"/>
    </row>
    <row r="7" spans="1:26" ht="15" customHeight="1" x14ac:dyDescent="0.25">
      <c r="A7" s="1015" t="s">
        <v>3407</v>
      </c>
      <c r="B7" s="1011"/>
      <c r="C7" s="1011"/>
      <c r="D7" s="1011"/>
      <c r="E7" s="1011"/>
      <c r="F7" s="1011"/>
      <c r="G7" s="1012"/>
      <c r="H7" s="1019"/>
      <c r="I7" s="8"/>
      <c r="J7" s="8"/>
      <c r="K7" s="8"/>
      <c r="L7" s="8"/>
      <c r="M7" s="8"/>
      <c r="N7" s="8"/>
      <c r="O7" s="8"/>
      <c r="P7" s="8"/>
      <c r="Q7" s="8"/>
      <c r="R7" s="8"/>
      <c r="S7" s="8"/>
      <c r="T7" s="8"/>
      <c r="U7" s="8"/>
      <c r="V7" s="8"/>
      <c r="W7" s="8"/>
      <c r="X7" s="8"/>
      <c r="Y7" s="8"/>
      <c r="Z7" s="8"/>
    </row>
    <row r="8" spans="1:26" ht="15" customHeight="1" x14ac:dyDescent="0.25">
      <c r="A8" s="1015" t="s">
        <v>3408</v>
      </c>
      <c r="B8" s="1011"/>
      <c r="C8" s="1011"/>
      <c r="D8" s="1011"/>
      <c r="E8" s="1011"/>
      <c r="F8" s="1011"/>
      <c r="G8" s="1012"/>
      <c r="H8" s="1019"/>
      <c r="I8" s="8"/>
      <c r="J8" s="8"/>
      <c r="K8" s="8"/>
      <c r="L8" s="8"/>
      <c r="M8" s="8"/>
      <c r="N8" s="8"/>
      <c r="O8" s="8"/>
      <c r="P8" s="8"/>
      <c r="Q8" s="8"/>
      <c r="R8" s="8"/>
      <c r="S8" s="8"/>
      <c r="T8" s="8"/>
      <c r="U8" s="8"/>
      <c r="V8" s="8"/>
      <c r="W8" s="8"/>
      <c r="X8" s="8"/>
      <c r="Y8" s="8"/>
      <c r="Z8" s="8"/>
    </row>
    <row r="9" spans="1:26" ht="15" customHeight="1" x14ac:dyDescent="0.25">
      <c r="A9" s="1015" t="s">
        <v>3409</v>
      </c>
      <c r="B9" s="1011"/>
      <c r="C9" s="1011"/>
      <c r="D9" s="1011"/>
      <c r="E9" s="1011"/>
      <c r="F9" s="1011"/>
      <c r="G9" s="1012"/>
      <c r="H9" s="1019"/>
      <c r="I9" s="8"/>
      <c r="J9" s="8"/>
      <c r="K9" s="8"/>
      <c r="L9" s="8"/>
      <c r="M9" s="8"/>
      <c r="N9" s="8"/>
      <c r="O9" s="8"/>
      <c r="P9" s="8"/>
      <c r="Q9" s="8"/>
      <c r="R9" s="8"/>
      <c r="S9" s="8"/>
      <c r="T9" s="8"/>
      <c r="U9" s="8"/>
      <c r="V9" s="8"/>
      <c r="W9" s="8"/>
      <c r="X9" s="8"/>
      <c r="Y9" s="8"/>
      <c r="Z9" s="8"/>
    </row>
    <row r="10" spans="1:26" ht="15" customHeight="1" x14ac:dyDescent="0.25">
      <c r="A10" s="1015" t="s">
        <v>3410</v>
      </c>
      <c r="B10" s="1011"/>
      <c r="C10" s="1011"/>
      <c r="D10" s="1011"/>
      <c r="E10" s="1011"/>
      <c r="F10" s="1011"/>
      <c r="G10" s="1012"/>
      <c r="H10" s="1019"/>
      <c r="I10" s="8"/>
      <c r="J10" s="8"/>
      <c r="K10" s="8"/>
      <c r="L10" s="8"/>
      <c r="M10" s="8"/>
      <c r="N10" s="8"/>
      <c r="O10" s="8"/>
      <c r="P10" s="8"/>
      <c r="Q10" s="8"/>
      <c r="R10" s="8"/>
      <c r="S10" s="8"/>
      <c r="T10" s="8"/>
      <c r="U10" s="8"/>
      <c r="V10" s="8"/>
      <c r="W10" s="8"/>
      <c r="X10" s="8"/>
      <c r="Y10" s="8"/>
      <c r="Z10" s="8"/>
    </row>
    <row r="11" spans="1:26" ht="15" customHeight="1" x14ac:dyDescent="0.25">
      <c r="A11" s="1015" t="s">
        <v>3411</v>
      </c>
      <c r="B11" s="1011"/>
      <c r="C11" s="1011"/>
      <c r="D11" s="1011"/>
      <c r="E11" s="1011"/>
      <c r="F11" s="1011"/>
      <c r="G11" s="1012"/>
      <c r="H11" s="1018"/>
      <c r="I11" s="8"/>
      <c r="J11" s="8"/>
      <c r="K11" s="8"/>
      <c r="L11" s="8"/>
      <c r="M11" s="8"/>
      <c r="N11" s="8"/>
      <c r="O11" s="8"/>
      <c r="P11" s="8"/>
      <c r="Q11" s="8"/>
      <c r="R11" s="8"/>
      <c r="S11" s="8"/>
      <c r="T11" s="8"/>
      <c r="U11" s="8"/>
      <c r="V11" s="8"/>
      <c r="W11" s="8"/>
      <c r="X11" s="8"/>
      <c r="Y11" s="8"/>
      <c r="Z11" s="8"/>
    </row>
    <row r="12" spans="1:26" ht="15" customHeight="1" x14ac:dyDescent="0.25">
      <c r="A12" s="1015" t="s">
        <v>3412</v>
      </c>
      <c r="B12" s="1011"/>
      <c r="C12" s="1011"/>
      <c r="D12" s="1011"/>
      <c r="E12" s="1011"/>
      <c r="F12" s="1011"/>
      <c r="G12" s="1012"/>
      <c r="H12" s="1017" t="s">
        <v>1648</v>
      </c>
      <c r="I12" s="8"/>
      <c r="J12" s="8"/>
      <c r="K12" s="8"/>
      <c r="L12" s="8"/>
      <c r="M12" s="8"/>
      <c r="N12" s="8"/>
      <c r="O12" s="8"/>
      <c r="P12" s="8"/>
      <c r="Q12" s="8"/>
      <c r="R12" s="8"/>
      <c r="S12" s="8"/>
      <c r="T12" s="8"/>
      <c r="U12" s="8"/>
      <c r="V12" s="8"/>
      <c r="W12" s="8"/>
      <c r="X12" s="8"/>
      <c r="Y12" s="8"/>
      <c r="Z12" s="8"/>
    </row>
    <row r="13" spans="1:26" ht="27" customHeight="1" x14ac:dyDescent="0.25">
      <c r="A13" s="1015" t="s">
        <v>3413</v>
      </c>
      <c r="B13" s="1011"/>
      <c r="C13" s="1011"/>
      <c r="D13" s="1011"/>
      <c r="E13" s="1011"/>
      <c r="F13" s="1011"/>
      <c r="G13" s="1012"/>
      <c r="H13" s="1018"/>
      <c r="I13" s="8"/>
      <c r="J13" s="8"/>
      <c r="K13" s="8"/>
      <c r="L13" s="8"/>
      <c r="M13" s="8"/>
      <c r="N13" s="8"/>
      <c r="O13" s="8"/>
      <c r="P13" s="8"/>
      <c r="Q13" s="8"/>
      <c r="R13" s="8"/>
      <c r="S13" s="8"/>
      <c r="T13" s="8"/>
      <c r="U13" s="8"/>
      <c r="V13" s="8"/>
      <c r="W13" s="8"/>
      <c r="X13" s="8"/>
      <c r="Y13" s="8"/>
      <c r="Z13" s="8"/>
    </row>
    <row r="14" spans="1:26" ht="15" customHeight="1" x14ac:dyDescent="0.25">
      <c r="A14" s="1015" t="s">
        <v>3414</v>
      </c>
      <c r="B14" s="1011"/>
      <c r="C14" s="1011"/>
      <c r="D14" s="1011"/>
      <c r="E14" s="1011"/>
      <c r="F14" s="1011"/>
      <c r="G14" s="1012"/>
      <c r="H14" s="6" t="s">
        <v>3341</v>
      </c>
      <c r="I14" s="8"/>
      <c r="J14" s="8"/>
      <c r="K14" s="8"/>
      <c r="L14" s="8"/>
      <c r="M14" s="8"/>
      <c r="N14" s="8"/>
      <c r="O14" s="8"/>
      <c r="P14" s="8"/>
      <c r="Q14" s="8"/>
      <c r="R14" s="8"/>
      <c r="S14" s="8"/>
      <c r="T14" s="8"/>
      <c r="U14" s="8"/>
      <c r="V14" s="8"/>
      <c r="W14" s="8"/>
      <c r="X14" s="8"/>
      <c r="Y14" s="8"/>
      <c r="Z14" s="8"/>
    </row>
    <row r="15" spans="1:26" ht="30" customHeight="1" x14ac:dyDescent="0.25">
      <c r="A15" s="1015" t="s">
        <v>3415</v>
      </c>
      <c r="B15" s="1011"/>
      <c r="C15" s="1011"/>
      <c r="D15" s="1011"/>
      <c r="E15" s="1011"/>
      <c r="F15" s="1011"/>
      <c r="G15" s="1012"/>
      <c r="H15" s="1017" t="s">
        <v>3333</v>
      </c>
      <c r="I15" s="8"/>
      <c r="J15" s="8"/>
      <c r="K15" s="8"/>
      <c r="L15" s="8"/>
      <c r="M15" s="8"/>
      <c r="N15" s="8"/>
      <c r="O15" s="8"/>
      <c r="P15" s="8"/>
      <c r="Q15" s="8"/>
      <c r="R15" s="8"/>
      <c r="S15" s="8"/>
      <c r="T15" s="8"/>
      <c r="U15" s="8"/>
      <c r="V15" s="8"/>
      <c r="W15" s="8"/>
      <c r="X15" s="8"/>
      <c r="Y15" s="8"/>
      <c r="Z15" s="8"/>
    </row>
    <row r="16" spans="1:26" ht="30" customHeight="1" x14ac:dyDescent="0.25">
      <c r="A16" s="1015" t="s">
        <v>3416</v>
      </c>
      <c r="B16" s="1011"/>
      <c r="C16" s="1011"/>
      <c r="D16" s="1011"/>
      <c r="E16" s="1011"/>
      <c r="F16" s="1011"/>
      <c r="G16" s="1012"/>
      <c r="H16" s="1018"/>
      <c r="I16" s="8"/>
      <c r="J16" s="8"/>
      <c r="K16" s="8"/>
      <c r="L16" s="8"/>
      <c r="M16" s="8"/>
      <c r="N16" s="8"/>
      <c r="O16" s="8"/>
      <c r="P16" s="8"/>
      <c r="Q16" s="8"/>
      <c r="R16" s="8"/>
      <c r="S16" s="8"/>
      <c r="T16" s="8"/>
      <c r="U16" s="8"/>
      <c r="V16" s="8"/>
      <c r="W16" s="8"/>
      <c r="X16" s="8"/>
      <c r="Y16" s="8"/>
      <c r="Z16" s="8"/>
    </row>
    <row r="17" spans="1:26" ht="36" customHeight="1" x14ac:dyDescent="0.25">
      <c r="A17" s="1015" t="s">
        <v>3417</v>
      </c>
      <c r="B17" s="1011"/>
      <c r="C17" s="1011"/>
      <c r="D17" s="1011"/>
      <c r="E17" s="1011"/>
      <c r="F17" s="1011"/>
      <c r="G17" s="1012"/>
      <c r="H17" s="6" t="s">
        <v>3345</v>
      </c>
      <c r="I17" s="8"/>
      <c r="J17" s="8"/>
      <c r="K17" s="8"/>
      <c r="L17" s="8"/>
      <c r="M17" s="8"/>
      <c r="N17" s="8"/>
      <c r="O17" s="8"/>
      <c r="P17" s="8"/>
      <c r="Q17" s="8"/>
      <c r="R17" s="8"/>
      <c r="S17" s="8"/>
      <c r="T17" s="8"/>
      <c r="U17" s="8"/>
      <c r="V17" s="8"/>
      <c r="W17" s="8"/>
      <c r="X17" s="8"/>
      <c r="Y17" s="8"/>
      <c r="Z17" s="8"/>
    </row>
    <row r="18" spans="1:26" ht="12" customHeight="1" x14ac:dyDescent="0.25">
      <c r="A18" s="9"/>
      <c r="B18" s="9"/>
      <c r="C18" s="9"/>
      <c r="D18" s="9"/>
      <c r="E18" s="9"/>
      <c r="F18" s="9"/>
      <c r="G18" s="9"/>
      <c r="H18" s="11"/>
      <c r="I18" s="8"/>
      <c r="J18" s="8"/>
      <c r="K18" s="8"/>
      <c r="L18" s="8"/>
      <c r="M18" s="8"/>
      <c r="N18" s="8"/>
      <c r="O18" s="8"/>
      <c r="P18" s="8"/>
      <c r="Q18" s="8"/>
      <c r="R18" s="8"/>
      <c r="S18" s="8"/>
      <c r="T18" s="8"/>
      <c r="U18" s="8"/>
      <c r="V18" s="8"/>
      <c r="W18" s="8"/>
      <c r="X18" s="8"/>
      <c r="Y18" s="8"/>
      <c r="Z18" s="8"/>
    </row>
    <row r="19" spans="1:26" ht="12" customHeight="1" x14ac:dyDescent="0.25">
      <c r="A19" s="1020"/>
      <c r="B19" s="1014"/>
      <c r="C19" s="1014"/>
      <c r="D19" s="1014"/>
      <c r="E19" s="1014"/>
      <c r="F19" s="1014"/>
      <c r="G19" s="1014"/>
      <c r="H19" s="11"/>
      <c r="I19" s="8"/>
      <c r="J19" s="8"/>
      <c r="K19" s="8"/>
      <c r="L19" s="8"/>
      <c r="M19" s="8"/>
      <c r="N19" s="8"/>
      <c r="O19" s="8"/>
      <c r="P19" s="8"/>
      <c r="Q19" s="8"/>
      <c r="R19" s="8"/>
      <c r="S19" s="8"/>
      <c r="T19" s="8"/>
      <c r="U19" s="8"/>
      <c r="V19" s="8"/>
      <c r="W19" s="8"/>
      <c r="X19" s="8"/>
      <c r="Y19" s="8"/>
      <c r="Z19" s="8"/>
    </row>
    <row r="20" spans="1:26" ht="12" customHeight="1" x14ac:dyDescent="0.25">
      <c r="A20" s="1020"/>
      <c r="B20" s="1014"/>
      <c r="C20" s="1014"/>
      <c r="D20" s="1014"/>
      <c r="E20" s="1014"/>
      <c r="F20" s="1014"/>
      <c r="G20" s="1014"/>
      <c r="H20" s="11"/>
      <c r="I20" s="8"/>
      <c r="J20" s="8"/>
      <c r="K20" s="8"/>
      <c r="L20" s="8"/>
      <c r="M20" s="8"/>
      <c r="N20" s="8"/>
      <c r="O20" s="8"/>
      <c r="P20" s="8"/>
      <c r="Q20" s="8"/>
      <c r="R20" s="8"/>
      <c r="S20" s="8"/>
      <c r="T20" s="8"/>
      <c r="U20" s="8"/>
      <c r="V20" s="8"/>
      <c r="W20" s="8"/>
      <c r="X20" s="8"/>
      <c r="Y20" s="8"/>
      <c r="Z20" s="8"/>
    </row>
    <row r="21" spans="1:26" ht="12" customHeight="1" x14ac:dyDescent="0.25">
      <c r="A21" s="1020"/>
      <c r="B21" s="1014"/>
      <c r="C21" s="1014"/>
      <c r="D21" s="1014"/>
      <c r="E21" s="1014"/>
      <c r="F21" s="1014"/>
      <c r="G21" s="1014"/>
      <c r="H21" s="11"/>
      <c r="I21" s="8"/>
      <c r="J21" s="8"/>
      <c r="K21" s="8"/>
      <c r="L21" s="8"/>
      <c r="M21" s="8"/>
      <c r="N21" s="8"/>
      <c r="O21" s="8"/>
      <c r="P21" s="8"/>
      <c r="Q21" s="8"/>
      <c r="R21" s="8"/>
      <c r="S21" s="8"/>
      <c r="T21" s="8"/>
      <c r="U21" s="8"/>
      <c r="V21" s="8"/>
      <c r="W21" s="8"/>
      <c r="X21" s="8"/>
      <c r="Y21" s="8"/>
      <c r="Z21" s="8"/>
    </row>
    <row r="22" spans="1:26" ht="12" customHeight="1" x14ac:dyDescent="0.25">
      <c r="A22" s="1020"/>
      <c r="B22" s="1014"/>
      <c r="C22" s="1014"/>
      <c r="D22" s="1014"/>
      <c r="E22" s="1014"/>
      <c r="F22" s="1014"/>
      <c r="G22" s="1014"/>
      <c r="H22" s="11"/>
      <c r="I22" s="8"/>
      <c r="J22" s="8"/>
      <c r="K22" s="8"/>
      <c r="L22" s="8"/>
      <c r="M22" s="8"/>
      <c r="N22" s="8"/>
      <c r="O22" s="8"/>
      <c r="P22" s="8"/>
      <c r="Q22" s="8"/>
      <c r="R22" s="8"/>
      <c r="S22" s="8"/>
      <c r="T22" s="8"/>
      <c r="U22" s="8"/>
      <c r="V22" s="8"/>
      <c r="W22" s="8"/>
      <c r="X22" s="8"/>
      <c r="Y22" s="8"/>
      <c r="Z22" s="8"/>
    </row>
    <row r="23" spans="1:26" ht="12" customHeight="1" x14ac:dyDescent="0.25">
      <c r="A23" s="1020"/>
      <c r="B23" s="1014"/>
      <c r="C23" s="1014"/>
      <c r="D23" s="1014"/>
      <c r="E23" s="1014"/>
      <c r="F23" s="1014"/>
      <c r="G23" s="1014"/>
      <c r="H23" s="11"/>
      <c r="I23" s="8"/>
      <c r="J23" s="8"/>
      <c r="K23" s="8"/>
      <c r="L23" s="8"/>
      <c r="M23" s="8"/>
      <c r="N23" s="8"/>
      <c r="O23" s="8"/>
      <c r="P23" s="8"/>
      <c r="Q23" s="8"/>
      <c r="R23" s="8"/>
      <c r="S23" s="8"/>
      <c r="T23" s="8"/>
      <c r="U23" s="8"/>
      <c r="V23" s="8"/>
      <c r="W23" s="8"/>
      <c r="X23" s="8"/>
      <c r="Y23" s="8"/>
      <c r="Z23" s="8"/>
    </row>
    <row r="24" spans="1:26" ht="12" customHeight="1" x14ac:dyDescent="0.25">
      <c r="A24" s="1020"/>
      <c r="B24" s="1014"/>
      <c r="C24" s="1014"/>
      <c r="D24" s="1014"/>
      <c r="E24" s="1014"/>
      <c r="F24" s="1014"/>
      <c r="G24" s="1014"/>
      <c r="H24" s="11"/>
      <c r="I24" s="8"/>
      <c r="J24" s="8"/>
      <c r="K24" s="8"/>
      <c r="L24" s="8"/>
      <c r="M24" s="8"/>
      <c r="N24" s="8"/>
      <c r="O24" s="8"/>
      <c r="P24" s="8"/>
      <c r="Q24" s="8"/>
      <c r="R24" s="8"/>
      <c r="S24" s="8"/>
      <c r="T24" s="8"/>
      <c r="U24" s="8"/>
      <c r="V24" s="8"/>
      <c r="W24" s="8"/>
      <c r="X24" s="8"/>
      <c r="Y24" s="8"/>
      <c r="Z24" s="8"/>
    </row>
    <row r="25" spans="1:26" ht="12" customHeight="1" x14ac:dyDescent="0.25">
      <c r="A25" s="1020"/>
      <c r="B25" s="1014"/>
      <c r="C25" s="1014"/>
      <c r="D25" s="1014"/>
      <c r="E25" s="1014"/>
      <c r="F25" s="1014"/>
      <c r="G25" s="1014"/>
      <c r="H25" s="11"/>
      <c r="I25" s="8"/>
      <c r="J25" s="8"/>
      <c r="K25" s="8"/>
      <c r="L25" s="8"/>
      <c r="M25" s="8"/>
      <c r="N25" s="8"/>
      <c r="O25" s="8"/>
      <c r="P25" s="8"/>
      <c r="Q25" s="8"/>
      <c r="R25" s="8"/>
      <c r="S25" s="8"/>
      <c r="T25" s="8"/>
      <c r="U25" s="8"/>
      <c r="V25" s="8"/>
      <c r="W25" s="8"/>
      <c r="X25" s="8"/>
      <c r="Y25" s="8"/>
      <c r="Z25" s="8"/>
    </row>
    <row r="26" spans="1:26" ht="12" customHeight="1" x14ac:dyDescent="0.25">
      <c r="A26" s="1020"/>
      <c r="B26" s="1014"/>
      <c r="C26" s="1014"/>
      <c r="D26" s="1014"/>
      <c r="E26" s="1014"/>
      <c r="F26" s="1014"/>
      <c r="G26" s="1014"/>
      <c r="H26" s="11"/>
      <c r="I26" s="8"/>
      <c r="J26" s="8"/>
      <c r="K26" s="8"/>
      <c r="L26" s="8"/>
      <c r="M26" s="8"/>
      <c r="N26" s="8"/>
      <c r="O26" s="8"/>
      <c r="P26" s="8"/>
      <c r="Q26" s="8"/>
      <c r="R26" s="8"/>
      <c r="S26" s="8"/>
      <c r="T26" s="8"/>
      <c r="U26" s="8"/>
      <c r="V26" s="8"/>
      <c r="W26" s="8"/>
      <c r="X26" s="8"/>
      <c r="Y26" s="8"/>
      <c r="Z26" s="8"/>
    </row>
    <row r="27" spans="1:26" ht="12" customHeight="1" x14ac:dyDescent="0.25">
      <c r="A27" s="1020"/>
      <c r="B27" s="1014"/>
      <c r="C27" s="1014"/>
      <c r="D27" s="1014"/>
      <c r="E27" s="1014"/>
      <c r="F27" s="1014"/>
      <c r="G27" s="1014"/>
      <c r="H27" s="11"/>
      <c r="I27" s="8"/>
      <c r="J27" s="8"/>
      <c r="K27" s="8"/>
      <c r="L27" s="8"/>
      <c r="M27" s="8"/>
      <c r="N27" s="8"/>
      <c r="O27" s="8"/>
      <c r="P27" s="8"/>
      <c r="Q27" s="8"/>
      <c r="R27" s="8"/>
      <c r="S27" s="8"/>
      <c r="T27" s="8"/>
      <c r="U27" s="8"/>
      <c r="V27" s="8"/>
      <c r="W27" s="8"/>
      <c r="X27" s="8"/>
      <c r="Y27" s="8"/>
      <c r="Z27" s="8"/>
    </row>
    <row r="28" spans="1:26" ht="12" customHeight="1" x14ac:dyDescent="0.25">
      <c r="A28" s="1020"/>
      <c r="B28" s="1014"/>
      <c r="C28" s="1014"/>
      <c r="D28" s="1014"/>
      <c r="E28" s="1014"/>
      <c r="F28" s="1014"/>
      <c r="G28" s="1014"/>
      <c r="H28" s="11"/>
      <c r="I28" s="8"/>
      <c r="J28" s="8"/>
      <c r="K28" s="8"/>
      <c r="L28" s="8"/>
      <c r="M28" s="8"/>
      <c r="N28" s="8"/>
      <c r="O28" s="8"/>
      <c r="P28" s="8"/>
      <c r="Q28" s="8"/>
      <c r="R28" s="8"/>
      <c r="S28" s="8"/>
      <c r="T28" s="8"/>
      <c r="U28" s="8"/>
      <c r="V28" s="8"/>
      <c r="W28" s="8"/>
      <c r="X28" s="8"/>
      <c r="Y28" s="8"/>
      <c r="Z28" s="8"/>
    </row>
    <row r="29" spans="1:26" ht="12" customHeight="1" x14ac:dyDescent="0.25">
      <c r="A29" s="1020"/>
      <c r="B29" s="1014"/>
      <c r="C29" s="1014"/>
      <c r="D29" s="1014"/>
      <c r="E29" s="1014"/>
      <c r="F29" s="1014"/>
      <c r="G29" s="1014"/>
      <c r="H29" s="11"/>
      <c r="I29" s="8"/>
      <c r="J29" s="8"/>
      <c r="K29" s="8"/>
      <c r="L29" s="8"/>
      <c r="M29" s="8"/>
      <c r="N29" s="8"/>
      <c r="O29" s="8"/>
      <c r="P29" s="8"/>
      <c r="Q29" s="8"/>
      <c r="R29" s="8"/>
      <c r="S29" s="8"/>
      <c r="T29" s="8"/>
      <c r="U29" s="8"/>
      <c r="V29" s="8"/>
      <c r="W29" s="8"/>
      <c r="X29" s="8"/>
      <c r="Y29" s="8"/>
      <c r="Z29" s="8"/>
    </row>
    <row r="30" spans="1:26" ht="12" customHeight="1" x14ac:dyDescent="0.25">
      <c r="A30" s="1020"/>
      <c r="B30" s="1014"/>
      <c r="C30" s="1014"/>
      <c r="D30" s="1014"/>
      <c r="E30" s="1014"/>
      <c r="F30" s="1014"/>
      <c r="G30" s="1014"/>
      <c r="H30" s="11"/>
      <c r="I30" s="8"/>
      <c r="J30" s="8"/>
      <c r="K30" s="8"/>
      <c r="L30" s="8"/>
      <c r="M30" s="8"/>
      <c r="N30" s="8"/>
      <c r="O30" s="8"/>
      <c r="P30" s="8"/>
      <c r="Q30" s="8"/>
      <c r="R30" s="8"/>
      <c r="S30" s="8"/>
      <c r="T30" s="8"/>
      <c r="U30" s="8"/>
      <c r="V30" s="8"/>
      <c r="W30" s="8"/>
      <c r="X30" s="8"/>
      <c r="Y30" s="8"/>
      <c r="Z30" s="8"/>
    </row>
    <row r="31" spans="1:26" ht="12" customHeight="1" x14ac:dyDescent="0.25">
      <c r="A31" s="1020"/>
      <c r="B31" s="1014"/>
      <c r="C31" s="1014"/>
      <c r="D31" s="1014"/>
      <c r="E31" s="1014"/>
      <c r="F31" s="1014"/>
      <c r="G31" s="1014"/>
      <c r="H31" s="11"/>
      <c r="I31" s="8"/>
      <c r="J31" s="8"/>
      <c r="K31" s="8"/>
      <c r="L31" s="8"/>
      <c r="M31" s="8"/>
      <c r="N31" s="8"/>
      <c r="O31" s="8"/>
      <c r="P31" s="8"/>
      <c r="Q31" s="8"/>
      <c r="R31" s="8"/>
      <c r="S31" s="8"/>
      <c r="T31" s="8"/>
      <c r="U31" s="8"/>
      <c r="V31" s="8"/>
      <c r="W31" s="8"/>
      <c r="X31" s="8"/>
      <c r="Y31" s="8"/>
      <c r="Z31" s="8"/>
    </row>
    <row r="32" spans="1:26" ht="12" customHeight="1" x14ac:dyDescent="0.25">
      <c r="A32" s="1020"/>
      <c r="B32" s="1014"/>
      <c r="C32" s="1014"/>
      <c r="D32" s="1014"/>
      <c r="E32" s="1014"/>
      <c r="F32" s="1014"/>
      <c r="G32" s="1014"/>
      <c r="H32" s="11"/>
      <c r="I32" s="8"/>
      <c r="J32" s="8"/>
      <c r="K32" s="8"/>
      <c r="L32" s="8"/>
      <c r="M32" s="8"/>
      <c r="N32" s="8"/>
      <c r="O32" s="8"/>
      <c r="P32" s="8"/>
      <c r="Q32" s="8"/>
      <c r="R32" s="8"/>
      <c r="S32" s="8"/>
      <c r="T32" s="8"/>
      <c r="U32" s="8"/>
      <c r="V32" s="8"/>
      <c r="W32" s="8"/>
      <c r="X32" s="8"/>
      <c r="Y32" s="8"/>
      <c r="Z32" s="8"/>
    </row>
    <row r="33" spans="1:26" ht="12" customHeight="1" x14ac:dyDescent="0.25">
      <c r="A33" s="1020"/>
      <c r="B33" s="1014"/>
      <c r="C33" s="1014"/>
      <c r="D33" s="1014"/>
      <c r="E33" s="1014"/>
      <c r="F33" s="1014"/>
      <c r="G33" s="1014"/>
      <c r="H33" s="11"/>
      <c r="I33" s="8"/>
      <c r="J33" s="8"/>
      <c r="K33" s="8"/>
      <c r="L33" s="8"/>
      <c r="M33" s="8"/>
      <c r="N33" s="8"/>
      <c r="O33" s="8"/>
      <c r="P33" s="8"/>
      <c r="Q33" s="8"/>
      <c r="R33" s="8"/>
      <c r="S33" s="8"/>
      <c r="T33" s="8"/>
      <c r="U33" s="8"/>
      <c r="V33" s="8"/>
      <c r="W33" s="8"/>
      <c r="X33" s="8"/>
      <c r="Y33" s="8"/>
      <c r="Z33" s="8"/>
    </row>
    <row r="34" spans="1:26" ht="12" customHeight="1" x14ac:dyDescent="0.25">
      <c r="A34" s="1020"/>
      <c r="B34" s="1014"/>
      <c r="C34" s="1014"/>
      <c r="D34" s="1014"/>
      <c r="E34" s="1014"/>
      <c r="F34" s="1014"/>
      <c r="G34" s="1014"/>
      <c r="H34" s="11"/>
      <c r="I34" s="8"/>
      <c r="J34" s="8"/>
      <c r="K34" s="8"/>
      <c r="L34" s="8"/>
      <c r="M34" s="8"/>
      <c r="N34" s="8"/>
      <c r="O34" s="8"/>
      <c r="P34" s="8"/>
      <c r="Q34" s="8"/>
      <c r="R34" s="8"/>
      <c r="S34" s="8"/>
      <c r="T34" s="8"/>
      <c r="U34" s="8"/>
      <c r="V34" s="8"/>
      <c r="W34" s="8"/>
      <c r="X34" s="8"/>
      <c r="Y34" s="8"/>
      <c r="Z34" s="8"/>
    </row>
    <row r="35" spans="1:26" ht="12" customHeight="1" x14ac:dyDescent="0.25">
      <c r="A35" s="1020"/>
      <c r="B35" s="1014"/>
      <c r="C35" s="1014"/>
      <c r="D35" s="1014"/>
      <c r="E35" s="1014"/>
      <c r="F35" s="1014"/>
      <c r="G35" s="1014"/>
      <c r="H35" s="11"/>
      <c r="I35" s="8"/>
      <c r="J35" s="8"/>
      <c r="K35" s="8"/>
      <c r="L35" s="8"/>
      <c r="M35" s="8"/>
      <c r="N35" s="8"/>
      <c r="O35" s="8"/>
      <c r="P35" s="8"/>
      <c r="Q35" s="8"/>
      <c r="R35" s="8"/>
      <c r="S35" s="8"/>
      <c r="T35" s="8"/>
      <c r="U35" s="8"/>
      <c r="V35" s="8"/>
      <c r="W35" s="8"/>
      <c r="X35" s="8"/>
      <c r="Y35" s="8"/>
      <c r="Z35" s="8"/>
    </row>
    <row r="36" spans="1:26" ht="12" customHeight="1" x14ac:dyDescent="0.25">
      <c r="A36" s="1020"/>
      <c r="B36" s="1014"/>
      <c r="C36" s="1014"/>
      <c r="D36" s="1014"/>
      <c r="E36" s="1014"/>
      <c r="F36" s="1014"/>
      <c r="G36" s="1014"/>
      <c r="H36" s="11"/>
      <c r="I36" s="8"/>
      <c r="J36" s="8"/>
      <c r="K36" s="8"/>
      <c r="L36" s="8"/>
      <c r="M36" s="8"/>
      <c r="N36" s="8"/>
      <c r="O36" s="8"/>
      <c r="P36" s="8"/>
      <c r="Q36" s="8"/>
      <c r="R36" s="8"/>
      <c r="S36" s="8"/>
      <c r="T36" s="8"/>
      <c r="U36" s="8"/>
      <c r="V36" s="8"/>
      <c r="W36" s="8"/>
      <c r="X36" s="8"/>
      <c r="Y36" s="8"/>
      <c r="Z36" s="8"/>
    </row>
    <row r="37" spans="1:26" ht="12" customHeight="1" x14ac:dyDescent="0.25">
      <c r="A37" s="1020"/>
      <c r="B37" s="1014"/>
      <c r="C37" s="1014"/>
      <c r="D37" s="1014"/>
      <c r="E37" s="1014"/>
      <c r="F37" s="1014"/>
      <c r="G37" s="1014"/>
      <c r="H37" s="11"/>
      <c r="I37" s="8"/>
      <c r="J37" s="8"/>
      <c r="K37" s="8"/>
      <c r="L37" s="8"/>
      <c r="M37" s="8"/>
      <c r="N37" s="8"/>
      <c r="O37" s="8"/>
      <c r="P37" s="8"/>
      <c r="Q37" s="8"/>
      <c r="R37" s="8"/>
      <c r="S37" s="8"/>
      <c r="T37" s="8"/>
      <c r="U37" s="8"/>
      <c r="V37" s="8"/>
      <c r="W37" s="8"/>
      <c r="X37" s="8"/>
      <c r="Y37" s="8"/>
      <c r="Z37" s="8"/>
    </row>
    <row r="38" spans="1:26" ht="12" customHeight="1" x14ac:dyDescent="0.25">
      <c r="A38" s="1020"/>
      <c r="B38" s="1014"/>
      <c r="C38" s="1014"/>
      <c r="D38" s="1014"/>
      <c r="E38" s="1014"/>
      <c r="F38" s="1014"/>
      <c r="G38" s="1014"/>
      <c r="H38" s="11"/>
      <c r="I38" s="8"/>
      <c r="J38" s="8"/>
      <c r="K38" s="8"/>
      <c r="L38" s="8"/>
      <c r="M38" s="8"/>
      <c r="N38" s="8"/>
      <c r="O38" s="8"/>
      <c r="P38" s="8"/>
      <c r="Q38" s="8"/>
      <c r="R38" s="8"/>
      <c r="S38" s="8"/>
      <c r="T38" s="8"/>
      <c r="U38" s="8"/>
      <c r="V38" s="8"/>
      <c r="W38" s="8"/>
      <c r="X38" s="8"/>
      <c r="Y38" s="8"/>
      <c r="Z38" s="8"/>
    </row>
    <row r="39" spans="1:26" ht="12" customHeight="1" x14ac:dyDescent="0.25">
      <c r="A39" s="1020"/>
      <c r="B39" s="1014"/>
      <c r="C39" s="1014"/>
      <c r="D39" s="1014"/>
      <c r="E39" s="1014"/>
      <c r="F39" s="1014"/>
      <c r="G39" s="1014"/>
      <c r="H39" s="11"/>
      <c r="I39" s="8"/>
      <c r="J39" s="8"/>
      <c r="K39" s="8"/>
      <c r="L39" s="8"/>
      <c r="M39" s="8"/>
      <c r="N39" s="8"/>
      <c r="O39" s="8"/>
      <c r="P39" s="8"/>
      <c r="Q39" s="8"/>
      <c r="R39" s="8"/>
      <c r="S39" s="8"/>
      <c r="T39" s="8"/>
      <c r="U39" s="8"/>
      <c r="V39" s="8"/>
      <c r="W39" s="8"/>
      <c r="X39" s="8"/>
      <c r="Y39" s="8"/>
      <c r="Z39" s="8"/>
    </row>
    <row r="40" spans="1:26" ht="12" customHeight="1" x14ac:dyDescent="0.25">
      <c r="A40" s="1020"/>
      <c r="B40" s="1014"/>
      <c r="C40" s="1014"/>
      <c r="D40" s="1014"/>
      <c r="E40" s="1014"/>
      <c r="F40" s="1014"/>
      <c r="G40" s="1014"/>
      <c r="H40" s="11"/>
      <c r="I40" s="8"/>
      <c r="J40" s="8"/>
      <c r="K40" s="8"/>
      <c r="L40" s="8"/>
      <c r="M40" s="8"/>
      <c r="N40" s="8"/>
      <c r="O40" s="8"/>
      <c r="P40" s="8"/>
      <c r="Q40" s="8"/>
      <c r="R40" s="8"/>
      <c r="S40" s="8"/>
      <c r="T40" s="8"/>
      <c r="U40" s="8"/>
      <c r="V40" s="8"/>
      <c r="W40" s="8"/>
      <c r="X40" s="8"/>
      <c r="Y40" s="8"/>
      <c r="Z40" s="8"/>
    </row>
    <row r="41" spans="1:26" ht="12" customHeight="1" x14ac:dyDescent="0.25">
      <c r="A41" s="1020"/>
      <c r="B41" s="1014"/>
      <c r="C41" s="1014"/>
      <c r="D41" s="1014"/>
      <c r="E41" s="1014"/>
      <c r="F41" s="1014"/>
      <c r="G41" s="1014"/>
      <c r="H41" s="11"/>
      <c r="I41" s="8"/>
      <c r="J41" s="8"/>
      <c r="K41" s="8"/>
      <c r="L41" s="8"/>
      <c r="M41" s="8"/>
      <c r="N41" s="8"/>
      <c r="O41" s="8"/>
      <c r="P41" s="8"/>
      <c r="Q41" s="8"/>
      <c r="R41" s="8"/>
      <c r="S41" s="8"/>
      <c r="T41" s="8"/>
      <c r="U41" s="8"/>
      <c r="V41" s="8"/>
      <c r="W41" s="8"/>
      <c r="X41" s="8"/>
      <c r="Y41" s="8"/>
      <c r="Z41" s="8"/>
    </row>
    <row r="42" spans="1:26" ht="12" customHeight="1" x14ac:dyDescent="0.25">
      <c r="A42" s="1020"/>
      <c r="B42" s="1014"/>
      <c r="C42" s="1014"/>
      <c r="D42" s="1014"/>
      <c r="E42" s="1014"/>
      <c r="F42" s="1014"/>
      <c r="G42" s="1014"/>
      <c r="H42" s="11"/>
      <c r="I42" s="8"/>
      <c r="J42" s="8"/>
      <c r="K42" s="8"/>
      <c r="L42" s="8"/>
      <c r="M42" s="8"/>
      <c r="N42" s="8"/>
      <c r="O42" s="8"/>
      <c r="P42" s="8"/>
      <c r="Q42" s="8"/>
      <c r="R42" s="8"/>
      <c r="S42" s="8"/>
      <c r="T42" s="8"/>
      <c r="U42" s="8"/>
      <c r="V42" s="8"/>
      <c r="W42" s="8"/>
      <c r="X42" s="8"/>
      <c r="Y42" s="8"/>
      <c r="Z42" s="8"/>
    </row>
    <row r="43" spans="1:26" ht="12" customHeight="1" x14ac:dyDescent="0.25">
      <c r="A43" s="1020"/>
      <c r="B43" s="1014"/>
      <c r="C43" s="1014"/>
      <c r="D43" s="1014"/>
      <c r="E43" s="1014"/>
      <c r="F43" s="1014"/>
      <c r="G43" s="1014"/>
      <c r="H43" s="11"/>
      <c r="I43" s="8"/>
      <c r="J43" s="8"/>
      <c r="K43" s="8"/>
      <c r="L43" s="8"/>
      <c r="M43" s="8"/>
      <c r="N43" s="8"/>
      <c r="O43" s="8"/>
      <c r="P43" s="8"/>
      <c r="Q43" s="8"/>
      <c r="R43" s="8"/>
      <c r="S43" s="8"/>
      <c r="T43" s="8"/>
      <c r="U43" s="8"/>
      <c r="V43" s="8"/>
      <c r="W43" s="8"/>
      <c r="X43" s="8"/>
      <c r="Y43" s="8"/>
      <c r="Z43" s="8"/>
    </row>
    <row r="44" spans="1:26" ht="12" customHeight="1" x14ac:dyDescent="0.25">
      <c r="A44" s="1020"/>
      <c r="B44" s="1014"/>
      <c r="C44" s="1014"/>
      <c r="D44" s="1014"/>
      <c r="E44" s="1014"/>
      <c r="F44" s="1014"/>
      <c r="G44" s="1014"/>
      <c r="H44" s="11"/>
      <c r="I44" s="8"/>
      <c r="J44" s="8"/>
      <c r="K44" s="8"/>
      <c r="L44" s="8"/>
      <c r="M44" s="8"/>
      <c r="N44" s="8"/>
      <c r="O44" s="8"/>
      <c r="P44" s="8"/>
      <c r="Q44" s="8"/>
      <c r="R44" s="8"/>
      <c r="S44" s="8"/>
      <c r="T44" s="8"/>
      <c r="U44" s="8"/>
      <c r="V44" s="8"/>
      <c r="W44" s="8"/>
      <c r="X44" s="8"/>
      <c r="Y44" s="8"/>
      <c r="Z44" s="8"/>
    </row>
    <row r="45" spans="1:26" ht="12" customHeight="1" x14ac:dyDescent="0.25">
      <c r="A45" s="1020"/>
      <c r="B45" s="1014"/>
      <c r="C45" s="1014"/>
      <c r="D45" s="1014"/>
      <c r="E45" s="1014"/>
      <c r="F45" s="1014"/>
      <c r="G45" s="1014"/>
      <c r="H45" s="11"/>
      <c r="I45" s="8"/>
      <c r="J45" s="8"/>
      <c r="K45" s="8"/>
      <c r="L45" s="8"/>
      <c r="M45" s="8"/>
      <c r="N45" s="8"/>
      <c r="O45" s="8"/>
      <c r="P45" s="8"/>
      <c r="Q45" s="8"/>
      <c r="R45" s="8"/>
      <c r="S45" s="8"/>
      <c r="T45" s="8"/>
      <c r="U45" s="8"/>
      <c r="V45" s="8"/>
      <c r="W45" s="8"/>
      <c r="X45" s="8"/>
      <c r="Y45" s="8"/>
      <c r="Z45" s="8"/>
    </row>
    <row r="46" spans="1:26" ht="12" customHeight="1" x14ac:dyDescent="0.25">
      <c r="A46" s="1020"/>
      <c r="B46" s="1014"/>
      <c r="C46" s="1014"/>
      <c r="D46" s="1014"/>
      <c r="E46" s="1014"/>
      <c r="F46" s="1014"/>
      <c r="G46" s="1014"/>
      <c r="H46" s="11"/>
      <c r="I46" s="8"/>
      <c r="J46" s="8"/>
      <c r="K46" s="8"/>
      <c r="L46" s="8"/>
      <c r="M46" s="8"/>
      <c r="N46" s="8"/>
      <c r="O46" s="8"/>
      <c r="P46" s="8"/>
      <c r="Q46" s="8"/>
      <c r="R46" s="8"/>
      <c r="S46" s="8"/>
      <c r="T46" s="8"/>
      <c r="U46" s="8"/>
      <c r="V46" s="8"/>
      <c r="W46" s="8"/>
      <c r="X46" s="8"/>
      <c r="Y46" s="8"/>
      <c r="Z46" s="8"/>
    </row>
    <row r="47" spans="1:26" ht="12" customHeight="1" x14ac:dyDescent="0.25">
      <c r="A47" s="1020"/>
      <c r="B47" s="1014"/>
      <c r="C47" s="1014"/>
      <c r="D47" s="1014"/>
      <c r="E47" s="1014"/>
      <c r="F47" s="1014"/>
      <c r="G47" s="1014"/>
      <c r="H47" s="11"/>
      <c r="I47" s="8"/>
      <c r="J47" s="8"/>
      <c r="K47" s="8"/>
      <c r="L47" s="8"/>
      <c r="M47" s="8"/>
      <c r="N47" s="8"/>
      <c r="O47" s="8"/>
      <c r="P47" s="8"/>
      <c r="Q47" s="8"/>
      <c r="R47" s="8"/>
      <c r="S47" s="8"/>
      <c r="T47" s="8"/>
      <c r="U47" s="8"/>
      <c r="V47" s="8"/>
      <c r="W47" s="8"/>
      <c r="X47" s="8"/>
      <c r="Y47" s="8"/>
      <c r="Z47" s="8"/>
    </row>
    <row r="48" spans="1:26" ht="12" customHeight="1" x14ac:dyDescent="0.25">
      <c r="A48" s="1020"/>
      <c r="B48" s="1014"/>
      <c r="C48" s="1014"/>
      <c r="D48" s="1014"/>
      <c r="E48" s="1014"/>
      <c r="F48" s="1014"/>
      <c r="G48" s="1014"/>
      <c r="H48" s="11"/>
      <c r="I48" s="8"/>
      <c r="J48" s="8"/>
      <c r="K48" s="8"/>
      <c r="L48" s="8"/>
      <c r="M48" s="8"/>
      <c r="N48" s="8"/>
      <c r="O48" s="8"/>
      <c r="P48" s="8"/>
      <c r="Q48" s="8"/>
      <c r="R48" s="8"/>
      <c r="S48" s="8"/>
      <c r="T48" s="8"/>
      <c r="U48" s="8"/>
      <c r="V48" s="8"/>
      <c r="W48" s="8"/>
      <c r="X48" s="8"/>
      <c r="Y48" s="8"/>
      <c r="Z48" s="8"/>
    </row>
    <row r="49" spans="1:26" ht="12" customHeight="1" x14ac:dyDescent="0.25">
      <c r="A49" s="1020"/>
      <c r="B49" s="1014"/>
      <c r="C49" s="1014"/>
      <c r="D49" s="1014"/>
      <c r="E49" s="1014"/>
      <c r="F49" s="1014"/>
      <c r="G49" s="1014"/>
      <c r="H49" s="11"/>
      <c r="I49" s="8"/>
      <c r="J49" s="8"/>
      <c r="K49" s="8"/>
      <c r="L49" s="8"/>
      <c r="M49" s="8"/>
      <c r="N49" s="8"/>
      <c r="O49" s="8"/>
      <c r="P49" s="8"/>
      <c r="Q49" s="8"/>
      <c r="R49" s="8"/>
      <c r="S49" s="8"/>
      <c r="T49" s="8"/>
      <c r="U49" s="8"/>
      <c r="V49" s="8"/>
      <c r="W49" s="8"/>
      <c r="X49" s="8"/>
      <c r="Y49" s="8"/>
      <c r="Z49" s="8"/>
    </row>
    <row r="50" spans="1:26" ht="12" customHeight="1" x14ac:dyDescent="0.25">
      <c r="A50" s="1020"/>
      <c r="B50" s="1014"/>
      <c r="C50" s="1014"/>
      <c r="D50" s="1014"/>
      <c r="E50" s="1014"/>
      <c r="F50" s="1014"/>
      <c r="G50" s="1014"/>
      <c r="H50" s="11"/>
      <c r="I50" s="8"/>
      <c r="J50" s="8"/>
      <c r="K50" s="8"/>
      <c r="L50" s="8"/>
      <c r="M50" s="8"/>
      <c r="N50" s="8"/>
      <c r="O50" s="8"/>
      <c r="P50" s="8"/>
      <c r="Q50" s="8"/>
      <c r="R50" s="8"/>
      <c r="S50" s="8"/>
      <c r="T50" s="8"/>
      <c r="U50" s="8"/>
      <c r="V50" s="8"/>
      <c r="W50" s="8"/>
      <c r="X50" s="8"/>
      <c r="Y50" s="8"/>
      <c r="Z50" s="8"/>
    </row>
    <row r="51" spans="1:26" ht="12" customHeight="1" x14ac:dyDescent="0.25">
      <c r="A51" s="1020"/>
      <c r="B51" s="1014"/>
      <c r="C51" s="1014"/>
      <c r="D51" s="1014"/>
      <c r="E51" s="1014"/>
      <c r="F51" s="1014"/>
      <c r="G51" s="1014"/>
      <c r="H51" s="11"/>
      <c r="I51" s="8"/>
      <c r="J51" s="8"/>
      <c r="K51" s="8"/>
      <c r="L51" s="8"/>
      <c r="M51" s="8"/>
      <c r="N51" s="8"/>
      <c r="O51" s="8"/>
      <c r="P51" s="8"/>
      <c r="Q51" s="8"/>
      <c r="R51" s="8"/>
      <c r="S51" s="8"/>
      <c r="T51" s="8"/>
      <c r="U51" s="8"/>
      <c r="V51" s="8"/>
      <c r="W51" s="8"/>
      <c r="X51" s="8"/>
      <c r="Y51" s="8"/>
      <c r="Z51" s="8"/>
    </row>
    <row r="52" spans="1:26" ht="12" customHeight="1" x14ac:dyDescent="0.25">
      <c r="A52" s="9"/>
      <c r="B52" s="9"/>
      <c r="C52" s="9"/>
      <c r="D52" s="9"/>
      <c r="E52" s="9"/>
      <c r="F52" s="9"/>
      <c r="G52" s="9"/>
      <c r="H52" s="11"/>
      <c r="I52" s="8"/>
      <c r="J52" s="8"/>
      <c r="K52" s="8"/>
      <c r="L52" s="8"/>
      <c r="M52" s="8"/>
      <c r="N52" s="8"/>
      <c r="O52" s="8"/>
      <c r="P52" s="8"/>
      <c r="Q52" s="8"/>
      <c r="R52" s="8"/>
      <c r="S52" s="8"/>
      <c r="T52" s="8"/>
      <c r="U52" s="8"/>
      <c r="V52" s="8"/>
      <c r="W52" s="8"/>
      <c r="X52" s="8"/>
      <c r="Y52" s="8"/>
      <c r="Z52" s="8"/>
    </row>
    <row r="53" spans="1:26" ht="12" customHeight="1" x14ac:dyDescent="0.25">
      <c r="A53" s="9"/>
      <c r="B53" s="9"/>
      <c r="C53" s="9"/>
      <c r="D53" s="9"/>
      <c r="E53" s="9"/>
      <c r="F53" s="9"/>
      <c r="G53" s="9"/>
      <c r="H53" s="11"/>
      <c r="I53" s="8"/>
      <c r="J53" s="8"/>
      <c r="K53" s="8"/>
      <c r="L53" s="8"/>
      <c r="M53" s="8"/>
      <c r="N53" s="8"/>
      <c r="O53" s="8"/>
      <c r="P53" s="8"/>
      <c r="Q53" s="8"/>
      <c r="R53" s="8"/>
      <c r="S53" s="8"/>
      <c r="T53" s="8"/>
      <c r="U53" s="8"/>
      <c r="V53" s="8"/>
      <c r="W53" s="8"/>
      <c r="X53" s="8"/>
      <c r="Y53" s="8"/>
      <c r="Z53" s="8"/>
    </row>
    <row r="54" spans="1:26" ht="12" customHeight="1" x14ac:dyDescent="0.25">
      <c r="A54" s="9"/>
      <c r="B54" s="9"/>
      <c r="C54" s="9"/>
      <c r="D54" s="9"/>
      <c r="E54" s="9"/>
      <c r="F54" s="9"/>
      <c r="G54" s="9"/>
      <c r="H54" s="11"/>
      <c r="I54" s="8"/>
      <c r="J54" s="8"/>
      <c r="K54" s="8"/>
      <c r="L54" s="8"/>
      <c r="M54" s="8"/>
      <c r="N54" s="8"/>
      <c r="O54" s="8"/>
      <c r="P54" s="8"/>
      <c r="Q54" s="8"/>
      <c r="R54" s="8"/>
      <c r="S54" s="8"/>
      <c r="T54" s="8"/>
      <c r="U54" s="8"/>
      <c r="V54" s="8"/>
      <c r="W54" s="8"/>
      <c r="X54" s="8"/>
      <c r="Y54" s="8"/>
      <c r="Z54" s="8"/>
    </row>
    <row r="55" spans="1:26" ht="12" customHeight="1" x14ac:dyDescent="0.25">
      <c r="A55" s="9"/>
      <c r="B55" s="9"/>
      <c r="C55" s="9"/>
      <c r="D55" s="9"/>
      <c r="E55" s="9"/>
      <c r="F55" s="9"/>
      <c r="G55" s="9"/>
      <c r="H55" s="11"/>
      <c r="I55" s="8"/>
      <c r="J55" s="8"/>
      <c r="K55" s="8"/>
      <c r="L55" s="8"/>
      <c r="M55" s="8"/>
      <c r="N55" s="8"/>
      <c r="O55" s="8"/>
      <c r="P55" s="8"/>
      <c r="Q55" s="8"/>
      <c r="R55" s="8"/>
      <c r="S55" s="8"/>
      <c r="T55" s="8"/>
      <c r="U55" s="8"/>
      <c r="V55" s="8"/>
      <c r="W55" s="8"/>
      <c r="X55" s="8"/>
      <c r="Y55" s="8"/>
      <c r="Z55" s="8"/>
    </row>
    <row r="56" spans="1:26" ht="12" customHeight="1" x14ac:dyDescent="0.25">
      <c r="A56" s="9"/>
      <c r="B56" s="9"/>
      <c r="C56" s="9"/>
      <c r="D56" s="9"/>
      <c r="E56" s="9"/>
      <c r="F56" s="9"/>
      <c r="G56" s="9"/>
      <c r="H56" s="11"/>
      <c r="I56" s="8"/>
      <c r="J56" s="8"/>
      <c r="K56" s="8"/>
      <c r="L56" s="8"/>
      <c r="M56" s="8"/>
      <c r="N56" s="8"/>
      <c r="O56" s="8"/>
      <c r="P56" s="8"/>
      <c r="Q56" s="8"/>
      <c r="R56" s="8"/>
      <c r="S56" s="8"/>
      <c r="T56" s="8"/>
      <c r="U56" s="8"/>
      <c r="V56" s="8"/>
      <c r="W56" s="8"/>
      <c r="X56" s="8"/>
      <c r="Y56" s="8"/>
      <c r="Z56" s="8"/>
    </row>
    <row r="57" spans="1:26" ht="12" customHeight="1" x14ac:dyDescent="0.25">
      <c r="A57" s="9"/>
      <c r="B57" s="9"/>
      <c r="C57" s="9"/>
      <c r="D57" s="9"/>
      <c r="E57" s="9"/>
      <c r="F57" s="9"/>
      <c r="G57" s="9"/>
      <c r="H57" s="11"/>
      <c r="I57" s="8"/>
      <c r="J57" s="8"/>
      <c r="K57" s="8"/>
      <c r="L57" s="8"/>
      <c r="M57" s="8"/>
      <c r="N57" s="8"/>
      <c r="O57" s="8"/>
      <c r="P57" s="8"/>
      <c r="Q57" s="8"/>
      <c r="R57" s="8"/>
      <c r="S57" s="8"/>
      <c r="T57" s="8"/>
      <c r="U57" s="8"/>
      <c r="V57" s="8"/>
      <c r="W57" s="8"/>
      <c r="X57" s="8"/>
      <c r="Y57" s="8"/>
      <c r="Z57" s="8"/>
    </row>
    <row r="58" spans="1:26" ht="12" customHeight="1" x14ac:dyDescent="0.25">
      <c r="A58" s="9"/>
      <c r="B58" s="9"/>
      <c r="C58" s="9"/>
      <c r="D58" s="9"/>
      <c r="E58" s="9"/>
      <c r="F58" s="9"/>
      <c r="G58" s="9"/>
      <c r="H58" s="11"/>
      <c r="I58" s="8"/>
      <c r="J58" s="8"/>
      <c r="K58" s="8"/>
      <c r="L58" s="8"/>
      <c r="M58" s="8"/>
      <c r="N58" s="8"/>
      <c r="O58" s="8"/>
      <c r="P58" s="8"/>
      <c r="Q58" s="8"/>
      <c r="R58" s="8"/>
      <c r="S58" s="8"/>
      <c r="T58" s="8"/>
      <c r="U58" s="8"/>
      <c r="V58" s="8"/>
      <c r="W58" s="8"/>
      <c r="X58" s="8"/>
      <c r="Y58" s="8"/>
      <c r="Z58" s="8"/>
    </row>
    <row r="59" spans="1:26" ht="12" customHeight="1" x14ac:dyDescent="0.25">
      <c r="A59" s="9"/>
      <c r="B59" s="9"/>
      <c r="C59" s="9"/>
      <c r="D59" s="9"/>
      <c r="E59" s="9"/>
      <c r="F59" s="9"/>
      <c r="G59" s="9"/>
      <c r="H59" s="11"/>
      <c r="I59" s="8"/>
      <c r="J59" s="8"/>
      <c r="K59" s="8"/>
      <c r="L59" s="8"/>
      <c r="M59" s="8"/>
      <c r="N59" s="8"/>
      <c r="O59" s="8"/>
      <c r="P59" s="8"/>
      <c r="Q59" s="8"/>
      <c r="R59" s="8"/>
      <c r="S59" s="8"/>
      <c r="T59" s="8"/>
      <c r="U59" s="8"/>
      <c r="V59" s="8"/>
      <c r="W59" s="8"/>
      <c r="X59" s="8"/>
      <c r="Y59" s="8"/>
      <c r="Z59" s="8"/>
    </row>
    <row r="60" spans="1:26" ht="12" customHeight="1" x14ac:dyDescent="0.25">
      <c r="A60" s="9"/>
      <c r="B60" s="9"/>
      <c r="C60" s="9"/>
      <c r="D60" s="9"/>
      <c r="E60" s="9"/>
      <c r="F60" s="9"/>
      <c r="G60" s="9"/>
      <c r="H60" s="11"/>
      <c r="I60" s="8"/>
      <c r="J60" s="8"/>
      <c r="K60" s="8"/>
      <c r="L60" s="8"/>
      <c r="M60" s="8"/>
      <c r="N60" s="8"/>
      <c r="O60" s="8"/>
      <c r="P60" s="8"/>
      <c r="Q60" s="8"/>
      <c r="R60" s="8"/>
      <c r="S60" s="8"/>
      <c r="T60" s="8"/>
      <c r="U60" s="8"/>
      <c r="V60" s="8"/>
      <c r="W60" s="8"/>
      <c r="X60" s="8"/>
      <c r="Y60" s="8"/>
      <c r="Z60" s="8"/>
    </row>
    <row r="61" spans="1:26" ht="12" customHeight="1" x14ac:dyDescent="0.25">
      <c r="A61" s="9"/>
      <c r="B61" s="9"/>
      <c r="C61" s="9"/>
      <c r="D61" s="9"/>
      <c r="E61" s="9"/>
      <c r="F61" s="9"/>
      <c r="G61" s="9"/>
      <c r="H61" s="11"/>
      <c r="I61" s="8"/>
      <c r="J61" s="8"/>
      <c r="K61" s="8"/>
      <c r="L61" s="8"/>
      <c r="M61" s="8"/>
      <c r="N61" s="8"/>
      <c r="O61" s="8"/>
      <c r="P61" s="8"/>
      <c r="Q61" s="8"/>
      <c r="R61" s="8"/>
      <c r="S61" s="8"/>
      <c r="T61" s="8"/>
      <c r="U61" s="8"/>
      <c r="V61" s="8"/>
      <c r="W61" s="8"/>
      <c r="X61" s="8"/>
      <c r="Y61" s="8"/>
      <c r="Z61" s="8"/>
    </row>
    <row r="62" spans="1:26" ht="12" customHeight="1" x14ac:dyDescent="0.25">
      <c r="A62" s="9"/>
      <c r="B62" s="9"/>
      <c r="C62" s="9"/>
      <c r="D62" s="9"/>
      <c r="E62" s="9"/>
      <c r="F62" s="9"/>
      <c r="G62" s="9"/>
      <c r="H62" s="11"/>
      <c r="I62" s="8"/>
      <c r="J62" s="8"/>
      <c r="K62" s="8"/>
      <c r="L62" s="8"/>
      <c r="M62" s="8"/>
      <c r="N62" s="8"/>
      <c r="O62" s="8"/>
      <c r="P62" s="8"/>
      <c r="Q62" s="8"/>
      <c r="R62" s="8"/>
      <c r="S62" s="8"/>
      <c r="T62" s="8"/>
      <c r="U62" s="8"/>
      <c r="V62" s="8"/>
      <c r="W62" s="8"/>
      <c r="X62" s="8"/>
      <c r="Y62" s="8"/>
      <c r="Z62" s="8"/>
    </row>
    <row r="63" spans="1:26" ht="12" customHeight="1" x14ac:dyDescent="0.25">
      <c r="A63" s="9"/>
      <c r="B63" s="9"/>
      <c r="C63" s="9"/>
      <c r="D63" s="9"/>
      <c r="E63" s="9"/>
      <c r="F63" s="9"/>
      <c r="G63" s="9"/>
      <c r="H63" s="11"/>
      <c r="I63" s="8"/>
      <c r="J63" s="8"/>
      <c r="K63" s="8"/>
      <c r="L63" s="8"/>
      <c r="M63" s="8"/>
      <c r="N63" s="8"/>
      <c r="O63" s="8"/>
      <c r="P63" s="8"/>
      <c r="Q63" s="8"/>
      <c r="R63" s="8"/>
      <c r="S63" s="8"/>
      <c r="T63" s="8"/>
      <c r="U63" s="8"/>
      <c r="V63" s="8"/>
      <c r="W63" s="8"/>
      <c r="X63" s="8"/>
      <c r="Y63" s="8"/>
      <c r="Z63" s="8"/>
    </row>
    <row r="64" spans="1:26" ht="12" customHeight="1" x14ac:dyDescent="0.25">
      <c r="A64" s="9"/>
      <c r="B64" s="9"/>
      <c r="C64" s="9"/>
      <c r="D64" s="9"/>
      <c r="E64" s="9"/>
      <c r="F64" s="9"/>
      <c r="G64" s="9"/>
      <c r="H64" s="11"/>
      <c r="I64" s="8"/>
      <c r="J64" s="8"/>
      <c r="K64" s="8"/>
      <c r="L64" s="8"/>
      <c r="M64" s="8"/>
      <c r="N64" s="8"/>
      <c r="O64" s="8"/>
      <c r="P64" s="8"/>
      <c r="Q64" s="8"/>
      <c r="R64" s="8"/>
      <c r="S64" s="8"/>
      <c r="T64" s="8"/>
      <c r="U64" s="8"/>
      <c r="V64" s="8"/>
      <c r="W64" s="8"/>
      <c r="X64" s="8"/>
      <c r="Y64" s="8"/>
      <c r="Z64" s="8"/>
    </row>
    <row r="65" spans="1:26" ht="12" customHeight="1" x14ac:dyDescent="0.25">
      <c r="A65" s="9"/>
      <c r="B65" s="9"/>
      <c r="C65" s="9"/>
      <c r="D65" s="9"/>
      <c r="E65" s="9"/>
      <c r="F65" s="9"/>
      <c r="G65" s="9"/>
      <c r="H65" s="11"/>
      <c r="I65" s="8"/>
      <c r="J65" s="8"/>
      <c r="K65" s="8"/>
      <c r="L65" s="8"/>
      <c r="M65" s="8"/>
      <c r="N65" s="8"/>
      <c r="O65" s="8"/>
      <c r="P65" s="8"/>
      <c r="Q65" s="8"/>
      <c r="R65" s="8"/>
      <c r="S65" s="8"/>
      <c r="T65" s="8"/>
      <c r="U65" s="8"/>
      <c r="V65" s="8"/>
      <c r="W65" s="8"/>
      <c r="X65" s="8"/>
      <c r="Y65" s="8"/>
      <c r="Z65" s="8"/>
    </row>
    <row r="66" spans="1:26" ht="12" customHeight="1" x14ac:dyDescent="0.25">
      <c r="A66" s="9"/>
      <c r="B66" s="9"/>
      <c r="C66" s="9"/>
      <c r="D66" s="9"/>
      <c r="E66" s="9"/>
      <c r="F66" s="9"/>
      <c r="G66" s="9"/>
      <c r="H66" s="11"/>
      <c r="I66" s="8"/>
      <c r="J66" s="8"/>
      <c r="K66" s="8"/>
      <c r="L66" s="8"/>
      <c r="M66" s="8"/>
      <c r="N66" s="8"/>
      <c r="O66" s="8"/>
      <c r="P66" s="8"/>
      <c r="Q66" s="8"/>
      <c r="R66" s="8"/>
      <c r="S66" s="8"/>
      <c r="T66" s="8"/>
      <c r="U66" s="8"/>
      <c r="V66" s="8"/>
      <c r="W66" s="8"/>
      <c r="X66" s="8"/>
      <c r="Y66" s="8"/>
      <c r="Z66" s="8"/>
    </row>
    <row r="67" spans="1:26" ht="12" customHeight="1" x14ac:dyDescent="0.25">
      <c r="A67" s="9"/>
      <c r="B67" s="9"/>
      <c r="C67" s="9"/>
      <c r="D67" s="9"/>
      <c r="E67" s="9"/>
      <c r="F67" s="9"/>
      <c r="G67" s="9"/>
      <c r="H67" s="11"/>
      <c r="I67" s="8"/>
      <c r="J67" s="8"/>
      <c r="K67" s="8"/>
      <c r="L67" s="8"/>
      <c r="M67" s="8"/>
      <c r="N67" s="8"/>
      <c r="O67" s="8"/>
      <c r="P67" s="8"/>
      <c r="Q67" s="8"/>
      <c r="R67" s="8"/>
      <c r="S67" s="8"/>
      <c r="T67" s="8"/>
      <c r="U67" s="8"/>
      <c r="V67" s="8"/>
      <c r="W67" s="8"/>
      <c r="X67" s="8"/>
      <c r="Y67" s="8"/>
      <c r="Z67" s="8"/>
    </row>
    <row r="68" spans="1:26" ht="12" customHeight="1" x14ac:dyDescent="0.25">
      <c r="A68" s="9"/>
      <c r="B68" s="9"/>
      <c r="C68" s="9"/>
      <c r="D68" s="9"/>
      <c r="E68" s="9"/>
      <c r="F68" s="9"/>
      <c r="G68" s="9"/>
      <c r="H68" s="11"/>
      <c r="I68" s="8"/>
      <c r="J68" s="8"/>
      <c r="K68" s="8"/>
      <c r="L68" s="8"/>
      <c r="M68" s="8"/>
      <c r="N68" s="8"/>
      <c r="O68" s="8"/>
      <c r="P68" s="8"/>
      <c r="Q68" s="8"/>
      <c r="R68" s="8"/>
      <c r="S68" s="8"/>
      <c r="T68" s="8"/>
      <c r="U68" s="8"/>
      <c r="V68" s="8"/>
      <c r="W68" s="8"/>
      <c r="X68" s="8"/>
      <c r="Y68" s="8"/>
      <c r="Z68" s="8"/>
    </row>
    <row r="69" spans="1:26" ht="12" customHeight="1" x14ac:dyDescent="0.25">
      <c r="A69" s="9"/>
      <c r="B69" s="9"/>
      <c r="C69" s="9"/>
      <c r="D69" s="9"/>
      <c r="E69" s="9"/>
      <c r="F69" s="9"/>
      <c r="G69" s="9"/>
      <c r="H69" s="11"/>
      <c r="I69" s="8"/>
      <c r="J69" s="8"/>
      <c r="K69" s="8"/>
      <c r="L69" s="8"/>
      <c r="M69" s="8"/>
      <c r="N69" s="8"/>
      <c r="O69" s="8"/>
      <c r="P69" s="8"/>
      <c r="Q69" s="8"/>
      <c r="R69" s="8"/>
      <c r="S69" s="8"/>
      <c r="T69" s="8"/>
      <c r="U69" s="8"/>
      <c r="V69" s="8"/>
      <c r="W69" s="8"/>
      <c r="X69" s="8"/>
      <c r="Y69" s="8"/>
      <c r="Z69" s="8"/>
    </row>
    <row r="70" spans="1:26" ht="12" customHeight="1" x14ac:dyDescent="0.25">
      <c r="A70" s="9"/>
      <c r="B70" s="9"/>
      <c r="C70" s="9"/>
      <c r="D70" s="9"/>
      <c r="E70" s="9"/>
      <c r="F70" s="9"/>
      <c r="G70" s="9"/>
      <c r="H70" s="11"/>
      <c r="I70" s="8"/>
      <c r="J70" s="8"/>
      <c r="K70" s="8"/>
      <c r="L70" s="8"/>
      <c r="M70" s="8"/>
      <c r="N70" s="8"/>
      <c r="O70" s="8"/>
      <c r="P70" s="8"/>
      <c r="Q70" s="8"/>
      <c r="R70" s="8"/>
      <c r="S70" s="8"/>
      <c r="T70" s="8"/>
      <c r="U70" s="8"/>
      <c r="V70" s="8"/>
      <c r="W70" s="8"/>
      <c r="X70" s="8"/>
      <c r="Y70" s="8"/>
      <c r="Z70" s="8"/>
    </row>
    <row r="71" spans="1:26" ht="12" customHeight="1" x14ac:dyDescent="0.25">
      <c r="A71" s="9"/>
      <c r="B71" s="9"/>
      <c r="C71" s="9"/>
      <c r="D71" s="9"/>
      <c r="E71" s="9"/>
      <c r="F71" s="9"/>
      <c r="G71" s="9"/>
      <c r="H71" s="11"/>
      <c r="I71" s="8"/>
      <c r="J71" s="8"/>
      <c r="K71" s="8"/>
      <c r="L71" s="8"/>
      <c r="M71" s="8"/>
      <c r="N71" s="8"/>
      <c r="O71" s="8"/>
      <c r="P71" s="8"/>
      <c r="Q71" s="8"/>
      <c r="R71" s="8"/>
      <c r="S71" s="8"/>
      <c r="T71" s="8"/>
      <c r="U71" s="8"/>
      <c r="V71" s="8"/>
      <c r="W71" s="8"/>
      <c r="X71" s="8"/>
      <c r="Y71" s="8"/>
      <c r="Z71" s="8"/>
    </row>
    <row r="72" spans="1:26" ht="12" customHeight="1" x14ac:dyDescent="0.25">
      <c r="A72" s="9"/>
      <c r="B72" s="9"/>
      <c r="C72" s="9"/>
      <c r="D72" s="9"/>
      <c r="E72" s="9"/>
      <c r="F72" s="9"/>
      <c r="G72" s="9"/>
      <c r="H72" s="11"/>
      <c r="I72" s="8"/>
      <c r="J72" s="8"/>
      <c r="K72" s="8"/>
      <c r="L72" s="8"/>
      <c r="M72" s="8"/>
      <c r="N72" s="8"/>
      <c r="O72" s="8"/>
      <c r="P72" s="8"/>
      <c r="Q72" s="8"/>
      <c r="R72" s="8"/>
      <c r="S72" s="8"/>
      <c r="T72" s="8"/>
      <c r="U72" s="8"/>
      <c r="V72" s="8"/>
      <c r="W72" s="8"/>
      <c r="X72" s="8"/>
      <c r="Y72" s="8"/>
      <c r="Z72" s="8"/>
    </row>
    <row r="73" spans="1:26" ht="12" customHeight="1" x14ac:dyDescent="0.25">
      <c r="A73" s="9"/>
      <c r="B73" s="9"/>
      <c r="C73" s="9"/>
      <c r="D73" s="9"/>
      <c r="E73" s="9"/>
      <c r="F73" s="9"/>
      <c r="G73" s="9"/>
      <c r="H73" s="11"/>
      <c r="I73" s="8"/>
      <c r="J73" s="8"/>
      <c r="K73" s="8"/>
      <c r="L73" s="8"/>
      <c r="M73" s="8"/>
      <c r="N73" s="8"/>
      <c r="O73" s="8"/>
      <c r="P73" s="8"/>
      <c r="Q73" s="8"/>
      <c r="R73" s="8"/>
      <c r="S73" s="8"/>
      <c r="T73" s="8"/>
      <c r="U73" s="8"/>
      <c r="V73" s="8"/>
      <c r="W73" s="8"/>
      <c r="X73" s="8"/>
      <c r="Y73" s="8"/>
      <c r="Z73" s="8"/>
    </row>
    <row r="74" spans="1:26" ht="12" customHeight="1" x14ac:dyDescent="0.25">
      <c r="A74" s="9"/>
      <c r="B74" s="9"/>
      <c r="C74" s="9"/>
      <c r="D74" s="9"/>
      <c r="E74" s="9"/>
      <c r="F74" s="9"/>
      <c r="G74" s="9"/>
      <c r="H74" s="11"/>
      <c r="I74" s="8"/>
      <c r="J74" s="8"/>
      <c r="K74" s="8"/>
      <c r="L74" s="8"/>
      <c r="M74" s="8"/>
      <c r="N74" s="8"/>
      <c r="O74" s="8"/>
      <c r="P74" s="8"/>
      <c r="Q74" s="8"/>
      <c r="R74" s="8"/>
      <c r="S74" s="8"/>
      <c r="T74" s="8"/>
      <c r="U74" s="8"/>
      <c r="V74" s="8"/>
      <c r="W74" s="8"/>
      <c r="X74" s="8"/>
      <c r="Y74" s="8"/>
      <c r="Z74" s="8"/>
    </row>
    <row r="75" spans="1:26" ht="12" customHeight="1" x14ac:dyDescent="0.25">
      <c r="A75" s="9"/>
      <c r="B75" s="9"/>
      <c r="C75" s="9"/>
      <c r="D75" s="9"/>
      <c r="E75" s="9"/>
      <c r="F75" s="9"/>
      <c r="G75" s="9"/>
      <c r="H75" s="11"/>
      <c r="I75" s="8"/>
      <c r="J75" s="8"/>
      <c r="K75" s="8"/>
      <c r="L75" s="8"/>
      <c r="M75" s="8"/>
      <c r="N75" s="8"/>
      <c r="O75" s="8"/>
      <c r="P75" s="8"/>
      <c r="Q75" s="8"/>
      <c r="R75" s="8"/>
      <c r="S75" s="8"/>
      <c r="T75" s="8"/>
      <c r="U75" s="8"/>
      <c r="V75" s="8"/>
      <c r="W75" s="8"/>
      <c r="X75" s="8"/>
      <c r="Y75" s="8"/>
      <c r="Z75" s="8"/>
    </row>
    <row r="76" spans="1:26" ht="12" customHeight="1" x14ac:dyDescent="0.25">
      <c r="A76" s="9"/>
      <c r="B76" s="9"/>
      <c r="C76" s="9"/>
      <c r="D76" s="9"/>
      <c r="E76" s="9"/>
      <c r="F76" s="9"/>
      <c r="G76" s="9"/>
      <c r="H76" s="11"/>
      <c r="I76" s="8"/>
      <c r="J76" s="8"/>
      <c r="K76" s="8"/>
      <c r="L76" s="8"/>
      <c r="M76" s="8"/>
      <c r="N76" s="8"/>
      <c r="O76" s="8"/>
      <c r="P76" s="8"/>
      <c r="Q76" s="8"/>
      <c r="R76" s="8"/>
      <c r="S76" s="8"/>
      <c r="T76" s="8"/>
      <c r="U76" s="8"/>
      <c r="V76" s="8"/>
      <c r="W76" s="8"/>
      <c r="X76" s="8"/>
      <c r="Y76" s="8"/>
      <c r="Z76" s="8"/>
    </row>
    <row r="77" spans="1:26" ht="12" customHeight="1" x14ac:dyDescent="0.25">
      <c r="A77" s="9"/>
      <c r="B77" s="9"/>
      <c r="C77" s="9"/>
      <c r="D77" s="9"/>
      <c r="E77" s="9"/>
      <c r="F77" s="9"/>
      <c r="G77" s="9"/>
      <c r="H77" s="11"/>
      <c r="I77" s="8"/>
      <c r="J77" s="8"/>
      <c r="K77" s="8"/>
      <c r="L77" s="8"/>
      <c r="M77" s="8"/>
      <c r="N77" s="8"/>
      <c r="O77" s="8"/>
      <c r="P77" s="8"/>
      <c r="Q77" s="8"/>
      <c r="R77" s="8"/>
      <c r="S77" s="8"/>
      <c r="T77" s="8"/>
      <c r="U77" s="8"/>
      <c r="V77" s="8"/>
      <c r="W77" s="8"/>
      <c r="X77" s="8"/>
      <c r="Y77" s="8"/>
      <c r="Z77" s="8"/>
    </row>
    <row r="78" spans="1:26" ht="12" customHeight="1" x14ac:dyDescent="0.25">
      <c r="A78" s="9"/>
      <c r="B78" s="9"/>
      <c r="C78" s="9"/>
      <c r="D78" s="9"/>
      <c r="E78" s="9"/>
      <c r="F78" s="9"/>
      <c r="G78" s="9"/>
      <c r="H78" s="11"/>
      <c r="I78" s="8"/>
      <c r="J78" s="8"/>
      <c r="K78" s="8"/>
      <c r="L78" s="8"/>
      <c r="M78" s="8"/>
      <c r="N78" s="8"/>
      <c r="O78" s="8"/>
      <c r="P78" s="8"/>
      <c r="Q78" s="8"/>
      <c r="R78" s="8"/>
      <c r="S78" s="8"/>
      <c r="T78" s="8"/>
      <c r="U78" s="8"/>
      <c r="V78" s="8"/>
      <c r="W78" s="8"/>
      <c r="X78" s="8"/>
      <c r="Y78" s="8"/>
      <c r="Z78" s="8"/>
    </row>
    <row r="79" spans="1:26" ht="12" customHeight="1" x14ac:dyDescent="0.25">
      <c r="A79" s="9"/>
      <c r="B79" s="9"/>
      <c r="C79" s="9"/>
      <c r="D79" s="9"/>
      <c r="E79" s="9"/>
      <c r="F79" s="9"/>
      <c r="G79" s="9"/>
      <c r="H79" s="11"/>
      <c r="I79" s="8"/>
      <c r="J79" s="8"/>
      <c r="K79" s="8"/>
      <c r="L79" s="8"/>
      <c r="M79" s="8"/>
      <c r="N79" s="8"/>
      <c r="O79" s="8"/>
      <c r="P79" s="8"/>
      <c r="Q79" s="8"/>
      <c r="R79" s="8"/>
      <c r="S79" s="8"/>
      <c r="T79" s="8"/>
      <c r="U79" s="8"/>
      <c r="V79" s="8"/>
      <c r="W79" s="8"/>
      <c r="X79" s="8"/>
      <c r="Y79" s="8"/>
      <c r="Z79" s="8"/>
    </row>
    <row r="80" spans="1:26" ht="12" customHeight="1" x14ac:dyDescent="0.25">
      <c r="A80" s="9"/>
      <c r="B80" s="9"/>
      <c r="C80" s="9"/>
      <c r="D80" s="9"/>
      <c r="E80" s="9"/>
      <c r="F80" s="9"/>
      <c r="G80" s="9"/>
      <c r="H80" s="11"/>
      <c r="I80" s="8"/>
      <c r="J80" s="8"/>
      <c r="K80" s="8"/>
      <c r="L80" s="8"/>
      <c r="M80" s="8"/>
      <c r="N80" s="8"/>
      <c r="O80" s="8"/>
      <c r="P80" s="8"/>
      <c r="Q80" s="8"/>
      <c r="R80" s="8"/>
      <c r="S80" s="8"/>
      <c r="T80" s="8"/>
      <c r="U80" s="8"/>
      <c r="V80" s="8"/>
      <c r="W80" s="8"/>
      <c r="X80" s="8"/>
      <c r="Y80" s="8"/>
      <c r="Z80" s="8"/>
    </row>
    <row r="81" spans="1:26" ht="12" customHeight="1" x14ac:dyDescent="0.25">
      <c r="A81" s="9"/>
      <c r="B81" s="9"/>
      <c r="C81" s="9"/>
      <c r="D81" s="9"/>
      <c r="E81" s="9"/>
      <c r="F81" s="9"/>
      <c r="G81" s="9"/>
      <c r="H81" s="11"/>
      <c r="I81" s="8"/>
      <c r="J81" s="8"/>
      <c r="K81" s="8"/>
      <c r="L81" s="8"/>
      <c r="M81" s="8"/>
      <c r="N81" s="8"/>
      <c r="O81" s="8"/>
      <c r="P81" s="8"/>
      <c r="Q81" s="8"/>
      <c r="R81" s="8"/>
      <c r="S81" s="8"/>
      <c r="T81" s="8"/>
      <c r="U81" s="8"/>
      <c r="V81" s="8"/>
      <c r="W81" s="8"/>
      <c r="X81" s="8"/>
      <c r="Y81" s="8"/>
      <c r="Z81" s="8"/>
    </row>
    <row r="82" spans="1:26" ht="12" customHeight="1" x14ac:dyDescent="0.25">
      <c r="A82" s="9"/>
      <c r="B82" s="9"/>
      <c r="C82" s="9"/>
      <c r="D82" s="9"/>
      <c r="E82" s="9"/>
      <c r="F82" s="9"/>
      <c r="G82" s="9"/>
      <c r="H82" s="11"/>
      <c r="I82" s="8"/>
      <c r="J82" s="8"/>
      <c r="K82" s="8"/>
      <c r="L82" s="8"/>
      <c r="M82" s="8"/>
      <c r="N82" s="8"/>
      <c r="O82" s="8"/>
      <c r="P82" s="8"/>
      <c r="Q82" s="8"/>
      <c r="R82" s="8"/>
      <c r="S82" s="8"/>
      <c r="T82" s="8"/>
      <c r="U82" s="8"/>
      <c r="V82" s="8"/>
      <c r="W82" s="8"/>
      <c r="X82" s="8"/>
      <c r="Y82" s="8"/>
      <c r="Z82" s="8"/>
    </row>
    <row r="83" spans="1:26" ht="12" customHeight="1" x14ac:dyDescent="0.25">
      <c r="A83" s="9"/>
      <c r="B83" s="9"/>
      <c r="C83" s="9"/>
      <c r="D83" s="9"/>
      <c r="E83" s="9"/>
      <c r="F83" s="9"/>
      <c r="G83" s="9"/>
      <c r="H83" s="11"/>
      <c r="I83" s="8"/>
      <c r="J83" s="8"/>
      <c r="K83" s="8"/>
      <c r="L83" s="8"/>
      <c r="M83" s="8"/>
      <c r="N83" s="8"/>
      <c r="O83" s="8"/>
      <c r="P83" s="8"/>
      <c r="Q83" s="8"/>
      <c r="R83" s="8"/>
      <c r="S83" s="8"/>
      <c r="T83" s="8"/>
      <c r="U83" s="8"/>
      <c r="V83" s="8"/>
      <c r="W83" s="8"/>
      <c r="X83" s="8"/>
      <c r="Y83" s="8"/>
      <c r="Z83" s="8"/>
    </row>
    <row r="84" spans="1:26" ht="12" customHeight="1" x14ac:dyDescent="0.25">
      <c r="A84" s="9"/>
      <c r="B84" s="9"/>
      <c r="C84" s="9"/>
      <c r="D84" s="9"/>
      <c r="E84" s="9"/>
      <c r="F84" s="9"/>
      <c r="G84" s="9"/>
      <c r="H84" s="11"/>
      <c r="I84" s="8"/>
      <c r="J84" s="8"/>
      <c r="K84" s="8"/>
      <c r="L84" s="8"/>
      <c r="M84" s="8"/>
      <c r="N84" s="8"/>
      <c r="O84" s="8"/>
      <c r="P84" s="8"/>
      <c r="Q84" s="8"/>
      <c r="R84" s="8"/>
      <c r="S84" s="8"/>
      <c r="T84" s="8"/>
      <c r="U84" s="8"/>
      <c r="V84" s="8"/>
      <c r="W84" s="8"/>
      <c r="X84" s="8"/>
      <c r="Y84" s="8"/>
      <c r="Z84" s="8"/>
    </row>
    <row r="85" spans="1:26" ht="12" customHeight="1" x14ac:dyDescent="0.25">
      <c r="A85" s="9"/>
      <c r="B85" s="9"/>
      <c r="C85" s="9"/>
      <c r="D85" s="9"/>
      <c r="E85" s="9"/>
      <c r="F85" s="9"/>
      <c r="G85" s="9"/>
      <c r="H85" s="11"/>
      <c r="I85" s="8"/>
      <c r="J85" s="8"/>
      <c r="K85" s="8"/>
      <c r="L85" s="8"/>
      <c r="M85" s="8"/>
      <c r="N85" s="8"/>
      <c r="O85" s="8"/>
      <c r="P85" s="8"/>
      <c r="Q85" s="8"/>
      <c r="R85" s="8"/>
      <c r="S85" s="8"/>
      <c r="T85" s="8"/>
      <c r="U85" s="8"/>
      <c r="V85" s="8"/>
      <c r="W85" s="8"/>
      <c r="X85" s="8"/>
      <c r="Y85" s="8"/>
      <c r="Z85" s="8"/>
    </row>
    <row r="86" spans="1:26" ht="12" customHeight="1" x14ac:dyDescent="0.25">
      <c r="A86" s="9"/>
      <c r="B86" s="9"/>
      <c r="C86" s="9"/>
      <c r="D86" s="9"/>
      <c r="E86" s="9"/>
      <c r="F86" s="9"/>
      <c r="G86" s="9"/>
      <c r="H86" s="11"/>
      <c r="I86" s="8"/>
      <c r="J86" s="8"/>
      <c r="K86" s="8"/>
      <c r="L86" s="8"/>
      <c r="M86" s="8"/>
      <c r="N86" s="8"/>
      <c r="O86" s="8"/>
      <c r="P86" s="8"/>
      <c r="Q86" s="8"/>
      <c r="R86" s="8"/>
      <c r="S86" s="8"/>
      <c r="T86" s="8"/>
      <c r="U86" s="8"/>
      <c r="V86" s="8"/>
      <c r="W86" s="8"/>
      <c r="X86" s="8"/>
      <c r="Y86" s="8"/>
      <c r="Z86" s="8"/>
    </row>
    <row r="87" spans="1:26" ht="12" customHeight="1" x14ac:dyDescent="0.25">
      <c r="A87" s="9"/>
      <c r="B87" s="9"/>
      <c r="C87" s="9"/>
      <c r="D87" s="9"/>
      <c r="E87" s="9"/>
      <c r="F87" s="9"/>
      <c r="G87" s="9"/>
      <c r="H87" s="11"/>
      <c r="I87" s="8"/>
      <c r="J87" s="8"/>
      <c r="K87" s="8"/>
      <c r="L87" s="8"/>
      <c r="M87" s="8"/>
      <c r="N87" s="8"/>
      <c r="O87" s="8"/>
      <c r="P87" s="8"/>
      <c r="Q87" s="8"/>
      <c r="R87" s="8"/>
      <c r="S87" s="8"/>
      <c r="T87" s="8"/>
      <c r="U87" s="8"/>
      <c r="V87" s="8"/>
      <c r="W87" s="8"/>
      <c r="X87" s="8"/>
      <c r="Y87" s="8"/>
      <c r="Z87" s="8"/>
    </row>
    <row r="88" spans="1:26" ht="12" customHeight="1" x14ac:dyDescent="0.25">
      <c r="A88" s="9"/>
      <c r="B88" s="9"/>
      <c r="C88" s="9"/>
      <c r="D88" s="9"/>
      <c r="E88" s="9"/>
      <c r="F88" s="9"/>
      <c r="G88" s="9"/>
      <c r="H88" s="11"/>
      <c r="I88" s="8"/>
      <c r="J88" s="8"/>
      <c r="K88" s="8"/>
      <c r="L88" s="8"/>
      <c r="M88" s="8"/>
      <c r="N88" s="8"/>
      <c r="O88" s="8"/>
      <c r="P88" s="8"/>
      <c r="Q88" s="8"/>
      <c r="R88" s="8"/>
      <c r="S88" s="8"/>
      <c r="T88" s="8"/>
      <c r="U88" s="8"/>
      <c r="V88" s="8"/>
      <c r="W88" s="8"/>
      <c r="X88" s="8"/>
      <c r="Y88" s="8"/>
      <c r="Z88" s="8"/>
    </row>
    <row r="89" spans="1:26" ht="12" customHeight="1" x14ac:dyDescent="0.25">
      <c r="A89" s="9"/>
      <c r="B89" s="9"/>
      <c r="C89" s="9"/>
      <c r="D89" s="9"/>
      <c r="E89" s="9"/>
      <c r="F89" s="9"/>
      <c r="G89" s="9"/>
      <c r="H89" s="11"/>
      <c r="I89" s="8"/>
      <c r="J89" s="8"/>
      <c r="K89" s="8"/>
      <c r="L89" s="8"/>
      <c r="M89" s="8"/>
      <c r="N89" s="8"/>
      <c r="O89" s="8"/>
      <c r="P89" s="8"/>
      <c r="Q89" s="8"/>
      <c r="R89" s="8"/>
      <c r="S89" s="8"/>
      <c r="T89" s="8"/>
      <c r="U89" s="8"/>
      <c r="V89" s="8"/>
      <c r="W89" s="8"/>
      <c r="X89" s="8"/>
      <c r="Y89" s="8"/>
      <c r="Z89" s="8"/>
    </row>
    <row r="90" spans="1:26" ht="12" customHeight="1" x14ac:dyDescent="0.25">
      <c r="A90" s="9"/>
      <c r="B90" s="9"/>
      <c r="C90" s="9"/>
      <c r="D90" s="9"/>
      <c r="E90" s="9"/>
      <c r="F90" s="9"/>
      <c r="G90" s="9"/>
      <c r="H90" s="11"/>
      <c r="I90" s="8"/>
      <c r="J90" s="8"/>
      <c r="K90" s="8"/>
      <c r="L90" s="8"/>
      <c r="M90" s="8"/>
      <c r="N90" s="8"/>
      <c r="O90" s="8"/>
      <c r="P90" s="8"/>
      <c r="Q90" s="8"/>
      <c r="R90" s="8"/>
      <c r="S90" s="8"/>
      <c r="T90" s="8"/>
      <c r="U90" s="8"/>
      <c r="V90" s="8"/>
      <c r="W90" s="8"/>
      <c r="X90" s="8"/>
      <c r="Y90" s="8"/>
      <c r="Z90" s="8"/>
    </row>
    <row r="91" spans="1:26" ht="12" customHeight="1" x14ac:dyDescent="0.25">
      <c r="A91" s="9"/>
      <c r="B91" s="9"/>
      <c r="C91" s="9"/>
      <c r="D91" s="9"/>
      <c r="E91" s="9"/>
      <c r="F91" s="9"/>
      <c r="G91" s="9"/>
      <c r="H91" s="11"/>
      <c r="I91" s="8"/>
      <c r="J91" s="8"/>
      <c r="K91" s="8"/>
      <c r="L91" s="8"/>
      <c r="M91" s="8"/>
      <c r="N91" s="8"/>
      <c r="O91" s="8"/>
      <c r="P91" s="8"/>
      <c r="Q91" s="8"/>
      <c r="R91" s="8"/>
      <c r="S91" s="8"/>
      <c r="T91" s="8"/>
      <c r="U91" s="8"/>
      <c r="V91" s="8"/>
      <c r="W91" s="8"/>
      <c r="X91" s="8"/>
      <c r="Y91" s="8"/>
      <c r="Z91" s="8"/>
    </row>
    <row r="92" spans="1:26" ht="12" customHeight="1" x14ac:dyDescent="0.25">
      <c r="A92" s="9"/>
      <c r="B92" s="9"/>
      <c r="C92" s="9"/>
      <c r="D92" s="9"/>
      <c r="E92" s="9"/>
      <c r="F92" s="9"/>
      <c r="G92" s="9"/>
      <c r="H92" s="11"/>
      <c r="I92" s="8"/>
      <c r="J92" s="8"/>
      <c r="K92" s="8"/>
      <c r="L92" s="8"/>
      <c r="M92" s="8"/>
      <c r="N92" s="8"/>
      <c r="O92" s="8"/>
      <c r="P92" s="8"/>
      <c r="Q92" s="8"/>
      <c r="R92" s="8"/>
      <c r="S92" s="8"/>
      <c r="T92" s="8"/>
      <c r="U92" s="8"/>
      <c r="V92" s="8"/>
      <c r="W92" s="8"/>
      <c r="X92" s="8"/>
      <c r="Y92" s="8"/>
      <c r="Z92" s="8"/>
    </row>
    <row r="93" spans="1:26" ht="12" customHeight="1" x14ac:dyDescent="0.25">
      <c r="A93" s="9"/>
      <c r="B93" s="9"/>
      <c r="C93" s="9"/>
      <c r="D93" s="9"/>
      <c r="E93" s="9"/>
      <c r="F93" s="9"/>
      <c r="G93" s="9"/>
      <c r="H93" s="11"/>
      <c r="I93" s="8"/>
      <c r="J93" s="8"/>
      <c r="K93" s="8"/>
      <c r="L93" s="8"/>
      <c r="M93" s="8"/>
      <c r="N93" s="8"/>
      <c r="O93" s="8"/>
      <c r="P93" s="8"/>
      <c r="Q93" s="8"/>
      <c r="R93" s="8"/>
      <c r="S93" s="8"/>
      <c r="T93" s="8"/>
      <c r="U93" s="8"/>
      <c r="V93" s="8"/>
      <c r="W93" s="8"/>
      <c r="X93" s="8"/>
      <c r="Y93" s="8"/>
      <c r="Z93" s="8"/>
    </row>
    <row r="94" spans="1:26" ht="12" customHeight="1" x14ac:dyDescent="0.25">
      <c r="A94" s="9"/>
      <c r="B94" s="9"/>
      <c r="C94" s="9"/>
      <c r="D94" s="9"/>
      <c r="E94" s="9"/>
      <c r="F94" s="9"/>
      <c r="G94" s="9"/>
      <c r="H94" s="11"/>
      <c r="I94" s="8"/>
      <c r="J94" s="8"/>
      <c r="K94" s="8"/>
      <c r="L94" s="8"/>
      <c r="M94" s="8"/>
      <c r="N94" s="8"/>
      <c r="O94" s="8"/>
      <c r="P94" s="8"/>
      <c r="Q94" s="8"/>
      <c r="R94" s="8"/>
      <c r="S94" s="8"/>
      <c r="T94" s="8"/>
      <c r="U94" s="8"/>
      <c r="V94" s="8"/>
      <c r="W94" s="8"/>
      <c r="X94" s="8"/>
      <c r="Y94" s="8"/>
      <c r="Z94" s="8"/>
    </row>
    <row r="95" spans="1:26" ht="12" customHeight="1" x14ac:dyDescent="0.25">
      <c r="A95" s="9"/>
      <c r="B95" s="9"/>
      <c r="C95" s="9"/>
      <c r="D95" s="9"/>
      <c r="E95" s="9"/>
      <c r="F95" s="9"/>
      <c r="G95" s="9"/>
      <c r="H95" s="11"/>
      <c r="I95" s="8"/>
      <c r="J95" s="8"/>
      <c r="K95" s="8"/>
      <c r="L95" s="8"/>
      <c r="M95" s="8"/>
      <c r="N95" s="8"/>
      <c r="O95" s="8"/>
      <c r="P95" s="8"/>
      <c r="Q95" s="8"/>
      <c r="R95" s="8"/>
      <c r="S95" s="8"/>
      <c r="T95" s="8"/>
      <c r="U95" s="8"/>
      <c r="V95" s="8"/>
      <c r="W95" s="8"/>
      <c r="X95" s="8"/>
      <c r="Y95" s="8"/>
      <c r="Z95" s="8"/>
    </row>
    <row r="96" spans="1:26" ht="12" customHeight="1" x14ac:dyDescent="0.25">
      <c r="A96" s="9"/>
      <c r="B96" s="9"/>
      <c r="C96" s="9"/>
      <c r="D96" s="9"/>
      <c r="E96" s="9"/>
      <c r="F96" s="9"/>
      <c r="G96" s="9"/>
      <c r="H96" s="11"/>
      <c r="I96" s="8"/>
      <c r="J96" s="8"/>
      <c r="K96" s="8"/>
      <c r="L96" s="8"/>
      <c r="M96" s="8"/>
      <c r="N96" s="8"/>
      <c r="O96" s="8"/>
      <c r="P96" s="8"/>
      <c r="Q96" s="8"/>
      <c r="R96" s="8"/>
      <c r="S96" s="8"/>
      <c r="T96" s="8"/>
      <c r="U96" s="8"/>
      <c r="V96" s="8"/>
      <c r="W96" s="8"/>
      <c r="X96" s="8"/>
      <c r="Y96" s="8"/>
      <c r="Z96" s="8"/>
    </row>
    <row r="97" spans="1:26" ht="12" customHeight="1" x14ac:dyDescent="0.25">
      <c r="A97" s="9"/>
      <c r="B97" s="9"/>
      <c r="C97" s="9"/>
      <c r="D97" s="9"/>
      <c r="E97" s="9"/>
      <c r="F97" s="9"/>
      <c r="G97" s="9"/>
      <c r="H97" s="11"/>
      <c r="I97" s="8"/>
      <c r="J97" s="8"/>
      <c r="K97" s="8"/>
      <c r="L97" s="8"/>
      <c r="M97" s="8"/>
      <c r="N97" s="8"/>
      <c r="O97" s="8"/>
      <c r="P97" s="8"/>
      <c r="Q97" s="8"/>
      <c r="R97" s="8"/>
      <c r="S97" s="8"/>
      <c r="T97" s="8"/>
      <c r="U97" s="8"/>
      <c r="V97" s="8"/>
      <c r="W97" s="8"/>
      <c r="X97" s="8"/>
      <c r="Y97" s="8"/>
      <c r="Z97" s="8"/>
    </row>
    <row r="98" spans="1:26" ht="12" customHeight="1" x14ac:dyDescent="0.25">
      <c r="A98" s="9"/>
      <c r="B98" s="9"/>
      <c r="C98" s="9"/>
      <c r="D98" s="9"/>
      <c r="E98" s="9"/>
      <c r="F98" s="9"/>
      <c r="G98" s="9"/>
      <c r="H98" s="11"/>
      <c r="I98" s="8"/>
      <c r="J98" s="8"/>
      <c r="K98" s="8"/>
      <c r="L98" s="8"/>
      <c r="M98" s="8"/>
      <c r="N98" s="8"/>
      <c r="O98" s="8"/>
      <c r="P98" s="8"/>
      <c r="Q98" s="8"/>
      <c r="R98" s="8"/>
      <c r="S98" s="8"/>
      <c r="T98" s="8"/>
      <c r="U98" s="8"/>
      <c r="V98" s="8"/>
      <c r="W98" s="8"/>
      <c r="X98" s="8"/>
      <c r="Y98" s="8"/>
      <c r="Z98" s="8"/>
    </row>
    <row r="99" spans="1:26" ht="12" customHeight="1" x14ac:dyDescent="0.25">
      <c r="A99" s="9"/>
      <c r="B99" s="9"/>
      <c r="C99" s="9"/>
      <c r="D99" s="9"/>
      <c r="E99" s="9"/>
      <c r="F99" s="9"/>
      <c r="G99" s="9"/>
      <c r="H99" s="11"/>
      <c r="I99" s="8"/>
      <c r="J99" s="8"/>
      <c r="K99" s="8"/>
      <c r="L99" s="8"/>
      <c r="M99" s="8"/>
      <c r="N99" s="8"/>
      <c r="O99" s="8"/>
      <c r="P99" s="8"/>
      <c r="Q99" s="8"/>
      <c r="R99" s="8"/>
      <c r="S99" s="8"/>
      <c r="T99" s="8"/>
      <c r="U99" s="8"/>
      <c r="V99" s="8"/>
      <c r="W99" s="8"/>
      <c r="X99" s="8"/>
      <c r="Y99" s="8"/>
      <c r="Z99" s="8"/>
    </row>
    <row r="100" spans="1:26" ht="12" customHeight="1" x14ac:dyDescent="0.25">
      <c r="A100" s="9"/>
      <c r="B100" s="9"/>
      <c r="C100" s="9"/>
      <c r="D100" s="9"/>
      <c r="E100" s="9"/>
      <c r="F100" s="9"/>
      <c r="G100" s="9"/>
      <c r="H100" s="11"/>
      <c r="I100" s="8"/>
      <c r="J100" s="8"/>
      <c r="K100" s="8"/>
      <c r="L100" s="8"/>
      <c r="M100" s="8"/>
      <c r="N100" s="8"/>
      <c r="O100" s="8"/>
      <c r="P100" s="8"/>
      <c r="Q100" s="8"/>
      <c r="R100" s="8"/>
      <c r="S100" s="8"/>
      <c r="T100" s="8"/>
      <c r="U100" s="8"/>
      <c r="V100" s="8"/>
      <c r="W100" s="8"/>
      <c r="X100" s="8"/>
      <c r="Y100" s="8"/>
      <c r="Z100" s="8"/>
    </row>
    <row r="101" spans="1:26" ht="12" customHeight="1" x14ac:dyDescent="0.25">
      <c r="A101" s="9"/>
      <c r="B101" s="9"/>
      <c r="C101" s="9"/>
      <c r="D101" s="9"/>
      <c r="E101" s="9"/>
      <c r="F101" s="9"/>
      <c r="G101" s="9"/>
      <c r="H101" s="11"/>
      <c r="I101" s="8"/>
      <c r="J101" s="8"/>
      <c r="K101" s="8"/>
      <c r="L101" s="8"/>
      <c r="M101" s="8"/>
      <c r="N101" s="8"/>
      <c r="O101" s="8"/>
      <c r="P101" s="8"/>
      <c r="Q101" s="8"/>
      <c r="R101" s="8"/>
      <c r="S101" s="8"/>
      <c r="T101" s="8"/>
      <c r="U101" s="8"/>
      <c r="V101" s="8"/>
      <c r="W101" s="8"/>
      <c r="X101" s="8"/>
      <c r="Y101" s="8"/>
      <c r="Z101" s="8"/>
    </row>
    <row r="102" spans="1:26" ht="12" customHeight="1" x14ac:dyDescent="0.25">
      <c r="A102" s="9"/>
      <c r="B102" s="9"/>
      <c r="C102" s="9"/>
      <c r="D102" s="9"/>
      <c r="E102" s="9"/>
      <c r="F102" s="9"/>
      <c r="G102" s="9"/>
      <c r="H102" s="11"/>
      <c r="I102" s="8"/>
      <c r="J102" s="8"/>
      <c r="K102" s="8"/>
      <c r="L102" s="8"/>
      <c r="M102" s="8"/>
      <c r="N102" s="8"/>
      <c r="O102" s="8"/>
      <c r="P102" s="8"/>
      <c r="Q102" s="8"/>
      <c r="R102" s="8"/>
      <c r="S102" s="8"/>
      <c r="T102" s="8"/>
      <c r="U102" s="8"/>
      <c r="V102" s="8"/>
      <c r="W102" s="8"/>
      <c r="X102" s="8"/>
      <c r="Y102" s="8"/>
      <c r="Z102" s="8"/>
    </row>
    <row r="103" spans="1:26" ht="12" customHeight="1" x14ac:dyDescent="0.25">
      <c r="A103" s="9"/>
      <c r="B103" s="9"/>
      <c r="C103" s="9"/>
      <c r="D103" s="9"/>
      <c r="E103" s="9"/>
      <c r="F103" s="9"/>
      <c r="G103" s="9"/>
      <c r="H103" s="11"/>
      <c r="I103" s="8"/>
      <c r="J103" s="8"/>
      <c r="K103" s="8"/>
      <c r="L103" s="8"/>
      <c r="M103" s="8"/>
      <c r="N103" s="8"/>
      <c r="O103" s="8"/>
      <c r="P103" s="8"/>
      <c r="Q103" s="8"/>
      <c r="R103" s="8"/>
      <c r="S103" s="8"/>
      <c r="T103" s="8"/>
      <c r="U103" s="8"/>
      <c r="V103" s="8"/>
      <c r="W103" s="8"/>
      <c r="X103" s="8"/>
      <c r="Y103" s="8"/>
      <c r="Z103" s="8"/>
    </row>
    <row r="104" spans="1:26" ht="12" customHeight="1" x14ac:dyDescent="0.25">
      <c r="A104" s="9"/>
      <c r="B104" s="9"/>
      <c r="C104" s="9"/>
      <c r="D104" s="9"/>
      <c r="E104" s="9"/>
      <c r="F104" s="9"/>
      <c r="G104" s="9"/>
      <c r="H104" s="11"/>
      <c r="I104" s="8"/>
      <c r="J104" s="8"/>
      <c r="K104" s="8"/>
      <c r="L104" s="8"/>
      <c r="M104" s="8"/>
      <c r="N104" s="8"/>
      <c r="O104" s="8"/>
      <c r="P104" s="8"/>
      <c r="Q104" s="8"/>
      <c r="R104" s="8"/>
      <c r="S104" s="8"/>
      <c r="T104" s="8"/>
      <c r="U104" s="8"/>
      <c r="V104" s="8"/>
      <c r="W104" s="8"/>
      <c r="X104" s="8"/>
      <c r="Y104" s="8"/>
      <c r="Z104" s="8"/>
    </row>
    <row r="105" spans="1:26" ht="12" customHeight="1" x14ac:dyDescent="0.25">
      <c r="A105" s="9"/>
      <c r="B105" s="9"/>
      <c r="C105" s="9"/>
      <c r="D105" s="9"/>
      <c r="E105" s="9"/>
      <c r="F105" s="9"/>
      <c r="G105" s="9"/>
      <c r="H105" s="11"/>
      <c r="I105" s="8"/>
      <c r="J105" s="8"/>
      <c r="K105" s="8"/>
      <c r="L105" s="8"/>
      <c r="M105" s="8"/>
      <c r="N105" s="8"/>
      <c r="O105" s="8"/>
      <c r="P105" s="8"/>
      <c r="Q105" s="8"/>
      <c r="R105" s="8"/>
      <c r="S105" s="8"/>
      <c r="T105" s="8"/>
      <c r="U105" s="8"/>
      <c r="V105" s="8"/>
      <c r="W105" s="8"/>
      <c r="X105" s="8"/>
      <c r="Y105" s="8"/>
      <c r="Z105" s="8"/>
    </row>
    <row r="106" spans="1:26" ht="12" customHeight="1" x14ac:dyDescent="0.25">
      <c r="A106" s="9"/>
      <c r="B106" s="9"/>
      <c r="C106" s="9"/>
      <c r="D106" s="9"/>
      <c r="E106" s="9"/>
      <c r="F106" s="9"/>
      <c r="G106" s="9"/>
      <c r="H106" s="11"/>
      <c r="I106" s="8"/>
      <c r="J106" s="8"/>
      <c r="K106" s="8"/>
      <c r="L106" s="8"/>
      <c r="M106" s="8"/>
      <c r="N106" s="8"/>
      <c r="O106" s="8"/>
      <c r="P106" s="8"/>
      <c r="Q106" s="8"/>
      <c r="R106" s="8"/>
      <c r="S106" s="8"/>
      <c r="T106" s="8"/>
      <c r="U106" s="8"/>
      <c r="V106" s="8"/>
      <c r="W106" s="8"/>
      <c r="X106" s="8"/>
      <c r="Y106" s="8"/>
      <c r="Z106" s="8"/>
    </row>
    <row r="107" spans="1:26" ht="12" customHeight="1" x14ac:dyDescent="0.25">
      <c r="A107" s="9"/>
      <c r="B107" s="9"/>
      <c r="C107" s="9"/>
      <c r="D107" s="9"/>
      <c r="E107" s="9"/>
      <c r="F107" s="9"/>
      <c r="G107" s="9"/>
      <c r="H107" s="11"/>
      <c r="I107" s="8"/>
      <c r="J107" s="8"/>
      <c r="K107" s="8"/>
      <c r="L107" s="8"/>
      <c r="M107" s="8"/>
      <c r="N107" s="8"/>
      <c r="O107" s="8"/>
      <c r="P107" s="8"/>
      <c r="Q107" s="8"/>
      <c r="R107" s="8"/>
      <c r="S107" s="8"/>
      <c r="T107" s="8"/>
      <c r="U107" s="8"/>
      <c r="V107" s="8"/>
      <c r="W107" s="8"/>
      <c r="X107" s="8"/>
      <c r="Y107" s="8"/>
      <c r="Z107" s="8"/>
    </row>
    <row r="108" spans="1:26" ht="12" customHeight="1" x14ac:dyDescent="0.25">
      <c r="A108" s="9"/>
      <c r="B108" s="9"/>
      <c r="C108" s="9"/>
      <c r="D108" s="9"/>
      <c r="E108" s="9"/>
      <c r="F108" s="9"/>
      <c r="G108" s="9"/>
      <c r="H108" s="11"/>
      <c r="I108" s="8"/>
      <c r="J108" s="8"/>
      <c r="K108" s="8"/>
      <c r="L108" s="8"/>
      <c r="M108" s="8"/>
      <c r="N108" s="8"/>
      <c r="O108" s="8"/>
      <c r="P108" s="8"/>
      <c r="Q108" s="8"/>
      <c r="R108" s="8"/>
      <c r="S108" s="8"/>
      <c r="T108" s="8"/>
      <c r="U108" s="8"/>
      <c r="V108" s="8"/>
      <c r="W108" s="8"/>
      <c r="X108" s="8"/>
      <c r="Y108" s="8"/>
      <c r="Z108" s="8"/>
    </row>
    <row r="109" spans="1:26" ht="12" customHeight="1" x14ac:dyDescent="0.25">
      <c r="A109" s="9"/>
      <c r="B109" s="9"/>
      <c r="C109" s="9"/>
      <c r="D109" s="9"/>
      <c r="E109" s="9"/>
      <c r="F109" s="9"/>
      <c r="G109" s="9"/>
      <c r="H109" s="11"/>
      <c r="I109" s="8"/>
      <c r="J109" s="8"/>
      <c r="K109" s="8"/>
      <c r="L109" s="8"/>
      <c r="M109" s="8"/>
      <c r="N109" s="8"/>
      <c r="O109" s="8"/>
      <c r="P109" s="8"/>
      <c r="Q109" s="8"/>
      <c r="R109" s="8"/>
      <c r="S109" s="8"/>
      <c r="T109" s="8"/>
      <c r="U109" s="8"/>
      <c r="V109" s="8"/>
      <c r="W109" s="8"/>
      <c r="X109" s="8"/>
      <c r="Y109" s="8"/>
      <c r="Z109" s="8"/>
    </row>
    <row r="110" spans="1:26" ht="12" customHeight="1" x14ac:dyDescent="0.25">
      <c r="A110" s="9"/>
      <c r="B110" s="9"/>
      <c r="C110" s="9"/>
      <c r="D110" s="9"/>
      <c r="E110" s="9"/>
      <c r="F110" s="9"/>
      <c r="G110" s="9"/>
      <c r="H110" s="11"/>
      <c r="I110" s="8"/>
      <c r="J110" s="8"/>
      <c r="K110" s="8"/>
      <c r="L110" s="8"/>
      <c r="M110" s="8"/>
      <c r="N110" s="8"/>
      <c r="O110" s="8"/>
      <c r="P110" s="8"/>
      <c r="Q110" s="8"/>
      <c r="R110" s="8"/>
      <c r="S110" s="8"/>
      <c r="T110" s="8"/>
      <c r="U110" s="8"/>
      <c r="V110" s="8"/>
      <c r="W110" s="8"/>
      <c r="X110" s="8"/>
      <c r="Y110" s="8"/>
      <c r="Z110" s="8"/>
    </row>
    <row r="111" spans="1:26" ht="12" customHeight="1" x14ac:dyDescent="0.25">
      <c r="A111" s="9"/>
      <c r="B111" s="9"/>
      <c r="C111" s="9"/>
      <c r="D111" s="9"/>
      <c r="E111" s="9"/>
      <c r="F111" s="9"/>
      <c r="G111" s="9"/>
      <c r="H111" s="11"/>
      <c r="I111" s="8"/>
      <c r="J111" s="8"/>
      <c r="K111" s="8"/>
      <c r="L111" s="8"/>
      <c r="M111" s="8"/>
      <c r="N111" s="8"/>
      <c r="O111" s="8"/>
      <c r="P111" s="8"/>
      <c r="Q111" s="8"/>
      <c r="R111" s="8"/>
      <c r="S111" s="8"/>
      <c r="T111" s="8"/>
      <c r="U111" s="8"/>
      <c r="V111" s="8"/>
      <c r="W111" s="8"/>
      <c r="X111" s="8"/>
      <c r="Y111" s="8"/>
      <c r="Z111" s="8"/>
    </row>
    <row r="112" spans="1:26" ht="12" customHeight="1" x14ac:dyDescent="0.25">
      <c r="A112" s="9"/>
      <c r="B112" s="9"/>
      <c r="C112" s="9"/>
      <c r="D112" s="9"/>
      <c r="E112" s="9"/>
      <c r="F112" s="9"/>
      <c r="G112" s="9"/>
      <c r="H112" s="11"/>
      <c r="I112" s="8"/>
      <c r="J112" s="8"/>
      <c r="K112" s="8"/>
      <c r="L112" s="8"/>
      <c r="M112" s="8"/>
      <c r="N112" s="8"/>
      <c r="O112" s="8"/>
      <c r="P112" s="8"/>
      <c r="Q112" s="8"/>
      <c r="R112" s="8"/>
      <c r="S112" s="8"/>
      <c r="T112" s="8"/>
      <c r="U112" s="8"/>
      <c r="V112" s="8"/>
      <c r="W112" s="8"/>
      <c r="X112" s="8"/>
      <c r="Y112" s="8"/>
      <c r="Z112" s="8"/>
    </row>
    <row r="113" spans="1:26" ht="12" customHeight="1" x14ac:dyDescent="0.25">
      <c r="A113" s="9"/>
      <c r="B113" s="9"/>
      <c r="C113" s="9"/>
      <c r="D113" s="9"/>
      <c r="E113" s="9"/>
      <c r="F113" s="9"/>
      <c r="G113" s="9"/>
      <c r="H113" s="11"/>
      <c r="I113" s="8"/>
      <c r="J113" s="8"/>
      <c r="K113" s="8"/>
      <c r="L113" s="8"/>
      <c r="M113" s="8"/>
      <c r="N113" s="8"/>
      <c r="O113" s="8"/>
      <c r="P113" s="8"/>
      <c r="Q113" s="8"/>
      <c r="R113" s="8"/>
      <c r="S113" s="8"/>
      <c r="T113" s="8"/>
      <c r="U113" s="8"/>
      <c r="V113" s="8"/>
      <c r="W113" s="8"/>
      <c r="X113" s="8"/>
      <c r="Y113" s="8"/>
      <c r="Z113" s="8"/>
    </row>
    <row r="114" spans="1:26" ht="12" customHeight="1" x14ac:dyDescent="0.25">
      <c r="A114" s="9"/>
      <c r="B114" s="9"/>
      <c r="C114" s="9"/>
      <c r="D114" s="9"/>
      <c r="E114" s="9"/>
      <c r="F114" s="9"/>
      <c r="G114" s="9"/>
      <c r="H114" s="11"/>
      <c r="I114" s="8"/>
      <c r="J114" s="8"/>
      <c r="K114" s="8"/>
      <c r="L114" s="8"/>
      <c r="M114" s="8"/>
      <c r="N114" s="8"/>
      <c r="O114" s="8"/>
      <c r="P114" s="8"/>
      <c r="Q114" s="8"/>
      <c r="R114" s="8"/>
      <c r="S114" s="8"/>
      <c r="T114" s="8"/>
      <c r="U114" s="8"/>
      <c r="V114" s="8"/>
      <c r="W114" s="8"/>
      <c r="X114" s="8"/>
      <c r="Y114" s="8"/>
      <c r="Z114" s="8"/>
    </row>
    <row r="115" spans="1:26" ht="12" customHeight="1" x14ac:dyDescent="0.25">
      <c r="A115" s="9"/>
      <c r="B115" s="9"/>
      <c r="C115" s="9"/>
      <c r="D115" s="9"/>
      <c r="E115" s="9"/>
      <c r="F115" s="9"/>
      <c r="G115" s="9"/>
      <c r="H115" s="11"/>
      <c r="I115" s="8"/>
      <c r="J115" s="8"/>
      <c r="K115" s="8"/>
      <c r="L115" s="8"/>
      <c r="M115" s="8"/>
      <c r="N115" s="8"/>
      <c r="O115" s="8"/>
      <c r="P115" s="8"/>
      <c r="Q115" s="8"/>
      <c r="R115" s="8"/>
      <c r="S115" s="8"/>
      <c r="T115" s="8"/>
      <c r="U115" s="8"/>
      <c r="V115" s="8"/>
      <c r="W115" s="8"/>
      <c r="X115" s="8"/>
      <c r="Y115" s="8"/>
      <c r="Z115" s="8"/>
    </row>
    <row r="116" spans="1:26" ht="12" customHeight="1" x14ac:dyDescent="0.25">
      <c r="A116" s="9"/>
      <c r="B116" s="9"/>
      <c r="C116" s="9"/>
      <c r="D116" s="9"/>
      <c r="E116" s="9"/>
      <c r="F116" s="9"/>
      <c r="G116" s="9"/>
      <c r="H116" s="11"/>
      <c r="I116" s="8"/>
      <c r="J116" s="8"/>
      <c r="K116" s="8"/>
      <c r="L116" s="8"/>
      <c r="M116" s="8"/>
      <c r="N116" s="8"/>
      <c r="O116" s="8"/>
      <c r="P116" s="8"/>
      <c r="Q116" s="8"/>
      <c r="R116" s="8"/>
      <c r="S116" s="8"/>
      <c r="T116" s="8"/>
      <c r="U116" s="8"/>
      <c r="V116" s="8"/>
      <c r="W116" s="8"/>
      <c r="X116" s="8"/>
      <c r="Y116" s="8"/>
      <c r="Z116" s="8"/>
    </row>
    <row r="117" spans="1:26" ht="12" customHeight="1" x14ac:dyDescent="0.25">
      <c r="A117" s="9"/>
      <c r="B117" s="9"/>
      <c r="C117" s="9"/>
      <c r="D117" s="9"/>
      <c r="E117" s="9"/>
      <c r="F117" s="9"/>
      <c r="G117" s="9"/>
      <c r="H117" s="11"/>
      <c r="I117" s="8"/>
      <c r="J117" s="8"/>
      <c r="K117" s="8"/>
      <c r="L117" s="8"/>
      <c r="M117" s="8"/>
      <c r="N117" s="8"/>
      <c r="O117" s="8"/>
      <c r="P117" s="8"/>
      <c r="Q117" s="8"/>
      <c r="R117" s="8"/>
      <c r="S117" s="8"/>
      <c r="T117" s="8"/>
      <c r="U117" s="8"/>
      <c r="V117" s="8"/>
      <c r="W117" s="8"/>
      <c r="X117" s="8"/>
      <c r="Y117" s="8"/>
      <c r="Z117" s="8"/>
    </row>
    <row r="118" spans="1:26" ht="12" customHeight="1" x14ac:dyDescent="0.25">
      <c r="A118" s="9"/>
      <c r="B118" s="9"/>
      <c r="C118" s="9"/>
      <c r="D118" s="9"/>
      <c r="E118" s="9"/>
      <c r="F118" s="9"/>
      <c r="G118" s="9"/>
      <c r="H118" s="11"/>
      <c r="I118" s="8"/>
      <c r="J118" s="8"/>
      <c r="K118" s="8"/>
      <c r="L118" s="8"/>
      <c r="M118" s="8"/>
      <c r="N118" s="8"/>
      <c r="O118" s="8"/>
      <c r="P118" s="8"/>
      <c r="Q118" s="8"/>
      <c r="R118" s="8"/>
      <c r="S118" s="8"/>
      <c r="T118" s="8"/>
      <c r="U118" s="8"/>
      <c r="V118" s="8"/>
      <c r="W118" s="8"/>
      <c r="X118" s="8"/>
      <c r="Y118" s="8"/>
      <c r="Z118" s="8"/>
    </row>
    <row r="119" spans="1:26" ht="12" customHeight="1" x14ac:dyDescent="0.25">
      <c r="A119" s="9"/>
      <c r="B119" s="9"/>
      <c r="C119" s="9"/>
      <c r="D119" s="9"/>
      <c r="E119" s="9"/>
      <c r="F119" s="9"/>
      <c r="G119" s="9"/>
      <c r="H119" s="11"/>
      <c r="I119" s="8"/>
      <c r="J119" s="8"/>
      <c r="K119" s="8"/>
      <c r="L119" s="8"/>
      <c r="M119" s="8"/>
      <c r="N119" s="8"/>
      <c r="O119" s="8"/>
      <c r="P119" s="8"/>
      <c r="Q119" s="8"/>
      <c r="R119" s="8"/>
      <c r="S119" s="8"/>
      <c r="T119" s="8"/>
      <c r="U119" s="8"/>
      <c r="V119" s="8"/>
      <c r="W119" s="8"/>
      <c r="X119" s="8"/>
      <c r="Y119" s="8"/>
      <c r="Z119" s="8"/>
    </row>
    <row r="120" spans="1:26" ht="12" customHeight="1" x14ac:dyDescent="0.25">
      <c r="A120" s="9"/>
      <c r="B120" s="9"/>
      <c r="C120" s="9"/>
      <c r="D120" s="9"/>
      <c r="E120" s="9"/>
      <c r="F120" s="9"/>
      <c r="G120" s="9"/>
      <c r="H120" s="11"/>
      <c r="I120" s="8"/>
      <c r="J120" s="8"/>
      <c r="K120" s="8"/>
      <c r="L120" s="8"/>
      <c r="M120" s="8"/>
      <c r="N120" s="8"/>
      <c r="O120" s="8"/>
      <c r="P120" s="8"/>
      <c r="Q120" s="8"/>
      <c r="R120" s="8"/>
      <c r="S120" s="8"/>
      <c r="T120" s="8"/>
      <c r="U120" s="8"/>
      <c r="V120" s="8"/>
      <c r="W120" s="8"/>
      <c r="X120" s="8"/>
      <c r="Y120" s="8"/>
      <c r="Z120" s="8"/>
    </row>
    <row r="121" spans="1:26" ht="12" customHeight="1" x14ac:dyDescent="0.25">
      <c r="A121" s="9"/>
      <c r="B121" s="9"/>
      <c r="C121" s="9"/>
      <c r="D121" s="9"/>
      <c r="E121" s="9"/>
      <c r="F121" s="9"/>
      <c r="G121" s="9"/>
      <c r="H121" s="11"/>
      <c r="I121" s="8"/>
      <c r="J121" s="8"/>
      <c r="K121" s="8"/>
      <c r="L121" s="8"/>
      <c r="M121" s="8"/>
      <c r="N121" s="8"/>
      <c r="O121" s="8"/>
      <c r="P121" s="8"/>
      <c r="Q121" s="8"/>
      <c r="R121" s="8"/>
      <c r="S121" s="8"/>
      <c r="T121" s="8"/>
      <c r="U121" s="8"/>
      <c r="V121" s="8"/>
      <c r="W121" s="8"/>
      <c r="X121" s="8"/>
      <c r="Y121" s="8"/>
      <c r="Z121" s="8"/>
    </row>
    <row r="122" spans="1:26" ht="12" customHeight="1" x14ac:dyDescent="0.25">
      <c r="A122" s="9"/>
      <c r="B122" s="9"/>
      <c r="C122" s="9"/>
      <c r="D122" s="9"/>
      <c r="E122" s="9"/>
      <c r="F122" s="9"/>
      <c r="G122" s="9"/>
      <c r="H122" s="11"/>
      <c r="I122" s="8"/>
      <c r="J122" s="8"/>
      <c r="K122" s="8"/>
      <c r="L122" s="8"/>
      <c r="M122" s="8"/>
      <c r="N122" s="8"/>
      <c r="O122" s="8"/>
      <c r="P122" s="8"/>
      <c r="Q122" s="8"/>
      <c r="R122" s="8"/>
      <c r="S122" s="8"/>
      <c r="T122" s="8"/>
      <c r="U122" s="8"/>
      <c r="V122" s="8"/>
      <c r="W122" s="8"/>
      <c r="X122" s="8"/>
      <c r="Y122" s="8"/>
      <c r="Z122" s="8"/>
    </row>
    <row r="123" spans="1:26" ht="12" customHeight="1" x14ac:dyDescent="0.25">
      <c r="A123" s="9"/>
      <c r="B123" s="9"/>
      <c r="C123" s="9"/>
      <c r="D123" s="9"/>
      <c r="E123" s="9"/>
      <c r="F123" s="9"/>
      <c r="G123" s="9"/>
      <c r="H123" s="11"/>
      <c r="I123" s="8"/>
      <c r="J123" s="8"/>
      <c r="K123" s="8"/>
      <c r="L123" s="8"/>
      <c r="M123" s="8"/>
      <c r="N123" s="8"/>
      <c r="O123" s="8"/>
      <c r="P123" s="8"/>
      <c r="Q123" s="8"/>
      <c r="R123" s="8"/>
      <c r="S123" s="8"/>
      <c r="T123" s="8"/>
      <c r="U123" s="8"/>
      <c r="V123" s="8"/>
      <c r="W123" s="8"/>
      <c r="X123" s="8"/>
      <c r="Y123" s="8"/>
      <c r="Z123" s="8"/>
    </row>
    <row r="124" spans="1:26" ht="12" customHeight="1" x14ac:dyDescent="0.25">
      <c r="A124" s="9"/>
      <c r="B124" s="9"/>
      <c r="C124" s="9"/>
      <c r="D124" s="9"/>
      <c r="E124" s="9"/>
      <c r="F124" s="9"/>
      <c r="G124" s="9"/>
      <c r="H124" s="11"/>
      <c r="I124" s="8"/>
      <c r="J124" s="8"/>
      <c r="K124" s="8"/>
      <c r="L124" s="8"/>
      <c r="M124" s="8"/>
      <c r="N124" s="8"/>
      <c r="O124" s="8"/>
      <c r="P124" s="8"/>
      <c r="Q124" s="8"/>
      <c r="R124" s="8"/>
      <c r="S124" s="8"/>
      <c r="T124" s="8"/>
      <c r="U124" s="8"/>
      <c r="V124" s="8"/>
      <c r="W124" s="8"/>
      <c r="X124" s="8"/>
      <c r="Y124" s="8"/>
      <c r="Z124" s="8"/>
    </row>
    <row r="125" spans="1:26" ht="12" customHeight="1" x14ac:dyDescent="0.25">
      <c r="A125" s="9"/>
      <c r="B125" s="9"/>
      <c r="C125" s="9"/>
      <c r="D125" s="9"/>
      <c r="E125" s="9"/>
      <c r="F125" s="9"/>
      <c r="G125" s="9"/>
      <c r="H125" s="11"/>
      <c r="I125" s="8"/>
      <c r="J125" s="8"/>
      <c r="K125" s="8"/>
      <c r="L125" s="8"/>
      <c r="M125" s="8"/>
      <c r="N125" s="8"/>
      <c r="O125" s="8"/>
      <c r="P125" s="8"/>
      <c r="Q125" s="8"/>
      <c r="R125" s="8"/>
      <c r="S125" s="8"/>
      <c r="T125" s="8"/>
      <c r="U125" s="8"/>
      <c r="V125" s="8"/>
      <c r="W125" s="8"/>
      <c r="X125" s="8"/>
      <c r="Y125" s="8"/>
      <c r="Z125" s="8"/>
    </row>
    <row r="126" spans="1:26" ht="12" customHeight="1" x14ac:dyDescent="0.25">
      <c r="A126" s="9"/>
      <c r="B126" s="9"/>
      <c r="C126" s="9"/>
      <c r="D126" s="9"/>
      <c r="E126" s="9"/>
      <c r="F126" s="9"/>
      <c r="G126" s="9"/>
      <c r="H126" s="11"/>
      <c r="I126" s="8"/>
      <c r="J126" s="8"/>
      <c r="K126" s="8"/>
      <c r="L126" s="8"/>
      <c r="M126" s="8"/>
      <c r="N126" s="8"/>
      <c r="O126" s="8"/>
      <c r="P126" s="8"/>
      <c r="Q126" s="8"/>
      <c r="R126" s="8"/>
      <c r="S126" s="8"/>
      <c r="T126" s="8"/>
      <c r="U126" s="8"/>
      <c r="V126" s="8"/>
      <c r="W126" s="8"/>
      <c r="X126" s="8"/>
      <c r="Y126" s="8"/>
      <c r="Z126" s="8"/>
    </row>
    <row r="127" spans="1:26" ht="12" customHeight="1" x14ac:dyDescent="0.25">
      <c r="A127" s="9"/>
      <c r="B127" s="9"/>
      <c r="C127" s="9"/>
      <c r="D127" s="9"/>
      <c r="E127" s="9"/>
      <c r="F127" s="9"/>
      <c r="G127" s="9"/>
      <c r="H127" s="11"/>
      <c r="I127" s="8"/>
      <c r="J127" s="8"/>
      <c r="K127" s="8"/>
      <c r="L127" s="8"/>
      <c r="M127" s="8"/>
      <c r="N127" s="8"/>
      <c r="O127" s="8"/>
      <c r="P127" s="8"/>
      <c r="Q127" s="8"/>
      <c r="R127" s="8"/>
      <c r="S127" s="8"/>
      <c r="T127" s="8"/>
      <c r="U127" s="8"/>
      <c r="V127" s="8"/>
      <c r="W127" s="8"/>
      <c r="X127" s="8"/>
      <c r="Y127" s="8"/>
      <c r="Z127" s="8"/>
    </row>
    <row r="128" spans="1:26" ht="12" customHeight="1" x14ac:dyDescent="0.25">
      <c r="A128" s="9"/>
      <c r="B128" s="9"/>
      <c r="C128" s="9"/>
      <c r="D128" s="9"/>
      <c r="E128" s="9"/>
      <c r="F128" s="9"/>
      <c r="G128" s="9"/>
      <c r="H128" s="11"/>
      <c r="I128" s="8"/>
      <c r="J128" s="8"/>
      <c r="K128" s="8"/>
      <c r="L128" s="8"/>
      <c r="M128" s="8"/>
      <c r="N128" s="8"/>
      <c r="O128" s="8"/>
      <c r="P128" s="8"/>
      <c r="Q128" s="8"/>
      <c r="R128" s="8"/>
      <c r="S128" s="8"/>
      <c r="T128" s="8"/>
      <c r="U128" s="8"/>
      <c r="V128" s="8"/>
      <c r="W128" s="8"/>
      <c r="X128" s="8"/>
      <c r="Y128" s="8"/>
      <c r="Z128" s="8"/>
    </row>
    <row r="129" spans="1:26" ht="12" customHeight="1" x14ac:dyDescent="0.25">
      <c r="A129" s="9"/>
      <c r="B129" s="9"/>
      <c r="C129" s="9"/>
      <c r="D129" s="9"/>
      <c r="E129" s="9"/>
      <c r="F129" s="9"/>
      <c r="G129" s="9"/>
      <c r="H129" s="11"/>
      <c r="I129" s="8"/>
      <c r="J129" s="8"/>
      <c r="K129" s="8"/>
      <c r="L129" s="8"/>
      <c r="M129" s="8"/>
      <c r="N129" s="8"/>
      <c r="O129" s="8"/>
      <c r="P129" s="8"/>
      <c r="Q129" s="8"/>
      <c r="R129" s="8"/>
      <c r="S129" s="8"/>
      <c r="T129" s="8"/>
      <c r="U129" s="8"/>
      <c r="V129" s="8"/>
      <c r="W129" s="8"/>
      <c r="X129" s="8"/>
      <c r="Y129" s="8"/>
      <c r="Z129" s="8"/>
    </row>
    <row r="130" spans="1:26" ht="12" customHeight="1" x14ac:dyDescent="0.25">
      <c r="A130" s="9"/>
      <c r="B130" s="9"/>
      <c r="C130" s="9"/>
      <c r="D130" s="9"/>
      <c r="E130" s="9"/>
      <c r="F130" s="9"/>
      <c r="G130" s="9"/>
      <c r="H130" s="11"/>
      <c r="I130" s="8"/>
      <c r="J130" s="8"/>
      <c r="K130" s="8"/>
      <c r="L130" s="8"/>
      <c r="M130" s="8"/>
      <c r="N130" s="8"/>
      <c r="O130" s="8"/>
      <c r="P130" s="8"/>
      <c r="Q130" s="8"/>
      <c r="R130" s="8"/>
      <c r="S130" s="8"/>
      <c r="T130" s="8"/>
      <c r="U130" s="8"/>
      <c r="V130" s="8"/>
      <c r="W130" s="8"/>
      <c r="X130" s="8"/>
      <c r="Y130" s="8"/>
      <c r="Z130" s="8"/>
    </row>
    <row r="131" spans="1:26" ht="12" customHeight="1" x14ac:dyDescent="0.25">
      <c r="A131" s="9"/>
      <c r="B131" s="9"/>
      <c r="C131" s="9"/>
      <c r="D131" s="9"/>
      <c r="E131" s="9"/>
      <c r="F131" s="9"/>
      <c r="G131" s="9"/>
      <c r="H131" s="11"/>
      <c r="I131" s="8"/>
      <c r="J131" s="8"/>
      <c r="K131" s="8"/>
      <c r="L131" s="8"/>
      <c r="M131" s="8"/>
      <c r="N131" s="8"/>
      <c r="O131" s="8"/>
      <c r="P131" s="8"/>
      <c r="Q131" s="8"/>
      <c r="R131" s="8"/>
      <c r="S131" s="8"/>
      <c r="T131" s="8"/>
      <c r="U131" s="8"/>
      <c r="V131" s="8"/>
      <c r="W131" s="8"/>
      <c r="X131" s="8"/>
      <c r="Y131" s="8"/>
      <c r="Z131" s="8"/>
    </row>
    <row r="132" spans="1:26" ht="12" customHeight="1" x14ac:dyDescent="0.25">
      <c r="A132" s="9"/>
      <c r="B132" s="9"/>
      <c r="C132" s="9"/>
      <c r="D132" s="9"/>
      <c r="E132" s="9"/>
      <c r="F132" s="9"/>
      <c r="G132" s="9"/>
      <c r="H132" s="11"/>
      <c r="I132" s="8"/>
      <c r="J132" s="8"/>
      <c r="K132" s="8"/>
      <c r="L132" s="8"/>
      <c r="M132" s="8"/>
      <c r="N132" s="8"/>
      <c r="O132" s="8"/>
      <c r="P132" s="8"/>
      <c r="Q132" s="8"/>
      <c r="R132" s="8"/>
      <c r="S132" s="8"/>
      <c r="T132" s="8"/>
      <c r="U132" s="8"/>
      <c r="V132" s="8"/>
      <c r="W132" s="8"/>
      <c r="X132" s="8"/>
      <c r="Y132" s="8"/>
      <c r="Z132" s="8"/>
    </row>
    <row r="133" spans="1:26" ht="12" customHeight="1" x14ac:dyDescent="0.25">
      <c r="A133" s="9"/>
      <c r="B133" s="9"/>
      <c r="C133" s="9"/>
      <c r="D133" s="9"/>
      <c r="E133" s="9"/>
      <c r="F133" s="9"/>
      <c r="G133" s="9"/>
      <c r="H133" s="11"/>
      <c r="I133" s="8"/>
      <c r="J133" s="8"/>
      <c r="K133" s="8"/>
      <c r="L133" s="8"/>
      <c r="M133" s="8"/>
      <c r="N133" s="8"/>
      <c r="O133" s="8"/>
      <c r="P133" s="8"/>
      <c r="Q133" s="8"/>
      <c r="R133" s="8"/>
      <c r="S133" s="8"/>
      <c r="T133" s="8"/>
      <c r="U133" s="8"/>
      <c r="V133" s="8"/>
      <c r="W133" s="8"/>
      <c r="X133" s="8"/>
      <c r="Y133" s="8"/>
      <c r="Z133" s="8"/>
    </row>
    <row r="134" spans="1:26" ht="12" customHeight="1" x14ac:dyDescent="0.25">
      <c r="A134" s="9"/>
      <c r="B134" s="9"/>
      <c r="C134" s="9"/>
      <c r="D134" s="9"/>
      <c r="E134" s="9"/>
      <c r="F134" s="9"/>
      <c r="G134" s="9"/>
      <c r="H134" s="11"/>
      <c r="I134" s="8"/>
      <c r="J134" s="8"/>
      <c r="K134" s="8"/>
      <c r="L134" s="8"/>
      <c r="M134" s="8"/>
      <c r="N134" s="8"/>
      <c r="O134" s="8"/>
      <c r="P134" s="8"/>
      <c r="Q134" s="8"/>
      <c r="R134" s="8"/>
      <c r="S134" s="8"/>
      <c r="T134" s="8"/>
      <c r="U134" s="8"/>
      <c r="V134" s="8"/>
      <c r="W134" s="8"/>
      <c r="X134" s="8"/>
      <c r="Y134" s="8"/>
      <c r="Z134" s="8"/>
    </row>
    <row r="135" spans="1:26" ht="12" customHeight="1" x14ac:dyDescent="0.25">
      <c r="A135" s="9"/>
      <c r="B135" s="9"/>
      <c r="C135" s="9"/>
      <c r="D135" s="9"/>
      <c r="E135" s="9"/>
      <c r="F135" s="9"/>
      <c r="G135" s="9"/>
      <c r="H135" s="11"/>
      <c r="I135" s="8"/>
      <c r="J135" s="8"/>
      <c r="K135" s="8"/>
      <c r="L135" s="8"/>
      <c r="M135" s="8"/>
      <c r="N135" s="8"/>
      <c r="O135" s="8"/>
      <c r="P135" s="8"/>
      <c r="Q135" s="8"/>
      <c r="R135" s="8"/>
      <c r="S135" s="8"/>
      <c r="T135" s="8"/>
      <c r="U135" s="8"/>
      <c r="V135" s="8"/>
      <c r="W135" s="8"/>
      <c r="X135" s="8"/>
      <c r="Y135" s="8"/>
      <c r="Z135" s="8"/>
    </row>
    <row r="136" spans="1:26" ht="12" customHeight="1" x14ac:dyDescent="0.25">
      <c r="A136" s="9"/>
      <c r="B136" s="9"/>
      <c r="C136" s="9"/>
      <c r="D136" s="9"/>
      <c r="E136" s="9"/>
      <c r="F136" s="9"/>
      <c r="G136" s="9"/>
      <c r="H136" s="11"/>
      <c r="I136" s="8"/>
      <c r="J136" s="8"/>
      <c r="K136" s="8"/>
      <c r="L136" s="8"/>
      <c r="M136" s="8"/>
      <c r="N136" s="8"/>
      <c r="O136" s="8"/>
      <c r="P136" s="8"/>
      <c r="Q136" s="8"/>
      <c r="R136" s="8"/>
      <c r="S136" s="8"/>
      <c r="T136" s="8"/>
      <c r="U136" s="8"/>
      <c r="V136" s="8"/>
      <c r="W136" s="8"/>
      <c r="X136" s="8"/>
      <c r="Y136" s="8"/>
      <c r="Z136" s="8"/>
    </row>
    <row r="137" spans="1:26" ht="12" customHeight="1" x14ac:dyDescent="0.25">
      <c r="A137" s="9"/>
      <c r="B137" s="9"/>
      <c r="C137" s="9"/>
      <c r="D137" s="9"/>
      <c r="E137" s="9"/>
      <c r="F137" s="9"/>
      <c r="G137" s="9"/>
      <c r="H137" s="11"/>
      <c r="I137" s="8"/>
      <c r="J137" s="8"/>
      <c r="K137" s="8"/>
      <c r="L137" s="8"/>
      <c r="M137" s="8"/>
      <c r="N137" s="8"/>
      <c r="O137" s="8"/>
      <c r="P137" s="8"/>
      <c r="Q137" s="8"/>
      <c r="R137" s="8"/>
      <c r="S137" s="8"/>
      <c r="T137" s="8"/>
      <c r="U137" s="8"/>
      <c r="V137" s="8"/>
      <c r="W137" s="8"/>
      <c r="X137" s="8"/>
      <c r="Y137" s="8"/>
      <c r="Z137" s="8"/>
    </row>
    <row r="138" spans="1:26" ht="12" customHeight="1" x14ac:dyDescent="0.25">
      <c r="A138" s="9"/>
      <c r="B138" s="9"/>
      <c r="C138" s="9"/>
      <c r="D138" s="9"/>
      <c r="E138" s="9"/>
      <c r="F138" s="9"/>
      <c r="G138" s="9"/>
      <c r="H138" s="11"/>
      <c r="I138" s="8"/>
      <c r="J138" s="8"/>
      <c r="K138" s="8"/>
      <c r="L138" s="8"/>
      <c r="M138" s="8"/>
      <c r="N138" s="8"/>
      <c r="O138" s="8"/>
      <c r="P138" s="8"/>
      <c r="Q138" s="8"/>
      <c r="R138" s="8"/>
      <c r="S138" s="8"/>
      <c r="T138" s="8"/>
      <c r="U138" s="8"/>
      <c r="V138" s="8"/>
      <c r="W138" s="8"/>
      <c r="X138" s="8"/>
      <c r="Y138" s="8"/>
      <c r="Z138" s="8"/>
    </row>
    <row r="139" spans="1:26" ht="12" customHeight="1" x14ac:dyDescent="0.25">
      <c r="A139" s="9"/>
      <c r="B139" s="9"/>
      <c r="C139" s="9"/>
      <c r="D139" s="9"/>
      <c r="E139" s="9"/>
      <c r="F139" s="9"/>
      <c r="G139" s="9"/>
      <c r="H139" s="11"/>
      <c r="I139" s="8"/>
      <c r="J139" s="8"/>
      <c r="K139" s="8"/>
      <c r="L139" s="8"/>
      <c r="M139" s="8"/>
      <c r="N139" s="8"/>
      <c r="O139" s="8"/>
      <c r="P139" s="8"/>
      <c r="Q139" s="8"/>
      <c r="R139" s="8"/>
      <c r="S139" s="8"/>
      <c r="T139" s="8"/>
      <c r="U139" s="8"/>
      <c r="V139" s="8"/>
      <c r="W139" s="8"/>
      <c r="X139" s="8"/>
      <c r="Y139" s="8"/>
      <c r="Z139" s="8"/>
    </row>
    <row r="140" spans="1:26" ht="12" customHeight="1" x14ac:dyDescent="0.25">
      <c r="A140" s="9"/>
      <c r="B140" s="9"/>
      <c r="C140" s="9"/>
      <c r="D140" s="9"/>
      <c r="E140" s="9"/>
      <c r="F140" s="9"/>
      <c r="G140" s="9"/>
      <c r="H140" s="11"/>
      <c r="I140" s="8"/>
      <c r="J140" s="8"/>
      <c r="K140" s="8"/>
      <c r="L140" s="8"/>
      <c r="M140" s="8"/>
      <c r="N140" s="8"/>
      <c r="O140" s="8"/>
      <c r="P140" s="8"/>
      <c r="Q140" s="8"/>
      <c r="R140" s="8"/>
      <c r="S140" s="8"/>
      <c r="T140" s="8"/>
      <c r="U140" s="8"/>
      <c r="V140" s="8"/>
      <c r="W140" s="8"/>
      <c r="X140" s="8"/>
      <c r="Y140" s="8"/>
      <c r="Z140" s="8"/>
    </row>
    <row r="141" spans="1:26" ht="12" customHeight="1" x14ac:dyDescent="0.25">
      <c r="A141" s="9"/>
      <c r="B141" s="9"/>
      <c r="C141" s="9"/>
      <c r="D141" s="9"/>
      <c r="E141" s="9"/>
      <c r="F141" s="9"/>
      <c r="G141" s="9"/>
      <c r="H141" s="11"/>
      <c r="I141" s="8"/>
      <c r="J141" s="8"/>
      <c r="K141" s="8"/>
      <c r="L141" s="8"/>
      <c r="M141" s="8"/>
      <c r="N141" s="8"/>
      <c r="O141" s="8"/>
      <c r="P141" s="8"/>
      <c r="Q141" s="8"/>
      <c r="R141" s="8"/>
      <c r="S141" s="8"/>
      <c r="T141" s="8"/>
      <c r="U141" s="8"/>
      <c r="V141" s="8"/>
      <c r="W141" s="8"/>
      <c r="X141" s="8"/>
      <c r="Y141" s="8"/>
      <c r="Z141" s="8"/>
    </row>
    <row r="142" spans="1:26" ht="12" customHeight="1" x14ac:dyDescent="0.25">
      <c r="A142" s="9"/>
      <c r="B142" s="9"/>
      <c r="C142" s="9"/>
      <c r="D142" s="9"/>
      <c r="E142" s="9"/>
      <c r="F142" s="9"/>
      <c r="G142" s="9"/>
      <c r="H142" s="11"/>
      <c r="I142" s="8"/>
      <c r="J142" s="8"/>
      <c r="K142" s="8"/>
      <c r="L142" s="8"/>
      <c r="M142" s="8"/>
      <c r="N142" s="8"/>
      <c r="O142" s="8"/>
      <c r="P142" s="8"/>
      <c r="Q142" s="8"/>
      <c r="R142" s="8"/>
      <c r="S142" s="8"/>
      <c r="T142" s="8"/>
      <c r="U142" s="8"/>
      <c r="V142" s="8"/>
      <c r="W142" s="8"/>
      <c r="X142" s="8"/>
      <c r="Y142" s="8"/>
      <c r="Z142" s="8"/>
    </row>
    <row r="143" spans="1:26" ht="12" customHeight="1" x14ac:dyDescent="0.25">
      <c r="A143" s="9"/>
      <c r="B143" s="9"/>
      <c r="C143" s="9"/>
      <c r="D143" s="9"/>
      <c r="E143" s="9"/>
      <c r="F143" s="9"/>
      <c r="G143" s="9"/>
      <c r="H143" s="11"/>
      <c r="I143" s="8"/>
      <c r="J143" s="8"/>
      <c r="K143" s="8"/>
      <c r="L143" s="8"/>
      <c r="M143" s="8"/>
      <c r="N143" s="8"/>
      <c r="O143" s="8"/>
      <c r="P143" s="8"/>
      <c r="Q143" s="8"/>
      <c r="R143" s="8"/>
      <c r="S143" s="8"/>
      <c r="T143" s="8"/>
      <c r="U143" s="8"/>
      <c r="V143" s="8"/>
      <c r="W143" s="8"/>
      <c r="X143" s="8"/>
      <c r="Y143" s="8"/>
      <c r="Z143" s="8"/>
    </row>
    <row r="144" spans="1:26" ht="12" customHeight="1" x14ac:dyDescent="0.25">
      <c r="A144" s="9"/>
      <c r="B144" s="9"/>
      <c r="C144" s="9"/>
      <c r="D144" s="9"/>
      <c r="E144" s="9"/>
      <c r="F144" s="9"/>
      <c r="G144" s="9"/>
      <c r="H144" s="11"/>
      <c r="I144" s="8"/>
      <c r="J144" s="8"/>
      <c r="K144" s="8"/>
      <c r="L144" s="8"/>
      <c r="M144" s="8"/>
      <c r="N144" s="8"/>
      <c r="O144" s="8"/>
      <c r="P144" s="8"/>
      <c r="Q144" s="8"/>
      <c r="R144" s="8"/>
      <c r="S144" s="8"/>
      <c r="T144" s="8"/>
      <c r="U144" s="8"/>
      <c r="V144" s="8"/>
      <c r="W144" s="8"/>
      <c r="X144" s="8"/>
      <c r="Y144" s="8"/>
      <c r="Z144" s="8"/>
    </row>
    <row r="145" spans="1:26" ht="12" customHeight="1" x14ac:dyDescent="0.25">
      <c r="A145" s="9"/>
      <c r="B145" s="9"/>
      <c r="C145" s="9"/>
      <c r="D145" s="9"/>
      <c r="E145" s="9"/>
      <c r="F145" s="9"/>
      <c r="G145" s="9"/>
      <c r="H145" s="11"/>
      <c r="I145" s="8"/>
      <c r="J145" s="8"/>
      <c r="K145" s="8"/>
      <c r="L145" s="8"/>
      <c r="M145" s="8"/>
      <c r="N145" s="8"/>
      <c r="O145" s="8"/>
      <c r="P145" s="8"/>
      <c r="Q145" s="8"/>
      <c r="R145" s="8"/>
      <c r="S145" s="8"/>
      <c r="T145" s="8"/>
      <c r="U145" s="8"/>
      <c r="V145" s="8"/>
      <c r="W145" s="8"/>
      <c r="X145" s="8"/>
      <c r="Y145" s="8"/>
      <c r="Z145" s="8"/>
    </row>
    <row r="146" spans="1:26" ht="12" customHeight="1" x14ac:dyDescent="0.25">
      <c r="A146" s="9"/>
      <c r="B146" s="9"/>
      <c r="C146" s="9"/>
      <c r="D146" s="9"/>
      <c r="E146" s="9"/>
      <c r="F146" s="9"/>
      <c r="G146" s="9"/>
      <c r="H146" s="11"/>
      <c r="I146" s="8"/>
      <c r="J146" s="8"/>
      <c r="K146" s="8"/>
      <c r="L146" s="8"/>
      <c r="M146" s="8"/>
      <c r="N146" s="8"/>
      <c r="O146" s="8"/>
      <c r="P146" s="8"/>
      <c r="Q146" s="8"/>
      <c r="R146" s="8"/>
      <c r="S146" s="8"/>
      <c r="T146" s="8"/>
      <c r="U146" s="8"/>
      <c r="V146" s="8"/>
      <c r="W146" s="8"/>
      <c r="X146" s="8"/>
      <c r="Y146" s="8"/>
      <c r="Z146" s="8"/>
    </row>
    <row r="147" spans="1:26" ht="12" customHeight="1" x14ac:dyDescent="0.25">
      <c r="A147" s="9"/>
      <c r="B147" s="9"/>
      <c r="C147" s="9"/>
      <c r="D147" s="9"/>
      <c r="E147" s="9"/>
      <c r="F147" s="9"/>
      <c r="G147" s="9"/>
      <c r="H147" s="11"/>
      <c r="I147" s="8"/>
      <c r="J147" s="8"/>
      <c r="K147" s="8"/>
      <c r="L147" s="8"/>
      <c r="M147" s="8"/>
      <c r="N147" s="8"/>
      <c r="O147" s="8"/>
      <c r="P147" s="8"/>
      <c r="Q147" s="8"/>
      <c r="R147" s="8"/>
      <c r="S147" s="8"/>
      <c r="T147" s="8"/>
      <c r="U147" s="8"/>
      <c r="V147" s="8"/>
      <c r="W147" s="8"/>
      <c r="X147" s="8"/>
      <c r="Y147" s="8"/>
      <c r="Z147" s="8"/>
    </row>
    <row r="148" spans="1:26" ht="12" customHeight="1" x14ac:dyDescent="0.25">
      <c r="A148" s="9"/>
      <c r="B148" s="9"/>
      <c r="C148" s="9"/>
      <c r="D148" s="9"/>
      <c r="E148" s="9"/>
      <c r="F148" s="9"/>
      <c r="G148" s="9"/>
      <c r="H148" s="11"/>
      <c r="I148" s="8"/>
      <c r="J148" s="8"/>
      <c r="K148" s="8"/>
      <c r="L148" s="8"/>
      <c r="M148" s="8"/>
      <c r="N148" s="8"/>
      <c r="O148" s="8"/>
      <c r="P148" s="8"/>
      <c r="Q148" s="8"/>
      <c r="R148" s="8"/>
      <c r="S148" s="8"/>
      <c r="T148" s="8"/>
      <c r="U148" s="8"/>
      <c r="V148" s="8"/>
      <c r="W148" s="8"/>
      <c r="X148" s="8"/>
      <c r="Y148" s="8"/>
      <c r="Z148" s="8"/>
    </row>
    <row r="149" spans="1:26" ht="12" customHeight="1" x14ac:dyDescent="0.25">
      <c r="A149" s="9"/>
      <c r="B149" s="9"/>
      <c r="C149" s="9"/>
      <c r="D149" s="9"/>
      <c r="E149" s="9"/>
      <c r="F149" s="9"/>
      <c r="G149" s="9"/>
      <c r="H149" s="11"/>
      <c r="I149" s="8"/>
      <c r="J149" s="8"/>
      <c r="K149" s="8"/>
      <c r="L149" s="8"/>
      <c r="M149" s="8"/>
      <c r="N149" s="8"/>
      <c r="O149" s="8"/>
      <c r="P149" s="8"/>
      <c r="Q149" s="8"/>
      <c r="R149" s="8"/>
      <c r="S149" s="8"/>
      <c r="T149" s="8"/>
      <c r="U149" s="8"/>
      <c r="V149" s="8"/>
      <c r="W149" s="8"/>
      <c r="X149" s="8"/>
      <c r="Y149" s="8"/>
      <c r="Z149" s="8"/>
    </row>
    <row r="150" spans="1:26" ht="12" customHeight="1" x14ac:dyDescent="0.25">
      <c r="A150" s="9"/>
      <c r="B150" s="9"/>
      <c r="C150" s="9"/>
      <c r="D150" s="9"/>
      <c r="E150" s="9"/>
      <c r="F150" s="9"/>
      <c r="G150" s="9"/>
      <c r="H150" s="11"/>
      <c r="I150" s="8"/>
      <c r="J150" s="8"/>
      <c r="K150" s="8"/>
      <c r="L150" s="8"/>
      <c r="M150" s="8"/>
      <c r="N150" s="8"/>
      <c r="O150" s="8"/>
      <c r="P150" s="8"/>
      <c r="Q150" s="8"/>
      <c r="R150" s="8"/>
      <c r="S150" s="8"/>
      <c r="T150" s="8"/>
      <c r="U150" s="8"/>
      <c r="V150" s="8"/>
      <c r="W150" s="8"/>
      <c r="X150" s="8"/>
      <c r="Y150" s="8"/>
      <c r="Z150" s="8"/>
    </row>
    <row r="151" spans="1:26" ht="12" customHeight="1" x14ac:dyDescent="0.25">
      <c r="A151" s="9"/>
      <c r="B151" s="9"/>
      <c r="C151" s="9"/>
      <c r="D151" s="9"/>
      <c r="E151" s="9"/>
      <c r="F151" s="9"/>
      <c r="G151" s="9"/>
      <c r="H151" s="11"/>
      <c r="I151" s="8"/>
      <c r="J151" s="8"/>
      <c r="K151" s="8"/>
      <c r="L151" s="8"/>
      <c r="M151" s="8"/>
      <c r="N151" s="8"/>
      <c r="O151" s="8"/>
      <c r="P151" s="8"/>
      <c r="Q151" s="8"/>
      <c r="R151" s="8"/>
      <c r="S151" s="8"/>
      <c r="T151" s="8"/>
      <c r="U151" s="8"/>
      <c r="V151" s="8"/>
      <c r="W151" s="8"/>
      <c r="X151" s="8"/>
      <c r="Y151" s="8"/>
      <c r="Z151" s="8"/>
    </row>
    <row r="152" spans="1:26" ht="12" customHeight="1" x14ac:dyDescent="0.25">
      <c r="A152" s="9"/>
      <c r="B152" s="9"/>
      <c r="C152" s="9"/>
      <c r="D152" s="9"/>
      <c r="E152" s="9"/>
      <c r="F152" s="9"/>
      <c r="G152" s="9"/>
      <c r="H152" s="11"/>
      <c r="I152" s="8"/>
      <c r="J152" s="8"/>
      <c r="K152" s="8"/>
      <c r="L152" s="8"/>
      <c r="M152" s="8"/>
      <c r="N152" s="8"/>
      <c r="O152" s="8"/>
      <c r="P152" s="8"/>
      <c r="Q152" s="8"/>
      <c r="R152" s="8"/>
      <c r="S152" s="8"/>
      <c r="T152" s="8"/>
      <c r="U152" s="8"/>
      <c r="V152" s="8"/>
      <c r="W152" s="8"/>
      <c r="X152" s="8"/>
      <c r="Y152" s="8"/>
      <c r="Z152" s="8"/>
    </row>
    <row r="153" spans="1:26" ht="12" customHeight="1" x14ac:dyDescent="0.25">
      <c r="A153" s="9"/>
      <c r="B153" s="9"/>
      <c r="C153" s="9"/>
      <c r="D153" s="9"/>
      <c r="E153" s="9"/>
      <c r="F153" s="9"/>
      <c r="G153" s="9"/>
      <c r="H153" s="11"/>
      <c r="I153" s="8"/>
      <c r="J153" s="8"/>
      <c r="K153" s="8"/>
      <c r="L153" s="8"/>
      <c r="M153" s="8"/>
      <c r="N153" s="8"/>
      <c r="O153" s="8"/>
      <c r="P153" s="8"/>
      <c r="Q153" s="8"/>
      <c r="R153" s="8"/>
      <c r="S153" s="8"/>
      <c r="T153" s="8"/>
      <c r="U153" s="8"/>
      <c r="V153" s="8"/>
      <c r="W153" s="8"/>
      <c r="X153" s="8"/>
      <c r="Y153" s="8"/>
      <c r="Z153" s="8"/>
    </row>
    <row r="154" spans="1:26" ht="12" customHeight="1" x14ac:dyDescent="0.25">
      <c r="A154" s="9"/>
      <c r="B154" s="9"/>
      <c r="C154" s="9"/>
      <c r="D154" s="9"/>
      <c r="E154" s="9"/>
      <c r="F154" s="9"/>
      <c r="G154" s="9"/>
      <c r="H154" s="11"/>
      <c r="I154" s="8"/>
      <c r="J154" s="8"/>
      <c r="K154" s="8"/>
      <c r="L154" s="8"/>
      <c r="M154" s="8"/>
      <c r="N154" s="8"/>
      <c r="O154" s="8"/>
      <c r="P154" s="8"/>
      <c r="Q154" s="8"/>
      <c r="R154" s="8"/>
      <c r="S154" s="8"/>
      <c r="T154" s="8"/>
      <c r="U154" s="8"/>
      <c r="V154" s="8"/>
      <c r="W154" s="8"/>
      <c r="X154" s="8"/>
      <c r="Y154" s="8"/>
      <c r="Z154" s="8"/>
    </row>
    <row r="155" spans="1:26" ht="12" customHeight="1" x14ac:dyDescent="0.25">
      <c r="A155" s="9"/>
      <c r="B155" s="9"/>
      <c r="C155" s="9"/>
      <c r="D155" s="9"/>
      <c r="E155" s="9"/>
      <c r="F155" s="9"/>
      <c r="G155" s="9"/>
      <c r="H155" s="11"/>
      <c r="I155" s="8"/>
      <c r="J155" s="8"/>
      <c r="K155" s="8"/>
      <c r="L155" s="8"/>
      <c r="M155" s="8"/>
      <c r="N155" s="8"/>
      <c r="O155" s="8"/>
      <c r="P155" s="8"/>
      <c r="Q155" s="8"/>
      <c r="R155" s="8"/>
      <c r="S155" s="8"/>
      <c r="T155" s="8"/>
      <c r="U155" s="8"/>
      <c r="V155" s="8"/>
      <c r="W155" s="8"/>
      <c r="X155" s="8"/>
      <c r="Y155" s="8"/>
      <c r="Z155" s="8"/>
    </row>
    <row r="156" spans="1:26" ht="12" customHeight="1" x14ac:dyDescent="0.25">
      <c r="A156" s="9"/>
      <c r="B156" s="9"/>
      <c r="C156" s="9"/>
      <c r="D156" s="9"/>
      <c r="E156" s="9"/>
      <c r="F156" s="9"/>
      <c r="G156" s="9"/>
      <c r="H156" s="11"/>
      <c r="I156" s="8"/>
      <c r="J156" s="8"/>
      <c r="K156" s="8"/>
      <c r="L156" s="8"/>
      <c r="M156" s="8"/>
      <c r="N156" s="8"/>
      <c r="O156" s="8"/>
      <c r="P156" s="8"/>
      <c r="Q156" s="8"/>
      <c r="R156" s="8"/>
      <c r="S156" s="8"/>
      <c r="T156" s="8"/>
      <c r="U156" s="8"/>
      <c r="V156" s="8"/>
      <c r="W156" s="8"/>
      <c r="X156" s="8"/>
      <c r="Y156" s="8"/>
      <c r="Z156" s="8"/>
    </row>
    <row r="157" spans="1:26" ht="12" customHeight="1" x14ac:dyDescent="0.25">
      <c r="A157" s="9"/>
      <c r="B157" s="9"/>
      <c r="C157" s="9"/>
      <c r="D157" s="9"/>
      <c r="E157" s="9"/>
      <c r="F157" s="9"/>
      <c r="G157" s="9"/>
      <c r="H157" s="11"/>
      <c r="I157" s="8"/>
      <c r="J157" s="8"/>
      <c r="K157" s="8"/>
      <c r="L157" s="8"/>
      <c r="M157" s="8"/>
      <c r="N157" s="8"/>
      <c r="O157" s="8"/>
      <c r="P157" s="8"/>
      <c r="Q157" s="8"/>
      <c r="R157" s="8"/>
      <c r="S157" s="8"/>
      <c r="T157" s="8"/>
      <c r="U157" s="8"/>
      <c r="V157" s="8"/>
      <c r="W157" s="8"/>
      <c r="X157" s="8"/>
      <c r="Y157" s="8"/>
      <c r="Z157" s="8"/>
    </row>
    <row r="158" spans="1:26" ht="12" customHeight="1" x14ac:dyDescent="0.25">
      <c r="A158" s="9"/>
      <c r="B158" s="9"/>
      <c r="C158" s="9"/>
      <c r="D158" s="9"/>
      <c r="E158" s="9"/>
      <c r="F158" s="9"/>
      <c r="G158" s="9"/>
      <c r="H158" s="11"/>
      <c r="I158" s="8"/>
      <c r="J158" s="8"/>
      <c r="K158" s="8"/>
      <c r="L158" s="8"/>
      <c r="M158" s="8"/>
      <c r="N158" s="8"/>
      <c r="O158" s="8"/>
      <c r="P158" s="8"/>
      <c r="Q158" s="8"/>
      <c r="R158" s="8"/>
      <c r="S158" s="8"/>
      <c r="T158" s="8"/>
      <c r="U158" s="8"/>
      <c r="V158" s="8"/>
      <c r="W158" s="8"/>
      <c r="X158" s="8"/>
      <c r="Y158" s="8"/>
      <c r="Z158" s="8"/>
    </row>
    <row r="159" spans="1:26" ht="12" customHeight="1" x14ac:dyDescent="0.25">
      <c r="A159" s="9"/>
      <c r="B159" s="9"/>
      <c r="C159" s="9"/>
      <c r="D159" s="9"/>
      <c r="E159" s="9"/>
      <c r="F159" s="9"/>
      <c r="G159" s="9"/>
      <c r="H159" s="11"/>
      <c r="I159" s="8"/>
      <c r="J159" s="8"/>
      <c r="K159" s="8"/>
      <c r="L159" s="8"/>
      <c r="M159" s="8"/>
      <c r="N159" s="8"/>
      <c r="O159" s="8"/>
      <c r="P159" s="8"/>
      <c r="Q159" s="8"/>
      <c r="R159" s="8"/>
      <c r="S159" s="8"/>
      <c r="T159" s="8"/>
      <c r="U159" s="8"/>
      <c r="V159" s="8"/>
      <c r="W159" s="8"/>
      <c r="X159" s="8"/>
      <c r="Y159" s="8"/>
      <c r="Z159" s="8"/>
    </row>
    <row r="160" spans="1:26" ht="12" customHeight="1" x14ac:dyDescent="0.25">
      <c r="A160" s="9"/>
      <c r="B160" s="9"/>
      <c r="C160" s="9"/>
      <c r="D160" s="9"/>
      <c r="E160" s="9"/>
      <c r="F160" s="9"/>
      <c r="G160" s="9"/>
      <c r="H160" s="11"/>
      <c r="I160" s="8"/>
      <c r="J160" s="8"/>
      <c r="K160" s="8"/>
      <c r="L160" s="8"/>
      <c r="M160" s="8"/>
      <c r="N160" s="8"/>
      <c r="O160" s="8"/>
      <c r="P160" s="8"/>
      <c r="Q160" s="8"/>
      <c r="R160" s="8"/>
      <c r="S160" s="8"/>
      <c r="T160" s="8"/>
      <c r="U160" s="8"/>
      <c r="V160" s="8"/>
      <c r="W160" s="8"/>
      <c r="X160" s="8"/>
      <c r="Y160" s="8"/>
      <c r="Z160" s="8"/>
    </row>
    <row r="161" spans="1:26" ht="12" customHeight="1" x14ac:dyDescent="0.25">
      <c r="A161" s="9"/>
      <c r="B161" s="9"/>
      <c r="C161" s="9"/>
      <c r="D161" s="9"/>
      <c r="E161" s="9"/>
      <c r="F161" s="9"/>
      <c r="G161" s="9"/>
      <c r="H161" s="11"/>
      <c r="I161" s="8"/>
      <c r="J161" s="8"/>
      <c r="K161" s="8"/>
      <c r="L161" s="8"/>
      <c r="M161" s="8"/>
      <c r="N161" s="8"/>
      <c r="O161" s="8"/>
      <c r="P161" s="8"/>
      <c r="Q161" s="8"/>
      <c r="R161" s="8"/>
      <c r="S161" s="8"/>
      <c r="T161" s="8"/>
      <c r="U161" s="8"/>
      <c r="V161" s="8"/>
      <c r="W161" s="8"/>
      <c r="X161" s="8"/>
      <c r="Y161" s="8"/>
      <c r="Z161" s="8"/>
    </row>
    <row r="162" spans="1:26" ht="12" customHeight="1" x14ac:dyDescent="0.25">
      <c r="A162" s="9"/>
      <c r="B162" s="9"/>
      <c r="C162" s="9"/>
      <c r="D162" s="9"/>
      <c r="E162" s="9"/>
      <c r="F162" s="9"/>
      <c r="G162" s="9"/>
      <c r="H162" s="11"/>
      <c r="I162" s="8"/>
      <c r="J162" s="8"/>
      <c r="K162" s="8"/>
      <c r="L162" s="8"/>
      <c r="M162" s="8"/>
      <c r="N162" s="8"/>
      <c r="O162" s="8"/>
      <c r="P162" s="8"/>
      <c r="Q162" s="8"/>
      <c r="R162" s="8"/>
      <c r="S162" s="8"/>
      <c r="T162" s="8"/>
      <c r="U162" s="8"/>
      <c r="V162" s="8"/>
      <c r="W162" s="8"/>
      <c r="X162" s="8"/>
      <c r="Y162" s="8"/>
      <c r="Z162" s="8"/>
    </row>
    <row r="163" spans="1:26" ht="12" customHeight="1" x14ac:dyDescent="0.25">
      <c r="A163" s="9"/>
      <c r="B163" s="9"/>
      <c r="C163" s="9"/>
      <c r="D163" s="9"/>
      <c r="E163" s="9"/>
      <c r="F163" s="9"/>
      <c r="G163" s="9"/>
      <c r="H163" s="11"/>
      <c r="I163" s="8"/>
      <c r="J163" s="8"/>
      <c r="K163" s="8"/>
      <c r="L163" s="8"/>
      <c r="M163" s="8"/>
      <c r="N163" s="8"/>
      <c r="O163" s="8"/>
      <c r="P163" s="8"/>
      <c r="Q163" s="8"/>
      <c r="R163" s="8"/>
      <c r="S163" s="8"/>
      <c r="T163" s="8"/>
      <c r="U163" s="8"/>
      <c r="V163" s="8"/>
      <c r="W163" s="8"/>
      <c r="X163" s="8"/>
      <c r="Y163" s="8"/>
      <c r="Z163" s="8"/>
    </row>
    <row r="164" spans="1:26" ht="12" customHeight="1" x14ac:dyDescent="0.25">
      <c r="A164" s="9"/>
      <c r="B164" s="9"/>
      <c r="C164" s="9"/>
      <c r="D164" s="9"/>
      <c r="E164" s="9"/>
      <c r="F164" s="9"/>
      <c r="G164" s="9"/>
      <c r="H164" s="11"/>
      <c r="I164" s="8"/>
      <c r="J164" s="8"/>
      <c r="K164" s="8"/>
      <c r="L164" s="8"/>
      <c r="M164" s="8"/>
      <c r="N164" s="8"/>
      <c r="O164" s="8"/>
      <c r="P164" s="8"/>
      <c r="Q164" s="8"/>
      <c r="R164" s="8"/>
      <c r="S164" s="8"/>
      <c r="T164" s="8"/>
      <c r="U164" s="8"/>
      <c r="V164" s="8"/>
      <c r="W164" s="8"/>
      <c r="X164" s="8"/>
      <c r="Y164" s="8"/>
      <c r="Z164" s="8"/>
    </row>
    <row r="165" spans="1:26" ht="12" customHeight="1" x14ac:dyDescent="0.25">
      <c r="A165" s="9"/>
      <c r="B165" s="9"/>
      <c r="C165" s="9"/>
      <c r="D165" s="9"/>
      <c r="E165" s="9"/>
      <c r="F165" s="9"/>
      <c r="G165" s="9"/>
      <c r="H165" s="11"/>
      <c r="I165" s="8"/>
      <c r="J165" s="8"/>
      <c r="K165" s="8"/>
      <c r="L165" s="8"/>
      <c r="M165" s="8"/>
      <c r="N165" s="8"/>
      <c r="O165" s="8"/>
      <c r="P165" s="8"/>
      <c r="Q165" s="8"/>
      <c r="R165" s="8"/>
      <c r="S165" s="8"/>
      <c r="T165" s="8"/>
      <c r="U165" s="8"/>
      <c r="V165" s="8"/>
      <c r="W165" s="8"/>
      <c r="X165" s="8"/>
      <c r="Y165" s="8"/>
      <c r="Z165" s="8"/>
    </row>
    <row r="166" spans="1:26" ht="12" customHeight="1" x14ac:dyDescent="0.25">
      <c r="A166" s="9"/>
      <c r="B166" s="9"/>
      <c r="C166" s="9"/>
      <c r="D166" s="9"/>
      <c r="E166" s="9"/>
      <c r="F166" s="9"/>
      <c r="G166" s="9"/>
      <c r="H166" s="11"/>
      <c r="I166" s="8"/>
      <c r="J166" s="8"/>
      <c r="K166" s="8"/>
      <c r="L166" s="8"/>
      <c r="M166" s="8"/>
      <c r="N166" s="8"/>
      <c r="O166" s="8"/>
      <c r="P166" s="8"/>
      <c r="Q166" s="8"/>
      <c r="R166" s="8"/>
      <c r="S166" s="8"/>
      <c r="T166" s="8"/>
      <c r="U166" s="8"/>
      <c r="V166" s="8"/>
      <c r="W166" s="8"/>
      <c r="X166" s="8"/>
      <c r="Y166" s="8"/>
      <c r="Z166" s="8"/>
    </row>
    <row r="167" spans="1:26" ht="12" customHeight="1" x14ac:dyDescent="0.25">
      <c r="A167" s="9"/>
      <c r="B167" s="9"/>
      <c r="C167" s="9"/>
      <c r="D167" s="9"/>
      <c r="E167" s="9"/>
      <c r="F167" s="9"/>
      <c r="G167" s="9"/>
      <c r="H167" s="11"/>
      <c r="I167" s="8"/>
      <c r="J167" s="8"/>
      <c r="K167" s="8"/>
      <c r="L167" s="8"/>
      <c r="M167" s="8"/>
      <c r="N167" s="8"/>
      <c r="O167" s="8"/>
      <c r="P167" s="8"/>
      <c r="Q167" s="8"/>
      <c r="R167" s="8"/>
      <c r="S167" s="8"/>
      <c r="T167" s="8"/>
      <c r="U167" s="8"/>
      <c r="V167" s="8"/>
      <c r="W167" s="8"/>
      <c r="X167" s="8"/>
      <c r="Y167" s="8"/>
      <c r="Z167" s="8"/>
    </row>
    <row r="168" spans="1:26" ht="12" customHeight="1" x14ac:dyDescent="0.25">
      <c r="A168" s="9"/>
      <c r="B168" s="9"/>
      <c r="C168" s="9"/>
      <c r="D168" s="9"/>
      <c r="E168" s="9"/>
      <c r="F168" s="9"/>
      <c r="G168" s="9"/>
      <c r="H168" s="11"/>
      <c r="I168" s="8"/>
      <c r="J168" s="8"/>
      <c r="K168" s="8"/>
      <c r="L168" s="8"/>
      <c r="M168" s="8"/>
      <c r="N168" s="8"/>
      <c r="O168" s="8"/>
      <c r="P168" s="8"/>
      <c r="Q168" s="8"/>
      <c r="R168" s="8"/>
      <c r="S168" s="8"/>
      <c r="T168" s="8"/>
      <c r="U168" s="8"/>
      <c r="V168" s="8"/>
      <c r="W168" s="8"/>
      <c r="X168" s="8"/>
      <c r="Y168" s="8"/>
      <c r="Z168" s="8"/>
    </row>
    <row r="169" spans="1:26" ht="12" customHeight="1" x14ac:dyDescent="0.25">
      <c r="A169" s="9"/>
      <c r="B169" s="9"/>
      <c r="C169" s="9"/>
      <c r="D169" s="9"/>
      <c r="E169" s="9"/>
      <c r="F169" s="9"/>
      <c r="G169" s="9"/>
      <c r="H169" s="11"/>
      <c r="I169" s="8"/>
      <c r="J169" s="8"/>
      <c r="K169" s="8"/>
      <c r="L169" s="8"/>
      <c r="M169" s="8"/>
      <c r="N169" s="8"/>
      <c r="O169" s="8"/>
      <c r="P169" s="8"/>
      <c r="Q169" s="8"/>
      <c r="R169" s="8"/>
      <c r="S169" s="8"/>
      <c r="T169" s="8"/>
      <c r="U169" s="8"/>
      <c r="V169" s="8"/>
      <c r="W169" s="8"/>
      <c r="X169" s="8"/>
      <c r="Y169" s="8"/>
      <c r="Z169" s="8"/>
    </row>
    <row r="170" spans="1:26" ht="12" customHeight="1" x14ac:dyDescent="0.25">
      <c r="A170" s="9"/>
      <c r="B170" s="9"/>
      <c r="C170" s="9"/>
      <c r="D170" s="9"/>
      <c r="E170" s="9"/>
      <c r="F170" s="9"/>
      <c r="G170" s="9"/>
      <c r="H170" s="11"/>
      <c r="I170" s="8"/>
      <c r="J170" s="8"/>
      <c r="K170" s="8"/>
      <c r="L170" s="8"/>
      <c r="M170" s="8"/>
      <c r="N170" s="8"/>
      <c r="O170" s="8"/>
      <c r="P170" s="8"/>
      <c r="Q170" s="8"/>
      <c r="R170" s="8"/>
      <c r="S170" s="8"/>
      <c r="T170" s="8"/>
      <c r="U170" s="8"/>
      <c r="V170" s="8"/>
      <c r="W170" s="8"/>
      <c r="X170" s="8"/>
      <c r="Y170" s="8"/>
      <c r="Z170" s="8"/>
    </row>
    <row r="171" spans="1:26" ht="12" customHeight="1" x14ac:dyDescent="0.25">
      <c r="A171" s="9"/>
      <c r="B171" s="9"/>
      <c r="C171" s="9"/>
      <c r="D171" s="9"/>
      <c r="E171" s="9"/>
      <c r="F171" s="9"/>
      <c r="G171" s="9"/>
      <c r="H171" s="11"/>
      <c r="I171" s="8"/>
      <c r="J171" s="8"/>
      <c r="K171" s="8"/>
      <c r="L171" s="8"/>
      <c r="M171" s="8"/>
      <c r="N171" s="8"/>
      <c r="O171" s="8"/>
      <c r="P171" s="8"/>
      <c r="Q171" s="8"/>
      <c r="R171" s="8"/>
      <c r="S171" s="8"/>
      <c r="T171" s="8"/>
      <c r="U171" s="8"/>
      <c r="V171" s="8"/>
      <c r="W171" s="8"/>
      <c r="X171" s="8"/>
      <c r="Y171" s="8"/>
      <c r="Z171" s="8"/>
    </row>
    <row r="172" spans="1:26" ht="12" customHeight="1" x14ac:dyDescent="0.25">
      <c r="A172" s="9"/>
      <c r="B172" s="9"/>
      <c r="C172" s="9"/>
      <c r="D172" s="9"/>
      <c r="E172" s="9"/>
      <c r="F172" s="9"/>
      <c r="G172" s="9"/>
      <c r="H172" s="11"/>
      <c r="I172" s="8"/>
      <c r="J172" s="8"/>
      <c r="K172" s="8"/>
      <c r="L172" s="8"/>
      <c r="M172" s="8"/>
      <c r="N172" s="8"/>
      <c r="O172" s="8"/>
      <c r="P172" s="8"/>
      <c r="Q172" s="8"/>
      <c r="R172" s="8"/>
      <c r="S172" s="8"/>
      <c r="T172" s="8"/>
      <c r="U172" s="8"/>
      <c r="V172" s="8"/>
      <c r="W172" s="8"/>
      <c r="X172" s="8"/>
      <c r="Y172" s="8"/>
      <c r="Z172" s="8"/>
    </row>
    <row r="173" spans="1:26" ht="12" customHeight="1" x14ac:dyDescent="0.25">
      <c r="A173" s="9"/>
      <c r="B173" s="9"/>
      <c r="C173" s="9"/>
      <c r="D173" s="9"/>
      <c r="E173" s="9"/>
      <c r="F173" s="9"/>
      <c r="G173" s="9"/>
      <c r="H173" s="11"/>
      <c r="I173" s="8"/>
      <c r="J173" s="8"/>
      <c r="K173" s="8"/>
      <c r="L173" s="8"/>
      <c r="M173" s="8"/>
      <c r="N173" s="8"/>
      <c r="O173" s="8"/>
      <c r="P173" s="8"/>
      <c r="Q173" s="8"/>
      <c r="R173" s="8"/>
      <c r="S173" s="8"/>
      <c r="T173" s="8"/>
      <c r="U173" s="8"/>
      <c r="V173" s="8"/>
      <c r="W173" s="8"/>
      <c r="X173" s="8"/>
      <c r="Y173" s="8"/>
      <c r="Z173" s="8"/>
    </row>
    <row r="174" spans="1:26" ht="12" customHeight="1" x14ac:dyDescent="0.25">
      <c r="A174" s="9"/>
      <c r="B174" s="9"/>
      <c r="C174" s="9"/>
      <c r="D174" s="9"/>
      <c r="E174" s="9"/>
      <c r="F174" s="9"/>
      <c r="G174" s="9"/>
      <c r="H174" s="11"/>
      <c r="I174" s="8"/>
      <c r="J174" s="8"/>
      <c r="K174" s="8"/>
      <c r="L174" s="8"/>
      <c r="M174" s="8"/>
      <c r="N174" s="8"/>
      <c r="O174" s="8"/>
      <c r="P174" s="8"/>
      <c r="Q174" s="8"/>
      <c r="R174" s="8"/>
      <c r="S174" s="8"/>
      <c r="T174" s="8"/>
      <c r="U174" s="8"/>
      <c r="V174" s="8"/>
      <c r="W174" s="8"/>
      <c r="X174" s="8"/>
      <c r="Y174" s="8"/>
      <c r="Z174" s="8"/>
    </row>
    <row r="175" spans="1:26" ht="12" customHeight="1" x14ac:dyDescent="0.25">
      <c r="A175" s="9"/>
      <c r="B175" s="9"/>
      <c r="C175" s="9"/>
      <c r="D175" s="9"/>
      <c r="E175" s="9"/>
      <c r="F175" s="9"/>
      <c r="G175" s="9"/>
      <c r="H175" s="11"/>
      <c r="I175" s="8"/>
      <c r="J175" s="8"/>
      <c r="K175" s="8"/>
      <c r="L175" s="8"/>
      <c r="M175" s="8"/>
      <c r="N175" s="8"/>
      <c r="O175" s="8"/>
      <c r="P175" s="8"/>
      <c r="Q175" s="8"/>
      <c r="R175" s="8"/>
      <c r="S175" s="8"/>
      <c r="T175" s="8"/>
      <c r="U175" s="8"/>
      <c r="V175" s="8"/>
      <c r="W175" s="8"/>
      <c r="X175" s="8"/>
      <c r="Y175" s="8"/>
      <c r="Z175" s="8"/>
    </row>
    <row r="176" spans="1:26" ht="12" customHeight="1" x14ac:dyDescent="0.25">
      <c r="A176" s="9"/>
      <c r="B176" s="9"/>
      <c r="C176" s="9"/>
      <c r="D176" s="9"/>
      <c r="E176" s="9"/>
      <c r="F176" s="9"/>
      <c r="G176" s="9"/>
      <c r="H176" s="11"/>
      <c r="I176" s="8"/>
      <c r="J176" s="8"/>
      <c r="K176" s="8"/>
      <c r="L176" s="8"/>
      <c r="M176" s="8"/>
      <c r="N176" s="8"/>
      <c r="O176" s="8"/>
      <c r="P176" s="8"/>
      <c r="Q176" s="8"/>
      <c r="R176" s="8"/>
      <c r="S176" s="8"/>
      <c r="T176" s="8"/>
      <c r="U176" s="8"/>
      <c r="V176" s="8"/>
      <c r="W176" s="8"/>
      <c r="X176" s="8"/>
      <c r="Y176" s="8"/>
      <c r="Z176" s="8"/>
    </row>
    <row r="177" spans="1:26" ht="12" customHeight="1" x14ac:dyDescent="0.25">
      <c r="A177" s="9"/>
      <c r="B177" s="9"/>
      <c r="C177" s="9"/>
      <c r="D177" s="9"/>
      <c r="E177" s="9"/>
      <c r="F177" s="9"/>
      <c r="G177" s="9"/>
      <c r="H177" s="11"/>
      <c r="I177" s="8"/>
      <c r="J177" s="8"/>
      <c r="K177" s="8"/>
      <c r="L177" s="8"/>
      <c r="M177" s="8"/>
      <c r="N177" s="8"/>
      <c r="O177" s="8"/>
      <c r="P177" s="8"/>
      <c r="Q177" s="8"/>
      <c r="R177" s="8"/>
      <c r="S177" s="8"/>
      <c r="T177" s="8"/>
      <c r="U177" s="8"/>
      <c r="V177" s="8"/>
      <c r="W177" s="8"/>
      <c r="X177" s="8"/>
      <c r="Y177" s="8"/>
      <c r="Z177" s="8"/>
    </row>
    <row r="178" spans="1:26" ht="12" customHeight="1" x14ac:dyDescent="0.25">
      <c r="A178" s="9"/>
      <c r="B178" s="9"/>
      <c r="C178" s="9"/>
      <c r="D178" s="9"/>
      <c r="E178" s="9"/>
      <c r="F178" s="9"/>
      <c r="G178" s="9"/>
      <c r="H178" s="11"/>
      <c r="I178" s="8"/>
      <c r="J178" s="8"/>
      <c r="K178" s="8"/>
      <c r="L178" s="8"/>
      <c r="M178" s="8"/>
      <c r="N178" s="8"/>
      <c r="O178" s="8"/>
      <c r="P178" s="8"/>
      <c r="Q178" s="8"/>
      <c r="R178" s="8"/>
      <c r="S178" s="8"/>
      <c r="T178" s="8"/>
      <c r="U178" s="8"/>
      <c r="V178" s="8"/>
      <c r="W178" s="8"/>
      <c r="X178" s="8"/>
      <c r="Y178" s="8"/>
      <c r="Z178" s="8"/>
    </row>
    <row r="179" spans="1:26" ht="12" customHeight="1" x14ac:dyDescent="0.25">
      <c r="A179" s="9"/>
      <c r="B179" s="9"/>
      <c r="C179" s="9"/>
      <c r="D179" s="9"/>
      <c r="E179" s="9"/>
      <c r="F179" s="9"/>
      <c r="G179" s="9"/>
      <c r="H179" s="11"/>
      <c r="I179" s="8"/>
      <c r="J179" s="8"/>
      <c r="K179" s="8"/>
      <c r="L179" s="8"/>
      <c r="M179" s="8"/>
      <c r="N179" s="8"/>
      <c r="O179" s="8"/>
      <c r="P179" s="8"/>
      <c r="Q179" s="8"/>
      <c r="R179" s="8"/>
      <c r="S179" s="8"/>
      <c r="T179" s="8"/>
      <c r="U179" s="8"/>
      <c r="V179" s="8"/>
      <c r="W179" s="8"/>
      <c r="X179" s="8"/>
      <c r="Y179" s="8"/>
      <c r="Z179" s="8"/>
    </row>
    <row r="180" spans="1:26" ht="12" customHeight="1" x14ac:dyDescent="0.25">
      <c r="A180" s="9"/>
      <c r="B180" s="9"/>
      <c r="C180" s="9"/>
      <c r="D180" s="9"/>
      <c r="E180" s="9"/>
      <c r="F180" s="9"/>
      <c r="G180" s="9"/>
      <c r="H180" s="11"/>
      <c r="I180" s="8"/>
      <c r="J180" s="8"/>
      <c r="K180" s="8"/>
      <c r="L180" s="8"/>
      <c r="M180" s="8"/>
      <c r="N180" s="8"/>
      <c r="O180" s="8"/>
      <c r="P180" s="8"/>
      <c r="Q180" s="8"/>
      <c r="R180" s="8"/>
      <c r="S180" s="8"/>
      <c r="T180" s="8"/>
      <c r="U180" s="8"/>
      <c r="V180" s="8"/>
      <c r="W180" s="8"/>
      <c r="X180" s="8"/>
      <c r="Y180" s="8"/>
      <c r="Z180" s="8"/>
    </row>
    <row r="181" spans="1:26" ht="12" customHeight="1" x14ac:dyDescent="0.25">
      <c r="A181" s="9"/>
      <c r="B181" s="9"/>
      <c r="C181" s="9"/>
      <c r="D181" s="9"/>
      <c r="E181" s="9"/>
      <c r="F181" s="9"/>
      <c r="G181" s="9"/>
      <c r="H181" s="11"/>
      <c r="I181" s="8"/>
      <c r="J181" s="8"/>
      <c r="K181" s="8"/>
      <c r="L181" s="8"/>
      <c r="M181" s="8"/>
      <c r="N181" s="8"/>
      <c r="O181" s="8"/>
      <c r="P181" s="8"/>
      <c r="Q181" s="8"/>
      <c r="R181" s="8"/>
      <c r="S181" s="8"/>
      <c r="T181" s="8"/>
      <c r="U181" s="8"/>
      <c r="V181" s="8"/>
      <c r="W181" s="8"/>
      <c r="X181" s="8"/>
      <c r="Y181" s="8"/>
      <c r="Z181" s="8"/>
    </row>
    <row r="182" spans="1:26" ht="12" customHeight="1" x14ac:dyDescent="0.25">
      <c r="A182" s="9"/>
      <c r="B182" s="9"/>
      <c r="C182" s="9"/>
      <c r="D182" s="9"/>
      <c r="E182" s="9"/>
      <c r="F182" s="9"/>
      <c r="G182" s="9"/>
      <c r="H182" s="11"/>
      <c r="I182" s="8"/>
      <c r="J182" s="8"/>
      <c r="K182" s="8"/>
      <c r="L182" s="8"/>
      <c r="M182" s="8"/>
      <c r="N182" s="8"/>
      <c r="O182" s="8"/>
      <c r="P182" s="8"/>
      <c r="Q182" s="8"/>
      <c r="R182" s="8"/>
      <c r="S182" s="8"/>
      <c r="T182" s="8"/>
      <c r="U182" s="8"/>
      <c r="V182" s="8"/>
      <c r="W182" s="8"/>
      <c r="X182" s="8"/>
      <c r="Y182" s="8"/>
      <c r="Z182" s="8"/>
    </row>
    <row r="183" spans="1:26" ht="12" customHeight="1" x14ac:dyDescent="0.25">
      <c r="A183" s="9"/>
      <c r="B183" s="9"/>
      <c r="C183" s="9"/>
      <c r="D183" s="9"/>
      <c r="E183" s="9"/>
      <c r="F183" s="9"/>
      <c r="G183" s="9"/>
      <c r="H183" s="11"/>
      <c r="I183" s="8"/>
      <c r="J183" s="8"/>
      <c r="K183" s="8"/>
      <c r="L183" s="8"/>
      <c r="M183" s="8"/>
      <c r="N183" s="8"/>
      <c r="O183" s="8"/>
      <c r="P183" s="8"/>
      <c r="Q183" s="8"/>
      <c r="R183" s="8"/>
      <c r="S183" s="8"/>
      <c r="T183" s="8"/>
      <c r="U183" s="8"/>
      <c r="V183" s="8"/>
      <c r="W183" s="8"/>
      <c r="X183" s="8"/>
      <c r="Y183" s="8"/>
      <c r="Z183" s="8"/>
    </row>
    <row r="184" spans="1:26" ht="12" customHeight="1" x14ac:dyDescent="0.25">
      <c r="A184" s="9"/>
      <c r="B184" s="9"/>
      <c r="C184" s="9"/>
      <c r="D184" s="9"/>
      <c r="E184" s="9"/>
      <c r="F184" s="9"/>
      <c r="G184" s="9"/>
      <c r="H184" s="11"/>
      <c r="I184" s="8"/>
      <c r="J184" s="8"/>
      <c r="K184" s="8"/>
      <c r="L184" s="8"/>
      <c r="M184" s="8"/>
      <c r="N184" s="8"/>
      <c r="O184" s="8"/>
      <c r="P184" s="8"/>
      <c r="Q184" s="8"/>
      <c r="R184" s="8"/>
      <c r="S184" s="8"/>
      <c r="T184" s="8"/>
      <c r="U184" s="8"/>
      <c r="V184" s="8"/>
      <c r="W184" s="8"/>
      <c r="X184" s="8"/>
      <c r="Y184" s="8"/>
      <c r="Z184" s="8"/>
    </row>
    <row r="185" spans="1:26" ht="12" customHeight="1" x14ac:dyDescent="0.25">
      <c r="A185" s="9"/>
      <c r="B185" s="9"/>
      <c r="C185" s="9"/>
      <c r="D185" s="9"/>
      <c r="E185" s="9"/>
      <c r="F185" s="9"/>
      <c r="G185" s="9"/>
      <c r="H185" s="11"/>
      <c r="I185" s="8"/>
      <c r="J185" s="8"/>
      <c r="K185" s="8"/>
      <c r="L185" s="8"/>
      <c r="M185" s="8"/>
      <c r="N185" s="8"/>
      <c r="O185" s="8"/>
      <c r="P185" s="8"/>
      <c r="Q185" s="8"/>
      <c r="R185" s="8"/>
      <c r="S185" s="8"/>
      <c r="T185" s="8"/>
      <c r="U185" s="8"/>
      <c r="V185" s="8"/>
      <c r="W185" s="8"/>
      <c r="X185" s="8"/>
      <c r="Y185" s="8"/>
      <c r="Z185" s="8"/>
    </row>
    <row r="186" spans="1:26" ht="12" customHeight="1" x14ac:dyDescent="0.25">
      <c r="A186" s="9"/>
      <c r="B186" s="9"/>
      <c r="C186" s="9"/>
      <c r="D186" s="9"/>
      <c r="E186" s="9"/>
      <c r="F186" s="9"/>
      <c r="G186" s="9"/>
      <c r="H186" s="11"/>
      <c r="I186" s="8"/>
      <c r="J186" s="8"/>
      <c r="K186" s="8"/>
      <c r="L186" s="8"/>
      <c r="M186" s="8"/>
      <c r="N186" s="8"/>
      <c r="O186" s="8"/>
      <c r="P186" s="8"/>
      <c r="Q186" s="8"/>
      <c r="R186" s="8"/>
      <c r="S186" s="8"/>
      <c r="T186" s="8"/>
      <c r="U186" s="8"/>
      <c r="V186" s="8"/>
      <c r="W186" s="8"/>
      <c r="X186" s="8"/>
      <c r="Y186" s="8"/>
      <c r="Z186" s="8"/>
    </row>
    <row r="187" spans="1:26" ht="12" customHeight="1" x14ac:dyDescent="0.25">
      <c r="A187" s="9"/>
      <c r="B187" s="9"/>
      <c r="C187" s="9"/>
      <c r="D187" s="9"/>
      <c r="E187" s="9"/>
      <c r="F187" s="9"/>
      <c r="G187" s="9"/>
      <c r="H187" s="11"/>
      <c r="I187" s="8"/>
      <c r="J187" s="8"/>
      <c r="K187" s="8"/>
      <c r="L187" s="8"/>
      <c r="M187" s="8"/>
      <c r="N187" s="8"/>
      <c r="O187" s="8"/>
      <c r="P187" s="8"/>
      <c r="Q187" s="8"/>
      <c r="R187" s="8"/>
      <c r="S187" s="8"/>
      <c r="T187" s="8"/>
      <c r="U187" s="8"/>
      <c r="V187" s="8"/>
      <c r="W187" s="8"/>
      <c r="X187" s="8"/>
      <c r="Y187" s="8"/>
      <c r="Z187" s="8"/>
    </row>
    <row r="188" spans="1:26" ht="12" customHeight="1" x14ac:dyDescent="0.25">
      <c r="A188" s="9"/>
      <c r="B188" s="9"/>
      <c r="C188" s="9"/>
      <c r="D188" s="9"/>
      <c r="E188" s="9"/>
      <c r="F188" s="9"/>
      <c r="G188" s="9"/>
      <c r="H188" s="11"/>
      <c r="I188" s="8"/>
      <c r="J188" s="8"/>
      <c r="K188" s="8"/>
      <c r="L188" s="8"/>
      <c r="M188" s="8"/>
      <c r="N188" s="8"/>
      <c r="O188" s="8"/>
      <c r="P188" s="8"/>
      <c r="Q188" s="8"/>
      <c r="R188" s="8"/>
      <c r="S188" s="8"/>
      <c r="T188" s="8"/>
      <c r="U188" s="8"/>
      <c r="V188" s="8"/>
      <c r="W188" s="8"/>
      <c r="X188" s="8"/>
      <c r="Y188" s="8"/>
      <c r="Z188" s="8"/>
    </row>
    <row r="189" spans="1:26" ht="12" customHeight="1" x14ac:dyDescent="0.25">
      <c r="A189" s="9"/>
      <c r="B189" s="9"/>
      <c r="C189" s="9"/>
      <c r="D189" s="9"/>
      <c r="E189" s="9"/>
      <c r="F189" s="9"/>
      <c r="G189" s="9"/>
      <c r="H189" s="11"/>
      <c r="I189" s="8"/>
      <c r="J189" s="8"/>
      <c r="K189" s="8"/>
      <c r="L189" s="8"/>
      <c r="M189" s="8"/>
      <c r="N189" s="8"/>
      <c r="O189" s="8"/>
      <c r="P189" s="8"/>
      <c r="Q189" s="8"/>
      <c r="R189" s="8"/>
      <c r="S189" s="8"/>
      <c r="T189" s="8"/>
      <c r="U189" s="8"/>
      <c r="V189" s="8"/>
      <c r="W189" s="8"/>
      <c r="X189" s="8"/>
      <c r="Y189" s="8"/>
      <c r="Z189" s="8"/>
    </row>
    <row r="190" spans="1:26" ht="12" customHeight="1" x14ac:dyDescent="0.25">
      <c r="A190" s="9"/>
      <c r="B190" s="9"/>
      <c r="C190" s="9"/>
      <c r="D190" s="9"/>
      <c r="E190" s="9"/>
      <c r="F190" s="9"/>
      <c r="G190" s="9"/>
      <c r="H190" s="11"/>
      <c r="I190" s="8"/>
      <c r="J190" s="8"/>
      <c r="K190" s="8"/>
      <c r="L190" s="8"/>
      <c r="M190" s="8"/>
      <c r="N190" s="8"/>
      <c r="O190" s="8"/>
      <c r="P190" s="8"/>
      <c r="Q190" s="8"/>
      <c r="R190" s="8"/>
      <c r="S190" s="8"/>
      <c r="T190" s="8"/>
      <c r="U190" s="8"/>
      <c r="V190" s="8"/>
      <c r="W190" s="8"/>
      <c r="X190" s="8"/>
      <c r="Y190" s="8"/>
      <c r="Z190" s="8"/>
    </row>
    <row r="191" spans="1:26" ht="12" customHeight="1" x14ac:dyDescent="0.25">
      <c r="A191" s="9"/>
      <c r="B191" s="9"/>
      <c r="C191" s="9"/>
      <c r="D191" s="9"/>
      <c r="E191" s="9"/>
      <c r="F191" s="9"/>
      <c r="G191" s="9"/>
      <c r="H191" s="11"/>
      <c r="I191" s="8"/>
      <c r="J191" s="8"/>
      <c r="K191" s="8"/>
      <c r="L191" s="8"/>
      <c r="M191" s="8"/>
      <c r="N191" s="8"/>
      <c r="O191" s="8"/>
      <c r="P191" s="8"/>
      <c r="Q191" s="8"/>
      <c r="R191" s="8"/>
      <c r="S191" s="8"/>
      <c r="T191" s="8"/>
      <c r="U191" s="8"/>
      <c r="V191" s="8"/>
      <c r="W191" s="8"/>
      <c r="X191" s="8"/>
      <c r="Y191" s="8"/>
      <c r="Z191" s="8"/>
    </row>
    <row r="192" spans="1:26" ht="12" customHeight="1" x14ac:dyDescent="0.25">
      <c r="A192" s="9"/>
      <c r="B192" s="9"/>
      <c r="C192" s="9"/>
      <c r="D192" s="9"/>
      <c r="E192" s="9"/>
      <c r="F192" s="9"/>
      <c r="G192" s="9"/>
      <c r="H192" s="11"/>
      <c r="I192" s="8"/>
      <c r="J192" s="8"/>
      <c r="K192" s="8"/>
      <c r="L192" s="8"/>
      <c r="M192" s="8"/>
      <c r="N192" s="8"/>
      <c r="O192" s="8"/>
      <c r="P192" s="8"/>
      <c r="Q192" s="8"/>
      <c r="R192" s="8"/>
      <c r="S192" s="8"/>
      <c r="T192" s="8"/>
      <c r="U192" s="8"/>
      <c r="V192" s="8"/>
      <c r="W192" s="8"/>
      <c r="X192" s="8"/>
      <c r="Y192" s="8"/>
      <c r="Z192" s="8"/>
    </row>
    <row r="193" spans="1:26" ht="12" customHeight="1" x14ac:dyDescent="0.25">
      <c r="A193" s="9"/>
      <c r="B193" s="9"/>
      <c r="C193" s="9"/>
      <c r="D193" s="9"/>
      <c r="E193" s="9"/>
      <c r="F193" s="9"/>
      <c r="G193" s="9"/>
      <c r="H193" s="11"/>
      <c r="I193" s="8"/>
      <c r="J193" s="8"/>
      <c r="K193" s="8"/>
      <c r="L193" s="8"/>
      <c r="M193" s="8"/>
      <c r="N193" s="8"/>
      <c r="O193" s="8"/>
      <c r="P193" s="8"/>
      <c r="Q193" s="8"/>
      <c r="R193" s="8"/>
      <c r="S193" s="8"/>
      <c r="T193" s="8"/>
      <c r="U193" s="8"/>
      <c r="V193" s="8"/>
      <c r="W193" s="8"/>
      <c r="X193" s="8"/>
      <c r="Y193" s="8"/>
      <c r="Z193" s="8"/>
    </row>
    <row r="194" spans="1:26" ht="12" customHeight="1" x14ac:dyDescent="0.25">
      <c r="A194" s="9"/>
      <c r="B194" s="9"/>
      <c r="C194" s="9"/>
      <c r="D194" s="9"/>
      <c r="E194" s="9"/>
      <c r="F194" s="9"/>
      <c r="G194" s="9"/>
      <c r="H194" s="11"/>
      <c r="I194" s="8"/>
      <c r="J194" s="8"/>
      <c r="K194" s="8"/>
      <c r="L194" s="8"/>
      <c r="M194" s="8"/>
      <c r="N194" s="8"/>
      <c r="O194" s="8"/>
      <c r="P194" s="8"/>
      <c r="Q194" s="8"/>
      <c r="R194" s="8"/>
      <c r="S194" s="8"/>
      <c r="T194" s="8"/>
      <c r="U194" s="8"/>
      <c r="V194" s="8"/>
      <c r="W194" s="8"/>
      <c r="X194" s="8"/>
      <c r="Y194" s="8"/>
      <c r="Z194" s="8"/>
    </row>
    <row r="195" spans="1:26" ht="12" customHeight="1" x14ac:dyDescent="0.25">
      <c r="A195" s="9"/>
      <c r="B195" s="9"/>
      <c r="C195" s="9"/>
      <c r="D195" s="9"/>
      <c r="E195" s="9"/>
      <c r="F195" s="9"/>
      <c r="G195" s="9"/>
      <c r="H195" s="11"/>
      <c r="I195" s="8"/>
      <c r="J195" s="8"/>
      <c r="K195" s="8"/>
      <c r="L195" s="8"/>
      <c r="M195" s="8"/>
      <c r="N195" s="8"/>
      <c r="O195" s="8"/>
      <c r="P195" s="8"/>
      <c r="Q195" s="8"/>
      <c r="R195" s="8"/>
      <c r="S195" s="8"/>
      <c r="T195" s="8"/>
      <c r="U195" s="8"/>
      <c r="V195" s="8"/>
      <c r="W195" s="8"/>
      <c r="X195" s="8"/>
      <c r="Y195" s="8"/>
      <c r="Z195" s="8"/>
    </row>
    <row r="196" spans="1:26" ht="12" customHeight="1" x14ac:dyDescent="0.25">
      <c r="A196" s="9"/>
      <c r="B196" s="9"/>
      <c r="C196" s="9"/>
      <c r="D196" s="9"/>
      <c r="E196" s="9"/>
      <c r="F196" s="9"/>
      <c r="G196" s="9"/>
      <c r="H196" s="11"/>
      <c r="I196" s="8"/>
      <c r="J196" s="8"/>
      <c r="K196" s="8"/>
      <c r="L196" s="8"/>
      <c r="M196" s="8"/>
      <c r="N196" s="8"/>
      <c r="O196" s="8"/>
      <c r="P196" s="8"/>
      <c r="Q196" s="8"/>
      <c r="R196" s="8"/>
      <c r="S196" s="8"/>
      <c r="T196" s="8"/>
      <c r="U196" s="8"/>
      <c r="V196" s="8"/>
      <c r="W196" s="8"/>
      <c r="X196" s="8"/>
      <c r="Y196" s="8"/>
      <c r="Z196" s="8"/>
    </row>
    <row r="197" spans="1:26" ht="12" customHeight="1" x14ac:dyDescent="0.25">
      <c r="A197" s="9"/>
      <c r="B197" s="9"/>
      <c r="C197" s="9"/>
      <c r="D197" s="9"/>
      <c r="E197" s="9"/>
      <c r="F197" s="9"/>
      <c r="G197" s="9"/>
      <c r="H197" s="11"/>
      <c r="I197" s="8"/>
      <c r="J197" s="8"/>
      <c r="K197" s="8"/>
      <c r="L197" s="8"/>
      <c r="M197" s="8"/>
      <c r="N197" s="8"/>
      <c r="O197" s="8"/>
      <c r="P197" s="8"/>
      <c r="Q197" s="8"/>
      <c r="R197" s="8"/>
      <c r="S197" s="8"/>
      <c r="T197" s="8"/>
      <c r="U197" s="8"/>
      <c r="V197" s="8"/>
      <c r="W197" s="8"/>
      <c r="X197" s="8"/>
      <c r="Y197" s="8"/>
      <c r="Z197" s="8"/>
    </row>
    <row r="198" spans="1:26" ht="12" customHeight="1" x14ac:dyDescent="0.25">
      <c r="A198" s="9"/>
      <c r="B198" s="9"/>
      <c r="C198" s="9"/>
      <c r="D198" s="9"/>
      <c r="E198" s="9"/>
      <c r="F198" s="9"/>
      <c r="G198" s="9"/>
      <c r="H198" s="11"/>
      <c r="I198" s="8"/>
      <c r="J198" s="8"/>
      <c r="K198" s="8"/>
      <c r="L198" s="8"/>
      <c r="M198" s="8"/>
      <c r="N198" s="8"/>
      <c r="O198" s="8"/>
      <c r="P198" s="8"/>
      <c r="Q198" s="8"/>
      <c r="R198" s="8"/>
      <c r="S198" s="8"/>
      <c r="T198" s="8"/>
      <c r="U198" s="8"/>
      <c r="V198" s="8"/>
      <c r="W198" s="8"/>
      <c r="X198" s="8"/>
      <c r="Y198" s="8"/>
      <c r="Z198" s="8"/>
    </row>
    <row r="199" spans="1:26" ht="12" customHeight="1" x14ac:dyDescent="0.25">
      <c r="A199" s="9"/>
      <c r="B199" s="9"/>
      <c r="C199" s="9"/>
      <c r="D199" s="9"/>
      <c r="E199" s="9"/>
      <c r="F199" s="9"/>
      <c r="G199" s="9"/>
      <c r="H199" s="11"/>
      <c r="I199" s="8"/>
      <c r="J199" s="8"/>
      <c r="K199" s="8"/>
      <c r="L199" s="8"/>
      <c r="M199" s="8"/>
      <c r="N199" s="8"/>
      <c r="O199" s="8"/>
      <c r="P199" s="8"/>
      <c r="Q199" s="8"/>
      <c r="R199" s="8"/>
      <c r="S199" s="8"/>
      <c r="T199" s="8"/>
      <c r="U199" s="8"/>
      <c r="V199" s="8"/>
      <c r="W199" s="8"/>
      <c r="X199" s="8"/>
      <c r="Y199" s="8"/>
      <c r="Z199" s="8"/>
    </row>
    <row r="200" spans="1:26" ht="12" customHeight="1" x14ac:dyDescent="0.25">
      <c r="A200" s="9"/>
      <c r="B200" s="9"/>
      <c r="C200" s="9"/>
      <c r="D200" s="9"/>
      <c r="E200" s="9"/>
      <c r="F200" s="9"/>
      <c r="G200" s="9"/>
      <c r="H200" s="11"/>
      <c r="I200" s="8"/>
      <c r="J200" s="8"/>
      <c r="K200" s="8"/>
      <c r="L200" s="8"/>
      <c r="M200" s="8"/>
      <c r="N200" s="8"/>
      <c r="O200" s="8"/>
      <c r="P200" s="8"/>
      <c r="Q200" s="8"/>
      <c r="R200" s="8"/>
      <c r="S200" s="8"/>
      <c r="T200" s="8"/>
      <c r="U200" s="8"/>
      <c r="V200" s="8"/>
      <c r="W200" s="8"/>
      <c r="X200" s="8"/>
      <c r="Y200" s="8"/>
      <c r="Z200" s="8"/>
    </row>
    <row r="201" spans="1:26" ht="12" customHeight="1" x14ac:dyDescent="0.25">
      <c r="A201" s="9"/>
      <c r="B201" s="9"/>
      <c r="C201" s="9"/>
      <c r="D201" s="9"/>
      <c r="E201" s="9"/>
      <c r="F201" s="9"/>
      <c r="G201" s="9"/>
      <c r="H201" s="11"/>
      <c r="I201" s="8"/>
      <c r="J201" s="8"/>
      <c r="K201" s="8"/>
      <c r="L201" s="8"/>
      <c r="M201" s="8"/>
      <c r="N201" s="8"/>
      <c r="O201" s="8"/>
      <c r="P201" s="8"/>
      <c r="Q201" s="8"/>
      <c r="R201" s="8"/>
      <c r="S201" s="8"/>
      <c r="T201" s="8"/>
      <c r="U201" s="8"/>
      <c r="V201" s="8"/>
      <c r="W201" s="8"/>
      <c r="X201" s="8"/>
      <c r="Y201" s="8"/>
      <c r="Z201" s="8"/>
    </row>
    <row r="202" spans="1:26" ht="12" customHeight="1" x14ac:dyDescent="0.25">
      <c r="A202" s="9"/>
      <c r="B202" s="9"/>
      <c r="C202" s="9"/>
      <c r="D202" s="9"/>
      <c r="E202" s="9"/>
      <c r="F202" s="9"/>
      <c r="G202" s="9"/>
      <c r="H202" s="11"/>
      <c r="I202" s="8"/>
      <c r="J202" s="8"/>
      <c r="K202" s="8"/>
      <c r="L202" s="8"/>
      <c r="M202" s="8"/>
      <c r="N202" s="8"/>
      <c r="O202" s="8"/>
      <c r="P202" s="8"/>
      <c r="Q202" s="8"/>
      <c r="R202" s="8"/>
      <c r="S202" s="8"/>
      <c r="T202" s="8"/>
      <c r="U202" s="8"/>
      <c r="V202" s="8"/>
      <c r="W202" s="8"/>
      <c r="X202" s="8"/>
      <c r="Y202" s="8"/>
      <c r="Z202" s="8"/>
    </row>
    <row r="203" spans="1:26" ht="12" customHeight="1" x14ac:dyDescent="0.25">
      <c r="A203" s="9"/>
      <c r="B203" s="9"/>
      <c r="C203" s="9"/>
      <c r="D203" s="9"/>
      <c r="E203" s="9"/>
      <c r="F203" s="9"/>
      <c r="G203" s="9"/>
      <c r="H203" s="11"/>
      <c r="I203" s="8"/>
      <c r="J203" s="8"/>
      <c r="K203" s="8"/>
      <c r="L203" s="8"/>
      <c r="M203" s="8"/>
      <c r="N203" s="8"/>
      <c r="O203" s="8"/>
      <c r="P203" s="8"/>
      <c r="Q203" s="8"/>
      <c r="R203" s="8"/>
      <c r="S203" s="8"/>
      <c r="T203" s="8"/>
      <c r="U203" s="8"/>
      <c r="V203" s="8"/>
      <c r="W203" s="8"/>
      <c r="X203" s="8"/>
      <c r="Y203" s="8"/>
      <c r="Z203" s="8"/>
    </row>
    <row r="204" spans="1:26" ht="12" customHeight="1" x14ac:dyDescent="0.25">
      <c r="A204" s="9"/>
      <c r="B204" s="9"/>
      <c r="C204" s="9"/>
      <c r="D204" s="9"/>
      <c r="E204" s="9"/>
      <c r="F204" s="9"/>
      <c r="G204" s="9"/>
      <c r="H204" s="11"/>
      <c r="I204" s="8"/>
      <c r="J204" s="8"/>
      <c r="K204" s="8"/>
      <c r="L204" s="8"/>
      <c r="M204" s="8"/>
      <c r="N204" s="8"/>
      <c r="O204" s="8"/>
      <c r="P204" s="8"/>
      <c r="Q204" s="8"/>
      <c r="R204" s="8"/>
      <c r="S204" s="8"/>
      <c r="T204" s="8"/>
      <c r="U204" s="8"/>
      <c r="V204" s="8"/>
      <c r="W204" s="8"/>
      <c r="X204" s="8"/>
      <c r="Y204" s="8"/>
      <c r="Z204" s="8"/>
    </row>
    <row r="205" spans="1:26" ht="12" customHeight="1" x14ac:dyDescent="0.25">
      <c r="A205" s="9"/>
      <c r="B205" s="9"/>
      <c r="C205" s="9"/>
      <c r="D205" s="9"/>
      <c r="E205" s="9"/>
      <c r="F205" s="9"/>
      <c r="G205" s="9"/>
      <c r="H205" s="11"/>
      <c r="I205" s="8"/>
      <c r="J205" s="8"/>
      <c r="K205" s="8"/>
      <c r="L205" s="8"/>
      <c r="M205" s="8"/>
      <c r="N205" s="8"/>
      <c r="O205" s="8"/>
      <c r="P205" s="8"/>
      <c r="Q205" s="8"/>
      <c r="R205" s="8"/>
      <c r="S205" s="8"/>
      <c r="T205" s="8"/>
      <c r="U205" s="8"/>
      <c r="V205" s="8"/>
      <c r="W205" s="8"/>
      <c r="X205" s="8"/>
      <c r="Y205" s="8"/>
      <c r="Z205" s="8"/>
    </row>
    <row r="206" spans="1:26" ht="12" customHeight="1" x14ac:dyDescent="0.25">
      <c r="A206" s="9"/>
      <c r="B206" s="9"/>
      <c r="C206" s="9"/>
      <c r="D206" s="9"/>
      <c r="E206" s="9"/>
      <c r="F206" s="9"/>
      <c r="G206" s="9"/>
      <c r="H206" s="11"/>
      <c r="I206" s="8"/>
      <c r="J206" s="8"/>
      <c r="K206" s="8"/>
      <c r="L206" s="8"/>
      <c r="M206" s="8"/>
      <c r="N206" s="8"/>
      <c r="O206" s="8"/>
      <c r="P206" s="8"/>
      <c r="Q206" s="8"/>
      <c r="R206" s="8"/>
      <c r="S206" s="8"/>
      <c r="T206" s="8"/>
      <c r="U206" s="8"/>
      <c r="V206" s="8"/>
      <c r="W206" s="8"/>
      <c r="X206" s="8"/>
      <c r="Y206" s="8"/>
      <c r="Z206" s="8"/>
    </row>
    <row r="207" spans="1:26" ht="12" customHeight="1" x14ac:dyDescent="0.25">
      <c r="A207" s="9"/>
      <c r="B207" s="9"/>
      <c r="C207" s="9"/>
      <c r="D207" s="9"/>
      <c r="E207" s="9"/>
      <c r="F207" s="9"/>
      <c r="G207" s="9"/>
      <c r="H207" s="11"/>
      <c r="I207" s="8"/>
      <c r="J207" s="8"/>
      <c r="K207" s="8"/>
      <c r="L207" s="8"/>
      <c r="M207" s="8"/>
      <c r="N207" s="8"/>
      <c r="O207" s="8"/>
      <c r="P207" s="8"/>
      <c r="Q207" s="8"/>
      <c r="R207" s="8"/>
      <c r="S207" s="8"/>
      <c r="T207" s="8"/>
      <c r="U207" s="8"/>
      <c r="V207" s="8"/>
      <c r="W207" s="8"/>
      <c r="X207" s="8"/>
      <c r="Y207" s="8"/>
      <c r="Z207" s="8"/>
    </row>
    <row r="208" spans="1:26" ht="12" customHeight="1" x14ac:dyDescent="0.25">
      <c r="A208" s="9"/>
      <c r="B208" s="9"/>
      <c r="C208" s="9"/>
      <c r="D208" s="9"/>
      <c r="E208" s="9"/>
      <c r="F208" s="9"/>
      <c r="G208" s="9"/>
      <c r="H208" s="11"/>
      <c r="I208" s="8"/>
      <c r="J208" s="8"/>
      <c r="K208" s="8"/>
      <c r="L208" s="8"/>
      <c r="M208" s="8"/>
      <c r="N208" s="8"/>
      <c r="O208" s="8"/>
      <c r="P208" s="8"/>
      <c r="Q208" s="8"/>
      <c r="R208" s="8"/>
      <c r="S208" s="8"/>
      <c r="T208" s="8"/>
      <c r="U208" s="8"/>
      <c r="V208" s="8"/>
      <c r="W208" s="8"/>
      <c r="X208" s="8"/>
      <c r="Y208" s="8"/>
      <c r="Z208" s="8"/>
    </row>
    <row r="209" spans="1:26" ht="12" customHeight="1" x14ac:dyDescent="0.25">
      <c r="A209" s="9"/>
      <c r="B209" s="9"/>
      <c r="C209" s="9"/>
      <c r="D209" s="9"/>
      <c r="E209" s="9"/>
      <c r="F209" s="9"/>
      <c r="G209" s="9"/>
      <c r="H209" s="11"/>
      <c r="I209" s="8"/>
      <c r="J209" s="8"/>
      <c r="K209" s="8"/>
      <c r="L209" s="8"/>
      <c r="M209" s="8"/>
      <c r="N209" s="8"/>
      <c r="O209" s="8"/>
      <c r="P209" s="8"/>
      <c r="Q209" s="8"/>
      <c r="R209" s="8"/>
      <c r="S209" s="8"/>
      <c r="T209" s="8"/>
      <c r="U209" s="8"/>
      <c r="V209" s="8"/>
      <c r="W209" s="8"/>
      <c r="X209" s="8"/>
      <c r="Y209" s="8"/>
      <c r="Z209" s="8"/>
    </row>
    <row r="210" spans="1:26" ht="12" customHeight="1" x14ac:dyDescent="0.25">
      <c r="A210" s="9"/>
      <c r="B210" s="9"/>
      <c r="C210" s="9"/>
      <c r="D210" s="9"/>
      <c r="E210" s="9"/>
      <c r="F210" s="9"/>
      <c r="G210" s="9"/>
      <c r="H210" s="11"/>
      <c r="I210" s="8"/>
      <c r="J210" s="8"/>
      <c r="K210" s="8"/>
      <c r="L210" s="8"/>
      <c r="M210" s="8"/>
      <c r="N210" s="8"/>
      <c r="O210" s="8"/>
      <c r="P210" s="8"/>
      <c r="Q210" s="8"/>
      <c r="R210" s="8"/>
      <c r="S210" s="8"/>
      <c r="T210" s="8"/>
      <c r="U210" s="8"/>
      <c r="V210" s="8"/>
      <c r="W210" s="8"/>
      <c r="X210" s="8"/>
      <c r="Y210" s="8"/>
      <c r="Z210" s="8"/>
    </row>
    <row r="211" spans="1:26" ht="12" customHeight="1" x14ac:dyDescent="0.25">
      <c r="A211" s="9"/>
      <c r="B211" s="9"/>
      <c r="C211" s="9"/>
      <c r="D211" s="9"/>
      <c r="E211" s="9"/>
      <c r="F211" s="9"/>
      <c r="G211" s="9"/>
      <c r="H211" s="11"/>
      <c r="I211" s="8"/>
      <c r="J211" s="8"/>
      <c r="K211" s="8"/>
      <c r="L211" s="8"/>
      <c r="M211" s="8"/>
      <c r="N211" s="8"/>
      <c r="O211" s="8"/>
      <c r="P211" s="8"/>
      <c r="Q211" s="8"/>
      <c r="R211" s="8"/>
      <c r="S211" s="8"/>
      <c r="T211" s="8"/>
      <c r="U211" s="8"/>
      <c r="V211" s="8"/>
      <c r="W211" s="8"/>
      <c r="X211" s="8"/>
      <c r="Y211" s="8"/>
      <c r="Z211" s="8"/>
    </row>
    <row r="212" spans="1:26" ht="12" customHeight="1" x14ac:dyDescent="0.25">
      <c r="A212" s="9"/>
      <c r="B212" s="9"/>
      <c r="C212" s="9"/>
      <c r="D212" s="9"/>
      <c r="E212" s="9"/>
      <c r="F212" s="9"/>
      <c r="G212" s="9"/>
      <c r="H212" s="11"/>
      <c r="I212" s="8"/>
      <c r="J212" s="8"/>
      <c r="K212" s="8"/>
      <c r="L212" s="8"/>
      <c r="M212" s="8"/>
      <c r="N212" s="8"/>
      <c r="O212" s="8"/>
      <c r="P212" s="8"/>
      <c r="Q212" s="8"/>
      <c r="R212" s="8"/>
      <c r="S212" s="8"/>
      <c r="T212" s="8"/>
      <c r="U212" s="8"/>
      <c r="V212" s="8"/>
      <c r="W212" s="8"/>
      <c r="X212" s="8"/>
      <c r="Y212" s="8"/>
      <c r="Z212" s="8"/>
    </row>
    <row r="213" spans="1:26" ht="12" customHeight="1" x14ac:dyDescent="0.25">
      <c r="A213" s="9"/>
      <c r="B213" s="9"/>
      <c r="C213" s="9"/>
      <c r="D213" s="9"/>
      <c r="E213" s="9"/>
      <c r="F213" s="9"/>
      <c r="G213" s="9"/>
      <c r="H213" s="11"/>
      <c r="I213" s="8"/>
      <c r="J213" s="8"/>
      <c r="K213" s="8"/>
      <c r="L213" s="8"/>
      <c r="M213" s="8"/>
      <c r="N213" s="8"/>
      <c r="O213" s="8"/>
      <c r="P213" s="8"/>
      <c r="Q213" s="8"/>
      <c r="R213" s="8"/>
      <c r="S213" s="8"/>
      <c r="T213" s="8"/>
      <c r="U213" s="8"/>
      <c r="V213" s="8"/>
      <c r="W213" s="8"/>
      <c r="X213" s="8"/>
      <c r="Y213" s="8"/>
      <c r="Z213" s="8"/>
    </row>
    <row r="214" spans="1:26" ht="12" customHeight="1" x14ac:dyDescent="0.25">
      <c r="A214" s="9"/>
      <c r="B214" s="9"/>
      <c r="C214" s="9"/>
      <c r="D214" s="9"/>
      <c r="E214" s="9"/>
      <c r="F214" s="9"/>
      <c r="G214" s="9"/>
      <c r="H214" s="11"/>
      <c r="I214" s="8"/>
      <c r="J214" s="8"/>
      <c r="K214" s="8"/>
      <c r="L214" s="8"/>
      <c r="M214" s="8"/>
      <c r="N214" s="8"/>
      <c r="O214" s="8"/>
      <c r="P214" s="8"/>
      <c r="Q214" s="8"/>
      <c r="R214" s="8"/>
      <c r="S214" s="8"/>
      <c r="T214" s="8"/>
      <c r="U214" s="8"/>
      <c r="V214" s="8"/>
      <c r="W214" s="8"/>
      <c r="X214" s="8"/>
      <c r="Y214" s="8"/>
      <c r="Z214" s="8"/>
    </row>
    <row r="215" spans="1:26" ht="12" customHeight="1" x14ac:dyDescent="0.25">
      <c r="A215" s="9"/>
      <c r="B215" s="9"/>
      <c r="C215" s="9"/>
      <c r="D215" s="9"/>
      <c r="E215" s="9"/>
      <c r="F215" s="9"/>
      <c r="G215" s="9"/>
      <c r="H215" s="11"/>
      <c r="I215" s="8"/>
      <c r="J215" s="8"/>
      <c r="K215" s="8"/>
      <c r="L215" s="8"/>
      <c r="M215" s="8"/>
      <c r="N215" s="8"/>
      <c r="O215" s="8"/>
      <c r="P215" s="8"/>
      <c r="Q215" s="8"/>
      <c r="R215" s="8"/>
      <c r="S215" s="8"/>
      <c r="T215" s="8"/>
      <c r="U215" s="8"/>
      <c r="V215" s="8"/>
      <c r="W215" s="8"/>
      <c r="X215" s="8"/>
      <c r="Y215" s="8"/>
      <c r="Z215" s="8"/>
    </row>
    <row r="216" spans="1:26" ht="12" customHeight="1" x14ac:dyDescent="0.25">
      <c r="A216" s="9"/>
      <c r="B216" s="9"/>
      <c r="C216" s="9"/>
      <c r="D216" s="9"/>
      <c r="E216" s="9"/>
      <c r="F216" s="9"/>
      <c r="G216" s="9"/>
      <c r="H216" s="11"/>
      <c r="I216" s="8"/>
      <c r="J216" s="8"/>
      <c r="K216" s="8"/>
      <c r="L216" s="8"/>
      <c r="M216" s="8"/>
      <c r="N216" s="8"/>
      <c r="O216" s="8"/>
      <c r="P216" s="8"/>
      <c r="Q216" s="8"/>
      <c r="R216" s="8"/>
      <c r="S216" s="8"/>
      <c r="T216" s="8"/>
      <c r="U216" s="8"/>
      <c r="V216" s="8"/>
      <c r="W216" s="8"/>
      <c r="X216" s="8"/>
      <c r="Y216" s="8"/>
      <c r="Z216" s="8"/>
    </row>
    <row r="217" spans="1:26" ht="12" customHeight="1" x14ac:dyDescent="0.25">
      <c r="A217" s="9"/>
      <c r="B217" s="9"/>
      <c r="C217" s="9"/>
      <c r="D217" s="9"/>
      <c r="E217" s="9"/>
      <c r="F217" s="9"/>
      <c r="G217" s="9"/>
      <c r="H217" s="11"/>
      <c r="I217" s="8"/>
      <c r="J217" s="8"/>
      <c r="K217" s="8"/>
      <c r="L217" s="8"/>
      <c r="M217" s="8"/>
      <c r="N217" s="8"/>
      <c r="O217" s="8"/>
      <c r="P217" s="8"/>
      <c r="Q217" s="8"/>
      <c r="R217" s="8"/>
      <c r="S217" s="8"/>
      <c r="T217" s="8"/>
      <c r="U217" s="8"/>
      <c r="V217" s="8"/>
      <c r="W217" s="8"/>
      <c r="X217" s="8"/>
      <c r="Y217" s="8"/>
      <c r="Z217" s="8"/>
    </row>
    <row r="218" spans="1:26" ht="12" customHeight="1" x14ac:dyDescent="0.25">
      <c r="A218" s="9"/>
      <c r="B218" s="9"/>
      <c r="C218" s="9"/>
      <c r="D218" s="9"/>
      <c r="E218" s="9"/>
      <c r="F218" s="9"/>
      <c r="G218" s="9"/>
      <c r="H218" s="11"/>
      <c r="I218" s="8"/>
      <c r="J218" s="8"/>
      <c r="K218" s="8"/>
      <c r="L218" s="8"/>
      <c r="M218" s="8"/>
      <c r="N218" s="8"/>
      <c r="O218" s="8"/>
      <c r="P218" s="8"/>
      <c r="Q218" s="8"/>
      <c r="R218" s="8"/>
      <c r="S218" s="8"/>
      <c r="T218" s="8"/>
      <c r="U218" s="8"/>
      <c r="V218" s="8"/>
      <c r="W218" s="8"/>
      <c r="X218" s="8"/>
      <c r="Y218" s="8"/>
      <c r="Z218" s="8"/>
    </row>
    <row r="219" spans="1:26" ht="12" customHeight="1" x14ac:dyDescent="0.25">
      <c r="A219" s="9"/>
      <c r="B219" s="9"/>
      <c r="C219" s="9"/>
      <c r="D219" s="9"/>
      <c r="E219" s="9"/>
      <c r="F219" s="9"/>
      <c r="G219" s="9"/>
      <c r="H219" s="11"/>
      <c r="I219" s="8"/>
      <c r="J219" s="8"/>
      <c r="K219" s="8"/>
      <c r="L219" s="8"/>
      <c r="M219" s="8"/>
      <c r="N219" s="8"/>
      <c r="O219" s="8"/>
      <c r="P219" s="8"/>
      <c r="Q219" s="8"/>
      <c r="R219" s="8"/>
      <c r="S219" s="8"/>
      <c r="T219" s="8"/>
      <c r="U219" s="8"/>
      <c r="V219" s="8"/>
      <c r="W219" s="8"/>
      <c r="X219" s="8"/>
      <c r="Y219" s="8"/>
      <c r="Z219" s="8"/>
    </row>
    <row r="220" spans="1:26" ht="12" customHeight="1" x14ac:dyDescent="0.25">
      <c r="A220" s="9"/>
      <c r="B220" s="9"/>
      <c r="C220" s="9"/>
      <c r="D220" s="9"/>
      <c r="E220" s="9"/>
      <c r="F220" s="9"/>
      <c r="G220" s="9"/>
      <c r="H220" s="11"/>
      <c r="I220" s="8"/>
      <c r="J220" s="8"/>
      <c r="K220" s="8"/>
      <c r="L220" s="8"/>
      <c r="M220" s="8"/>
      <c r="N220" s="8"/>
      <c r="O220" s="8"/>
      <c r="P220" s="8"/>
      <c r="Q220" s="8"/>
      <c r="R220" s="8"/>
      <c r="S220" s="8"/>
      <c r="T220" s="8"/>
      <c r="U220" s="8"/>
      <c r="V220" s="8"/>
      <c r="W220" s="8"/>
      <c r="X220" s="8"/>
      <c r="Y220" s="8"/>
      <c r="Z220" s="8"/>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A34:G34"/>
    <mergeCell ref="A35:G35"/>
    <mergeCell ref="A36:G36"/>
    <mergeCell ref="A28:G28"/>
    <mergeCell ref="A29:G29"/>
    <mergeCell ref="A30:G30"/>
    <mergeCell ref="A31:G31"/>
    <mergeCell ref="A32:G32"/>
    <mergeCell ref="H12:H13"/>
    <mergeCell ref="A13:G13"/>
    <mergeCell ref="A14:G14"/>
    <mergeCell ref="H15:H16"/>
    <mergeCell ref="A15:G15"/>
    <mergeCell ref="A16:G16"/>
    <mergeCell ref="H2:H4"/>
    <mergeCell ref="A3:G3"/>
    <mergeCell ref="A4:G4"/>
    <mergeCell ref="A5:G5"/>
    <mergeCell ref="H6:H11"/>
    <mergeCell ref="A10:G10"/>
    <mergeCell ref="A11:G11"/>
    <mergeCell ref="A6:G6"/>
    <mergeCell ref="A7:G7"/>
    <mergeCell ref="A8:G8"/>
    <mergeCell ref="A9:G9"/>
    <mergeCell ref="A51:G51"/>
    <mergeCell ref="A37:G37"/>
    <mergeCell ref="A38:G38"/>
    <mergeCell ref="A39:G39"/>
    <mergeCell ref="A40:G40"/>
    <mergeCell ref="A41:G41"/>
    <mergeCell ref="A42:G42"/>
    <mergeCell ref="A43:G43"/>
    <mergeCell ref="A44:G44"/>
    <mergeCell ref="A45:G45"/>
    <mergeCell ref="A46:G46"/>
    <mergeCell ref="A47:G47"/>
    <mergeCell ref="A48:G48"/>
    <mergeCell ref="A1:G1"/>
    <mergeCell ref="A2:G2"/>
    <mergeCell ref="A49:G49"/>
    <mergeCell ref="A50:G50"/>
    <mergeCell ref="A12:G12"/>
    <mergeCell ref="A17:G17"/>
    <mergeCell ref="A19:G19"/>
    <mergeCell ref="A20:G20"/>
    <mergeCell ref="A21:G21"/>
    <mergeCell ref="A22:G22"/>
    <mergeCell ref="A23:G23"/>
    <mergeCell ref="A24:G24"/>
    <mergeCell ref="A25:G25"/>
    <mergeCell ref="A26:G26"/>
    <mergeCell ref="A27:G27"/>
    <mergeCell ref="A33:G33"/>
  </mergeCells>
  <pageMargins left="0.7" right="0.7" top="0.75" bottom="0.75" header="0" footer="0"/>
  <pageSetup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3:B1000"/>
  <sheetViews>
    <sheetView workbookViewId="0">
      <selection activeCell="A10" sqref="A10"/>
    </sheetView>
  </sheetViews>
  <sheetFormatPr baseColWidth="10" defaultColWidth="12.59765625" defaultRowHeight="15" customHeight="1" x14ac:dyDescent="0.25"/>
  <cols>
    <col min="1" max="1" width="88.09765625" customWidth="1"/>
    <col min="2" max="2" width="15" customWidth="1"/>
    <col min="3" max="6" width="9.3984375" customWidth="1"/>
  </cols>
  <sheetData>
    <row r="3" spans="1:2" ht="14.4" x14ac:dyDescent="0.3">
      <c r="A3" t="s">
        <v>3418</v>
      </c>
      <c r="B3" s="3" t="s">
        <v>3419</v>
      </c>
    </row>
    <row r="4" spans="1:2" ht="13.8" x14ac:dyDescent="0.25">
      <c r="A4" t="s">
        <v>3420</v>
      </c>
      <c r="B4">
        <v>1</v>
      </c>
    </row>
    <row r="5" spans="1:2" ht="13.8" x14ac:dyDescent="0.25">
      <c r="A5" t="s">
        <v>3421</v>
      </c>
      <c r="B5">
        <v>3</v>
      </c>
    </row>
    <row r="6" spans="1:2" ht="13.8" x14ac:dyDescent="0.25">
      <c r="A6" t="s">
        <v>3422</v>
      </c>
      <c r="B6">
        <v>1</v>
      </c>
    </row>
    <row r="7" spans="1:2" ht="13.8" x14ac:dyDescent="0.25">
      <c r="A7" t="s">
        <v>3423</v>
      </c>
      <c r="B7">
        <v>4</v>
      </c>
    </row>
    <row r="8" spans="1:2" ht="13.8" x14ac:dyDescent="0.25">
      <c r="A8" t="s">
        <v>3424</v>
      </c>
      <c r="B8">
        <v>2</v>
      </c>
    </row>
    <row r="9" spans="1:2" ht="13.8" x14ac:dyDescent="0.25">
      <c r="A9" t="s">
        <v>3425</v>
      </c>
      <c r="B9">
        <v>1</v>
      </c>
    </row>
    <row r="10" spans="1:2" ht="13.8" x14ac:dyDescent="0.25">
      <c r="A10" t="s">
        <v>3426</v>
      </c>
      <c r="B10">
        <v>4</v>
      </c>
    </row>
    <row r="11" spans="1:2" ht="13.8" x14ac:dyDescent="0.25">
      <c r="A11" t="s">
        <v>3427</v>
      </c>
      <c r="B11">
        <v>1</v>
      </c>
    </row>
    <row r="12" spans="1:2" ht="13.8" x14ac:dyDescent="0.25">
      <c r="A12" t="s">
        <v>3428</v>
      </c>
      <c r="B12">
        <v>5</v>
      </c>
    </row>
    <row r="13" spans="1:2" ht="13.8" x14ac:dyDescent="0.25">
      <c r="A13" t="s">
        <v>3429</v>
      </c>
      <c r="B13">
        <v>12</v>
      </c>
    </row>
    <row r="14" spans="1:2" ht="13.8" x14ac:dyDescent="0.25">
      <c r="A14" t="s">
        <v>3430</v>
      </c>
      <c r="B14">
        <v>2</v>
      </c>
    </row>
    <row r="15" spans="1:2" ht="13.8" x14ac:dyDescent="0.25">
      <c r="A15" t="s">
        <v>228</v>
      </c>
      <c r="B15">
        <v>1</v>
      </c>
    </row>
    <row r="16" spans="1:2" ht="13.8" x14ac:dyDescent="0.25">
      <c r="A16" t="s">
        <v>3431</v>
      </c>
      <c r="B16">
        <v>1</v>
      </c>
    </row>
    <row r="17" spans="1:2" ht="13.8" x14ac:dyDescent="0.25">
      <c r="A17" t="s">
        <v>3432</v>
      </c>
      <c r="B17">
        <v>2</v>
      </c>
    </row>
    <row r="18" spans="1:2" ht="13.8" x14ac:dyDescent="0.25">
      <c r="A18" t="s">
        <v>3433</v>
      </c>
      <c r="B18">
        <v>7</v>
      </c>
    </row>
    <row r="19" spans="1:2" ht="13.8" x14ac:dyDescent="0.25">
      <c r="A19" t="s">
        <v>3071</v>
      </c>
      <c r="B19">
        <v>47</v>
      </c>
    </row>
    <row r="21" spans="1:2" ht="15.75" customHeight="1" x14ac:dyDescent="0.25"/>
    <row r="22" spans="1:2" ht="15.75" customHeight="1" x14ac:dyDescent="0.25"/>
    <row r="23" spans="1:2" ht="15.75" customHeight="1" x14ac:dyDescent="0.25"/>
    <row r="24" spans="1:2" ht="15.75" customHeight="1" x14ac:dyDescent="0.25"/>
    <row r="25" spans="1:2" ht="15.75" customHeight="1" x14ac:dyDescent="0.25"/>
    <row r="26" spans="1:2" ht="15.75" customHeight="1" x14ac:dyDescent="0.25"/>
    <row r="27" spans="1:2" ht="15.75" customHeight="1" x14ac:dyDescent="0.25"/>
    <row r="28" spans="1:2" ht="15.75" customHeight="1" x14ac:dyDescent="0.25"/>
    <row r="29" spans="1:2" ht="15.75" customHeight="1" x14ac:dyDescent="0.25"/>
    <row r="30" spans="1:2" ht="15.75" customHeight="1" x14ac:dyDescent="0.25"/>
    <row r="31" spans="1:2" ht="15.75" customHeight="1" x14ac:dyDescent="0.25"/>
    <row r="32" spans="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AA1000"/>
  <sheetViews>
    <sheetView showGridLines="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59765625" defaultRowHeight="15" customHeight="1" x14ac:dyDescent="0.25"/>
  <cols>
    <col min="1" max="1" width="54.8984375" customWidth="1"/>
    <col min="2" max="2" width="15.59765625" customWidth="1"/>
    <col min="3" max="3" width="12.8984375" customWidth="1"/>
    <col min="4" max="4" width="13.5" customWidth="1"/>
    <col min="5" max="5" width="25" customWidth="1"/>
    <col min="6" max="6" width="48" customWidth="1"/>
    <col min="7" max="7" width="25.5" customWidth="1"/>
    <col min="8" max="27" width="10" customWidth="1"/>
  </cols>
  <sheetData>
    <row r="1" spans="1:27" ht="47.25" customHeight="1" x14ac:dyDescent="0.25">
      <c r="A1" s="12" t="s">
        <v>3434</v>
      </c>
      <c r="B1" s="12" t="s">
        <v>133</v>
      </c>
      <c r="C1" s="12" t="s">
        <v>3435</v>
      </c>
      <c r="D1" s="12" t="s">
        <v>2917</v>
      </c>
      <c r="E1" s="12" t="s">
        <v>3436</v>
      </c>
      <c r="F1" s="13" t="s">
        <v>3437</v>
      </c>
      <c r="G1" s="13" t="s">
        <v>3438</v>
      </c>
      <c r="H1" s="14"/>
      <c r="I1" s="14"/>
      <c r="J1" s="14"/>
      <c r="K1" s="14"/>
      <c r="L1" s="14"/>
      <c r="M1" s="14"/>
      <c r="N1" s="14"/>
      <c r="O1" s="14"/>
      <c r="P1" s="14"/>
      <c r="Q1" s="14"/>
      <c r="R1" s="14"/>
      <c r="S1" s="14"/>
      <c r="T1" s="14"/>
      <c r="U1" s="14"/>
      <c r="V1" s="14"/>
      <c r="W1" s="14"/>
      <c r="X1" s="14"/>
      <c r="Y1" s="14"/>
      <c r="Z1" s="14"/>
      <c r="AA1" s="14"/>
    </row>
    <row r="2" spans="1:27" ht="56.25" hidden="1" customHeight="1" x14ac:dyDescent="0.25">
      <c r="A2" s="15"/>
      <c r="B2" s="16"/>
      <c r="C2" s="16"/>
      <c r="D2" s="16"/>
      <c r="E2" s="16"/>
      <c r="F2" s="17"/>
      <c r="G2" s="18"/>
      <c r="H2" s="19"/>
      <c r="I2" s="19"/>
      <c r="J2" s="19"/>
      <c r="K2" s="19"/>
      <c r="L2" s="19"/>
      <c r="M2" s="19"/>
      <c r="N2" s="19"/>
      <c r="O2" s="19"/>
      <c r="P2" s="19"/>
      <c r="Q2" s="19"/>
      <c r="R2" s="19"/>
      <c r="S2" s="19"/>
      <c r="T2" s="19"/>
      <c r="U2" s="19"/>
      <c r="V2" s="19"/>
      <c r="W2" s="19"/>
      <c r="X2" s="19"/>
      <c r="Y2" s="19"/>
      <c r="Z2" s="19"/>
      <c r="AA2" s="19"/>
    </row>
    <row r="3" spans="1:27" ht="40.5" customHeight="1" x14ac:dyDescent="0.25">
      <c r="A3" s="20" t="s">
        <v>3439</v>
      </c>
      <c r="B3" s="21" t="s">
        <v>3440</v>
      </c>
      <c r="C3" s="20" t="s">
        <v>3441</v>
      </c>
      <c r="D3" s="20" t="s">
        <v>1189</v>
      </c>
      <c r="E3" s="20" t="s">
        <v>3442</v>
      </c>
      <c r="F3" s="22" t="s">
        <v>3443</v>
      </c>
      <c r="G3" s="23" t="s">
        <v>3444</v>
      </c>
      <c r="H3" s="19"/>
      <c r="I3" s="19"/>
      <c r="J3" s="19"/>
      <c r="K3" s="19"/>
      <c r="L3" s="19"/>
      <c r="M3" s="19"/>
      <c r="N3" s="19"/>
      <c r="O3" s="19"/>
      <c r="P3" s="19"/>
      <c r="Q3" s="19"/>
      <c r="R3" s="19"/>
      <c r="S3" s="19"/>
      <c r="T3" s="19"/>
      <c r="U3" s="19"/>
      <c r="V3" s="19"/>
      <c r="W3" s="19"/>
      <c r="X3" s="19"/>
      <c r="Y3" s="19"/>
      <c r="Z3" s="19"/>
      <c r="AA3" s="19"/>
    </row>
    <row r="4" spans="1:27" ht="66.75" customHeight="1" x14ac:dyDescent="0.25">
      <c r="A4" s="20" t="s">
        <v>3445</v>
      </c>
      <c r="B4" s="21" t="s">
        <v>3446</v>
      </c>
      <c r="C4" s="20" t="s">
        <v>3441</v>
      </c>
      <c r="D4" s="20" t="s">
        <v>1189</v>
      </c>
      <c r="E4" s="24" t="s">
        <v>3442</v>
      </c>
      <c r="F4" s="22" t="s">
        <v>3447</v>
      </c>
      <c r="G4" s="23" t="s">
        <v>3444</v>
      </c>
      <c r="H4" s="19"/>
      <c r="I4" s="19"/>
      <c r="J4" s="19"/>
      <c r="K4" s="19"/>
      <c r="L4" s="19"/>
      <c r="M4" s="19"/>
      <c r="N4" s="19"/>
      <c r="O4" s="19"/>
      <c r="P4" s="19"/>
      <c r="Q4" s="19"/>
      <c r="R4" s="19"/>
      <c r="S4" s="19"/>
      <c r="T4" s="19"/>
      <c r="U4" s="19"/>
      <c r="V4" s="19"/>
      <c r="W4" s="19"/>
      <c r="X4" s="19"/>
      <c r="Y4" s="19"/>
      <c r="Z4" s="19"/>
      <c r="AA4" s="19"/>
    </row>
    <row r="5" spans="1:27" ht="81.75" customHeight="1" x14ac:dyDescent="0.25">
      <c r="A5" s="25" t="s">
        <v>3448</v>
      </c>
      <c r="B5" s="26" t="s">
        <v>3449</v>
      </c>
      <c r="C5" s="25" t="s">
        <v>3450</v>
      </c>
      <c r="D5" s="25" t="s">
        <v>3451</v>
      </c>
      <c r="E5" s="25" t="s">
        <v>3442</v>
      </c>
      <c r="F5" s="22" t="s">
        <v>3452</v>
      </c>
      <c r="G5" s="23" t="s">
        <v>3453</v>
      </c>
      <c r="H5" s="19"/>
      <c r="I5" s="19"/>
      <c r="J5" s="19"/>
      <c r="K5" s="19"/>
      <c r="L5" s="19"/>
      <c r="M5" s="19"/>
      <c r="N5" s="19"/>
      <c r="O5" s="19"/>
      <c r="P5" s="19"/>
      <c r="Q5" s="19"/>
      <c r="R5" s="19"/>
      <c r="S5" s="19"/>
      <c r="T5" s="19"/>
      <c r="U5" s="19"/>
      <c r="V5" s="19"/>
      <c r="W5" s="19"/>
      <c r="X5" s="19"/>
      <c r="Y5" s="19"/>
      <c r="Z5" s="19"/>
      <c r="AA5" s="19"/>
    </row>
    <row r="6" spans="1:27" ht="59.25" customHeight="1" x14ac:dyDescent="0.25">
      <c r="A6" s="25" t="s">
        <v>3454</v>
      </c>
      <c r="B6" s="26" t="s">
        <v>3455</v>
      </c>
      <c r="C6" s="25" t="s">
        <v>3450</v>
      </c>
      <c r="D6" s="25" t="s">
        <v>3451</v>
      </c>
      <c r="E6" s="25" t="s">
        <v>3442</v>
      </c>
      <c r="F6" s="22" t="s">
        <v>3456</v>
      </c>
      <c r="G6" s="27" t="s">
        <v>3457</v>
      </c>
      <c r="H6" s="19"/>
      <c r="I6" s="19"/>
      <c r="J6" s="19"/>
      <c r="K6" s="19"/>
      <c r="L6" s="19"/>
      <c r="M6" s="19"/>
      <c r="N6" s="19"/>
      <c r="O6" s="19"/>
      <c r="P6" s="19"/>
      <c r="Q6" s="19"/>
      <c r="R6" s="19"/>
      <c r="S6" s="19"/>
      <c r="T6" s="19"/>
      <c r="U6" s="19"/>
      <c r="V6" s="19"/>
      <c r="W6" s="19"/>
      <c r="X6" s="19"/>
      <c r="Y6" s="19"/>
      <c r="Z6" s="19"/>
      <c r="AA6" s="19"/>
    </row>
    <row r="7" spans="1:27" ht="44.25" customHeight="1" x14ac:dyDescent="0.25">
      <c r="A7" s="25" t="s">
        <v>3458</v>
      </c>
      <c r="B7" s="26" t="s">
        <v>3455</v>
      </c>
      <c r="C7" s="25" t="s">
        <v>3441</v>
      </c>
      <c r="D7" s="25" t="s">
        <v>3451</v>
      </c>
      <c r="E7" s="25" t="s">
        <v>3442</v>
      </c>
      <c r="F7" s="22" t="s">
        <v>3459</v>
      </c>
      <c r="G7" s="27" t="s">
        <v>3457</v>
      </c>
      <c r="H7" s="19"/>
      <c r="I7" s="19"/>
      <c r="J7" s="19"/>
      <c r="K7" s="19"/>
      <c r="L7" s="19"/>
      <c r="M7" s="19"/>
      <c r="N7" s="19"/>
      <c r="O7" s="19"/>
      <c r="P7" s="19"/>
      <c r="Q7" s="19"/>
      <c r="R7" s="19"/>
      <c r="S7" s="19"/>
      <c r="T7" s="19"/>
      <c r="U7" s="19"/>
      <c r="V7" s="19"/>
      <c r="W7" s="19"/>
      <c r="X7" s="19"/>
      <c r="Y7" s="19"/>
      <c r="Z7" s="19"/>
      <c r="AA7" s="19"/>
    </row>
    <row r="8" spans="1:27" ht="42" customHeight="1" x14ac:dyDescent="0.25">
      <c r="A8" s="25" t="s">
        <v>3460</v>
      </c>
      <c r="B8" s="26" t="s">
        <v>3455</v>
      </c>
      <c r="C8" s="25" t="s">
        <v>3441</v>
      </c>
      <c r="D8" s="25" t="s">
        <v>3451</v>
      </c>
      <c r="E8" s="25" t="s">
        <v>3442</v>
      </c>
      <c r="F8" s="22" t="s">
        <v>3461</v>
      </c>
      <c r="G8" s="27" t="s">
        <v>3457</v>
      </c>
      <c r="H8" s="19"/>
      <c r="I8" s="19"/>
      <c r="J8" s="19"/>
      <c r="K8" s="19"/>
      <c r="L8" s="19"/>
      <c r="M8" s="19"/>
      <c r="N8" s="19"/>
      <c r="O8" s="19"/>
      <c r="P8" s="19"/>
      <c r="Q8" s="19"/>
      <c r="R8" s="19"/>
      <c r="S8" s="19"/>
      <c r="T8" s="19"/>
      <c r="U8" s="19"/>
      <c r="V8" s="19"/>
      <c r="W8" s="19"/>
      <c r="X8" s="19"/>
      <c r="Y8" s="19"/>
      <c r="Z8" s="19"/>
      <c r="AA8" s="19"/>
    </row>
    <row r="9" spans="1:27" ht="47.25" customHeight="1" x14ac:dyDescent="0.25">
      <c r="A9" s="25" t="s">
        <v>3462</v>
      </c>
      <c r="B9" s="26" t="s">
        <v>3455</v>
      </c>
      <c r="C9" s="25" t="s">
        <v>3441</v>
      </c>
      <c r="D9" s="25" t="s">
        <v>3451</v>
      </c>
      <c r="E9" s="25" t="s">
        <v>3442</v>
      </c>
      <c r="F9" s="22" t="s">
        <v>3463</v>
      </c>
      <c r="G9" s="23" t="s">
        <v>3457</v>
      </c>
      <c r="H9" s="19"/>
      <c r="I9" s="19"/>
      <c r="J9" s="19"/>
      <c r="K9" s="19"/>
      <c r="L9" s="19"/>
      <c r="M9" s="19"/>
      <c r="N9" s="19"/>
      <c r="O9" s="19"/>
      <c r="P9" s="19"/>
      <c r="Q9" s="19"/>
      <c r="R9" s="19"/>
      <c r="S9" s="19"/>
      <c r="T9" s="19"/>
      <c r="U9" s="19"/>
      <c r="V9" s="19"/>
      <c r="W9" s="19"/>
      <c r="X9" s="19"/>
      <c r="Y9" s="19"/>
      <c r="Z9" s="19"/>
      <c r="AA9" s="19"/>
    </row>
    <row r="10" spans="1:27" ht="48" customHeight="1" x14ac:dyDescent="0.25">
      <c r="A10" s="24" t="s">
        <v>3464</v>
      </c>
      <c r="B10" s="28" t="s">
        <v>3465</v>
      </c>
      <c r="C10" s="24" t="s">
        <v>3441</v>
      </c>
      <c r="D10" s="24" t="s">
        <v>3466</v>
      </c>
      <c r="E10" s="24" t="s">
        <v>3467</v>
      </c>
      <c r="F10" s="22" t="s">
        <v>3468</v>
      </c>
      <c r="G10" s="23" t="s">
        <v>3469</v>
      </c>
      <c r="H10" s="19"/>
      <c r="I10" s="19"/>
      <c r="J10" s="19"/>
      <c r="K10" s="19"/>
      <c r="L10" s="19"/>
      <c r="M10" s="19"/>
      <c r="N10" s="19"/>
      <c r="O10" s="19"/>
      <c r="P10" s="19"/>
      <c r="Q10" s="19"/>
      <c r="R10" s="19"/>
      <c r="S10" s="19"/>
      <c r="T10" s="19"/>
      <c r="U10" s="19"/>
      <c r="V10" s="19"/>
      <c r="W10" s="19"/>
      <c r="X10" s="19"/>
      <c r="Y10" s="19"/>
      <c r="Z10" s="19"/>
      <c r="AA10" s="19"/>
    </row>
    <row r="11" spans="1:27" ht="51" customHeight="1" x14ac:dyDescent="0.25">
      <c r="A11" s="24" t="s">
        <v>3470</v>
      </c>
      <c r="B11" s="28" t="s">
        <v>3471</v>
      </c>
      <c r="C11" s="24" t="s">
        <v>3441</v>
      </c>
      <c r="D11" s="24" t="s">
        <v>3466</v>
      </c>
      <c r="E11" s="24" t="s">
        <v>3467</v>
      </c>
      <c r="F11" s="29"/>
      <c r="G11" s="30"/>
      <c r="H11" s="19"/>
      <c r="I11" s="19"/>
      <c r="J11" s="19"/>
      <c r="K11" s="19"/>
      <c r="L11" s="19"/>
      <c r="M11" s="19"/>
      <c r="N11" s="19"/>
      <c r="O11" s="19"/>
      <c r="P11" s="19"/>
      <c r="Q11" s="19"/>
      <c r="R11" s="19"/>
      <c r="S11" s="19"/>
      <c r="T11" s="19"/>
      <c r="U11" s="19"/>
      <c r="V11" s="19"/>
      <c r="W11" s="19"/>
      <c r="X11" s="19"/>
      <c r="Y11" s="19"/>
      <c r="Z11" s="19"/>
      <c r="AA11" s="19"/>
    </row>
    <row r="12" spans="1:27" ht="81" customHeight="1" x14ac:dyDescent="0.25">
      <c r="A12" s="31" t="s">
        <v>3472</v>
      </c>
      <c r="B12" s="32" t="s">
        <v>3473</v>
      </c>
      <c r="C12" s="31" t="s">
        <v>3450</v>
      </c>
      <c r="D12" s="31" t="s">
        <v>3473</v>
      </c>
      <c r="E12" s="31" t="s">
        <v>3474</v>
      </c>
      <c r="F12" s="22" t="s">
        <v>3475</v>
      </c>
      <c r="G12" s="23" t="s">
        <v>3444</v>
      </c>
      <c r="H12" s="19"/>
      <c r="I12" s="19"/>
      <c r="J12" s="19"/>
      <c r="K12" s="19"/>
      <c r="L12" s="19"/>
      <c r="M12" s="19"/>
      <c r="N12" s="19"/>
      <c r="O12" s="19"/>
      <c r="P12" s="19"/>
      <c r="Q12" s="19"/>
      <c r="R12" s="19"/>
      <c r="S12" s="19"/>
      <c r="T12" s="19"/>
      <c r="U12" s="19"/>
      <c r="V12" s="19"/>
      <c r="W12" s="19"/>
      <c r="X12" s="19"/>
      <c r="Y12" s="19"/>
      <c r="Z12" s="19"/>
      <c r="AA12" s="19"/>
    </row>
    <row r="13" spans="1:27" ht="63" customHeight="1" x14ac:dyDescent="0.25">
      <c r="A13" s="24" t="s">
        <v>3476</v>
      </c>
      <c r="B13" s="28" t="s">
        <v>3477</v>
      </c>
      <c r="C13" s="24" t="s">
        <v>3450</v>
      </c>
      <c r="D13" s="24" t="s">
        <v>3478</v>
      </c>
      <c r="E13" s="24" t="s">
        <v>3479</v>
      </c>
      <c r="F13" s="22" t="s">
        <v>3480</v>
      </c>
      <c r="G13" s="23" t="s">
        <v>3481</v>
      </c>
      <c r="H13" s="19"/>
      <c r="I13" s="19"/>
      <c r="J13" s="19"/>
      <c r="K13" s="19"/>
      <c r="L13" s="19"/>
      <c r="M13" s="19"/>
      <c r="N13" s="19"/>
      <c r="O13" s="19"/>
      <c r="P13" s="19"/>
      <c r="Q13" s="19"/>
      <c r="R13" s="19"/>
      <c r="S13" s="19"/>
      <c r="T13" s="19"/>
      <c r="U13" s="19"/>
      <c r="V13" s="19"/>
      <c r="W13" s="19"/>
      <c r="X13" s="19"/>
      <c r="Y13" s="19"/>
      <c r="Z13" s="19"/>
      <c r="AA13" s="19"/>
    </row>
    <row r="14" spans="1:27" ht="57" customHeight="1" x14ac:dyDescent="0.25">
      <c r="A14" s="24" t="s">
        <v>3482</v>
      </c>
      <c r="B14" s="28" t="s">
        <v>3477</v>
      </c>
      <c r="C14" s="24" t="s">
        <v>3450</v>
      </c>
      <c r="D14" s="24" t="s">
        <v>3478</v>
      </c>
      <c r="E14" s="24" t="s">
        <v>3479</v>
      </c>
      <c r="F14" s="22"/>
      <c r="G14" s="23"/>
      <c r="H14" s="19"/>
      <c r="I14" s="19"/>
      <c r="J14" s="19"/>
      <c r="K14" s="19"/>
      <c r="L14" s="19"/>
      <c r="M14" s="19"/>
      <c r="N14" s="19"/>
      <c r="O14" s="19"/>
      <c r="P14" s="19"/>
      <c r="Q14" s="19"/>
      <c r="R14" s="19"/>
      <c r="S14" s="19"/>
      <c r="T14" s="19"/>
      <c r="U14" s="19"/>
      <c r="V14" s="19"/>
      <c r="W14" s="19"/>
      <c r="X14" s="19"/>
      <c r="Y14" s="19"/>
      <c r="Z14" s="19"/>
      <c r="AA14" s="19"/>
    </row>
    <row r="15" spans="1:27" ht="75.75" customHeight="1" x14ac:dyDescent="0.25">
      <c r="A15" s="31" t="s">
        <v>3483</v>
      </c>
      <c r="B15" s="32" t="s">
        <v>3484</v>
      </c>
      <c r="C15" s="31" t="s">
        <v>3450</v>
      </c>
      <c r="D15" s="31" t="s">
        <v>3485</v>
      </c>
      <c r="E15" s="31" t="s">
        <v>3486</v>
      </c>
      <c r="F15" s="22" t="s">
        <v>3487</v>
      </c>
      <c r="G15" s="23" t="s">
        <v>3488</v>
      </c>
      <c r="H15" s="19"/>
      <c r="I15" s="19"/>
      <c r="J15" s="19"/>
      <c r="K15" s="19"/>
      <c r="L15" s="19"/>
      <c r="M15" s="19"/>
      <c r="N15" s="19"/>
      <c r="O15" s="19"/>
      <c r="P15" s="19"/>
      <c r="Q15" s="19"/>
      <c r="R15" s="19"/>
      <c r="S15" s="19"/>
      <c r="T15" s="19"/>
      <c r="U15" s="19"/>
      <c r="V15" s="19"/>
      <c r="W15" s="19"/>
      <c r="X15" s="19"/>
      <c r="Y15" s="19"/>
      <c r="Z15" s="19"/>
      <c r="AA15" s="19"/>
    </row>
    <row r="16" spans="1:27" ht="67.5" customHeight="1" x14ac:dyDescent="0.25">
      <c r="A16" s="31" t="s">
        <v>3489</v>
      </c>
      <c r="B16" s="32" t="s">
        <v>3484</v>
      </c>
      <c r="C16" s="31" t="s">
        <v>3450</v>
      </c>
      <c r="D16" s="31" t="s">
        <v>3485</v>
      </c>
      <c r="E16" s="31" t="s">
        <v>3486</v>
      </c>
      <c r="F16" s="29"/>
      <c r="G16" s="30"/>
      <c r="H16" s="19"/>
      <c r="I16" s="19"/>
      <c r="J16" s="19"/>
      <c r="K16" s="19"/>
      <c r="L16" s="19"/>
      <c r="M16" s="19"/>
      <c r="N16" s="19"/>
      <c r="O16" s="19"/>
      <c r="P16" s="19"/>
      <c r="Q16" s="19"/>
      <c r="R16" s="19"/>
      <c r="S16" s="19"/>
      <c r="T16" s="19"/>
      <c r="U16" s="19"/>
      <c r="V16" s="19"/>
      <c r="W16" s="19"/>
      <c r="X16" s="19"/>
      <c r="Y16" s="19"/>
      <c r="Z16" s="19"/>
      <c r="AA16" s="19"/>
    </row>
    <row r="17" spans="1:27" ht="68.25" customHeight="1" x14ac:dyDescent="0.25">
      <c r="A17" s="31" t="s">
        <v>3490</v>
      </c>
      <c r="B17" s="32" t="s">
        <v>3484</v>
      </c>
      <c r="C17" s="31" t="s">
        <v>3450</v>
      </c>
      <c r="D17" s="31" t="s">
        <v>3485</v>
      </c>
      <c r="E17" s="31" t="s">
        <v>3486</v>
      </c>
      <c r="F17" s="29"/>
      <c r="G17" s="30"/>
      <c r="H17" s="19"/>
      <c r="I17" s="19"/>
      <c r="J17" s="19"/>
      <c r="K17" s="19"/>
      <c r="L17" s="19"/>
      <c r="M17" s="19"/>
      <c r="N17" s="19"/>
      <c r="O17" s="19"/>
      <c r="P17" s="19"/>
      <c r="Q17" s="19"/>
      <c r="R17" s="19"/>
      <c r="S17" s="19"/>
      <c r="T17" s="19"/>
      <c r="U17" s="19"/>
      <c r="V17" s="19"/>
      <c r="W17" s="19"/>
      <c r="X17" s="19"/>
      <c r="Y17" s="19"/>
      <c r="Z17" s="19"/>
      <c r="AA17" s="19"/>
    </row>
    <row r="18" spans="1:27" ht="62.25" customHeight="1" x14ac:dyDescent="0.25">
      <c r="A18" s="24" t="s">
        <v>3491</v>
      </c>
      <c r="B18" s="28" t="s">
        <v>3471</v>
      </c>
      <c r="C18" s="24" t="s">
        <v>3450</v>
      </c>
      <c r="D18" s="24" t="s">
        <v>3492</v>
      </c>
      <c r="E18" s="24" t="s">
        <v>3486</v>
      </c>
      <c r="F18" s="22" t="s">
        <v>3493</v>
      </c>
      <c r="G18" s="23" t="s">
        <v>3494</v>
      </c>
      <c r="H18" s="19"/>
      <c r="I18" s="19"/>
      <c r="J18" s="19"/>
      <c r="K18" s="19"/>
      <c r="L18" s="19"/>
      <c r="M18" s="19"/>
      <c r="N18" s="19"/>
      <c r="O18" s="19"/>
      <c r="P18" s="19"/>
      <c r="Q18" s="19"/>
      <c r="R18" s="19"/>
      <c r="S18" s="19"/>
      <c r="T18" s="19"/>
      <c r="U18" s="19"/>
      <c r="V18" s="19"/>
      <c r="W18" s="19"/>
      <c r="X18" s="19"/>
      <c r="Y18" s="19"/>
      <c r="Z18" s="19"/>
      <c r="AA18" s="19"/>
    </row>
    <row r="19" spans="1:27" ht="64.5" customHeight="1" x14ac:dyDescent="0.25">
      <c r="A19" s="24" t="s">
        <v>3495</v>
      </c>
      <c r="B19" s="28" t="s">
        <v>3471</v>
      </c>
      <c r="C19" s="24" t="s">
        <v>3450</v>
      </c>
      <c r="D19" s="24" t="s">
        <v>3492</v>
      </c>
      <c r="E19" s="24" t="s">
        <v>3486</v>
      </c>
      <c r="F19" s="22"/>
      <c r="G19" s="23"/>
      <c r="H19" s="19"/>
      <c r="I19" s="19"/>
      <c r="J19" s="19"/>
      <c r="K19" s="19"/>
      <c r="L19" s="19"/>
      <c r="M19" s="19"/>
      <c r="N19" s="19"/>
      <c r="O19" s="19"/>
      <c r="P19" s="19"/>
      <c r="Q19" s="19"/>
      <c r="R19" s="19"/>
      <c r="S19" s="19"/>
      <c r="T19" s="19"/>
      <c r="U19" s="19"/>
      <c r="V19" s="19"/>
      <c r="W19" s="19"/>
      <c r="X19" s="19"/>
      <c r="Y19" s="19"/>
      <c r="Z19" s="19"/>
      <c r="AA19" s="19"/>
    </row>
    <row r="20" spans="1:27" ht="0.75" customHeight="1" x14ac:dyDescent="0.25">
      <c r="A20" s="24" t="s">
        <v>3496</v>
      </c>
      <c r="B20" s="28" t="s">
        <v>3473</v>
      </c>
      <c r="C20" s="24" t="s">
        <v>3450</v>
      </c>
      <c r="D20" s="24" t="s">
        <v>3492</v>
      </c>
      <c r="E20" s="24" t="s">
        <v>3486</v>
      </c>
      <c r="F20" s="22" t="s">
        <v>3497</v>
      </c>
      <c r="G20" s="23" t="s">
        <v>3498</v>
      </c>
      <c r="H20" s="19"/>
      <c r="I20" s="19"/>
      <c r="J20" s="19"/>
      <c r="K20" s="19"/>
      <c r="L20" s="19"/>
      <c r="M20" s="19"/>
      <c r="N20" s="19"/>
      <c r="O20" s="19"/>
      <c r="P20" s="19"/>
      <c r="Q20" s="19"/>
      <c r="R20" s="19"/>
      <c r="S20" s="19"/>
      <c r="T20" s="19"/>
      <c r="U20" s="19"/>
      <c r="V20" s="19"/>
      <c r="W20" s="19"/>
      <c r="X20" s="19"/>
      <c r="Y20" s="19"/>
      <c r="Z20" s="19"/>
      <c r="AA20" s="19"/>
    </row>
    <row r="21" spans="1:27" ht="80.25" customHeight="1" x14ac:dyDescent="0.25">
      <c r="A21" s="31" t="s">
        <v>3499</v>
      </c>
      <c r="B21" s="32" t="s">
        <v>3455</v>
      </c>
      <c r="C21" s="31" t="s">
        <v>3450</v>
      </c>
      <c r="D21" s="31" t="s">
        <v>3500</v>
      </c>
      <c r="E21" s="31" t="s">
        <v>3486</v>
      </c>
      <c r="F21" s="22" t="s">
        <v>3501</v>
      </c>
      <c r="G21" s="23" t="s">
        <v>3502</v>
      </c>
      <c r="H21" s="19"/>
      <c r="I21" s="19"/>
      <c r="J21" s="19"/>
      <c r="K21" s="19"/>
      <c r="L21" s="19"/>
      <c r="M21" s="19"/>
      <c r="N21" s="19"/>
      <c r="O21" s="19"/>
      <c r="P21" s="19"/>
      <c r="Q21" s="19"/>
      <c r="R21" s="19"/>
      <c r="S21" s="19"/>
      <c r="T21" s="19"/>
      <c r="U21" s="19"/>
      <c r="V21" s="19"/>
      <c r="W21" s="19"/>
      <c r="X21" s="19"/>
      <c r="Y21" s="19"/>
      <c r="Z21" s="19"/>
      <c r="AA21" s="19"/>
    </row>
    <row r="22" spans="1:27" ht="78.75" customHeight="1" x14ac:dyDescent="0.25">
      <c r="A22" s="24" t="s">
        <v>3503</v>
      </c>
      <c r="B22" s="28" t="s">
        <v>1126</v>
      </c>
      <c r="C22" s="24" t="s">
        <v>3450</v>
      </c>
      <c r="D22" s="24" t="s">
        <v>3485</v>
      </c>
      <c r="E22" s="24" t="s">
        <v>3486</v>
      </c>
      <c r="F22" s="22" t="s">
        <v>3504</v>
      </c>
      <c r="G22" s="23" t="s">
        <v>3505</v>
      </c>
      <c r="H22" s="19"/>
      <c r="I22" s="19"/>
      <c r="J22" s="19"/>
      <c r="K22" s="19"/>
      <c r="L22" s="19"/>
      <c r="M22" s="19"/>
      <c r="N22" s="19"/>
      <c r="O22" s="19"/>
      <c r="P22" s="19"/>
      <c r="Q22" s="19"/>
      <c r="R22" s="19"/>
      <c r="S22" s="19"/>
      <c r="T22" s="19"/>
      <c r="U22" s="19"/>
      <c r="V22" s="19"/>
      <c r="W22" s="19"/>
      <c r="X22" s="19"/>
      <c r="Y22" s="19"/>
      <c r="Z22" s="19"/>
      <c r="AA22" s="19"/>
    </row>
    <row r="23" spans="1:27" ht="66.75" customHeight="1" x14ac:dyDescent="0.25">
      <c r="A23" s="24" t="s">
        <v>3506</v>
      </c>
      <c r="B23" s="28" t="s">
        <v>3507</v>
      </c>
      <c r="C23" s="28" t="s">
        <v>3450</v>
      </c>
      <c r="D23" s="28" t="s">
        <v>3485</v>
      </c>
      <c r="E23" s="28" t="s">
        <v>3486</v>
      </c>
      <c r="F23" s="22"/>
      <c r="G23" s="23" t="s">
        <v>3508</v>
      </c>
      <c r="H23" s="19"/>
      <c r="I23" s="19"/>
      <c r="J23" s="19"/>
      <c r="K23" s="19"/>
      <c r="L23" s="19"/>
      <c r="M23" s="19"/>
      <c r="N23" s="19"/>
      <c r="O23" s="19"/>
      <c r="P23" s="19"/>
      <c r="Q23" s="19"/>
      <c r="R23" s="19"/>
      <c r="S23" s="19"/>
      <c r="T23" s="19"/>
      <c r="U23" s="19"/>
      <c r="V23" s="19"/>
      <c r="W23" s="19"/>
      <c r="X23" s="19"/>
      <c r="Y23" s="19"/>
      <c r="Z23" s="19"/>
      <c r="AA23" s="19"/>
    </row>
    <row r="24" spans="1:27" ht="33.75" customHeight="1" x14ac:dyDescent="0.25">
      <c r="A24" s="24" t="s">
        <v>3509</v>
      </c>
      <c r="B24" s="28"/>
      <c r="C24" s="28"/>
      <c r="D24" s="28"/>
      <c r="E24" s="28"/>
      <c r="F24" s="22"/>
      <c r="G24" s="30"/>
      <c r="H24" s="19"/>
      <c r="I24" s="19"/>
      <c r="J24" s="19"/>
      <c r="K24" s="19"/>
      <c r="L24" s="19"/>
      <c r="M24" s="19"/>
      <c r="N24" s="19"/>
      <c r="O24" s="19"/>
      <c r="P24" s="19"/>
      <c r="Q24" s="19"/>
      <c r="R24" s="19"/>
      <c r="S24" s="19"/>
      <c r="T24" s="19"/>
      <c r="U24" s="19"/>
      <c r="V24" s="19"/>
      <c r="W24" s="19"/>
      <c r="X24" s="19"/>
      <c r="Y24" s="19"/>
      <c r="Z24" s="19"/>
      <c r="AA24" s="19"/>
    </row>
    <row r="25" spans="1:27" ht="94.5" customHeight="1" x14ac:dyDescent="0.25">
      <c r="A25" s="24" t="s">
        <v>3510</v>
      </c>
      <c r="B25" s="28" t="s">
        <v>3449</v>
      </c>
      <c r="C25" s="24" t="s">
        <v>3450</v>
      </c>
      <c r="D25" s="24" t="s">
        <v>3485</v>
      </c>
      <c r="E25" s="24" t="s">
        <v>3486</v>
      </c>
      <c r="F25" s="22"/>
      <c r="G25" s="23" t="s">
        <v>3511</v>
      </c>
      <c r="H25" s="19"/>
      <c r="I25" s="19"/>
      <c r="J25" s="19"/>
      <c r="K25" s="19"/>
      <c r="L25" s="19"/>
      <c r="M25" s="19"/>
      <c r="N25" s="19"/>
      <c r="O25" s="19"/>
      <c r="P25" s="19"/>
      <c r="Q25" s="19"/>
      <c r="R25" s="19"/>
      <c r="S25" s="19"/>
      <c r="T25" s="19"/>
      <c r="U25" s="19"/>
      <c r="V25" s="19"/>
      <c r="W25" s="19"/>
      <c r="X25" s="19"/>
      <c r="Y25" s="19"/>
      <c r="Z25" s="19"/>
      <c r="AA25" s="19"/>
    </row>
    <row r="26" spans="1:27" ht="116.25" customHeight="1" x14ac:dyDescent="0.25">
      <c r="A26" s="31" t="s">
        <v>3512</v>
      </c>
      <c r="B26" s="32" t="s">
        <v>3513</v>
      </c>
      <c r="C26" s="31" t="s">
        <v>3441</v>
      </c>
      <c r="D26" s="31" t="s">
        <v>3514</v>
      </c>
      <c r="E26" s="31" t="s">
        <v>3428</v>
      </c>
      <c r="F26" s="22" t="s">
        <v>3515</v>
      </c>
      <c r="G26" s="23" t="s">
        <v>3516</v>
      </c>
      <c r="H26" s="19"/>
      <c r="I26" s="19"/>
      <c r="J26" s="19"/>
      <c r="K26" s="19"/>
      <c r="L26" s="19"/>
      <c r="M26" s="19"/>
      <c r="N26" s="19"/>
      <c r="O26" s="19"/>
      <c r="P26" s="19"/>
      <c r="Q26" s="19"/>
      <c r="R26" s="19"/>
      <c r="S26" s="19"/>
      <c r="T26" s="19"/>
      <c r="U26" s="19"/>
      <c r="V26" s="19"/>
      <c r="W26" s="19"/>
      <c r="X26" s="19"/>
      <c r="Y26" s="19"/>
      <c r="Z26" s="19"/>
      <c r="AA26" s="19"/>
    </row>
    <row r="27" spans="1:27" ht="36" customHeight="1" x14ac:dyDescent="0.25">
      <c r="A27" s="24" t="s">
        <v>3517</v>
      </c>
      <c r="B27" s="28" t="s">
        <v>3473</v>
      </c>
      <c r="C27" s="24" t="s">
        <v>3450</v>
      </c>
      <c r="D27" s="24" t="s">
        <v>3518</v>
      </c>
      <c r="E27" s="24" t="s">
        <v>3519</v>
      </c>
      <c r="F27" s="22" t="s">
        <v>3520</v>
      </c>
      <c r="G27" s="23" t="s">
        <v>3444</v>
      </c>
      <c r="H27" s="19"/>
      <c r="I27" s="19"/>
      <c r="J27" s="19"/>
      <c r="K27" s="19"/>
      <c r="L27" s="19"/>
      <c r="M27" s="19"/>
      <c r="N27" s="19"/>
      <c r="O27" s="19"/>
      <c r="P27" s="19"/>
      <c r="Q27" s="19"/>
      <c r="R27" s="19"/>
      <c r="S27" s="19"/>
      <c r="T27" s="19"/>
      <c r="U27" s="19"/>
      <c r="V27" s="19"/>
      <c r="W27" s="19"/>
      <c r="X27" s="19"/>
      <c r="Y27" s="19"/>
      <c r="Z27" s="19"/>
      <c r="AA27" s="19"/>
    </row>
    <row r="28" spans="1:27" ht="44.25" customHeight="1" x14ac:dyDescent="0.25">
      <c r="A28" s="31" t="s">
        <v>3521</v>
      </c>
      <c r="B28" s="32" t="s">
        <v>3522</v>
      </c>
      <c r="C28" s="31" t="s">
        <v>3441</v>
      </c>
      <c r="D28" s="31" t="s">
        <v>3523</v>
      </c>
      <c r="E28" s="31" t="s">
        <v>3428</v>
      </c>
      <c r="F28" s="22" t="s">
        <v>3524</v>
      </c>
      <c r="G28" s="23" t="s">
        <v>3525</v>
      </c>
      <c r="H28" s="19"/>
      <c r="I28" s="19"/>
      <c r="J28" s="19"/>
      <c r="K28" s="19"/>
      <c r="L28" s="19"/>
      <c r="M28" s="19"/>
      <c r="N28" s="19"/>
      <c r="O28" s="19"/>
      <c r="P28" s="19"/>
      <c r="Q28" s="19"/>
      <c r="R28" s="19"/>
      <c r="S28" s="19"/>
      <c r="T28" s="19"/>
      <c r="U28" s="19"/>
      <c r="V28" s="19"/>
      <c r="W28" s="19"/>
      <c r="X28" s="19"/>
      <c r="Y28" s="19"/>
      <c r="Z28" s="19"/>
      <c r="AA28" s="19"/>
    </row>
    <row r="29" spans="1:27" ht="75.75" customHeight="1" x14ac:dyDescent="0.25">
      <c r="A29" s="31" t="s">
        <v>3526</v>
      </c>
      <c r="B29" s="32" t="s">
        <v>3455</v>
      </c>
      <c r="C29" s="31" t="s">
        <v>3450</v>
      </c>
      <c r="D29" s="31" t="s">
        <v>3485</v>
      </c>
      <c r="E29" s="31" t="s">
        <v>3486</v>
      </c>
      <c r="F29" s="22" t="s">
        <v>3527</v>
      </c>
      <c r="G29" s="23" t="s">
        <v>3528</v>
      </c>
      <c r="H29" s="19"/>
      <c r="I29" s="19"/>
      <c r="J29" s="19"/>
      <c r="K29" s="19"/>
      <c r="L29" s="19"/>
      <c r="M29" s="19"/>
      <c r="N29" s="19"/>
      <c r="O29" s="19"/>
      <c r="P29" s="19"/>
      <c r="Q29" s="19"/>
      <c r="R29" s="19"/>
      <c r="S29" s="19"/>
      <c r="T29" s="19"/>
      <c r="U29" s="19"/>
      <c r="V29" s="19"/>
      <c r="W29" s="19"/>
      <c r="X29" s="19"/>
      <c r="Y29" s="19"/>
      <c r="Z29" s="19"/>
      <c r="AA29" s="19"/>
    </row>
    <row r="30" spans="1:27" ht="66" customHeight="1" x14ac:dyDescent="0.25">
      <c r="A30" s="31" t="s">
        <v>3529</v>
      </c>
      <c r="B30" s="32" t="s">
        <v>3522</v>
      </c>
      <c r="C30" s="31" t="s">
        <v>3450</v>
      </c>
      <c r="D30" s="31" t="s">
        <v>3523</v>
      </c>
      <c r="E30" s="31" t="s">
        <v>3428</v>
      </c>
      <c r="F30" s="22" t="s">
        <v>3530</v>
      </c>
      <c r="G30" s="23" t="s">
        <v>3525</v>
      </c>
      <c r="H30" s="19"/>
      <c r="I30" s="19"/>
      <c r="J30" s="19"/>
      <c r="K30" s="19"/>
      <c r="L30" s="19"/>
      <c r="M30" s="19"/>
      <c r="N30" s="19"/>
      <c r="O30" s="19"/>
      <c r="P30" s="19"/>
      <c r="Q30" s="19"/>
      <c r="R30" s="19"/>
      <c r="S30" s="19"/>
      <c r="T30" s="19"/>
      <c r="U30" s="19"/>
      <c r="V30" s="19"/>
      <c r="W30" s="19"/>
      <c r="X30" s="19"/>
      <c r="Y30" s="19"/>
      <c r="Z30" s="19"/>
      <c r="AA30" s="19"/>
    </row>
    <row r="31" spans="1:27" ht="41.25" customHeight="1" x14ac:dyDescent="0.25">
      <c r="A31" s="24" t="s">
        <v>3531</v>
      </c>
      <c r="B31" s="28" t="s">
        <v>3532</v>
      </c>
      <c r="C31" s="24" t="s">
        <v>3441</v>
      </c>
      <c r="D31" s="24" t="s">
        <v>3533</v>
      </c>
      <c r="E31" s="24" t="s">
        <v>3426</v>
      </c>
      <c r="F31" s="22" t="s">
        <v>3534</v>
      </c>
      <c r="G31" s="23" t="s">
        <v>3535</v>
      </c>
      <c r="H31" s="19"/>
      <c r="I31" s="19"/>
      <c r="J31" s="19"/>
      <c r="K31" s="19"/>
      <c r="L31" s="19"/>
      <c r="M31" s="19"/>
      <c r="N31" s="19"/>
      <c r="O31" s="19"/>
      <c r="P31" s="19"/>
      <c r="Q31" s="19"/>
      <c r="R31" s="19"/>
      <c r="S31" s="19"/>
      <c r="T31" s="19"/>
      <c r="U31" s="19"/>
      <c r="V31" s="19"/>
      <c r="W31" s="19"/>
      <c r="X31" s="19"/>
      <c r="Y31" s="19"/>
      <c r="Z31" s="19"/>
      <c r="AA31" s="19"/>
    </row>
    <row r="32" spans="1:27" ht="63.75" customHeight="1" x14ac:dyDescent="0.25">
      <c r="A32" s="24" t="s">
        <v>3536</v>
      </c>
      <c r="B32" s="28" t="s">
        <v>3537</v>
      </c>
      <c r="C32" s="24" t="s">
        <v>3441</v>
      </c>
      <c r="D32" s="24" t="s">
        <v>3533</v>
      </c>
      <c r="E32" s="24" t="s">
        <v>3426</v>
      </c>
      <c r="F32" s="22" t="s">
        <v>3538</v>
      </c>
      <c r="G32" s="23" t="s">
        <v>3539</v>
      </c>
      <c r="H32" s="19"/>
      <c r="I32" s="19"/>
      <c r="J32" s="19"/>
      <c r="K32" s="19"/>
      <c r="L32" s="19"/>
      <c r="M32" s="19"/>
      <c r="N32" s="19"/>
      <c r="O32" s="19"/>
      <c r="P32" s="19"/>
      <c r="Q32" s="19"/>
      <c r="R32" s="19"/>
      <c r="S32" s="19"/>
      <c r="T32" s="19"/>
      <c r="U32" s="19"/>
      <c r="V32" s="19"/>
      <c r="W32" s="19"/>
      <c r="X32" s="19"/>
      <c r="Y32" s="19"/>
      <c r="Z32" s="19"/>
      <c r="AA32" s="19"/>
    </row>
    <row r="33" spans="1:27" ht="57" customHeight="1" x14ac:dyDescent="0.25">
      <c r="A33" s="24" t="s">
        <v>3540</v>
      </c>
      <c r="B33" s="28" t="s">
        <v>3537</v>
      </c>
      <c r="C33" s="24" t="s">
        <v>3441</v>
      </c>
      <c r="D33" s="24" t="s">
        <v>3533</v>
      </c>
      <c r="E33" s="24" t="s">
        <v>3426</v>
      </c>
      <c r="F33" s="22" t="s">
        <v>3541</v>
      </c>
      <c r="G33" s="23" t="s">
        <v>3539</v>
      </c>
      <c r="H33" s="19"/>
      <c r="I33" s="19"/>
      <c r="J33" s="19"/>
      <c r="K33" s="19"/>
      <c r="L33" s="19"/>
      <c r="M33" s="19"/>
      <c r="N33" s="19"/>
      <c r="O33" s="19"/>
      <c r="P33" s="19"/>
      <c r="Q33" s="19"/>
      <c r="R33" s="19"/>
      <c r="S33" s="19"/>
      <c r="T33" s="19"/>
      <c r="U33" s="19"/>
      <c r="V33" s="19"/>
      <c r="W33" s="19"/>
      <c r="X33" s="19"/>
      <c r="Y33" s="19"/>
      <c r="Z33" s="19"/>
      <c r="AA33" s="19"/>
    </row>
    <row r="34" spans="1:27" ht="64.5" customHeight="1" x14ac:dyDescent="0.25">
      <c r="A34" s="24" t="s">
        <v>3542</v>
      </c>
      <c r="B34" s="28" t="s">
        <v>3543</v>
      </c>
      <c r="C34" s="24" t="s">
        <v>3450</v>
      </c>
      <c r="D34" s="24" t="s">
        <v>3533</v>
      </c>
      <c r="E34" s="24" t="s">
        <v>3426</v>
      </c>
      <c r="F34" s="22" t="s">
        <v>3544</v>
      </c>
      <c r="G34" s="23" t="s">
        <v>3545</v>
      </c>
      <c r="H34" s="19"/>
      <c r="I34" s="19"/>
      <c r="J34" s="19"/>
      <c r="K34" s="19"/>
      <c r="L34" s="19"/>
      <c r="M34" s="19"/>
      <c r="N34" s="19"/>
      <c r="O34" s="19"/>
      <c r="P34" s="19"/>
      <c r="Q34" s="19"/>
      <c r="R34" s="19"/>
      <c r="S34" s="19"/>
      <c r="T34" s="19"/>
      <c r="U34" s="19"/>
      <c r="V34" s="19"/>
      <c r="W34" s="19"/>
      <c r="X34" s="19"/>
      <c r="Y34" s="19"/>
      <c r="Z34" s="19"/>
      <c r="AA34" s="19"/>
    </row>
    <row r="35" spans="1:27" ht="57.75" customHeight="1" x14ac:dyDescent="0.25">
      <c r="A35" s="31" t="s">
        <v>3546</v>
      </c>
      <c r="B35" s="32" t="s">
        <v>3547</v>
      </c>
      <c r="C35" s="32" t="s">
        <v>3441</v>
      </c>
      <c r="D35" s="32" t="s">
        <v>681</v>
      </c>
      <c r="E35" s="31" t="s">
        <v>3424</v>
      </c>
      <c r="F35" s="22" t="s">
        <v>3548</v>
      </c>
      <c r="G35" s="23" t="s">
        <v>3549</v>
      </c>
      <c r="H35" s="19"/>
      <c r="I35" s="19"/>
      <c r="J35" s="19"/>
      <c r="K35" s="19"/>
      <c r="L35" s="19"/>
      <c r="M35" s="19"/>
      <c r="N35" s="19"/>
      <c r="O35" s="19"/>
      <c r="P35" s="19"/>
      <c r="Q35" s="19"/>
      <c r="R35" s="19"/>
      <c r="S35" s="19"/>
      <c r="T35" s="19"/>
      <c r="U35" s="19"/>
      <c r="V35" s="19"/>
      <c r="W35" s="19"/>
      <c r="X35" s="19"/>
      <c r="Y35" s="19"/>
      <c r="Z35" s="19"/>
      <c r="AA35" s="19"/>
    </row>
    <row r="36" spans="1:27" ht="43.5" customHeight="1" x14ac:dyDescent="0.25">
      <c r="A36" s="31" t="s">
        <v>3550</v>
      </c>
      <c r="B36" s="32" t="s">
        <v>3507</v>
      </c>
      <c r="C36" s="32" t="s">
        <v>3450</v>
      </c>
      <c r="D36" s="32" t="s">
        <v>681</v>
      </c>
      <c r="E36" s="31" t="s">
        <v>3424</v>
      </c>
      <c r="F36" s="22"/>
      <c r="G36" s="23"/>
      <c r="H36" s="19"/>
      <c r="I36" s="19"/>
      <c r="J36" s="19"/>
      <c r="K36" s="19"/>
      <c r="L36" s="19"/>
      <c r="M36" s="19"/>
      <c r="N36" s="19"/>
      <c r="O36" s="19"/>
      <c r="P36" s="19"/>
      <c r="Q36" s="19"/>
      <c r="R36" s="19"/>
      <c r="S36" s="19"/>
      <c r="T36" s="19"/>
      <c r="U36" s="19"/>
      <c r="V36" s="19"/>
      <c r="W36" s="19"/>
      <c r="X36" s="19"/>
      <c r="Y36" s="19"/>
      <c r="Z36" s="19"/>
      <c r="AA36" s="19"/>
    </row>
    <row r="37" spans="1:27" ht="55.5" customHeight="1" x14ac:dyDescent="0.25">
      <c r="A37" s="24" t="s">
        <v>3551</v>
      </c>
      <c r="B37" s="28" t="s">
        <v>1126</v>
      </c>
      <c r="C37" s="24" t="s">
        <v>3441</v>
      </c>
      <c r="D37" s="24" t="s">
        <v>3552</v>
      </c>
      <c r="E37" s="24" t="s">
        <v>3553</v>
      </c>
      <c r="F37" s="22" t="s">
        <v>3554</v>
      </c>
      <c r="G37" s="23" t="s">
        <v>3555</v>
      </c>
      <c r="H37" s="19"/>
      <c r="I37" s="19"/>
      <c r="J37" s="19"/>
      <c r="K37" s="19"/>
      <c r="L37" s="19"/>
      <c r="M37" s="19"/>
      <c r="N37" s="19"/>
      <c r="O37" s="19"/>
      <c r="P37" s="19"/>
      <c r="Q37" s="19"/>
      <c r="R37" s="19"/>
      <c r="S37" s="19"/>
      <c r="T37" s="19"/>
      <c r="U37" s="19"/>
      <c r="V37" s="19"/>
      <c r="W37" s="19"/>
      <c r="X37" s="19"/>
      <c r="Y37" s="19"/>
      <c r="Z37" s="19"/>
      <c r="AA37" s="19"/>
    </row>
    <row r="38" spans="1:27" ht="59.25" customHeight="1" x14ac:dyDescent="0.25">
      <c r="A38" s="31" t="s">
        <v>3556</v>
      </c>
      <c r="B38" s="32" t="s">
        <v>3449</v>
      </c>
      <c r="C38" s="31" t="s">
        <v>3450</v>
      </c>
      <c r="D38" s="31" t="s">
        <v>3552</v>
      </c>
      <c r="E38" s="31" t="s">
        <v>3557</v>
      </c>
      <c r="F38" s="22" t="s">
        <v>3558</v>
      </c>
      <c r="G38" s="23" t="s">
        <v>3559</v>
      </c>
      <c r="H38" s="19"/>
      <c r="I38" s="19"/>
      <c r="J38" s="19"/>
      <c r="K38" s="19"/>
      <c r="L38" s="19"/>
      <c r="M38" s="19"/>
      <c r="N38" s="19"/>
      <c r="O38" s="19"/>
      <c r="P38" s="19"/>
      <c r="Q38" s="19"/>
      <c r="R38" s="19"/>
      <c r="S38" s="19"/>
      <c r="T38" s="19"/>
      <c r="U38" s="19"/>
      <c r="V38" s="19"/>
      <c r="W38" s="19"/>
      <c r="X38" s="19"/>
      <c r="Y38" s="19"/>
      <c r="Z38" s="19"/>
      <c r="AA38" s="19"/>
    </row>
    <row r="39" spans="1:27" ht="51" customHeight="1" x14ac:dyDescent="0.25">
      <c r="A39" s="24" t="s">
        <v>3560</v>
      </c>
      <c r="B39" s="28" t="s">
        <v>3507</v>
      </c>
      <c r="C39" s="28" t="s">
        <v>3450</v>
      </c>
      <c r="D39" s="28" t="s">
        <v>3552</v>
      </c>
      <c r="E39" s="24" t="s">
        <v>3423</v>
      </c>
      <c r="F39" s="22" t="s">
        <v>3561</v>
      </c>
      <c r="G39" s="23" t="s">
        <v>3562</v>
      </c>
      <c r="H39" s="19"/>
      <c r="I39" s="19"/>
      <c r="J39" s="19"/>
      <c r="K39" s="19"/>
      <c r="L39" s="19"/>
      <c r="M39" s="19"/>
      <c r="N39" s="19"/>
      <c r="O39" s="19"/>
      <c r="P39" s="19"/>
      <c r="Q39" s="19"/>
      <c r="R39" s="19"/>
      <c r="S39" s="19"/>
      <c r="T39" s="19"/>
      <c r="U39" s="19"/>
      <c r="V39" s="19"/>
      <c r="W39" s="19"/>
      <c r="X39" s="19"/>
      <c r="Y39" s="19"/>
      <c r="Z39" s="19"/>
      <c r="AA39" s="19"/>
    </row>
    <row r="40" spans="1:27" ht="73.5" customHeight="1" x14ac:dyDescent="0.25">
      <c r="A40" s="31" t="s">
        <v>3563</v>
      </c>
      <c r="B40" s="32" t="s">
        <v>3440</v>
      </c>
      <c r="C40" s="31" t="s">
        <v>3450</v>
      </c>
      <c r="D40" s="31" t="s">
        <v>3564</v>
      </c>
      <c r="E40" s="31" t="s">
        <v>3422</v>
      </c>
      <c r="F40" s="22" t="s">
        <v>3565</v>
      </c>
      <c r="G40" s="23" t="s">
        <v>3481</v>
      </c>
      <c r="H40" s="19"/>
      <c r="I40" s="19"/>
      <c r="J40" s="19"/>
      <c r="K40" s="19"/>
      <c r="L40" s="19"/>
      <c r="M40" s="19"/>
      <c r="N40" s="19"/>
      <c r="O40" s="19"/>
      <c r="P40" s="19"/>
      <c r="Q40" s="19"/>
      <c r="R40" s="19"/>
      <c r="S40" s="19"/>
      <c r="T40" s="19"/>
      <c r="U40" s="19"/>
      <c r="V40" s="19"/>
      <c r="W40" s="19"/>
      <c r="X40" s="19"/>
      <c r="Y40" s="19"/>
      <c r="Z40" s="19"/>
      <c r="AA40" s="19"/>
    </row>
    <row r="41" spans="1:27" ht="78.75" customHeight="1" x14ac:dyDescent="0.25">
      <c r="A41" s="24" t="s">
        <v>3566</v>
      </c>
      <c r="B41" s="28" t="s">
        <v>3567</v>
      </c>
      <c r="C41" s="24" t="s">
        <v>3441</v>
      </c>
      <c r="D41" s="24" t="s">
        <v>3568</v>
      </c>
      <c r="E41" s="24" t="s">
        <v>3421</v>
      </c>
      <c r="F41" s="22" t="s">
        <v>3569</v>
      </c>
      <c r="G41" s="23" t="s">
        <v>3570</v>
      </c>
      <c r="H41" s="19"/>
      <c r="I41" s="19"/>
      <c r="J41" s="19"/>
      <c r="K41" s="19"/>
      <c r="L41" s="19"/>
      <c r="M41" s="19"/>
      <c r="N41" s="19"/>
      <c r="O41" s="19"/>
      <c r="P41" s="19"/>
      <c r="Q41" s="19"/>
      <c r="R41" s="19"/>
      <c r="S41" s="19"/>
      <c r="T41" s="19"/>
      <c r="U41" s="19"/>
      <c r="V41" s="19"/>
      <c r="W41" s="19"/>
      <c r="X41" s="19"/>
      <c r="Y41" s="19"/>
      <c r="Z41" s="19"/>
      <c r="AA41" s="19"/>
    </row>
    <row r="42" spans="1:27" ht="90.75" customHeight="1" x14ac:dyDescent="0.25">
      <c r="A42" s="24" t="s">
        <v>3571</v>
      </c>
      <c r="B42" s="28" t="s">
        <v>3567</v>
      </c>
      <c r="C42" s="24" t="s">
        <v>3450</v>
      </c>
      <c r="D42" s="24" t="s">
        <v>3568</v>
      </c>
      <c r="E42" s="24" t="s">
        <v>3421</v>
      </c>
      <c r="F42" s="22"/>
      <c r="G42" s="23"/>
      <c r="H42" s="19"/>
      <c r="I42" s="19"/>
      <c r="J42" s="19"/>
      <c r="K42" s="19"/>
      <c r="L42" s="19"/>
      <c r="M42" s="19"/>
      <c r="N42" s="19"/>
      <c r="O42" s="19"/>
      <c r="P42" s="19"/>
      <c r="Q42" s="19"/>
      <c r="R42" s="19"/>
      <c r="S42" s="19"/>
      <c r="T42" s="19"/>
      <c r="U42" s="19"/>
      <c r="V42" s="19"/>
      <c r="W42" s="19"/>
      <c r="X42" s="19"/>
      <c r="Y42" s="19"/>
      <c r="Z42" s="19"/>
      <c r="AA42" s="19"/>
    </row>
    <row r="43" spans="1:27" ht="120.75" customHeight="1" x14ac:dyDescent="0.25">
      <c r="A43" s="31" t="s">
        <v>3572</v>
      </c>
      <c r="B43" s="32" t="s">
        <v>3507</v>
      </c>
      <c r="C43" s="32" t="s">
        <v>3450</v>
      </c>
      <c r="D43" s="32" t="s">
        <v>3573</v>
      </c>
      <c r="E43" s="31" t="s">
        <v>3420</v>
      </c>
      <c r="F43" s="22" t="s">
        <v>3574</v>
      </c>
      <c r="G43" s="23" t="s">
        <v>3549</v>
      </c>
      <c r="H43" s="19"/>
      <c r="I43" s="19"/>
      <c r="J43" s="19"/>
      <c r="K43" s="19"/>
      <c r="L43" s="19"/>
      <c r="M43" s="19"/>
      <c r="N43" s="19"/>
      <c r="O43" s="19"/>
      <c r="P43" s="19"/>
      <c r="Q43" s="19"/>
      <c r="R43" s="19"/>
      <c r="S43" s="19"/>
      <c r="T43" s="19"/>
      <c r="U43" s="19"/>
      <c r="V43" s="19"/>
      <c r="W43" s="19"/>
      <c r="X43" s="19"/>
      <c r="Y43" s="19"/>
      <c r="Z43" s="19"/>
      <c r="AA43" s="19"/>
    </row>
    <row r="44" spans="1:27" ht="21" hidden="1" customHeight="1" x14ac:dyDescent="0.25">
      <c r="A44" s="33"/>
      <c r="B44" s="34"/>
      <c r="C44" s="19"/>
      <c r="D44" s="19"/>
      <c r="E44" s="19"/>
      <c r="F44" s="35"/>
      <c r="G44" s="34"/>
      <c r="H44" s="19"/>
      <c r="I44" s="19"/>
      <c r="J44" s="19"/>
      <c r="K44" s="19"/>
      <c r="L44" s="19"/>
      <c r="M44" s="19"/>
      <c r="N44" s="19"/>
      <c r="O44" s="19"/>
      <c r="P44" s="19"/>
      <c r="Q44" s="19"/>
      <c r="R44" s="19"/>
      <c r="S44" s="19"/>
      <c r="T44" s="19"/>
      <c r="U44" s="19"/>
      <c r="V44" s="19"/>
      <c r="W44" s="19"/>
      <c r="X44" s="19"/>
      <c r="Y44" s="19"/>
      <c r="Z44" s="19"/>
      <c r="AA44" s="19"/>
    </row>
    <row r="45" spans="1:27" ht="21" hidden="1" customHeight="1" x14ac:dyDescent="0.25">
      <c r="A45" s="33"/>
      <c r="B45" s="34"/>
      <c r="C45" s="19"/>
      <c r="D45" s="19"/>
      <c r="E45" s="19"/>
      <c r="F45" s="35"/>
      <c r="G45" s="34"/>
      <c r="H45" s="19"/>
      <c r="I45" s="19"/>
      <c r="J45" s="19"/>
      <c r="K45" s="19"/>
      <c r="L45" s="19"/>
      <c r="M45" s="19"/>
      <c r="N45" s="19"/>
      <c r="O45" s="19"/>
      <c r="P45" s="19"/>
      <c r="Q45" s="19"/>
      <c r="R45" s="19"/>
      <c r="S45" s="19"/>
      <c r="T45" s="19"/>
      <c r="U45" s="19"/>
      <c r="V45" s="19"/>
      <c r="W45" s="19"/>
      <c r="X45" s="19"/>
      <c r="Y45" s="19"/>
      <c r="Z45" s="19"/>
      <c r="AA45" s="19"/>
    </row>
    <row r="46" spans="1:27" ht="21" hidden="1" customHeight="1" x14ac:dyDescent="0.25">
      <c r="A46" s="33"/>
      <c r="B46" s="34"/>
      <c r="C46" s="19"/>
      <c r="D46" s="19"/>
      <c r="E46" s="19"/>
      <c r="F46" s="35"/>
      <c r="G46" s="34"/>
      <c r="H46" s="19"/>
      <c r="I46" s="19"/>
      <c r="J46" s="19"/>
      <c r="K46" s="19"/>
      <c r="L46" s="19"/>
      <c r="M46" s="19"/>
      <c r="N46" s="19"/>
      <c r="O46" s="19"/>
      <c r="P46" s="19"/>
      <c r="Q46" s="19"/>
      <c r="R46" s="19"/>
      <c r="S46" s="19"/>
      <c r="T46" s="19"/>
      <c r="U46" s="19"/>
      <c r="V46" s="19"/>
      <c r="W46" s="19"/>
      <c r="X46" s="19"/>
      <c r="Y46" s="19"/>
      <c r="Z46" s="19"/>
      <c r="AA46" s="19"/>
    </row>
    <row r="47" spans="1:27" ht="21" hidden="1" customHeight="1" x14ac:dyDescent="0.25">
      <c r="A47" s="33"/>
      <c r="B47" s="34"/>
      <c r="C47" s="19"/>
      <c r="D47" s="19"/>
      <c r="E47" s="19"/>
      <c r="F47" s="35"/>
      <c r="G47" s="34"/>
      <c r="H47" s="19"/>
      <c r="I47" s="19"/>
      <c r="J47" s="19"/>
      <c r="K47" s="19"/>
      <c r="L47" s="19"/>
      <c r="M47" s="19"/>
      <c r="N47" s="19"/>
      <c r="O47" s="19"/>
      <c r="P47" s="19"/>
      <c r="Q47" s="19"/>
      <c r="R47" s="19"/>
      <c r="S47" s="19"/>
      <c r="T47" s="19"/>
      <c r="U47" s="19"/>
      <c r="V47" s="19"/>
      <c r="W47" s="19"/>
      <c r="X47" s="19"/>
      <c r="Y47" s="19"/>
      <c r="Z47" s="19"/>
      <c r="AA47" s="19"/>
    </row>
    <row r="48" spans="1:27" ht="21" hidden="1" customHeight="1" x14ac:dyDescent="0.25">
      <c r="A48" s="33"/>
      <c r="B48" s="34"/>
      <c r="C48" s="19"/>
      <c r="D48" s="19"/>
      <c r="E48" s="19"/>
      <c r="F48" s="35"/>
      <c r="G48" s="34"/>
      <c r="H48" s="19"/>
      <c r="I48" s="19"/>
      <c r="J48" s="19"/>
      <c r="K48" s="19"/>
      <c r="L48" s="19"/>
      <c r="M48" s="19"/>
      <c r="N48" s="19"/>
      <c r="O48" s="19"/>
      <c r="P48" s="19"/>
      <c r="Q48" s="19"/>
      <c r="R48" s="19"/>
      <c r="S48" s="19"/>
      <c r="T48" s="19"/>
      <c r="U48" s="19"/>
      <c r="V48" s="19"/>
      <c r="W48" s="19"/>
      <c r="X48" s="19"/>
      <c r="Y48" s="19"/>
      <c r="Z48" s="19"/>
      <c r="AA48" s="19"/>
    </row>
    <row r="49" spans="1:27" ht="21" hidden="1" customHeight="1" x14ac:dyDescent="0.25">
      <c r="A49" s="33"/>
      <c r="B49" s="34"/>
      <c r="C49" s="19"/>
      <c r="D49" s="19"/>
      <c r="E49" s="19"/>
      <c r="F49" s="35"/>
      <c r="G49" s="34"/>
      <c r="H49" s="19"/>
      <c r="I49" s="19"/>
      <c r="J49" s="19"/>
      <c r="K49" s="19"/>
      <c r="L49" s="19"/>
      <c r="M49" s="19"/>
      <c r="N49" s="19"/>
      <c r="O49" s="19"/>
      <c r="P49" s="19"/>
      <c r="Q49" s="19"/>
      <c r="R49" s="19"/>
      <c r="S49" s="19"/>
      <c r="T49" s="19"/>
      <c r="U49" s="19"/>
      <c r="V49" s="19"/>
      <c r="W49" s="19"/>
      <c r="X49" s="19"/>
      <c r="Y49" s="19"/>
      <c r="Z49" s="19"/>
      <c r="AA49" s="19"/>
    </row>
    <row r="50" spans="1:27" ht="21" hidden="1" customHeight="1" x14ac:dyDescent="0.25">
      <c r="A50" s="33"/>
      <c r="B50" s="34"/>
      <c r="C50" s="19"/>
      <c r="D50" s="19"/>
      <c r="E50" s="19"/>
      <c r="F50" s="35"/>
      <c r="G50" s="34"/>
      <c r="H50" s="19"/>
      <c r="I50" s="19"/>
      <c r="J50" s="19"/>
      <c r="K50" s="19"/>
      <c r="L50" s="19"/>
      <c r="M50" s="19"/>
      <c r="N50" s="19"/>
      <c r="O50" s="19"/>
      <c r="P50" s="19"/>
      <c r="Q50" s="19"/>
      <c r="R50" s="19"/>
      <c r="S50" s="19"/>
      <c r="T50" s="19"/>
      <c r="U50" s="19"/>
      <c r="V50" s="19"/>
      <c r="W50" s="19"/>
      <c r="X50" s="19"/>
      <c r="Y50" s="19"/>
      <c r="Z50" s="19"/>
      <c r="AA50" s="19"/>
    </row>
    <row r="51" spans="1:27" ht="21" hidden="1" customHeight="1" x14ac:dyDescent="0.25">
      <c r="A51" s="33"/>
      <c r="B51" s="34"/>
      <c r="C51" s="19"/>
      <c r="D51" s="19"/>
      <c r="E51" s="19"/>
      <c r="F51" s="35"/>
      <c r="G51" s="34"/>
      <c r="H51" s="19"/>
      <c r="I51" s="19"/>
      <c r="J51" s="19"/>
      <c r="K51" s="19"/>
      <c r="L51" s="19"/>
      <c r="M51" s="19"/>
      <c r="N51" s="19"/>
      <c r="O51" s="19"/>
      <c r="P51" s="19"/>
      <c r="Q51" s="19"/>
      <c r="R51" s="19"/>
      <c r="S51" s="19"/>
      <c r="T51" s="19"/>
      <c r="U51" s="19"/>
      <c r="V51" s="19"/>
      <c r="W51" s="19"/>
      <c r="X51" s="19"/>
      <c r="Y51" s="19"/>
      <c r="Z51" s="19"/>
      <c r="AA51" s="19"/>
    </row>
    <row r="52" spans="1:27" ht="21" hidden="1" customHeight="1" x14ac:dyDescent="0.25">
      <c r="A52" s="33"/>
      <c r="B52" s="34"/>
      <c r="C52" s="19"/>
      <c r="D52" s="19"/>
      <c r="E52" s="19"/>
      <c r="F52" s="35"/>
      <c r="G52" s="34"/>
      <c r="H52" s="19"/>
      <c r="I52" s="19"/>
      <c r="J52" s="19"/>
      <c r="K52" s="19"/>
      <c r="L52" s="19"/>
      <c r="M52" s="19"/>
      <c r="N52" s="19"/>
      <c r="O52" s="19"/>
      <c r="P52" s="19"/>
      <c r="Q52" s="19"/>
      <c r="R52" s="19"/>
      <c r="S52" s="19"/>
      <c r="T52" s="19"/>
      <c r="U52" s="19"/>
      <c r="V52" s="19"/>
      <c r="W52" s="19"/>
      <c r="X52" s="19"/>
      <c r="Y52" s="19"/>
      <c r="Z52" s="19"/>
      <c r="AA52" s="19"/>
    </row>
    <row r="53" spans="1:27" ht="21" hidden="1" customHeight="1" x14ac:dyDescent="0.25">
      <c r="A53" s="33"/>
      <c r="B53" s="34"/>
      <c r="C53" s="19"/>
      <c r="D53" s="19"/>
      <c r="E53" s="19"/>
      <c r="F53" s="35"/>
      <c r="G53" s="34"/>
      <c r="H53" s="19"/>
      <c r="I53" s="19"/>
      <c r="J53" s="19"/>
      <c r="K53" s="19"/>
      <c r="L53" s="19"/>
      <c r="M53" s="19"/>
      <c r="N53" s="19"/>
      <c r="O53" s="19"/>
      <c r="P53" s="19"/>
      <c r="Q53" s="19"/>
      <c r="R53" s="19"/>
      <c r="S53" s="19"/>
      <c r="T53" s="19"/>
      <c r="U53" s="19"/>
      <c r="V53" s="19"/>
      <c r="W53" s="19"/>
      <c r="X53" s="19"/>
      <c r="Y53" s="19"/>
      <c r="Z53" s="19"/>
      <c r="AA53" s="19"/>
    </row>
    <row r="54" spans="1:27" ht="21" hidden="1" customHeight="1" x14ac:dyDescent="0.25">
      <c r="A54" s="33"/>
      <c r="B54" s="34"/>
      <c r="C54" s="19"/>
      <c r="D54" s="19"/>
      <c r="E54" s="19"/>
      <c r="F54" s="35"/>
      <c r="G54" s="34"/>
      <c r="H54" s="19"/>
      <c r="I54" s="19"/>
      <c r="J54" s="19"/>
      <c r="K54" s="19"/>
      <c r="L54" s="19"/>
      <c r="M54" s="19"/>
      <c r="N54" s="19"/>
      <c r="O54" s="19"/>
      <c r="P54" s="19"/>
      <c r="Q54" s="19"/>
      <c r="R54" s="19"/>
      <c r="S54" s="19"/>
      <c r="T54" s="19"/>
      <c r="U54" s="19"/>
      <c r="V54" s="19"/>
      <c r="W54" s="19"/>
      <c r="X54" s="19"/>
      <c r="Y54" s="19"/>
      <c r="Z54" s="19"/>
      <c r="AA54" s="19"/>
    </row>
    <row r="55" spans="1:27" ht="21" hidden="1" customHeight="1" x14ac:dyDescent="0.25">
      <c r="A55" s="33"/>
      <c r="B55" s="34"/>
      <c r="C55" s="19"/>
      <c r="D55" s="19"/>
      <c r="E55" s="19"/>
      <c r="F55" s="35"/>
      <c r="G55" s="34"/>
      <c r="H55" s="19"/>
      <c r="I55" s="19"/>
      <c r="J55" s="19"/>
      <c r="K55" s="19"/>
      <c r="L55" s="19"/>
      <c r="M55" s="19"/>
      <c r="N55" s="19"/>
      <c r="O55" s="19"/>
      <c r="P55" s="19"/>
      <c r="Q55" s="19"/>
      <c r="R55" s="19"/>
      <c r="S55" s="19"/>
      <c r="T55" s="19"/>
      <c r="U55" s="19"/>
      <c r="V55" s="19"/>
      <c r="W55" s="19"/>
      <c r="X55" s="19"/>
      <c r="Y55" s="19"/>
      <c r="Z55" s="19"/>
      <c r="AA55" s="19"/>
    </row>
    <row r="56" spans="1:27" ht="21" hidden="1" customHeight="1" x14ac:dyDescent="0.25">
      <c r="A56" s="33"/>
      <c r="B56" s="34"/>
      <c r="C56" s="19"/>
      <c r="D56" s="19"/>
      <c r="E56" s="19"/>
      <c r="F56" s="35"/>
      <c r="G56" s="34"/>
      <c r="H56" s="19"/>
      <c r="I56" s="19"/>
      <c r="J56" s="19"/>
      <c r="K56" s="19"/>
      <c r="L56" s="19"/>
      <c r="M56" s="19"/>
      <c r="N56" s="19"/>
      <c r="O56" s="19"/>
      <c r="P56" s="19"/>
      <c r="Q56" s="19"/>
      <c r="R56" s="19"/>
      <c r="S56" s="19"/>
      <c r="T56" s="19"/>
      <c r="U56" s="19"/>
      <c r="V56" s="19"/>
      <c r="W56" s="19"/>
      <c r="X56" s="19"/>
      <c r="Y56" s="19"/>
      <c r="Z56" s="19"/>
      <c r="AA56" s="19"/>
    </row>
    <row r="57" spans="1:27" ht="21" hidden="1" customHeight="1" x14ac:dyDescent="0.25">
      <c r="A57" s="33"/>
      <c r="B57" s="34"/>
      <c r="C57" s="19"/>
      <c r="D57" s="19"/>
      <c r="E57" s="19"/>
      <c r="F57" s="35"/>
      <c r="G57" s="34"/>
      <c r="H57" s="19"/>
      <c r="I57" s="19"/>
      <c r="J57" s="19"/>
      <c r="K57" s="19"/>
      <c r="L57" s="19"/>
      <c r="M57" s="19"/>
      <c r="N57" s="19"/>
      <c r="O57" s="19"/>
      <c r="P57" s="19"/>
      <c r="Q57" s="19"/>
      <c r="R57" s="19"/>
      <c r="S57" s="19"/>
      <c r="T57" s="19"/>
      <c r="U57" s="19"/>
      <c r="V57" s="19"/>
      <c r="W57" s="19"/>
      <c r="X57" s="19"/>
      <c r="Y57" s="19"/>
      <c r="Z57" s="19"/>
      <c r="AA57" s="19"/>
    </row>
    <row r="58" spans="1:27" ht="21" hidden="1" customHeight="1" x14ac:dyDescent="0.25">
      <c r="A58" s="33"/>
      <c r="B58" s="34"/>
      <c r="C58" s="19"/>
      <c r="D58" s="19"/>
      <c r="E58" s="19"/>
      <c r="F58" s="35"/>
      <c r="G58" s="34"/>
      <c r="H58" s="19"/>
      <c r="I58" s="19"/>
      <c r="J58" s="19"/>
      <c r="K58" s="19"/>
      <c r="L58" s="19"/>
      <c r="M58" s="19"/>
      <c r="N58" s="19"/>
      <c r="O58" s="19"/>
      <c r="P58" s="19"/>
      <c r="Q58" s="19"/>
      <c r="R58" s="19"/>
      <c r="S58" s="19"/>
      <c r="T58" s="19"/>
      <c r="U58" s="19"/>
      <c r="V58" s="19"/>
      <c r="W58" s="19"/>
      <c r="X58" s="19"/>
      <c r="Y58" s="19"/>
      <c r="Z58" s="19"/>
      <c r="AA58" s="19"/>
    </row>
    <row r="59" spans="1:27" ht="21" hidden="1" customHeight="1" x14ac:dyDescent="0.25">
      <c r="A59" s="33"/>
      <c r="B59" s="34"/>
      <c r="C59" s="19"/>
      <c r="D59" s="19"/>
      <c r="E59" s="19"/>
      <c r="F59" s="35"/>
      <c r="G59" s="34"/>
      <c r="H59" s="19"/>
      <c r="I59" s="19"/>
      <c r="J59" s="19"/>
      <c r="K59" s="19"/>
      <c r="L59" s="19"/>
      <c r="M59" s="19"/>
      <c r="N59" s="19"/>
      <c r="O59" s="19"/>
      <c r="P59" s="19"/>
      <c r="Q59" s="19"/>
      <c r="R59" s="19"/>
      <c r="S59" s="19"/>
      <c r="T59" s="19"/>
      <c r="U59" s="19"/>
      <c r="V59" s="19"/>
      <c r="W59" s="19"/>
      <c r="X59" s="19"/>
      <c r="Y59" s="19"/>
      <c r="Z59" s="19"/>
      <c r="AA59" s="19"/>
    </row>
    <row r="60" spans="1:27" ht="21" hidden="1" customHeight="1" x14ac:dyDescent="0.25">
      <c r="A60" s="33"/>
      <c r="B60" s="34"/>
      <c r="C60" s="19"/>
      <c r="D60" s="19"/>
      <c r="E60" s="19"/>
      <c r="F60" s="35"/>
      <c r="G60" s="34"/>
      <c r="H60" s="19"/>
      <c r="I60" s="19"/>
      <c r="J60" s="19"/>
      <c r="K60" s="19"/>
      <c r="L60" s="19"/>
      <c r="M60" s="19"/>
      <c r="N60" s="19"/>
      <c r="O60" s="19"/>
      <c r="P60" s="19"/>
      <c r="Q60" s="19"/>
      <c r="R60" s="19"/>
      <c r="S60" s="19"/>
      <c r="T60" s="19"/>
      <c r="U60" s="19"/>
      <c r="V60" s="19"/>
      <c r="W60" s="19"/>
      <c r="X60" s="19"/>
      <c r="Y60" s="19"/>
      <c r="Z60" s="19"/>
      <c r="AA60" s="19"/>
    </row>
    <row r="61" spans="1:27" ht="21" hidden="1" customHeight="1" x14ac:dyDescent="0.25">
      <c r="A61" s="33"/>
      <c r="B61" s="34"/>
      <c r="C61" s="19"/>
      <c r="D61" s="19"/>
      <c r="E61" s="19"/>
      <c r="F61" s="35"/>
      <c r="G61" s="34"/>
      <c r="H61" s="19"/>
      <c r="I61" s="19"/>
      <c r="J61" s="19"/>
      <c r="K61" s="19"/>
      <c r="L61" s="19"/>
      <c r="M61" s="19"/>
      <c r="N61" s="19"/>
      <c r="O61" s="19"/>
      <c r="P61" s="19"/>
      <c r="Q61" s="19"/>
      <c r="R61" s="19"/>
      <c r="S61" s="19"/>
      <c r="T61" s="19"/>
      <c r="U61" s="19"/>
      <c r="V61" s="19"/>
      <c r="W61" s="19"/>
      <c r="X61" s="19"/>
      <c r="Y61" s="19"/>
      <c r="Z61" s="19"/>
      <c r="AA61" s="19"/>
    </row>
    <row r="62" spans="1:27" ht="21" hidden="1" customHeight="1" x14ac:dyDescent="0.25">
      <c r="A62" s="33"/>
      <c r="B62" s="34"/>
      <c r="C62" s="19"/>
      <c r="D62" s="19"/>
      <c r="E62" s="19"/>
      <c r="F62" s="35"/>
      <c r="G62" s="34"/>
      <c r="H62" s="19"/>
      <c r="I62" s="19"/>
      <c r="J62" s="19"/>
      <c r="K62" s="19"/>
      <c r="L62" s="19"/>
      <c r="M62" s="19"/>
      <c r="N62" s="19"/>
      <c r="O62" s="19"/>
      <c r="P62" s="19"/>
      <c r="Q62" s="19"/>
      <c r="R62" s="19"/>
      <c r="S62" s="19"/>
      <c r="T62" s="19"/>
      <c r="U62" s="19"/>
      <c r="V62" s="19"/>
      <c r="W62" s="19"/>
      <c r="X62" s="19"/>
      <c r="Y62" s="19"/>
      <c r="Z62" s="19"/>
      <c r="AA62" s="19"/>
    </row>
    <row r="63" spans="1:27" ht="21" hidden="1" customHeight="1" x14ac:dyDescent="0.25">
      <c r="A63" s="33"/>
      <c r="B63" s="34"/>
      <c r="C63" s="19"/>
      <c r="D63" s="19"/>
      <c r="E63" s="19"/>
      <c r="F63" s="35"/>
      <c r="G63" s="34"/>
      <c r="H63" s="19"/>
      <c r="I63" s="19"/>
      <c r="J63" s="19"/>
      <c r="K63" s="19"/>
      <c r="L63" s="19"/>
      <c r="M63" s="19"/>
      <c r="N63" s="19"/>
      <c r="O63" s="19"/>
      <c r="P63" s="19"/>
      <c r="Q63" s="19"/>
      <c r="R63" s="19"/>
      <c r="S63" s="19"/>
      <c r="T63" s="19"/>
      <c r="U63" s="19"/>
      <c r="V63" s="19"/>
      <c r="W63" s="19"/>
      <c r="X63" s="19"/>
      <c r="Y63" s="19"/>
      <c r="Z63" s="19"/>
      <c r="AA63" s="19"/>
    </row>
    <row r="64" spans="1:27" ht="21" hidden="1" customHeight="1" x14ac:dyDescent="0.25">
      <c r="A64" s="33"/>
      <c r="B64" s="34"/>
      <c r="C64" s="19"/>
      <c r="D64" s="19"/>
      <c r="E64" s="19"/>
      <c r="F64" s="35"/>
      <c r="G64" s="34"/>
      <c r="H64" s="19"/>
      <c r="I64" s="19"/>
      <c r="J64" s="19"/>
      <c r="K64" s="19"/>
      <c r="L64" s="19"/>
      <c r="M64" s="19"/>
      <c r="N64" s="19"/>
      <c r="O64" s="19"/>
      <c r="P64" s="19"/>
      <c r="Q64" s="19"/>
      <c r="R64" s="19"/>
      <c r="S64" s="19"/>
      <c r="T64" s="19"/>
      <c r="U64" s="19"/>
      <c r="V64" s="19"/>
      <c r="W64" s="19"/>
      <c r="X64" s="19"/>
      <c r="Y64" s="19"/>
      <c r="Z64" s="19"/>
      <c r="AA64" s="19"/>
    </row>
    <row r="65" spans="1:27" ht="13.5" customHeight="1" x14ac:dyDescent="0.25">
      <c r="A65" s="33"/>
      <c r="B65" s="34"/>
      <c r="C65" s="19"/>
      <c r="D65" s="19"/>
      <c r="E65" s="19"/>
      <c r="F65" s="35"/>
      <c r="G65" s="34"/>
      <c r="H65" s="19"/>
      <c r="I65" s="19"/>
      <c r="J65" s="19"/>
      <c r="K65" s="19"/>
      <c r="L65" s="19"/>
      <c r="M65" s="19"/>
      <c r="N65" s="19"/>
      <c r="O65" s="19"/>
      <c r="P65" s="19"/>
      <c r="Q65" s="19"/>
      <c r="R65" s="19"/>
      <c r="S65" s="19"/>
      <c r="T65" s="19"/>
      <c r="U65" s="19"/>
      <c r="V65" s="19"/>
      <c r="W65" s="19"/>
      <c r="X65" s="19"/>
      <c r="Y65" s="19"/>
      <c r="Z65" s="19"/>
      <c r="AA65" s="19"/>
    </row>
    <row r="66" spans="1:27" ht="21" customHeight="1" x14ac:dyDescent="0.25">
      <c r="A66" s="33"/>
      <c r="B66" s="34"/>
      <c r="C66" s="34"/>
      <c r="D66" s="34"/>
      <c r="E66" s="19"/>
      <c r="F66" s="35"/>
      <c r="G66" s="34"/>
      <c r="H66" s="19"/>
      <c r="I66" s="19"/>
      <c r="J66" s="19"/>
      <c r="K66" s="19"/>
      <c r="L66" s="19"/>
      <c r="M66" s="19"/>
      <c r="N66" s="19"/>
      <c r="O66" s="19"/>
      <c r="P66" s="19"/>
      <c r="Q66" s="19"/>
      <c r="R66" s="19"/>
      <c r="S66" s="19"/>
      <c r="T66" s="19"/>
      <c r="U66" s="19"/>
      <c r="V66" s="19"/>
      <c r="W66" s="19"/>
      <c r="X66" s="19"/>
      <c r="Y66" s="19"/>
      <c r="Z66" s="19"/>
      <c r="AA66" s="19"/>
    </row>
    <row r="67" spans="1:27" ht="21" customHeight="1" x14ac:dyDescent="0.25">
      <c r="A67" s="33"/>
      <c r="B67" s="34"/>
      <c r="C67" s="34"/>
      <c r="D67" s="34"/>
      <c r="E67" s="19"/>
      <c r="F67" s="35"/>
      <c r="G67" s="34"/>
      <c r="H67" s="19"/>
      <c r="I67" s="19"/>
      <c r="J67" s="19"/>
      <c r="K67" s="19"/>
      <c r="L67" s="19"/>
      <c r="M67" s="19"/>
      <c r="N67" s="19"/>
      <c r="O67" s="19"/>
      <c r="P67" s="19"/>
      <c r="Q67" s="19"/>
      <c r="R67" s="19"/>
      <c r="S67" s="19"/>
      <c r="T67" s="19"/>
      <c r="U67" s="19"/>
      <c r="V67" s="19"/>
      <c r="W67" s="19"/>
      <c r="X67" s="19"/>
      <c r="Y67" s="19"/>
      <c r="Z67" s="19"/>
      <c r="AA67" s="19"/>
    </row>
    <row r="68" spans="1:27" ht="21" customHeight="1" x14ac:dyDescent="0.25">
      <c r="A68" s="33"/>
      <c r="B68" s="34"/>
      <c r="C68" s="34"/>
      <c r="D68" s="34"/>
      <c r="E68" s="19"/>
      <c r="F68" s="35"/>
      <c r="G68" s="34"/>
      <c r="H68" s="19"/>
      <c r="I68" s="19"/>
      <c r="J68" s="19"/>
      <c r="K68" s="19"/>
      <c r="L68" s="19"/>
      <c r="M68" s="19"/>
      <c r="N68" s="19"/>
      <c r="O68" s="19"/>
      <c r="P68" s="19"/>
      <c r="Q68" s="19"/>
      <c r="R68" s="19"/>
      <c r="S68" s="19"/>
      <c r="T68" s="19"/>
      <c r="U68" s="19"/>
      <c r="V68" s="19"/>
      <c r="W68" s="19"/>
      <c r="X68" s="19"/>
      <c r="Y68" s="19"/>
      <c r="Z68" s="19"/>
      <c r="AA68" s="19"/>
    </row>
    <row r="69" spans="1:27" ht="21" customHeight="1" x14ac:dyDescent="0.25">
      <c r="A69" s="33"/>
      <c r="B69" s="34"/>
      <c r="C69" s="34"/>
      <c r="D69" s="34"/>
      <c r="E69" s="19"/>
      <c r="F69" s="35"/>
      <c r="G69" s="34"/>
      <c r="H69" s="19"/>
      <c r="I69" s="19"/>
      <c r="J69" s="19"/>
      <c r="K69" s="19"/>
      <c r="L69" s="19"/>
      <c r="M69" s="19"/>
      <c r="N69" s="19"/>
      <c r="O69" s="19"/>
      <c r="P69" s="19"/>
      <c r="Q69" s="19"/>
      <c r="R69" s="19"/>
      <c r="S69" s="19"/>
      <c r="T69" s="19"/>
      <c r="U69" s="19"/>
      <c r="V69" s="19"/>
      <c r="W69" s="19"/>
      <c r="X69" s="19"/>
      <c r="Y69" s="19"/>
      <c r="Z69" s="19"/>
      <c r="AA69" s="19"/>
    </row>
    <row r="70" spans="1:27" ht="21" customHeight="1" x14ac:dyDescent="0.25">
      <c r="A70" s="33"/>
      <c r="B70" s="34"/>
      <c r="C70" s="34"/>
      <c r="D70" s="34"/>
      <c r="E70" s="19"/>
      <c r="F70" s="35"/>
      <c r="G70" s="34"/>
      <c r="H70" s="19"/>
      <c r="I70" s="19"/>
      <c r="J70" s="19"/>
      <c r="K70" s="19"/>
      <c r="L70" s="19"/>
      <c r="M70" s="19"/>
      <c r="N70" s="19"/>
      <c r="O70" s="19"/>
      <c r="P70" s="19"/>
      <c r="Q70" s="19"/>
      <c r="R70" s="19"/>
      <c r="S70" s="19"/>
      <c r="T70" s="19"/>
      <c r="U70" s="19"/>
      <c r="V70" s="19"/>
      <c r="W70" s="19"/>
      <c r="X70" s="19"/>
      <c r="Y70" s="19"/>
      <c r="Z70" s="19"/>
      <c r="AA70" s="19"/>
    </row>
    <row r="71" spans="1:27" ht="21" customHeight="1" x14ac:dyDescent="0.25">
      <c r="A71" s="33"/>
      <c r="B71" s="34"/>
      <c r="C71" s="34"/>
      <c r="D71" s="34"/>
      <c r="E71" s="19"/>
      <c r="F71" s="35"/>
      <c r="G71" s="34"/>
      <c r="H71" s="19"/>
      <c r="I71" s="19"/>
      <c r="J71" s="19"/>
      <c r="K71" s="19"/>
      <c r="L71" s="19"/>
      <c r="M71" s="19"/>
      <c r="N71" s="19"/>
      <c r="O71" s="19"/>
      <c r="P71" s="19"/>
      <c r="Q71" s="19"/>
      <c r="R71" s="19"/>
      <c r="S71" s="19"/>
      <c r="T71" s="19"/>
      <c r="U71" s="19"/>
      <c r="V71" s="19"/>
      <c r="W71" s="19"/>
      <c r="X71" s="19"/>
      <c r="Y71" s="19"/>
      <c r="Z71" s="19"/>
      <c r="AA71" s="19"/>
    </row>
    <row r="72" spans="1:27" ht="21" customHeight="1" x14ac:dyDescent="0.25">
      <c r="A72" s="33"/>
      <c r="B72" s="34"/>
      <c r="C72" s="34"/>
      <c r="D72" s="34"/>
      <c r="E72" s="19"/>
      <c r="F72" s="35"/>
      <c r="G72" s="34"/>
      <c r="H72" s="19"/>
      <c r="I72" s="19"/>
      <c r="J72" s="19"/>
      <c r="K72" s="19"/>
      <c r="L72" s="19"/>
      <c r="M72" s="19"/>
      <c r="N72" s="19"/>
      <c r="O72" s="19"/>
      <c r="P72" s="19"/>
      <c r="Q72" s="19"/>
      <c r="R72" s="19"/>
      <c r="S72" s="19"/>
      <c r="T72" s="19"/>
      <c r="U72" s="19"/>
      <c r="V72" s="19"/>
      <c r="W72" s="19"/>
      <c r="X72" s="19"/>
      <c r="Y72" s="19"/>
      <c r="Z72" s="19"/>
      <c r="AA72" s="19"/>
    </row>
    <row r="73" spans="1:27" ht="21" customHeight="1" x14ac:dyDescent="0.25">
      <c r="A73" s="33"/>
      <c r="B73" s="34"/>
      <c r="C73" s="34"/>
      <c r="D73" s="34"/>
      <c r="E73" s="19"/>
      <c r="F73" s="35"/>
      <c r="G73" s="34"/>
      <c r="H73" s="19"/>
      <c r="I73" s="19"/>
      <c r="J73" s="19"/>
      <c r="K73" s="19"/>
      <c r="L73" s="19"/>
      <c r="M73" s="19"/>
      <c r="N73" s="19"/>
      <c r="O73" s="19"/>
      <c r="P73" s="19"/>
      <c r="Q73" s="19"/>
      <c r="R73" s="19"/>
      <c r="S73" s="19"/>
      <c r="T73" s="19"/>
      <c r="U73" s="19"/>
      <c r="V73" s="19"/>
      <c r="W73" s="19"/>
      <c r="X73" s="19"/>
      <c r="Y73" s="19"/>
      <c r="Z73" s="19"/>
      <c r="AA73" s="19"/>
    </row>
    <row r="74" spans="1:27" ht="21" customHeight="1" x14ac:dyDescent="0.25">
      <c r="A74" s="33"/>
      <c r="B74" s="34"/>
      <c r="C74" s="34"/>
      <c r="D74" s="34"/>
      <c r="E74" s="19"/>
      <c r="F74" s="35"/>
      <c r="G74" s="34"/>
      <c r="H74" s="19"/>
      <c r="I74" s="19"/>
      <c r="J74" s="19"/>
      <c r="K74" s="19"/>
      <c r="L74" s="19"/>
      <c r="M74" s="19"/>
      <c r="N74" s="19"/>
      <c r="O74" s="19"/>
      <c r="P74" s="19"/>
      <c r="Q74" s="19"/>
      <c r="R74" s="19"/>
      <c r="S74" s="19"/>
      <c r="T74" s="19"/>
      <c r="U74" s="19"/>
      <c r="V74" s="19"/>
      <c r="W74" s="19"/>
      <c r="X74" s="19"/>
      <c r="Y74" s="19"/>
      <c r="Z74" s="19"/>
      <c r="AA74" s="19"/>
    </row>
    <row r="75" spans="1:27" ht="21" customHeight="1" x14ac:dyDescent="0.25">
      <c r="A75" s="33"/>
      <c r="B75" s="34"/>
      <c r="C75" s="34"/>
      <c r="D75" s="34"/>
      <c r="E75" s="19"/>
      <c r="F75" s="35"/>
      <c r="G75" s="34"/>
      <c r="H75" s="19"/>
      <c r="I75" s="19"/>
      <c r="J75" s="19"/>
      <c r="K75" s="19"/>
      <c r="L75" s="19"/>
      <c r="M75" s="19"/>
      <c r="N75" s="19"/>
      <c r="O75" s="19"/>
      <c r="P75" s="19"/>
      <c r="Q75" s="19"/>
      <c r="R75" s="19"/>
      <c r="S75" s="19"/>
      <c r="T75" s="19"/>
      <c r="U75" s="19"/>
      <c r="V75" s="19"/>
      <c r="W75" s="19"/>
      <c r="X75" s="19"/>
      <c r="Y75" s="19"/>
      <c r="Z75" s="19"/>
      <c r="AA75" s="19"/>
    </row>
    <row r="76" spans="1:27" ht="21" customHeight="1" x14ac:dyDescent="0.25">
      <c r="A76" s="33"/>
      <c r="B76" s="34"/>
      <c r="C76" s="34"/>
      <c r="D76" s="34"/>
      <c r="E76" s="19"/>
      <c r="F76" s="35"/>
      <c r="G76" s="34"/>
      <c r="H76" s="19"/>
      <c r="I76" s="19"/>
      <c r="J76" s="19"/>
      <c r="K76" s="19"/>
      <c r="L76" s="19"/>
      <c r="M76" s="19"/>
      <c r="N76" s="19"/>
      <c r="O76" s="19"/>
      <c r="P76" s="19"/>
      <c r="Q76" s="19"/>
      <c r="R76" s="19"/>
      <c r="S76" s="19"/>
      <c r="T76" s="19"/>
      <c r="U76" s="19"/>
      <c r="V76" s="19"/>
      <c r="W76" s="19"/>
      <c r="X76" s="19"/>
      <c r="Y76" s="19"/>
      <c r="Z76" s="19"/>
      <c r="AA76" s="19"/>
    </row>
    <row r="77" spans="1:27" ht="21" customHeight="1" x14ac:dyDescent="0.25">
      <c r="A77" s="33"/>
      <c r="B77" s="34"/>
      <c r="C77" s="34"/>
      <c r="D77" s="34"/>
      <c r="E77" s="19"/>
      <c r="F77" s="35"/>
      <c r="G77" s="34"/>
      <c r="H77" s="19"/>
      <c r="I77" s="19"/>
      <c r="J77" s="19"/>
      <c r="K77" s="19"/>
      <c r="L77" s="19"/>
      <c r="M77" s="19"/>
      <c r="N77" s="19"/>
      <c r="O77" s="19"/>
      <c r="P77" s="19"/>
      <c r="Q77" s="19"/>
      <c r="R77" s="19"/>
      <c r="S77" s="19"/>
      <c r="T77" s="19"/>
      <c r="U77" s="19"/>
      <c r="V77" s="19"/>
      <c r="W77" s="19"/>
      <c r="X77" s="19"/>
      <c r="Y77" s="19"/>
      <c r="Z77" s="19"/>
      <c r="AA77" s="19"/>
    </row>
    <row r="78" spans="1:27" ht="21" customHeight="1" x14ac:dyDescent="0.25">
      <c r="A78" s="33"/>
      <c r="B78" s="34"/>
      <c r="C78" s="34"/>
      <c r="D78" s="34"/>
      <c r="E78" s="19"/>
      <c r="F78" s="35"/>
      <c r="G78" s="34"/>
      <c r="H78" s="19"/>
      <c r="I78" s="19"/>
      <c r="J78" s="19"/>
      <c r="K78" s="19"/>
      <c r="L78" s="19"/>
      <c r="M78" s="19"/>
      <c r="N78" s="19"/>
      <c r="O78" s="19"/>
      <c r="P78" s="19"/>
      <c r="Q78" s="19"/>
      <c r="R78" s="19"/>
      <c r="S78" s="19"/>
      <c r="T78" s="19"/>
      <c r="U78" s="19"/>
      <c r="V78" s="19"/>
      <c r="W78" s="19"/>
      <c r="X78" s="19"/>
      <c r="Y78" s="19"/>
      <c r="Z78" s="19"/>
      <c r="AA78" s="19"/>
    </row>
    <row r="79" spans="1:27" ht="21" customHeight="1" x14ac:dyDescent="0.25">
      <c r="A79" s="33"/>
      <c r="B79" s="34"/>
      <c r="C79" s="34"/>
      <c r="D79" s="34"/>
      <c r="E79" s="19"/>
      <c r="F79" s="35"/>
      <c r="G79" s="34"/>
      <c r="H79" s="19"/>
      <c r="I79" s="19"/>
      <c r="J79" s="19"/>
      <c r="K79" s="19"/>
      <c r="L79" s="19"/>
      <c r="M79" s="19"/>
      <c r="N79" s="19"/>
      <c r="O79" s="19"/>
      <c r="P79" s="19"/>
      <c r="Q79" s="19"/>
      <c r="R79" s="19"/>
      <c r="S79" s="19"/>
      <c r="T79" s="19"/>
      <c r="U79" s="19"/>
      <c r="V79" s="19"/>
      <c r="W79" s="19"/>
      <c r="X79" s="19"/>
      <c r="Y79" s="19"/>
      <c r="Z79" s="19"/>
      <c r="AA79" s="19"/>
    </row>
    <row r="80" spans="1:27" ht="21" customHeight="1" x14ac:dyDescent="0.25">
      <c r="A80" s="33"/>
      <c r="B80" s="34"/>
      <c r="C80" s="34"/>
      <c r="D80" s="34"/>
      <c r="E80" s="19"/>
      <c r="F80" s="35"/>
      <c r="G80" s="34"/>
      <c r="H80" s="19"/>
      <c r="I80" s="19"/>
      <c r="J80" s="19"/>
      <c r="K80" s="19"/>
      <c r="L80" s="19"/>
      <c r="M80" s="19"/>
      <c r="N80" s="19"/>
      <c r="O80" s="19"/>
      <c r="P80" s="19"/>
      <c r="Q80" s="19"/>
      <c r="R80" s="19"/>
      <c r="S80" s="19"/>
      <c r="T80" s="19"/>
      <c r="U80" s="19"/>
      <c r="V80" s="19"/>
      <c r="W80" s="19"/>
      <c r="X80" s="19"/>
      <c r="Y80" s="19"/>
      <c r="Z80" s="19"/>
      <c r="AA80" s="19"/>
    </row>
    <row r="81" spans="1:27" ht="21" customHeight="1" x14ac:dyDescent="0.25">
      <c r="A81" s="33"/>
      <c r="B81" s="34"/>
      <c r="C81" s="34"/>
      <c r="D81" s="34"/>
      <c r="E81" s="19"/>
      <c r="F81" s="35"/>
      <c r="G81" s="34"/>
      <c r="H81" s="19"/>
      <c r="I81" s="19"/>
      <c r="J81" s="19"/>
      <c r="K81" s="19"/>
      <c r="L81" s="19"/>
      <c r="M81" s="19"/>
      <c r="N81" s="19"/>
      <c r="O81" s="19"/>
      <c r="P81" s="19"/>
      <c r="Q81" s="19"/>
      <c r="R81" s="19"/>
      <c r="S81" s="19"/>
      <c r="T81" s="19"/>
      <c r="U81" s="19"/>
      <c r="V81" s="19"/>
      <c r="W81" s="19"/>
      <c r="X81" s="19"/>
      <c r="Y81" s="19"/>
      <c r="Z81" s="19"/>
      <c r="AA81" s="19"/>
    </row>
    <row r="82" spans="1:27" ht="21" customHeight="1" x14ac:dyDescent="0.25">
      <c r="A82" s="33"/>
      <c r="B82" s="34"/>
      <c r="C82" s="34"/>
      <c r="D82" s="34"/>
      <c r="E82" s="19"/>
      <c r="F82" s="35"/>
      <c r="G82" s="34"/>
      <c r="H82" s="19"/>
      <c r="I82" s="19"/>
      <c r="J82" s="19"/>
      <c r="K82" s="19"/>
      <c r="L82" s="19"/>
      <c r="M82" s="19"/>
      <c r="N82" s="19"/>
      <c r="O82" s="19"/>
      <c r="P82" s="19"/>
      <c r="Q82" s="19"/>
      <c r="R82" s="19"/>
      <c r="S82" s="19"/>
      <c r="T82" s="19"/>
      <c r="U82" s="19"/>
      <c r="V82" s="19"/>
      <c r="W82" s="19"/>
      <c r="X82" s="19"/>
      <c r="Y82" s="19"/>
      <c r="Z82" s="19"/>
      <c r="AA82" s="19"/>
    </row>
    <row r="83" spans="1:27" ht="21" customHeight="1" x14ac:dyDescent="0.25">
      <c r="A83" s="33"/>
      <c r="B83" s="34"/>
      <c r="C83" s="34"/>
      <c r="D83" s="34"/>
      <c r="E83" s="19"/>
      <c r="F83" s="35"/>
      <c r="G83" s="34"/>
      <c r="H83" s="19"/>
      <c r="I83" s="19"/>
      <c r="J83" s="19"/>
      <c r="K83" s="19"/>
      <c r="L83" s="19"/>
      <c r="M83" s="19"/>
      <c r="N83" s="19"/>
      <c r="O83" s="19"/>
      <c r="P83" s="19"/>
      <c r="Q83" s="19"/>
      <c r="R83" s="19"/>
      <c r="S83" s="19"/>
      <c r="T83" s="19"/>
      <c r="U83" s="19"/>
      <c r="V83" s="19"/>
      <c r="W83" s="19"/>
      <c r="X83" s="19"/>
      <c r="Y83" s="19"/>
      <c r="Z83" s="19"/>
      <c r="AA83" s="19"/>
    </row>
    <row r="84" spans="1:27" ht="21" customHeight="1" x14ac:dyDescent="0.25">
      <c r="A84" s="33"/>
      <c r="B84" s="34"/>
      <c r="C84" s="34"/>
      <c r="D84" s="34"/>
      <c r="E84" s="19"/>
      <c r="F84" s="35"/>
      <c r="G84" s="34"/>
      <c r="H84" s="19"/>
      <c r="I84" s="19"/>
      <c r="J84" s="19"/>
      <c r="K84" s="19"/>
      <c r="L84" s="19"/>
      <c r="M84" s="19"/>
      <c r="N84" s="19"/>
      <c r="O84" s="19"/>
      <c r="P84" s="19"/>
      <c r="Q84" s="19"/>
      <c r="R84" s="19"/>
      <c r="S84" s="19"/>
      <c r="T84" s="19"/>
      <c r="U84" s="19"/>
      <c r="V84" s="19"/>
      <c r="W84" s="19"/>
      <c r="X84" s="19"/>
      <c r="Y84" s="19"/>
      <c r="Z84" s="19"/>
      <c r="AA84" s="19"/>
    </row>
    <row r="85" spans="1:27" ht="21" customHeight="1" x14ac:dyDescent="0.25">
      <c r="A85" s="33"/>
      <c r="B85" s="34"/>
      <c r="C85" s="34"/>
      <c r="D85" s="34"/>
      <c r="E85" s="19"/>
      <c r="F85" s="35"/>
      <c r="G85" s="34"/>
      <c r="H85" s="19"/>
      <c r="I85" s="19"/>
      <c r="J85" s="19"/>
      <c r="K85" s="19"/>
      <c r="L85" s="19"/>
      <c r="M85" s="19"/>
      <c r="N85" s="19"/>
      <c r="O85" s="19"/>
      <c r="P85" s="19"/>
      <c r="Q85" s="19"/>
      <c r="R85" s="19"/>
      <c r="S85" s="19"/>
      <c r="T85" s="19"/>
      <c r="U85" s="19"/>
      <c r="V85" s="19"/>
      <c r="W85" s="19"/>
      <c r="X85" s="19"/>
      <c r="Y85" s="19"/>
      <c r="Z85" s="19"/>
      <c r="AA85" s="19"/>
    </row>
    <row r="86" spans="1:27" ht="21" customHeight="1" x14ac:dyDescent="0.25">
      <c r="A86" s="33"/>
      <c r="B86" s="34"/>
      <c r="C86" s="34"/>
      <c r="D86" s="34"/>
      <c r="E86" s="19"/>
      <c r="F86" s="35"/>
      <c r="G86" s="34"/>
      <c r="H86" s="19"/>
      <c r="I86" s="19"/>
      <c r="J86" s="19"/>
      <c r="K86" s="19"/>
      <c r="L86" s="19"/>
      <c r="M86" s="19"/>
      <c r="N86" s="19"/>
      <c r="O86" s="19"/>
      <c r="P86" s="19"/>
      <c r="Q86" s="19"/>
      <c r="R86" s="19"/>
      <c r="S86" s="19"/>
      <c r="T86" s="19"/>
      <c r="U86" s="19"/>
      <c r="V86" s="19"/>
      <c r="W86" s="19"/>
      <c r="X86" s="19"/>
      <c r="Y86" s="19"/>
      <c r="Z86" s="19"/>
      <c r="AA86" s="19"/>
    </row>
    <row r="87" spans="1:27" ht="21" customHeight="1" x14ac:dyDescent="0.25">
      <c r="A87" s="33"/>
      <c r="B87" s="34"/>
      <c r="C87" s="34"/>
      <c r="D87" s="34"/>
      <c r="E87" s="19"/>
      <c r="F87" s="35"/>
      <c r="G87" s="34"/>
      <c r="H87" s="19"/>
      <c r="I87" s="19"/>
      <c r="J87" s="19"/>
      <c r="K87" s="19"/>
      <c r="L87" s="19"/>
      <c r="M87" s="19"/>
      <c r="N87" s="19"/>
      <c r="O87" s="19"/>
      <c r="P87" s="19"/>
      <c r="Q87" s="19"/>
      <c r="R87" s="19"/>
      <c r="S87" s="19"/>
      <c r="T87" s="19"/>
      <c r="U87" s="19"/>
      <c r="V87" s="19"/>
      <c r="W87" s="19"/>
      <c r="X87" s="19"/>
      <c r="Y87" s="19"/>
      <c r="Z87" s="19"/>
      <c r="AA87" s="19"/>
    </row>
    <row r="88" spans="1:27" ht="21" customHeight="1" x14ac:dyDescent="0.25">
      <c r="A88" s="33"/>
      <c r="B88" s="34"/>
      <c r="C88" s="34"/>
      <c r="D88" s="34"/>
      <c r="E88" s="19"/>
      <c r="F88" s="35"/>
      <c r="G88" s="34"/>
      <c r="H88" s="19"/>
      <c r="I88" s="19"/>
      <c r="J88" s="19"/>
      <c r="K88" s="19"/>
      <c r="L88" s="19"/>
      <c r="M88" s="19"/>
      <c r="N88" s="19"/>
      <c r="O88" s="19"/>
      <c r="P88" s="19"/>
      <c r="Q88" s="19"/>
      <c r="R88" s="19"/>
      <c r="S88" s="19"/>
      <c r="T88" s="19"/>
      <c r="U88" s="19"/>
      <c r="V88" s="19"/>
      <c r="W88" s="19"/>
      <c r="X88" s="19"/>
      <c r="Y88" s="19"/>
      <c r="Z88" s="19"/>
      <c r="AA88" s="19"/>
    </row>
    <row r="89" spans="1:27" ht="21" customHeight="1" x14ac:dyDescent="0.25">
      <c r="A89" s="33"/>
      <c r="B89" s="34"/>
      <c r="C89" s="34"/>
      <c r="D89" s="34"/>
      <c r="E89" s="19"/>
      <c r="F89" s="35"/>
      <c r="G89" s="34"/>
      <c r="H89" s="19"/>
      <c r="I89" s="19"/>
      <c r="J89" s="19"/>
      <c r="K89" s="19"/>
      <c r="L89" s="19"/>
      <c r="M89" s="19"/>
      <c r="N89" s="19"/>
      <c r="O89" s="19"/>
      <c r="P89" s="19"/>
      <c r="Q89" s="19"/>
      <c r="R89" s="19"/>
      <c r="S89" s="19"/>
      <c r="T89" s="19"/>
      <c r="U89" s="19"/>
      <c r="V89" s="19"/>
      <c r="W89" s="19"/>
      <c r="X89" s="19"/>
      <c r="Y89" s="19"/>
      <c r="Z89" s="19"/>
      <c r="AA89" s="19"/>
    </row>
    <row r="90" spans="1:27" ht="21" customHeight="1" x14ac:dyDescent="0.25">
      <c r="A90" s="33"/>
      <c r="B90" s="34"/>
      <c r="C90" s="34"/>
      <c r="D90" s="34"/>
      <c r="E90" s="19"/>
      <c r="F90" s="35"/>
      <c r="G90" s="34"/>
      <c r="H90" s="19"/>
      <c r="I90" s="19"/>
      <c r="J90" s="19"/>
      <c r="K90" s="19"/>
      <c r="L90" s="19"/>
      <c r="M90" s="19"/>
      <c r="N90" s="19"/>
      <c r="O90" s="19"/>
      <c r="P90" s="19"/>
      <c r="Q90" s="19"/>
      <c r="R90" s="19"/>
      <c r="S90" s="19"/>
      <c r="T90" s="19"/>
      <c r="U90" s="19"/>
      <c r="V90" s="19"/>
      <c r="W90" s="19"/>
      <c r="X90" s="19"/>
      <c r="Y90" s="19"/>
      <c r="Z90" s="19"/>
      <c r="AA90" s="19"/>
    </row>
    <row r="91" spans="1:27" ht="21" customHeight="1" x14ac:dyDescent="0.25">
      <c r="A91" s="33"/>
      <c r="B91" s="34"/>
      <c r="C91" s="34"/>
      <c r="D91" s="34"/>
      <c r="E91" s="19"/>
      <c r="F91" s="35"/>
      <c r="G91" s="34"/>
      <c r="H91" s="19"/>
      <c r="I91" s="19"/>
      <c r="J91" s="19"/>
      <c r="K91" s="19"/>
      <c r="L91" s="19"/>
      <c r="M91" s="19"/>
      <c r="N91" s="19"/>
      <c r="O91" s="19"/>
      <c r="P91" s="19"/>
      <c r="Q91" s="19"/>
      <c r="R91" s="19"/>
      <c r="S91" s="19"/>
      <c r="T91" s="19"/>
      <c r="U91" s="19"/>
      <c r="V91" s="19"/>
      <c r="W91" s="19"/>
      <c r="X91" s="19"/>
      <c r="Y91" s="19"/>
      <c r="Z91" s="19"/>
      <c r="AA91" s="19"/>
    </row>
    <row r="92" spans="1:27" ht="21" customHeight="1" x14ac:dyDescent="0.25">
      <c r="A92" s="33"/>
      <c r="B92" s="34"/>
      <c r="C92" s="34"/>
      <c r="D92" s="34"/>
      <c r="E92" s="19"/>
      <c r="F92" s="35"/>
      <c r="G92" s="34"/>
      <c r="H92" s="19"/>
      <c r="I92" s="19"/>
      <c r="J92" s="19"/>
      <c r="K92" s="19"/>
      <c r="L92" s="19"/>
      <c r="M92" s="19"/>
      <c r="N92" s="19"/>
      <c r="O92" s="19"/>
      <c r="P92" s="19"/>
      <c r="Q92" s="19"/>
      <c r="R92" s="19"/>
      <c r="S92" s="19"/>
      <c r="T92" s="19"/>
      <c r="U92" s="19"/>
      <c r="V92" s="19"/>
      <c r="W92" s="19"/>
      <c r="X92" s="19"/>
      <c r="Y92" s="19"/>
      <c r="Z92" s="19"/>
      <c r="AA92" s="19"/>
    </row>
    <row r="93" spans="1:27" ht="21" customHeight="1" x14ac:dyDescent="0.25">
      <c r="A93" s="33"/>
      <c r="B93" s="34"/>
      <c r="C93" s="34"/>
      <c r="D93" s="34"/>
      <c r="E93" s="19"/>
      <c r="F93" s="35"/>
      <c r="G93" s="34"/>
      <c r="H93" s="19"/>
      <c r="I93" s="19"/>
      <c r="J93" s="19"/>
      <c r="K93" s="19"/>
      <c r="L93" s="19"/>
      <c r="M93" s="19"/>
      <c r="N93" s="19"/>
      <c r="O93" s="19"/>
      <c r="P93" s="19"/>
      <c r="Q93" s="19"/>
      <c r="R93" s="19"/>
      <c r="S93" s="19"/>
      <c r="T93" s="19"/>
      <c r="U93" s="19"/>
      <c r="V93" s="19"/>
      <c r="W93" s="19"/>
      <c r="X93" s="19"/>
      <c r="Y93" s="19"/>
      <c r="Z93" s="19"/>
      <c r="AA93" s="19"/>
    </row>
    <row r="94" spans="1:27" ht="21" customHeight="1" x14ac:dyDescent="0.25">
      <c r="A94" s="33"/>
      <c r="B94" s="34"/>
      <c r="C94" s="34"/>
      <c r="D94" s="34"/>
      <c r="E94" s="19"/>
      <c r="F94" s="35"/>
      <c r="G94" s="34"/>
      <c r="H94" s="19"/>
      <c r="I94" s="19"/>
      <c r="J94" s="19"/>
      <c r="K94" s="19"/>
      <c r="L94" s="19"/>
      <c r="M94" s="19"/>
      <c r="N94" s="19"/>
      <c r="O94" s="19"/>
      <c r="P94" s="19"/>
      <c r="Q94" s="19"/>
      <c r="R94" s="19"/>
      <c r="S94" s="19"/>
      <c r="T94" s="19"/>
      <c r="U94" s="19"/>
      <c r="V94" s="19"/>
      <c r="W94" s="19"/>
      <c r="X94" s="19"/>
      <c r="Y94" s="19"/>
      <c r="Z94" s="19"/>
      <c r="AA94" s="19"/>
    </row>
    <row r="95" spans="1:27" ht="21" customHeight="1" x14ac:dyDescent="0.25">
      <c r="A95" s="33"/>
      <c r="B95" s="34"/>
      <c r="C95" s="34"/>
      <c r="D95" s="34"/>
      <c r="E95" s="19"/>
      <c r="F95" s="35"/>
      <c r="G95" s="34"/>
      <c r="H95" s="19"/>
      <c r="I95" s="19"/>
      <c r="J95" s="19"/>
      <c r="K95" s="19"/>
      <c r="L95" s="19"/>
      <c r="M95" s="19"/>
      <c r="N95" s="19"/>
      <c r="O95" s="19"/>
      <c r="P95" s="19"/>
      <c r="Q95" s="19"/>
      <c r="R95" s="19"/>
      <c r="S95" s="19"/>
      <c r="T95" s="19"/>
      <c r="U95" s="19"/>
      <c r="V95" s="19"/>
      <c r="W95" s="19"/>
      <c r="X95" s="19"/>
      <c r="Y95" s="19"/>
      <c r="Z95" s="19"/>
      <c r="AA95" s="19"/>
    </row>
    <row r="96" spans="1:27" ht="21" customHeight="1" x14ac:dyDescent="0.25">
      <c r="A96" s="33"/>
      <c r="B96" s="34"/>
      <c r="C96" s="34"/>
      <c r="D96" s="34"/>
      <c r="E96" s="19"/>
      <c r="F96" s="35"/>
      <c r="G96" s="34"/>
      <c r="H96" s="19"/>
      <c r="I96" s="19"/>
      <c r="J96" s="19"/>
      <c r="K96" s="19"/>
      <c r="L96" s="19"/>
      <c r="M96" s="19"/>
      <c r="N96" s="19"/>
      <c r="O96" s="19"/>
      <c r="P96" s="19"/>
      <c r="Q96" s="19"/>
      <c r="R96" s="19"/>
      <c r="S96" s="19"/>
      <c r="T96" s="19"/>
      <c r="U96" s="19"/>
      <c r="V96" s="19"/>
      <c r="W96" s="19"/>
      <c r="X96" s="19"/>
      <c r="Y96" s="19"/>
      <c r="Z96" s="19"/>
      <c r="AA96" s="19"/>
    </row>
    <row r="97" spans="1:27" ht="21" customHeight="1" x14ac:dyDescent="0.25">
      <c r="A97" s="33"/>
      <c r="B97" s="34"/>
      <c r="C97" s="34"/>
      <c r="D97" s="34"/>
      <c r="E97" s="19"/>
      <c r="F97" s="35"/>
      <c r="G97" s="34"/>
      <c r="H97" s="19"/>
      <c r="I97" s="19"/>
      <c r="J97" s="19"/>
      <c r="K97" s="19"/>
      <c r="L97" s="19"/>
      <c r="M97" s="19"/>
      <c r="N97" s="19"/>
      <c r="O97" s="19"/>
      <c r="P97" s="19"/>
      <c r="Q97" s="19"/>
      <c r="R97" s="19"/>
      <c r="S97" s="19"/>
      <c r="T97" s="19"/>
      <c r="U97" s="19"/>
      <c r="V97" s="19"/>
      <c r="W97" s="19"/>
      <c r="X97" s="19"/>
      <c r="Y97" s="19"/>
      <c r="Z97" s="19"/>
      <c r="AA97" s="19"/>
    </row>
    <row r="98" spans="1:27" ht="21" customHeight="1" x14ac:dyDescent="0.25">
      <c r="A98" s="33"/>
      <c r="B98" s="34"/>
      <c r="C98" s="34"/>
      <c r="D98" s="34"/>
      <c r="E98" s="19"/>
      <c r="F98" s="35"/>
      <c r="G98" s="34"/>
      <c r="H98" s="19"/>
      <c r="I98" s="19"/>
      <c r="J98" s="19"/>
      <c r="K98" s="19"/>
      <c r="L98" s="19"/>
      <c r="M98" s="19"/>
      <c r="N98" s="19"/>
      <c r="O98" s="19"/>
      <c r="P98" s="19"/>
      <c r="Q98" s="19"/>
      <c r="R98" s="19"/>
      <c r="S98" s="19"/>
      <c r="T98" s="19"/>
      <c r="U98" s="19"/>
      <c r="V98" s="19"/>
      <c r="W98" s="19"/>
      <c r="X98" s="19"/>
      <c r="Y98" s="19"/>
      <c r="Z98" s="19"/>
      <c r="AA98" s="19"/>
    </row>
    <row r="99" spans="1:27" ht="21" customHeight="1" x14ac:dyDescent="0.25">
      <c r="A99" s="33"/>
      <c r="B99" s="34"/>
      <c r="C99" s="34"/>
      <c r="D99" s="34"/>
      <c r="E99" s="19"/>
      <c r="F99" s="35"/>
      <c r="G99" s="34"/>
      <c r="H99" s="19"/>
      <c r="I99" s="19"/>
      <c r="J99" s="19"/>
      <c r="K99" s="19"/>
      <c r="L99" s="19"/>
      <c r="M99" s="19"/>
      <c r="N99" s="19"/>
      <c r="O99" s="19"/>
      <c r="P99" s="19"/>
      <c r="Q99" s="19"/>
      <c r="R99" s="19"/>
      <c r="S99" s="19"/>
      <c r="T99" s="19"/>
      <c r="U99" s="19"/>
      <c r="V99" s="19"/>
      <c r="W99" s="19"/>
      <c r="X99" s="19"/>
      <c r="Y99" s="19"/>
      <c r="Z99" s="19"/>
      <c r="AA99" s="19"/>
    </row>
    <row r="100" spans="1:27" ht="21" customHeight="1" x14ac:dyDescent="0.25">
      <c r="A100" s="33"/>
      <c r="B100" s="34"/>
      <c r="C100" s="34"/>
      <c r="D100" s="34"/>
      <c r="E100" s="19"/>
      <c r="F100" s="35"/>
      <c r="G100" s="34"/>
      <c r="H100" s="19"/>
      <c r="I100" s="19"/>
      <c r="J100" s="19"/>
      <c r="K100" s="19"/>
      <c r="L100" s="19"/>
      <c r="M100" s="19"/>
      <c r="N100" s="19"/>
      <c r="O100" s="19"/>
      <c r="P100" s="19"/>
      <c r="Q100" s="19"/>
      <c r="R100" s="19"/>
      <c r="S100" s="19"/>
      <c r="T100" s="19"/>
      <c r="U100" s="19"/>
      <c r="V100" s="19"/>
      <c r="W100" s="19"/>
      <c r="X100" s="19"/>
      <c r="Y100" s="19"/>
      <c r="Z100" s="19"/>
      <c r="AA100" s="19"/>
    </row>
    <row r="101" spans="1:27" ht="21" customHeight="1" x14ac:dyDescent="0.25">
      <c r="A101" s="33"/>
      <c r="B101" s="34"/>
      <c r="C101" s="34"/>
      <c r="D101" s="34"/>
      <c r="E101" s="19"/>
      <c r="F101" s="35"/>
      <c r="G101" s="34"/>
      <c r="H101" s="19"/>
      <c r="I101" s="19"/>
      <c r="J101" s="19"/>
      <c r="K101" s="19"/>
      <c r="L101" s="19"/>
      <c r="M101" s="19"/>
      <c r="N101" s="19"/>
      <c r="O101" s="19"/>
      <c r="P101" s="19"/>
      <c r="Q101" s="19"/>
      <c r="R101" s="19"/>
      <c r="S101" s="19"/>
      <c r="T101" s="19"/>
      <c r="U101" s="19"/>
      <c r="V101" s="19"/>
      <c r="W101" s="19"/>
      <c r="X101" s="19"/>
      <c r="Y101" s="19"/>
      <c r="Z101" s="19"/>
      <c r="AA101" s="19"/>
    </row>
    <row r="102" spans="1:27" ht="21" customHeight="1" x14ac:dyDescent="0.25">
      <c r="A102" s="33"/>
      <c r="B102" s="34"/>
      <c r="C102" s="34"/>
      <c r="D102" s="34"/>
      <c r="E102" s="19"/>
      <c r="F102" s="35"/>
      <c r="G102" s="34"/>
      <c r="H102" s="19"/>
      <c r="I102" s="19"/>
      <c r="J102" s="19"/>
      <c r="K102" s="19"/>
      <c r="L102" s="19"/>
      <c r="M102" s="19"/>
      <c r="N102" s="19"/>
      <c r="O102" s="19"/>
      <c r="P102" s="19"/>
      <c r="Q102" s="19"/>
      <c r="R102" s="19"/>
      <c r="S102" s="19"/>
      <c r="T102" s="19"/>
      <c r="U102" s="19"/>
      <c r="V102" s="19"/>
      <c r="W102" s="19"/>
      <c r="X102" s="19"/>
      <c r="Y102" s="19"/>
      <c r="Z102" s="19"/>
      <c r="AA102" s="19"/>
    </row>
    <row r="103" spans="1:27" ht="21" customHeight="1" x14ac:dyDescent="0.25">
      <c r="A103" s="33"/>
      <c r="B103" s="34"/>
      <c r="C103" s="34"/>
      <c r="D103" s="34"/>
      <c r="E103" s="19"/>
      <c r="F103" s="35"/>
      <c r="G103" s="34"/>
      <c r="H103" s="19"/>
      <c r="I103" s="19"/>
      <c r="J103" s="19"/>
      <c r="K103" s="19"/>
      <c r="L103" s="19"/>
      <c r="M103" s="19"/>
      <c r="N103" s="19"/>
      <c r="O103" s="19"/>
      <c r="P103" s="19"/>
      <c r="Q103" s="19"/>
      <c r="R103" s="19"/>
      <c r="S103" s="19"/>
      <c r="T103" s="19"/>
      <c r="U103" s="19"/>
      <c r="V103" s="19"/>
      <c r="W103" s="19"/>
      <c r="X103" s="19"/>
      <c r="Y103" s="19"/>
      <c r="Z103" s="19"/>
      <c r="AA103" s="19"/>
    </row>
    <row r="104" spans="1:27" ht="21" customHeight="1" x14ac:dyDescent="0.25">
      <c r="A104" s="33"/>
      <c r="B104" s="34"/>
      <c r="C104" s="34"/>
      <c r="D104" s="34"/>
      <c r="E104" s="19"/>
      <c r="F104" s="35"/>
      <c r="G104" s="34"/>
      <c r="H104" s="19"/>
      <c r="I104" s="19"/>
      <c r="J104" s="19"/>
      <c r="K104" s="19"/>
      <c r="L104" s="19"/>
      <c r="M104" s="19"/>
      <c r="N104" s="19"/>
      <c r="O104" s="19"/>
      <c r="P104" s="19"/>
      <c r="Q104" s="19"/>
      <c r="R104" s="19"/>
      <c r="S104" s="19"/>
      <c r="T104" s="19"/>
      <c r="U104" s="19"/>
      <c r="V104" s="19"/>
      <c r="W104" s="19"/>
      <c r="X104" s="19"/>
      <c r="Y104" s="19"/>
      <c r="Z104" s="19"/>
      <c r="AA104" s="19"/>
    </row>
    <row r="105" spans="1:27" ht="21" customHeight="1" x14ac:dyDescent="0.25">
      <c r="A105" s="33"/>
      <c r="B105" s="34"/>
      <c r="C105" s="34"/>
      <c r="D105" s="34"/>
      <c r="E105" s="19"/>
      <c r="F105" s="35"/>
      <c r="G105" s="34"/>
      <c r="H105" s="19"/>
      <c r="I105" s="19"/>
      <c r="J105" s="19"/>
      <c r="K105" s="19"/>
      <c r="L105" s="19"/>
      <c r="M105" s="19"/>
      <c r="N105" s="19"/>
      <c r="O105" s="19"/>
      <c r="P105" s="19"/>
      <c r="Q105" s="19"/>
      <c r="R105" s="19"/>
      <c r="S105" s="19"/>
      <c r="T105" s="19"/>
      <c r="U105" s="19"/>
      <c r="V105" s="19"/>
      <c r="W105" s="19"/>
      <c r="X105" s="19"/>
      <c r="Y105" s="19"/>
      <c r="Z105" s="19"/>
      <c r="AA105" s="19"/>
    </row>
    <row r="106" spans="1:27" ht="21" customHeight="1" x14ac:dyDescent="0.25">
      <c r="A106" s="33"/>
      <c r="B106" s="34"/>
      <c r="C106" s="34"/>
      <c r="D106" s="34"/>
      <c r="E106" s="19"/>
      <c r="F106" s="35"/>
      <c r="G106" s="34"/>
      <c r="H106" s="19"/>
      <c r="I106" s="19"/>
      <c r="J106" s="19"/>
      <c r="K106" s="19"/>
      <c r="L106" s="19"/>
      <c r="M106" s="19"/>
      <c r="N106" s="19"/>
      <c r="O106" s="19"/>
      <c r="P106" s="19"/>
      <c r="Q106" s="19"/>
      <c r="R106" s="19"/>
      <c r="S106" s="19"/>
      <c r="T106" s="19"/>
      <c r="U106" s="19"/>
      <c r="V106" s="19"/>
      <c r="W106" s="19"/>
      <c r="X106" s="19"/>
      <c r="Y106" s="19"/>
      <c r="Z106" s="19"/>
      <c r="AA106" s="19"/>
    </row>
    <row r="107" spans="1:27" ht="21" customHeight="1" x14ac:dyDescent="0.25">
      <c r="A107" s="33"/>
      <c r="B107" s="34"/>
      <c r="C107" s="34"/>
      <c r="D107" s="34"/>
      <c r="E107" s="19"/>
      <c r="F107" s="35"/>
      <c r="G107" s="34"/>
      <c r="H107" s="19"/>
      <c r="I107" s="19"/>
      <c r="J107" s="19"/>
      <c r="K107" s="19"/>
      <c r="L107" s="19"/>
      <c r="M107" s="19"/>
      <c r="N107" s="19"/>
      <c r="O107" s="19"/>
      <c r="P107" s="19"/>
      <c r="Q107" s="19"/>
      <c r="R107" s="19"/>
      <c r="S107" s="19"/>
      <c r="T107" s="19"/>
      <c r="U107" s="19"/>
      <c r="V107" s="19"/>
      <c r="W107" s="19"/>
      <c r="X107" s="19"/>
      <c r="Y107" s="19"/>
      <c r="Z107" s="19"/>
      <c r="AA107" s="19"/>
    </row>
    <row r="108" spans="1:27" ht="21" customHeight="1" x14ac:dyDescent="0.25">
      <c r="A108" s="33"/>
      <c r="B108" s="34"/>
      <c r="C108" s="34"/>
      <c r="D108" s="34"/>
      <c r="E108" s="19"/>
      <c r="F108" s="35"/>
      <c r="G108" s="34"/>
      <c r="H108" s="19"/>
      <c r="I108" s="19"/>
      <c r="J108" s="19"/>
      <c r="K108" s="19"/>
      <c r="L108" s="19"/>
      <c r="M108" s="19"/>
      <c r="N108" s="19"/>
      <c r="O108" s="19"/>
      <c r="P108" s="19"/>
      <c r="Q108" s="19"/>
      <c r="R108" s="19"/>
      <c r="S108" s="19"/>
      <c r="T108" s="19"/>
      <c r="U108" s="19"/>
      <c r="V108" s="19"/>
      <c r="W108" s="19"/>
      <c r="X108" s="19"/>
      <c r="Y108" s="19"/>
      <c r="Z108" s="19"/>
      <c r="AA108" s="19"/>
    </row>
    <row r="109" spans="1:27" ht="21" customHeight="1" x14ac:dyDescent="0.25">
      <c r="A109" s="33"/>
      <c r="B109" s="34"/>
      <c r="C109" s="34"/>
      <c r="D109" s="34"/>
      <c r="E109" s="19"/>
      <c r="F109" s="35"/>
      <c r="G109" s="34"/>
      <c r="H109" s="19"/>
      <c r="I109" s="19"/>
      <c r="J109" s="19"/>
      <c r="K109" s="19"/>
      <c r="L109" s="19"/>
      <c r="M109" s="19"/>
      <c r="N109" s="19"/>
      <c r="O109" s="19"/>
      <c r="P109" s="19"/>
      <c r="Q109" s="19"/>
      <c r="R109" s="19"/>
      <c r="S109" s="19"/>
      <c r="T109" s="19"/>
      <c r="U109" s="19"/>
      <c r="V109" s="19"/>
      <c r="W109" s="19"/>
      <c r="X109" s="19"/>
      <c r="Y109" s="19"/>
      <c r="Z109" s="19"/>
      <c r="AA109" s="19"/>
    </row>
    <row r="110" spans="1:27" ht="21" customHeight="1" x14ac:dyDescent="0.25">
      <c r="A110" s="33"/>
      <c r="B110" s="34"/>
      <c r="C110" s="34"/>
      <c r="D110" s="34"/>
      <c r="E110" s="19"/>
      <c r="F110" s="35"/>
      <c r="G110" s="34"/>
      <c r="H110" s="19"/>
      <c r="I110" s="19"/>
      <c r="J110" s="19"/>
      <c r="K110" s="19"/>
      <c r="L110" s="19"/>
      <c r="M110" s="19"/>
      <c r="N110" s="19"/>
      <c r="O110" s="19"/>
      <c r="P110" s="19"/>
      <c r="Q110" s="19"/>
      <c r="R110" s="19"/>
      <c r="S110" s="19"/>
      <c r="T110" s="19"/>
      <c r="U110" s="19"/>
      <c r="V110" s="19"/>
      <c r="W110" s="19"/>
      <c r="X110" s="19"/>
      <c r="Y110" s="19"/>
      <c r="Z110" s="19"/>
      <c r="AA110" s="19"/>
    </row>
    <row r="111" spans="1:27" ht="21" customHeight="1" x14ac:dyDescent="0.25">
      <c r="A111" s="33"/>
      <c r="B111" s="34"/>
      <c r="C111" s="34"/>
      <c r="D111" s="34"/>
      <c r="E111" s="19"/>
      <c r="F111" s="35"/>
      <c r="G111" s="34"/>
      <c r="H111" s="19"/>
      <c r="I111" s="19"/>
      <c r="J111" s="19"/>
      <c r="K111" s="19"/>
      <c r="L111" s="19"/>
      <c r="M111" s="19"/>
      <c r="N111" s="19"/>
      <c r="O111" s="19"/>
      <c r="P111" s="19"/>
      <c r="Q111" s="19"/>
      <c r="R111" s="19"/>
      <c r="S111" s="19"/>
      <c r="T111" s="19"/>
      <c r="U111" s="19"/>
      <c r="V111" s="19"/>
      <c r="W111" s="19"/>
      <c r="X111" s="19"/>
      <c r="Y111" s="19"/>
      <c r="Z111" s="19"/>
      <c r="AA111" s="19"/>
    </row>
    <row r="112" spans="1:27" ht="21" customHeight="1" x14ac:dyDescent="0.25">
      <c r="A112" s="33"/>
      <c r="B112" s="34"/>
      <c r="C112" s="34"/>
      <c r="D112" s="34"/>
      <c r="E112" s="19"/>
      <c r="F112" s="35"/>
      <c r="G112" s="34"/>
      <c r="H112" s="19"/>
      <c r="I112" s="19"/>
      <c r="J112" s="19"/>
      <c r="K112" s="19"/>
      <c r="L112" s="19"/>
      <c r="M112" s="19"/>
      <c r="N112" s="19"/>
      <c r="O112" s="19"/>
      <c r="P112" s="19"/>
      <c r="Q112" s="19"/>
      <c r="R112" s="19"/>
      <c r="S112" s="19"/>
      <c r="T112" s="19"/>
      <c r="U112" s="19"/>
      <c r="V112" s="19"/>
      <c r="W112" s="19"/>
      <c r="X112" s="19"/>
      <c r="Y112" s="19"/>
      <c r="Z112" s="19"/>
      <c r="AA112" s="19"/>
    </row>
    <row r="113" spans="1:27" ht="21" customHeight="1" x14ac:dyDescent="0.25">
      <c r="A113" s="33"/>
      <c r="B113" s="34"/>
      <c r="C113" s="34"/>
      <c r="D113" s="34"/>
      <c r="E113" s="19"/>
      <c r="F113" s="35"/>
      <c r="G113" s="34"/>
      <c r="H113" s="19"/>
      <c r="I113" s="19"/>
      <c r="J113" s="19"/>
      <c r="K113" s="19"/>
      <c r="L113" s="19"/>
      <c r="M113" s="19"/>
      <c r="N113" s="19"/>
      <c r="O113" s="19"/>
      <c r="P113" s="19"/>
      <c r="Q113" s="19"/>
      <c r="R113" s="19"/>
      <c r="S113" s="19"/>
      <c r="T113" s="19"/>
      <c r="U113" s="19"/>
      <c r="V113" s="19"/>
      <c r="W113" s="19"/>
      <c r="X113" s="19"/>
      <c r="Y113" s="19"/>
      <c r="Z113" s="19"/>
      <c r="AA113" s="19"/>
    </row>
    <row r="114" spans="1:27" ht="21" customHeight="1" x14ac:dyDescent="0.25">
      <c r="A114" s="33"/>
      <c r="B114" s="34"/>
      <c r="C114" s="34"/>
      <c r="D114" s="34"/>
      <c r="E114" s="19"/>
      <c r="F114" s="35"/>
      <c r="G114" s="34"/>
      <c r="H114" s="19"/>
      <c r="I114" s="19"/>
      <c r="J114" s="19"/>
      <c r="K114" s="19"/>
      <c r="L114" s="19"/>
      <c r="M114" s="19"/>
      <c r="N114" s="19"/>
      <c r="O114" s="19"/>
      <c r="P114" s="19"/>
      <c r="Q114" s="19"/>
      <c r="R114" s="19"/>
      <c r="S114" s="19"/>
      <c r="T114" s="19"/>
      <c r="U114" s="19"/>
      <c r="V114" s="19"/>
      <c r="W114" s="19"/>
      <c r="X114" s="19"/>
      <c r="Y114" s="19"/>
      <c r="Z114" s="19"/>
      <c r="AA114" s="19"/>
    </row>
    <row r="115" spans="1:27" ht="21" customHeight="1" x14ac:dyDescent="0.25">
      <c r="A115" s="33"/>
      <c r="B115" s="34"/>
      <c r="C115" s="34"/>
      <c r="D115" s="34"/>
      <c r="E115" s="19"/>
      <c r="F115" s="35"/>
      <c r="G115" s="34"/>
      <c r="H115" s="19"/>
      <c r="I115" s="19"/>
      <c r="J115" s="19"/>
      <c r="K115" s="19"/>
      <c r="L115" s="19"/>
      <c r="M115" s="19"/>
      <c r="N115" s="19"/>
      <c r="O115" s="19"/>
      <c r="P115" s="19"/>
      <c r="Q115" s="19"/>
      <c r="R115" s="19"/>
      <c r="S115" s="19"/>
      <c r="T115" s="19"/>
      <c r="U115" s="19"/>
      <c r="V115" s="19"/>
      <c r="W115" s="19"/>
      <c r="X115" s="19"/>
      <c r="Y115" s="19"/>
      <c r="Z115" s="19"/>
      <c r="AA115" s="19"/>
    </row>
    <row r="116" spans="1:27" ht="21" customHeight="1" x14ac:dyDescent="0.25">
      <c r="A116" s="33"/>
      <c r="B116" s="34"/>
      <c r="C116" s="34"/>
      <c r="D116" s="34"/>
      <c r="E116" s="19"/>
      <c r="F116" s="35"/>
      <c r="G116" s="34"/>
      <c r="H116" s="19"/>
      <c r="I116" s="19"/>
      <c r="J116" s="19"/>
      <c r="K116" s="19"/>
      <c r="L116" s="19"/>
      <c r="M116" s="19"/>
      <c r="N116" s="19"/>
      <c r="O116" s="19"/>
      <c r="P116" s="19"/>
      <c r="Q116" s="19"/>
      <c r="R116" s="19"/>
      <c r="S116" s="19"/>
      <c r="T116" s="19"/>
      <c r="U116" s="19"/>
      <c r="V116" s="19"/>
      <c r="W116" s="19"/>
      <c r="X116" s="19"/>
      <c r="Y116" s="19"/>
      <c r="Z116" s="19"/>
      <c r="AA116" s="19"/>
    </row>
    <row r="117" spans="1:27" ht="21" customHeight="1" x14ac:dyDescent="0.25">
      <c r="A117" s="33"/>
      <c r="B117" s="34"/>
      <c r="C117" s="34"/>
      <c r="D117" s="34"/>
      <c r="E117" s="19"/>
      <c r="F117" s="35"/>
      <c r="G117" s="34"/>
      <c r="H117" s="19"/>
      <c r="I117" s="19"/>
      <c r="J117" s="19"/>
      <c r="K117" s="19"/>
      <c r="L117" s="19"/>
      <c r="M117" s="19"/>
      <c r="N117" s="19"/>
      <c r="O117" s="19"/>
      <c r="P117" s="19"/>
      <c r="Q117" s="19"/>
      <c r="R117" s="19"/>
      <c r="S117" s="19"/>
      <c r="T117" s="19"/>
      <c r="U117" s="19"/>
      <c r="V117" s="19"/>
      <c r="W117" s="19"/>
      <c r="X117" s="19"/>
      <c r="Y117" s="19"/>
      <c r="Z117" s="19"/>
      <c r="AA117" s="19"/>
    </row>
    <row r="118" spans="1:27" ht="21" customHeight="1" x14ac:dyDescent="0.25">
      <c r="A118" s="33"/>
      <c r="B118" s="34"/>
      <c r="C118" s="34"/>
      <c r="D118" s="34"/>
      <c r="E118" s="19"/>
      <c r="F118" s="35"/>
      <c r="G118" s="34"/>
      <c r="H118" s="19"/>
      <c r="I118" s="19"/>
      <c r="J118" s="19"/>
      <c r="K118" s="19"/>
      <c r="L118" s="19"/>
      <c r="M118" s="19"/>
      <c r="N118" s="19"/>
      <c r="O118" s="19"/>
      <c r="P118" s="19"/>
      <c r="Q118" s="19"/>
      <c r="R118" s="19"/>
      <c r="S118" s="19"/>
      <c r="T118" s="19"/>
      <c r="U118" s="19"/>
      <c r="V118" s="19"/>
      <c r="W118" s="19"/>
      <c r="X118" s="19"/>
      <c r="Y118" s="19"/>
      <c r="Z118" s="19"/>
      <c r="AA118" s="19"/>
    </row>
    <row r="119" spans="1:27" ht="21" customHeight="1" x14ac:dyDescent="0.25">
      <c r="A119" s="33"/>
      <c r="B119" s="34"/>
      <c r="C119" s="34"/>
      <c r="D119" s="34"/>
      <c r="E119" s="19"/>
      <c r="F119" s="35"/>
      <c r="G119" s="34"/>
      <c r="H119" s="19"/>
      <c r="I119" s="19"/>
      <c r="J119" s="19"/>
      <c r="K119" s="19"/>
      <c r="L119" s="19"/>
      <c r="M119" s="19"/>
      <c r="N119" s="19"/>
      <c r="O119" s="19"/>
      <c r="P119" s="19"/>
      <c r="Q119" s="19"/>
      <c r="R119" s="19"/>
      <c r="S119" s="19"/>
      <c r="T119" s="19"/>
      <c r="U119" s="19"/>
      <c r="V119" s="19"/>
      <c r="W119" s="19"/>
      <c r="X119" s="19"/>
      <c r="Y119" s="19"/>
      <c r="Z119" s="19"/>
      <c r="AA119" s="19"/>
    </row>
    <row r="120" spans="1:27" ht="21" customHeight="1" x14ac:dyDescent="0.25">
      <c r="A120" s="33"/>
      <c r="B120" s="34"/>
      <c r="C120" s="34"/>
      <c r="D120" s="34"/>
      <c r="E120" s="19"/>
      <c r="F120" s="35"/>
      <c r="G120" s="34"/>
      <c r="H120" s="19"/>
      <c r="I120" s="19"/>
      <c r="J120" s="19"/>
      <c r="K120" s="19"/>
      <c r="L120" s="19"/>
      <c r="M120" s="19"/>
      <c r="N120" s="19"/>
      <c r="O120" s="19"/>
      <c r="P120" s="19"/>
      <c r="Q120" s="19"/>
      <c r="R120" s="19"/>
      <c r="S120" s="19"/>
      <c r="T120" s="19"/>
      <c r="U120" s="19"/>
      <c r="V120" s="19"/>
      <c r="W120" s="19"/>
      <c r="X120" s="19"/>
      <c r="Y120" s="19"/>
      <c r="Z120" s="19"/>
      <c r="AA120" s="19"/>
    </row>
    <row r="121" spans="1:27" ht="21" customHeight="1" x14ac:dyDescent="0.25">
      <c r="A121" s="33"/>
      <c r="B121" s="34"/>
      <c r="C121" s="34"/>
      <c r="D121" s="34"/>
      <c r="E121" s="19"/>
      <c r="F121" s="35"/>
      <c r="G121" s="34"/>
      <c r="H121" s="19"/>
      <c r="I121" s="19"/>
      <c r="J121" s="19"/>
      <c r="K121" s="19"/>
      <c r="L121" s="19"/>
      <c r="M121" s="19"/>
      <c r="N121" s="19"/>
      <c r="O121" s="19"/>
      <c r="P121" s="19"/>
      <c r="Q121" s="19"/>
      <c r="R121" s="19"/>
      <c r="S121" s="19"/>
      <c r="T121" s="19"/>
      <c r="U121" s="19"/>
      <c r="V121" s="19"/>
      <c r="W121" s="19"/>
      <c r="X121" s="19"/>
      <c r="Y121" s="19"/>
      <c r="Z121" s="19"/>
      <c r="AA121" s="19"/>
    </row>
    <row r="122" spans="1:27" ht="21" customHeight="1" x14ac:dyDescent="0.25">
      <c r="A122" s="33"/>
      <c r="B122" s="34"/>
      <c r="C122" s="34"/>
      <c r="D122" s="34"/>
      <c r="E122" s="19"/>
      <c r="F122" s="35"/>
      <c r="G122" s="34"/>
      <c r="H122" s="19"/>
      <c r="I122" s="19"/>
      <c r="J122" s="19"/>
      <c r="K122" s="19"/>
      <c r="L122" s="19"/>
      <c r="M122" s="19"/>
      <c r="N122" s="19"/>
      <c r="O122" s="19"/>
      <c r="P122" s="19"/>
      <c r="Q122" s="19"/>
      <c r="R122" s="19"/>
      <c r="S122" s="19"/>
      <c r="T122" s="19"/>
      <c r="U122" s="19"/>
      <c r="V122" s="19"/>
      <c r="W122" s="19"/>
      <c r="X122" s="19"/>
      <c r="Y122" s="19"/>
      <c r="Z122" s="19"/>
      <c r="AA122" s="19"/>
    </row>
    <row r="123" spans="1:27" ht="21" customHeight="1" x14ac:dyDescent="0.25">
      <c r="A123" s="33"/>
      <c r="B123" s="34"/>
      <c r="C123" s="34"/>
      <c r="D123" s="34"/>
      <c r="E123" s="19"/>
      <c r="F123" s="35"/>
      <c r="G123" s="34"/>
      <c r="H123" s="19"/>
      <c r="I123" s="19"/>
      <c r="J123" s="19"/>
      <c r="K123" s="19"/>
      <c r="L123" s="19"/>
      <c r="M123" s="19"/>
      <c r="N123" s="19"/>
      <c r="O123" s="19"/>
      <c r="P123" s="19"/>
      <c r="Q123" s="19"/>
      <c r="R123" s="19"/>
      <c r="S123" s="19"/>
      <c r="T123" s="19"/>
      <c r="U123" s="19"/>
      <c r="V123" s="19"/>
      <c r="W123" s="19"/>
      <c r="X123" s="19"/>
      <c r="Y123" s="19"/>
      <c r="Z123" s="19"/>
      <c r="AA123" s="19"/>
    </row>
    <row r="124" spans="1:27" ht="21" customHeight="1" x14ac:dyDescent="0.25">
      <c r="A124" s="33"/>
      <c r="B124" s="34"/>
      <c r="C124" s="34"/>
      <c r="D124" s="34"/>
      <c r="E124" s="19"/>
      <c r="F124" s="35"/>
      <c r="G124" s="34"/>
      <c r="H124" s="19"/>
      <c r="I124" s="19"/>
      <c r="J124" s="19"/>
      <c r="K124" s="19"/>
      <c r="L124" s="19"/>
      <c r="M124" s="19"/>
      <c r="N124" s="19"/>
      <c r="O124" s="19"/>
      <c r="P124" s="19"/>
      <c r="Q124" s="19"/>
      <c r="R124" s="19"/>
      <c r="S124" s="19"/>
      <c r="T124" s="19"/>
      <c r="U124" s="19"/>
      <c r="V124" s="19"/>
      <c r="W124" s="19"/>
      <c r="X124" s="19"/>
      <c r="Y124" s="19"/>
      <c r="Z124" s="19"/>
      <c r="AA124" s="19"/>
    </row>
    <row r="125" spans="1:27" ht="21" customHeight="1" x14ac:dyDescent="0.25">
      <c r="A125" s="33"/>
      <c r="B125" s="34"/>
      <c r="C125" s="34"/>
      <c r="D125" s="34"/>
      <c r="E125" s="19"/>
      <c r="F125" s="35"/>
      <c r="G125" s="34"/>
      <c r="H125" s="19"/>
      <c r="I125" s="19"/>
      <c r="J125" s="19"/>
      <c r="K125" s="19"/>
      <c r="L125" s="19"/>
      <c r="M125" s="19"/>
      <c r="N125" s="19"/>
      <c r="O125" s="19"/>
      <c r="P125" s="19"/>
      <c r="Q125" s="19"/>
      <c r="R125" s="19"/>
      <c r="S125" s="19"/>
      <c r="T125" s="19"/>
      <c r="U125" s="19"/>
      <c r="V125" s="19"/>
      <c r="W125" s="19"/>
      <c r="X125" s="19"/>
      <c r="Y125" s="19"/>
      <c r="Z125" s="19"/>
      <c r="AA125" s="19"/>
    </row>
    <row r="126" spans="1:27" ht="21" customHeight="1" x14ac:dyDescent="0.25">
      <c r="A126" s="33"/>
      <c r="B126" s="34"/>
      <c r="C126" s="34"/>
      <c r="D126" s="34"/>
      <c r="E126" s="19"/>
      <c r="F126" s="35"/>
      <c r="G126" s="34"/>
      <c r="H126" s="19"/>
      <c r="I126" s="19"/>
      <c r="J126" s="19"/>
      <c r="K126" s="19"/>
      <c r="L126" s="19"/>
      <c r="M126" s="19"/>
      <c r="N126" s="19"/>
      <c r="O126" s="19"/>
      <c r="P126" s="19"/>
      <c r="Q126" s="19"/>
      <c r="R126" s="19"/>
      <c r="S126" s="19"/>
      <c r="T126" s="19"/>
      <c r="U126" s="19"/>
      <c r="V126" s="19"/>
      <c r="W126" s="19"/>
      <c r="X126" s="19"/>
      <c r="Y126" s="19"/>
      <c r="Z126" s="19"/>
      <c r="AA126" s="19"/>
    </row>
    <row r="127" spans="1:27" ht="21" customHeight="1" x14ac:dyDescent="0.25">
      <c r="A127" s="33"/>
      <c r="B127" s="34"/>
      <c r="C127" s="34"/>
      <c r="D127" s="34"/>
      <c r="E127" s="19"/>
      <c r="F127" s="35"/>
      <c r="G127" s="34"/>
      <c r="H127" s="19"/>
      <c r="I127" s="19"/>
      <c r="J127" s="19"/>
      <c r="K127" s="19"/>
      <c r="L127" s="19"/>
      <c r="M127" s="19"/>
      <c r="N127" s="19"/>
      <c r="O127" s="19"/>
      <c r="P127" s="19"/>
      <c r="Q127" s="19"/>
      <c r="R127" s="19"/>
      <c r="S127" s="19"/>
      <c r="T127" s="19"/>
      <c r="U127" s="19"/>
      <c r="V127" s="19"/>
      <c r="W127" s="19"/>
      <c r="X127" s="19"/>
      <c r="Y127" s="19"/>
      <c r="Z127" s="19"/>
      <c r="AA127" s="19"/>
    </row>
    <row r="128" spans="1:27" ht="21" customHeight="1" x14ac:dyDescent="0.25">
      <c r="A128" s="33"/>
      <c r="B128" s="34"/>
      <c r="C128" s="34"/>
      <c r="D128" s="34"/>
      <c r="E128" s="19"/>
      <c r="F128" s="35"/>
      <c r="G128" s="34"/>
      <c r="H128" s="19"/>
      <c r="I128" s="19"/>
      <c r="J128" s="19"/>
      <c r="K128" s="19"/>
      <c r="L128" s="19"/>
      <c r="M128" s="19"/>
      <c r="N128" s="19"/>
      <c r="O128" s="19"/>
      <c r="P128" s="19"/>
      <c r="Q128" s="19"/>
      <c r="R128" s="19"/>
      <c r="S128" s="19"/>
      <c r="T128" s="19"/>
      <c r="U128" s="19"/>
      <c r="V128" s="19"/>
      <c r="W128" s="19"/>
      <c r="X128" s="19"/>
      <c r="Y128" s="19"/>
      <c r="Z128" s="19"/>
      <c r="AA128" s="19"/>
    </row>
    <row r="129" spans="1:27" ht="21" customHeight="1" x14ac:dyDescent="0.25">
      <c r="A129" s="33"/>
      <c r="B129" s="34"/>
      <c r="C129" s="34"/>
      <c r="D129" s="34"/>
      <c r="E129" s="19"/>
      <c r="F129" s="35"/>
      <c r="G129" s="34"/>
      <c r="H129" s="19"/>
      <c r="I129" s="19"/>
      <c r="J129" s="19"/>
      <c r="K129" s="19"/>
      <c r="L129" s="19"/>
      <c r="M129" s="19"/>
      <c r="N129" s="19"/>
      <c r="O129" s="19"/>
      <c r="P129" s="19"/>
      <c r="Q129" s="19"/>
      <c r="R129" s="19"/>
      <c r="S129" s="19"/>
      <c r="T129" s="19"/>
      <c r="U129" s="19"/>
      <c r="V129" s="19"/>
      <c r="W129" s="19"/>
      <c r="X129" s="19"/>
      <c r="Y129" s="19"/>
      <c r="Z129" s="19"/>
      <c r="AA129" s="19"/>
    </row>
    <row r="130" spans="1:27" ht="21" customHeight="1" x14ac:dyDescent="0.25">
      <c r="A130" s="33"/>
      <c r="B130" s="34"/>
      <c r="C130" s="34"/>
      <c r="D130" s="34"/>
      <c r="E130" s="19"/>
      <c r="F130" s="35"/>
      <c r="G130" s="34"/>
      <c r="H130" s="19"/>
      <c r="I130" s="19"/>
      <c r="J130" s="19"/>
      <c r="K130" s="19"/>
      <c r="L130" s="19"/>
      <c r="M130" s="19"/>
      <c r="N130" s="19"/>
      <c r="O130" s="19"/>
      <c r="P130" s="19"/>
      <c r="Q130" s="19"/>
      <c r="R130" s="19"/>
      <c r="S130" s="19"/>
      <c r="T130" s="19"/>
      <c r="U130" s="19"/>
      <c r="V130" s="19"/>
      <c r="W130" s="19"/>
      <c r="X130" s="19"/>
      <c r="Y130" s="19"/>
      <c r="Z130" s="19"/>
      <c r="AA130" s="19"/>
    </row>
    <row r="131" spans="1:27" ht="21" customHeight="1" x14ac:dyDescent="0.25">
      <c r="A131" s="33"/>
      <c r="B131" s="34"/>
      <c r="C131" s="34"/>
      <c r="D131" s="34"/>
      <c r="E131" s="19"/>
      <c r="F131" s="35"/>
      <c r="G131" s="34"/>
      <c r="H131" s="19"/>
      <c r="I131" s="19"/>
      <c r="J131" s="19"/>
      <c r="K131" s="19"/>
      <c r="L131" s="19"/>
      <c r="M131" s="19"/>
      <c r="N131" s="19"/>
      <c r="O131" s="19"/>
      <c r="P131" s="19"/>
      <c r="Q131" s="19"/>
      <c r="R131" s="19"/>
      <c r="S131" s="19"/>
      <c r="T131" s="19"/>
      <c r="U131" s="19"/>
      <c r="V131" s="19"/>
      <c r="W131" s="19"/>
      <c r="X131" s="19"/>
      <c r="Y131" s="19"/>
      <c r="Z131" s="19"/>
      <c r="AA131" s="19"/>
    </row>
    <row r="132" spans="1:27" ht="21" customHeight="1" x14ac:dyDescent="0.25">
      <c r="A132" s="33"/>
      <c r="B132" s="34"/>
      <c r="C132" s="34"/>
      <c r="D132" s="34"/>
      <c r="E132" s="19"/>
      <c r="F132" s="35"/>
      <c r="G132" s="34"/>
      <c r="H132" s="19"/>
      <c r="I132" s="19"/>
      <c r="J132" s="19"/>
      <c r="K132" s="19"/>
      <c r="L132" s="19"/>
      <c r="M132" s="19"/>
      <c r="N132" s="19"/>
      <c r="O132" s="19"/>
      <c r="P132" s="19"/>
      <c r="Q132" s="19"/>
      <c r="R132" s="19"/>
      <c r="S132" s="19"/>
      <c r="T132" s="19"/>
      <c r="U132" s="19"/>
      <c r="V132" s="19"/>
      <c r="W132" s="19"/>
      <c r="X132" s="19"/>
      <c r="Y132" s="19"/>
      <c r="Z132" s="19"/>
      <c r="AA132" s="19"/>
    </row>
    <row r="133" spans="1:27" ht="21" customHeight="1" x14ac:dyDescent="0.25">
      <c r="A133" s="33"/>
      <c r="B133" s="34"/>
      <c r="C133" s="34"/>
      <c r="D133" s="34"/>
      <c r="E133" s="19"/>
      <c r="F133" s="35"/>
      <c r="G133" s="34"/>
      <c r="H133" s="19"/>
      <c r="I133" s="19"/>
      <c r="J133" s="19"/>
      <c r="K133" s="19"/>
      <c r="L133" s="19"/>
      <c r="M133" s="19"/>
      <c r="N133" s="19"/>
      <c r="O133" s="19"/>
      <c r="P133" s="19"/>
      <c r="Q133" s="19"/>
      <c r="R133" s="19"/>
      <c r="S133" s="19"/>
      <c r="T133" s="19"/>
      <c r="U133" s="19"/>
      <c r="V133" s="19"/>
      <c r="W133" s="19"/>
      <c r="X133" s="19"/>
      <c r="Y133" s="19"/>
      <c r="Z133" s="19"/>
      <c r="AA133" s="19"/>
    </row>
    <row r="134" spans="1:27" ht="21" customHeight="1" x14ac:dyDescent="0.25">
      <c r="A134" s="33"/>
      <c r="B134" s="34"/>
      <c r="C134" s="34"/>
      <c r="D134" s="34"/>
      <c r="E134" s="19"/>
      <c r="F134" s="35"/>
      <c r="G134" s="34"/>
      <c r="H134" s="19"/>
      <c r="I134" s="19"/>
      <c r="J134" s="19"/>
      <c r="K134" s="19"/>
      <c r="L134" s="19"/>
      <c r="M134" s="19"/>
      <c r="N134" s="19"/>
      <c r="O134" s="19"/>
      <c r="P134" s="19"/>
      <c r="Q134" s="19"/>
      <c r="R134" s="19"/>
      <c r="S134" s="19"/>
      <c r="T134" s="19"/>
      <c r="U134" s="19"/>
      <c r="V134" s="19"/>
      <c r="W134" s="19"/>
      <c r="X134" s="19"/>
      <c r="Y134" s="19"/>
      <c r="Z134" s="19"/>
      <c r="AA134" s="19"/>
    </row>
    <row r="135" spans="1:27" ht="21" customHeight="1" x14ac:dyDescent="0.25">
      <c r="A135" s="33"/>
      <c r="B135" s="34"/>
      <c r="C135" s="34"/>
      <c r="D135" s="34"/>
      <c r="E135" s="19"/>
      <c r="F135" s="35"/>
      <c r="G135" s="34"/>
      <c r="H135" s="19"/>
      <c r="I135" s="19"/>
      <c r="J135" s="19"/>
      <c r="K135" s="19"/>
      <c r="L135" s="19"/>
      <c r="M135" s="19"/>
      <c r="N135" s="19"/>
      <c r="O135" s="19"/>
      <c r="P135" s="19"/>
      <c r="Q135" s="19"/>
      <c r="R135" s="19"/>
      <c r="S135" s="19"/>
      <c r="T135" s="19"/>
      <c r="U135" s="19"/>
      <c r="V135" s="19"/>
      <c r="W135" s="19"/>
      <c r="X135" s="19"/>
      <c r="Y135" s="19"/>
      <c r="Z135" s="19"/>
      <c r="AA135" s="19"/>
    </row>
    <row r="136" spans="1:27" ht="21" customHeight="1" x14ac:dyDescent="0.25">
      <c r="A136" s="33"/>
      <c r="B136" s="34"/>
      <c r="C136" s="34"/>
      <c r="D136" s="34"/>
      <c r="E136" s="19"/>
      <c r="F136" s="35"/>
      <c r="G136" s="34"/>
      <c r="H136" s="19"/>
      <c r="I136" s="19"/>
      <c r="J136" s="19"/>
      <c r="K136" s="19"/>
      <c r="L136" s="19"/>
      <c r="M136" s="19"/>
      <c r="N136" s="19"/>
      <c r="O136" s="19"/>
      <c r="P136" s="19"/>
      <c r="Q136" s="19"/>
      <c r="R136" s="19"/>
      <c r="S136" s="19"/>
      <c r="T136" s="19"/>
      <c r="U136" s="19"/>
      <c r="V136" s="19"/>
      <c r="W136" s="19"/>
      <c r="X136" s="19"/>
      <c r="Y136" s="19"/>
      <c r="Z136" s="19"/>
      <c r="AA136" s="19"/>
    </row>
    <row r="137" spans="1:27" ht="21" customHeight="1" x14ac:dyDescent="0.25">
      <c r="A137" s="33"/>
      <c r="B137" s="34"/>
      <c r="C137" s="34"/>
      <c r="D137" s="34"/>
      <c r="E137" s="19"/>
      <c r="F137" s="35"/>
      <c r="G137" s="34"/>
      <c r="H137" s="19"/>
      <c r="I137" s="19"/>
      <c r="J137" s="19"/>
      <c r="K137" s="19"/>
      <c r="L137" s="19"/>
      <c r="M137" s="19"/>
      <c r="N137" s="19"/>
      <c r="O137" s="19"/>
      <c r="P137" s="19"/>
      <c r="Q137" s="19"/>
      <c r="R137" s="19"/>
      <c r="S137" s="19"/>
      <c r="T137" s="19"/>
      <c r="U137" s="19"/>
      <c r="V137" s="19"/>
      <c r="W137" s="19"/>
      <c r="X137" s="19"/>
      <c r="Y137" s="19"/>
      <c r="Z137" s="19"/>
      <c r="AA137" s="19"/>
    </row>
    <row r="138" spans="1:27" ht="21" customHeight="1" x14ac:dyDescent="0.25">
      <c r="A138" s="33"/>
      <c r="B138" s="34"/>
      <c r="C138" s="34"/>
      <c r="D138" s="34"/>
      <c r="E138" s="19"/>
      <c r="F138" s="35"/>
      <c r="G138" s="34"/>
      <c r="H138" s="19"/>
      <c r="I138" s="19"/>
      <c r="J138" s="19"/>
      <c r="K138" s="19"/>
      <c r="L138" s="19"/>
      <c r="M138" s="19"/>
      <c r="N138" s="19"/>
      <c r="O138" s="19"/>
      <c r="P138" s="19"/>
      <c r="Q138" s="19"/>
      <c r="R138" s="19"/>
      <c r="S138" s="19"/>
      <c r="T138" s="19"/>
      <c r="U138" s="19"/>
      <c r="V138" s="19"/>
      <c r="W138" s="19"/>
      <c r="X138" s="19"/>
      <c r="Y138" s="19"/>
      <c r="Z138" s="19"/>
      <c r="AA138" s="19"/>
    </row>
    <row r="139" spans="1:27" ht="21" customHeight="1" x14ac:dyDescent="0.25">
      <c r="A139" s="33"/>
      <c r="B139" s="34"/>
      <c r="C139" s="34"/>
      <c r="D139" s="34"/>
      <c r="E139" s="19"/>
      <c r="F139" s="35"/>
      <c r="G139" s="34"/>
      <c r="H139" s="19"/>
      <c r="I139" s="19"/>
      <c r="J139" s="19"/>
      <c r="K139" s="19"/>
      <c r="L139" s="19"/>
      <c r="M139" s="19"/>
      <c r="N139" s="19"/>
      <c r="O139" s="19"/>
      <c r="P139" s="19"/>
      <c r="Q139" s="19"/>
      <c r="R139" s="19"/>
      <c r="S139" s="19"/>
      <c r="T139" s="19"/>
      <c r="U139" s="19"/>
      <c r="V139" s="19"/>
      <c r="W139" s="19"/>
      <c r="X139" s="19"/>
      <c r="Y139" s="19"/>
      <c r="Z139" s="19"/>
      <c r="AA139" s="19"/>
    </row>
    <row r="140" spans="1:27" ht="21" customHeight="1" x14ac:dyDescent="0.25">
      <c r="A140" s="33"/>
      <c r="B140" s="34"/>
      <c r="C140" s="34"/>
      <c r="D140" s="34"/>
      <c r="E140" s="19"/>
      <c r="F140" s="35"/>
      <c r="G140" s="34"/>
      <c r="H140" s="19"/>
      <c r="I140" s="19"/>
      <c r="J140" s="19"/>
      <c r="K140" s="19"/>
      <c r="L140" s="19"/>
      <c r="M140" s="19"/>
      <c r="N140" s="19"/>
      <c r="O140" s="19"/>
      <c r="P140" s="19"/>
      <c r="Q140" s="19"/>
      <c r="R140" s="19"/>
      <c r="S140" s="19"/>
      <c r="T140" s="19"/>
      <c r="U140" s="19"/>
      <c r="V140" s="19"/>
      <c r="W140" s="19"/>
      <c r="X140" s="19"/>
      <c r="Y140" s="19"/>
      <c r="Z140" s="19"/>
      <c r="AA140" s="19"/>
    </row>
    <row r="141" spans="1:27" ht="21" customHeight="1" x14ac:dyDescent="0.25">
      <c r="A141" s="33"/>
      <c r="B141" s="34"/>
      <c r="C141" s="34"/>
      <c r="D141" s="34"/>
      <c r="E141" s="19"/>
      <c r="F141" s="35"/>
      <c r="G141" s="34"/>
      <c r="H141" s="19"/>
      <c r="I141" s="19"/>
      <c r="J141" s="19"/>
      <c r="K141" s="19"/>
      <c r="L141" s="19"/>
      <c r="M141" s="19"/>
      <c r="N141" s="19"/>
      <c r="O141" s="19"/>
      <c r="P141" s="19"/>
      <c r="Q141" s="19"/>
      <c r="R141" s="19"/>
      <c r="S141" s="19"/>
      <c r="T141" s="19"/>
      <c r="U141" s="19"/>
      <c r="V141" s="19"/>
      <c r="W141" s="19"/>
      <c r="X141" s="19"/>
      <c r="Y141" s="19"/>
      <c r="Z141" s="19"/>
      <c r="AA141" s="19"/>
    </row>
    <row r="142" spans="1:27" ht="21" customHeight="1" x14ac:dyDescent="0.25">
      <c r="A142" s="33"/>
      <c r="B142" s="34"/>
      <c r="C142" s="34"/>
      <c r="D142" s="34"/>
      <c r="E142" s="19"/>
      <c r="F142" s="35"/>
      <c r="G142" s="34"/>
      <c r="H142" s="19"/>
      <c r="I142" s="19"/>
      <c r="J142" s="19"/>
      <c r="K142" s="19"/>
      <c r="L142" s="19"/>
      <c r="M142" s="19"/>
      <c r="N142" s="19"/>
      <c r="O142" s="19"/>
      <c r="P142" s="19"/>
      <c r="Q142" s="19"/>
      <c r="R142" s="19"/>
      <c r="S142" s="19"/>
      <c r="T142" s="19"/>
      <c r="U142" s="19"/>
      <c r="V142" s="19"/>
      <c r="W142" s="19"/>
      <c r="X142" s="19"/>
      <c r="Y142" s="19"/>
      <c r="Z142" s="19"/>
      <c r="AA142" s="19"/>
    </row>
    <row r="143" spans="1:27" ht="21" customHeight="1" x14ac:dyDescent="0.25">
      <c r="A143" s="33"/>
      <c r="B143" s="34"/>
      <c r="C143" s="34"/>
      <c r="D143" s="34"/>
      <c r="E143" s="19"/>
      <c r="F143" s="35"/>
      <c r="G143" s="34"/>
      <c r="H143" s="19"/>
      <c r="I143" s="19"/>
      <c r="J143" s="19"/>
      <c r="K143" s="19"/>
      <c r="L143" s="19"/>
      <c r="M143" s="19"/>
      <c r="N143" s="19"/>
      <c r="O143" s="19"/>
      <c r="P143" s="19"/>
      <c r="Q143" s="19"/>
      <c r="R143" s="19"/>
      <c r="S143" s="19"/>
      <c r="T143" s="19"/>
      <c r="U143" s="19"/>
      <c r="V143" s="19"/>
      <c r="W143" s="19"/>
      <c r="X143" s="19"/>
      <c r="Y143" s="19"/>
      <c r="Z143" s="19"/>
      <c r="AA143" s="19"/>
    </row>
    <row r="144" spans="1:27" ht="21" customHeight="1" x14ac:dyDescent="0.25">
      <c r="A144" s="33"/>
      <c r="B144" s="34"/>
      <c r="C144" s="34"/>
      <c r="D144" s="34"/>
      <c r="E144" s="19"/>
      <c r="F144" s="35"/>
      <c r="G144" s="34"/>
      <c r="H144" s="19"/>
      <c r="I144" s="19"/>
      <c r="J144" s="19"/>
      <c r="K144" s="19"/>
      <c r="L144" s="19"/>
      <c r="M144" s="19"/>
      <c r="N144" s="19"/>
      <c r="O144" s="19"/>
      <c r="P144" s="19"/>
      <c r="Q144" s="19"/>
      <c r="R144" s="19"/>
      <c r="S144" s="19"/>
      <c r="T144" s="19"/>
      <c r="U144" s="19"/>
      <c r="V144" s="19"/>
      <c r="W144" s="19"/>
      <c r="X144" s="19"/>
      <c r="Y144" s="19"/>
      <c r="Z144" s="19"/>
      <c r="AA144" s="19"/>
    </row>
    <row r="145" spans="1:27" ht="21" customHeight="1" x14ac:dyDescent="0.25">
      <c r="A145" s="33"/>
      <c r="B145" s="34"/>
      <c r="C145" s="34"/>
      <c r="D145" s="34"/>
      <c r="E145" s="19"/>
      <c r="F145" s="35"/>
      <c r="G145" s="34"/>
      <c r="H145" s="19"/>
      <c r="I145" s="19"/>
      <c r="J145" s="19"/>
      <c r="K145" s="19"/>
      <c r="L145" s="19"/>
      <c r="M145" s="19"/>
      <c r="N145" s="19"/>
      <c r="O145" s="19"/>
      <c r="P145" s="19"/>
      <c r="Q145" s="19"/>
      <c r="R145" s="19"/>
      <c r="S145" s="19"/>
      <c r="T145" s="19"/>
      <c r="U145" s="19"/>
      <c r="V145" s="19"/>
      <c r="W145" s="19"/>
      <c r="X145" s="19"/>
      <c r="Y145" s="19"/>
      <c r="Z145" s="19"/>
      <c r="AA145" s="19"/>
    </row>
    <row r="146" spans="1:27" ht="21" customHeight="1" x14ac:dyDescent="0.25">
      <c r="A146" s="33"/>
      <c r="B146" s="34"/>
      <c r="C146" s="34"/>
      <c r="D146" s="34"/>
      <c r="E146" s="19"/>
      <c r="F146" s="35"/>
      <c r="G146" s="34"/>
      <c r="H146" s="19"/>
      <c r="I146" s="19"/>
      <c r="J146" s="19"/>
      <c r="K146" s="19"/>
      <c r="L146" s="19"/>
      <c r="M146" s="19"/>
      <c r="N146" s="19"/>
      <c r="O146" s="19"/>
      <c r="P146" s="19"/>
      <c r="Q146" s="19"/>
      <c r="R146" s="19"/>
      <c r="S146" s="19"/>
      <c r="T146" s="19"/>
      <c r="U146" s="19"/>
      <c r="V146" s="19"/>
      <c r="W146" s="19"/>
      <c r="X146" s="19"/>
      <c r="Y146" s="19"/>
      <c r="Z146" s="19"/>
      <c r="AA146" s="19"/>
    </row>
    <row r="147" spans="1:27" ht="21" customHeight="1" x14ac:dyDescent="0.25">
      <c r="A147" s="33"/>
      <c r="B147" s="34"/>
      <c r="C147" s="34"/>
      <c r="D147" s="34"/>
      <c r="E147" s="19"/>
      <c r="F147" s="35"/>
      <c r="G147" s="34"/>
      <c r="H147" s="19"/>
      <c r="I147" s="19"/>
      <c r="J147" s="19"/>
      <c r="K147" s="19"/>
      <c r="L147" s="19"/>
      <c r="M147" s="19"/>
      <c r="N147" s="19"/>
      <c r="O147" s="19"/>
      <c r="P147" s="19"/>
      <c r="Q147" s="19"/>
      <c r="R147" s="19"/>
      <c r="S147" s="19"/>
      <c r="T147" s="19"/>
      <c r="U147" s="19"/>
      <c r="V147" s="19"/>
      <c r="W147" s="19"/>
      <c r="X147" s="19"/>
      <c r="Y147" s="19"/>
      <c r="Z147" s="19"/>
      <c r="AA147" s="19"/>
    </row>
    <row r="148" spans="1:27" ht="21" customHeight="1" x14ac:dyDescent="0.25">
      <c r="A148" s="33"/>
      <c r="B148" s="34"/>
      <c r="C148" s="34"/>
      <c r="D148" s="34"/>
      <c r="E148" s="19"/>
      <c r="F148" s="35"/>
      <c r="G148" s="34"/>
      <c r="H148" s="19"/>
      <c r="I148" s="19"/>
      <c r="J148" s="19"/>
      <c r="K148" s="19"/>
      <c r="L148" s="19"/>
      <c r="M148" s="19"/>
      <c r="N148" s="19"/>
      <c r="O148" s="19"/>
      <c r="P148" s="19"/>
      <c r="Q148" s="19"/>
      <c r="R148" s="19"/>
      <c r="S148" s="19"/>
      <c r="T148" s="19"/>
      <c r="U148" s="19"/>
      <c r="V148" s="19"/>
      <c r="W148" s="19"/>
      <c r="X148" s="19"/>
      <c r="Y148" s="19"/>
      <c r="Z148" s="19"/>
      <c r="AA148" s="19"/>
    </row>
    <row r="149" spans="1:27" ht="21" customHeight="1" x14ac:dyDescent="0.25">
      <c r="A149" s="33"/>
      <c r="B149" s="34"/>
      <c r="C149" s="34"/>
      <c r="D149" s="34"/>
      <c r="E149" s="19"/>
      <c r="F149" s="35"/>
      <c r="G149" s="34"/>
      <c r="H149" s="19"/>
      <c r="I149" s="19"/>
      <c r="J149" s="19"/>
      <c r="K149" s="19"/>
      <c r="L149" s="19"/>
      <c r="M149" s="19"/>
      <c r="N149" s="19"/>
      <c r="O149" s="19"/>
      <c r="P149" s="19"/>
      <c r="Q149" s="19"/>
      <c r="R149" s="19"/>
      <c r="S149" s="19"/>
      <c r="T149" s="19"/>
      <c r="U149" s="19"/>
      <c r="V149" s="19"/>
      <c r="W149" s="19"/>
      <c r="X149" s="19"/>
      <c r="Y149" s="19"/>
      <c r="Z149" s="19"/>
      <c r="AA149" s="19"/>
    </row>
    <row r="150" spans="1:27" ht="21" customHeight="1" x14ac:dyDescent="0.25">
      <c r="A150" s="33"/>
      <c r="B150" s="34"/>
      <c r="C150" s="34"/>
      <c r="D150" s="34"/>
      <c r="E150" s="19"/>
      <c r="F150" s="35"/>
      <c r="G150" s="34"/>
      <c r="H150" s="19"/>
      <c r="I150" s="19"/>
      <c r="J150" s="19"/>
      <c r="K150" s="19"/>
      <c r="L150" s="19"/>
      <c r="M150" s="19"/>
      <c r="N150" s="19"/>
      <c r="O150" s="19"/>
      <c r="P150" s="19"/>
      <c r="Q150" s="19"/>
      <c r="R150" s="19"/>
      <c r="S150" s="19"/>
      <c r="T150" s="19"/>
      <c r="U150" s="19"/>
      <c r="V150" s="19"/>
      <c r="W150" s="19"/>
      <c r="X150" s="19"/>
      <c r="Y150" s="19"/>
      <c r="Z150" s="19"/>
      <c r="AA150" s="19"/>
    </row>
    <row r="151" spans="1:27" ht="21" customHeight="1" x14ac:dyDescent="0.25">
      <c r="A151" s="33"/>
      <c r="B151" s="34"/>
      <c r="C151" s="34"/>
      <c r="D151" s="34"/>
      <c r="E151" s="19"/>
      <c r="F151" s="35"/>
      <c r="G151" s="34"/>
      <c r="H151" s="19"/>
      <c r="I151" s="19"/>
      <c r="J151" s="19"/>
      <c r="K151" s="19"/>
      <c r="L151" s="19"/>
      <c r="M151" s="19"/>
      <c r="N151" s="19"/>
      <c r="O151" s="19"/>
      <c r="P151" s="19"/>
      <c r="Q151" s="19"/>
      <c r="R151" s="19"/>
      <c r="S151" s="19"/>
      <c r="T151" s="19"/>
      <c r="U151" s="19"/>
      <c r="V151" s="19"/>
      <c r="W151" s="19"/>
      <c r="X151" s="19"/>
      <c r="Y151" s="19"/>
      <c r="Z151" s="19"/>
      <c r="AA151" s="19"/>
    </row>
    <row r="152" spans="1:27" ht="21" customHeight="1" x14ac:dyDescent="0.25">
      <c r="A152" s="33"/>
      <c r="B152" s="34"/>
      <c r="C152" s="34"/>
      <c r="D152" s="34"/>
      <c r="E152" s="19"/>
      <c r="F152" s="35"/>
      <c r="G152" s="34"/>
      <c r="H152" s="19"/>
      <c r="I152" s="19"/>
      <c r="J152" s="19"/>
      <c r="K152" s="19"/>
      <c r="L152" s="19"/>
      <c r="M152" s="19"/>
      <c r="N152" s="19"/>
      <c r="O152" s="19"/>
      <c r="P152" s="19"/>
      <c r="Q152" s="19"/>
      <c r="R152" s="19"/>
      <c r="S152" s="19"/>
      <c r="T152" s="19"/>
      <c r="U152" s="19"/>
      <c r="V152" s="19"/>
      <c r="W152" s="19"/>
      <c r="X152" s="19"/>
      <c r="Y152" s="19"/>
      <c r="Z152" s="19"/>
      <c r="AA152" s="19"/>
    </row>
    <row r="153" spans="1:27" ht="21" customHeight="1" x14ac:dyDescent="0.25">
      <c r="A153" s="33"/>
      <c r="B153" s="34"/>
      <c r="C153" s="34"/>
      <c r="D153" s="34"/>
      <c r="E153" s="19"/>
      <c r="F153" s="35"/>
      <c r="G153" s="34"/>
      <c r="H153" s="19"/>
      <c r="I153" s="19"/>
      <c r="J153" s="19"/>
      <c r="K153" s="19"/>
      <c r="L153" s="19"/>
      <c r="M153" s="19"/>
      <c r="N153" s="19"/>
      <c r="O153" s="19"/>
      <c r="P153" s="19"/>
      <c r="Q153" s="19"/>
      <c r="R153" s="19"/>
      <c r="S153" s="19"/>
      <c r="T153" s="19"/>
      <c r="U153" s="19"/>
      <c r="V153" s="19"/>
      <c r="W153" s="19"/>
      <c r="X153" s="19"/>
      <c r="Y153" s="19"/>
      <c r="Z153" s="19"/>
      <c r="AA153" s="19"/>
    </row>
    <row r="154" spans="1:27" ht="21" customHeight="1" x14ac:dyDescent="0.25">
      <c r="A154" s="33"/>
      <c r="B154" s="34"/>
      <c r="C154" s="34"/>
      <c r="D154" s="34"/>
      <c r="E154" s="19"/>
      <c r="F154" s="35"/>
      <c r="G154" s="34"/>
      <c r="H154" s="19"/>
      <c r="I154" s="19"/>
      <c r="J154" s="19"/>
      <c r="K154" s="19"/>
      <c r="L154" s="19"/>
      <c r="M154" s="19"/>
      <c r="N154" s="19"/>
      <c r="O154" s="19"/>
      <c r="P154" s="19"/>
      <c r="Q154" s="19"/>
      <c r="R154" s="19"/>
      <c r="S154" s="19"/>
      <c r="T154" s="19"/>
      <c r="U154" s="19"/>
      <c r="V154" s="19"/>
      <c r="W154" s="19"/>
      <c r="X154" s="19"/>
      <c r="Y154" s="19"/>
      <c r="Z154" s="19"/>
      <c r="AA154" s="19"/>
    </row>
    <row r="155" spans="1:27" ht="21" customHeight="1" x14ac:dyDescent="0.25">
      <c r="A155" s="33"/>
      <c r="B155" s="34"/>
      <c r="C155" s="34"/>
      <c r="D155" s="34"/>
      <c r="E155" s="19"/>
      <c r="F155" s="35"/>
      <c r="G155" s="34"/>
      <c r="H155" s="19"/>
      <c r="I155" s="19"/>
      <c r="J155" s="19"/>
      <c r="K155" s="19"/>
      <c r="L155" s="19"/>
      <c r="M155" s="19"/>
      <c r="N155" s="19"/>
      <c r="O155" s="19"/>
      <c r="P155" s="19"/>
      <c r="Q155" s="19"/>
      <c r="R155" s="19"/>
      <c r="S155" s="19"/>
      <c r="T155" s="19"/>
      <c r="U155" s="19"/>
      <c r="V155" s="19"/>
      <c r="W155" s="19"/>
      <c r="X155" s="19"/>
      <c r="Y155" s="19"/>
      <c r="Z155" s="19"/>
      <c r="AA155" s="19"/>
    </row>
    <row r="156" spans="1:27" ht="21" customHeight="1" x14ac:dyDescent="0.25">
      <c r="A156" s="33"/>
      <c r="B156" s="34"/>
      <c r="C156" s="34"/>
      <c r="D156" s="34"/>
      <c r="E156" s="19"/>
      <c r="F156" s="35"/>
      <c r="G156" s="34"/>
      <c r="H156" s="19"/>
      <c r="I156" s="19"/>
      <c r="J156" s="19"/>
      <c r="K156" s="19"/>
      <c r="L156" s="19"/>
      <c r="M156" s="19"/>
      <c r="N156" s="19"/>
      <c r="O156" s="19"/>
      <c r="P156" s="19"/>
      <c r="Q156" s="19"/>
      <c r="R156" s="19"/>
      <c r="S156" s="19"/>
      <c r="T156" s="19"/>
      <c r="U156" s="19"/>
      <c r="V156" s="19"/>
      <c r="W156" s="19"/>
      <c r="X156" s="19"/>
      <c r="Y156" s="19"/>
      <c r="Z156" s="19"/>
      <c r="AA156" s="19"/>
    </row>
    <row r="157" spans="1:27" ht="21" customHeight="1" x14ac:dyDescent="0.25">
      <c r="A157" s="33"/>
      <c r="B157" s="34"/>
      <c r="C157" s="34"/>
      <c r="D157" s="34"/>
      <c r="E157" s="19"/>
      <c r="F157" s="35"/>
      <c r="G157" s="34"/>
      <c r="H157" s="19"/>
      <c r="I157" s="19"/>
      <c r="J157" s="19"/>
      <c r="K157" s="19"/>
      <c r="L157" s="19"/>
      <c r="M157" s="19"/>
      <c r="N157" s="19"/>
      <c r="O157" s="19"/>
      <c r="P157" s="19"/>
      <c r="Q157" s="19"/>
      <c r="R157" s="19"/>
      <c r="S157" s="19"/>
      <c r="T157" s="19"/>
      <c r="U157" s="19"/>
      <c r="V157" s="19"/>
      <c r="W157" s="19"/>
      <c r="X157" s="19"/>
      <c r="Y157" s="19"/>
      <c r="Z157" s="19"/>
      <c r="AA157" s="19"/>
    </row>
    <row r="158" spans="1:27" ht="21" customHeight="1" x14ac:dyDescent="0.25">
      <c r="A158" s="33"/>
      <c r="B158" s="34"/>
      <c r="C158" s="34"/>
      <c r="D158" s="34"/>
      <c r="E158" s="19"/>
      <c r="F158" s="35"/>
      <c r="G158" s="34"/>
      <c r="H158" s="19"/>
      <c r="I158" s="19"/>
      <c r="J158" s="19"/>
      <c r="K158" s="19"/>
      <c r="L158" s="19"/>
      <c r="M158" s="19"/>
      <c r="N158" s="19"/>
      <c r="O158" s="19"/>
      <c r="P158" s="19"/>
      <c r="Q158" s="19"/>
      <c r="R158" s="19"/>
      <c r="S158" s="19"/>
      <c r="T158" s="19"/>
      <c r="U158" s="19"/>
      <c r="V158" s="19"/>
      <c r="W158" s="19"/>
      <c r="X158" s="19"/>
      <c r="Y158" s="19"/>
      <c r="Z158" s="19"/>
      <c r="AA158" s="19"/>
    </row>
    <row r="159" spans="1:27" ht="21" customHeight="1" x14ac:dyDescent="0.25">
      <c r="A159" s="33"/>
      <c r="B159" s="34"/>
      <c r="C159" s="34"/>
      <c r="D159" s="34"/>
      <c r="E159" s="19"/>
      <c r="F159" s="35"/>
      <c r="G159" s="34"/>
      <c r="H159" s="19"/>
      <c r="I159" s="19"/>
      <c r="J159" s="19"/>
      <c r="K159" s="19"/>
      <c r="L159" s="19"/>
      <c r="M159" s="19"/>
      <c r="N159" s="19"/>
      <c r="O159" s="19"/>
      <c r="P159" s="19"/>
      <c r="Q159" s="19"/>
      <c r="R159" s="19"/>
      <c r="S159" s="19"/>
      <c r="T159" s="19"/>
      <c r="U159" s="19"/>
      <c r="V159" s="19"/>
      <c r="W159" s="19"/>
      <c r="X159" s="19"/>
      <c r="Y159" s="19"/>
      <c r="Z159" s="19"/>
      <c r="AA159" s="19"/>
    </row>
    <row r="160" spans="1:27" ht="21" customHeight="1" x14ac:dyDescent="0.25">
      <c r="A160" s="33"/>
      <c r="B160" s="34"/>
      <c r="C160" s="34"/>
      <c r="D160" s="34"/>
      <c r="E160" s="19"/>
      <c r="F160" s="35"/>
      <c r="G160" s="34"/>
      <c r="H160" s="19"/>
      <c r="I160" s="19"/>
      <c r="J160" s="19"/>
      <c r="K160" s="19"/>
      <c r="L160" s="19"/>
      <c r="M160" s="19"/>
      <c r="N160" s="19"/>
      <c r="O160" s="19"/>
      <c r="P160" s="19"/>
      <c r="Q160" s="19"/>
      <c r="R160" s="19"/>
      <c r="S160" s="19"/>
      <c r="T160" s="19"/>
      <c r="U160" s="19"/>
      <c r="V160" s="19"/>
      <c r="W160" s="19"/>
      <c r="X160" s="19"/>
      <c r="Y160" s="19"/>
      <c r="Z160" s="19"/>
      <c r="AA160" s="19"/>
    </row>
    <row r="161" spans="1:27" ht="21" customHeight="1" x14ac:dyDescent="0.25">
      <c r="A161" s="33"/>
      <c r="B161" s="34"/>
      <c r="C161" s="34"/>
      <c r="D161" s="34"/>
      <c r="E161" s="19"/>
      <c r="F161" s="35"/>
      <c r="G161" s="34"/>
      <c r="H161" s="19"/>
      <c r="I161" s="19"/>
      <c r="J161" s="19"/>
      <c r="K161" s="19"/>
      <c r="L161" s="19"/>
      <c r="M161" s="19"/>
      <c r="N161" s="19"/>
      <c r="O161" s="19"/>
      <c r="P161" s="19"/>
      <c r="Q161" s="19"/>
      <c r="R161" s="19"/>
      <c r="S161" s="19"/>
      <c r="T161" s="19"/>
      <c r="U161" s="19"/>
      <c r="V161" s="19"/>
      <c r="W161" s="19"/>
      <c r="X161" s="19"/>
      <c r="Y161" s="19"/>
      <c r="Z161" s="19"/>
      <c r="AA161" s="19"/>
    </row>
    <row r="162" spans="1:27" ht="21" customHeight="1" x14ac:dyDescent="0.25">
      <c r="A162" s="33"/>
      <c r="B162" s="34"/>
      <c r="C162" s="34"/>
      <c r="D162" s="34"/>
      <c r="E162" s="19"/>
      <c r="F162" s="35"/>
      <c r="G162" s="34"/>
      <c r="H162" s="19"/>
      <c r="I162" s="19"/>
      <c r="J162" s="19"/>
      <c r="K162" s="19"/>
      <c r="L162" s="19"/>
      <c r="M162" s="19"/>
      <c r="N162" s="19"/>
      <c r="O162" s="19"/>
      <c r="P162" s="19"/>
      <c r="Q162" s="19"/>
      <c r="R162" s="19"/>
      <c r="S162" s="19"/>
      <c r="T162" s="19"/>
      <c r="U162" s="19"/>
      <c r="V162" s="19"/>
      <c r="W162" s="19"/>
      <c r="X162" s="19"/>
      <c r="Y162" s="19"/>
      <c r="Z162" s="19"/>
      <c r="AA162" s="19"/>
    </row>
    <row r="163" spans="1:27" ht="21" customHeight="1" x14ac:dyDescent="0.25">
      <c r="A163" s="33"/>
      <c r="B163" s="34"/>
      <c r="C163" s="34"/>
      <c r="D163" s="34"/>
      <c r="E163" s="19"/>
      <c r="F163" s="35"/>
      <c r="G163" s="34"/>
      <c r="H163" s="19"/>
      <c r="I163" s="19"/>
      <c r="J163" s="19"/>
      <c r="K163" s="19"/>
      <c r="L163" s="19"/>
      <c r="M163" s="19"/>
      <c r="N163" s="19"/>
      <c r="O163" s="19"/>
      <c r="P163" s="19"/>
      <c r="Q163" s="19"/>
      <c r="R163" s="19"/>
      <c r="S163" s="19"/>
      <c r="T163" s="19"/>
      <c r="U163" s="19"/>
      <c r="V163" s="19"/>
      <c r="W163" s="19"/>
      <c r="X163" s="19"/>
      <c r="Y163" s="19"/>
      <c r="Z163" s="19"/>
      <c r="AA163" s="19"/>
    </row>
    <row r="164" spans="1:27" ht="21" customHeight="1" x14ac:dyDescent="0.25">
      <c r="A164" s="33"/>
      <c r="B164" s="34"/>
      <c r="C164" s="34"/>
      <c r="D164" s="34"/>
      <c r="E164" s="19"/>
      <c r="F164" s="35"/>
      <c r="G164" s="34"/>
      <c r="H164" s="19"/>
      <c r="I164" s="19"/>
      <c r="J164" s="19"/>
      <c r="K164" s="19"/>
      <c r="L164" s="19"/>
      <c r="M164" s="19"/>
      <c r="N164" s="19"/>
      <c r="O164" s="19"/>
      <c r="P164" s="19"/>
      <c r="Q164" s="19"/>
      <c r="R164" s="19"/>
      <c r="S164" s="19"/>
      <c r="T164" s="19"/>
      <c r="U164" s="19"/>
      <c r="V164" s="19"/>
      <c r="W164" s="19"/>
      <c r="X164" s="19"/>
      <c r="Y164" s="19"/>
      <c r="Z164" s="19"/>
      <c r="AA164" s="19"/>
    </row>
    <row r="165" spans="1:27" ht="21" customHeight="1" x14ac:dyDescent="0.25">
      <c r="A165" s="33"/>
      <c r="B165" s="34"/>
      <c r="C165" s="34"/>
      <c r="D165" s="34"/>
      <c r="E165" s="19"/>
      <c r="F165" s="35"/>
      <c r="G165" s="34"/>
      <c r="H165" s="19"/>
      <c r="I165" s="19"/>
      <c r="J165" s="19"/>
      <c r="K165" s="19"/>
      <c r="L165" s="19"/>
      <c r="M165" s="19"/>
      <c r="N165" s="19"/>
      <c r="O165" s="19"/>
      <c r="P165" s="19"/>
      <c r="Q165" s="19"/>
      <c r="R165" s="19"/>
      <c r="S165" s="19"/>
      <c r="T165" s="19"/>
      <c r="U165" s="19"/>
      <c r="V165" s="19"/>
      <c r="W165" s="19"/>
      <c r="X165" s="19"/>
      <c r="Y165" s="19"/>
      <c r="Z165" s="19"/>
      <c r="AA165" s="19"/>
    </row>
    <row r="166" spans="1:27" ht="21" customHeight="1" x14ac:dyDescent="0.25">
      <c r="A166" s="33"/>
      <c r="B166" s="34"/>
      <c r="C166" s="34"/>
      <c r="D166" s="34"/>
      <c r="E166" s="19"/>
      <c r="F166" s="35"/>
      <c r="G166" s="34"/>
      <c r="H166" s="19"/>
      <c r="I166" s="19"/>
      <c r="J166" s="19"/>
      <c r="K166" s="19"/>
      <c r="L166" s="19"/>
      <c r="M166" s="19"/>
      <c r="N166" s="19"/>
      <c r="O166" s="19"/>
      <c r="P166" s="19"/>
      <c r="Q166" s="19"/>
      <c r="R166" s="19"/>
      <c r="S166" s="19"/>
      <c r="T166" s="19"/>
      <c r="U166" s="19"/>
      <c r="V166" s="19"/>
      <c r="W166" s="19"/>
      <c r="X166" s="19"/>
      <c r="Y166" s="19"/>
      <c r="Z166" s="19"/>
      <c r="AA166" s="19"/>
    </row>
    <row r="167" spans="1:27" ht="21" customHeight="1" x14ac:dyDescent="0.25">
      <c r="A167" s="33"/>
      <c r="B167" s="34"/>
      <c r="C167" s="34"/>
      <c r="D167" s="34"/>
      <c r="E167" s="19"/>
      <c r="F167" s="35"/>
      <c r="G167" s="34"/>
      <c r="H167" s="19"/>
      <c r="I167" s="19"/>
      <c r="J167" s="19"/>
      <c r="K167" s="19"/>
      <c r="L167" s="19"/>
      <c r="M167" s="19"/>
      <c r="N167" s="19"/>
      <c r="O167" s="19"/>
      <c r="P167" s="19"/>
      <c r="Q167" s="19"/>
      <c r="R167" s="19"/>
      <c r="S167" s="19"/>
      <c r="T167" s="19"/>
      <c r="U167" s="19"/>
      <c r="V167" s="19"/>
      <c r="W167" s="19"/>
      <c r="X167" s="19"/>
      <c r="Y167" s="19"/>
      <c r="Z167" s="19"/>
      <c r="AA167" s="19"/>
    </row>
    <row r="168" spans="1:27" ht="21" customHeight="1" x14ac:dyDescent="0.25">
      <c r="A168" s="33"/>
      <c r="B168" s="34"/>
      <c r="C168" s="34"/>
      <c r="D168" s="34"/>
      <c r="E168" s="19"/>
      <c r="F168" s="35"/>
      <c r="G168" s="34"/>
      <c r="H168" s="19"/>
      <c r="I168" s="19"/>
      <c r="J168" s="19"/>
      <c r="K168" s="19"/>
      <c r="L168" s="19"/>
      <c r="M168" s="19"/>
      <c r="N168" s="19"/>
      <c r="O168" s="19"/>
      <c r="P168" s="19"/>
      <c r="Q168" s="19"/>
      <c r="R168" s="19"/>
      <c r="S168" s="19"/>
      <c r="T168" s="19"/>
      <c r="U168" s="19"/>
      <c r="V168" s="19"/>
      <c r="W168" s="19"/>
      <c r="X168" s="19"/>
      <c r="Y168" s="19"/>
      <c r="Z168" s="19"/>
      <c r="AA168" s="19"/>
    </row>
    <row r="169" spans="1:27" ht="21" customHeight="1" x14ac:dyDescent="0.25">
      <c r="A169" s="33"/>
      <c r="B169" s="34"/>
      <c r="C169" s="34"/>
      <c r="D169" s="34"/>
      <c r="E169" s="19"/>
      <c r="F169" s="35"/>
      <c r="G169" s="34"/>
      <c r="H169" s="19"/>
      <c r="I169" s="19"/>
      <c r="J169" s="19"/>
      <c r="K169" s="19"/>
      <c r="L169" s="19"/>
      <c r="M169" s="19"/>
      <c r="N169" s="19"/>
      <c r="O169" s="19"/>
      <c r="P169" s="19"/>
      <c r="Q169" s="19"/>
      <c r="R169" s="19"/>
      <c r="S169" s="19"/>
      <c r="T169" s="19"/>
      <c r="U169" s="19"/>
      <c r="V169" s="19"/>
      <c r="W169" s="19"/>
      <c r="X169" s="19"/>
      <c r="Y169" s="19"/>
      <c r="Z169" s="19"/>
      <c r="AA169" s="19"/>
    </row>
    <row r="170" spans="1:27" ht="21" customHeight="1" x14ac:dyDescent="0.25">
      <c r="A170" s="33"/>
      <c r="B170" s="34"/>
      <c r="C170" s="34"/>
      <c r="D170" s="34"/>
      <c r="E170" s="19"/>
      <c r="F170" s="35"/>
      <c r="G170" s="34"/>
      <c r="H170" s="19"/>
      <c r="I170" s="19"/>
      <c r="J170" s="19"/>
      <c r="K170" s="19"/>
      <c r="L170" s="19"/>
      <c r="M170" s="19"/>
      <c r="N170" s="19"/>
      <c r="O170" s="19"/>
      <c r="P170" s="19"/>
      <c r="Q170" s="19"/>
      <c r="R170" s="19"/>
      <c r="S170" s="19"/>
      <c r="T170" s="19"/>
      <c r="U170" s="19"/>
      <c r="V170" s="19"/>
      <c r="W170" s="19"/>
      <c r="X170" s="19"/>
      <c r="Y170" s="19"/>
      <c r="Z170" s="19"/>
      <c r="AA170" s="19"/>
    </row>
    <row r="171" spans="1:27" ht="21" customHeight="1" x14ac:dyDescent="0.25">
      <c r="A171" s="33"/>
      <c r="B171" s="34"/>
      <c r="C171" s="34"/>
      <c r="D171" s="34"/>
      <c r="E171" s="19"/>
      <c r="F171" s="35"/>
      <c r="G171" s="34"/>
      <c r="H171" s="19"/>
      <c r="I171" s="19"/>
      <c r="J171" s="19"/>
      <c r="K171" s="19"/>
      <c r="L171" s="19"/>
      <c r="M171" s="19"/>
      <c r="N171" s="19"/>
      <c r="O171" s="19"/>
      <c r="P171" s="19"/>
      <c r="Q171" s="19"/>
      <c r="R171" s="19"/>
      <c r="S171" s="19"/>
      <c r="T171" s="19"/>
      <c r="U171" s="19"/>
      <c r="V171" s="19"/>
      <c r="W171" s="19"/>
      <c r="X171" s="19"/>
      <c r="Y171" s="19"/>
      <c r="Z171" s="19"/>
      <c r="AA171" s="19"/>
    </row>
    <row r="172" spans="1:27" ht="21" customHeight="1" x14ac:dyDescent="0.25">
      <c r="A172" s="33"/>
      <c r="B172" s="34"/>
      <c r="C172" s="34"/>
      <c r="D172" s="34"/>
      <c r="E172" s="19"/>
      <c r="F172" s="35"/>
      <c r="G172" s="34"/>
      <c r="H172" s="19"/>
      <c r="I172" s="19"/>
      <c r="J172" s="19"/>
      <c r="K172" s="19"/>
      <c r="L172" s="19"/>
      <c r="M172" s="19"/>
      <c r="N172" s="19"/>
      <c r="O172" s="19"/>
      <c r="P172" s="19"/>
      <c r="Q172" s="19"/>
      <c r="R172" s="19"/>
      <c r="S172" s="19"/>
      <c r="T172" s="19"/>
      <c r="U172" s="19"/>
      <c r="V172" s="19"/>
      <c r="W172" s="19"/>
      <c r="X172" s="19"/>
      <c r="Y172" s="19"/>
      <c r="Z172" s="19"/>
      <c r="AA172" s="19"/>
    </row>
    <row r="173" spans="1:27" ht="21" customHeight="1" x14ac:dyDescent="0.25">
      <c r="A173" s="33"/>
      <c r="B173" s="34"/>
      <c r="C173" s="34"/>
      <c r="D173" s="34"/>
      <c r="E173" s="19"/>
      <c r="F173" s="35"/>
      <c r="G173" s="34"/>
      <c r="H173" s="19"/>
      <c r="I173" s="19"/>
      <c r="J173" s="19"/>
      <c r="K173" s="19"/>
      <c r="L173" s="19"/>
      <c r="M173" s="19"/>
      <c r="N173" s="19"/>
      <c r="O173" s="19"/>
      <c r="P173" s="19"/>
      <c r="Q173" s="19"/>
      <c r="R173" s="19"/>
      <c r="S173" s="19"/>
      <c r="T173" s="19"/>
      <c r="U173" s="19"/>
      <c r="V173" s="19"/>
      <c r="W173" s="19"/>
      <c r="X173" s="19"/>
      <c r="Y173" s="19"/>
      <c r="Z173" s="19"/>
      <c r="AA173" s="19"/>
    </row>
    <row r="174" spans="1:27" ht="21" customHeight="1" x14ac:dyDescent="0.25">
      <c r="A174" s="33"/>
      <c r="B174" s="34"/>
      <c r="C174" s="34"/>
      <c r="D174" s="34"/>
      <c r="E174" s="19"/>
      <c r="F174" s="35"/>
      <c r="G174" s="34"/>
      <c r="H174" s="19"/>
      <c r="I174" s="19"/>
      <c r="J174" s="19"/>
      <c r="K174" s="19"/>
      <c r="L174" s="19"/>
      <c r="M174" s="19"/>
      <c r="N174" s="19"/>
      <c r="O174" s="19"/>
      <c r="P174" s="19"/>
      <c r="Q174" s="19"/>
      <c r="R174" s="19"/>
      <c r="S174" s="19"/>
      <c r="T174" s="19"/>
      <c r="U174" s="19"/>
      <c r="V174" s="19"/>
      <c r="W174" s="19"/>
      <c r="X174" s="19"/>
      <c r="Y174" s="19"/>
      <c r="Z174" s="19"/>
      <c r="AA174" s="19"/>
    </row>
    <row r="175" spans="1:27" ht="21" customHeight="1" x14ac:dyDescent="0.25">
      <c r="A175" s="33"/>
      <c r="B175" s="34"/>
      <c r="C175" s="34"/>
      <c r="D175" s="34"/>
      <c r="E175" s="19"/>
      <c r="F175" s="35"/>
      <c r="G175" s="34"/>
      <c r="H175" s="19"/>
      <c r="I175" s="19"/>
      <c r="J175" s="19"/>
      <c r="K175" s="19"/>
      <c r="L175" s="19"/>
      <c r="M175" s="19"/>
      <c r="N175" s="19"/>
      <c r="O175" s="19"/>
      <c r="P175" s="19"/>
      <c r="Q175" s="19"/>
      <c r="R175" s="19"/>
      <c r="S175" s="19"/>
      <c r="T175" s="19"/>
      <c r="U175" s="19"/>
      <c r="V175" s="19"/>
      <c r="W175" s="19"/>
      <c r="X175" s="19"/>
      <c r="Y175" s="19"/>
      <c r="Z175" s="19"/>
      <c r="AA175" s="19"/>
    </row>
    <row r="176" spans="1:27" ht="21" customHeight="1" x14ac:dyDescent="0.25">
      <c r="A176" s="33"/>
      <c r="B176" s="34"/>
      <c r="C176" s="34"/>
      <c r="D176" s="34"/>
      <c r="E176" s="19"/>
      <c r="F176" s="35"/>
      <c r="G176" s="34"/>
      <c r="H176" s="19"/>
      <c r="I176" s="19"/>
      <c r="J176" s="19"/>
      <c r="K176" s="19"/>
      <c r="L176" s="19"/>
      <c r="M176" s="19"/>
      <c r="N176" s="19"/>
      <c r="O176" s="19"/>
      <c r="P176" s="19"/>
      <c r="Q176" s="19"/>
      <c r="R176" s="19"/>
      <c r="S176" s="19"/>
      <c r="T176" s="19"/>
      <c r="U176" s="19"/>
      <c r="V176" s="19"/>
      <c r="W176" s="19"/>
      <c r="X176" s="19"/>
      <c r="Y176" s="19"/>
      <c r="Z176" s="19"/>
      <c r="AA176" s="19"/>
    </row>
    <row r="177" spans="1:27" ht="21" customHeight="1" x14ac:dyDescent="0.25">
      <c r="A177" s="33"/>
      <c r="B177" s="34"/>
      <c r="C177" s="34"/>
      <c r="D177" s="34"/>
      <c r="E177" s="19"/>
      <c r="F177" s="35"/>
      <c r="G177" s="34"/>
      <c r="H177" s="19"/>
      <c r="I177" s="19"/>
      <c r="J177" s="19"/>
      <c r="K177" s="19"/>
      <c r="L177" s="19"/>
      <c r="M177" s="19"/>
      <c r="N177" s="19"/>
      <c r="O177" s="19"/>
      <c r="P177" s="19"/>
      <c r="Q177" s="19"/>
      <c r="R177" s="19"/>
      <c r="S177" s="19"/>
      <c r="T177" s="19"/>
      <c r="U177" s="19"/>
      <c r="V177" s="19"/>
      <c r="W177" s="19"/>
      <c r="X177" s="19"/>
      <c r="Y177" s="19"/>
      <c r="Z177" s="19"/>
      <c r="AA177" s="19"/>
    </row>
    <row r="178" spans="1:27" ht="21" customHeight="1" x14ac:dyDescent="0.25">
      <c r="A178" s="33"/>
      <c r="B178" s="34"/>
      <c r="C178" s="34"/>
      <c r="D178" s="34"/>
      <c r="E178" s="19"/>
      <c r="F178" s="35"/>
      <c r="G178" s="34"/>
      <c r="H178" s="19"/>
      <c r="I178" s="19"/>
      <c r="J178" s="19"/>
      <c r="K178" s="19"/>
      <c r="L178" s="19"/>
      <c r="M178" s="19"/>
      <c r="N178" s="19"/>
      <c r="O178" s="19"/>
      <c r="P178" s="19"/>
      <c r="Q178" s="19"/>
      <c r="R178" s="19"/>
      <c r="S178" s="19"/>
      <c r="T178" s="19"/>
      <c r="U178" s="19"/>
      <c r="V178" s="19"/>
      <c r="W178" s="19"/>
      <c r="X178" s="19"/>
      <c r="Y178" s="19"/>
      <c r="Z178" s="19"/>
      <c r="AA178" s="19"/>
    </row>
    <row r="179" spans="1:27" ht="21" customHeight="1" x14ac:dyDescent="0.25">
      <c r="A179" s="33"/>
      <c r="B179" s="34"/>
      <c r="C179" s="34"/>
      <c r="D179" s="34"/>
      <c r="E179" s="19"/>
      <c r="F179" s="35"/>
      <c r="G179" s="34"/>
      <c r="H179" s="19"/>
      <c r="I179" s="19"/>
      <c r="J179" s="19"/>
      <c r="K179" s="19"/>
      <c r="L179" s="19"/>
      <c r="M179" s="19"/>
      <c r="N179" s="19"/>
      <c r="O179" s="19"/>
      <c r="P179" s="19"/>
      <c r="Q179" s="19"/>
      <c r="R179" s="19"/>
      <c r="S179" s="19"/>
      <c r="T179" s="19"/>
      <c r="U179" s="19"/>
      <c r="V179" s="19"/>
      <c r="W179" s="19"/>
      <c r="X179" s="19"/>
      <c r="Y179" s="19"/>
      <c r="Z179" s="19"/>
      <c r="AA179" s="19"/>
    </row>
    <row r="180" spans="1:27" ht="21" customHeight="1" x14ac:dyDescent="0.25">
      <c r="A180" s="33"/>
      <c r="B180" s="34"/>
      <c r="C180" s="34"/>
      <c r="D180" s="34"/>
      <c r="E180" s="19"/>
      <c r="F180" s="35"/>
      <c r="G180" s="34"/>
      <c r="H180" s="19"/>
      <c r="I180" s="19"/>
      <c r="J180" s="19"/>
      <c r="K180" s="19"/>
      <c r="L180" s="19"/>
      <c r="M180" s="19"/>
      <c r="N180" s="19"/>
      <c r="O180" s="19"/>
      <c r="P180" s="19"/>
      <c r="Q180" s="19"/>
      <c r="R180" s="19"/>
      <c r="S180" s="19"/>
      <c r="T180" s="19"/>
      <c r="U180" s="19"/>
      <c r="V180" s="19"/>
      <c r="W180" s="19"/>
      <c r="X180" s="19"/>
      <c r="Y180" s="19"/>
      <c r="Z180" s="19"/>
      <c r="AA180" s="19"/>
    </row>
    <row r="181" spans="1:27" ht="21" customHeight="1" x14ac:dyDescent="0.25">
      <c r="A181" s="33"/>
      <c r="B181" s="34"/>
      <c r="C181" s="34"/>
      <c r="D181" s="34"/>
      <c r="E181" s="19"/>
      <c r="F181" s="35"/>
      <c r="G181" s="34"/>
      <c r="H181" s="19"/>
      <c r="I181" s="19"/>
      <c r="J181" s="19"/>
      <c r="K181" s="19"/>
      <c r="L181" s="19"/>
      <c r="M181" s="19"/>
      <c r="N181" s="19"/>
      <c r="O181" s="19"/>
      <c r="P181" s="19"/>
      <c r="Q181" s="19"/>
      <c r="R181" s="19"/>
      <c r="S181" s="19"/>
      <c r="T181" s="19"/>
      <c r="U181" s="19"/>
      <c r="V181" s="19"/>
      <c r="W181" s="19"/>
      <c r="X181" s="19"/>
      <c r="Y181" s="19"/>
      <c r="Z181" s="19"/>
      <c r="AA181" s="19"/>
    </row>
    <row r="182" spans="1:27" ht="21" customHeight="1" x14ac:dyDescent="0.25">
      <c r="A182" s="33"/>
      <c r="B182" s="34"/>
      <c r="C182" s="34"/>
      <c r="D182" s="34"/>
      <c r="E182" s="19"/>
      <c r="F182" s="35"/>
      <c r="G182" s="34"/>
      <c r="H182" s="19"/>
      <c r="I182" s="19"/>
      <c r="J182" s="19"/>
      <c r="K182" s="19"/>
      <c r="L182" s="19"/>
      <c r="M182" s="19"/>
      <c r="N182" s="19"/>
      <c r="O182" s="19"/>
      <c r="P182" s="19"/>
      <c r="Q182" s="19"/>
      <c r="R182" s="19"/>
      <c r="S182" s="19"/>
      <c r="T182" s="19"/>
      <c r="U182" s="19"/>
      <c r="V182" s="19"/>
      <c r="W182" s="19"/>
      <c r="X182" s="19"/>
      <c r="Y182" s="19"/>
      <c r="Z182" s="19"/>
      <c r="AA182" s="19"/>
    </row>
    <row r="183" spans="1:27" ht="21" customHeight="1" x14ac:dyDescent="0.25">
      <c r="A183" s="33"/>
      <c r="B183" s="34"/>
      <c r="C183" s="34"/>
      <c r="D183" s="34"/>
      <c r="E183" s="19"/>
      <c r="F183" s="35"/>
      <c r="G183" s="34"/>
      <c r="H183" s="19"/>
      <c r="I183" s="19"/>
      <c r="J183" s="19"/>
      <c r="K183" s="19"/>
      <c r="L183" s="19"/>
      <c r="M183" s="19"/>
      <c r="N183" s="19"/>
      <c r="O183" s="19"/>
      <c r="P183" s="19"/>
      <c r="Q183" s="19"/>
      <c r="R183" s="19"/>
      <c r="S183" s="19"/>
      <c r="T183" s="19"/>
      <c r="U183" s="19"/>
      <c r="V183" s="19"/>
      <c r="W183" s="19"/>
      <c r="X183" s="19"/>
      <c r="Y183" s="19"/>
      <c r="Z183" s="19"/>
      <c r="AA183" s="19"/>
    </row>
    <row r="184" spans="1:27" ht="21" customHeight="1" x14ac:dyDescent="0.25">
      <c r="A184" s="33"/>
      <c r="B184" s="34"/>
      <c r="C184" s="34"/>
      <c r="D184" s="34"/>
      <c r="E184" s="19"/>
      <c r="F184" s="35"/>
      <c r="G184" s="34"/>
      <c r="H184" s="19"/>
      <c r="I184" s="19"/>
      <c r="J184" s="19"/>
      <c r="K184" s="19"/>
      <c r="L184" s="19"/>
      <c r="M184" s="19"/>
      <c r="N184" s="19"/>
      <c r="O184" s="19"/>
      <c r="P184" s="19"/>
      <c r="Q184" s="19"/>
      <c r="R184" s="19"/>
      <c r="S184" s="19"/>
      <c r="T184" s="19"/>
      <c r="U184" s="19"/>
      <c r="V184" s="19"/>
      <c r="W184" s="19"/>
      <c r="X184" s="19"/>
      <c r="Y184" s="19"/>
      <c r="Z184" s="19"/>
      <c r="AA184" s="19"/>
    </row>
    <row r="185" spans="1:27" ht="21" customHeight="1" x14ac:dyDescent="0.25">
      <c r="A185" s="33"/>
      <c r="B185" s="34"/>
      <c r="C185" s="34"/>
      <c r="D185" s="34"/>
      <c r="E185" s="19"/>
      <c r="F185" s="35"/>
      <c r="G185" s="34"/>
      <c r="H185" s="19"/>
      <c r="I185" s="19"/>
      <c r="J185" s="19"/>
      <c r="K185" s="19"/>
      <c r="L185" s="19"/>
      <c r="M185" s="19"/>
      <c r="N185" s="19"/>
      <c r="O185" s="19"/>
      <c r="P185" s="19"/>
      <c r="Q185" s="19"/>
      <c r="R185" s="19"/>
      <c r="S185" s="19"/>
      <c r="T185" s="19"/>
      <c r="U185" s="19"/>
      <c r="V185" s="19"/>
      <c r="W185" s="19"/>
      <c r="X185" s="19"/>
      <c r="Y185" s="19"/>
      <c r="Z185" s="19"/>
      <c r="AA185" s="19"/>
    </row>
    <row r="186" spans="1:27" ht="21" customHeight="1" x14ac:dyDescent="0.25">
      <c r="A186" s="33"/>
      <c r="B186" s="34"/>
      <c r="C186" s="34"/>
      <c r="D186" s="34"/>
      <c r="E186" s="19"/>
      <c r="F186" s="35"/>
      <c r="G186" s="34"/>
      <c r="H186" s="19"/>
      <c r="I186" s="19"/>
      <c r="J186" s="19"/>
      <c r="K186" s="19"/>
      <c r="L186" s="19"/>
      <c r="M186" s="19"/>
      <c r="N186" s="19"/>
      <c r="O186" s="19"/>
      <c r="P186" s="19"/>
      <c r="Q186" s="19"/>
      <c r="R186" s="19"/>
      <c r="S186" s="19"/>
      <c r="T186" s="19"/>
      <c r="U186" s="19"/>
      <c r="V186" s="19"/>
      <c r="W186" s="19"/>
      <c r="X186" s="19"/>
      <c r="Y186" s="19"/>
      <c r="Z186" s="19"/>
      <c r="AA186" s="19"/>
    </row>
    <row r="187" spans="1:27" ht="21" customHeight="1" x14ac:dyDescent="0.25">
      <c r="A187" s="33"/>
      <c r="B187" s="34"/>
      <c r="C187" s="34"/>
      <c r="D187" s="34"/>
      <c r="E187" s="19"/>
      <c r="F187" s="35"/>
      <c r="G187" s="34"/>
      <c r="H187" s="19"/>
      <c r="I187" s="19"/>
      <c r="J187" s="19"/>
      <c r="K187" s="19"/>
      <c r="L187" s="19"/>
      <c r="M187" s="19"/>
      <c r="N187" s="19"/>
      <c r="O187" s="19"/>
      <c r="P187" s="19"/>
      <c r="Q187" s="19"/>
      <c r="R187" s="19"/>
      <c r="S187" s="19"/>
      <c r="T187" s="19"/>
      <c r="U187" s="19"/>
      <c r="V187" s="19"/>
      <c r="W187" s="19"/>
      <c r="X187" s="19"/>
      <c r="Y187" s="19"/>
      <c r="Z187" s="19"/>
      <c r="AA187" s="19"/>
    </row>
    <row r="188" spans="1:27" ht="21" customHeight="1" x14ac:dyDescent="0.25">
      <c r="A188" s="33"/>
      <c r="B188" s="34"/>
      <c r="C188" s="34"/>
      <c r="D188" s="34"/>
      <c r="E188" s="19"/>
      <c r="F188" s="35"/>
      <c r="G188" s="34"/>
      <c r="H188" s="19"/>
      <c r="I188" s="19"/>
      <c r="J188" s="19"/>
      <c r="K188" s="19"/>
      <c r="L188" s="19"/>
      <c r="M188" s="19"/>
      <c r="N188" s="19"/>
      <c r="O188" s="19"/>
      <c r="P188" s="19"/>
      <c r="Q188" s="19"/>
      <c r="R188" s="19"/>
      <c r="S188" s="19"/>
      <c r="T188" s="19"/>
      <c r="U188" s="19"/>
      <c r="V188" s="19"/>
      <c r="W188" s="19"/>
      <c r="X188" s="19"/>
      <c r="Y188" s="19"/>
      <c r="Z188" s="19"/>
      <c r="AA188" s="19"/>
    </row>
    <row r="189" spans="1:27" ht="21" customHeight="1" x14ac:dyDescent="0.25">
      <c r="A189" s="33"/>
      <c r="B189" s="34"/>
      <c r="C189" s="34"/>
      <c r="D189" s="34"/>
      <c r="E189" s="19"/>
      <c r="F189" s="35"/>
      <c r="G189" s="34"/>
      <c r="H189" s="19"/>
      <c r="I189" s="19"/>
      <c r="J189" s="19"/>
      <c r="K189" s="19"/>
      <c r="L189" s="19"/>
      <c r="M189" s="19"/>
      <c r="N189" s="19"/>
      <c r="O189" s="19"/>
      <c r="P189" s="19"/>
      <c r="Q189" s="19"/>
      <c r="R189" s="19"/>
      <c r="S189" s="19"/>
      <c r="T189" s="19"/>
      <c r="U189" s="19"/>
      <c r="V189" s="19"/>
      <c r="W189" s="19"/>
      <c r="X189" s="19"/>
      <c r="Y189" s="19"/>
      <c r="Z189" s="19"/>
      <c r="AA189" s="19"/>
    </row>
    <row r="190" spans="1:27" ht="21" customHeight="1" x14ac:dyDescent="0.25">
      <c r="A190" s="33"/>
      <c r="B190" s="34"/>
      <c r="C190" s="34"/>
      <c r="D190" s="34"/>
      <c r="E190" s="19"/>
      <c r="F190" s="35"/>
      <c r="G190" s="34"/>
      <c r="H190" s="19"/>
      <c r="I190" s="19"/>
      <c r="J190" s="19"/>
      <c r="K190" s="19"/>
      <c r="L190" s="19"/>
      <c r="M190" s="19"/>
      <c r="N190" s="19"/>
      <c r="O190" s="19"/>
      <c r="P190" s="19"/>
      <c r="Q190" s="19"/>
      <c r="R190" s="19"/>
      <c r="S190" s="19"/>
      <c r="T190" s="19"/>
      <c r="U190" s="19"/>
      <c r="V190" s="19"/>
      <c r="W190" s="19"/>
      <c r="X190" s="19"/>
      <c r="Y190" s="19"/>
      <c r="Z190" s="19"/>
      <c r="AA190" s="19"/>
    </row>
    <row r="191" spans="1:27" ht="21" customHeight="1" x14ac:dyDescent="0.25">
      <c r="A191" s="33"/>
      <c r="B191" s="34"/>
      <c r="C191" s="34"/>
      <c r="D191" s="34"/>
      <c r="E191" s="19"/>
      <c r="F191" s="35"/>
      <c r="G191" s="34"/>
      <c r="H191" s="19"/>
      <c r="I191" s="19"/>
      <c r="J191" s="19"/>
      <c r="K191" s="19"/>
      <c r="L191" s="19"/>
      <c r="M191" s="19"/>
      <c r="N191" s="19"/>
      <c r="O191" s="19"/>
      <c r="P191" s="19"/>
      <c r="Q191" s="19"/>
      <c r="R191" s="19"/>
      <c r="S191" s="19"/>
      <c r="T191" s="19"/>
      <c r="U191" s="19"/>
      <c r="V191" s="19"/>
      <c r="W191" s="19"/>
      <c r="X191" s="19"/>
      <c r="Y191" s="19"/>
      <c r="Z191" s="19"/>
      <c r="AA191" s="19"/>
    </row>
    <row r="192" spans="1:27" ht="21" customHeight="1" x14ac:dyDescent="0.25">
      <c r="A192" s="33"/>
      <c r="B192" s="34"/>
      <c r="C192" s="34"/>
      <c r="D192" s="34"/>
      <c r="E192" s="19"/>
      <c r="F192" s="35"/>
      <c r="G192" s="34"/>
      <c r="H192" s="19"/>
      <c r="I192" s="19"/>
      <c r="J192" s="19"/>
      <c r="K192" s="19"/>
      <c r="L192" s="19"/>
      <c r="M192" s="19"/>
      <c r="N192" s="19"/>
      <c r="O192" s="19"/>
      <c r="P192" s="19"/>
      <c r="Q192" s="19"/>
      <c r="R192" s="19"/>
      <c r="S192" s="19"/>
      <c r="T192" s="19"/>
      <c r="U192" s="19"/>
      <c r="V192" s="19"/>
      <c r="W192" s="19"/>
      <c r="X192" s="19"/>
      <c r="Y192" s="19"/>
      <c r="Z192" s="19"/>
      <c r="AA192" s="19"/>
    </row>
    <row r="193" spans="1:27" ht="21" customHeight="1" x14ac:dyDescent="0.25">
      <c r="A193" s="33"/>
      <c r="B193" s="34"/>
      <c r="C193" s="34"/>
      <c r="D193" s="34"/>
      <c r="E193" s="19"/>
      <c r="F193" s="35"/>
      <c r="G193" s="34"/>
      <c r="H193" s="19"/>
      <c r="I193" s="19"/>
      <c r="J193" s="19"/>
      <c r="K193" s="19"/>
      <c r="L193" s="19"/>
      <c r="M193" s="19"/>
      <c r="N193" s="19"/>
      <c r="O193" s="19"/>
      <c r="P193" s="19"/>
      <c r="Q193" s="19"/>
      <c r="R193" s="19"/>
      <c r="S193" s="19"/>
      <c r="T193" s="19"/>
      <c r="U193" s="19"/>
      <c r="V193" s="19"/>
      <c r="W193" s="19"/>
      <c r="X193" s="19"/>
      <c r="Y193" s="19"/>
      <c r="Z193" s="19"/>
      <c r="AA193" s="19"/>
    </row>
    <row r="194" spans="1:27" ht="21" customHeight="1" x14ac:dyDescent="0.25">
      <c r="A194" s="33"/>
      <c r="B194" s="34"/>
      <c r="C194" s="34"/>
      <c r="D194" s="34"/>
      <c r="E194" s="19"/>
      <c r="F194" s="35"/>
      <c r="G194" s="34"/>
      <c r="H194" s="19"/>
      <c r="I194" s="19"/>
      <c r="J194" s="19"/>
      <c r="K194" s="19"/>
      <c r="L194" s="19"/>
      <c r="M194" s="19"/>
      <c r="N194" s="19"/>
      <c r="O194" s="19"/>
      <c r="P194" s="19"/>
      <c r="Q194" s="19"/>
      <c r="R194" s="19"/>
      <c r="S194" s="19"/>
      <c r="T194" s="19"/>
      <c r="U194" s="19"/>
      <c r="V194" s="19"/>
      <c r="W194" s="19"/>
      <c r="X194" s="19"/>
      <c r="Y194" s="19"/>
      <c r="Z194" s="19"/>
      <c r="AA194" s="19"/>
    </row>
    <row r="195" spans="1:27" ht="21" customHeight="1" x14ac:dyDescent="0.25">
      <c r="A195" s="33"/>
      <c r="B195" s="34"/>
      <c r="C195" s="34"/>
      <c r="D195" s="34"/>
      <c r="E195" s="19"/>
      <c r="F195" s="35"/>
      <c r="G195" s="34"/>
      <c r="H195" s="19"/>
      <c r="I195" s="19"/>
      <c r="J195" s="19"/>
      <c r="K195" s="19"/>
      <c r="L195" s="19"/>
      <c r="M195" s="19"/>
      <c r="N195" s="19"/>
      <c r="O195" s="19"/>
      <c r="P195" s="19"/>
      <c r="Q195" s="19"/>
      <c r="R195" s="19"/>
      <c r="S195" s="19"/>
      <c r="T195" s="19"/>
      <c r="U195" s="19"/>
      <c r="V195" s="19"/>
      <c r="W195" s="19"/>
      <c r="X195" s="19"/>
      <c r="Y195" s="19"/>
      <c r="Z195" s="19"/>
      <c r="AA195" s="19"/>
    </row>
    <row r="196" spans="1:27" ht="21" customHeight="1" x14ac:dyDescent="0.25">
      <c r="A196" s="33"/>
      <c r="B196" s="34"/>
      <c r="C196" s="34"/>
      <c r="D196" s="34"/>
      <c r="E196" s="19"/>
      <c r="F196" s="35"/>
      <c r="G196" s="34"/>
      <c r="H196" s="19"/>
      <c r="I196" s="19"/>
      <c r="J196" s="19"/>
      <c r="K196" s="19"/>
      <c r="L196" s="19"/>
      <c r="M196" s="19"/>
      <c r="N196" s="19"/>
      <c r="O196" s="19"/>
      <c r="P196" s="19"/>
      <c r="Q196" s="19"/>
      <c r="R196" s="19"/>
      <c r="S196" s="19"/>
      <c r="T196" s="19"/>
      <c r="U196" s="19"/>
      <c r="V196" s="19"/>
      <c r="W196" s="19"/>
      <c r="X196" s="19"/>
      <c r="Y196" s="19"/>
      <c r="Z196" s="19"/>
      <c r="AA196" s="19"/>
    </row>
    <row r="197" spans="1:27" ht="21" customHeight="1" x14ac:dyDescent="0.25">
      <c r="A197" s="33"/>
      <c r="B197" s="34"/>
      <c r="C197" s="34"/>
      <c r="D197" s="34"/>
      <c r="E197" s="19"/>
      <c r="F197" s="35"/>
      <c r="G197" s="34"/>
      <c r="H197" s="19"/>
      <c r="I197" s="19"/>
      <c r="J197" s="19"/>
      <c r="K197" s="19"/>
      <c r="L197" s="19"/>
      <c r="M197" s="19"/>
      <c r="N197" s="19"/>
      <c r="O197" s="19"/>
      <c r="P197" s="19"/>
      <c r="Q197" s="19"/>
      <c r="R197" s="19"/>
      <c r="S197" s="19"/>
      <c r="T197" s="19"/>
      <c r="U197" s="19"/>
      <c r="V197" s="19"/>
      <c r="W197" s="19"/>
      <c r="X197" s="19"/>
      <c r="Y197" s="19"/>
      <c r="Z197" s="19"/>
      <c r="AA197" s="19"/>
    </row>
    <row r="198" spans="1:27" ht="21" customHeight="1" x14ac:dyDescent="0.25">
      <c r="A198" s="33"/>
      <c r="B198" s="34"/>
      <c r="C198" s="34"/>
      <c r="D198" s="34"/>
      <c r="E198" s="19"/>
      <c r="F198" s="35"/>
      <c r="G198" s="34"/>
      <c r="H198" s="19"/>
      <c r="I198" s="19"/>
      <c r="J198" s="19"/>
      <c r="K198" s="19"/>
      <c r="L198" s="19"/>
      <c r="M198" s="19"/>
      <c r="N198" s="19"/>
      <c r="O198" s="19"/>
      <c r="P198" s="19"/>
      <c r="Q198" s="19"/>
      <c r="R198" s="19"/>
      <c r="S198" s="19"/>
      <c r="T198" s="19"/>
      <c r="U198" s="19"/>
      <c r="V198" s="19"/>
      <c r="W198" s="19"/>
      <c r="X198" s="19"/>
      <c r="Y198" s="19"/>
      <c r="Z198" s="19"/>
      <c r="AA198" s="19"/>
    </row>
    <row r="199" spans="1:27" ht="21" customHeight="1" x14ac:dyDescent="0.25">
      <c r="A199" s="33"/>
      <c r="B199" s="34"/>
      <c r="C199" s="34"/>
      <c r="D199" s="34"/>
      <c r="E199" s="19"/>
      <c r="F199" s="35"/>
      <c r="G199" s="34"/>
      <c r="H199" s="19"/>
      <c r="I199" s="19"/>
      <c r="J199" s="19"/>
      <c r="K199" s="19"/>
      <c r="L199" s="19"/>
      <c r="M199" s="19"/>
      <c r="N199" s="19"/>
      <c r="O199" s="19"/>
      <c r="P199" s="19"/>
      <c r="Q199" s="19"/>
      <c r="R199" s="19"/>
      <c r="S199" s="19"/>
      <c r="T199" s="19"/>
      <c r="U199" s="19"/>
      <c r="V199" s="19"/>
      <c r="W199" s="19"/>
      <c r="X199" s="19"/>
      <c r="Y199" s="19"/>
      <c r="Z199" s="19"/>
      <c r="AA199" s="19"/>
    </row>
    <row r="200" spans="1:27" ht="21" customHeight="1" x14ac:dyDescent="0.25">
      <c r="A200" s="33"/>
      <c r="B200" s="34"/>
      <c r="C200" s="34"/>
      <c r="D200" s="34"/>
      <c r="E200" s="19"/>
      <c r="F200" s="35"/>
      <c r="G200" s="34"/>
      <c r="H200" s="19"/>
      <c r="I200" s="19"/>
      <c r="J200" s="19"/>
      <c r="K200" s="19"/>
      <c r="L200" s="19"/>
      <c r="M200" s="19"/>
      <c r="N200" s="19"/>
      <c r="O200" s="19"/>
      <c r="P200" s="19"/>
      <c r="Q200" s="19"/>
      <c r="R200" s="19"/>
      <c r="S200" s="19"/>
      <c r="T200" s="19"/>
      <c r="U200" s="19"/>
      <c r="V200" s="19"/>
      <c r="W200" s="19"/>
      <c r="X200" s="19"/>
      <c r="Y200" s="19"/>
      <c r="Z200" s="19"/>
      <c r="AA200" s="19"/>
    </row>
    <row r="201" spans="1:27" ht="21" customHeight="1" x14ac:dyDescent="0.25">
      <c r="A201" s="33"/>
      <c r="B201" s="34"/>
      <c r="C201" s="34"/>
      <c r="D201" s="34"/>
      <c r="E201" s="19"/>
      <c r="F201" s="35"/>
      <c r="G201" s="34"/>
      <c r="H201" s="19"/>
      <c r="I201" s="19"/>
      <c r="J201" s="19"/>
      <c r="K201" s="19"/>
      <c r="L201" s="19"/>
      <c r="M201" s="19"/>
      <c r="N201" s="19"/>
      <c r="O201" s="19"/>
      <c r="P201" s="19"/>
      <c r="Q201" s="19"/>
      <c r="R201" s="19"/>
      <c r="S201" s="19"/>
      <c r="T201" s="19"/>
      <c r="U201" s="19"/>
      <c r="V201" s="19"/>
      <c r="W201" s="19"/>
      <c r="X201" s="19"/>
      <c r="Y201" s="19"/>
      <c r="Z201" s="19"/>
      <c r="AA201" s="19"/>
    </row>
    <row r="202" spans="1:27" ht="21" customHeight="1" x14ac:dyDescent="0.25">
      <c r="A202" s="33"/>
      <c r="B202" s="34"/>
      <c r="C202" s="34"/>
      <c r="D202" s="34"/>
      <c r="E202" s="19"/>
      <c r="F202" s="35"/>
      <c r="G202" s="34"/>
      <c r="H202" s="19"/>
      <c r="I202" s="19"/>
      <c r="J202" s="19"/>
      <c r="K202" s="19"/>
      <c r="L202" s="19"/>
      <c r="M202" s="19"/>
      <c r="N202" s="19"/>
      <c r="O202" s="19"/>
      <c r="P202" s="19"/>
      <c r="Q202" s="19"/>
      <c r="R202" s="19"/>
      <c r="S202" s="19"/>
      <c r="T202" s="19"/>
      <c r="U202" s="19"/>
      <c r="V202" s="19"/>
      <c r="W202" s="19"/>
      <c r="X202" s="19"/>
      <c r="Y202" s="19"/>
      <c r="Z202" s="19"/>
      <c r="AA202" s="19"/>
    </row>
    <row r="203" spans="1:27" ht="21" customHeight="1" x14ac:dyDescent="0.25">
      <c r="A203" s="33"/>
      <c r="B203" s="34"/>
      <c r="C203" s="34"/>
      <c r="D203" s="34"/>
      <c r="E203" s="19"/>
      <c r="F203" s="35"/>
      <c r="G203" s="34"/>
      <c r="H203" s="19"/>
      <c r="I203" s="19"/>
      <c r="J203" s="19"/>
      <c r="K203" s="19"/>
      <c r="L203" s="19"/>
      <c r="M203" s="19"/>
      <c r="N203" s="19"/>
      <c r="O203" s="19"/>
      <c r="P203" s="19"/>
      <c r="Q203" s="19"/>
      <c r="R203" s="19"/>
      <c r="S203" s="19"/>
      <c r="T203" s="19"/>
      <c r="U203" s="19"/>
      <c r="V203" s="19"/>
      <c r="W203" s="19"/>
      <c r="X203" s="19"/>
      <c r="Y203" s="19"/>
      <c r="Z203" s="19"/>
      <c r="AA203" s="19"/>
    </row>
    <row r="204" spans="1:27" ht="21" customHeight="1" x14ac:dyDescent="0.25">
      <c r="A204" s="33"/>
      <c r="B204" s="34"/>
      <c r="C204" s="34"/>
      <c r="D204" s="34"/>
      <c r="E204" s="19"/>
      <c r="F204" s="35"/>
      <c r="G204" s="34"/>
      <c r="H204" s="19"/>
      <c r="I204" s="19"/>
      <c r="J204" s="19"/>
      <c r="K204" s="19"/>
      <c r="L204" s="19"/>
      <c r="M204" s="19"/>
      <c r="N204" s="19"/>
      <c r="O204" s="19"/>
      <c r="P204" s="19"/>
      <c r="Q204" s="19"/>
      <c r="R204" s="19"/>
      <c r="S204" s="19"/>
      <c r="T204" s="19"/>
      <c r="U204" s="19"/>
      <c r="V204" s="19"/>
      <c r="W204" s="19"/>
      <c r="X204" s="19"/>
      <c r="Y204" s="19"/>
      <c r="Z204" s="19"/>
      <c r="AA204" s="19"/>
    </row>
    <row r="205" spans="1:27" ht="21" customHeight="1" x14ac:dyDescent="0.25">
      <c r="A205" s="33"/>
      <c r="B205" s="34"/>
      <c r="C205" s="34"/>
      <c r="D205" s="34"/>
      <c r="E205" s="19"/>
      <c r="F205" s="35"/>
      <c r="G205" s="34"/>
      <c r="H205" s="19"/>
      <c r="I205" s="19"/>
      <c r="J205" s="19"/>
      <c r="K205" s="19"/>
      <c r="L205" s="19"/>
      <c r="M205" s="19"/>
      <c r="N205" s="19"/>
      <c r="O205" s="19"/>
      <c r="P205" s="19"/>
      <c r="Q205" s="19"/>
      <c r="R205" s="19"/>
      <c r="S205" s="19"/>
      <c r="T205" s="19"/>
      <c r="U205" s="19"/>
      <c r="V205" s="19"/>
      <c r="W205" s="19"/>
      <c r="X205" s="19"/>
      <c r="Y205" s="19"/>
      <c r="Z205" s="19"/>
      <c r="AA205" s="19"/>
    </row>
    <row r="206" spans="1:27" ht="21" customHeight="1" x14ac:dyDescent="0.25">
      <c r="A206" s="33"/>
      <c r="B206" s="34"/>
      <c r="C206" s="34"/>
      <c r="D206" s="34"/>
      <c r="E206" s="19"/>
      <c r="F206" s="35"/>
      <c r="G206" s="34"/>
      <c r="H206" s="19"/>
      <c r="I206" s="19"/>
      <c r="J206" s="19"/>
      <c r="K206" s="19"/>
      <c r="L206" s="19"/>
      <c r="M206" s="19"/>
      <c r="N206" s="19"/>
      <c r="O206" s="19"/>
      <c r="P206" s="19"/>
      <c r="Q206" s="19"/>
      <c r="R206" s="19"/>
      <c r="S206" s="19"/>
      <c r="T206" s="19"/>
      <c r="U206" s="19"/>
      <c r="V206" s="19"/>
      <c r="W206" s="19"/>
      <c r="X206" s="19"/>
      <c r="Y206" s="19"/>
      <c r="Z206" s="19"/>
      <c r="AA206" s="19"/>
    </row>
    <row r="207" spans="1:27" ht="21" customHeight="1" x14ac:dyDescent="0.25">
      <c r="A207" s="33"/>
      <c r="B207" s="34"/>
      <c r="C207" s="34"/>
      <c r="D207" s="34"/>
      <c r="E207" s="19"/>
      <c r="F207" s="35"/>
      <c r="G207" s="34"/>
      <c r="H207" s="19"/>
      <c r="I207" s="19"/>
      <c r="J207" s="19"/>
      <c r="K207" s="19"/>
      <c r="L207" s="19"/>
      <c r="M207" s="19"/>
      <c r="N207" s="19"/>
      <c r="O207" s="19"/>
      <c r="P207" s="19"/>
      <c r="Q207" s="19"/>
      <c r="R207" s="19"/>
      <c r="S207" s="19"/>
      <c r="T207" s="19"/>
      <c r="U207" s="19"/>
      <c r="V207" s="19"/>
      <c r="W207" s="19"/>
      <c r="X207" s="19"/>
      <c r="Y207" s="19"/>
      <c r="Z207" s="19"/>
      <c r="AA207" s="19"/>
    </row>
    <row r="208" spans="1:27" ht="21" customHeight="1" x14ac:dyDescent="0.25">
      <c r="A208" s="33"/>
      <c r="B208" s="34"/>
      <c r="C208" s="34"/>
      <c r="D208" s="34"/>
      <c r="E208" s="19"/>
      <c r="F208" s="35"/>
      <c r="G208" s="34"/>
      <c r="H208" s="19"/>
      <c r="I208" s="19"/>
      <c r="J208" s="19"/>
      <c r="K208" s="19"/>
      <c r="L208" s="19"/>
      <c r="M208" s="19"/>
      <c r="N208" s="19"/>
      <c r="O208" s="19"/>
      <c r="P208" s="19"/>
      <c r="Q208" s="19"/>
      <c r="R208" s="19"/>
      <c r="S208" s="19"/>
      <c r="T208" s="19"/>
      <c r="U208" s="19"/>
      <c r="V208" s="19"/>
      <c r="W208" s="19"/>
      <c r="X208" s="19"/>
      <c r="Y208" s="19"/>
      <c r="Z208" s="19"/>
      <c r="AA208" s="19"/>
    </row>
    <row r="209" spans="1:27" ht="21" customHeight="1" x14ac:dyDescent="0.25">
      <c r="A209" s="33"/>
      <c r="B209" s="34"/>
      <c r="C209" s="34"/>
      <c r="D209" s="34"/>
      <c r="E209" s="19"/>
      <c r="F209" s="35"/>
      <c r="G209" s="34"/>
      <c r="H209" s="19"/>
      <c r="I209" s="19"/>
      <c r="J209" s="19"/>
      <c r="K209" s="19"/>
      <c r="L209" s="19"/>
      <c r="M209" s="19"/>
      <c r="N209" s="19"/>
      <c r="O209" s="19"/>
      <c r="P209" s="19"/>
      <c r="Q209" s="19"/>
      <c r="R209" s="19"/>
      <c r="S209" s="19"/>
      <c r="T209" s="19"/>
      <c r="U209" s="19"/>
      <c r="V209" s="19"/>
      <c r="W209" s="19"/>
      <c r="X209" s="19"/>
      <c r="Y209" s="19"/>
      <c r="Z209" s="19"/>
      <c r="AA209" s="19"/>
    </row>
    <row r="210" spans="1:27" ht="21" customHeight="1" x14ac:dyDescent="0.25">
      <c r="A210" s="33"/>
      <c r="B210" s="34"/>
      <c r="C210" s="34"/>
      <c r="D210" s="34"/>
      <c r="E210" s="19"/>
      <c r="F210" s="35"/>
      <c r="G210" s="34"/>
      <c r="H210" s="19"/>
      <c r="I210" s="19"/>
      <c r="J210" s="19"/>
      <c r="K210" s="19"/>
      <c r="L210" s="19"/>
      <c r="M210" s="19"/>
      <c r="N210" s="19"/>
      <c r="O210" s="19"/>
      <c r="P210" s="19"/>
      <c r="Q210" s="19"/>
      <c r="R210" s="19"/>
      <c r="S210" s="19"/>
      <c r="T210" s="19"/>
      <c r="U210" s="19"/>
      <c r="V210" s="19"/>
      <c r="W210" s="19"/>
      <c r="X210" s="19"/>
      <c r="Y210" s="19"/>
      <c r="Z210" s="19"/>
      <c r="AA210" s="19"/>
    </row>
    <row r="211" spans="1:27" ht="21" customHeight="1" x14ac:dyDescent="0.25">
      <c r="A211" s="33"/>
      <c r="B211" s="34"/>
      <c r="C211" s="34"/>
      <c r="D211" s="34"/>
      <c r="E211" s="19"/>
      <c r="F211" s="35"/>
      <c r="G211" s="34"/>
      <c r="H211" s="19"/>
      <c r="I211" s="19"/>
      <c r="J211" s="19"/>
      <c r="K211" s="19"/>
      <c r="L211" s="19"/>
      <c r="M211" s="19"/>
      <c r="N211" s="19"/>
      <c r="O211" s="19"/>
      <c r="P211" s="19"/>
      <c r="Q211" s="19"/>
      <c r="R211" s="19"/>
      <c r="S211" s="19"/>
      <c r="T211" s="19"/>
      <c r="U211" s="19"/>
      <c r="V211" s="19"/>
      <c r="W211" s="19"/>
      <c r="X211" s="19"/>
      <c r="Y211" s="19"/>
      <c r="Z211" s="19"/>
      <c r="AA211" s="19"/>
    </row>
    <row r="212" spans="1:27" ht="21" customHeight="1" x14ac:dyDescent="0.25">
      <c r="A212" s="33"/>
      <c r="B212" s="34"/>
      <c r="C212" s="34"/>
      <c r="D212" s="34"/>
      <c r="E212" s="19"/>
      <c r="F212" s="35"/>
      <c r="G212" s="34"/>
      <c r="H212" s="19"/>
      <c r="I212" s="19"/>
      <c r="J212" s="19"/>
      <c r="K212" s="19"/>
      <c r="L212" s="19"/>
      <c r="M212" s="19"/>
      <c r="N212" s="19"/>
      <c r="O212" s="19"/>
      <c r="P212" s="19"/>
      <c r="Q212" s="19"/>
      <c r="R212" s="19"/>
      <c r="S212" s="19"/>
      <c r="T212" s="19"/>
      <c r="U212" s="19"/>
      <c r="V212" s="19"/>
      <c r="W212" s="19"/>
      <c r="X212" s="19"/>
      <c r="Y212" s="19"/>
      <c r="Z212" s="19"/>
      <c r="AA212" s="19"/>
    </row>
    <row r="213" spans="1:27" ht="21" customHeight="1" x14ac:dyDescent="0.25">
      <c r="A213" s="33"/>
      <c r="B213" s="34"/>
      <c r="C213" s="34"/>
      <c r="D213" s="34"/>
      <c r="E213" s="19"/>
      <c r="F213" s="35"/>
      <c r="G213" s="34"/>
      <c r="H213" s="19"/>
      <c r="I213" s="19"/>
      <c r="J213" s="19"/>
      <c r="K213" s="19"/>
      <c r="L213" s="19"/>
      <c r="M213" s="19"/>
      <c r="N213" s="19"/>
      <c r="O213" s="19"/>
      <c r="P213" s="19"/>
      <c r="Q213" s="19"/>
      <c r="R213" s="19"/>
      <c r="S213" s="19"/>
      <c r="T213" s="19"/>
      <c r="U213" s="19"/>
      <c r="V213" s="19"/>
      <c r="W213" s="19"/>
      <c r="X213" s="19"/>
      <c r="Y213" s="19"/>
      <c r="Z213" s="19"/>
      <c r="AA213" s="19"/>
    </row>
    <row r="214" spans="1:27" ht="21" customHeight="1" x14ac:dyDescent="0.25">
      <c r="A214" s="33"/>
      <c r="B214" s="34"/>
      <c r="C214" s="34"/>
      <c r="D214" s="34"/>
      <c r="E214" s="19"/>
      <c r="F214" s="35"/>
      <c r="G214" s="34"/>
      <c r="H214" s="19"/>
      <c r="I214" s="19"/>
      <c r="J214" s="19"/>
      <c r="K214" s="19"/>
      <c r="L214" s="19"/>
      <c r="M214" s="19"/>
      <c r="N214" s="19"/>
      <c r="O214" s="19"/>
      <c r="P214" s="19"/>
      <c r="Q214" s="19"/>
      <c r="R214" s="19"/>
      <c r="S214" s="19"/>
      <c r="T214" s="19"/>
      <c r="U214" s="19"/>
      <c r="V214" s="19"/>
      <c r="W214" s="19"/>
      <c r="X214" s="19"/>
      <c r="Y214" s="19"/>
      <c r="Z214" s="19"/>
      <c r="AA214" s="19"/>
    </row>
    <row r="215" spans="1:27" ht="21" customHeight="1" x14ac:dyDescent="0.25">
      <c r="A215" s="33"/>
      <c r="B215" s="34"/>
      <c r="C215" s="34"/>
      <c r="D215" s="34"/>
      <c r="E215" s="19"/>
      <c r="F215" s="35"/>
      <c r="G215" s="34"/>
      <c r="H215" s="19"/>
      <c r="I215" s="19"/>
      <c r="J215" s="19"/>
      <c r="K215" s="19"/>
      <c r="L215" s="19"/>
      <c r="M215" s="19"/>
      <c r="N215" s="19"/>
      <c r="O215" s="19"/>
      <c r="P215" s="19"/>
      <c r="Q215" s="19"/>
      <c r="R215" s="19"/>
      <c r="S215" s="19"/>
      <c r="T215" s="19"/>
      <c r="U215" s="19"/>
      <c r="V215" s="19"/>
      <c r="W215" s="19"/>
      <c r="X215" s="19"/>
      <c r="Y215" s="19"/>
      <c r="Z215" s="19"/>
      <c r="AA215" s="19"/>
    </row>
    <row r="216" spans="1:27" ht="21" customHeight="1" x14ac:dyDescent="0.25">
      <c r="A216" s="33"/>
      <c r="B216" s="34"/>
      <c r="C216" s="34"/>
      <c r="D216" s="34"/>
      <c r="E216" s="19"/>
      <c r="F216" s="35"/>
      <c r="G216" s="34"/>
      <c r="H216" s="19"/>
      <c r="I216" s="19"/>
      <c r="J216" s="19"/>
      <c r="K216" s="19"/>
      <c r="L216" s="19"/>
      <c r="M216" s="19"/>
      <c r="N216" s="19"/>
      <c r="O216" s="19"/>
      <c r="P216" s="19"/>
      <c r="Q216" s="19"/>
      <c r="R216" s="19"/>
      <c r="S216" s="19"/>
      <c r="T216" s="19"/>
      <c r="U216" s="19"/>
      <c r="V216" s="19"/>
      <c r="W216" s="19"/>
      <c r="X216" s="19"/>
      <c r="Y216" s="19"/>
      <c r="Z216" s="19"/>
      <c r="AA216" s="19"/>
    </row>
    <row r="217" spans="1:27" ht="21" customHeight="1" x14ac:dyDescent="0.25">
      <c r="A217" s="33"/>
      <c r="B217" s="34"/>
      <c r="C217" s="34"/>
      <c r="D217" s="34"/>
      <c r="E217" s="19"/>
      <c r="F217" s="35"/>
      <c r="G217" s="34"/>
      <c r="H217" s="19"/>
      <c r="I217" s="19"/>
      <c r="J217" s="19"/>
      <c r="K217" s="19"/>
      <c r="L217" s="19"/>
      <c r="M217" s="19"/>
      <c r="N217" s="19"/>
      <c r="O217" s="19"/>
      <c r="P217" s="19"/>
      <c r="Q217" s="19"/>
      <c r="R217" s="19"/>
      <c r="S217" s="19"/>
      <c r="T217" s="19"/>
      <c r="U217" s="19"/>
      <c r="V217" s="19"/>
      <c r="W217" s="19"/>
      <c r="X217" s="19"/>
      <c r="Y217" s="19"/>
      <c r="Z217" s="19"/>
      <c r="AA217" s="19"/>
    </row>
    <row r="218" spans="1:27" ht="21" customHeight="1" x14ac:dyDescent="0.25">
      <c r="A218" s="33"/>
      <c r="B218" s="34"/>
      <c r="C218" s="34"/>
      <c r="D218" s="34"/>
      <c r="E218" s="19"/>
      <c r="F218" s="35"/>
      <c r="G218" s="34"/>
      <c r="H218" s="19"/>
      <c r="I218" s="19"/>
      <c r="J218" s="19"/>
      <c r="K218" s="19"/>
      <c r="L218" s="19"/>
      <c r="M218" s="19"/>
      <c r="N218" s="19"/>
      <c r="O218" s="19"/>
      <c r="P218" s="19"/>
      <c r="Q218" s="19"/>
      <c r="R218" s="19"/>
      <c r="S218" s="19"/>
      <c r="T218" s="19"/>
      <c r="U218" s="19"/>
      <c r="V218" s="19"/>
      <c r="W218" s="19"/>
      <c r="X218" s="19"/>
      <c r="Y218" s="19"/>
      <c r="Z218" s="19"/>
      <c r="AA218" s="19"/>
    </row>
    <row r="219" spans="1:27" ht="21" customHeight="1" x14ac:dyDescent="0.25">
      <c r="A219" s="33"/>
      <c r="B219" s="34"/>
      <c r="C219" s="34"/>
      <c r="D219" s="34"/>
      <c r="E219" s="19"/>
      <c r="F219" s="35"/>
      <c r="G219" s="34"/>
      <c r="H219" s="19"/>
      <c r="I219" s="19"/>
      <c r="J219" s="19"/>
      <c r="K219" s="19"/>
      <c r="L219" s="19"/>
      <c r="M219" s="19"/>
      <c r="N219" s="19"/>
      <c r="O219" s="19"/>
      <c r="P219" s="19"/>
      <c r="Q219" s="19"/>
      <c r="R219" s="19"/>
      <c r="S219" s="19"/>
      <c r="T219" s="19"/>
      <c r="U219" s="19"/>
      <c r="V219" s="19"/>
      <c r="W219" s="19"/>
      <c r="X219" s="19"/>
      <c r="Y219" s="19"/>
      <c r="Z219" s="19"/>
      <c r="AA219" s="19"/>
    </row>
    <row r="220" spans="1:27" ht="21" customHeight="1" x14ac:dyDescent="0.25">
      <c r="A220" s="33"/>
      <c r="B220" s="34"/>
      <c r="C220" s="34"/>
      <c r="D220" s="34"/>
      <c r="E220" s="19"/>
      <c r="F220" s="35"/>
      <c r="G220" s="34"/>
      <c r="H220" s="19"/>
      <c r="I220" s="19"/>
      <c r="J220" s="19"/>
      <c r="K220" s="19"/>
      <c r="L220" s="19"/>
      <c r="M220" s="19"/>
      <c r="N220" s="19"/>
      <c r="O220" s="19"/>
      <c r="P220" s="19"/>
      <c r="Q220" s="19"/>
      <c r="R220" s="19"/>
      <c r="S220" s="19"/>
      <c r="T220" s="19"/>
      <c r="U220" s="19"/>
      <c r="V220" s="19"/>
      <c r="W220" s="19"/>
      <c r="X220" s="19"/>
      <c r="Y220" s="19"/>
      <c r="Z220" s="19"/>
      <c r="AA220" s="19"/>
    </row>
    <row r="221" spans="1:27" ht="21" customHeight="1" x14ac:dyDescent="0.25">
      <c r="A221" s="33"/>
      <c r="B221" s="34"/>
      <c r="C221" s="34"/>
      <c r="D221" s="34"/>
      <c r="E221" s="19"/>
      <c r="F221" s="35"/>
      <c r="G221" s="34"/>
      <c r="H221" s="19"/>
      <c r="I221" s="19"/>
      <c r="J221" s="19"/>
      <c r="K221" s="19"/>
      <c r="L221" s="19"/>
      <c r="M221" s="19"/>
      <c r="N221" s="19"/>
      <c r="O221" s="19"/>
      <c r="P221" s="19"/>
      <c r="Q221" s="19"/>
      <c r="R221" s="19"/>
      <c r="S221" s="19"/>
      <c r="T221" s="19"/>
      <c r="U221" s="19"/>
      <c r="V221" s="19"/>
      <c r="W221" s="19"/>
      <c r="X221" s="19"/>
      <c r="Y221" s="19"/>
      <c r="Z221" s="19"/>
      <c r="AA221" s="19"/>
    </row>
    <row r="222" spans="1:27" ht="21" customHeight="1" x14ac:dyDescent="0.25">
      <c r="A222" s="33"/>
      <c r="B222" s="34"/>
      <c r="C222" s="34"/>
      <c r="D222" s="34"/>
      <c r="E222" s="19"/>
      <c r="F222" s="35"/>
      <c r="G222" s="34"/>
      <c r="H222" s="19"/>
      <c r="I222" s="19"/>
      <c r="J222" s="19"/>
      <c r="K222" s="19"/>
      <c r="L222" s="19"/>
      <c r="M222" s="19"/>
      <c r="N222" s="19"/>
      <c r="O222" s="19"/>
      <c r="P222" s="19"/>
      <c r="Q222" s="19"/>
      <c r="R222" s="19"/>
      <c r="S222" s="19"/>
      <c r="T222" s="19"/>
      <c r="U222" s="19"/>
      <c r="V222" s="19"/>
      <c r="W222" s="19"/>
      <c r="X222" s="19"/>
      <c r="Y222" s="19"/>
      <c r="Z222" s="19"/>
      <c r="AA222" s="19"/>
    </row>
    <row r="223" spans="1:27" ht="21" customHeight="1" x14ac:dyDescent="0.25">
      <c r="A223" s="33"/>
      <c r="B223" s="34"/>
      <c r="C223" s="34"/>
      <c r="D223" s="34"/>
      <c r="E223" s="19"/>
      <c r="F223" s="35"/>
      <c r="G223" s="34"/>
      <c r="H223" s="19"/>
      <c r="I223" s="19"/>
      <c r="J223" s="19"/>
      <c r="K223" s="19"/>
      <c r="L223" s="19"/>
      <c r="M223" s="19"/>
      <c r="N223" s="19"/>
      <c r="O223" s="19"/>
      <c r="P223" s="19"/>
      <c r="Q223" s="19"/>
      <c r="R223" s="19"/>
      <c r="S223" s="19"/>
      <c r="T223" s="19"/>
      <c r="U223" s="19"/>
      <c r="V223" s="19"/>
      <c r="W223" s="19"/>
      <c r="X223" s="19"/>
      <c r="Y223" s="19"/>
      <c r="Z223" s="19"/>
      <c r="AA223" s="19"/>
    </row>
    <row r="224" spans="1:27" ht="21" customHeight="1" x14ac:dyDescent="0.25">
      <c r="A224" s="33"/>
      <c r="B224" s="34"/>
      <c r="C224" s="34"/>
      <c r="D224" s="34"/>
      <c r="E224" s="19"/>
      <c r="F224" s="35"/>
      <c r="G224" s="34"/>
      <c r="H224" s="19"/>
      <c r="I224" s="19"/>
      <c r="J224" s="19"/>
      <c r="K224" s="19"/>
      <c r="L224" s="19"/>
      <c r="M224" s="19"/>
      <c r="N224" s="19"/>
      <c r="O224" s="19"/>
      <c r="P224" s="19"/>
      <c r="Q224" s="19"/>
      <c r="R224" s="19"/>
      <c r="S224" s="19"/>
      <c r="T224" s="19"/>
      <c r="U224" s="19"/>
      <c r="V224" s="19"/>
      <c r="W224" s="19"/>
      <c r="X224" s="19"/>
      <c r="Y224" s="19"/>
      <c r="Z224" s="19"/>
      <c r="AA224" s="19"/>
    </row>
    <row r="225" spans="1:27" ht="21" customHeight="1" x14ac:dyDescent="0.25">
      <c r="A225" s="33"/>
      <c r="B225" s="34"/>
      <c r="C225" s="34"/>
      <c r="D225" s="34"/>
      <c r="E225" s="19"/>
      <c r="F225" s="35"/>
      <c r="G225" s="34"/>
      <c r="H225" s="19"/>
      <c r="I225" s="19"/>
      <c r="J225" s="19"/>
      <c r="K225" s="19"/>
      <c r="L225" s="19"/>
      <c r="M225" s="19"/>
      <c r="N225" s="19"/>
      <c r="O225" s="19"/>
      <c r="P225" s="19"/>
      <c r="Q225" s="19"/>
      <c r="R225" s="19"/>
      <c r="S225" s="19"/>
      <c r="T225" s="19"/>
      <c r="U225" s="19"/>
      <c r="V225" s="19"/>
      <c r="W225" s="19"/>
      <c r="X225" s="19"/>
      <c r="Y225" s="19"/>
      <c r="Z225" s="19"/>
      <c r="AA225" s="19"/>
    </row>
    <row r="226" spans="1:27" ht="21" customHeight="1" x14ac:dyDescent="0.25">
      <c r="A226" s="33"/>
      <c r="B226" s="34"/>
      <c r="C226" s="34"/>
      <c r="D226" s="34"/>
      <c r="E226" s="19"/>
      <c r="F226" s="35"/>
      <c r="G226" s="34"/>
      <c r="H226" s="19"/>
      <c r="I226" s="19"/>
      <c r="J226" s="19"/>
      <c r="K226" s="19"/>
      <c r="L226" s="19"/>
      <c r="M226" s="19"/>
      <c r="N226" s="19"/>
      <c r="O226" s="19"/>
      <c r="P226" s="19"/>
      <c r="Q226" s="19"/>
      <c r="R226" s="19"/>
      <c r="S226" s="19"/>
      <c r="T226" s="19"/>
      <c r="U226" s="19"/>
      <c r="V226" s="19"/>
      <c r="W226" s="19"/>
      <c r="X226" s="19"/>
      <c r="Y226" s="19"/>
      <c r="Z226" s="19"/>
      <c r="AA226" s="19"/>
    </row>
    <row r="227" spans="1:27" ht="21" customHeight="1" x14ac:dyDescent="0.25">
      <c r="A227" s="33"/>
      <c r="B227" s="34"/>
      <c r="C227" s="34"/>
      <c r="D227" s="34"/>
      <c r="E227" s="19"/>
      <c r="F227" s="35"/>
      <c r="G227" s="34"/>
      <c r="H227" s="19"/>
      <c r="I227" s="19"/>
      <c r="J227" s="19"/>
      <c r="K227" s="19"/>
      <c r="L227" s="19"/>
      <c r="M227" s="19"/>
      <c r="N227" s="19"/>
      <c r="O227" s="19"/>
      <c r="P227" s="19"/>
      <c r="Q227" s="19"/>
      <c r="R227" s="19"/>
      <c r="S227" s="19"/>
      <c r="T227" s="19"/>
      <c r="U227" s="19"/>
      <c r="V227" s="19"/>
      <c r="W227" s="19"/>
      <c r="X227" s="19"/>
      <c r="Y227" s="19"/>
      <c r="Z227" s="19"/>
      <c r="AA227" s="19"/>
    </row>
    <row r="228" spans="1:27" ht="21" customHeight="1" x14ac:dyDescent="0.25">
      <c r="A228" s="33"/>
      <c r="B228" s="34"/>
      <c r="C228" s="34"/>
      <c r="D228" s="34"/>
      <c r="E228" s="19"/>
      <c r="F228" s="35"/>
      <c r="G228" s="34"/>
      <c r="H228" s="19"/>
      <c r="I228" s="19"/>
      <c r="J228" s="19"/>
      <c r="K228" s="19"/>
      <c r="L228" s="19"/>
      <c r="M228" s="19"/>
      <c r="N228" s="19"/>
      <c r="O228" s="19"/>
      <c r="P228" s="19"/>
      <c r="Q228" s="19"/>
      <c r="R228" s="19"/>
      <c r="S228" s="19"/>
      <c r="T228" s="19"/>
      <c r="U228" s="19"/>
      <c r="V228" s="19"/>
      <c r="W228" s="19"/>
      <c r="X228" s="19"/>
      <c r="Y228" s="19"/>
      <c r="Z228" s="19"/>
      <c r="AA228" s="19"/>
    </row>
    <row r="229" spans="1:27" ht="21" customHeight="1" x14ac:dyDescent="0.25">
      <c r="A229" s="33"/>
      <c r="B229" s="34"/>
      <c r="C229" s="34"/>
      <c r="D229" s="34"/>
      <c r="E229" s="19"/>
      <c r="F229" s="35"/>
      <c r="G229" s="34"/>
      <c r="H229" s="19"/>
      <c r="I229" s="19"/>
      <c r="J229" s="19"/>
      <c r="K229" s="19"/>
      <c r="L229" s="19"/>
      <c r="M229" s="19"/>
      <c r="N229" s="19"/>
      <c r="O229" s="19"/>
      <c r="P229" s="19"/>
      <c r="Q229" s="19"/>
      <c r="R229" s="19"/>
      <c r="S229" s="19"/>
      <c r="T229" s="19"/>
      <c r="U229" s="19"/>
      <c r="V229" s="19"/>
      <c r="W229" s="19"/>
      <c r="X229" s="19"/>
      <c r="Y229" s="19"/>
      <c r="Z229" s="19"/>
      <c r="AA229" s="19"/>
    </row>
    <row r="230" spans="1:27" ht="21" customHeight="1" x14ac:dyDescent="0.25">
      <c r="A230" s="33"/>
      <c r="B230" s="34"/>
      <c r="C230" s="34"/>
      <c r="D230" s="34"/>
      <c r="E230" s="19"/>
      <c r="F230" s="35"/>
      <c r="G230" s="34"/>
      <c r="H230" s="19"/>
      <c r="I230" s="19"/>
      <c r="J230" s="19"/>
      <c r="K230" s="19"/>
      <c r="L230" s="19"/>
      <c r="M230" s="19"/>
      <c r="N230" s="19"/>
      <c r="O230" s="19"/>
      <c r="P230" s="19"/>
      <c r="Q230" s="19"/>
      <c r="R230" s="19"/>
      <c r="S230" s="19"/>
      <c r="T230" s="19"/>
      <c r="U230" s="19"/>
      <c r="V230" s="19"/>
      <c r="W230" s="19"/>
      <c r="X230" s="19"/>
      <c r="Y230" s="19"/>
      <c r="Z230" s="19"/>
      <c r="AA230" s="19"/>
    </row>
    <row r="231" spans="1:27" ht="21" customHeight="1" x14ac:dyDescent="0.25">
      <c r="A231" s="33"/>
      <c r="B231" s="34"/>
      <c r="C231" s="34"/>
      <c r="D231" s="34"/>
      <c r="E231" s="19"/>
      <c r="F231" s="35"/>
      <c r="G231" s="34"/>
      <c r="H231" s="19"/>
      <c r="I231" s="19"/>
      <c r="J231" s="19"/>
      <c r="K231" s="19"/>
      <c r="L231" s="19"/>
      <c r="M231" s="19"/>
      <c r="N231" s="19"/>
      <c r="O231" s="19"/>
      <c r="P231" s="19"/>
      <c r="Q231" s="19"/>
      <c r="R231" s="19"/>
      <c r="S231" s="19"/>
      <c r="T231" s="19"/>
      <c r="U231" s="19"/>
      <c r="V231" s="19"/>
      <c r="W231" s="19"/>
      <c r="X231" s="19"/>
      <c r="Y231" s="19"/>
      <c r="Z231" s="19"/>
      <c r="AA231" s="19"/>
    </row>
    <row r="232" spans="1:27" ht="21" customHeight="1" x14ac:dyDescent="0.25">
      <c r="A232" s="33"/>
      <c r="B232" s="34"/>
      <c r="C232" s="34"/>
      <c r="D232" s="34"/>
      <c r="E232" s="19"/>
      <c r="F232" s="35"/>
      <c r="G232" s="34"/>
      <c r="H232" s="19"/>
      <c r="I232" s="19"/>
      <c r="J232" s="19"/>
      <c r="K232" s="19"/>
      <c r="L232" s="19"/>
      <c r="M232" s="19"/>
      <c r="N232" s="19"/>
      <c r="O232" s="19"/>
      <c r="P232" s="19"/>
      <c r="Q232" s="19"/>
      <c r="R232" s="19"/>
      <c r="S232" s="19"/>
      <c r="T232" s="19"/>
      <c r="U232" s="19"/>
      <c r="V232" s="19"/>
      <c r="W232" s="19"/>
      <c r="X232" s="19"/>
      <c r="Y232" s="19"/>
      <c r="Z232" s="19"/>
      <c r="AA232" s="19"/>
    </row>
    <row r="233" spans="1:27" ht="21" customHeight="1" x14ac:dyDescent="0.25">
      <c r="A233" s="33"/>
      <c r="B233" s="34"/>
      <c r="C233" s="34"/>
      <c r="D233" s="34"/>
      <c r="E233" s="19"/>
      <c r="F233" s="35"/>
      <c r="G233" s="34"/>
      <c r="H233" s="19"/>
      <c r="I233" s="19"/>
      <c r="J233" s="19"/>
      <c r="K233" s="19"/>
      <c r="L233" s="19"/>
      <c r="M233" s="19"/>
      <c r="N233" s="19"/>
      <c r="O233" s="19"/>
      <c r="P233" s="19"/>
      <c r="Q233" s="19"/>
      <c r="R233" s="19"/>
      <c r="S233" s="19"/>
      <c r="T233" s="19"/>
      <c r="U233" s="19"/>
      <c r="V233" s="19"/>
      <c r="W233" s="19"/>
      <c r="X233" s="19"/>
      <c r="Y233" s="19"/>
      <c r="Z233" s="19"/>
      <c r="AA233" s="19"/>
    </row>
    <row r="234" spans="1:27" ht="21" customHeight="1" x14ac:dyDescent="0.25">
      <c r="A234" s="33"/>
      <c r="B234" s="34"/>
      <c r="C234" s="34"/>
      <c r="D234" s="34"/>
      <c r="E234" s="19"/>
      <c r="F234" s="35"/>
      <c r="G234" s="34"/>
      <c r="H234" s="19"/>
      <c r="I234" s="19"/>
      <c r="J234" s="19"/>
      <c r="K234" s="19"/>
      <c r="L234" s="19"/>
      <c r="M234" s="19"/>
      <c r="N234" s="19"/>
      <c r="O234" s="19"/>
      <c r="P234" s="19"/>
      <c r="Q234" s="19"/>
      <c r="R234" s="19"/>
      <c r="S234" s="19"/>
      <c r="T234" s="19"/>
      <c r="U234" s="19"/>
      <c r="V234" s="19"/>
      <c r="W234" s="19"/>
      <c r="X234" s="19"/>
      <c r="Y234" s="19"/>
      <c r="Z234" s="19"/>
      <c r="AA234" s="19"/>
    </row>
    <row r="235" spans="1:27" ht="21" customHeight="1" x14ac:dyDescent="0.25">
      <c r="A235" s="33"/>
      <c r="B235" s="34"/>
      <c r="C235" s="34"/>
      <c r="D235" s="34"/>
      <c r="E235" s="19"/>
      <c r="F235" s="35"/>
      <c r="G235" s="34"/>
      <c r="H235" s="19"/>
      <c r="I235" s="19"/>
      <c r="J235" s="19"/>
      <c r="K235" s="19"/>
      <c r="L235" s="19"/>
      <c r="M235" s="19"/>
      <c r="N235" s="19"/>
      <c r="O235" s="19"/>
      <c r="P235" s="19"/>
      <c r="Q235" s="19"/>
      <c r="R235" s="19"/>
      <c r="S235" s="19"/>
      <c r="T235" s="19"/>
      <c r="U235" s="19"/>
      <c r="V235" s="19"/>
      <c r="W235" s="19"/>
      <c r="X235" s="19"/>
      <c r="Y235" s="19"/>
      <c r="Z235" s="19"/>
      <c r="AA235" s="19"/>
    </row>
    <row r="236" spans="1:27" ht="21" customHeight="1" x14ac:dyDescent="0.25">
      <c r="A236" s="33"/>
      <c r="B236" s="34"/>
      <c r="C236" s="34"/>
      <c r="D236" s="34"/>
      <c r="E236" s="19"/>
      <c r="F236" s="35"/>
      <c r="G236" s="34"/>
      <c r="H236" s="19"/>
      <c r="I236" s="19"/>
      <c r="J236" s="19"/>
      <c r="K236" s="19"/>
      <c r="L236" s="19"/>
      <c r="M236" s="19"/>
      <c r="N236" s="19"/>
      <c r="O236" s="19"/>
      <c r="P236" s="19"/>
      <c r="Q236" s="19"/>
      <c r="R236" s="19"/>
      <c r="S236" s="19"/>
      <c r="T236" s="19"/>
      <c r="U236" s="19"/>
      <c r="V236" s="19"/>
      <c r="W236" s="19"/>
      <c r="X236" s="19"/>
      <c r="Y236" s="19"/>
      <c r="Z236" s="19"/>
      <c r="AA236" s="19"/>
    </row>
    <row r="237" spans="1:27" ht="21" customHeight="1" x14ac:dyDescent="0.25">
      <c r="A237" s="33"/>
      <c r="B237" s="34"/>
      <c r="C237" s="34"/>
      <c r="D237" s="34"/>
      <c r="E237" s="19"/>
      <c r="F237" s="35"/>
      <c r="G237" s="34"/>
      <c r="H237" s="19"/>
      <c r="I237" s="19"/>
      <c r="J237" s="19"/>
      <c r="K237" s="19"/>
      <c r="L237" s="19"/>
      <c r="M237" s="19"/>
      <c r="N237" s="19"/>
      <c r="O237" s="19"/>
      <c r="P237" s="19"/>
      <c r="Q237" s="19"/>
      <c r="R237" s="19"/>
      <c r="S237" s="19"/>
      <c r="T237" s="19"/>
      <c r="U237" s="19"/>
      <c r="V237" s="19"/>
      <c r="W237" s="19"/>
      <c r="X237" s="19"/>
      <c r="Y237" s="19"/>
      <c r="Z237" s="19"/>
      <c r="AA237" s="19"/>
    </row>
    <row r="238" spans="1:27" ht="21" customHeight="1" x14ac:dyDescent="0.25">
      <c r="A238" s="33"/>
      <c r="B238" s="34"/>
      <c r="C238" s="34"/>
      <c r="D238" s="34"/>
      <c r="E238" s="19"/>
      <c r="F238" s="35"/>
      <c r="G238" s="34"/>
      <c r="H238" s="19"/>
      <c r="I238" s="19"/>
      <c r="J238" s="19"/>
      <c r="K238" s="19"/>
      <c r="L238" s="19"/>
      <c r="M238" s="19"/>
      <c r="N238" s="19"/>
      <c r="O238" s="19"/>
      <c r="P238" s="19"/>
      <c r="Q238" s="19"/>
      <c r="R238" s="19"/>
      <c r="S238" s="19"/>
      <c r="T238" s="19"/>
      <c r="U238" s="19"/>
      <c r="V238" s="19"/>
      <c r="W238" s="19"/>
      <c r="X238" s="19"/>
      <c r="Y238" s="19"/>
      <c r="Z238" s="19"/>
      <c r="AA238" s="19"/>
    </row>
    <row r="239" spans="1:27" ht="21" customHeight="1" x14ac:dyDescent="0.25">
      <c r="A239" s="33"/>
      <c r="B239" s="34"/>
      <c r="C239" s="34"/>
      <c r="D239" s="34"/>
      <c r="E239" s="19"/>
      <c r="F239" s="35"/>
      <c r="G239" s="34"/>
      <c r="H239" s="19"/>
      <c r="I239" s="19"/>
      <c r="J239" s="19"/>
      <c r="K239" s="19"/>
      <c r="L239" s="19"/>
      <c r="M239" s="19"/>
      <c r="N239" s="19"/>
      <c r="O239" s="19"/>
      <c r="P239" s="19"/>
      <c r="Q239" s="19"/>
      <c r="R239" s="19"/>
      <c r="S239" s="19"/>
      <c r="T239" s="19"/>
      <c r="U239" s="19"/>
      <c r="V239" s="19"/>
      <c r="W239" s="19"/>
      <c r="X239" s="19"/>
      <c r="Y239" s="19"/>
      <c r="Z239" s="19"/>
      <c r="AA239" s="19"/>
    </row>
    <row r="240" spans="1:27" ht="21" customHeight="1" x14ac:dyDescent="0.25">
      <c r="A240" s="33"/>
      <c r="B240" s="34"/>
      <c r="C240" s="34"/>
      <c r="D240" s="34"/>
      <c r="E240" s="19"/>
      <c r="F240" s="35"/>
      <c r="G240" s="34"/>
      <c r="H240" s="19"/>
      <c r="I240" s="19"/>
      <c r="J240" s="19"/>
      <c r="K240" s="19"/>
      <c r="L240" s="19"/>
      <c r="M240" s="19"/>
      <c r="N240" s="19"/>
      <c r="O240" s="19"/>
      <c r="P240" s="19"/>
      <c r="Q240" s="19"/>
      <c r="R240" s="19"/>
      <c r="S240" s="19"/>
      <c r="T240" s="19"/>
      <c r="U240" s="19"/>
      <c r="V240" s="19"/>
      <c r="W240" s="19"/>
      <c r="X240" s="19"/>
      <c r="Y240" s="19"/>
      <c r="Z240" s="19"/>
      <c r="AA240" s="19"/>
    </row>
    <row r="241" spans="1:27" ht="21" customHeight="1" x14ac:dyDescent="0.25">
      <c r="A241" s="33"/>
      <c r="B241" s="34"/>
      <c r="C241" s="34"/>
      <c r="D241" s="34"/>
      <c r="E241" s="19"/>
      <c r="F241" s="35"/>
      <c r="G241" s="34"/>
      <c r="H241" s="19"/>
      <c r="I241" s="19"/>
      <c r="J241" s="19"/>
      <c r="K241" s="19"/>
      <c r="L241" s="19"/>
      <c r="M241" s="19"/>
      <c r="N241" s="19"/>
      <c r="O241" s="19"/>
      <c r="P241" s="19"/>
      <c r="Q241" s="19"/>
      <c r="R241" s="19"/>
      <c r="S241" s="19"/>
      <c r="T241" s="19"/>
      <c r="U241" s="19"/>
      <c r="V241" s="19"/>
      <c r="W241" s="19"/>
      <c r="X241" s="19"/>
      <c r="Y241" s="19"/>
      <c r="Z241" s="19"/>
      <c r="AA241" s="19"/>
    </row>
    <row r="242" spans="1:27" ht="21" customHeight="1" x14ac:dyDescent="0.25">
      <c r="A242" s="33"/>
      <c r="B242" s="34"/>
      <c r="C242" s="34"/>
      <c r="D242" s="34"/>
      <c r="E242" s="19"/>
      <c r="F242" s="35"/>
      <c r="G242" s="34"/>
      <c r="H242" s="19"/>
      <c r="I242" s="19"/>
      <c r="J242" s="19"/>
      <c r="K242" s="19"/>
      <c r="L242" s="19"/>
      <c r="M242" s="19"/>
      <c r="N242" s="19"/>
      <c r="O242" s="19"/>
      <c r="P242" s="19"/>
      <c r="Q242" s="19"/>
      <c r="R242" s="19"/>
      <c r="S242" s="19"/>
      <c r="T242" s="19"/>
      <c r="U242" s="19"/>
      <c r="V242" s="19"/>
      <c r="W242" s="19"/>
      <c r="X242" s="19"/>
      <c r="Y242" s="19"/>
      <c r="Z242" s="19"/>
      <c r="AA242" s="19"/>
    </row>
    <row r="243" spans="1:27" ht="21" customHeight="1" x14ac:dyDescent="0.25">
      <c r="A243" s="33"/>
      <c r="B243" s="34"/>
      <c r="C243" s="34"/>
      <c r="D243" s="34"/>
      <c r="E243" s="19"/>
      <c r="F243" s="35"/>
      <c r="G243" s="34"/>
      <c r="H243" s="19"/>
      <c r="I243" s="19"/>
      <c r="J243" s="19"/>
      <c r="K243" s="19"/>
      <c r="L243" s="19"/>
      <c r="M243" s="19"/>
      <c r="N243" s="19"/>
      <c r="O243" s="19"/>
      <c r="P243" s="19"/>
      <c r="Q243" s="19"/>
      <c r="R243" s="19"/>
      <c r="S243" s="19"/>
      <c r="T243" s="19"/>
      <c r="U243" s="19"/>
      <c r="V243" s="19"/>
      <c r="W243" s="19"/>
      <c r="X243" s="19"/>
      <c r="Y243" s="19"/>
      <c r="Z243" s="19"/>
      <c r="AA243" s="19"/>
    </row>
    <row r="244" spans="1:27" ht="15.75" customHeight="1" x14ac:dyDescent="0.25"/>
    <row r="245" spans="1:27" ht="15.75" customHeight="1" x14ac:dyDescent="0.25"/>
    <row r="246" spans="1:27" ht="15.75" customHeight="1" x14ac:dyDescent="0.25"/>
    <row r="247" spans="1:27" ht="15.75" customHeight="1" x14ac:dyDescent="0.25"/>
    <row r="248" spans="1:27" ht="15.75" customHeight="1" x14ac:dyDescent="0.25"/>
    <row r="249" spans="1:27" ht="15.75" customHeight="1" x14ac:dyDescent="0.25"/>
    <row r="250" spans="1:27" ht="15.75" customHeight="1" x14ac:dyDescent="0.25"/>
    <row r="251" spans="1:27" ht="15.75" customHeight="1" x14ac:dyDescent="0.25"/>
    <row r="252" spans="1:27" ht="15.75" customHeight="1" x14ac:dyDescent="0.25"/>
    <row r="253" spans="1:27" ht="15.75" customHeight="1" x14ac:dyDescent="0.25"/>
    <row r="254" spans="1:27" ht="15.75" customHeight="1" x14ac:dyDescent="0.25"/>
    <row r="255" spans="1:27" ht="15.75" customHeight="1" x14ac:dyDescent="0.25"/>
    <row r="256" spans="1:27"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A1:AA1" xr:uid="{00000000-0009-0000-0000-00000A000000}"/>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B1000"/>
  <sheetViews>
    <sheetView workbookViewId="0"/>
  </sheetViews>
  <sheetFormatPr baseColWidth="10" defaultColWidth="12.59765625" defaultRowHeight="15" customHeight="1" x14ac:dyDescent="0.25"/>
  <cols>
    <col min="1" max="1" width="10.59765625" customWidth="1"/>
    <col min="2" max="2" width="60.5" customWidth="1"/>
    <col min="3" max="26" width="10.59765625" customWidth="1"/>
  </cols>
  <sheetData>
    <row r="1" spans="1:2" ht="14.25" customHeight="1" x14ac:dyDescent="0.25">
      <c r="A1" s="36" t="s">
        <v>3575</v>
      </c>
    </row>
    <row r="2" spans="1:2" ht="14.25" customHeight="1" x14ac:dyDescent="0.25">
      <c r="A2" s="2">
        <v>1</v>
      </c>
      <c r="B2" s="1" t="s">
        <v>3576</v>
      </c>
    </row>
    <row r="3" spans="1:2" ht="14.25" customHeight="1" x14ac:dyDescent="0.25">
      <c r="A3" s="2">
        <v>2</v>
      </c>
      <c r="B3" s="1" t="s">
        <v>3577</v>
      </c>
    </row>
    <row r="4" spans="1:2" ht="14.25" customHeight="1" x14ac:dyDescent="0.25">
      <c r="A4" s="2">
        <v>3</v>
      </c>
      <c r="B4" s="1" t="s">
        <v>3578</v>
      </c>
    </row>
    <row r="5" spans="1:2" ht="14.25" customHeight="1" x14ac:dyDescent="0.25">
      <c r="A5" s="36" t="s">
        <v>3579</v>
      </c>
    </row>
    <row r="6" spans="1:2" ht="14.25" customHeight="1" x14ac:dyDescent="0.25">
      <c r="A6" s="2">
        <v>1</v>
      </c>
      <c r="B6" s="1" t="s">
        <v>3580</v>
      </c>
    </row>
    <row r="7" spans="1:2" ht="14.25" customHeight="1" x14ac:dyDescent="0.25">
      <c r="A7" s="2">
        <v>3</v>
      </c>
      <c r="B7" s="1" t="s">
        <v>3581</v>
      </c>
    </row>
    <row r="8" spans="1:2" ht="14.25" customHeight="1" x14ac:dyDescent="0.25">
      <c r="A8" s="2">
        <v>5</v>
      </c>
      <c r="B8" s="1" t="s">
        <v>3582</v>
      </c>
    </row>
    <row r="9" spans="1:2" ht="14.25" customHeight="1" x14ac:dyDescent="0.25"/>
    <row r="10" spans="1:2" ht="14.25" customHeight="1" x14ac:dyDescent="0.25"/>
    <row r="11" spans="1:2" ht="14.25" customHeight="1" x14ac:dyDescent="0.25"/>
    <row r="12" spans="1:2" ht="14.25" customHeight="1" x14ac:dyDescent="0.25"/>
    <row r="13" spans="1:2" ht="14.25" customHeight="1" x14ac:dyDescent="0.25"/>
    <row r="14" spans="1:2" ht="14.25" customHeight="1" x14ac:dyDescent="0.25"/>
    <row r="15" spans="1:2" ht="14.25" customHeight="1" x14ac:dyDescent="0.25"/>
    <row r="16" spans="1:2"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3:B1000"/>
  <sheetViews>
    <sheetView workbookViewId="0"/>
  </sheetViews>
  <sheetFormatPr baseColWidth="10" defaultColWidth="12.59765625" defaultRowHeight="15" customHeight="1" x14ac:dyDescent="0.25"/>
  <cols>
    <col min="1" max="1" width="88.09765625" customWidth="1"/>
    <col min="2" max="2" width="14.8984375" customWidth="1"/>
    <col min="3" max="6" width="9.3984375" customWidth="1"/>
  </cols>
  <sheetData>
    <row r="3" spans="1:2" ht="14.4" x14ac:dyDescent="0.3">
      <c r="A3" s="3" t="s">
        <v>3068</v>
      </c>
      <c r="B3" s="3" t="s">
        <v>3419</v>
      </c>
    </row>
    <row r="4" spans="1:2" ht="14.4" x14ac:dyDescent="0.3">
      <c r="A4" s="3" t="s">
        <v>3442</v>
      </c>
      <c r="B4" s="3">
        <v>2</v>
      </c>
    </row>
    <row r="5" spans="1:2" ht="14.4" x14ac:dyDescent="0.3">
      <c r="A5" s="3" t="s">
        <v>3583</v>
      </c>
      <c r="B5" s="3">
        <v>4</v>
      </c>
    </row>
    <row r="6" spans="1:2" ht="14.4" x14ac:dyDescent="0.3">
      <c r="A6" s="3" t="s">
        <v>3467</v>
      </c>
      <c r="B6" s="3">
        <v>2</v>
      </c>
    </row>
    <row r="7" spans="1:2" ht="14.4" x14ac:dyDescent="0.3">
      <c r="A7" s="3" t="s">
        <v>3474</v>
      </c>
      <c r="B7" s="3">
        <v>1</v>
      </c>
    </row>
    <row r="8" spans="1:2" ht="14.4" x14ac:dyDescent="0.3">
      <c r="A8" s="3" t="s">
        <v>3584</v>
      </c>
      <c r="B8" s="3">
        <v>2</v>
      </c>
    </row>
    <row r="9" spans="1:2" ht="14.4" x14ac:dyDescent="0.3">
      <c r="A9" s="3" t="s">
        <v>3479</v>
      </c>
      <c r="B9" s="3">
        <v>2</v>
      </c>
    </row>
    <row r="10" spans="1:2" ht="14.4" x14ac:dyDescent="0.3">
      <c r="A10" s="3" t="s">
        <v>3486</v>
      </c>
      <c r="B10" s="3">
        <v>12</v>
      </c>
    </row>
    <row r="11" spans="1:2" ht="14.4" x14ac:dyDescent="0.3">
      <c r="A11" s="3" t="s">
        <v>3428</v>
      </c>
      <c r="B11" s="3">
        <v>5</v>
      </c>
    </row>
    <row r="12" spans="1:2" ht="14.4" x14ac:dyDescent="0.3">
      <c r="A12" s="3" t="s">
        <v>3426</v>
      </c>
      <c r="B12" s="3">
        <v>4</v>
      </c>
    </row>
    <row r="13" spans="1:2" ht="14.4" x14ac:dyDescent="0.3">
      <c r="A13" s="3" t="s">
        <v>3424</v>
      </c>
      <c r="B13" s="3">
        <v>2</v>
      </c>
    </row>
    <row r="14" spans="1:2" ht="14.4" x14ac:dyDescent="0.3">
      <c r="A14" s="3" t="s">
        <v>3423</v>
      </c>
      <c r="B14" s="3">
        <v>5</v>
      </c>
    </row>
    <row r="15" spans="1:2" ht="14.4" x14ac:dyDescent="0.3">
      <c r="A15" s="3" t="s">
        <v>3422</v>
      </c>
      <c r="B15" s="3">
        <v>1</v>
      </c>
    </row>
    <row r="16" spans="1:2" ht="14.4" x14ac:dyDescent="0.3">
      <c r="A16" s="3" t="s">
        <v>3421</v>
      </c>
      <c r="B16" s="3">
        <v>3</v>
      </c>
    </row>
    <row r="17" spans="1:2" ht="14.4" x14ac:dyDescent="0.3">
      <c r="A17" s="3" t="s">
        <v>3420</v>
      </c>
      <c r="B17" s="3">
        <v>1</v>
      </c>
    </row>
    <row r="18" spans="1:2" ht="14.4" x14ac:dyDescent="0.3">
      <c r="A18" s="3" t="s">
        <v>3071</v>
      </c>
      <c r="B18" s="3">
        <v>46</v>
      </c>
    </row>
    <row r="21" spans="1:2" ht="15.75" customHeight="1" x14ac:dyDescent="0.25"/>
    <row r="22" spans="1:2" ht="15.75" customHeight="1" x14ac:dyDescent="0.25"/>
    <row r="23" spans="1:2" ht="15.75" customHeight="1" x14ac:dyDescent="0.25"/>
    <row r="24" spans="1:2" ht="15.75" customHeight="1" x14ac:dyDescent="0.25"/>
    <row r="25" spans="1:2" ht="15.75" customHeight="1" x14ac:dyDescent="0.25"/>
    <row r="26" spans="1:2" ht="15.75" customHeight="1" x14ac:dyDescent="0.25"/>
    <row r="27" spans="1:2" ht="15.75" customHeight="1" x14ac:dyDescent="0.25"/>
    <row r="28" spans="1:2" ht="15.75" customHeight="1" x14ac:dyDescent="0.25"/>
    <row r="29" spans="1:2" ht="15.75" customHeight="1" x14ac:dyDescent="0.25"/>
    <row r="30" spans="1:2" ht="15.75" customHeight="1" x14ac:dyDescent="0.25"/>
    <row r="31" spans="1:2" ht="15.75" customHeight="1" x14ac:dyDescent="0.25"/>
    <row r="32" spans="1: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tint="0.79998168889431442"/>
  </sheetPr>
  <dimension ref="A1:BL2249"/>
  <sheetViews>
    <sheetView showGridLines="0" tabSelected="1" zoomScale="85" zoomScaleNormal="85" zoomScaleSheetLayoutView="100" workbookViewId="0">
      <pane xSplit="4" ySplit="2" topLeftCell="E3" activePane="bottomRight" state="frozen"/>
      <selection pane="topRight" activeCell="E1" sqref="E1"/>
      <selection pane="bottomLeft" activeCell="A3" sqref="A3"/>
      <selection pane="bottomRight" activeCell="E3" sqref="E3:E9"/>
    </sheetView>
  </sheetViews>
  <sheetFormatPr baseColWidth="10" defaultColWidth="12.59765625" defaultRowHeight="13.8" x14ac:dyDescent="0.25"/>
  <cols>
    <col min="1" max="1" width="7.5" customWidth="1"/>
    <col min="2" max="2" width="12.3984375" customWidth="1"/>
    <col min="3" max="3" width="21" customWidth="1"/>
    <col min="4" max="4" width="27" customWidth="1"/>
    <col min="5" max="5" width="52.69921875" customWidth="1"/>
    <col min="6" max="6" width="26.59765625" customWidth="1"/>
    <col min="7" max="7" width="25.59765625" customWidth="1"/>
    <col min="8" max="8" width="17.59765625" customWidth="1"/>
    <col min="9" max="9" width="26.3984375" customWidth="1"/>
    <col min="10" max="10" width="13.19921875" customWidth="1"/>
    <col min="11" max="11" width="79.8984375" customWidth="1"/>
    <col min="12" max="12" width="25.3984375" style="186" customWidth="1"/>
    <col min="13" max="15" width="29.8984375" customWidth="1"/>
    <col min="16" max="17" width="19.8984375" customWidth="1"/>
    <col min="18" max="18" width="15.3984375" customWidth="1"/>
    <col min="19" max="19" width="16.8984375" customWidth="1"/>
    <col min="20" max="21" width="18" customWidth="1"/>
    <col min="22" max="22" width="12.19921875" customWidth="1"/>
    <col min="23" max="23" width="17.8984375" customWidth="1"/>
    <col min="24" max="24" width="18.3984375" customWidth="1"/>
    <col min="25" max="25" width="14.19921875" customWidth="1"/>
    <col min="26" max="26" width="46.59765625" bestFit="1" customWidth="1"/>
    <col min="27" max="27" width="13.3984375" customWidth="1"/>
    <col min="28" max="28" width="16" customWidth="1"/>
    <col min="29" max="29" width="81.19921875" bestFit="1" customWidth="1"/>
    <col min="30" max="30" width="13.19921875" customWidth="1"/>
    <col min="31" max="31" width="14.59765625" customWidth="1"/>
    <col min="32" max="32" width="71.59765625" bestFit="1" customWidth="1"/>
    <col min="33" max="33" width="14.69921875" customWidth="1"/>
    <col min="34" max="34" width="14.59765625" customWidth="1"/>
    <col min="35" max="35" width="44.69921875" bestFit="1" customWidth="1"/>
    <col min="36" max="36" width="13.3984375" customWidth="1"/>
    <col min="37" max="37" width="14.59765625" customWidth="1"/>
    <col min="38" max="38" width="36" bestFit="1" customWidth="1"/>
    <col min="39" max="39" width="10.5" bestFit="1" customWidth="1"/>
    <col min="40" max="40" width="14.59765625" customWidth="1"/>
    <col min="41" max="41" width="13.19921875" customWidth="1"/>
    <col min="42" max="42" width="14.69921875" customWidth="1"/>
    <col min="43" max="43" width="13.3984375" bestFit="1" customWidth="1"/>
    <col min="44" max="44" width="14.59765625" customWidth="1"/>
    <col min="45" max="45" width="13.19921875" customWidth="1"/>
    <col min="46" max="46" width="14.69921875" customWidth="1"/>
    <col min="47" max="47" width="13.3984375" customWidth="1"/>
    <col min="48" max="48" width="12.09765625" bestFit="1" customWidth="1"/>
    <col min="49" max="49" width="14" customWidth="1"/>
    <col min="50" max="50" width="14.59765625" customWidth="1"/>
    <col min="51" max="51" width="14.09765625" customWidth="1"/>
    <col min="52" max="52" width="12" customWidth="1"/>
    <col min="53" max="53" width="20.19921875" bestFit="1" customWidth="1"/>
    <col min="54" max="54" width="14.59765625" customWidth="1"/>
    <col min="55" max="55" width="13" customWidth="1"/>
    <col min="56" max="56" width="19.3984375" customWidth="1"/>
    <col min="57" max="57" width="11.3984375" customWidth="1"/>
    <col min="58" max="59" width="14.59765625" customWidth="1"/>
    <col min="60" max="60" width="16.3984375" customWidth="1"/>
    <col min="61" max="61" width="18.09765625" customWidth="1"/>
    <col min="62" max="62" width="20.5" customWidth="1"/>
    <col min="63" max="63" width="21.69921875" customWidth="1"/>
    <col min="64" max="73" width="10" customWidth="1"/>
  </cols>
  <sheetData>
    <row r="1" spans="1:63" hidden="1" x14ac:dyDescent="0.25">
      <c r="A1" s="757" t="s">
        <v>73</v>
      </c>
      <c r="B1" s="757"/>
      <c r="C1" s="757"/>
      <c r="D1" s="757"/>
      <c r="E1" s="757"/>
      <c r="F1" s="757"/>
      <c r="G1" s="757"/>
      <c r="H1" s="757"/>
      <c r="I1" s="757"/>
      <c r="J1" s="757"/>
      <c r="K1" s="757"/>
      <c r="L1" s="757"/>
      <c r="M1" s="757"/>
      <c r="N1" s="757"/>
      <c r="O1" s="757"/>
      <c r="P1" s="757"/>
      <c r="Q1" s="757"/>
      <c r="R1" s="757"/>
      <c r="S1" s="755" t="s">
        <v>74</v>
      </c>
      <c r="T1" s="755"/>
      <c r="U1" s="755"/>
      <c r="V1" s="755"/>
      <c r="W1" s="755"/>
      <c r="X1" s="755"/>
      <c r="Y1" s="758" t="s">
        <v>75</v>
      </c>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6" t="s">
        <v>76</v>
      </c>
      <c r="BC1" s="756"/>
      <c r="BD1" s="756"/>
      <c r="BE1" s="756"/>
      <c r="BF1" s="756"/>
      <c r="BG1" s="138"/>
      <c r="BH1" s="754" t="s">
        <v>77</v>
      </c>
      <c r="BI1" s="754"/>
      <c r="BJ1" s="754"/>
      <c r="BK1" s="754"/>
    </row>
    <row r="2" spans="1:63" ht="43.5" customHeight="1" x14ac:dyDescent="0.25">
      <c r="A2" s="136" t="s">
        <v>0</v>
      </c>
      <c r="B2" s="136" t="s">
        <v>1</v>
      </c>
      <c r="C2" s="136" t="s">
        <v>2</v>
      </c>
      <c r="D2" s="136" t="s">
        <v>3</v>
      </c>
      <c r="E2" s="137" t="s">
        <v>4</v>
      </c>
      <c r="F2" s="137" t="s">
        <v>78</v>
      </c>
      <c r="G2" s="137" t="s">
        <v>79</v>
      </c>
      <c r="H2" s="137" t="s">
        <v>80</v>
      </c>
      <c r="I2" s="136" t="s">
        <v>81</v>
      </c>
      <c r="J2" s="136" t="s">
        <v>82</v>
      </c>
      <c r="K2" s="136" t="s">
        <v>83</v>
      </c>
      <c r="L2" s="137" t="s">
        <v>84</v>
      </c>
      <c r="M2" s="137" t="s">
        <v>85</v>
      </c>
      <c r="N2" s="137" t="s">
        <v>86</v>
      </c>
      <c r="O2" s="137" t="s">
        <v>87</v>
      </c>
      <c r="P2" s="136" t="s">
        <v>88</v>
      </c>
      <c r="Q2" s="136" t="s">
        <v>89</v>
      </c>
      <c r="R2" s="137" t="s">
        <v>90</v>
      </c>
      <c r="S2" s="139" t="s">
        <v>91</v>
      </c>
      <c r="T2" s="139" t="s">
        <v>92</v>
      </c>
      <c r="U2" s="139" t="s">
        <v>93</v>
      </c>
      <c r="V2" s="139" t="s">
        <v>94</v>
      </c>
      <c r="W2" s="139" t="s">
        <v>95</v>
      </c>
      <c r="X2" s="139" t="s">
        <v>96</v>
      </c>
      <c r="Y2" s="140" t="s">
        <v>97</v>
      </c>
      <c r="Z2" s="140" t="s">
        <v>98</v>
      </c>
      <c r="AA2" s="140" t="s">
        <v>99</v>
      </c>
      <c r="AB2" s="140" t="s">
        <v>100</v>
      </c>
      <c r="AC2" s="140" t="s">
        <v>101</v>
      </c>
      <c r="AD2" s="140" t="s">
        <v>102</v>
      </c>
      <c r="AE2" s="140" t="s">
        <v>103</v>
      </c>
      <c r="AF2" s="140" t="s">
        <v>104</v>
      </c>
      <c r="AG2" s="140" t="s">
        <v>105</v>
      </c>
      <c r="AH2" s="140" t="s">
        <v>103</v>
      </c>
      <c r="AI2" s="140" t="s">
        <v>106</v>
      </c>
      <c r="AJ2" s="140" t="s">
        <v>107</v>
      </c>
      <c r="AK2" s="140" t="s">
        <v>103</v>
      </c>
      <c r="AL2" s="140" t="s">
        <v>108</v>
      </c>
      <c r="AM2" s="140" t="s">
        <v>109</v>
      </c>
      <c r="AN2" s="140" t="s">
        <v>103</v>
      </c>
      <c r="AO2" s="140" t="s">
        <v>110</v>
      </c>
      <c r="AP2" s="140" t="s">
        <v>111</v>
      </c>
      <c r="AQ2" s="140" t="s">
        <v>112</v>
      </c>
      <c r="AR2" s="140" t="s">
        <v>113</v>
      </c>
      <c r="AS2" s="140" t="s">
        <v>114</v>
      </c>
      <c r="AT2" s="140" t="s">
        <v>115</v>
      </c>
      <c r="AU2" s="140" t="s">
        <v>116</v>
      </c>
      <c r="AV2" s="140" t="s">
        <v>117</v>
      </c>
      <c r="AW2" s="140" t="s">
        <v>118</v>
      </c>
      <c r="AX2" s="140" t="s">
        <v>119</v>
      </c>
      <c r="AY2" s="140" t="s">
        <v>120</v>
      </c>
      <c r="AZ2" s="140" t="s">
        <v>121</v>
      </c>
      <c r="BA2" s="140" t="s">
        <v>122</v>
      </c>
      <c r="BB2" s="141" t="s">
        <v>123</v>
      </c>
      <c r="BC2" s="141" t="s">
        <v>124</v>
      </c>
      <c r="BD2" s="141" t="s">
        <v>125</v>
      </c>
      <c r="BE2" s="141" t="s">
        <v>126</v>
      </c>
      <c r="BF2" s="141" t="s">
        <v>127</v>
      </c>
      <c r="BG2" s="141" t="s">
        <v>96</v>
      </c>
      <c r="BH2" s="142" t="s">
        <v>128</v>
      </c>
      <c r="BI2" s="142" t="s">
        <v>129</v>
      </c>
      <c r="BJ2" s="142" t="s">
        <v>130</v>
      </c>
      <c r="BK2" s="142" t="s">
        <v>131</v>
      </c>
    </row>
    <row r="3" spans="1:63" ht="21.75" customHeight="1" x14ac:dyDescent="0.25">
      <c r="A3" s="669">
        <v>1</v>
      </c>
      <c r="B3" s="669" t="s">
        <v>5</v>
      </c>
      <c r="C3" s="677" t="s">
        <v>6</v>
      </c>
      <c r="D3" s="702" t="s">
        <v>7</v>
      </c>
      <c r="E3" s="677" t="s">
        <v>8</v>
      </c>
      <c r="F3" s="714" t="s">
        <v>132</v>
      </c>
      <c r="G3" s="714" t="s">
        <v>133</v>
      </c>
      <c r="H3" s="714" t="s">
        <v>134</v>
      </c>
      <c r="I3" s="702" t="s">
        <v>135</v>
      </c>
      <c r="J3" s="397">
        <v>1</v>
      </c>
      <c r="K3" s="398" t="s">
        <v>136</v>
      </c>
      <c r="L3" s="677" t="s">
        <v>137</v>
      </c>
      <c r="M3" s="677" t="s">
        <v>138</v>
      </c>
      <c r="N3" s="701" t="s">
        <v>139</v>
      </c>
      <c r="O3" s="700" t="s">
        <v>140</v>
      </c>
      <c r="P3" s="700" t="s">
        <v>141</v>
      </c>
      <c r="Q3" s="700" t="s">
        <v>142</v>
      </c>
      <c r="R3" s="677" t="s">
        <v>143</v>
      </c>
      <c r="S3" s="400" t="s">
        <v>144</v>
      </c>
      <c r="T3" s="400">
        <f>IFERROR(VLOOKUP($S3,TABLAS!$A$10:$B$14,2,FALSE),0)</f>
        <v>5</v>
      </c>
      <c r="U3" s="698" t="s">
        <v>145</v>
      </c>
      <c r="V3" s="697">
        <f>IFERROR(VLOOKUP($U3,TABLAS!$A$2:$B$6,2,FALSE),0)</f>
        <v>3</v>
      </c>
      <c r="W3" s="697" t="str">
        <f>MAX($T3:$T9)&amp;V3</f>
        <v>53</v>
      </c>
      <c r="X3" s="443" t="str">
        <f>IF(OR(W3="11",W3="12",W3="21",W3="22",W3="31"),"BAJO",IF(OR(W3="13",W3="23",W3="32",W3="41"),"LEVE",IF(OR(W3="14",W3="15",W3="24",W3="33",W3="43",W3="42",W3="52",W3="51"),"MODERADO",IF(OR(W3="25",W3="34",W3="35",W3="44",W3="45",W3="53",W3="54",W3="55"),"IMPORTANTE"))))</f>
        <v>IMPORTANTE</v>
      </c>
      <c r="Y3" s="401">
        <v>1</v>
      </c>
      <c r="Z3" s="401"/>
      <c r="AA3" s="401"/>
      <c r="AB3" s="401"/>
      <c r="AC3" s="401" t="str">
        <f>IFERROR(VLOOKUP(Y3,CONTROLES!$A$5:$Y$297,2,FALSE),"")</f>
        <v>Ajustar y aplicar el PR-AD-04 Selección, evaluación y reevaluación de proveedor y/o contratistas</v>
      </c>
      <c r="AD3" s="401" t="str">
        <f>IFERROR(VLOOKUP(Y3,CONTROLES!$A$6:$Y$35,8,FALSE),"")</f>
        <v>Preventivo</v>
      </c>
      <c r="AE3" s="401"/>
      <c r="AF3" s="401" t="str">
        <f>IFERROR(VLOOKUP(Z3,CONTROLES!$A$5:$Y$297,2,FALSE),"")</f>
        <v/>
      </c>
      <c r="AG3" s="401"/>
      <c r="AH3" s="401"/>
      <c r="AI3" s="401" t="str">
        <f>IFERROR(VLOOKUP(AA3,CONTROLES!$A$5:$Y$297,2,FALSE),"")</f>
        <v/>
      </c>
      <c r="AJ3" s="401"/>
      <c r="AK3" s="401"/>
      <c r="AL3" s="401" t="str">
        <f>IFERROR(VLOOKUP(AB3,CONTROLES!$A$5:$Y$297,2,FALSE),"")</f>
        <v/>
      </c>
      <c r="AM3" s="401"/>
      <c r="AN3" s="401"/>
      <c r="AO3" s="402">
        <f>IFERROR(VLOOKUP(Y3,CONTROLES!$A$6:$Y$25,24,FALSE),"")</f>
        <v>0.8125</v>
      </c>
      <c r="AP3" s="402" t="str">
        <f>IFERROR(VLOOKUP(Z3,CONTROLES!$A$6:$Y$25,24,FALSE),"")</f>
        <v/>
      </c>
      <c r="AQ3" s="402" t="str">
        <f>IFERROR(VLOOKUP(AA3,CONTROLES!$A$6:$Y$25,24,FALSE),"")</f>
        <v/>
      </c>
      <c r="AR3" s="402" t="str">
        <f>IFERROR(VLOOKUP(AB3,CONTROLES!$A$6:$Y$25,24,FALSE),"")</f>
        <v/>
      </c>
      <c r="AS3" s="401" t="str">
        <f>IFERROR(VLOOKUP(Y3,CONTROLES!$A$6:$Y$25,5,FALSE),"")</f>
        <v>Probabilidad</v>
      </c>
      <c r="AT3" s="401" t="str">
        <f>IFERROR(VLOOKUP(Z3,CONTROLES!$A$6:$Y$25,5,FALSE),"")</f>
        <v/>
      </c>
      <c r="AU3" s="401" t="str">
        <f>IFERROR(VLOOKUP(AA3,CONTROLES!$A$6:$Y$25,5,FALSE),"")</f>
        <v/>
      </c>
      <c r="AV3" s="401" t="str">
        <f>IFERROR(VLOOKUP(AB3,CONTROLES!$A$6:$Y$25,5,FALSE),"")</f>
        <v/>
      </c>
      <c r="AW3" s="403">
        <f>IFERROR(AVERAGEIFS(AO3:AR3,AS3:AV3,"Probabilidad"),0)</f>
        <v>0.8125</v>
      </c>
      <c r="AX3" s="403">
        <f>IFERROR(AVERAGEIFS(AO3:AR3,AS3:AV3,"Consecuencia"),0)</f>
        <v>0</v>
      </c>
      <c r="AY3" s="674" t="str">
        <f>IF(MAX(AX3:AX9)&gt;MAX(BF3:BF9),"Consecuencia",IF(MAX(AX3:AX9)&gt;MAX(BF3:BF9),"Probabilidad",""))</f>
        <v/>
      </c>
      <c r="AZ3" s="672">
        <f>IF(AY3="Probabilidad",MAX(BF3:BF9),MAX(AX3:AX9))</f>
        <v>0</v>
      </c>
      <c r="BA3" s="440" t="str" cm="1">
        <f t="array" ref="BA3">IF(OR(AY3="Consecuencia",AY3="Probabilidad"),IF(AZ3&lt;CONTROLES!$AA$16:$AB$16,IF(AND(AZ3&gt;=CONTROLES!$AA$15,AZ3&lt;CONTROLES!$AB$15),CONTROLES!$AC$15,IF(AND(AZ3&gt;=CONTROLES!$AA$14,AZ3&lt;CONTROLES!$AB$14),CONTROLES!$AC$14,IF(AND(AZ3&gt;=CONTROLES!$AA$13,AZ3&lt;CONTROLES!$AB$13),CONTROLES!$AC$13,IF(AND(AZ3&gt;=CONTROLES!$AA$12,AZ3&lt;=CONTROLES!$AB$12),CONTROLES!$AC$12))))),"")</f>
        <v/>
      </c>
      <c r="BB3" s="671" t="s">
        <v>146</v>
      </c>
      <c r="BC3" s="672">
        <f>VLOOKUP(BB3,TABLAS!$A$10:$B$14,2,FALSE)</f>
        <v>3</v>
      </c>
      <c r="BD3" s="673" t="s">
        <v>147</v>
      </c>
      <c r="BE3" s="443">
        <f>VLOOKUP(BD3,TABLAS!$A$2:$B$6,2,FALSE)</f>
        <v>1</v>
      </c>
      <c r="BF3" s="683" t="str">
        <f>BC3&amp;BE3</f>
        <v>31</v>
      </c>
      <c r="BG3" s="443" t="str">
        <f>IF(OR(BF3="11",BF3="12",BF3="21",BF3="22",BF3="31"),"BAJO",IF(OR(BF3="13",BF3="23",BF3="32",BF3="41"),"LEVE",IF(OR(BF3="14",BF3="15",BF3="24",BF3="33",BF3="43",BF3="42",BF3="52",BF3="51"),"MODERADO",IF(OR(BF3="25",BF3="34",BF3="35",BF3="44",BF3="45",BF3="53",BF3="54",BF3="55"),"IMPORTANTE"))))</f>
        <v>BAJO</v>
      </c>
      <c r="BH3" s="678" t="s">
        <v>148</v>
      </c>
      <c r="BI3" s="681" t="s">
        <v>149</v>
      </c>
      <c r="BJ3" s="682" t="str">
        <f>IF(BH3="SI","NO","SI")</f>
        <v>NO</v>
      </c>
      <c r="BK3" s="682"/>
    </row>
    <row r="4" spans="1:63" ht="25.5" customHeight="1" x14ac:dyDescent="0.25">
      <c r="A4" s="669"/>
      <c r="B4" s="669"/>
      <c r="C4" s="677"/>
      <c r="D4" s="703"/>
      <c r="E4" s="677"/>
      <c r="F4" s="714"/>
      <c r="G4" s="714"/>
      <c r="H4" s="714"/>
      <c r="I4" s="703"/>
      <c r="J4" s="397">
        <v>2</v>
      </c>
      <c r="K4" s="398" t="s">
        <v>150</v>
      </c>
      <c r="L4" s="677"/>
      <c r="M4" s="677"/>
      <c r="N4" s="701"/>
      <c r="O4" s="700"/>
      <c r="P4" s="700"/>
      <c r="Q4" s="700"/>
      <c r="R4" s="677"/>
      <c r="S4" s="400" t="s">
        <v>146</v>
      </c>
      <c r="T4" s="400">
        <f>IFERROR(VLOOKUP($S4,TABLAS!$A$10:$B$14,2,FALSE),0)</f>
        <v>3</v>
      </c>
      <c r="U4" s="698"/>
      <c r="V4" s="697"/>
      <c r="W4" s="697"/>
      <c r="X4" s="443"/>
      <c r="Y4" s="401">
        <v>1</v>
      </c>
      <c r="Z4" s="401"/>
      <c r="AA4" s="401"/>
      <c r="AB4" s="401"/>
      <c r="AC4" s="401" t="str">
        <f>IFERROR(VLOOKUP(Y4,CONTROLES!$A$5:$Y$297,2,FALSE),"")</f>
        <v>Ajustar y aplicar el PR-AD-04 Selección, evaluación y reevaluación de proveedor y/o contratistas</v>
      </c>
      <c r="AD4" s="401" t="str">
        <f>IFERROR(VLOOKUP(Y4,CONTROLES!$A$6:$Y$35,8,FALSE),"")</f>
        <v>Preventivo</v>
      </c>
      <c r="AE4" s="401"/>
      <c r="AF4" s="401" t="str">
        <f>IFERROR(VLOOKUP(Z4,CONTROLES!$A$5:$Y$297,2,FALSE),"")</f>
        <v/>
      </c>
      <c r="AG4" s="401"/>
      <c r="AH4" s="401"/>
      <c r="AI4" s="401" t="str">
        <f>IFERROR(VLOOKUP(AA4,CONTROLES!$A$5:$Y$297,2,FALSE),"")</f>
        <v/>
      </c>
      <c r="AJ4" s="401"/>
      <c r="AK4" s="401"/>
      <c r="AL4" s="401" t="str">
        <f>IFERROR(VLOOKUP(AB4,CONTROLES!$A$5:$Y$297,2,FALSE),"")</f>
        <v/>
      </c>
      <c r="AM4" s="401"/>
      <c r="AN4" s="401"/>
      <c r="AO4" s="402">
        <f>IFERROR(VLOOKUP(Y4,CONTROLES!$A$6:$Y$25,24,FALSE),"")</f>
        <v>0.8125</v>
      </c>
      <c r="AP4" s="402" t="str">
        <f>IFERROR(VLOOKUP(Z4,CONTROLES!$A$6:$Y$25,24,FALSE),"")</f>
        <v/>
      </c>
      <c r="AQ4" s="402" t="str">
        <f>IFERROR(VLOOKUP(AA4,CONTROLES!$A$6:$Y$25,24,FALSE),"")</f>
        <v/>
      </c>
      <c r="AR4" s="402" t="str">
        <f>IFERROR(VLOOKUP(AB4,CONTROLES!$A$6:$Y$25,24,FALSE),"")</f>
        <v/>
      </c>
      <c r="AS4" s="401" t="str">
        <f>IFERROR(VLOOKUP(Y4,CONTROLES!$A$6:$Y$25,5,FALSE),"")</f>
        <v>Probabilidad</v>
      </c>
      <c r="AT4" s="401" t="str">
        <f>IFERROR(VLOOKUP(Z4,CONTROLES!$A$6:$Y$25,5,FALSE),"")</f>
        <v/>
      </c>
      <c r="AU4" s="401" t="str">
        <f>IFERROR(VLOOKUP(AA4,CONTROLES!$A$6:$Y$25,5,FALSE),"")</f>
        <v/>
      </c>
      <c r="AV4" s="401" t="str">
        <f>IFERROR(VLOOKUP(AB4,CONTROLES!$A$6:$Y$25,5,FALSE),"")</f>
        <v/>
      </c>
      <c r="AW4" s="403">
        <f t="shared" ref="AW4:AW60" si="0">IFERROR(AVERAGEIFS(AO4:AR4,AS4:AV4,"Probabilidad"),0)</f>
        <v>0.8125</v>
      </c>
      <c r="AX4" s="403">
        <f>IFERROR(AVERAGEIFS(AO4:AR4,AS4:AV4,"Consecuencia"),0)</f>
        <v>0</v>
      </c>
      <c r="AY4" s="675"/>
      <c r="AZ4" s="672"/>
      <c r="BA4" s="441"/>
      <c r="BB4" s="671"/>
      <c r="BC4" s="672"/>
      <c r="BD4" s="673"/>
      <c r="BE4" s="443"/>
      <c r="BF4" s="684"/>
      <c r="BG4" s="443"/>
      <c r="BH4" s="679"/>
      <c r="BI4" s="681"/>
      <c r="BJ4" s="682"/>
      <c r="BK4" s="682"/>
    </row>
    <row r="5" spans="1:63" x14ac:dyDescent="0.25">
      <c r="A5" s="669"/>
      <c r="B5" s="669"/>
      <c r="C5" s="677"/>
      <c r="D5" s="703"/>
      <c r="E5" s="677"/>
      <c r="F5" s="714"/>
      <c r="G5" s="714"/>
      <c r="H5" s="714"/>
      <c r="I5" s="703"/>
      <c r="J5" s="397">
        <v>3</v>
      </c>
      <c r="K5" s="398" t="s">
        <v>151</v>
      </c>
      <c r="L5" s="677"/>
      <c r="M5" s="677"/>
      <c r="N5" s="701"/>
      <c r="O5" s="700"/>
      <c r="P5" s="700"/>
      <c r="Q5" s="700"/>
      <c r="R5" s="677"/>
      <c r="S5" s="400" t="s">
        <v>146</v>
      </c>
      <c r="T5" s="400">
        <f>IFERROR(VLOOKUP($S5,TABLAS!$A$10:$B$14,2,FALSE),0)</f>
        <v>3</v>
      </c>
      <c r="U5" s="698"/>
      <c r="V5" s="697"/>
      <c r="W5" s="697"/>
      <c r="X5" s="443"/>
      <c r="Y5" s="401">
        <v>42</v>
      </c>
      <c r="Z5" s="401"/>
      <c r="AA5" s="401"/>
      <c r="AB5" s="401"/>
      <c r="AC5" s="401" t="str">
        <f>IFERROR(VLOOKUP(Y5,CONTROLES!$A$5:$Y$297,2,FALSE),"")</f>
        <v>Política de manejo de conflicto de interés</v>
      </c>
      <c r="AD5" s="401" t="str">
        <f>IFERROR(VLOOKUP(Y5,CONTROLES!$A$6:$Y$35,8,FALSE),"")</f>
        <v/>
      </c>
      <c r="AE5" s="401"/>
      <c r="AF5" s="401" t="str">
        <f>IFERROR(VLOOKUP(Z5,CONTROLES!$A$5:$Y$297,2,FALSE),"")</f>
        <v/>
      </c>
      <c r="AG5" s="401"/>
      <c r="AH5" s="401"/>
      <c r="AI5" s="401" t="str">
        <f>IFERROR(VLOOKUP(AA5,CONTROLES!$A$5:$Y$297,2,FALSE),"")</f>
        <v/>
      </c>
      <c r="AJ5" s="401"/>
      <c r="AK5" s="401"/>
      <c r="AL5" s="401" t="str">
        <f>IFERROR(VLOOKUP(AB5,CONTROLES!$A$5:$Y$297,2,FALSE),"")</f>
        <v/>
      </c>
      <c r="AM5" s="401"/>
      <c r="AN5" s="401"/>
      <c r="AO5" s="402" t="str">
        <f>IFERROR(VLOOKUP(Y5,CONTROLES!$A$6:$Y$25,24,FALSE),"")</f>
        <v/>
      </c>
      <c r="AP5" s="402" t="str">
        <f>IFERROR(VLOOKUP(Z5,CONTROLES!$A$6:$Y$25,24,FALSE),"")</f>
        <v/>
      </c>
      <c r="AQ5" s="402" t="str">
        <f>IFERROR(VLOOKUP(AA5,CONTROLES!$A$6:$Y$25,24,FALSE),"")</f>
        <v/>
      </c>
      <c r="AR5" s="402" t="str">
        <f>IFERROR(VLOOKUP(AB5,CONTROLES!$A$6:$Y$25,24,FALSE),"")</f>
        <v/>
      </c>
      <c r="AS5" s="401" t="str">
        <f>IFERROR(VLOOKUP(Y5,CONTROLES!$A$6:$Y$25,5,FALSE),"")</f>
        <v/>
      </c>
      <c r="AT5" s="401" t="str">
        <f>IFERROR(VLOOKUP(Z5,CONTROLES!$A$6:$Y$25,5,FALSE),"")</f>
        <v/>
      </c>
      <c r="AU5" s="401" t="str">
        <f>IFERROR(VLOOKUP(AA5,CONTROLES!$A$6:$Y$25,5,FALSE),"")</f>
        <v/>
      </c>
      <c r="AV5" s="401" t="str">
        <f>IFERROR(VLOOKUP(AB5,CONTROLES!$A$6:$Y$25,5,FALSE),"")</f>
        <v/>
      </c>
      <c r="AW5" s="403">
        <f t="shared" si="0"/>
        <v>0</v>
      </c>
      <c r="AX5" s="403">
        <f t="shared" ref="AX5:AX60" si="1">IFERROR(AVERAGEIFS(AO5:AR5,AS5:AV5,"Consecuencia"),0)</f>
        <v>0</v>
      </c>
      <c r="AY5" s="675"/>
      <c r="AZ5" s="672"/>
      <c r="BA5" s="441"/>
      <c r="BB5" s="671"/>
      <c r="BC5" s="672"/>
      <c r="BD5" s="673"/>
      <c r="BE5" s="443"/>
      <c r="BF5" s="684"/>
      <c r="BG5" s="443"/>
      <c r="BH5" s="679"/>
      <c r="BI5" s="681"/>
      <c r="BJ5" s="682"/>
      <c r="BK5" s="682"/>
    </row>
    <row r="6" spans="1:63" x14ac:dyDescent="0.25">
      <c r="A6" s="669"/>
      <c r="B6" s="669"/>
      <c r="C6" s="677"/>
      <c r="D6" s="703"/>
      <c r="E6" s="677"/>
      <c r="F6" s="714"/>
      <c r="G6" s="714"/>
      <c r="H6" s="714"/>
      <c r="I6" s="703"/>
      <c r="J6" s="397">
        <v>4</v>
      </c>
      <c r="K6" s="398" t="s">
        <v>152</v>
      </c>
      <c r="L6" s="677"/>
      <c r="M6" s="677"/>
      <c r="N6" s="701"/>
      <c r="O6" s="700"/>
      <c r="P6" s="700"/>
      <c r="Q6" s="700"/>
      <c r="R6" s="677"/>
      <c r="S6" s="400" t="s">
        <v>146</v>
      </c>
      <c r="T6" s="400">
        <f>IFERROR(VLOOKUP($S6,TABLAS!$A$10:$B$14,2,FALSE),0)</f>
        <v>3</v>
      </c>
      <c r="U6" s="698"/>
      <c r="V6" s="697"/>
      <c r="W6" s="697"/>
      <c r="X6" s="443"/>
      <c r="Y6" s="401">
        <v>43</v>
      </c>
      <c r="Z6" s="401">
        <v>44</v>
      </c>
      <c r="AA6" s="401"/>
      <c r="AB6" s="401"/>
      <c r="AC6" s="401" t="str">
        <f>IFERROR(VLOOKUP(Y6,CONTROLES!$A$5:$Y$297,2,FALSE),"")</f>
        <v>FO-AD-02  Formato único conocimiento proveedor/contratista</v>
      </c>
      <c r="AD6" s="401" t="str">
        <f>IFERROR(VLOOKUP(Y6,CONTROLES!$A$6:$Y$35,8,FALSE),"")</f>
        <v/>
      </c>
      <c r="AE6" s="401"/>
      <c r="AF6" s="401" t="str">
        <f>IFERROR(VLOOKUP(Z6,CONTROLES!$A$5:$Y$297,2,FALSE),"")</f>
        <v>FO-AD-27  Evaluación y selección de proveedor o contratista</v>
      </c>
      <c r="AG6" s="401"/>
      <c r="AH6" s="401"/>
      <c r="AI6" s="401" t="str">
        <f>IFERROR(VLOOKUP(AA6,CONTROLES!$A$5:$Y$297,2,FALSE),"")</f>
        <v/>
      </c>
      <c r="AJ6" s="401"/>
      <c r="AK6" s="401"/>
      <c r="AL6" s="401" t="str">
        <f>IFERROR(VLOOKUP(AB6,CONTROLES!$A$5:$Y$297,2,FALSE),"")</f>
        <v/>
      </c>
      <c r="AM6" s="401"/>
      <c r="AN6" s="401"/>
      <c r="AO6" s="402" t="str">
        <f>IFERROR(VLOOKUP(Y6,CONTROLES!$A$6:$Y$25,24,FALSE),"")</f>
        <v/>
      </c>
      <c r="AP6" s="402" t="str">
        <f>IFERROR(VLOOKUP(Z6,CONTROLES!$A$6:$Y$25,24,FALSE),"")</f>
        <v/>
      </c>
      <c r="AQ6" s="402" t="str">
        <f>IFERROR(VLOOKUP(AA6,CONTROLES!$A$6:$Y$25,24,FALSE),"")</f>
        <v/>
      </c>
      <c r="AR6" s="402" t="str">
        <f>IFERROR(VLOOKUP(AB6,CONTROLES!$A$6:$Y$25,24,FALSE),"")</f>
        <v/>
      </c>
      <c r="AS6" s="401" t="str">
        <f>IFERROR(VLOOKUP(Y6,CONTROLES!$A$6:$Y$25,5,FALSE),"")</f>
        <v/>
      </c>
      <c r="AT6" s="401" t="str">
        <f>IFERROR(VLOOKUP(Z6,CONTROLES!$A$6:$Y$25,5,FALSE),"")</f>
        <v/>
      </c>
      <c r="AU6" s="401" t="str">
        <f>IFERROR(VLOOKUP(AA6,CONTROLES!$A$6:$Y$25,5,FALSE),"")</f>
        <v/>
      </c>
      <c r="AV6" s="401" t="str">
        <f>IFERROR(VLOOKUP(AB6,CONTROLES!$A$6:$Y$25,5,FALSE),"")</f>
        <v/>
      </c>
      <c r="AW6" s="403">
        <f t="shared" si="0"/>
        <v>0</v>
      </c>
      <c r="AX6" s="403">
        <f t="shared" si="1"/>
        <v>0</v>
      </c>
      <c r="AY6" s="675"/>
      <c r="AZ6" s="672"/>
      <c r="BA6" s="441"/>
      <c r="BB6" s="671"/>
      <c r="BC6" s="672"/>
      <c r="BD6" s="673"/>
      <c r="BE6" s="443"/>
      <c r="BF6" s="684"/>
      <c r="BG6" s="443"/>
      <c r="BH6" s="679"/>
      <c r="BI6" s="681"/>
      <c r="BJ6" s="682"/>
      <c r="BK6" s="682"/>
    </row>
    <row r="7" spans="1:63" x14ac:dyDescent="0.25">
      <c r="A7" s="669"/>
      <c r="B7" s="669"/>
      <c r="C7" s="677"/>
      <c r="D7" s="703"/>
      <c r="E7" s="677"/>
      <c r="F7" s="714"/>
      <c r="G7" s="714"/>
      <c r="H7" s="714"/>
      <c r="I7" s="703"/>
      <c r="J7" s="397">
        <v>5</v>
      </c>
      <c r="K7" s="398" t="s">
        <v>153</v>
      </c>
      <c r="L7" s="677"/>
      <c r="M7" s="677"/>
      <c r="N7" s="701"/>
      <c r="O7" s="700"/>
      <c r="P7" s="700"/>
      <c r="Q7" s="700"/>
      <c r="R7" s="677"/>
      <c r="S7" s="400" t="s">
        <v>146</v>
      </c>
      <c r="T7" s="400">
        <f>IFERROR(VLOOKUP($S7,TABLAS!$A$10:$B$14,2,FALSE),0)</f>
        <v>3</v>
      </c>
      <c r="U7" s="698"/>
      <c r="V7" s="697"/>
      <c r="W7" s="697"/>
      <c r="X7" s="443"/>
      <c r="Y7" s="401">
        <v>43</v>
      </c>
      <c r="Z7" s="401">
        <v>44</v>
      </c>
      <c r="AA7" s="401"/>
      <c r="AB7" s="401"/>
      <c r="AC7" s="401" t="str">
        <f>IFERROR(VLOOKUP(Y7,CONTROLES!$A$5:$Y$297,2,FALSE),"")</f>
        <v>FO-AD-02  Formato único conocimiento proveedor/contratista</v>
      </c>
      <c r="AD7" s="401" t="str">
        <f>IFERROR(VLOOKUP(Y7,CONTROLES!$A$6:$Y$35,8,FALSE),"")</f>
        <v/>
      </c>
      <c r="AE7" s="401"/>
      <c r="AF7" s="401" t="str">
        <f>IFERROR(VLOOKUP(Z7,CONTROLES!$A$5:$Y$297,2,FALSE),"")</f>
        <v>FO-AD-27  Evaluación y selección de proveedor o contratista</v>
      </c>
      <c r="AG7" s="401"/>
      <c r="AH7" s="401"/>
      <c r="AI7" s="401" t="str">
        <f>IFERROR(VLOOKUP(AA7,CONTROLES!$A$5:$Y$297,2,FALSE),"")</f>
        <v/>
      </c>
      <c r="AJ7" s="401"/>
      <c r="AK7" s="401"/>
      <c r="AL7" s="401" t="str">
        <f>IFERROR(VLOOKUP(AB7,CONTROLES!$A$5:$Y$297,2,FALSE),"")</f>
        <v/>
      </c>
      <c r="AM7" s="401"/>
      <c r="AN7" s="401"/>
      <c r="AO7" s="402" t="str">
        <f>IFERROR(VLOOKUP(Y7,CONTROLES!$A$6:$Y$25,24,FALSE),"")</f>
        <v/>
      </c>
      <c r="AP7" s="402" t="str">
        <f>IFERROR(VLOOKUP(Z7,CONTROLES!$A$6:$Y$25,24,FALSE),"")</f>
        <v/>
      </c>
      <c r="AQ7" s="402" t="str">
        <f>IFERROR(VLOOKUP(AA7,CONTROLES!$A$6:$Y$25,24,FALSE),"")</f>
        <v/>
      </c>
      <c r="AR7" s="402" t="str">
        <f>IFERROR(VLOOKUP(AB7,CONTROLES!$A$6:$Y$25,24,FALSE),"")</f>
        <v/>
      </c>
      <c r="AS7" s="401" t="str">
        <f>IFERROR(VLOOKUP(Y7,CONTROLES!$A$6:$Y$25,5,FALSE),"")</f>
        <v/>
      </c>
      <c r="AT7" s="401" t="str">
        <f>IFERROR(VLOOKUP(Z7,CONTROLES!$A$6:$Y$25,5,FALSE),"")</f>
        <v/>
      </c>
      <c r="AU7" s="401" t="str">
        <f>IFERROR(VLOOKUP(AA7,CONTROLES!$A$6:$Y$25,5,FALSE),"")</f>
        <v/>
      </c>
      <c r="AV7" s="401" t="str">
        <f>IFERROR(VLOOKUP(AB7,CONTROLES!$A$6:$Y$25,5,FALSE),"")</f>
        <v/>
      </c>
      <c r="AW7" s="403">
        <f t="shared" si="0"/>
        <v>0</v>
      </c>
      <c r="AX7" s="403">
        <f t="shared" si="1"/>
        <v>0</v>
      </c>
      <c r="AY7" s="675"/>
      <c r="AZ7" s="672"/>
      <c r="BA7" s="441"/>
      <c r="BB7" s="671"/>
      <c r="BC7" s="672"/>
      <c r="BD7" s="673"/>
      <c r="BE7" s="443"/>
      <c r="BF7" s="684"/>
      <c r="BG7" s="443"/>
      <c r="BH7" s="679"/>
      <c r="BI7" s="681"/>
      <c r="BJ7" s="682"/>
      <c r="BK7" s="682"/>
    </row>
    <row r="8" spans="1:63" x14ac:dyDescent="0.25">
      <c r="A8" s="669"/>
      <c r="B8" s="669"/>
      <c r="C8" s="677"/>
      <c r="D8" s="703"/>
      <c r="E8" s="677"/>
      <c r="F8" s="714"/>
      <c r="G8" s="714"/>
      <c r="H8" s="714"/>
      <c r="I8" s="703"/>
      <c r="J8" s="397">
        <v>6</v>
      </c>
      <c r="K8" s="398" t="s">
        <v>154</v>
      </c>
      <c r="L8" s="677"/>
      <c r="M8" s="677"/>
      <c r="N8" s="701"/>
      <c r="O8" s="700"/>
      <c r="P8" s="700"/>
      <c r="Q8" s="700"/>
      <c r="R8" s="677"/>
      <c r="S8" s="400" t="s">
        <v>155</v>
      </c>
      <c r="T8" s="400">
        <f>IFERROR(VLOOKUP($S8,TABLAS!$A$10:$B$14,2,FALSE),0)</f>
        <v>2</v>
      </c>
      <c r="U8" s="698"/>
      <c r="V8" s="697"/>
      <c r="W8" s="697"/>
      <c r="X8" s="443"/>
      <c r="Y8" s="401">
        <v>1</v>
      </c>
      <c r="Z8" s="401">
        <v>46</v>
      </c>
      <c r="AA8" s="401"/>
      <c r="AB8" s="401"/>
      <c r="AC8" s="401" t="str">
        <f>IFERROR(VLOOKUP(Y8,CONTROLES!$A$5:$Y$297,2,FALSE),"")</f>
        <v>Ajustar y aplicar el PR-AD-04 Selección, evaluación y reevaluación de proveedor y/o contratistas</v>
      </c>
      <c r="AD8" s="401" t="str">
        <f>IFERROR(VLOOKUP(Y8,CONTROLES!$A$6:$Y$35,8,FALSE),"")</f>
        <v>Preventivo</v>
      </c>
      <c r="AE8" s="401"/>
      <c r="AF8" s="401" t="str">
        <f>IFERROR(VLOOKUP(Z8,CONTROLES!$A$5:$Y$297,2,FALSE),"")</f>
        <v>FO-AD-04  Evaluación de desempeño proveedores o contratistas</v>
      </c>
      <c r="AG8" s="401"/>
      <c r="AH8" s="401"/>
      <c r="AI8" s="401" t="str">
        <f>IFERROR(VLOOKUP(AA8,CONTROLES!$A$5:$Y$297,2,FALSE),"")</f>
        <v/>
      </c>
      <c r="AJ8" s="401"/>
      <c r="AK8" s="401"/>
      <c r="AL8" s="401" t="str">
        <f>IFERROR(VLOOKUP(AB8,CONTROLES!$A$5:$Y$297,2,FALSE),"")</f>
        <v/>
      </c>
      <c r="AM8" s="401"/>
      <c r="AN8" s="401"/>
      <c r="AO8" s="402">
        <f>IFERROR(VLOOKUP(Y8,CONTROLES!$A$6:$Y$25,24,FALSE),"")</f>
        <v>0.8125</v>
      </c>
      <c r="AP8" s="402" t="str">
        <f>IFERROR(VLOOKUP(Z8,CONTROLES!$A$6:$Y$25,24,FALSE),"")</f>
        <v/>
      </c>
      <c r="AQ8" s="402" t="str">
        <f>IFERROR(VLOOKUP(AA8,CONTROLES!$A$6:$Y$25,24,FALSE),"")</f>
        <v/>
      </c>
      <c r="AR8" s="402" t="str">
        <f>IFERROR(VLOOKUP(AB8,CONTROLES!$A$6:$Y$25,24,FALSE),"")</f>
        <v/>
      </c>
      <c r="AS8" s="401" t="str">
        <f>IFERROR(VLOOKUP(Y8,CONTROLES!$A$6:$Y$25,5,FALSE),"")</f>
        <v>Probabilidad</v>
      </c>
      <c r="AT8" s="401" t="str">
        <f>IFERROR(VLOOKUP(Z8,CONTROLES!$A$6:$Y$25,5,FALSE),"")</f>
        <v/>
      </c>
      <c r="AU8" s="401" t="str">
        <f>IFERROR(VLOOKUP(AA8,CONTROLES!$A$6:$Y$25,5,FALSE),"")</f>
        <v/>
      </c>
      <c r="AV8" s="401" t="str">
        <f>IFERROR(VLOOKUP(AB8,CONTROLES!$A$6:$Y$25,5,FALSE),"")</f>
        <v/>
      </c>
      <c r="AW8" s="403">
        <f t="shared" si="0"/>
        <v>0.8125</v>
      </c>
      <c r="AX8" s="403">
        <f t="shared" si="1"/>
        <v>0</v>
      </c>
      <c r="AY8" s="675"/>
      <c r="AZ8" s="672"/>
      <c r="BA8" s="441"/>
      <c r="BB8" s="671"/>
      <c r="BC8" s="672"/>
      <c r="BD8" s="673"/>
      <c r="BE8" s="443"/>
      <c r="BF8" s="684"/>
      <c r="BG8" s="443"/>
      <c r="BH8" s="679"/>
      <c r="BI8" s="681"/>
      <c r="BJ8" s="682"/>
      <c r="BK8" s="682"/>
    </row>
    <row r="9" spans="1:63" x14ac:dyDescent="0.25">
      <c r="A9" s="669"/>
      <c r="B9" s="669"/>
      <c r="C9" s="677"/>
      <c r="D9" s="704"/>
      <c r="E9" s="677"/>
      <c r="F9" s="714"/>
      <c r="G9" s="714"/>
      <c r="H9" s="714"/>
      <c r="I9" s="704"/>
      <c r="J9" s="397">
        <v>7</v>
      </c>
      <c r="K9" s="398" t="s">
        <v>156</v>
      </c>
      <c r="L9" s="677"/>
      <c r="M9" s="677"/>
      <c r="N9" s="701"/>
      <c r="O9" s="700"/>
      <c r="P9" s="700"/>
      <c r="Q9" s="700"/>
      <c r="R9" s="677"/>
      <c r="S9" s="400" t="s">
        <v>146</v>
      </c>
      <c r="T9" s="400">
        <f>IFERROR(VLOOKUP($S9,TABLAS!$A$10:$B$14,2,FALSE),0)</f>
        <v>3</v>
      </c>
      <c r="U9" s="698"/>
      <c r="V9" s="697"/>
      <c r="W9" s="697"/>
      <c r="X9" s="443"/>
      <c r="Y9" s="401">
        <v>47</v>
      </c>
      <c r="Z9" s="401"/>
      <c r="AA9" s="401"/>
      <c r="AB9" s="401"/>
      <c r="AC9" s="401" t="str">
        <f>IFERROR(VLOOKUP(Y9,CONTROLES!$A$5:$Y$297,2,FALSE),"")</f>
        <v>Manual de selección y evaluación de proveedores y/o contratistas para compras y contrataciones</v>
      </c>
      <c r="AD9" s="401" t="str">
        <f>IFERROR(VLOOKUP(Y9,CONTROLES!$A$6:$Y$35,8,FALSE),"")</f>
        <v/>
      </c>
      <c r="AE9" s="401"/>
      <c r="AF9" s="401" t="str">
        <f>IFERROR(VLOOKUP(Z9,CONTROLES!$A$5:$Y$297,2,FALSE),"")</f>
        <v/>
      </c>
      <c r="AG9" s="401"/>
      <c r="AH9" s="401"/>
      <c r="AI9" s="401" t="str">
        <f>IFERROR(VLOOKUP(AA9,CONTROLES!$A$5:$Y$297,2,FALSE),"")</f>
        <v/>
      </c>
      <c r="AJ9" s="401"/>
      <c r="AK9" s="401"/>
      <c r="AL9" s="401" t="str">
        <f>IFERROR(VLOOKUP(AB9,CONTROLES!$A$5:$Y$297,2,FALSE),"")</f>
        <v/>
      </c>
      <c r="AM9" s="401"/>
      <c r="AN9" s="401"/>
      <c r="AO9" s="402" t="str">
        <f>IFERROR(VLOOKUP(Y9,CONTROLES!$A$6:$Y$25,24,FALSE),"")</f>
        <v/>
      </c>
      <c r="AP9" s="402" t="str">
        <f>IFERROR(VLOOKUP(Z9,CONTROLES!$A$6:$Y$25,24,FALSE),"")</f>
        <v/>
      </c>
      <c r="AQ9" s="402" t="str">
        <f>IFERROR(VLOOKUP(AA9,CONTROLES!$A$6:$Y$25,24,FALSE),"")</f>
        <v/>
      </c>
      <c r="AR9" s="402" t="str">
        <f>IFERROR(VLOOKUP(AB9,CONTROLES!$A$6:$Y$25,24,FALSE),"")</f>
        <v/>
      </c>
      <c r="AS9" s="401" t="str">
        <f>IFERROR(VLOOKUP(Y9,CONTROLES!$A$6:$Y$25,5,FALSE),"")</f>
        <v/>
      </c>
      <c r="AT9" s="401" t="str">
        <f>IFERROR(VLOOKUP(Z9,CONTROLES!$A$6:$Y$25,5,FALSE),"")</f>
        <v/>
      </c>
      <c r="AU9" s="401" t="str">
        <f>IFERROR(VLOOKUP(AA9,CONTROLES!$A$6:$Y$25,5,FALSE),"")</f>
        <v/>
      </c>
      <c r="AV9" s="401" t="str">
        <f>IFERROR(VLOOKUP(AB9,CONTROLES!$A$6:$Y$25,5,FALSE),"")</f>
        <v/>
      </c>
      <c r="AW9" s="403">
        <f t="shared" si="0"/>
        <v>0</v>
      </c>
      <c r="AX9" s="403">
        <f t="shared" si="1"/>
        <v>0</v>
      </c>
      <c r="AY9" s="676"/>
      <c r="AZ9" s="672"/>
      <c r="BA9" s="442"/>
      <c r="BB9" s="671"/>
      <c r="BC9" s="672"/>
      <c r="BD9" s="673"/>
      <c r="BE9" s="443"/>
      <c r="BF9" s="685"/>
      <c r="BG9" s="443"/>
      <c r="BH9" s="680"/>
      <c r="BI9" s="681"/>
      <c r="BJ9" s="682"/>
      <c r="BK9" s="682"/>
    </row>
    <row r="10" spans="1:63" x14ac:dyDescent="0.25">
      <c r="A10" s="669">
        <f>A3+1</f>
        <v>2</v>
      </c>
      <c r="B10" s="669" t="s">
        <v>24</v>
      </c>
      <c r="C10" s="677" t="s">
        <v>6</v>
      </c>
      <c r="D10" s="702" t="s">
        <v>25</v>
      </c>
      <c r="E10" s="677" t="s">
        <v>26</v>
      </c>
      <c r="F10" s="714" t="s">
        <v>132</v>
      </c>
      <c r="G10" s="714" t="s">
        <v>133</v>
      </c>
      <c r="H10" s="714" t="s">
        <v>134</v>
      </c>
      <c r="I10" s="702" t="s">
        <v>157</v>
      </c>
      <c r="J10" s="397">
        <v>1</v>
      </c>
      <c r="K10" s="398" t="s">
        <v>158</v>
      </c>
      <c r="L10" s="677" t="s">
        <v>159</v>
      </c>
      <c r="M10" s="677" t="s">
        <v>160</v>
      </c>
      <c r="N10" s="701" t="s">
        <v>161</v>
      </c>
      <c r="O10" s="700" t="s">
        <v>162</v>
      </c>
      <c r="P10" s="700" t="s">
        <v>163</v>
      </c>
      <c r="Q10" s="700" t="s">
        <v>142</v>
      </c>
      <c r="R10" s="677" t="s">
        <v>143</v>
      </c>
      <c r="S10" s="400" t="s">
        <v>146</v>
      </c>
      <c r="T10" s="400">
        <f>IFERROR(VLOOKUP($S10,TABLAS!$A$10:$B$14,2,FALSE),0)</f>
        <v>3</v>
      </c>
      <c r="U10" s="698" t="s">
        <v>145</v>
      </c>
      <c r="V10" s="697">
        <f>IFERROR(VLOOKUP($U10,TABLAS!$A$2:$B$6,2,FALSE),0)</f>
        <v>3</v>
      </c>
      <c r="W10" s="697" t="str">
        <f>MAX($T10:$T16)&amp;V10</f>
        <v>33</v>
      </c>
      <c r="X10" s="443" t="str">
        <f>IF(OR(W10="11",W10="12",W10="21",W10="22",W10="31"),"BAJO",IF(OR(W10="13",W10="23",W10="32",W10="41"),"LEVE",IF(OR(W10="14",W10="15",W10="24",W10="33",W10="43",W10="42",W10="52",W10="51"),"MODERADO",IF(OR(W10="25",W10="34",W10="35",W10="44",W10="45",W10="53",W10="54",W10="55"),"IMPORTANTE"))))</f>
        <v>MODERADO</v>
      </c>
      <c r="Y10" s="401">
        <v>1</v>
      </c>
      <c r="Z10" s="401">
        <v>4</v>
      </c>
      <c r="AA10" s="401"/>
      <c r="AB10" s="401"/>
      <c r="AC10" s="401" t="str">
        <f>IFERROR(VLOOKUP(Y10,CONTROLES!$A$5:$Y$297,2,FALSE),"")</f>
        <v>Ajustar y aplicar el PR-AD-04 Selección, evaluación y reevaluación de proveedor y/o contratistas</v>
      </c>
      <c r="AD10" s="401" t="str">
        <f>IFERROR(VLOOKUP(Y10,CONTROLES!$A$6:$Y$35,8,FALSE),"")</f>
        <v>Preventivo</v>
      </c>
      <c r="AE10" s="401"/>
      <c r="AF10" s="401" t="str">
        <f>IFERROR(VLOOKUP(Z10,CONTROLES!$A$5:$Y$297,2,FALSE),"")</f>
        <v xml:space="preserve">Elaboración y ejecución de presupuesto </v>
      </c>
      <c r="AG10" s="401"/>
      <c r="AH10" s="401"/>
      <c r="AI10" s="401" t="str">
        <f>IFERROR(VLOOKUP(AA10,CONTROLES!$A$5:$Y$297,2,FALSE),"")</f>
        <v/>
      </c>
      <c r="AJ10" s="401"/>
      <c r="AK10" s="401"/>
      <c r="AL10" s="401" t="str">
        <f>IFERROR(VLOOKUP(AB10,CONTROLES!$A$5:$Y$297,2,FALSE),"")</f>
        <v/>
      </c>
      <c r="AM10" s="401"/>
      <c r="AN10" s="401"/>
      <c r="AO10" s="402">
        <f>IFERROR(VLOOKUP(Y10,CONTROLES!$A$6:$Y$25,24,FALSE),"")</f>
        <v>0.8125</v>
      </c>
      <c r="AP10" s="402">
        <f>IFERROR(VLOOKUP(Z10,CONTROLES!$A$6:$Y$25,24,FALSE),"")</f>
        <v>0.71249999999999991</v>
      </c>
      <c r="AQ10" s="402" t="str">
        <f>IFERROR(VLOOKUP(AA10,CONTROLES!$A$6:$Y$25,24,FALSE),"")</f>
        <v/>
      </c>
      <c r="AR10" s="402" t="str">
        <f>IFERROR(VLOOKUP(AB10,CONTROLES!$A$6:$Y$25,24,FALSE),"")</f>
        <v/>
      </c>
      <c r="AS10" s="401" t="str">
        <f>IFERROR(VLOOKUP(Y10,CONTROLES!$A$6:$Y$25,5,FALSE),"")</f>
        <v>Probabilidad</v>
      </c>
      <c r="AT10" s="401" t="str">
        <f>IFERROR(VLOOKUP(Z10,CONTROLES!$A$6:$Y$25,5,FALSE),"")</f>
        <v>Probabilidad</v>
      </c>
      <c r="AU10" s="401" t="str">
        <f>IFERROR(VLOOKUP(AA10,CONTROLES!$A$6:$Y$25,5,FALSE),"")</f>
        <v/>
      </c>
      <c r="AV10" s="401" t="str">
        <f>IFERROR(VLOOKUP(AB10,CONTROLES!$A$6:$Y$25,5,FALSE),"")</f>
        <v/>
      </c>
      <c r="AW10" s="403">
        <f t="shared" si="0"/>
        <v>0.76249999999999996</v>
      </c>
      <c r="AX10" s="403">
        <f t="shared" si="1"/>
        <v>0</v>
      </c>
      <c r="AY10" s="674" t="str">
        <f>IF(MAX(AX10:AX16)&gt;MAX(BF10:BF16),"Consecuencia",IF(MAX(AX10:AX16)&gt;MAX(BF10:BF16),"Probabilidad",""))</f>
        <v/>
      </c>
      <c r="AZ10" s="672">
        <f>IF(AY10="Probabilidad",MAX(BF10:BF16),MAX(AX10:AX16))</f>
        <v>0</v>
      </c>
      <c r="BA10" s="440" t="str" cm="1">
        <f t="array" ref="BA10">IF(OR(AY10="Consecuencia",AY10="Probabilidad"),IF(AZ10&lt;CONTROLES!$AA$16:$AB$16,IF(AND(AZ10&gt;=CONTROLES!$AA$15,AZ10&lt;CONTROLES!$AB$15),CONTROLES!$AC$15,IF(AND(AZ10&gt;=CONTROLES!$AA$14,AZ10&lt;CONTROLES!$AB$14),CONTROLES!$AC$14,IF(AND(AZ10&gt;=CONTROLES!$AA$13,AZ10&lt;CONTROLES!$AB$13),CONTROLES!$AC$13,IF(AND(AZ10&gt;=CONTROLES!$AA$12,AZ10&lt;=CONTROLES!$AB$12),CONTROLES!$AC$12))))),"")</f>
        <v/>
      </c>
      <c r="BB10" s="671" t="s">
        <v>164</v>
      </c>
      <c r="BC10" s="672">
        <f>VLOOKUP(BB10,TABLAS!$A$10:$B$14,2,FALSE)</f>
        <v>1</v>
      </c>
      <c r="BD10" s="759" t="s">
        <v>145</v>
      </c>
      <c r="BE10" s="443">
        <f>VLOOKUP(BD10,TABLAS!$A$2:$B$6,2,FALSE)</f>
        <v>3</v>
      </c>
      <c r="BF10" s="683" t="str">
        <f>BC10&amp;BE10</f>
        <v>13</v>
      </c>
      <c r="BG10" s="443" t="str">
        <f>IF(OR(BF10="11",BF10="12",BF10="21",BF10="22",BF10="31"),"BAJO",IF(OR(BF10="13",BF10="23",BF10="32",BF10="41"),"LEVE",IF(OR(BF10="14",BF10="15",BF10="24",BF10="33",BF10="43",BF10="42",BF10="52",BF10="51"),"MODERADO",IF(OR(BF10="25",BF10="34",BF10="35",BF10="44",BF10="45",BF10="53",BF10="54",BF10="55"),"IMPORTANTE"))))</f>
        <v>LEVE</v>
      </c>
      <c r="BH10" s="678" t="s">
        <v>148</v>
      </c>
      <c r="BI10" s="751" t="s">
        <v>149</v>
      </c>
      <c r="BJ10" s="682" t="str">
        <f>IF(BH10="SI","NO","SI")</f>
        <v>NO</v>
      </c>
      <c r="BK10" s="682" t="s">
        <v>165</v>
      </c>
    </row>
    <row r="11" spans="1:63" x14ac:dyDescent="0.25">
      <c r="A11" s="669"/>
      <c r="B11" s="669"/>
      <c r="C11" s="677"/>
      <c r="D11" s="703"/>
      <c r="E11" s="677"/>
      <c r="F11" s="714"/>
      <c r="G11" s="714"/>
      <c r="H11" s="714"/>
      <c r="I11" s="703"/>
      <c r="J11" s="397">
        <v>2</v>
      </c>
      <c r="K11" s="398" t="s">
        <v>166</v>
      </c>
      <c r="L11" s="677"/>
      <c r="M11" s="677"/>
      <c r="N11" s="701"/>
      <c r="O11" s="700"/>
      <c r="P11" s="700"/>
      <c r="Q11" s="700"/>
      <c r="R11" s="677"/>
      <c r="S11" s="400" t="s">
        <v>146</v>
      </c>
      <c r="T11" s="400">
        <f>IFERROR(VLOOKUP($S11,TABLAS!$A$10:$B$14,2,FALSE),0)</f>
        <v>3</v>
      </c>
      <c r="U11" s="698"/>
      <c r="V11" s="697"/>
      <c r="W11" s="697"/>
      <c r="X11" s="443"/>
      <c r="Y11" s="401">
        <v>9</v>
      </c>
      <c r="Z11" s="401"/>
      <c r="AA11" s="401"/>
      <c r="AB11" s="401"/>
      <c r="AC11" s="401" t="str">
        <f>IFERROR(VLOOKUP(Y11,CONTROLES!$A$5:$Y$297,2,FALSE),"")</f>
        <v>Diligenciamiento del FO-AD-17 Solicitud de bienes y servicios</v>
      </c>
      <c r="AD11" s="401" t="str">
        <f>IFERROR(VLOOKUP(Y11,CONTROLES!$A$6:$Y$35,8,FALSE),"")</f>
        <v>Preventivo</v>
      </c>
      <c r="AE11" s="401"/>
      <c r="AF11" s="401" t="str">
        <f>IFERROR(VLOOKUP(Z11,CONTROLES!$A$5:$Y$297,2,FALSE),"")</f>
        <v/>
      </c>
      <c r="AG11" s="401"/>
      <c r="AH11" s="401"/>
      <c r="AI11" s="401" t="str">
        <f>IFERROR(VLOOKUP(AA11,CONTROLES!$A$5:$Y$297,2,FALSE),"")</f>
        <v/>
      </c>
      <c r="AJ11" s="401"/>
      <c r="AK11" s="401"/>
      <c r="AL11" s="401" t="str">
        <f>IFERROR(VLOOKUP(AB11,CONTROLES!$A$5:$Y$297,2,FALSE),"")</f>
        <v/>
      </c>
      <c r="AM11" s="401"/>
      <c r="AN11" s="401"/>
      <c r="AO11" s="402">
        <f>IFERROR(VLOOKUP(Y11,CONTROLES!$A$6:$Y$25,24,FALSE),"")</f>
        <v>0.85000000000000009</v>
      </c>
      <c r="AP11" s="402" t="str">
        <f>IFERROR(VLOOKUP(Z11,CONTROLES!$A$6:$Y$25,24,FALSE),"")</f>
        <v/>
      </c>
      <c r="AQ11" s="402" t="str">
        <f>IFERROR(VLOOKUP(AA11,CONTROLES!$A$6:$Y$25,24,FALSE),"")</f>
        <v/>
      </c>
      <c r="AR11" s="402" t="str">
        <f>IFERROR(VLOOKUP(AB11,CONTROLES!$A$6:$Y$25,24,FALSE),"")</f>
        <v/>
      </c>
      <c r="AS11" s="401" t="str">
        <f>IFERROR(VLOOKUP(Y11,CONTROLES!$A$6:$Y$25,5,FALSE),"")</f>
        <v>Probabilidad</v>
      </c>
      <c r="AT11" s="401" t="str">
        <f>IFERROR(VLOOKUP(Z11,CONTROLES!$A$6:$Y$25,5,FALSE),"")</f>
        <v/>
      </c>
      <c r="AU11" s="401" t="str">
        <f>IFERROR(VLOOKUP(AA11,CONTROLES!$A$6:$Y$25,5,FALSE),"")</f>
        <v/>
      </c>
      <c r="AV11" s="401" t="str">
        <f>IFERROR(VLOOKUP(AB11,CONTROLES!$A$6:$Y$25,5,FALSE),"")</f>
        <v/>
      </c>
      <c r="AW11" s="403">
        <f t="shared" si="0"/>
        <v>0.85000000000000009</v>
      </c>
      <c r="AX11" s="403">
        <f t="shared" si="1"/>
        <v>0</v>
      </c>
      <c r="AY11" s="675"/>
      <c r="AZ11" s="672"/>
      <c r="BA11" s="441"/>
      <c r="BB11" s="671"/>
      <c r="BC11" s="672"/>
      <c r="BD11" s="760"/>
      <c r="BE11" s="443"/>
      <c r="BF11" s="684"/>
      <c r="BG11" s="443"/>
      <c r="BH11" s="679"/>
      <c r="BI11" s="752"/>
      <c r="BJ11" s="682"/>
      <c r="BK11" s="682"/>
    </row>
    <row r="12" spans="1:63" x14ac:dyDescent="0.25">
      <c r="A12" s="669"/>
      <c r="B12" s="669"/>
      <c r="C12" s="677"/>
      <c r="D12" s="703"/>
      <c r="E12" s="677"/>
      <c r="F12" s="714"/>
      <c r="G12" s="714"/>
      <c r="H12" s="714"/>
      <c r="I12" s="703"/>
      <c r="J12" s="397">
        <v>3</v>
      </c>
      <c r="K12" s="398"/>
      <c r="L12" s="677"/>
      <c r="M12" s="677"/>
      <c r="N12" s="701"/>
      <c r="O12" s="700"/>
      <c r="P12" s="700"/>
      <c r="Q12" s="700"/>
      <c r="R12" s="677"/>
      <c r="S12" s="400"/>
      <c r="T12" s="400">
        <f>IFERROR(VLOOKUP($S12,TABLAS!$A$10:$B$14,2,FALSE),0)</f>
        <v>0</v>
      </c>
      <c r="U12" s="698"/>
      <c r="V12" s="697"/>
      <c r="W12" s="697"/>
      <c r="X12" s="443"/>
      <c r="Y12" s="401"/>
      <c r="Z12" s="401"/>
      <c r="AA12" s="401"/>
      <c r="AB12" s="401"/>
      <c r="AC12" s="401" t="str">
        <f>IFERROR(VLOOKUP(Y12,CONTROLES!$A$5:$Y$297,2,FALSE),"")</f>
        <v/>
      </c>
      <c r="AD12" s="401" t="str">
        <f>IFERROR(VLOOKUP(Y12,CONTROLES!$A$6:$Y$35,8,FALSE),"")</f>
        <v/>
      </c>
      <c r="AE12" s="401"/>
      <c r="AF12" s="401" t="str">
        <f>IFERROR(VLOOKUP(Z12,CONTROLES!$A$5:$Y$297,2,FALSE),"")</f>
        <v/>
      </c>
      <c r="AG12" s="401"/>
      <c r="AH12" s="401"/>
      <c r="AI12" s="401" t="str">
        <f>IFERROR(VLOOKUP(AA12,CONTROLES!$A$5:$Y$297,2,FALSE),"")</f>
        <v/>
      </c>
      <c r="AJ12" s="401"/>
      <c r="AK12" s="401"/>
      <c r="AL12" s="401" t="str">
        <f>IFERROR(VLOOKUP(AB12,CONTROLES!$A$5:$Y$297,2,FALSE),"")</f>
        <v/>
      </c>
      <c r="AM12" s="401"/>
      <c r="AN12" s="401"/>
      <c r="AO12" s="402" t="str">
        <f>IFERROR(VLOOKUP(Y12,CONTROLES!$A$6:$Y$25,24,FALSE),"")</f>
        <v/>
      </c>
      <c r="AP12" s="402" t="str">
        <f>IFERROR(VLOOKUP(Z12,CONTROLES!$A$6:$Y$25,24,FALSE),"")</f>
        <v/>
      </c>
      <c r="AQ12" s="402" t="str">
        <f>IFERROR(VLOOKUP(AA12,CONTROLES!$A$6:$Y$25,24,FALSE),"")</f>
        <v/>
      </c>
      <c r="AR12" s="402" t="str">
        <f>IFERROR(VLOOKUP(AB12,CONTROLES!$A$6:$Y$25,24,FALSE),"")</f>
        <v/>
      </c>
      <c r="AS12" s="401" t="str">
        <f>IFERROR(VLOOKUP(Y12,CONTROLES!$A$6:$Y$25,5,FALSE),"")</f>
        <v/>
      </c>
      <c r="AT12" s="401" t="str">
        <f>IFERROR(VLOOKUP(Z12,CONTROLES!$A$6:$Y$25,5,FALSE),"")</f>
        <v/>
      </c>
      <c r="AU12" s="401" t="str">
        <f>IFERROR(VLOOKUP(AA12,CONTROLES!$A$6:$Y$25,5,FALSE),"")</f>
        <v/>
      </c>
      <c r="AV12" s="401" t="str">
        <f>IFERROR(VLOOKUP(AB12,CONTROLES!$A$6:$Y$25,5,FALSE),"")</f>
        <v/>
      </c>
      <c r="AW12" s="403">
        <f t="shared" si="0"/>
        <v>0</v>
      </c>
      <c r="AX12" s="403">
        <f t="shared" si="1"/>
        <v>0</v>
      </c>
      <c r="AY12" s="675"/>
      <c r="AZ12" s="672"/>
      <c r="BA12" s="441"/>
      <c r="BB12" s="671"/>
      <c r="BC12" s="672"/>
      <c r="BD12" s="760"/>
      <c r="BE12" s="443"/>
      <c r="BF12" s="684"/>
      <c r="BG12" s="443"/>
      <c r="BH12" s="679"/>
      <c r="BI12" s="752"/>
      <c r="BJ12" s="682"/>
      <c r="BK12" s="682"/>
    </row>
    <row r="13" spans="1:63" x14ac:dyDescent="0.25">
      <c r="A13" s="669"/>
      <c r="B13" s="669"/>
      <c r="C13" s="677"/>
      <c r="D13" s="703"/>
      <c r="E13" s="677"/>
      <c r="F13" s="714"/>
      <c r="G13" s="714"/>
      <c r="H13" s="714"/>
      <c r="I13" s="703"/>
      <c r="J13" s="397">
        <v>4</v>
      </c>
      <c r="K13" s="398"/>
      <c r="L13" s="677"/>
      <c r="M13" s="677"/>
      <c r="N13" s="701"/>
      <c r="O13" s="700"/>
      <c r="P13" s="700"/>
      <c r="Q13" s="700"/>
      <c r="R13" s="677"/>
      <c r="S13" s="400"/>
      <c r="T13" s="400">
        <f>IFERROR(VLOOKUP($S13,TABLAS!$A$10:$B$14,2,FALSE),0)</f>
        <v>0</v>
      </c>
      <c r="U13" s="698"/>
      <c r="V13" s="697"/>
      <c r="W13" s="697"/>
      <c r="X13" s="443"/>
      <c r="Y13" s="401"/>
      <c r="Z13" s="401"/>
      <c r="AA13" s="401"/>
      <c r="AB13" s="401"/>
      <c r="AC13" s="401" t="str">
        <f>IFERROR(VLOOKUP(Y13,CONTROLES!$A$5:$Y$297,2,FALSE),"")</f>
        <v/>
      </c>
      <c r="AD13" s="401" t="str">
        <f>IFERROR(VLOOKUP(Y13,CONTROLES!$A$6:$Y$35,8,FALSE),"")</f>
        <v/>
      </c>
      <c r="AE13" s="401"/>
      <c r="AF13" s="401" t="str">
        <f>IFERROR(VLOOKUP(Z13,CONTROLES!$A$5:$Y$297,2,FALSE),"")</f>
        <v/>
      </c>
      <c r="AG13" s="401"/>
      <c r="AH13" s="401"/>
      <c r="AI13" s="401" t="str">
        <f>IFERROR(VLOOKUP(AA13,CONTROLES!$A$5:$Y$297,2,FALSE),"")</f>
        <v/>
      </c>
      <c r="AJ13" s="401"/>
      <c r="AK13" s="401"/>
      <c r="AL13" s="401" t="str">
        <f>IFERROR(VLOOKUP(AB13,CONTROLES!$A$5:$Y$297,2,FALSE),"")</f>
        <v/>
      </c>
      <c r="AM13" s="401"/>
      <c r="AN13" s="401"/>
      <c r="AO13" s="402" t="str">
        <f>IFERROR(VLOOKUP(Y13,CONTROLES!$A$6:$Y$25,24,FALSE),"")</f>
        <v/>
      </c>
      <c r="AP13" s="402" t="str">
        <f>IFERROR(VLOOKUP(Z13,CONTROLES!$A$6:$Y$25,24,FALSE),"")</f>
        <v/>
      </c>
      <c r="AQ13" s="402" t="str">
        <f>IFERROR(VLOOKUP(AA13,CONTROLES!$A$6:$Y$25,24,FALSE),"")</f>
        <v/>
      </c>
      <c r="AR13" s="402" t="str">
        <f>IFERROR(VLOOKUP(AB13,CONTROLES!$A$6:$Y$25,24,FALSE),"")</f>
        <v/>
      </c>
      <c r="AS13" s="401" t="str">
        <f>IFERROR(VLOOKUP(Y13,CONTROLES!$A$6:$Y$25,5,FALSE),"")</f>
        <v/>
      </c>
      <c r="AT13" s="401" t="str">
        <f>IFERROR(VLOOKUP(Z13,CONTROLES!$A$6:$Y$25,5,FALSE),"")</f>
        <v/>
      </c>
      <c r="AU13" s="401" t="str">
        <f>IFERROR(VLOOKUP(AA13,CONTROLES!$A$6:$Y$25,5,FALSE),"")</f>
        <v/>
      </c>
      <c r="AV13" s="401" t="str">
        <f>IFERROR(VLOOKUP(AB13,CONTROLES!$A$6:$Y$25,5,FALSE),"")</f>
        <v/>
      </c>
      <c r="AW13" s="403">
        <f t="shared" si="0"/>
        <v>0</v>
      </c>
      <c r="AX13" s="403">
        <f t="shared" si="1"/>
        <v>0</v>
      </c>
      <c r="AY13" s="675"/>
      <c r="AZ13" s="672"/>
      <c r="BA13" s="441"/>
      <c r="BB13" s="671"/>
      <c r="BC13" s="672"/>
      <c r="BD13" s="760"/>
      <c r="BE13" s="443"/>
      <c r="BF13" s="684"/>
      <c r="BG13" s="443"/>
      <c r="BH13" s="679"/>
      <c r="BI13" s="752"/>
      <c r="BJ13" s="682"/>
      <c r="BK13" s="682"/>
    </row>
    <row r="14" spans="1:63" x14ac:dyDescent="0.25">
      <c r="A14" s="669"/>
      <c r="B14" s="669"/>
      <c r="C14" s="677"/>
      <c r="D14" s="703"/>
      <c r="E14" s="677"/>
      <c r="F14" s="714"/>
      <c r="G14" s="714"/>
      <c r="H14" s="714"/>
      <c r="I14" s="703"/>
      <c r="J14" s="397">
        <v>5</v>
      </c>
      <c r="K14" s="398"/>
      <c r="L14" s="677"/>
      <c r="M14" s="677"/>
      <c r="N14" s="701"/>
      <c r="O14" s="700"/>
      <c r="P14" s="700"/>
      <c r="Q14" s="700"/>
      <c r="R14" s="677"/>
      <c r="S14" s="400"/>
      <c r="T14" s="400">
        <f>IFERROR(VLOOKUP($S14,TABLAS!$A$10:$B$14,2,FALSE),0)</f>
        <v>0</v>
      </c>
      <c r="U14" s="698"/>
      <c r="V14" s="697"/>
      <c r="W14" s="697"/>
      <c r="X14" s="443"/>
      <c r="Y14" s="401"/>
      <c r="Z14" s="401"/>
      <c r="AA14" s="401"/>
      <c r="AB14" s="401"/>
      <c r="AC14" s="401" t="str">
        <f>IFERROR(VLOOKUP(Y14,CONTROLES!$A$5:$Y$297,2,FALSE),"")</f>
        <v/>
      </c>
      <c r="AD14" s="401" t="str">
        <f>IFERROR(VLOOKUP(Y14,CONTROLES!$A$6:$Y$35,8,FALSE),"")</f>
        <v/>
      </c>
      <c r="AE14" s="401"/>
      <c r="AF14" s="401" t="str">
        <f>IFERROR(VLOOKUP(Z14,CONTROLES!$A$5:$Y$297,2,FALSE),"")</f>
        <v/>
      </c>
      <c r="AG14" s="401"/>
      <c r="AH14" s="401"/>
      <c r="AI14" s="401" t="str">
        <f>IFERROR(VLOOKUP(AA14,CONTROLES!$A$5:$Y$297,2,FALSE),"")</f>
        <v/>
      </c>
      <c r="AJ14" s="401"/>
      <c r="AK14" s="401"/>
      <c r="AL14" s="401" t="str">
        <f>IFERROR(VLOOKUP(AB14,CONTROLES!$A$5:$Y$297,2,FALSE),"")</f>
        <v/>
      </c>
      <c r="AM14" s="401"/>
      <c r="AN14" s="401"/>
      <c r="AO14" s="402" t="str">
        <f>IFERROR(VLOOKUP(Y14,CONTROLES!$A$6:$Y$25,24,FALSE),"")</f>
        <v/>
      </c>
      <c r="AP14" s="402" t="str">
        <f>IFERROR(VLOOKUP(Z14,CONTROLES!$A$6:$Y$25,24,FALSE),"")</f>
        <v/>
      </c>
      <c r="AQ14" s="402" t="str">
        <f>IFERROR(VLOOKUP(AA14,CONTROLES!$A$6:$Y$25,24,FALSE),"")</f>
        <v/>
      </c>
      <c r="AR14" s="402" t="str">
        <f>IFERROR(VLOOKUP(AB14,CONTROLES!$A$6:$Y$25,24,FALSE),"")</f>
        <v/>
      </c>
      <c r="AS14" s="401" t="str">
        <f>IFERROR(VLOOKUP(Y14,CONTROLES!$A$6:$Y$25,5,FALSE),"")</f>
        <v/>
      </c>
      <c r="AT14" s="401" t="str">
        <f>IFERROR(VLOOKUP(Z14,CONTROLES!$A$6:$Y$25,5,FALSE),"")</f>
        <v/>
      </c>
      <c r="AU14" s="401" t="str">
        <f>IFERROR(VLOOKUP(AA14,CONTROLES!$A$6:$Y$25,5,FALSE),"")</f>
        <v/>
      </c>
      <c r="AV14" s="401" t="str">
        <f>IFERROR(VLOOKUP(AB14,CONTROLES!$A$6:$Y$25,5,FALSE),"")</f>
        <v/>
      </c>
      <c r="AW14" s="403">
        <f t="shared" si="0"/>
        <v>0</v>
      </c>
      <c r="AX14" s="403">
        <f t="shared" si="1"/>
        <v>0</v>
      </c>
      <c r="AY14" s="675"/>
      <c r="AZ14" s="672"/>
      <c r="BA14" s="441"/>
      <c r="BB14" s="671"/>
      <c r="BC14" s="672"/>
      <c r="BD14" s="760"/>
      <c r="BE14" s="443"/>
      <c r="BF14" s="684"/>
      <c r="BG14" s="443"/>
      <c r="BH14" s="679"/>
      <c r="BI14" s="752"/>
      <c r="BJ14" s="682"/>
      <c r="BK14" s="682"/>
    </row>
    <row r="15" spans="1:63" x14ac:dyDescent="0.25">
      <c r="A15" s="669"/>
      <c r="B15" s="669"/>
      <c r="C15" s="677"/>
      <c r="D15" s="703"/>
      <c r="E15" s="677"/>
      <c r="F15" s="714"/>
      <c r="G15" s="714"/>
      <c r="H15" s="714"/>
      <c r="I15" s="703"/>
      <c r="J15" s="397">
        <v>6</v>
      </c>
      <c r="K15" s="398"/>
      <c r="L15" s="677"/>
      <c r="M15" s="677"/>
      <c r="N15" s="701"/>
      <c r="O15" s="700"/>
      <c r="P15" s="700"/>
      <c r="Q15" s="700"/>
      <c r="R15" s="677"/>
      <c r="S15" s="400"/>
      <c r="T15" s="400">
        <f>IFERROR(VLOOKUP($S15,TABLAS!$A$10:$B$14,2,FALSE),0)</f>
        <v>0</v>
      </c>
      <c r="U15" s="698"/>
      <c r="V15" s="697"/>
      <c r="W15" s="697"/>
      <c r="X15" s="443"/>
      <c r="Y15" s="401"/>
      <c r="Z15" s="401"/>
      <c r="AA15" s="401"/>
      <c r="AB15" s="401"/>
      <c r="AC15" s="401" t="str">
        <f>IFERROR(VLOOKUP(Y15,CONTROLES!$A$5:$Y$297,2,FALSE),"")</f>
        <v/>
      </c>
      <c r="AD15" s="401" t="str">
        <f>IFERROR(VLOOKUP(Y15,CONTROLES!$A$6:$Y$35,8,FALSE),"")</f>
        <v/>
      </c>
      <c r="AE15" s="401"/>
      <c r="AF15" s="401" t="str">
        <f>IFERROR(VLOOKUP(Z15,CONTROLES!$A$5:$Y$297,2,FALSE),"")</f>
        <v/>
      </c>
      <c r="AG15" s="401"/>
      <c r="AH15" s="401"/>
      <c r="AI15" s="401" t="str">
        <f>IFERROR(VLOOKUP(AA15,CONTROLES!$A$5:$Y$297,2,FALSE),"")</f>
        <v/>
      </c>
      <c r="AJ15" s="401"/>
      <c r="AK15" s="401"/>
      <c r="AL15" s="401" t="str">
        <f>IFERROR(VLOOKUP(AB15,CONTROLES!$A$5:$Y$297,2,FALSE),"")</f>
        <v/>
      </c>
      <c r="AM15" s="401"/>
      <c r="AN15" s="401"/>
      <c r="AO15" s="402" t="str">
        <f>IFERROR(VLOOKUP(Y15,CONTROLES!$A$6:$Y$25,24,FALSE),"")</f>
        <v/>
      </c>
      <c r="AP15" s="402" t="str">
        <f>IFERROR(VLOOKUP(Z15,CONTROLES!$A$6:$Y$25,24,FALSE),"")</f>
        <v/>
      </c>
      <c r="AQ15" s="402" t="str">
        <f>IFERROR(VLOOKUP(AA15,CONTROLES!$A$6:$Y$25,24,FALSE),"")</f>
        <v/>
      </c>
      <c r="AR15" s="402" t="str">
        <f>IFERROR(VLOOKUP(AB15,CONTROLES!$A$6:$Y$25,24,FALSE),"")</f>
        <v/>
      </c>
      <c r="AS15" s="401" t="str">
        <f>IFERROR(VLOOKUP(Y15,CONTROLES!$A$6:$Y$25,5,FALSE),"")</f>
        <v/>
      </c>
      <c r="AT15" s="401" t="str">
        <f>IFERROR(VLOOKUP(Z15,CONTROLES!$A$6:$Y$25,5,FALSE),"")</f>
        <v/>
      </c>
      <c r="AU15" s="401" t="str">
        <f>IFERROR(VLOOKUP(AA15,CONTROLES!$A$6:$Y$25,5,FALSE),"")</f>
        <v/>
      </c>
      <c r="AV15" s="401" t="str">
        <f>IFERROR(VLOOKUP(AB15,CONTROLES!$A$6:$Y$25,5,FALSE),"")</f>
        <v/>
      </c>
      <c r="AW15" s="403">
        <f t="shared" si="0"/>
        <v>0</v>
      </c>
      <c r="AX15" s="403">
        <f t="shared" si="1"/>
        <v>0</v>
      </c>
      <c r="AY15" s="675"/>
      <c r="AZ15" s="672"/>
      <c r="BA15" s="441"/>
      <c r="BB15" s="671"/>
      <c r="BC15" s="672"/>
      <c r="BD15" s="760"/>
      <c r="BE15" s="443"/>
      <c r="BF15" s="684"/>
      <c r="BG15" s="443"/>
      <c r="BH15" s="679"/>
      <c r="BI15" s="752"/>
      <c r="BJ15" s="682"/>
      <c r="BK15" s="682"/>
    </row>
    <row r="16" spans="1:63" x14ac:dyDescent="0.25">
      <c r="A16" s="669"/>
      <c r="B16" s="669"/>
      <c r="C16" s="677"/>
      <c r="D16" s="704"/>
      <c r="E16" s="677"/>
      <c r="F16" s="714"/>
      <c r="G16" s="714"/>
      <c r="H16" s="714"/>
      <c r="I16" s="704"/>
      <c r="J16" s="397">
        <v>7</v>
      </c>
      <c r="K16" s="398"/>
      <c r="L16" s="677"/>
      <c r="M16" s="677"/>
      <c r="N16" s="701"/>
      <c r="O16" s="700"/>
      <c r="P16" s="700"/>
      <c r="Q16" s="700"/>
      <c r="R16" s="677"/>
      <c r="S16" s="400"/>
      <c r="T16" s="400">
        <f>IFERROR(VLOOKUP($S16,TABLAS!$A$10:$B$14,2,FALSE),0)</f>
        <v>0</v>
      </c>
      <c r="U16" s="698"/>
      <c r="V16" s="697"/>
      <c r="W16" s="697"/>
      <c r="X16" s="443"/>
      <c r="Y16" s="401"/>
      <c r="Z16" s="401"/>
      <c r="AA16" s="401"/>
      <c r="AB16" s="401"/>
      <c r="AC16" s="401" t="str">
        <f>IFERROR(VLOOKUP(Y16,CONTROLES!$A$5:$Y$297,2,FALSE),"")</f>
        <v/>
      </c>
      <c r="AD16" s="401" t="str">
        <f>IFERROR(VLOOKUP(Y16,CONTROLES!$A$6:$Y$35,8,FALSE),"")</f>
        <v/>
      </c>
      <c r="AE16" s="401"/>
      <c r="AF16" s="401" t="str">
        <f>IFERROR(VLOOKUP(Z16,CONTROLES!$A$5:$Y$297,2,FALSE),"")</f>
        <v/>
      </c>
      <c r="AG16" s="401"/>
      <c r="AH16" s="401"/>
      <c r="AI16" s="401" t="str">
        <f>IFERROR(VLOOKUP(AA16,CONTROLES!$A$5:$Y$297,2,FALSE),"")</f>
        <v/>
      </c>
      <c r="AJ16" s="401"/>
      <c r="AK16" s="401"/>
      <c r="AL16" s="401" t="str">
        <f>IFERROR(VLOOKUP(AB16,CONTROLES!$A$5:$Y$297,2,FALSE),"")</f>
        <v/>
      </c>
      <c r="AM16" s="401"/>
      <c r="AN16" s="401"/>
      <c r="AO16" s="402" t="str">
        <f>IFERROR(VLOOKUP(Y16,CONTROLES!$A$6:$Y$25,24,FALSE),"")</f>
        <v/>
      </c>
      <c r="AP16" s="402" t="str">
        <f>IFERROR(VLOOKUP(Z16,CONTROLES!$A$6:$Y$25,24,FALSE),"")</f>
        <v/>
      </c>
      <c r="AQ16" s="402" t="str">
        <f>IFERROR(VLOOKUP(AA16,CONTROLES!$A$6:$Y$25,24,FALSE),"")</f>
        <v/>
      </c>
      <c r="AR16" s="402" t="str">
        <f>IFERROR(VLOOKUP(AB16,CONTROLES!$A$6:$Y$25,24,FALSE),"")</f>
        <v/>
      </c>
      <c r="AS16" s="401" t="str">
        <f>IFERROR(VLOOKUP(Y16,CONTROLES!$A$6:$Y$25,5,FALSE),"")</f>
        <v/>
      </c>
      <c r="AT16" s="401" t="str">
        <f>IFERROR(VLOOKUP(Z16,CONTROLES!$A$6:$Y$25,5,FALSE),"")</f>
        <v/>
      </c>
      <c r="AU16" s="401" t="str">
        <f>IFERROR(VLOOKUP(AA16,CONTROLES!$A$6:$Y$25,5,FALSE),"")</f>
        <v/>
      </c>
      <c r="AV16" s="401" t="str">
        <f>IFERROR(VLOOKUP(AB16,CONTROLES!$A$6:$Y$25,5,FALSE),"")</f>
        <v/>
      </c>
      <c r="AW16" s="403">
        <f t="shared" si="0"/>
        <v>0</v>
      </c>
      <c r="AX16" s="403">
        <f t="shared" si="1"/>
        <v>0</v>
      </c>
      <c r="AY16" s="676"/>
      <c r="AZ16" s="672"/>
      <c r="BA16" s="442"/>
      <c r="BB16" s="671"/>
      <c r="BC16" s="672"/>
      <c r="BD16" s="761"/>
      <c r="BE16" s="443"/>
      <c r="BF16" s="685"/>
      <c r="BG16" s="443"/>
      <c r="BH16" s="680"/>
      <c r="BI16" s="753"/>
      <c r="BJ16" s="682"/>
      <c r="BK16" s="682"/>
    </row>
    <row r="17" spans="1:63" ht="26.4" x14ac:dyDescent="0.25">
      <c r="A17" s="669">
        <f>A10+1</f>
        <v>3</v>
      </c>
      <c r="B17" s="669" t="s">
        <v>44</v>
      </c>
      <c r="C17" s="677" t="s">
        <v>6</v>
      </c>
      <c r="D17" s="702" t="s">
        <v>45</v>
      </c>
      <c r="E17" s="677" t="s">
        <v>46</v>
      </c>
      <c r="F17" s="714" t="s">
        <v>132</v>
      </c>
      <c r="G17" s="714" t="s">
        <v>133</v>
      </c>
      <c r="H17" s="714" t="s">
        <v>134</v>
      </c>
      <c r="I17" s="702" t="s">
        <v>157</v>
      </c>
      <c r="J17" s="397">
        <v>1</v>
      </c>
      <c r="K17" s="398" t="s">
        <v>167</v>
      </c>
      <c r="L17" s="677" t="s">
        <v>168</v>
      </c>
      <c r="M17" s="677" t="s">
        <v>160</v>
      </c>
      <c r="N17" s="701" t="s">
        <v>161</v>
      </c>
      <c r="O17" s="700" t="s">
        <v>162</v>
      </c>
      <c r="P17" s="700" t="s">
        <v>163</v>
      </c>
      <c r="Q17" s="700" t="s">
        <v>142</v>
      </c>
      <c r="R17" s="677" t="s">
        <v>143</v>
      </c>
      <c r="S17" s="400" t="s">
        <v>169</v>
      </c>
      <c r="T17" s="400">
        <f>IFERROR(VLOOKUP($S17,TABLAS!$A$10:$B$14,2,FALSE),0)</f>
        <v>4</v>
      </c>
      <c r="U17" s="698" t="s">
        <v>145</v>
      </c>
      <c r="V17" s="697">
        <f>IFERROR(VLOOKUP($U17,TABLAS!$A$2:$B$6,2,FALSE),0)</f>
        <v>3</v>
      </c>
      <c r="W17" s="697" t="str">
        <f t="shared" ref="W17" si="2">MAX($T17:$T23)&amp;V17</f>
        <v>43</v>
      </c>
      <c r="X17" s="443" t="str">
        <f t="shared" ref="X17" si="3">IF(OR(W17="11",W17="12",W17="21",W17="22",W17="31"),"BAJO",IF(OR(W17="13",W17="23",W17="32",W17="41"),"LEVE",IF(OR(W17="14",W17="15",W17="24",W17="33",W17="43",W17="42",W17="52",W17="51"),"MODERADO",IF(OR(W17="25",W17="34",W17="35",W17="44",W17="45",W17="53",W17="54",W17="55"),"IMPORTANTE"))))</f>
        <v>MODERADO</v>
      </c>
      <c r="Y17" s="401">
        <v>1</v>
      </c>
      <c r="Z17" s="401"/>
      <c r="AA17" s="401"/>
      <c r="AB17" s="401"/>
      <c r="AC17" s="401" t="str">
        <f>IFERROR(VLOOKUP(Y17,CONTROLES!$A$5:$Y$297,2,FALSE),"")</f>
        <v>Ajustar y aplicar el PR-AD-04 Selección, evaluación y reevaluación de proveedor y/o contratistas</v>
      </c>
      <c r="AD17" s="401" t="str">
        <f>IFERROR(VLOOKUP(Y17,CONTROLES!$A$6:$Y$35,8,FALSE),"")</f>
        <v>Preventivo</v>
      </c>
      <c r="AE17" s="401"/>
      <c r="AF17" s="401" t="str">
        <f>IFERROR(VLOOKUP(Z17,CONTROLES!$A$5:$Y$297,2,FALSE),"")</f>
        <v/>
      </c>
      <c r="AG17" s="401"/>
      <c r="AH17" s="401"/>
      <c r="AI17" s="401" t="str">
        <f>IFERROR(VLOOKUP(AA17,CONTROLES!$A$5:$Y$297,2,FALSE),"")</f>
        <v/>
      </c>
      <c r="AJ17" s="401"/>
      <c r="AK17" s="401"/>
      <c r="AL17" s="401" t="str">
        <f>IFERROR(VLOOKUP(AB17,CONTROLES!$A$5:$Y$297,2,FALSE),"")</f>
        <v/>
      </c>
      <c r="AM17" s="401"/>
      <c r="AN17" s="401"/>
      <c r="AO17" s="402">
        <f>IFERROR(VLOOKUP(Y17,CONTROLES!$A$6:$Y$25,24,FALSE),"")</f>
        <v>0.8125</v>
      </c>
      <c r="AP17" s="402" t="str">
        <f>IFERROR(VLOOKUP(Z17,CONTROLES!$A$6:$Y$25,24,FALSE),"")</f>
        <v/>
      </c>
      <c r="AQ17" s="402" t="str">
        <f>IFERROR(VLOOKUP(AA17,CONTROLES!$A$6:$Y$25,24,FALSE),"")</f>
        <v/>
      </c>
      <c r="AR17" s="402" t="str">
        <f>IFERROR(VLOOKUP(AB17,CONTROLES!$A$6:$Y$25,24,FALSE),"")</f>
        <v/>
      </c>
      <c r="AS17" s="401" t="str">
        <f>IFERROR(VLOOKUP(Y17,CONTROLES!$A$6:$Y$25,5,FALSE),"")</f>
        <v>Probabilidad</v>
      </c>
      <c r="AT17" s="401" t="str">
        <f>IFERROR(VLOOKUP(Z17,CONTROLES!$A$6:$Y$25,5,FALSE),"")</f>
        <v/>
      </c>
      <c r="AU17" s="401" t="str">
        <f>IFERROR(VLOOKUP(AA17,CONTROLES!$A$6:$Y$25,5,FALSE),"")</f>
        <v/>
      </c>
      <c r="AV17" s="401" t="str">
        <f>IFERROR(VLOOKUP(AB17,CONTROLES!$A$6:$Y$25,5,FALSE),"")</f>
        <v/>
      </c>
      <c r="AW17" s="403">
        <f t="shared" si="0"/>
        <v>0.8125</v>
      </c>
      <c r="AX17" s="403">
        <f t="shared" si="1"/>
        <v>0</v>
      </c>
      <c r="AY17" s="674" t="str">
        <f>IF(MAX(AX17:AX23)&gt;MAX(BF17:BF23),"Consecuencia",IF(MAX(AX17:AX23)&gt;MAX(BF17:BF23),"Probabilidad",""))</f>
        <v/>
      </c>
      <c r="AZ17" s="672">
        <f>IF(AY17="Probabilidad",MAX(BF17:BF23),MAX(AX17:AX23))</f>
        <v>0</v>
      </c>
      <c r="BA17" s="440" t="str" cm="1">
        <f t="array" ref="BA17">IF(OR(AY17="Consecuencia",AY17="Probabilidad"),IF(AZ17&lt;CONTROLES!$AA$16:$AB$16,IF(AND(AZ17&gt;=CONTROLES!$AA$15,AZ17&lt;CONTROLES!$AB$15),CONTROLES!$AC$15,IF(AND(AZ17&gt;=CONTROLES!$AA$14,AZ17&lt;CONTROLES!$AB$14),CONTROLES!$AC$14,IF(AND(AZ17&gt;=CONTROLES!$AA$13,AZ17&lt;CONTROLES!$AB$13),CONTROLES!$AC$13,IF(AND(AZ17&gt;=CONTROLES!$AA$12,AZ17&lt;=CONTROLES!$AB$12),CONTROLES!$AC$12))))),"")</f>
        <v/>
      </c>
      <c r="BB17" s="671" t="s">
        <v>155</v>
      </c>
      <c r="BC17" s="672">
        <f>VLOOKUP(BB17,TABLAS!$A$10:$B$14,2,FALSE)</f>
        <v>2</v>
      </c>
      <c r="BD17" s="673" t="s">
        <v>145</v>
      </c>
      <c r="BE17" s="443">
        <f>VLOOKUP(BD17,TABLAS!$A$2:$B$6,2,FALSE)</f>
        <v>3</v>
      </c>
      <c r="BF17" s="683" t="str">
        <f>BC17&amp;BE17</f>
        <v>23</v>
      </c>
      <c r="BG17" s="443" t="str">
        <f>IF(OR(BF17="11",BF17="12",BF17="21",BF17="22",BF17="31"),"BAJO",IF(OR(BF17="13",BF17="23",BF17="32",BF17="41"),"LEVE",IF(OR(BF17="14",BF17="15",BF17="24",BF17="33",BF17="43",BF17="42",BF17="52",BF17="51"),"MODERADO",IF(OR(BF17="25",BF17="34",BF17="35",BF17="44",BF17="45",BF17="53",BF17="54",BF17="55"),"IMPORTANTE"))))</f>
        <v>LEVE</v>
      </c>
      <c r="BH17" s="678" t="s">
        <v>148</v>
      </c>
      <c r="BI17" s="751" t="s">
        <v>149</v>
      </c>
      <c r="BJ17" s="682" t="str">
        <f>IF(BH17="SI","NO","SI")</f>
        <v>NO</v>
      </c>
      <c r="BK17" s="682"/>
    </row>
    <row r="18" spans="1:63" x14ac:dyDescent="0.25">
      <c r="A18" s="669"/>
      <c r="B18" s="669"/>
      <c r="C18" s="677"/>
      <c r="D18" s="703"/>
      <c r="E18" s="677"/>
      <c r="F18" s="714"/>
      <c r="G18" s="714"/>
      <c r="H18" s="714"/>
      <c r="I18" s="703"/>
      <c r="J18" s="397">
        <v>2</v>
      </c>
      <c r="K18" s="398"/>
      <c r="L18" s="677"/>
      <c r="M18" s="677"/>
      <c r="N18" s="701"/>
      <c r="O18" s="700"/>
      <c r="P18" s="700"/>
      <c r="Q18" s="700"/>
      <c r="R18" s="677"/>
      <c r="S18" s="400"/>
      <c r="T18" s="400">
        <f>IFERROR(VLOOKUP($S18,TABLAS!$A$10:$B$14,2,FALSE),0)</f>
        <v>0</v>
      </c>
      <c r="U18" s="698"/>
      <c r="V18" s="697"/>
      <c r="W18" s="697"/>
      <c r="X18" s="443"/>
      <c r="Y18" s="401">
        <v>45</v>
      </c>
      <c r="Z18" s="401"/>
      <c r="AA18" s="401"/>
      <c r="AB18" s="401"/>
      <c r="AC18" s="401" t="str">
        <f>IFERROR(VLOOKUP(Y18,CONTROLES!$A$5:$Y$297,2,FALSE),"")</f>
        <v>Control de verificación de documentación de proveedores y contratistas</v>
      </c>
      <c r="AD18" s="401" t="str">
        <f>IFERROR(VLOOKUP(Y18,CONTROLES!$A$6:$Y$35,8,FALSE),"")</f>
        <v/>
      </c>
      <c r="AE18" s="401"/>
      <c r="AF18" s="401" t="str">
        <f>IFERROR(VLOOKUP(Z18,CONTROLES!$A$5:$Y$297,2,FALSE),"")</f>
        <v/>
      </c>
      <c r="AG18" s="401"/>
      <c r="AH18" s="401"/>
      <c r="AI18" s="401" t="str">
        <f>IFERROR(VLOOKUP(AA18,CONTROLES!$A$5:$Y$297,2,FALSE),"")</f>
        <v/>
      </c>
      <c r="AJ18" s="401"/>
      <c r="AK18" s="401"/>
      <c r="AL18" s="401" t="str">
        <f>IFERROR(VLOOKUP(AB18,CONTROLES!$A$5:$Y$297,2,FALSE),"")</f>
        <v/>
      </c>
      <c r="AM18" s="401"/>
      <c r="AN18" s="401"/>
      <c r="AO18" s="402" t="str">
        <f>IFERROR(VLOOKUP(Y18,CONTROLES!$A$6:$Y$25,24,FALSE),"")</f>
        <v/>
      </c>
      <c r="AP18" s="402" t="str">
        <f>IFERROR(VLOOKUP(Z18,CONTROLES!$A$6:$Y$25,24,FALSE),"")</f>
        <v/>
      </c>
      <c r="AQ18" s="402" t="str">
        <f>IFERROR(VLOOKUP(AA18,CONTROLES!$A$6:$Y$25,24,FALSE),"")</f>
        <v/>
      </c>
      <c r="AR18" s="402" t="str">
        <f>IFERROR(VLOOKUP(AB18,CONTROLES!$A$6:$Y$25,24,FALSE),"")</f>
        <v/>
      </c>
      <c r="AS18" s="401" t="str">
        <f>IFERROR(VLOOKUP(Y18,CONTROLES!$A$6:$Y$25,5,FALSE),"")</f>
        <v/>
      </c>
      <c r="AT18" s="401" t="str">
        <f>IFERROR(VLOOKUP(Z18,CONTROLES!$A$6:$Y$25,5,FALSE),"")</f>
        <v/>
      </c>
      <c r="AU18" s="401" t="str">
        <f>IFERROR(VLOOKUP(AA18,CONTROLES!$A$6:$Y$25,5,FALSE),"")</f>
        <v/>
      </c>
      <c r="AV18" s="401" t="str">
        <f>IFERROR(VLOOKUP(AB18,CONTROLES!$A$6:$Y$25,5,FALSE),"")</f>
        <v/>
      </c>
      <c r="AW18" s="403">
        <f t="shared" si="0"/>
        <v>0</v>
      </c>
      <c r="AX18" s="403">
        <f t="shared" si="1"/>
        <v>0</v>
      </c>
      <c r="AY18" s="675"/>
      <c r="AZ18" s="672"/>
      <c r="BA18" s="441"/>
      <c r="BB18" s="671"/>
      <c r="BC18" s="672"/>
      <c r="BD18" s="673"/>
      <c r="BE18" s="443"/>
      <c r="BF18" s="684"/>
      <c r="BG18" s="443"/>
      <c r="BH18" s="679"/>
      <c r="BI18" s="752"/>
      <c r="BJ18" s="682"/>
      <c r="BK18" s="682"/>
    </row>
    <row r="19" spans="1:63" x14ac:dyDescent="0.25">
      <c r="A19" s="669"/>
      <c r="B19" s="669"/>
      <c r="C19" s="677"/>
      <c r="D19" s="703"/>
      <c r="E19" s="677"/>
      <c r="F19" s="714"/>
      <c r="G19" s="714"/>
      <c r="H19" s="714"/>
      <c r="I19" s="703"/>
      <c r="J19" s="397">
        <v>3</v>
      </c>
      <c r="K19" s="398"/>
      <c r="L19" s="677"/>
      <c r="M19" s="677"/>
      <c r="N19" s="701"/>
      <c r="O19" s="700"/>
      <c r="P19" s="700"/>
      <c r="Q19" s="700"/>
      <c r="R19" s="677"/>
      <c r="S19" s="400"/>
      <c r="T19" s="400">
        <f>IFERROR(VLOOKUP($S19,TABLAS!$A$10:$B$14,2,FALSE),0)</f>
        <v>0</v>
      </c>
      <c r="U19" s="698"/>
      <c r="V19" s="697"/>
      <c r="W19" s="697"/>
      <c r="X19" s="443"/>
      <c r="Y19" s="401"/>
      <c r="Z19" s="401"/>
      <c r="AA19" s="401"/>
      <c r="AB19" s="401"/>
      <c r="AC19" s="401" t="str">
        <f>IFERROR(VLOOKUP(Y19,CONTROLES!$A$5:$Y$297,2,FALSE),"")</f>
        <v/>
      </c>
      <c r="AD19" s="401" t="str">
        <f>IFERROR(VLOOKUP(Y19,CONTROLES!$A$6:$Y$35,8,FALSE),"")</f>
        <v/>
      </c>
      <c r="AE19" s="401"/>
      <c r="AF19" s="401" t="str">
        <f>IFERROR(VLOOKUP(Z19,CONTROLES!$A$5:$Y$297,2,FALSE),"")</f>
        <v/>
      </c>
      <c r="AG19" s="401"/>
      <c r="AH19" s="401"/>
      <c r="AI19" s="401" t="str">
        <f>IFERROR(VLOOKUP(AA19,CONTROLES!$A$5:$Y$297,2,FALSE),"")</f>
        <v/>
      </c>
      <c r="AJ19" s="401"/>
      <c r="AK19" s="401"/>
      <c r="AL19" s="401" t="str">
        <f>IFERROR(VLOOKUP(AB19,CONTROLES!$A$5:$Y$297,2,FALSE),"")</f>
        <v/>
      </c>
      <c r="AM19" s="401"/>
      <c r="AN19" s="401"/>
      <c r="AO19" s="402" t="str">
        <f>IFERROR(VLOOKUP(Y19,CONTROLES!$A$6:$Y$25,24,FALSE),"")</f>
        <v/>
      </c>
      <c r="AP19" s="402" t="str">
        <f>IFERROR(VLOOKUP(Z19,CONTROLES!$A$6:$Y$25,24,FALSE),"")</f>
        <v/>
      </c>
      <c r="AQ19" s="402" t="str">
        <f>IFERROR(VLOOKUP(AA19,CONTROLES!$A$6:$Y$25,24,FALSE),"")</f>
        <v/>
      </c>
      <c r="AR19" s="402" t="str">
        <f>IFERROR(VLOOKUP(AB19,CONTROLES!$A$6:$Y$25,24,FALSE),"")</f>
        <v/>
      </c>
      <c r="AS19" s="401" t="str">
        <f>IFERROR(VLOOKUP(Y19,CONTROLES!$A$6:$Y$25,5,FALSE),"")</f>
        <v/>
      </c>
      <c r="AT19" s="401" t="str">
        <f>IFERROR(VLOOKUP(Z19,CONTROLES!$A$6:$Y$25,5,FALSE),"")</f>
        <v/>
      </c>
      <c r="AU19" s="401" t="str">
        <f>IFERROR(VLOOKUP(AA19,CONTROLES!$A$6:$Y$25,5,FALSE),"")</f>
        <v/>
      </c>
      <c r="AV19" s="401" t="str">
        <f>IFERROR(VLOOKUP(AB19,CONTROLES!$A$6:$Y$25,5,FALSE),"")</f>
        <v/>
      </c>
      <c r="AW19" s="403">
        <f t="shared" si="0"/>
        <v>0</v>
      </c>
      <c r="AX19" s="403">
        <f t="shared" si="1"/>
        <v>0</v>
      </c>
      <c r="AY19" s="675"/>
      <c r="AZ19" s="672"/>
      <c r="BA19" s="441"/>
      <c r="BB19" s="671"/>
      <c r="BC19" s="672"/>
      <c r="BD19" s="673"/>
      <c r="BE19" s="443"/>
      <c r="BF19" s="684"/>
      <c r="BG19" s="443"/>
      <c r="BH19" s="679"/>
      <c r="BI19" s="752"/>
      <c r="BJ19" s="682"/>
      <c r="BK19" s="682"/>
    </row>
    <row r="20" spans="1:63" x14ac:dyDescent="0.25">
      <c r="A20" s="669"/>
      <c r="B20" s="669"/>
      <c r="C20" s="677"/>
      <c r="D20" s="703"/>
      <c r="E20" s="677"/>
      <c r="F20" s="714"/>
      <c r="G20" s="714"/>
      <c r="H20" s="714"/>
      <c r="I20" s="703"/>
      <c r="J20" s="397">
        <v>4</v>
      </c>
      <c r="K20" s="398"/>
      <c r="L20" s="677"/>
      <c r="M20" s="677"/>
      <c r="N20" s="701"/>
      <c r="O20" s="700"/>
      <c r="P20" s="700"/>
      <c r="Q20" s="700"/>
      <c r="R20" s="677"/>
      <c r="S20" s="400"/>
      <c r="T20" s="400">
        <f>IFERROR(VLOOKUP($S20,TABLAS!$A$10:$B$14,2,FALSE),0)</f>
        <v>0</v>
      </c>
      <c r="U20" s="698"/>
      <c r="V20" s="697"/>
      <c r="W20" s="697"/>
      <c r="X20" s="443"/>
      <c r="Y20" s="401"/>
      <c r="Z20" s="401"/>
      <c r="AA20" s="401"/>
      <c r="AB20" s="401"/>
      <c r="AC20" s="401" t="str">
        <f>IFERROR(VLOOKUP(Y20,CONTROLES!$A$5:$Y$297,2,FALSE),"")</f>
        <v/>
      </c>
      <c r="AD20" s="401" t="str">
        <f>IFERROR(VLOOKUP(Y20,CONTROLES!$A$6:$Y$35,8,FALSE),"")</f>
        <v/>
      </c>
      <c r="AE20" s="401"/>
      <c r="AF20" s="401" t="str">
        <f>IFERROR(VLOOKUP(Z20,CONTROLES!$A$5:$Y$297,2,FALSE),"")</f>
        <v/>
      </c>
      <c r="AG20" s="401"/>
      <c r="AH20" s="401"/>
      <c r="AI20" s="401" t="str">
        <f>IFERROR(VLOOKUP(AA20,CONTROLES!$A$5:$Y$297,2,FALSE),"")</f>
        <v/>
      </c>
      <c r="AJ20" s="401"/>
      <c r="AK20" s="401"/>
      <c r="AL20" s="401" t="str">
        <f>IFERROR(VLOOKUP(AB20,CONTROLES!$A$5:$Y$297,2,FALSE),"")</f>
        <v/>
      </c>
      <c r="AM20" s="401"/>
      <c r="AN20" s="401"/>
      <c r="AO20" s="402" t="str">
        <f>IFERROR(VLOOKUP(Y20,CONTROLES!$A$6:$Y$25,24,FALSE),"")</f>
        <v/>
      </c>
      <c r="AP20" s="402" t="str">
        <f>IFERROR(VLOOKUP(Z20,CONTROLES!$A$6:$Y$25,24,FALSE),"")</f>
        <v/>
      </c>
      <c r="AQ20" s="402" t="str">
        <f>IFERROR(VLOOKUP(AA20,CONTROLES!$A$6:$Y$25,24,FALSE),"")</f>
        <v/>
      </c>
      <c r="AR20" s="402" t="str">
        <f>IFERROR(VLOOKUP(AB20,CONTROLES!$A$6:$Y$25,24,FALSE),"")</f>
        <v/>
      </c>
      <c r="AS20" s="401" t="str">
        <f>IFERROR(VLOOKUP(Y20,CONTROLES!$A$6:$Y$25,5,FALSE),"")</f>
        <v/>
      </c>
      <c r="AT20" s="401" t="str">
        <f>IFERROR(VLOOKUP(Z20,CONTROLES!$A$6:$Y$25,5,FALSE),"")</f>
        <v/>
      </c>
      <c r="AU20" s="401" t="str">
        <f>IFERROR(VLOOKUP(AA20,CONTROLES!$A$6:$Y$25,5,FALSE),"")</f>
        <v/>
      </c>
      <c r="AV20" s="401" t="str">
        <f>IFERROR(VLOOKUP(AB20,CONTROLES!$A$6:$Y$25,5,FALSE),"")</f>
        <v/>
      </c>
      <c r="AW20" s="403">
        <f t="shared" si="0"/>
        <v>0</v>
      </c>
      <c r="AX20" s="403">
        <f t="shared" si="1"/>
        <v>0</v>
      </c>
      <c r="AY20" s="675"/>
      <c r="AZ20" s="672"/>
      <c r="BA20" s="441"/>
      <c r="BB20" s="671"/>
      <c r="BC20" s="672"/>
      <c r="BD20" s="673"/>
      <c r="BE20" s="443"/>
      <c r="BF20" s="684"/>
      <c r="BG20" s="443"/>
      <c r="BH20" s="679"/>
      <c r="BI20" s="752"/>
      <c r="BJ20" s="682"/>
      <c r="BK20" s="682"/>
    </row>
    <row r="21" spans="1:63" x14ac:dyDescent="0.25">
      <c r="A21" s="669"/>
      <c r="B21" s="669"/>
      <c r="C21" s="677"/>
      <c r="D21" s="703"/>
      <c r="E21" s="677"/>
      <c r="F21" s="714"/>
      <c r="G21" s="714"/>
      <c r="H21" s="714"/>
      <c r="I21" s="703"/>
      <c r="J21" s="397">
        <v>5</v>
      </c>
      <c r="K21" s="398"/>
      <c r="L21" s="677"/>
      <c r="M21" s="677"/>
      <c r="N21" s="701"/>
      <c r="O21" s="700"/>
      <c r="P21" s="700"/>
      <c r="Q21" s="700"/>
      <c r="R21" s="677"/>
      <c r="S21" s="400"/>
      <c r="T21" s="400">
        <f>IFERROR(VLOOKUP($S21,TABLAS!$A$10:$B$14,2,FALSE),0)</f>
        <v>0</v>
      </c>
      <c r="U21" s="698"/>
      <c r="V21" s="697"/>
      <c r="W21" s="697"/>
      <c r="X21" s="443"/>
      <c r="Y21" s="401"/>
      <c r="Z21" s="401"/>
      <c r="AA21" s="401"/>
      <c r="AB21" s="401"/>
      <c r="AC21" s="401" t="str">
        <f>IFERROR(VLOOKUP(Y21,CONTROLES!$A$5:$Y$297,2,FALSE),"")</f>
        <v/>
      </c>
      <c r="AD21" s="401" t="str">
        <f>IFERROR(VLOOKUP(Y21,CONTROLES!$A$6:$Y$35,8,FALSE),"")</f>
        <v/>
      </c>
      <c r="AE21" s="401"/>
      <c r="AF21" s="401" t="str">
        <f>IFERROR(VLOOKUP(Z21,CONTROLES!$A$5:$Y$297,2,FALSE),"")</f>
        <v/>
      </c>
      <c r="AG21" s="401"/>
      <c r="AH21" s="401"/>
      <c r="AI21" s="401" t="str">
        <f>IFERROR(VLOOKUP(AA21,CONTROLES!$A$5:$Y$297,2,FALSE),"")</f>
        <v/>
      </c>
      <c r="AJ21" s="401"/>
      <c r="AK21" s="401"/>
      <c r="AL21" s="401" t="str">
        <f>IFERROR(VLOOKUP(AB21,CONTROLES!$A$5:$Y$297,2,FALSE),"")</f>
        <v/>
      </c>
      <c r="AM21" s="401"/>
      <c r="AN21" s="401"/>
      <c r="AO21" s="402" t="str">
        <f>IFERROR(VLOOKUP(Y21,CONTROLES!$A$6:$Y$25,24,FALSE),"")</f>
        <v/>
      </c>
      <c r="AP21" s="402" t="str">
        <f>IFERROR(VLOOKUP(Z21,CONTROLES!$A$6:$Y$25,24,FALSE),"")</f>
        <v/>
      </c>
      <c r="AQ21" s="402" t="str">
        <f>IFERROR(VLOOKUP(AA21,CONTROLES!$A$6:$Y$25,24,FALSE),"")</f>
        <v/>
      </c>
      <c r="AR21" s="402" t="str">
        <f>IFERROR(VLOOKUP(AB21,CONTROLES!$A$6:$Y$25,24,FALSE),"")</f>
        <v/>
      </c>
      <c r="AS21" s="401" t="str">
        <f>IFERROR(VLOOKUP(Y21,CONTROLES!$A$6:$Y$25,5,FALSE),"")</f>
        <v/>
      </c>
      <c r="AT21" s="401" t="str">
        <f>IFERROR(VLOOKUP(Z21,CONTROLES!$A$6:$Y$25,5,FALSE),"")</f>
        <v/>
      </c>
      <c r="AU21" s="401" t="str">
        <f>IFERROR(VLOOKUP(AA21,CONTROLES!$A$6:$Y$25,5,FALSE),"")</f>
        <v/>
      </c>
      <c r="AV21" s="401" t="str">
        <f>IFERROR(VLOOKUP(AB21,CONTROLES!$A$6:$Y$25,5,FALSE),"")</f>
        <v/>
      </c>
      <c r="AW21" s="403">
        <f t="shared" si="0"/>
        <v>0</v>
      </c>
      <c r="AX21" s="403">
        <f t="shared" si="1"/>
        <v>0</v>
      </c>
      <c r="AY21" s="675"/>
      <c r="AZ21" s="672"/>
      <c r="BA21" s="441"/>
      <c r="BB21" s="671"/>
      <c r="BC21" s="672"/>
      <c r="BD21" s="673"/>
      <c r="BE21" s="443"/>
      <c r="BF21" s="684"/>
      <c r="BG21" s="443"/>
      <c r="BH21" s="679"/>
      <c r="BI21" s="752"/>
      <c r="BJ21" s="682"/>
      <c r="BK21" s="682"/>
    </row>
    <row r="22" spans="1:63" x14ac:dyDescent="0.25">
      <c r="A22" s="669"/>
      <c r="B22" s="669"/>
      <c r="C22" s="677"/>
      <c r="D22" s="703"/>
      <c r="E22" s="677"/>
      <c r="F22" s="714"/>
      <c r="G22" s="714"/>
      <c r="H22" s="714"/>
      <c r="I22" s="703"/>
      <c r="J22" s="397">
        <v>6</v>
      </c>
      <c r="K22" s="398"/>
      <c r="L22" s="677"/>
      <c r="M22" s="677"/>
      <c r="N22" s="701"/>
      <c r="O22" s="700"/>
      <c r="P22" s="700"/>
      <c r="Q22" s="700"/>
      <c r="R22" s="677"/>
      <c r="S22" s="400"/>
      <c r="T22" s="400">
        <f>IFERROR(VLOOKUP($S22,TABLAS!$A$10:$B$14,2,FALSE),0)</f>
        <v>0</v>
      </c>
      <c r="U22" s="698"/>
      <c r="V22" s="697"/>
      <c r="W22" s="697"/>
      <c r="X22" s="443"/>
      <c r="Y22" s="401"/>
      <c r="Z22" s="401"/>
      <c r="AA22" s="401"/>
      <c r="AB22" s="401"/>
      <c r="AC22" s="401" t="str">
        <f>IFERROR(VLOOKUP(Y22,CONTROLES!$A$5:$Y$297,2,FALSE),"")</f>
        <v/>
      </c>
      <c r="AD22" s="401" t="str">
        <f>IFERROR(VLOOKUP(Y22,CONTROLES!$A$6:$Y$35,8,FALSE),"")</f>
        <v/>
      </c>
      <c r="AE22" s="401"/>
      <c r="AF22" s="401" t="str">
        <f>IFERROR(VLOOKUP(Z22,CONTROLES!$A$5:$Y$297,2,FALSE),"")</f>
        <v/>
      </c>
      <c r="AG22" s="401"/>
      <c r="AH22" s="401"/>
      <c r="AI22" s="401" t="str">
        <f>IFERROR(VLOOKUP(AA22,CONTROLES!$A$5:$Y$297,2,FALSE),"")</f>
        <v/>
      </c>
      <c r="AJ22" s="401"/>
      <c r="AK22" s="401"/>
      <c r="AL22" s="401" t="str">
        <f>IFERROR(VLOOKUP(AB22,CONTROLES!$A$5:$Y$297,2,FALSE),"")</f>
        <v/>
      </c>
      <c r="AM22" s="401"/>
      <c r="AN22" s="401"/>
      <c r="AO22" s="402" t="str">
        <f>IFERROR(VLOOKUP(Y22,CONTROLES!$A$6:$Y$25,24,FALSE),"")</f>
        <v/>
      </c>
      <c r="AP22" s="402" t="str">
        <f>IFERROR(VLOOKUP(Z22,CONTROLES!$A$6:$Y$25,24,FALSE),"")</f>
        <v/>
      </c>
      <c r="AQ22" s="402" t="str">
        <f>IFERROR(VLOOKUP(AA22,CONTROLES!$A$6:$Y$25,24,FALSE),"")</f>
        <v/>
      </c>
      <c r="AR22" s="402" t="str">
        <f>IFERROR(VLOOKUP(AB22,CONTROLES!$A$6:$Y$25,24,FALSE),"")</f>
        <v/>
      </c>
      <c r="AS22" s="401" t="str">
        <f>IFERROR(VLOOKUP(Y22,CONTROLES!$A$6:$Y$25,5,FALSE),"")</f>
        <v/>
      </c>
      <c r="AT22" s="401" t="str">
        <f>IFERROR(VLOOKUP(Z22,CONTROLES!$A$6:$Y$25,5,FALSE),"")</f>
        <v/>
      </c>
      <c r="AU22" s="401" t="str">
        <f>IFERROR(VLOOKUP(AA22,CONTROLES!$A$6:$Y$25,5,FALSE),"")</f>
        <v/>
      </c>
      <c r="AV22" s="401" t="str">
        <f>IFERROR(VLOOKUP(AB22,CONTROLES!$A$6:$Y$25,5,FALSE),"")</f>
        <v/>
      </c>
      <c r="AW22" s="403">
        <f t="shared" si="0"/>
        <v>0</v>
      </c>
      <c r="AX22" s="403">
        <f t="shared" si="1"/>
        <v>0</v>
      </c>
      <c r="AY22" s="675"/>
      <c r="AZ22" s="672"/>
      <c r="BA22" s="441"/>
      <c r="BB22" s="671"/>
      <c r="BC22" s="672"/>
      <c r="BD22" s="673"/>
      <c r="BE22" s="443"/>
      <c r="BF22" s="684"/>
      <c r="BG22" s="443"/>
      <c r="BH22" s="679"/>
      <c r="BI22" s="752"/>
      <c r="BJ22" s="682"/>
      <c r="BK22" s="682"/>
    </row>
    <row r="23" spans="1:63" x14ac:dyDescent="0.25">
      <c r="A23" s="669"/>
      <c r="B23" s="669"/>
      <c r="C23" s="677"/>
      <c r="D23" s="704"/>
      <c r="E23" s="677"/>
      <c r="F23" s="714"/>
      <c r="G23" s="714"/>
      <c r="H23" s="714"/>
      <c r="I23" s="704"/>
      <c r="J23" s="397">
        <v>7</v>
      </c>
      <c r="K23" s="398"/>
      <c r="L23" s="677"/>
      <c r="M23" s="677"/>
      <c r="N23" s="701"/>
      <c r="O23" s="700"/>
      <c r="P23" s="700"/>
      <c r="Q23" s="700"/>
      <c r="R23" s="677"/>
      <c r="S23" s="400"/>
      <c r="T23" s="400">
        <f>IFERROR(VLOOKUP($S23,TABLAS!$A$10:$B$14,2,FALSE),0)</f>
        <v>0</v>
      </c>
      <c r="U23" s="698"/>
      <c r="V23" s="697"/>
      <c r="W23" s="697"/>
      <c r="X23" s="443"/>
      <c r="Y23" s="401"/>
      <c r="Z23" s="401"/>
      <c r="AA23" s="401"/>
      <c r="AB23" s="401"/>
      <c r="AC23" s="401" t="str">
        <f>IFERROR(VLOOKUP(Y23,CONTROLES!$A$5:$Y$297,2,FALSE),"")</f>
        <v/>
      </c>
      <c r="AD23" s="401" t="str">
        <f>IFERROR(VLOOKUP(Y23,CONTROLES!$A$6:$Y$35,8,FALSE),"")</f>
        <v/>
      </c>
      <c r="AE23" s="401"/>
      <c r="AF23" s="401" t="str">
        <f>IFERROR(VLOOKUP(Z23,CONTROLES!$A$5:$Y$297,2,FALSE),"")</f>
        <v/>
      </c>
      <c r="AG23" s="401"/>
      <c r="AH23" s="401"/>
      <c r="AI23" s="401" t="str">
        <f>IFERROR(VLOOKUP(AA23,CONTROLES!$A$5:$Y$297,2,FALSE),"")</f>
        <v/>
      </c>
      <c r="AJ23" s="401"/>
      <c r="AK23" s="401"/>
      <c r="AL23" s="401" t="str">
        <f>IFERROR(VLOOKUP(AB23,CONTROLES!$A$5:$Y$297,2,FALSE),"")</f>
        <v/>
      </c>
      <c r="AM23" s="401"/>
      <c r="AN23" s="401"/>
      <c r="AO23" s="402" t="str">
        <f>IFERROR(VLOOKUP(Y23,CONTROLES!$A$6:$Y$25,24,FALSE),"")</f>
        <v/>
      </c>
      <c r="AP23" s="402" t="str">
        <f>IFERROR(VLOOKUP(Z23,CONTROLES!$A$6:$Y$25,24,FALSE),"")</f>
        <v/>
      </c>
      <c r="AQ23" s="402" t="str">
        <f>IFERROR(VLOOKUP(AA23,CONTROLES!$A$6:$Y$25,24,FALSE),"")</f>
        <v/>
      </c>
      <c r="AR23" s="402" t="str">
        <f>IFERROR(VLOOKUP(AB23,CONTROLES!$A$6:$Y$25,24,FALSE),"")</f>
        <v/>
      </c>
      <c r="AS23" s="401" t="str">
        <f>IFERROR(VLOOKUP(Y23,CONTROLES!$A$6:$Y$25,5,FALSE),"")</f>
        <v/>
      </c>
      <c r="AT23" s="401" t="str">
        <f>IFERROR(VLOOKUP(Z23,CONTROLES!$A$6:$Y$25,5,FALSE),"")</f>
        <v/>
      </c>
      <c r="AU23" s="401" t="str">
        <f>IFERROR(VLOOKUP(AA23,CONTROLES!$A$6:$Y$25,5,FALSE),"")</f>
        <v/>
      </c>
      <c r="AV23" s="401" t="str">
        <f>IFERROR(VLOOKUP(AB23,CONTROLES!$A$6:$Y$25,5,FALSE),"")</f>
        <v/>
      </c>
      <c r="AW23" s="403">
        <f t="shared" si="0"/>
        <v>0</v>
      </c>
      <c r="AX23" s="403">
        <f t="shared" si="1"/>
        <v>0</v>
      </c>
      <c r="AY23" s="676"/>
      <c r="AZ23" s="672"/>
      <c r="BA23" s="442"/>
      <c r="BB23" s="671"/>
      <c r="BC23" s="672"/>
      <c r="BD23" s="673"/>
      <c r="BE23" s="443"/>
      <c r="BF23" s="685"/>
      <c r="BG23" s="443"/>
      <c r="BH23" s="680"/>
      <c r="BI23" s="753"/>
      <c r="BJ23" s="682"/>
      <c r="BK23" s="682"/>
    </row>
    <row r="24" spans="1:63" x14ac:dyDescent="0.25">
      <c r="A24" s="669">
        <f>A17+1</f>
        <v>4</v>
      </c>
      <c r="B24" s="669" t="s">
        <v>65</v>
      </c>
      <c r="C24" s="677" t="s">
        <v>6</v>
      </c>
      <c r="D24" s="702" t="s">
        <v>66</v>
      </c>
      <c r="E24" s="677" t="s">
        <v>67</v>
      </c>
      <c r="F24" s="714" t="s">
        <v>170</v>
      </c>
      <c r="G24" s="714" t="s">
        <v>133</v>
      </c>
      <c r="H24" s="714" t="s">
        <v>134</v>
      </c>
      <c r="I24" s="702" t="s">
        <v>171</v>
      </c>
      <c r="J24" s="397">
        <v>1</v>
      </c>
      <c r="K24" s="398" t="s">
        <v>172</v>
      </c>
      <c r="L24" s="677" t="s">
        <v>173</v>
      </c>
      <c r="M24" s="677" t="s">
        <v>160</v>
      </c>
      <c r="N24" s="701" t="s">
        <v>161</v>
      </c>
      <c r="O24" s="687" t="s">
        <v>162</v>
      </c>
      <c r="P24" s="700" t="s">
        <v>163</v>
      </c>
      <c r="Q24" s="700" t="s">
        <v>142</v>
      </c>
      <c r="R24" s="677" t="s">
        <v>143</v>
      </c>
      <c r="S24" s="400" t="s">
        <v>146</v>
      </c>
      <c r="T24" s="400">
        <f>IFERROR(VLOOKUP($S24,TABLAS!$A$10:$B$14,2,FALSE),0)</f>
        <v>3</v>
      </c>
      <c r="U24" s="698" t="s">
        <v>145</v>
      </c>
      <c r="V24" s="697">
        <f>IFERROR(VLOOKUP($U24,TABLAS!$A$2:$B$6,2,FALSE),0)</f>
        <v>3</v>
      </c>
      <c r="W24" s="697" t="str">
        <f t="shared" ref="W24" si="4">MAX($T24:$T30)&amp;V24</f>
        <v>33</v>
      </c>
      <c r="X24" s="443" t="str">
        <f t="shared" ref="X24" si="5">IF(OR(W24="11",W24="12",W24="21",W24="22",W24="31"),"BAJO",IF(OR(W24="13",W24="23",W24="32",W24="41"),"LEVE",IF(OR(W24="14",W24="15",W24="24",W24="33",W24="43",W24="42",W24="52",W24="51"),"MODERADO",IF(OR(W24="25",W24="34",W24="35",W24="44",W24="45",W24="53",W24="54",W24="55"),"IMPORTANTE"))))</f>
        <v>MODERADO</v>
      </c>
      <c r="Y24" s="401">
        <v>1</v>
      </c>
      <c r="Z24" s="401"/>
      <c r="AA24" s="401"/>
      <c r="AB24" s="401"/>
      <c r="AC24" s="401" t="str">
        <f>IFERROR(VLOOKUP(Y24,CONTROLES!$A$5:$Y$297,2,FALSE),"")</f>
        <v>Ajustar y aplicar el PR-AD-04 Selección, evaluación y reevaluación de proveedor y/o contratistas</v>
      </c>
      <c r="AD24" s="401" t="str">
        <f>IFERROR(VLOOKUP(Y24,CONTROLES!$A$6:$Y$35,8,FALSE),"")</f>
        <v>Preventivo</v>
      </c>
      <c r="AE24" s="401"/>
      <c r="AF24" s="401" t="str">
        <f>IFERROR(VLOOKUP(Z24,CONTROLES!$A$5:$Y$297,2,FALSE),"")</f>
        <v/>
      </c>
      <c r="AG24" s="401"/>
      <c r="AH24" s="401"/>
      <c r="AI24" s="401" t="str">
        <f>IFERROR(VLOOKUP(AA24,CONTROLES!$A$5:$Y$297,2,FALSE),"")</f>
        <v/>
      </c>
      <c r="AJ24" s="401"/>
      <c r="AK24" s="401"/>
      <c r="AL24" s="401" t="str">
        <f>IFERROR(VLOOKUP(AB24,CONTROLES!$A$5:$Y$297,2,FALSE),"")</f>
        <v/>
      </c>
      <c r="AM24" s="401"/>
      <c r="AN24" s="401"/>
      <c r="AO24" s="402">
        <f>IFERROR(VLOOKUP(Y24,CONTROLES!$A$6:$Y$25,24,FALSE),"")</f>
        <v>0.8125</v>
      </c>
      <c r="AP24" s="402" t="str">
        <f>IFERROR(VLOOKUP(Z24,CONTROLES!$A$6:$Y$25,24,FALSE),"")</f>
        <v/>
      </c>
      <c r="AQ24" s="402" t="str">
        <f>IFERROR(VLOOKUP(AA24,CONTROLES!$A$6:$Y$25,24,FALSE),"")</f>
        <v/>
      </c>
      <c r="AR24" s="402" t="str">
        <f>IFERROR(VLOOKUP(AB24,CONTROLES!$A$6:$Y$25,24,FALSE),"")</f>
        <v/>
      </c>
      <c r="AS24" s="401" t="str">
        <f>IFERROR(VLOOKUP(Y24,CONTROLES!$A$6:$Y$25,5,FALSE),"")</f>
        <v>Probabilidad</v>
      </c>
      <c r="AT24" s="401" t="str">
        <f>IFERROR(VLOOKUP(Z24,CONTROLES!$A$6:$Y$25,5,FALSE),"")</f>
        <v/>
      </c>
      <c r="AU24" s="401" t="str">
        <f>IFERROR(VLOOKUP(AA24,CONTROLES!$A$6:$Y$25,5,FALSE),"")</f>
        <v/>
      </c>
      <c r="AV24" s="401" t="str">
        <f>IFERROR(VLOOKUP(AB24,CONTROLES!$A$6:$Y$25,5,FALSE),"")</f>
        <v/>
      </c>
      <c r="AW24" s="403">
        <f t="shared" si="0"/>
        <v>0.8125</v>
      </c>
      <c r="AX24" s="403">
        <f t="shared" si="1"/>
        <v>0</v>
      </c>
      <c r="AY24" s="674" t="str">
        <f>IF(MAX(AX24:AX30)&gt;MAX(BF24:BF30),"Consecuencia",IF(MAX(AX24:AX30)&gt;MAX(BF24:BF30),"Probabilidad",""))</f>
        <v/>
      </c>
      <c r="AZ24" s="672">
        <f>IF(AY24="Probabilidad",MAX(BF24:BF30),MAX(AX24:AX30))</f>
        <v>0</v>
      </c>
      <c r="BA24" s="440" t="str" cm="1">
        <f t="array" ref="BA24">IF(OR(AY24="Consecuencia",AY24="Probabilidad"),IF(AZ24&lt;CONTROLES!$AA$16:$AB$16,IF(AND(AZ24&gt;=CONTROLES!$AA$15,AZ24&lt;CONTROLES!$AB$15),CONTROLES!$AC$15,IF(AND(AZ24&gt;=CONTROLES!$AA$14,AZ24&lt;CONTROLES!$AB$14),CONTROLES!$AC$14,IF(AND(AZ24&gt;=CONTROLES!$AA$13,AZ24&lt;CONTROLES!$AB$13),CONTROLES!$AC$13,IF(AND(AZ24&gt;=CONTROLES!$AA$12,AZ24&lt;=CONTROLES!$AB$12),CONTROLES!$AC$12))))),"")</f>
        <v/>
      </c>
      <c r="BB24" s="671" t="s">
        <v>155</v>
      </c>
      <c r="BC24" s="672">
        <f>VLOOKUP(BB24,TABLAS!$A$10:$B$14,2,FALSE)</f>
        <v>2</v>
      </c>
      <c r="BD24" s="673" t="s">
        <v>145</v>
      </c>
      <c r="BE24" s="443">
        <f>VLOOKUP(BD24,TABLAS!$A$2:$B$6,2,FALSE)</f>
        <v>3</v>
      </c>
      <c r="BF24" s="683" t="str">
        <f>BC24&amp;BE24</f>
        <v>23</v>
      </c>
      <c r="BG24" s="443" t="str">
        <f>IF(OR(BF24="11",BF24="12",BF24="21",BF24="22",BF24="31"),"BAJO",IF(OR(BF24="13",BF24="23",BF24="32",BF24="41"),"LEVE",IF(OR(BF24="14",BF24="15",BF24="24",BF24="33",BF24="43",BF24="42",BF24="52",BF24="51"),"MODERADO",IF(OR(BF24="25",BF24="34",BF24="35",BF24="44",BF24="45",BF24="53",BF24="54",BF24="55"),"IMPORTANTE"))))</f>
        <v>LEVE</v>
      </c>
      <c r="BH24" s="678" t="s">
        <v>148</v>
      </c>
      <c r="BI24" s="751" t="s">
        <v>149</v>
      </c>
      <c r="BJ24" s="682" t="str">
        <f>IF(BH24="SI","NO","SI")</f>
        <v>NO</v>
      </c>
      <c r="BK24" s="682"/>
    </row>
    <row r="25" spans="1:63" x14ac:dyDescent="0.25">
      <c r="A25" s="669"/>
      <c r="B25" s="669"/>
      <c r="C25" s="677"/>
      <c r="D25" s="703"/>
      <c r="E25" s="677"/>
      <c r="F25" s="714"/>
      <c r="G25" s="714"/>
      <c r="H25" s="714"/>
      <c r="I25" s="703"/>
      <c r="J25" s="397">
        <v>2</v>
      </c>
      <c r="K25" s="398" t="s">
        <v>174</v>
      </c>
      <c r="L25" s="677"/>
      <c r="M25" s="677"/>
      <c r="N25" s="701"/>
      <c r="O25" s="688"/>
      <c r="P25" s="700"/>
      <c r="Q25" s="700"/>
      <c r="R25" s="677"/>
      <c r="S25" s="400" t="s">
        <v>155</v>
      </c>
      <c r="T25" s="400">
        <f>IFERROR(VLOOKUP($S25,TABLAS!$A$10:$B$14,2,FALSE),0)</f>
        <v>2</v>
      </c>
      <c r="U25" s="698"/>
      <c r="V25" s="697"/>
      <c r="W25" s="697"/>
      <c r="X25" s="443"/>
      <c r="Y25" s="401">
        <v>46</v>
      </c>
      <c r="Z25" s="401"/>
      <c r="AA25" s="401"/>
      <c r="AB25" s="401"/>
      <c r="AC25" s="401" t="str">
        <f>IFERROR(VLOOKUP(Y25,CONTROLES!$A$5:$Y$297,2,FALSE),"")</f>
        <v>FO-AD-04  Evaluación de desempeño proveedores o contratistas</v>
      </c>
      <c r="AD25" s="401" t="str">
        <f>IFERROR(VLOOKUP(Y25,CONTROLES!$A$6:$Y$35,8,FALSE),"")</f>
        <v/>
      </c>
      <c r="AE25" s="401"/>
      <c r="AF25" s="401" t="str">
        <f>IFERROR(VLOOKUP(Z25,CONTROLES!$A$5:$Y$297,2,FALSE),"")</f>
        <v/>
      </c>
      <c r="AG25" s="401"/>
      <c r="AH25" s="401"/>
      <c r="AI25" s="401" t="str">
        <f>IFERROR(VLOOKUP(AA25,CONTROLES!$A$5:$Y$297,2,FALSE),"")</f>
        <v/>
      </c>
      <c r="AJ25" s="401"/>
      <c r="AK25" s="401"/>
      <c r="AL25" s="401" t="str">
        <f>IFERROR(VLOOKUP(AB25,CONTROLES!$A$5:$Y$297,2,FALSE),"")</f>
        <v/>
      </c>
      <c r="AM25" s="401"/>
      <c r="AN25" s="401"/>
      <c r="AO25" s="402" t="str">
        <f>IFERROR(VLOOKUP(Y25,CONTROLES!$A$6:$Y$25,24,FALSE),"")</f>
        <v/>
      </c>
      <c r="AP25" s="402" t="str">
        <f>IFERROR(VLOOKUP(Z25,CONTROLES!$A$6:$Y$25,24,FALSE),"")</f>
        <v/>
      </c>
      <c r="AQ25" s="402" t="str">
        <f>IFERROR(VLOOKUP(AA25,CONTROLES!$A$6:$Y$25,24,FALSE),"")</f>
        <v/>
      </c>
      <c r="AR25" s="402" t="str">
        <f>IFERROR(VLOOKUP(AB25,CONTROLES!$A$6:$Y$25,24,FALSE),"")</f>
        <v/>
      </c>
      <c r="AS25" s="401" t="str">
        <f>IFERROR(VLOOKUP(Y25,CONTROLES!$A$6:$Y$25,5,FALSE),"")</f>
        <v/>
      </c>
      <c r="AT25" s="401" t="str">
        <f>IFERROR(VLOOKUP(Z25,CONTROLES!$A$6:$Y$25,5,FALSE),"")</f>
        <v/>
      </c>
      <c r="AU25" s="401" t="str">
        <f>IFERROR(VLOOKUP(AA25,CONTROLES!$A$6:$Y$25,5,FALSE),"")</f>
        <v/>
      </c>
      <c r="AV25" s="401" t="str">
        <f>IFERROR(VLOOKUP(AB25,CONTROLES!$A$6:$Y$25,5,FALSE),"")</f>
        <v/>
      </c>
      <c r="AW25" s="403">
        <f t="shared" si="0"/>
        <v>0</v>
      </c>
      <c r="AX25" s="403">
        <f t="shared" si="1"/>
        <v>0</v>
      </c>
      <c r="AY25" s="675"/>
      <c r="AZ25" s="672"/>
      <c r="BA25" s="441"/>
      <c r="BB25" s="671"/>
      <c r="BC25" s="672"/>
      <c r="BD25" s="673"/>
      <c r="BE25" s="443"/>
      <c r="BF25" s="684"/>
      <c r="BG25" s="443"/>
      <c r="BH25" s="679"/>
      <c r="BI25" s="752"/>
      <c r="BJ25" s="682"/>
      <c r="BK25" s="682"/>
    </row>
    <row r="26" spans="1:63" x14ac:dyDescent="0.25">
      <c r="A26" s="669"/>
      <c r="B26" s="669"/>
      <c r="C26" s="677"/>
      <c r="D26" s="703"/>
      <c r="E26" s="677"/>
      <c r="F26" s="714"/>
      <c r="G26" s="714"/>
      <c r="H26" s="714"/>
      <c r="I26" s="703"/>
      <c r="J26" s="397">
        <v>3</v>
      </c>
      <c r="K26" s="398" t="s">
        <v>175</v>
      </c>
      <c r="L26" s="677"/>
      <c r="M26" s="677"/>
      <c r="N26" s="701"/>
      <c r="O26" s="688"/>
      <c r="P26" s="700"/>
      <c r="Q26" s="700"/>
      <c r="R26" s="677"/>
      <c r="S26" s="400" t="s">
        <v>155</v>
      </c>
      <c r="T26" s="400">
        <f>IFERROR(VLOOKUP($S26,TABLAS!$A$10:$B$14,2,FALSE),0)</f>
        <v>2</v>
      </c>
      <c r="U26" s="698"/>
      <c r="V26" s="697"/>
      <c r="W26" s="697"/>
      <c r="X26" s="443"/>
      <c r="Y26" s="401"/>
      <c r="Z26" s="401"/>
      <c r="AA26" s="401"/>
      <c r="AB26" s="401"/>
      <c r="AC26" s="401" t="str">
        <f>IFERROR(VLOOKUP(Y26,CONTROLES!$A$5:$Y$297,2,FALSE),"")</f>
        <v/>
      </c>
      <c r="AD26" s="401" t="str">
        <f>IFERROR(VLOOKUP(Y26,CONTROLES!$A$6:$Y$35,8,FALSE),"")</f>
        <v/>
      </c>
      <c r="AE26" s="401"/>
      <c r="AF26" s="401" t="str">
        <f>IFERROR(VLOOKUP(Z26,CONTROLES!$A$5:$Y$297,2,FALSE),"")</f>
        <v/>
      </c>
      <c r="AG26" s="401"/>
      <c r="AH26" s="401"/>
      <c r="AI26" s="401" t="str">
        <f>IFERROR(VLOOKUP(AA26,CONTROLES!$A$5:$Y$297,2,FALSE),"")</f>
        <v/>
      </c>
      <c r="AJ26" s="401"/>
      <c r="AK26" s="401"/>
      <c r="AL26" s="401" t="str">
        <f>IFERROR(VLOOKUP(AB26,CONTROLES!$A$5:$Y$297,2,FALSE),"")</f>
        <v/>
      </c>
      <c r="AM26" s="401"/>
      <c r="AN26" s="401"/>
      <c r="AO26" s="402" t="str">
        <f>IFERROR(VLOOKUP(Y26,CONTROLES!$A$6:$Y$25,24,FALSE),"")</f>
        <v/>
      </c>
      <c r="AP26" s="402" t="str">
        <f>IFERROR(VLOOKUP(Z26,CONTROLES!$A$6:$Y$25,24,FALSE),"")</f>
        <v/>
      </c>
      <c r="AQ26" s="402" t="str">
        <f>IFERROR(VLOOKUP(AA26,CONTROLES!$A$6:$Y$25,24,FALSE),"")</f>
        <v/>
      </c>
      <c r="AR26" s="402" t="str">
        <f>IFERROR(VLOOKUP(AB26,CONTROLES!$A$6:$Y$25,24,FALSE),"")</f>
        <v/>
      </c>
      <c r="AS26" s="401" t="str">
        <f>IFERROR(VLOOKUP(Y26,CONTROLES!$A$6:$Y$25,5,FALSE),"")</f>
        <v/>
      </c>
      <c r="AT26" s="401" t="str">
        <f>IFERROR(VLOOKUP(Z26,CONTROLES!$A$6:$Y$25,5,FALSE),"")</f>
        <v/>
      </c>
      <c r="AU26" s="401" t="str">
        <f>IFERROR(VLOOKUP(AA26,CONTROLES!$A$6:$Y$25,5,FALSE),"")</f>
        <v/>
      </c>
      <c r="AV26" s="401" t="str">
        <f>IFERROR(VLOOKUP(AB26,CONTROLES!$A$6:$Y$25,5,FALSE),"")</f>
        <v/>
      </c>
      <c r="AW26" s="403">
        <f t="shared" si="0"/>
        <v>0</v>
      </c>
      <c r="AX26" s="403">
        <f t="shared" si="1"/>
        <v>0</v>
      </c>
      <c r="AY26" s="675"/>
      <c r="AZ26" s="672"/>
      <c r="BA26" s="441"/>
      <c r="BB26" s="671"/>
      <c r="BC26" s="672"/>
      <c r="BD26" s="673"/>
      <c r="BE26" s="443"/>
      <c r="BF26" s="684"/>
      <c r="BG26" s="443"/>
      <c r="BH26" s="679"/>
      <c r="BI26" s="752"/>
      <c r="BJ26" s="682"/>
      <c r="BK26" s="682"/>
    </row>
    <row r="27" spans="1:63" x14ac:dyDescent="0.25">
      <c r="A27" s="669"/>
      <c r="B27" s="669"/>
      <c r="C27" s="677"/>
      <c r="D27" s="703"/>
      <c r="E27" s="677"/>
      <c r="F27" s="714"/>
      <c r="G27" s="714"/>
      <c r="H27" s="714"/>
      <c r="I27" s="703"/>
      <c r="J27" s="397">
        <v>4</v>
      </c>
      <c r="K27" s="398"/>
      <c r="L27" s="677"/>
      <c r="M27" s="677"/>
      <c r="N27" s="701"/>
      <c r="O27" s="688"/>
      <c r="P27" s="700"/>
      <c r="Q27" s="700"/>
      <c r="R27" s="677"/>
      <c r="S27" s="400"/>
      <c r="T27" s="400">
        <f>IFERROR(VLOOKUP($S27,TABLAS!$A$10:$B$14,2,FALSE),0)</f>
        <v>0</v>
      </c>
      <c r="U27" s="698"/>
      <c r="V27" s="697"/>
      <c r="W27" s="697"/>
      <c r="X27" s="443"/>
      <c r="Y27" s="401"/>
      <c r="Z27" s="401"/>
      <c r="AA27" s="401"/>
      <c r="AB27" s="401"/>
      <c r="AC27" s="401" t="str">
        <f>IFERROR(VLOOKUP(Y27,CONTROLES!$A$5:$Y$297,2,FALSE),"")</f>
        <v/>
      </c>
      <c r="AD27" s="401" t="str">
        <f>IFERROR(VLOOKUP(Y27,CONTROLES!$A$6:$Y$35,8,FALSE),"")</f>
        <v/>
      </c>
      <c r="AE27" s="401"/>
      <c r="AF27" s="401" t="str">
        <f>IFERROR(VLOOKUP(Z27,CONTROLES!$A$5:$Y$297,2,FALSE),"")</f>
        <v/>
      </c>
      <c r="AG27" s="401"/>
      <c r="AH27" s="401"/>
      <c r="AI27" s="401" t="str">
        <f>IFERROR(VLOOKUP(AA27,CONTROLES!$A$5:$Y$297,2,FALSE),"")</f>
        <v/>
      </c>
      <c r="AJ27" s="401"/>
      <c r="AK27" s="401"/>
      <c r="AL27" s="401" t="str">
        <f>IFERROR(VLOOKUP(AB27,CONTROLES!$A$5:$Y$297,2,FALSE),"")</f>
        <v/>
      </c>
      <c r="AM27" s="401"/>
      <c r="AN27" s="401"/>
      <c r="AO27" s="402" t="str">
        <f>IFERROR(VLOOKUP(Y27,CONTROLES!$A$6:$Y$25,24,FALSE),"")</f>
        <v/>
      </c>
      <c r="AP27" s="402" t="str">
        <f>IFERROR(VLOOKUP(Z27,CONTROLES!$A$6:$Y$25,24,FALSE),"")</f>
        <v/>
      </c>
      <c r="AQ27" s="402" t="str">
        <f>IFERROR(VLOOKUP(AA27,CONTROLES!$A$6:$Y$25,24,FALSE),"")</f>
        <v/>
      </c>
      <c r="AR27" s="402" t="str">
        <f>IFERROR(VLOOKUP(AB27,CONTROLES!$A$6:$Y$25,24,FALSE),"")</f>
        <v/>
      </c>
      <c r="AS27" s="401" t="str">
        <f>IFERROR(VLOOKUP(Y27,CONTROLES!$A$6:$Y$25,5,FALSE),"")</f>
        <v/>
      </c>
      <c r="AT27" s="401" t="str">
        <f>IFERROR(VLOOKUP(Z27,CONTROLES!$A$6:$Y$25,5,FALSE),"")</f>
        <v/>
      </c>
      <c r="AU27" s="401" t="str">
        <f>IFERROR(VLOOKUP(AA27,CONTROLES!$A$6:$Y$25,5,FALSE),"")</f>
        <v/>
      </c>
      <c r="AV27" s="401" t="str">
        <f>IFERROR(VLOOKUP(AB27,CONTROLES!$A$6:$Y$25,5,FALSE),"")</f>
        <v/>
      </c>
      <c r="AW27" s="403">
        <f t="shared" si="0"/>
        <v>0</v>
      </c>
      <c r="AX27" s="403">
        <f t="shared" si="1"/>
        <v>0</v>
      </c>
      <c r="AY27" s="675"/>
      <c r="AZ27" s="672"/>
      <c r="BA27" s="441"/>
      <c r="BB27" s="671"/>
      <c r="BC27" s="672"/>
      <c r="BD27" s="673"/>
      <c r="BE27" s="443"/>
      <c r="BF27" s="684"/>
      <c r="BG27" s="443"/>
      <c r="BH27" s="679"/>
      <c r="BI27" s="752"/>
      <c r="BJ27" s="682"/>
      <c r="BK27" s="682"/>
    </row>
    <row r="28" spans="1:63" x14ac:dyDescent="0.25">
      <c r="A28" s="669"/>
      <c r="B28" s="669"/>
      <c r="C28" s="677"/>
      <c r="D28" s="703"/>
      <c r="E28" s="677"/>
      <c r="F28" s="714"/>
      <c r="G28" s="714"/>
      <c r="H28" s="714"/>
      <c r="I28" s="703"/>
      <c r="J28" s="397">
        <v>5</v>
      </c>
      <c r="K28" s="398"/>
      <c r="L28" s="677"/>
      <c r="M28" s="677"/>
      <c r="N28" s="701"/>
      <c r="O28" s="688"/>
      <c r="P28" s="700"/>
      <c r="Q28" s="700"/>
      <c r="R28" s="677"/>
      <c r="S28" s="400"/>
      <c r="T28" s="400">
        <f>IFERROR(VLOOKUP($S28,TABLAS!$A$10:$B$14,2,FALSE),0)</f>
        <v>0</v>
      </c>
      <c r="U28" s="698"/>
      <c r="V28" s="697"/>
      <c r="W28" s="697"/>
      <c r="X28" s="443"/>
      <c r="Y28" s="401"/>
      <c r="Z28" s="401"/>
      <c r="AA28" s="401"/>
      <c r="AB28" s="401"/>
      <c r="AC28" s="401" t="str">
        <f>IFERROR(VLOOKUP(Y28,CONTROLES!$A$5:$Y$297,2,FALSE),"")</f>
        <v/>
      </c>
      <c r="AD28" s="401" t="str">
        <f>IFERROR(VLOOKUP(Y28,CONTROLES!$A$6:$Y$35,8,FALSE),"")</f>
        <v/>
      </c>
      <c r="AE28" s="401"/>
      <c r="AF28" s="401" t="str">
        <f>IFERROR(VLOOKUP(Z28,CONTROLES!$A$5:$Y$297,2,FALSE),"")</f>
        <v/>
      </c>
      <c r="AG28" s="401"/>
      <c r="AH28" s="401"/>
      <c r="AI28" s="401" t="str">
        <f>IFERROR(VLOOKUP(AA28,CONTROLES!$A$5:$Y$297,2,FALSE),"")</f>
        <v/>
      </c>
      <c r="AJ28" s="401"/>
      <c r="AK28" s="401"/>
      <c r="AL28" s="401" t="str">
        <f>IFERROR(VLOOKUP(AB28,CONTROLES!$A$5:$Y$297,2,FALSE),"")</f>
        <v/>
      </c>
      <c r="AM28" s="401"/>
      <c r="AN28" s="401"/>
      <c r="AO28" s="402" t="str">
        <f>IFERROR(VLOOKUP(Y28,CONTROLES!$A$6:$Y$25,24,FALSE),"")</f>
        <v/>
      </c>
      <c r="AP28" s="402" t="str">
        <f>IFERROR(VLOOKUP(Z28,CONTROLES!$A$6:$Y$25,24,FALSE),"")</f>
        <v/>
      </c>
      <c r="AQ28" s="402" t="str">
        <f>IFERROR(VLOOKUP(AA28,CONTROLES!$A$6:$Y$25,24,FALSE),"")</f>
        <v/>
      </c>
      <c r="AR28" s="402" t="str">
        <f>IFERROR(VLOOKUP(AB28,CONTROLES!$A$6:$Y$25,24,FALSE),"")</f>
        <v/>
      </c>
      <c r="AS28" s="401" t="str">
        <f>IFERROR(VLOOKUP(Y28,CONTROLES!$A$6:$Y$25,5,FALSE),"")</f>
        <v/>
      </c>
      <c r="AT28" s="401" t="str">
        <f>IFERROR(VLOOKUP(Z28,CONTROLES!$A$6:$Y$25,5,FALSE),"")</f>
        <v/>
      </c>
      <c r="AU28" s="401" t="str">
        <f>IFERROR(VLOOKUP(AA28,CONTROLES!$A$6:$Y$25,5,FALSE),"")</f>
        <v/>
      </c>
      <c r="AV28" s="401" t="str">
        <f>IFERROR(VLOOKUP(AB28,CONTROLES!$A$6:$Y$25,5,FALSE),"")</f>
        <v/>
      </c>
      <c r="AW28" s="403">
        <f t="shared" si="0"/>
        <v>0</v>
      </c>
      <c r="AX28" s="403">
        <f t="shared" si="1"/>
        <v>0</v>
      </c>
      <c r="AY28" s="675"/>
      <c r="AZ28" s="672"/>
      <c r="BA28" s="441"/>
      <c r="BB28" s="671"/>
      <c r="BC28" s="672"/>
      <c r="BD28" s="673"/>
      <c r="BE28" s="443"/>
      <c r="BF28" s="684"/>
      <c r="BG28" s="443"/>
      <c r="BH28" s="679"/>
      <c r="BI28" s="752"/>
      <c r="BJ28" s="682"/>
      <c r="BK28" s="682"/>
    </row>
    <row r="29" spans="1:63" x14ac:dyDescent="0.25">
      <c r="A29" s="669"/>
      <c r="B29" s="669"/>
      <c r="C29" s="677"/>
      <c r="D29" s="703"/>
      <c r="E29" s="677"/>
      <c r="F29" s="714"/>
      <c r="G29" s="714"/>
      <c r="H29" s="714"/>
      <c r="I29" s="703"/>
      <c r="J29" s="397">
        <v>6</v>
      </c>
      <c r="K29" s="398"/>
      <c r="L29" s="677"/>
      <c r="M29" s="677"/>
      <c r="N29" s="701"/>
      <c r="O29" s="688"/>
      <c r="P29" s="700"/>
      <c r="Q29" s="700"/>
      <c r="R29" s="677"/>
      <c r="S29" s="400"/>
      <c r="T29" s="400">
        <f>IFERROR(VLOOKUP($S29,TABLAS!$A$10:$B$14,2,FALSE),0)</f>
        <v>0</v>
      </c>
      <c r="U29" s="698"/>
      <c r="V29" s="697"/>
      <c r="W29" s="697"/>
      <c r="X29" s="443"/>
      <c r="Y29" s="401"/>
      <c r="Z29" s="401"/>
      <c r="AA29" s="401"/>
      <c r="AB29" s="401"/>
      <c r="AC29" s="401" t="str">
        <f>IFERROR(VLOOKUP(Y29,CONTROLES!$A$5:$Y$297,2,FALSE),"")</f>
        <v/>
      </c>
      <c r="AD29" s="401" t="str">
        <f>IFERROR(VLOOKUP(Y29,CONTROLES!$A$6:$Y$35,8,FALSE),"")</f>
        <v/>
      </c>
      <c r="AE29" s="401"/>
      <c r="AF29" s="401" t="str">
        <f>IFERROR(VLOOKUP(Z29,CONTROLES!$A$5:$Y$297,2,FALSE),"")</f>
        <v/>
      </c>
      <c r="AG29" s="401"/>
      <c r="AH29" s="401"/>
      <c r="AI29" s="401" t="str">
        <f>IFERROR(VLOOKUP(AA29,CONTROLES!$A$5:$Y$297,2,FALSE),"")</f>
        <v/>
      </c>
      <c r="AJ29" s="401"/>
      <c r="AK29" s="401"/>
      <c r="AL29" s="401" t="str">
        <f>IFERROR(VLOOKUP(AB29,CONTROLES!$A$5:$Y$297,2,FALSE),"")</f>
        <v/>
      </c>
      <c r="AM29" s="401"/>
      <c r="AN29" s="401"/>
      <c r="AO29" s="402" t="str">
        <f>IFERROR(VLOOKUP(Y29,CONTROLES!$A$6:$Y$25,24,FALSE),"")</f>
        <v/>
      </c>
      <c r="AP29" s="402" t="str">
        <f>IFERROR(VLOOKUP(Z29,CONTROLES!$A$6:$Y$25,24,FALSE),"")</f>
        <v/>
      </c>
      <c r="AQ29" s="402" t="str">
        <f>IFERROR(VLOOKUP(AA29,CONTROLES!$A$6:$Y$25,24,FALSE),"")</f>
        <v/>
      </c>
      <c r="AR29" s="402" t="str">
        <f>IFERROR(VLOOKUP(AB29,CONTROLES!$A$6:$Y$25,24,FALSE),"")</f>
        <v/>
      </c>
      <c r="AS29" s="401" t="str">
        <f>IFERROR(VLOOKUP(Y29,CONTROLES!$A$6:$Y$25,5,FALSE),"")</f>
        <v/>
      </c>
      <c r="AT29" s="401" t="str">
        <f>IFERROR(VLOOKUP(Z29,CONTROLES!$A$6:$Y$25,5,FALSE),"")</f>
        <v/>
      </c>
      <c r="AU29" s="401" t="str">
        <f>IFERROR(VLOOKUP(AA29,CONTROLES!$A$6:$Y$25,5,FALSE),"")</f>
        <v/>
      </c>
      <c r="AV29" s="401" t="str">
        <f>IFERROR(VLOOKUP(AB29,CONTROLES!$A$6:$Y$25,5,FALSE),"")</f>
        <v/>
      </c>
      <c r="AW29" s="403">
        <f t="shared" si="0"/>
        <v>0</v>
      </c>
      <c r="AX29" s="403">
        <f t="shared" si="1"/>
        <v>0</v>
      </c>
      <c r="AY29" s="675"/>
      <c r="AZ29" s="672"/>
      <c r="BA29" s="441"/>
      <c r="BB29" s="671"/>
      <c r="BC29" s="672"/>
      <c r="BD29" s="673"/>
      <c r="BE29" s="443"/>
      <c r="BF29" s="684"/>
      <c r="BG29" s="443"/>
      <c r="BH29" s="679"/>
      <c r="BI29" s="752"/>
      <c r="BJ29" s="682"/>
      <c r="BK29" s="682"/>
    </row>
    <row r="30" spans="1:63" x14ac:dyDescent="0.25">
      <c r="A30" s="669"/>
      <c r="B30" s="669"/>
      <c r="C30" s="677"/>
      <c r="D30" s="704"/>
      <c r="E30" s="677"/>
      <c r="F30" s="714"/>
      <c r="G30" s="714"/>
      <c r="H30" s="714"/>
      <c r="I30" s="704"/>
      <c r="J30" s="397">
        <v>7</v>
      </c>
      <c r="K30" s="398"/>
      <c r="L30" s="677"/>
      <c r="M30" s="677"/>
      <c r="N30" s="701"/>
      <c r="O30" s="689"/>
      <c r="P30" s="700"/>
      <c r="Q30" s="700"/>
      <c r="R30" s="677"/>
      <c r="S30" s="400"/>
      <c r="T30" s="400">
        <f>IFERROR(VLOOKUP($S30,TABLAS!$A$10:$B$14,2,FALSE),0)</f>
        <v>0</v>
      </c>
      <c r="U30" s="698"/>
      <c r="V30" s="697"/>
      <c r="W30" s="697"/>
      <c r="X30" s="443"/>
      <c r="Y30" s="401"/>
      <c r="Z30" s="401"/>
      <c r="AA30" s="401"/>
      <c r="AB30" s="401"/>
      <c r="AC30" s="401" t="str">
        <f>IFERROR(VLOOKUP(Y30,CONTROLES!$A$5:$Y$297,2,FALSE),"")</f>
        <v/>
      </c>
      <c r="AD30" s="401" t="str">
        <f>IFERROR(VLOOKUP(Y30,CONTROLES!$A$6:$Y$35,8,FALSE),"")</f>
        <v/>
      </c>
      <c r="AE30" s="401"/>
      <c r="AF30" s="401" t="str">
        <f>IFERROR(VLOOKUP(Z30,CONTROLES!$A$5:$Y$297,2,FALSE),"")</f>
        <v/>
      </c>
      <c r="AG30" s="401"/>
      <c r="AH30" s="401"/>
      <c r="AI30" s="401" t="str">
        <f>IFERROR(VLOOKUP(AA30,CONTROLES!$A$5:$Y$297,2,FALSE),"")</f>
        <v/>
      </c>
      <c r="AJ30" s="401"/>
      <c r="AK30" s="401"/>
      <c r="AL30" s="401" t="str">
        <f>IFERROR(VLOOKUP(AB30,CONTROLES!$A$5:$Y$297,2,FALSE),"")</f>
        <v/>
      </c>
      <c r="AM30" s="401"/>
      <c r="AN30" s="401"/>
      <c r="AO30" s="402" t="str">
        <f>IFERROR(VLOOKUP(Y30,CONTROLES!$A$6:$Y$25,24,FALSE),"")</f>
        <v/>
      </c>
      <c r="AP30" s="402" t="str">
        <f>IFERROR(VLOOKUP(Z30,CONTROLES!$A$6:$Y$25,24,FALSE),"")</f>
        <v/>
      </c>
      <c r="AQ30" s="402" t="str">
        <f>IFERROR(VLOOKUP(AA30,CONTROLES!$A$6:$Y$25,24,FALSE),"")</f>
        <v/>
      </c>
      <c r="AR30" s="402" t="str">
        <f>IFERROR(VLOOKUP(AB30,CONTROLES!$A$6:$Y$25,24,FALSE),"")</f>
        <v/>
      </c>
      <c r="AS30" s="401" t="str">
        <f>IFERROR(VLOOKUP(Y30,CONTROLES!$A$6:$Y$25,5,FALSE),"")</f>
        <v/>
      </c>
      <c r="AT30" s="401" t="str">
        <f>IFERROR(VLOOKUP(Z30,CONTROLES!$A$6:$Y$25,5,FALSE),"")</f>
        <v/>
      </c>
      <c r="AU30" s="401" t="str">
        <f>IFERROR(VLOOKUP(AA30,CONTROLES!$A$6:$Y$25,5,FALSE),"")</f>
        <v/>
      </c>
      <c r="AV30" s="401" t="str">
        <f>IFERROR(VLOOKUP(AB30,CONTROLES!$A$6:$Y$25,5,FALSE),"")</f>
        <v/>
      </c>
      <c r="AW30" s="403">
        <f t="shared" si="0"/>
        <v>0</v>
      </c>
      <c r="AX30" s="403">
        <f t="shared" si="1"/>
        <v>0</v>
      </c>
      <c r="AY30" s="676"/>
      <c r="AZ30" s="672"/>
      <c r="BA30" s="442"/>
      <c r="BB30" s="671"/>
      <c r="BC30" s="672"/>
      <c r="BD30" s="673"/>
      <c r="BE30" s="443"/>
      <c r="BF30" s="685"/>
      <c r="BG30" s="443"/>
      <c r="BH30" s="680"/>
      <c r="BI30" s="753"/>
      <c r="BJ30" s="682"/>
      <c r="BK30" s="682"/>
    </row>
    <row r="31" spans="1:63" x14ac:dyDescent="0.25">
      <c r="A31" s="669">
        <f>A24+1</f>
        <v>5</v>
      </c>
      <c r="B31" s="669" t="s">
        <v>71</v>
      </c>
      <c r="C31" s="677" t="s">
        <v>6</v>
      </c>
      <c r="D31" s="702" t="s">
        <v>176</v>
      </c>
      <c r="E31" s="677" t="s">
        <v>72</v>
      </c>
      <c r="F31" s="714" t="s">
        <v>132</v>
      </c>
      <c r="G31" s="714" t="s">
        <v>133</v>
      </c>
      <c r="H31" s="714" t="s">
        <v>134</v>
      </c>
      <c r="I31" s="702" t="s">
        <v>177</v>
      </c>
      <c r="J31" s="397">
        <v>1</v>
      </c>
      <c r="K31" s="398" t="s">
        <v>178</v>
      </c>
      <c r="L31" s="677" t="s">
        <v>179</v>
      </c>
      <c r="M31" s="677" t="s">
        <v>160</v>
      </c>
      <c r="N31" s="701" t="s">
        <v>161</v>
      </c>
      <c r="O31" s="687" t="s">
        <v>162</v>
      </c>
      <c r="P31" s="700" t="s">
        <v>163</v>
      </c>
      <c r="Q31" s="700" t="s">
        <v>142</v>
      </c>
      <c r="R31" s="677" t="s">
        <v>143</v>
      </c>
      <c r="S31" s="400" t="s">
        <v>164</v>
      </c>
      <c r="T31" s="400">
        <f>IFERROR(VLOOKUP($S31,TABLAS!$A$10:$B$14,2,FALSE),0)</f>
        <v>1</v>
      </c>
      <c r="U31" s="698" t="s">
        <v>180</v>
      </c>
      <c r="V31" s="697">
        <f>IFERROR(VLOOKUP($U31,TABLAS!$A$2:$B$6,2,FALSE),0)</f>
        <v>4</v>
      </c>
      <c r="W31" s="697" t="str">
        <f t="shared" ref="W31" si="6">MAX($T31:$T37)&amp;V31</f>
        <v>34</v>
      </c>
      <c r="X31" s="443" t="str">
        <f t="shared" ref="X31" si="7">IF(OR(W31="11",W31="12",W31="21",W31="22",W31="31"),"BAJO",IF(OR(W31="13",W31="23",W31="32",W31="41"),"LEVE",IF(OR(W31="14",W31="15",W31="24",W31="33",W31="43",W31="42",W31="52",W31="51"),"MODERADO",IF(OR(W31="25",W31="34",W31="35",W31="44",W31="45",W31="53",W31="54",W31="55"),"IMPORTANTE"))))</f>
        <v>IMPORTANTE</v>
      </c>
      <c r="Y31" s="401">
        <v>48</v>
      </c>
      <c r="Z31" s="401"/>
      <c r="AA31" s="401"/>
      <c r="AB31" s="401"/>
      <c r="AC31" s="401" t="str">
        <f>IFERROR(VLOOKUP(Y31,CONTROLES!$A$5:$Y$297,2,FALSE),"")</f>
        <v>FO-AD-09 Orden de compra o servicio</v>
      </c>
      <c r="AD31" s="401" t="str">
        <f>IFERROR(VLOOKUP(Y31,CONTROLES!$A$6:$Y$35,8,FALSE),"")</f>
        <v/>
      </c>
      <c r="AE31" s="401"/>
      <c r="AF31" s="401" t="str">
        <f>IFERROR(VLOOKUP(Z31,CONTROLES!$A$5:$Y$297,2,FALSE),"")</f>
        <v/>
      </c>
      <c r="AG31" s="401"/>
      <c r="AH31" s="401"/>
      <c r="AI31" s="401" t="str">
        <f>IFERROR(VLOOKUP(AA31,CONTROLES!$A$5:$Y$297,2,FALSE),"")</f>
        <v/>
      </c>
      <c r="AJ31" s="401"/>
      <c r="AK31" s="401"/>
      <c r="AL31" s="401" t="str">
        <f>IFERROR(VLOOKUP(AB31,CONTROLES!$A$5:$Y$297,2,FALSE),"")</f>
        <v/>
      </c>
      <c r="AM31" s="401"/>
      <c r="AN31" s="401"/>
      <c r="AO31" s="402" t="str">
        <f>IFERROR(VLOOKUP(Y31,CONTROLES!$A$6:$Y$25,24,FALSE),"")</f>
        <v/>
      </c>
      <c r="AP31" s="402" t="str">
        <f>IFERROR(VLOOKUP(Z31,CONTROLES!$A$6:$Y$25,24,FALSE),"")</f>
        <v/>
      </c>
      <c r="AQ31" s="402" t="str">
        <f>IFERROR(VLOOKUP(AA31,CONTROLES!$A$6:$Y$25,24,FALSE),"")</f>
        <v/>
      </c>
      <c r="AR31" s="402" t="str">
        <f>IFERROR(VLOOKUP(AB31,CONTROLES!$A$6:$Y$25,24,FALSE),"")</f>
        <v/>
      </c>
      <c r="AS31" s="401" t="str">
        <f>IFERROR(VLOOKUP(Y31,CONTROLES!$A$6:$Y$25,5,FALSE),"")</f>
        <v/>
      </c>
      <c r="AT31" s="401" t="str">
        <f>IFERROR(VLOOKUP(Z31,CONTROLES!$A$6:$Y$25,5,FALSE),"")</f>
        <v/>
      </c>
      <c r="AU31" s="401" t="str">
        <f>IFERROR(VLOOKUP(AA31,CONTROLES!$A$6:$Y$25,5,FALSE),"")</f>
        <v/>
      </c>
      <c r="AV31" s="401" t="str">
        <f>IFERROR(VLOOKUP(AB31,CONTROLES!$A$6:$Y$25,5,FALSE),"")</f>
        <v/>
      </c>
      <c r="AW31" s="403">
        <f t="shared" si="0"/>
        <v>0</v>
      </c>
      <c r="AX31" s="403">
        <f t="shared" si="1"/>
        <v>0</v>
      </c>
      <c r="AY31" s="674" t="str">
        <f>IF(MAX(AX31:AX37)&gt;MAX(BF31:BF37),"Consecuencia",IF(MAX(AX31:AX37)&gt;MAX(BF31:BF37),"Probabilidad",""))</f>
        <v/>
      </c>
      <c r="AZ31" s="672">
        <f>IF(AY31="Probabilidad",MAX(BF31:BF37),MAX(AX31:AX37))</f>
        <v>0</v>
      </c>
      <c r="BA31" s="440" t="str" cm="1">
        <f t="array" ref="BA31">IF(OR(AY31="Consecuencia",AY31="Probabilidad"),IF(AZ31&lt;CONTROLES!$AA$16:$AB$16,IF(AND(AZ31&gt;=CONTROLES!$AA$15,AZ31&lt;CONTROLES!$AB$15),CONTROLES!$AC$15,IF(AND(AZ31&gt;=CONTROLES!$AA$14,AZ31&lt;CONTROLES!$AB$14),CONTROLES!$AC$14,IF(AND(AZ31&gt;=CONTROLES!$AA$13,AZ31&lt;CONTROLES!$AB$13),CONTROLES!$AC$13,IF(AND(AZ31&gt;=CONTROLES!$AA$12,AZ31&lt;=CONTROLES!$AB$12),CONTROLES!$AC$12))))),"")</f>
        <v/>
      </c>
      <c r="BB31" s="671" t="s">
        <v>155</v>
      </c>
      <c r="BC31" s="672">
        <f>VLOOKUP(BB31,TABLAS!$A$10:$B$14,2,FALSE)</f>
        <v>2</v>
      </c>
      <c r="BD31" s="673" t="s">
        <v>145</v>
      </c>
      <c r="BE31" s="443">
        <f>VLOOKUP(BD31,TABLAS!$A$2:$B$6,2,FALSE)</f>
        <v>3</v>
      </c>
      <c r="BF31" s="683" t="str">
        <f>BC31&amp;BE31</f>
        <v>23</v>
      </c>
      <c r="BG31" s="443" t="str">
        <f>IF(OR(BF31="11",BF31="12",BF31="21",BF31="22",BF31="31"),"BAJO",IF(OR(BF31="13",BF31="23",BF31="32",BF31="41"),"LEVE",IF(OR(BF31="14",BF31="15",BF31="24",BF31="33",BF31="43",BF31="42",BF31="52",BF31="51"),"MODERADO",IF(OR(BF31="25",BF31="34",BF31="35",BF31="44",BF31="45",BF31="53",BF31="54",BF31="55"),"IMPORTANTE"))))</f>
        <v>LEVE</v>
      </c>
      <c r="BH31" s="678" t="s">
        <v>148</v>
      </c>
      <c r="BI31" s="751" t="s">
        <v>149</v>
      </c>
      <c r="BJ31" s="682" t="str">
        <f>IF(BH31="SI","NO","SI")</f>
        <v>NO</v>
      </c>
      <c r="BK31" s="682"/>
    </row>
    <row r="32" spans="1:63" x14ac:dyDescent="0.25">
      <c r="A32" s="669"/>
      <c r="B32" s="669"/>
      <c r="C32" s="677"/>
      <c r="D32" s="703"/>
      <c r="E32" s="677"/>
      <c r="F32" s="714"/>
      <c r="G32" s="714"/>
      <c r="H32" s="714"/>
      <c r="I32" s="703"/>
      <c r="J32" s="397">
        <v>2</v>
      </c>
      <c r="K32" s="398" t="s">
        <v>181</v>
      </c>
      <c r="L32" s="677"/>
      <c r="M32" s="677"/>
      <c r="N32" s="701"/>
      <c r="O32" s="688"/>
      <c r="P32" s="700"/>
      <c r="Q32" s="700"/>
      <c r="R32" s="677"/>
      <c r="S32" s="400" t="s">
        <v>164</v>
      </c>
      <c r="T32" s="400">
        <f>IFERROR(VLOOKUP($S32,TABLAS!$A$10:$B$14,2,FALSE),0)</f>
        <v>1</v>
      </c>
      <c r="U32" s="698"/>
      <c r="V32" s="697"/>
      <c r="W32" s="697"/>
      <c r="X32" s="443"/>
      <c r="Y32" s="401">
        <v>47</v>
      </c>
      <c r="Z32" s="401"/>
      <c r="AA32" s="401"/>
      <c r="AB32" s="401"/>
      <c r="AC32" s="401" t="str">
        <f>IFERROR(VLOOKUP(Y32,CONTROLES!$A$5:$Y$297,2,FALSE),"")</f>
        <v>Manual de selección y evaluación de proveedores y/o contratistas para compras y contrataciones</v>
      </c>
      <c r="AD32" s="401" t="str">
        <f>IFERROR(VLOOKUP(Y32,CONTROLES!$A$6:$Y$35,8,FALSE),"")</f>
        <v/>
      </c>
      <c r="AE32" s="401"/>
      <c r="AF32" s="401" t="str">
        <f>IFERROR(VLOOKUP(Z32,CONTROLES!$A$5:$Y$297,2,FALSE),"")</f>
        <v/>
      </c>
      <c r="AG32" s="401"/>
      <c r="AH32" s="401"/>
      <c r="AI32" s="401" t="str">
        <f>IFERROR(VLOOKUP(AA32,CONTROLES!$A$5:$Y$297,2,FALSE),"")</f>
        <v/>
      </c>
      <c r="AJ32" s="401"/>
      <c r="AK32" s="401"/>
      <c r="AL32" s="401" t="str">
        <f>IFERROR(VLOOKUP(AB32,CONTROLES!$A$5:$Y$297,2,FALSE),"")</f>
        <v/>
      </c>
      <c r="AM32" s="401"/>
      <c r="AN32" s="401"/>
      <c r="AO32" s="402" t="str">
        <f>IFERROR(VLOOKUP(Y32,CONTROLES!$A$6:$Y$25,24,FALSE),"")</f>
        <v/>
      </c>
      <c r="AP32" s="402" t="str">
        <f>IFERROR(VLOOKUP(Z32,CONTROLES!$A$6:$Y$25,24,FALSE),"")</f>
        <v/>
      </c>
      <c r="AQ32" s="402" t="str">
        <f>IFERROR(VLOOKUP(AA32,CONTROLES!$A$6:$Y$25,24,FALSE),"")</f>
        <v/>
      </c>
      <c r="AR32" s="402" t="str">
        <f>IFERROR(VLOOKUP(AB32,CONTROLES!$A$6:$Y$25,24,FALSE),"")</f>
        <v/>
      </c>
      <c r="AS32" s="401" t="str">
        <f>IFERROR(VLOOKUP(Y32,CONTROLES!$A$6:$Y$25,5,FALSE),"")</f>
        <v/>
      </c>
      <c r="AT32" s="401" t="str">
        <f>IFERROR(VLOOKUP(Z32,CONTROLES!$A$6:$Y$25,5,FALSE),"")</f>
        <v/>
      </c>
      <c r="AU32" s="401" t="str">
        <f>IFERROR(VLOOKUP(AA32,CONTROLES!$A$6:$Y$25,5,FALSE),"")</f>
        <v/>
      </c>
      <c r="AV32" s="401" t="str">
        <f>IFERROR(VLOOKUP(AB32,CONTROLES!$A$6:$Y$25,5,FALSE),"")</f>
        <v/>
      </c>
      <c r="AW32" s="403">
        <f t="shared" si="0"/>
        <v>0</v>
      </c>
      <c r="AX32" s="403">
        <f t="shared" si="1"/>
        <v>0</v>
      </c>
      <c r="AY32" s="675"/>
      <c r="AZ32" s="672"/>
      <c r="BA32" s="441"/>
      <c r="BB32" s="671"/>
      <c r="BC32" s="672"/>
      <c r="BD32" s="673"/>
      <c r="BE32" s="443"/>
      <c r="BF32" s="684"/>
      <c r="BG32" s="443"/>
      <c r="BH32" s="679"/>
      <c r="BI32" s="752"/>
      <c r="BJ32" s="682"/>
      <c r="BK32" s="682"/>
    </row>
    <row r="33" spans="1:63" x14ac:dyDescent="0.25">
      <c r="A33" s="669"/>
      <c r="B33" s="669"/>
      <c r="C33" s="677"/>
      <c r="D33" s="703"/>
      <c r="E33" s="677"/>
      <c r="F33" s="714"/>
      <c r="G33" s="714"/>
      <c r="H33" s="714"/>
      <c r="I33" s="703"/>
      <c r="J33" s="397">
        <v>3</v>
      </c>
      <c r="K33" s="398" t="s">
        <v>182</v>
      </c>
      <c r="L33" s="677"/>
      <c r="M33" s="677"/>
      <c r="N33" s="701"/>
      <c r="O33" s="688"/>
      <c r="P33" s="700"/>
      <c r="Q33" s="700"/>
      <c r="R33" s="677"/>
      <c r="S33" s="400" t="s">
        <v>146</v>
      </c>
      <c r="T33" s="400">
        <f>IFERROR(VLOOKUP($S33,TABLAS!$A$10:$B$14,2,FALSE),0)</f>
        <v>3</v>
      </c>
      <c r="U33" s="698"/>
      <c r="V33" s="697"/>
      <c r="W33" s="697"/>
      <c r="X33" s="443"/>
      <c r="Y33" s="401">
        <v>3</v>
      </c>
      <c r="Z33" s="401"/>
      <c r="AA33" s="401"/>
      <c r="AB33" s="401"/>
      <c r="AC33" s="401" t="str">
        <f>IFERROR(VLOOKUP(Y33,CONTROLES!$A$5:$Y$297,2,FALSE),"")</f>
        <v>Ejecución del plan de capacitaciones</v>
      </c>
      <c r="AD33" s="401" t="str">
        <f>IFERROR(VLOOKUP(Y33,CONTROLES!$A$6:$Y$35,8,FALSE),"")</f>
        <v>Preventivo</v>
      </c>
      <c r="AE33" s="401"/>
      <c r="AF33" s="401" t="str">
        <f>IFERROR(VLOOKUP(Z33,CONTROLES!$A$5:$Y$297,2,FALSE),"")</f>
        <v/>
      </c>
      <c r="AG33" s="401"/>
      <c r="AH33" s="401"/>
      <c r="AI33" s="401" t="str">
        <f>IFERROR(VLOOKUP(AA33,CONTROLES!$A$5:$Y$297,2,FALSE),"")</f>
        <v/>
      </c>
      <c r="AJ33" s="401"/>
      <c r="AK33" s="401"/>
      <c r="AL33" s="401" t="str">
        <f>IFERROR(VLOOKUP(AB33,CONTROLES!$A$5:$Y$297,2,FALSE),"")</f>
        <v/>
      </c>
      <c r="AM33" s="401"/>
      <c r="AN33" s="401"/>
      <c r="AO33" s="402">
        <f>IFERROR(VLOOKUP(Y33,CONTROLES!$A$6:$Y$25,24,FALSE),"")</f>
        <v>0.78</v>
      </c>
      <c r="AP33" s="402" t="str">
        <f>IFERROR(VLOOKUP(Z33,CONTROLES!$A$6:$Y$25,24,FALSE),"")</f>
        <v/>
      </c>
      <c r="AQ33" s="402" t="str">
        <f>IFERROR(VLOOKUP(AA33,CONTROLES!$A$6:$Y$25,24,FALSE),"")</f>
        <v/>
      </c>
      <c r="AR33" s="402" t="str">
        <f>IFERROR(VLOOKUP(AB33,CONTROLES!$A$6:$Y$25,24,FALSE),"")</f>
        <v/>
      </c>
      <c r="AS33" s="401" t="str">
        <f>IFERROR(VLOOKUP(Y33,CONTROLES!$A$6:$Y$25,5,FALSE),"")</f>
        <v>Probabilidad</v>
      </c>
      <c r="AT33" s="401" t="str">
        <f>IFERROR(VLOOKUP(Z33,CONTROLES!$A$6:$Y$25,5,FALSE),"")</f>
        <v/>
      </c>
      <c r="AU33" s="401" t="str">
        <f>IFERROR(VLOOKUP(AA33,CONTROLES!$A$6:$Y$25,5,FALSE),"")</f>
        <v/>
      </c>
      <c r="AV33" s="401" t="str">
        <f>IFERROR(VLOOKUP(AB33,CONTROLES!$A$6:$Y$25,5,FALSE),"")</f>
        <v/>
      </c>
      <c r="AW33" s="403">
        <f t="shared" si="0"/>
        <v>0.78</v>
      </c>
      <c r="AX33" s="403">
        <f t="shared" si="1"/>
        <v>0</v>
      </c>
      <c r="AY33" s="675"/>
      <c r="AZ33" s="672"/>
      <c r="BA33" s="441"/>
      <c r="BB33" s="671"/>
      <c r="BC33" s="672"/>
      <c r="BD33" s="673"/>
      <c r="BE33" s="443"/>
      <c r="BF33" s="684"/>
      <c r="BG33" s="443"/>
      <c r="BH33" s="679"/>
      <c r="BI33" s="752"/>
      <c r="BJ33" s="682"/>
      <c r="BK33" s="682"/>
    </row>
    <row r="34" spans="1:63" x14ac:dyDescent="0.25">
      <c r="A34" s="669"/>
      <c r="B34" s="669"/>
      <c r="C34" s="677"/>
      <c r="D34" s="703"/>
      <c r="E34" s="677"/>
      <c r="F34" s="714"/>
      <c r="G34" s="714"/>
      <c r="H34" s="714"/>
      <c r="I34" s="703"/>
      <c r="J34" s="397">
        <v>4</v>
      </c>
      <c r="K34" s="398"/>
      <c r="L34" s="677"/>
      <c r="M34" s="677"/>
      <c r="N34" s="701"/>
      <c r="O34" s="688"/>
      <c r="P34" s="700"/>
      <c r="Q34" s="700"/>
      <c r="R34" s="677"/>
      <c r="S34" s="400"/>
      <c r="T34" s="400">
        <f>IFERROR(VLOOKUP($S34,TABLAS!$A$10:$B$14,2,FALSE),0)</f>
        <v>0</v>
      </c>
      <c r="U34" s="698"/>
      <c r="V34" s="697"/>
      <c r="W34" s="697"/>
      <c r="X34" s="443"/>
      <c r="Y34" s="401"/>
      <c r="Z34" s="401"/>
      <c r="AA34" s="401"/>
      <c r="AB34" s="401"/>
      <c r="AC34" s="401" t="str">
        <f>IFERROR(VLOOKUP(Y34,CONTROLES!$A$5:$Y$297,2,FALSE),"")</f>
        <v/>
      </c>
      <c r="AD34" s="401" t="str">
        <f>IFERROR(VLOOKUP(Y34,CONTROLES!$A$6:$Y$35,8,FALSE),"")</f>
        <v/>
      </c>
      <c r="AE34" s="401"/>
      <c r="AF34" s="401" t="str">
        <f>IFERROR(VLOOKUP(Z34,CONTROLES!$A$5:$Y$297,2,FALSE),"")</f>
        <v/>
      </c>
      <c r="AG34" s="401"/>
      <c r="AH34" s="401"/>
      <c r="AI34" s="401" t="str">
        <f>IFERROR(VLOOKUP(AA34,CONTROLES!$A$5:$Y$297,2,FALSE),"")</f>
        <v/>
      </c>
      <c r="AJ34" s="401"/>
      <c r="AK34" s="401"/>
      <c r="AL34" s="401" t="str">
        <f>IFERROR(VLOOKUP(AB34,CONTROLES!$A$5:$Y$297,2,FALSE),"")</f>
        <v/>
      </c>
      <c r="AM34" s="401"/>
      <c r="AN34" s="401"/>
      <c r="AO34" s="402" t="str">
        <f>IFERROR(VLOOKUP(Y34,CONTROLES!$A$6:$Y$25,24,FALSE),"")</f>
        <v/>
      </c>
      <c r="AP34" s="402" t="str">
        <f>IFERROR(VLOOKUP(Z34,CONTROLES!$A$6:$Y$25,24,FALSE),"")</f>
        <v/>
      </c>
      <c r="AQ34" s="402" t="str">
        <f>IFERROR(VLOOKUP(AA34,CONTROLES!$A$6:$Y$25,24,FALSE),"")</f>
        <v/>
      </c>
      <c r="AR34" s="402" t="str">
        <f>IFERROR(VLOOKUP(AB34,CONTROLES!$A$6:$Y$25,24,FALSE),"")</f>
        <v/>
      </c>
      <c r="AS34" s="401" t="str">
        <f>IFERROR(VLOOKUP(Y34,CONTROLES!$A$6:$Y$25,5,FALSE),"")</f>
        <v/>
      </c>
      <c r="AT34" s="401" t="str">
        <f>IFERROR(VLOOKUP(Z34,CONTROLES!$A$6:$Y$25,5,FALSE),"")</f>
        <v/>
      </c>
      <c r="AU34" s="401" t="str">
        <f>IFERROR(VLOOKUP(AA34,CONTROLES!$A$6:$Y$25,5,FALSE),"")</f>
        <v/>
      </c>
      <c r="AV34" s="401" t="str">
        <f>IFERROR(VLOOKUP(AB34,CONTROLES!$A$6:$Y$25,5,FALSE),"")</f>
        <v/>
      </c>
      <c r="AW34" s="403">
        <f t="shared" si="0"/>
        <v>0</v>
      </c>
      <c r="AX34" s="403">
        <f t="shared" si="1"/>
        <v>0</v>
      </c>
      <c r="AY34" s="675"/>
      <c r="AZ34" s="672"/>
      <c r="BA34" s="441"/>
      <c r="BB34" s="671"/>
      <c r="BC34" s="672"/>
      <c r="BD34" s="673"/>
      <c r="BE34" s="443"/>
      <c r="BF34" s="684"/>
      <c r="BG34" s="443"/>
      <c r="BH34" s="679"/>
      <c r="BI34" s="752"/>
      <c r="BJ34" s="682"/>
      <c r="BK34" s="682"/>
    </row>
    <row r="35" spans="1:63" x14ac:dyDescent="0.25">
      <c r="A35" s="669"/>
      <c r="B35" s="669"/>
      <c r="C35" s="677"/>
      <c r="D35" s="703"/>
      <c r="E35" s="677"/>
      <c r="F35" s="714"/>
      <c r="G35" s="714"/>
      <c r="H35" s="714"/>
      <c r="I35" s="703"/>
      <c r="J35" s="397">
        <v>5</v>
      </c>
      <c r="K35" s="398"/>
      <c r="L35" s="677"/>
      <c r="M35" s="677"/>
      <c r="N35" s="701"/>
      <c r="O35" s="688"/>
      <c r="P35" s="700"/>
      <c r="Q35" s="700"/>
      <c r="R35" s="677"/>
      <c r="S35" s="400"/>
      <c r="T35" s="400">
        <f>IFERROR(VLOOKUP($S35,TABLAS!$A$10:$B$14,2,FALSE),0)</f>
        <v>0</v>
      </c>
      <c r="U35" s="698"/>
      <c r="V35" s="697"/>
      <c r="W35" s="697"/>
      <c r="X35" s="443"/>
      <c r="Y35" s="401"/>
      <c r="Z35" s="401"/>
      <c r="AA35" s="401"/>
      <c r="AB35" s="401"/>
      <c r="AC35" s="401" t="str">
        <f>IFERROR(VLOOKUP(Y35,CONTROLES!$A$5:$Y$297,2,FALSE),"")</f>
        <v/>
      </c>
      <c r="AD35" s="401" t="str">
        <f>IFERROR(VLOOKUP(Y35,CONTROLES!$A$6:$Y$35,8,FALSE),"")</f>
        <v/>
      </c>
      <c r="AE35" s="401"/>
      <c r="AF35" s="401" t="str">
        <f>IFERROR(VLOOKUP(Z35,CONTROLES!$A$5:$Y$297,2,FALSE),"")</f>
        <v/>
      </c>
      <c r="AG35" s="401"/>
      <c r="AH35" s="401"/>
      <c r="AI35" s="401" t="str">
        <f>IFERROR(VLOOKUP(AA35,CONTROLES!$A$5:$Y$297,2,FALSE),"")</f>
        <v/>
      </c>
      <c r="AJ35" s="401"/>
      <c r="AK35" s="401"/>
      <c r="AL35" s="401" t="str">
        <f>IFERROR(VLOOKUP(AB35,CONTROLES!$A$5:$Y$297,2,FALSE),"")</f>
        <v/>
      </c>
      <c r="AM35" s="401"/>
      <c r="AN35" s="401"/>
      <c r="AO35" s="402" t="str">
        <f>IFERROR(VLOOKUP(Y35,CONTROLES!$A$6:$Y$25,24,FALSE),"")</f>
        <v/>
      </c>
      <c r="AP35" s="402" t="str">
        <f>IFERROR(VLOOKUP(Z35,CONTROLES!$A$6:$Y$25,24,FALSE),"")</f>
        <v/>
      </c>
      <c r="AQ35" s="402" t="str">
        <f>IFERROR(VLOOKUP(AA35,CONTROLES!$A$6:$Y$25,24,FALSE),"")</f>
        <v/>
      </c>
      <c r="AR35" s="402" t="str">
        <f>IFERROR(VLOOKUP(AB35,CONTROLES!$A$6:$Y$25,24,FALSE),"")</f>
        <v/>
      </c>
      <c r="AS35" s="401" t="str">
        <f>IFERROR(VLOOKUP(Y35,CONTROLES!$A$6:$Y$25,5,FALSE),"")</f>
        <v/>
      </c>
      <c r="AT35" s="401" t="str">
        <f>IFERROR(VLOOKUP(Z35,CONTROLES!$A$6:$Y$25,5,FALSE),"")</f>
        <v/>
      </c>
      <c r="AU35" s="401" t="str">
        <f>IFERROR(VLOOKUP(AA35,CONTROLES!$A$6:$Y$25,5,FALSE),"")</f>
        <v/>
      </c>
      <c r="AV35" s="401" t="str">
        <f>IFERROR(VLOOKUP(AB35,CONTROLES!$A$6:$Y$25,5,FALSE),"")</f>
        <v/>
      </c>
      <c r="AW35" s="403">
        <f t="shared" si="0"/>
        <v>0</v>
      </c>
      <c r="AX35" s="403">
        <f t="shared" si="1"/>
        <v>0</v>
      </c>
      <c r="AY35" s="675"/>
      <c r="AZ35" s="672"/>
      <c r="BA35" s="441"/>
      <c r="BB35" s="671"/>
      <c r="BC35" s="672"/>
      <c r="BD35" s="673"/>
      <c r="BE35" s="443"/>
      <c r="BF35" s="684"/>
      <c r="BG35" s="443"/>
      <c r="BH35" s="679"/>
      <c r="BI35" s="752"/>
      <c r="BJ35" s="682"/>
      <c r="BK35" s="682"/>
    </row>
    <row r="36" spans="1:63" x14ac:dyDescent="0.25">
      <c r="A36" s="669"/>
      <c r="B36" s="669"/>
      <c r="C36" s="677"/>
      <c r="D36" s="703"/>
      <c r="E36" s="677"/>
      <c r="F36" s="714"/>
      <c r="G36" s="714"/>
      <c r="H36" s="714"/>
      <c r="I36" s="703"/>
      <c r="J36" s="397">
        <v>6</v>
      </c>
      <c r="K36" s="398"/>
      <c r="L36" s="677"/>
      <c r="M36" s="677"/>
      <c r="N36" s="701"/>
      <c r="O36" s="688"/>
      <c r="P36" s="700"/>
      <c r="Q36" s="700"/>
      <c r="R36" s="677"/>
      <c r="S36" s="400"/>
      <c r="T36" s="400">
        <f>IFERROR(VLOOKUP($S36,TABLAS!$A$10:$B$14,2,FALSE),0)</f>
        <v>0</v>
      </c>
      <c r="U36" s="698"/>
      <c r="V36" s="697"/>
      <c r="W36" s="697"/>
      <c r="X36" s="443"/>
      <c r="Y36" s="401"/>
      <c r="Z36" s="401"/>
      <c r="AA36" s="401"/>
      <c r="AB36" s="401"/>
      <c r="AC36" s="401" t="str">
        <f>IFERROR(VLOOKUP(Y36,CONTROLES!$A$5:$Y$297,2,FALSE),"")</f>
        <v/>
      </c>
      <c r="AD36" s="401" t="str">
        <f>IFERROR(VLOOKUP(Y36,CONTROLES!$A$6:$Y$35,8,FALSE),"")</f>
        <v/>
      </c>
      <c r="AE36" s="401"/>
      <c r="AF36" s="401" t="str">
        <f>IFERROR(VLOOKUP(Z36,CONTROLES!$A$5:$Y$297,2,FALSE),"")</f>
        <v/>
      </c>
      <c r="AG36" s="401"/>
      <c r="AH36" s="401"/>
      <c r="AI36" s="401" t="str">
        <f>IFERROR(VLOOKUP(AA36,CONTROLES!$A$5:$Y$297,2,FALSE),"")</f>
        <v/>
      </c>
      <c r="AJ36" s="401"/>
      <c r="AK36" s="401"/>
      <c r="AL36" s="401" t="str">
        <f>IFERROR(VLOOKUP(AB36,CONTROLES!$A$5:$Y$297,2,FALSE),"")</f>
        <v/>
      </c>
      <c r="AM36" s="401"/>
      <c r="AN36" s="401"/>
      <c r="AO36" s="402" t="str">
        <f>IFERROR(VLOOKUP(Y36,CONTROLES!$A$6:$Y$25,24,FALSE),"")</f>
        <v/>
      </c>
      <c r="AP36" s="402" t="str">
        <f>IFERROR(VLOOKUP(Z36,CONTROLES!$A$6:$Y$25,24,FALSE),"")</f>
        <v/>
      </c>
      <c r="AQ36" s="402" t="str">
        <f>IFERROR(VLOOKUP(AA36,CONTROLES!$A$6:$Y$25,24,FALSE),"")</f>
        <v/>
      </c>
      <c r="AR36" s="402" t="str">
        <f>IFERROR(VLOOKUP(AB36,CONTROLES!$A$6:$Y$25,24,FALSE),"")</f>
        <v/>
      </c>
      <c r="AS36" s="401" t="str">
        <f>IFERROR(VLOOKUP(Y36,CONTROLES!$A$6:$Y$25,5,FALSE),"")</f>
        <v/>
      </c>
      <c r="AT36" s="401" t="str">
        <f>IFERROR(VLOOKUP(Z36,CONTROLES!$A$6:$Y$25,5,FALSE),"")</f>
        <v/>
      </c>
      <c r="AU36" s="401" t="str">
        <f>IFERROR(VLOOKUP(AA36,CONTROLES!$A$6:$Y$25,5,FALSE),"")</f>
        <v/>
      </c>
      <c r="AV36" s="401" t="str">
        <f>IFERROR(VLOOKUP(AB36,CONTROLES!$A$6:$Y$25,5,FALSE),"")</f>
        <v/>
      </c>
      <c r="AW36" s="403">
        <f t="shared" si="0"/>
        <v>0</v>
      </c>
      <c r="AX36" s="403">
        <f t="shared" si="1"/>
        <v>0</v>
      </c>
      <c r="AY36" s="675"/>
      <c r="AZ36" s="672"/>
      <c r="BA36" s="441"/>
      <c r="BB36" s="671"/>
      <c r="BC36" s="672"/>
      <c r="BD36" s="673"/>
      <c r="BE36" s="443"/>
      <c r="BF36" s="684"/>
      <c r="BG36" s="443"/>
      <c r="BH36" s="679"/>
      <c r="BI36" s="752"/>
      <c r="BJ36" s="682"/>
      <c r="BK36" s="682"/>
    </row>
    <row r="37" spans="1:63" x14ac:dyDescent="0.25">
      <c r="A37" s="669"/>
      <c r="B37" s="669"/>
      <c r="C37" s="677"/>
      <c r="D37" s="704"/>
      <c r="E37" s="677"/>
      <c r="F37" s="714"/>
      <c r="G37" s="714"/>
      <c r="H37" s="714"/>
      <c r="I37" s="704"/>
      <c r="J37" s="397">
        <v>7</v>
      </c>
      <c r="K37" s="398"/>
      <c r="L37" s="677"/>
      <c r="M37" s="677"/>
      <c r="N37" s="701"/>
      <c r="O37" s="689"/>
      <c r="P37" s="700"/>
      <c r="Q37" s="700"/>
      <c r="R37" s="677"/>
      <c r="S37" s="400"/>
      <c r="T37" s="400">
        <f>IFERROR(VLOOKUP($S37,TABLAS!$A$10:$B$14,2,FALSE),0)</f>
        <v>0</v>
      </c>
      <c r="U37" s="698"/>
      <c r="V37" s="697"/>
      <c r="W37" s="697"/>
      <c r="X37" s="443"/>
      <c r="Y37" s="401"/>
      <c r="Z37" s="401"/>
      <c r="AA37" s="401"/>
      <c r="AB37" s="401"/>
      <c r="AC37" s="401" t="str">
        <f>IFERROR(VLOOKUP(Y37,CONTROLES!$A$5:$Y$297,2,FALSE),"")</f>
        <v/>
      </c>
      <c r="AD37" s="401" t="str">
        <f>IFERROR(VLOOKUP(Y37,CONTROLES!$A$6:$Y$35,8,FALSE),"")</f>
        <v/>
      </c>
      <c r="AE37" s="401"/>
      <c r="AF37" s="401" t="str">
        <f>IFERROR(VLOOKUP(Z37,CONTROLES!$A$5:$Y$297,2,FALSE),"")</f>
        <v/>
      </c>
      <c r="AG37" s="401"/>
      <c r="AH37" s="401"/>
      <c r="AI37" s="401" t="str">
        <f>IFERROR(VLOOKUP(AA37,CONTROLES!$A$5:$Y$297,2,FALSE),"")</f>
        <v/>
      </c>
      <c r="AJ37" s="401"/>
      <c r="AK37" s="401"/>
      <c r="AL37" s="401" t="str">
        <f>IFERROR(VLOOKUP(AB37,CONTROLES!$A$5:$Y$297,2,FALSE),"")</f>
        <v/>
      </c>
      <c r="AM37" s="401"/>
      <c r="AN37" s="401"/>
      <c r="AO37" s="402" t="str">
        <f>IFERROR(VLOOKUP(Y37,CONTROLES!$A$6:$Y$25,24,FALSE),"")</f>
        <v/>
      </c>
      <c r="AP37" s="402" t="str">
        <f>IFERROR(VLOOKUP(Z37,CONTROLES!$A$6:$Y$25,24,FALSE),"")</f>
        <v/>
      </c>
      <c r="AQ37" s="402" t="str">
        <f>IFERROR(VLOOKUP(AA37,CONTROLES!$A$6:$Y$25,24,FALSE),"")</f>
        <v/>
      </c>
      <c r="AR37" s="402" t="str">
        <f>IFERROR(VLOOKUP(AB37,CONTROLES!$A$6:$Y$25,24,FALSE),"")</f>
        <v/>
      </c>
      <c r="AS37" s="401" t="str">
        <f>IFERROR(VLOOKUP(Y37,CONTROLES!$A$6:$Y$25,5,FALSE),"")</f>
        <v/>
      </c>
      <c r="AT37" s="401" t="str">
        <f>IFERROR(VLOOKUP(Z37,CONTROLES!$A$6:$Y$25,5,FALSE),"")</f>
        <v/>
      </c>
      <c r="AU37" s="401" t="str">
        <f>IFERROR(VLOOKUP(AA37,CONTROLES!$A$6:$Y$25,5,FALSE),"")</f>
        <v/>
      </c>
      <c r="AV37" s="401" t="str">
        <f>IFERROR(VLOOKUP(AB37,CONTROLES!$A$6:$Y$25,5,FALSE),"")</f>
        <v/>
      </c>
      <c r="AW37" s="403">
        <f t="shared" si="0"/>
        <v>0</v>
      </c>
      <c r="AX37" s="403">
        <f t="shared" si="1"/>
        <v>0</v>
      </c>
      <c r="AY37" s="676"/>
      <c r="AZ37" s="672"/>
      <c r="BA37" s="442"/>
      <c r="BB37" s="671"/>
      <c r="BC37" s="672"/>
      <c r="BD37" s="673"/>
      <c r="BE37" s="443"/>
      <c r="BF37" s="685"/>
      <c r="BG37" s="443"/>
      <c r="BH37" s="680"/>
      <c r="BI37" s="753"/>
      <c r="BJ37" s="682"/>
      <c r="BK37" s="682"/>
    </row>
    <row r="38" spans="1:63" x14ac:dyDescent="0.25">
      <c r="A38" s="669">
        <f>A31+1</f>
        <v>6</v>
      </c>
      <c r="B38" s="669" t="s">
        <v>68</v>
      </c>
      <c r="C38" s="677" t="s">
        <v>6</v>
      </c>
      <c r="D38" s="702" t="s">
        <v>63</v>
      </c>
      <c r="E38" s="677" t="s">
        <v>64</v>
      </c>
      <c r="F38" s="714" t="s">
        <v>132</v>
      </c>
      <c r="G38" s="714" t="s">
        <v>133</v>
      </c>
      <c r="H38" s="714" t="s">
        <v>134</v>
      </c>
      <c r="I38" s="702" t="s">
        <v>183</v>
      </c>
      <c r="J38" s="397">
        <v>1</v>
      </c>
      <c r="K38" s="398" t="s">
        <v>184</v>
      </c>
      <c r="L38" s="677" t="s">
        <v>185</v>
      </c>
      <c r="M38" s="677" t="s">
        <v>160</v>
      </c>
      <c r="N38" s="677" t="s">
        <v>186</v>
      </c>
      <c r="O38" s="687" t="s">
        <v>187</v>
      </c>
      <c r="P38" s="700" t="s">
        <v>141</v>
      </c>
      <c r="Q38" s="700" t="s">
        <v>142</v>
      </c>
      <c r="R38" s="677" t="s">
        <v>143</v>
      </c>
      <c r="S38" s="400" t="s">
        <v>146</v>
      </c>
      <c r="T38" s="400">
        <f>IFERROR(VLOOKUP($S38,TABLAS!$A$10:$B$14,2,FALSE),0)</f>
        <v>3</v>
      </c>
      <c r="U38" s="698" t="s">
        <v>180</v>
      </c>
      <c r="V38" s="697">
        <f>IFERROR(VLOOKUP($U38,TABLAS!$A$2:$B$6,2,FALSE),0)</f>
        <v>4</v>
      </c>
      <c r="W38" s="697" t="str">
        <f t="shared" ref="W38" si="8">MAX($T38:$T44)&amp;V38</f>
        <v>34</v>
      </c>
      <c r="X38" s="443" t="str">
        <f t="shared" ref="X38" si="9">IF(OR(W38="11",W38="12",W38="21",W38="22",W38="31"),"BAJO",IF(OR(W38="13",W38="23",W38="32",W38="41"),"LEVE",IF(OR(W38="14",W38="15",W38="24",W38="33",W38="43",W38="42",W38="52",W38="51"),"MODERADO",IF(OR(W38="25",W38="34",W38="35",W38="44",W38="45",W38="53",W38="54",W38="55"),"IMPORTANTE"))))</f>
        <v>IMPORTANTE</v>
      </c>
      <c r="Y38" s="401">
        <v>9</v>
      </c>
      <c r="Z38" s="401"/>
      <c r="AA38" s="401"/>
      <c r="AB38" s="401"/>
      <c r="AC38" s="401" t="str">
        <f>IFERROR(VLOOKUP(Y38,CONTROLES!$A$5:$Y$297,2,FALSE),"")</f>
        <v>Diligenciamiento del FO-AD-17 Solicitud de bienes y servicios</v>
      </c>
      <c r="AD38" s="401" t="str">
        <f>IFERROR(VLOOKUP(Y38,CONTROLES!$A$6:$Y$35,8,FALSE),"")</f>
        <v>Preventivo</v>
      </c>
      <c r="AE38" s="401" t="s">
        <v>188</v>
      </c>
      <c r="AF38" s="401" t="str">
        <f>IFERROR(VLOOKUP(Z38,CONTROLES!$A$5:$Y$297,2,FALSE),"")</f>
        <v/>
      </c>
      <c r="AG38" s="401"/>
      <c r="AH38" s="401"/>
      <c r="AI38" s="401" t="str">
        <f>IFERROR(VLOOKUP(AA38,CONTROLES!$A$5:$Y$297,2,FALSE),"")</f>
        <v/>
      </c>
      <c r="AJ38" s="401"/>
      <c r="AK38" s="401"/>
      <c r="AL38" s="401" t="str">
        <f>IFERROR(VLOOKUP(AB38,CONTROLES!$A$5:$Y$297,2,FALSE),"")</f>
        <v/>
      </c>
      <c r="AM38" s="401"/>
      <c r="AN38" s="401"/>
      <c r="AO38" s="402">
        <f>IFERROR(VLOOKUP(Y38,CONTROLES!$A$6:$Y$25,24,FALSE),"")</f>
        <v>0.85000000000000009</v>
      </c>
      <c r="AP38" s="402" t="str">
        <f>IFERROR(VLOOKUP(Z38,CONTROLES!$A$6:$Y$25,24,FALSE),"")</f>
        <v/>
      </c>
      <c r="AQ38" s="402" t="str">
        <f>IFERROR(VLOOKUP(AA38,CONTROLES!$A$6:$Y$25,24,FALSE),"")</f>
        <v/>
      </c>
      <c r="AR38" s="402" t="str">
        <f>IFERROR(VLOOKUP(AB38,CONTROLES!$A$6:$Y$25,24,FALSE),"")</f>
        <v/>
      </c>
      <c r="AS38" s="401" t="str">
        <f>IFERROR(VLOOKUP(Y38,CONTROLES!$A$6:$Y$25,5,FALSE),"")</f>
        <v>Probabilidad</v>
      </c>
      <c r="AT38" s="401" t="str">
        <f>IFERROR(VLOOKUP(Z38,CONTROLES!$A$6:$Y$25,5,FALSE),"")</f>
        <v/>
      </c>
      <c r="AU38" s="401" t="str">
        <f>IFERROR(VLOOKUP(AA38,CONTROLES!$A$6:$Y$25,5,FALSE),"")</f>
        <v/>
      </c>
      <c r="AV38" s="401" t="str">
        <f>IFERROR(VLOOKUP(AB38,CONTROLES!$A$6:$Y$25,5,FALSE),"")</f>
        <v/>
      </c>
      <c r="AW38" s="403">
        <f t="shared" si="0"/>
        <v>0.85000000000000009</v>
      </c>
      <c r="AX38" s="403">
        <f t="shared" si="1"/>
        <v>0</v>
      </c>
      <c r="AY38" s="674" t="str">
        <f>IF(MAX(AX38:AX44)&gt;MAX(BF38:BF44),"Consecuencia",IF(MAX(AX38:AX44)&gt;MAX(BF38:BF44),"Probabilidad",""))</f>
        <v/>
      </c>
      <c r="AZ38" s="672">
        <f>IF(AY38="Probabilidad",MAX(BF38:BF44),MAX(AX38:AX44))</f>
        <v>0</v>
      </c>
      <c r="BA38" s="440" t="str" cm="1">
        <f t="array" ref="BA38">IF(OR(AY38="Consecuencia",AY38="Probabilidad"),IF(AZ38&lt;CONTROLES!$AA$16:$AB$16,IF(AND(AZ38&gt;=CONTROLES!$AA$15,AZ38&lt;CONTROLES!$AB$15),CONTROLES!$AC$15,IF(AND(AZ38&gt;=CONTROLES!$AA$14,AZ38&lt;CONTROLES!$AB$14),CONTROLES!$AC$14,IF(AND(AZ38&gt;=CONTROLES!$AA$13,AZ38&lt;CONTROLES!$AB$13),CONTROLES!$AC$13,IF(AND(AZ38&gt;=CONTROLES!$AA$12,AZ38&lt;=CONTROLES!$AB$12),CONTROLES!$AC$12))))),"")</f>
        <v/>
      </c>
      <c r="BB38" s="671" t="s">
        <v>164</v>
      </c>
      <c r="BC38" s="672">
        <f>VLOOKUP(BB38,TABLAS!$A$10:$B$14,2,FALSE)</f>
        <v>1</v>
      </c>
      <c r="BD38" s="673" t="s">
        <v>180</v>
      </c>
      <c r="BE38" s="443">
        <f>VLOOKUP(BD38,TABLAS!$A$2:$B$6,2,FALSE)</f>
        <v>4</v>
      </c>
      <c r="BF38" s="683" t="str">
        <f>BC38&amp;BE38</f>
        <v>14</v>
      </c>
      <c r="BG38" s="443" t="str">
        <f>IF(OR(BF38="11",BF38="12",BF38="21",BF38="22",BF38="31"),"BAJO",IF(OR(BF38="13",BF38="23",BF38="32",BF38="41"),"LEVE",IF(OR(BF38="14",BF38="15",BF38="24",BF38="33",BF38="43",BF38="42",BF38="52",BF38="51"),"MODERADO",IF(OR(BF38="25",BF38="34",BF38="35",BF38="44",BF38="45",BF38="53",BF38="54",BF38="55"),"IMPORTANTE"))))</f>
        <v>MODERADO</v>
      </c>
      <c r="BH38" s="678" t="s">
        <v>148</v>
      </c>
      <c r="BI38" s="751" t="s">
        <v>189</v>
      </c>
      <c r="BJ38" s="682" t="str">
        <f>IF(BH38="SI","NO","SI")</f>
        <v>NO</v>
      </c>
      <c r="BK38" s="682"/>
    </row>
    <row r="39" spans="1:63" x14ac:dyDescent="0.25">
      <c r="A39" s="669"/>
      <c r="B39" s="669"/>
      <c r="C39" s="677"/>
      <c r="D39" s="703"/>
      <c r="E39" s="677"/>
      <c r="F39" s="714"/>
      <c r="G39" s="714"/>
      <c r="H39" s="714"/>
      <c r="I39" s="703"/>
      <c r="J39" s="397">
        <v>2</v>
      </c>
      <c r="K39" s="398" t="s">
        <v>190</v>
      </c>
      <c r="L39" s="677"/>
      <c r="M39" s="677"/>
      <c r="N39" s="677"/>
      <c r="O39" s="688"/>
      <c r="P39" s="700"/>
      <c r="Q39" s="700"/>
      <c r="R39" s="677"/>
      <c r="S39" s="400" t="s">
        <v>164</v>
      </c>
      <c r="T39" s="400">
        <f>IFERROR(VLOOKUP($S39,TABLAS!$A$10:$B$14,2,FALSE),0)</f>
        <v>1</v>
      </c>
      <c r="U39" s="698"/>
      <c r="V39" s="697"/>
      <c r="W39" s="697"/>
      <c r="X39" s="443"/>
      <c r="Y39" s="401">
        <v>10</v>
      </c>
      <c r="Z39" s="401"/>
      <c r="AA39" s="401"/>
      <c r="AB39" s="401"/>
      <c r="AC39" s="401" t="str">
        <f>IFERROR(VLOOKUP(Y39,CONTROLES!$A$5:$Y$297,2,FALSE),"")</f>
        <v>Aplicación del PR-AD-08</v>
      </c>
      <c r="AD39" s="401" t="str">
        <f>IFERROR(VLOOKUP(Y39,CONTROLES!$A$6:$Y$35,8,FALSE),"")</f>
        <v>Preventivo</v>
      </c>
      <c r="AE39" s="401" t="s">
        <v>188</v>
      </c>
      <c r="AF39" s="401" t="str">
        <f>IFERROR(VLOOKUP(Z39,CONTROLES!$A$5:$Y$297,2,FALSE),"")</f>
        <v/>
      </c>
      <c r="AG39" s="401"/>
      <c r="AH39" s="401"/>
      <c r="AI39" s="401" t="str">
        <f>IFERROR(VLOOKUP(AA39,CONTROLES!$A$5:$Y$297,2,FALSE),"")</f>
        <v/>
      </c>
      <c r="AJ39" s="401"/>
      <c r="AK39" s="401"/>
      <c r="AL39" s="401" t="str">
        <f>IFERROR(VLOOKUP(AB39,CONTROLES!$A$5:$Y$297,2,FALSE),"")</f>
        <v/>
      </c>
      <c r="AM39" s="401"/>
      <c r="AN39" s="401"/>
      <c r="AO39" s="402">
        <f>IFERROR(VLOOKUP(Y39,CONTROLES!$A$6:$Y$25,24,FALSE),"")</f>
        <v>0.86125000000000007</v>
      </c>
      <c r="AP39" s="402" t="str">
        <f>IFERROR(VLOOKUP(Z39,CONTROLES!$A$6:$Y$25,24,FALSE),"")</f>
        <v/>
      </c>
      <c r="AQ39" s="402" t="str">
        <f>IFERROR(VLOOKUP(AA39,CONTROLES!$A$6:$Y$25,24,FALSE),"")</f>
        <v/>
      </c>
      <c r="AR39" s="402" t="str">
        <f>IFERROR(VLOOKUP(AB39,CONTROLES!$A$6:$Y$25,24,FALSE),"")</f>
        <v/>
      </c>
      <c r="AS39" s="401" t="str">
        <f>IFERROR(VLOOKUP(Y39,CONTROLES!$A$6:$Y$25,5,FALSE),"")</f>
        <v>Probabilidad</v>
      </c>
      <c r="AT39" s="401" t="str">
        <f>IFERROR(VLOOKUP(Z39,CONTROLES!$A$6:$Y$25,5,FALSE),"")</f>
        <v/>
      </c>
      <c r="AU39" s="401" t="str">
        <f>IFERROR(VLOOKUP(AA39,CONTROLES!$A$6:$Y$25,5,FALSE),"")</f>
        <v/>
      </c>
      <c r="AV39" s="401" t="str">
        <f>IFERROR(VLOOKUP(AB39,CONTROLES!$A$6:$Y$25,5,FALSE),"")</f>
        <v/>
      </c>
      <c r="AW39" s="403">
        <f t="shared" si="0"/>
        <v>0.86125000000000007</v>
      </c>
      <c r="AX39" s="403">
        <f t="shared" si="1"/>
        <v>0</v>
      </c>
      <c r="AY39" s="675"/>
      <c r="AZ39" s="672"/>
      <c r="BA39" s="441"/>
      <c r="BB39" s="671"/>
      <c r="BC39" s="672"/>
      <c r="BD39" s="673"/>
      <c r="BE39" s="443"/>
      <c r="BF39" s="684"/>
      <c r="BG39" s="443"/>
      <c r="BH39" s="679"/>
      <c r="BI39" s="752"/>
      <c r="BJ39" s="682"/>
      <c r="BK39" s="682"/>
    </row>
    <row r="40" spans="1:63" x14ac:dyDescent="0.25">
      <c r="A40" s="669"/>
      <c r="B40" s="669"/>
      <c r="C40" s="677"/>
      <c r="D40" s="703"/>
      <c r="E40" s="677"/>
      <c r="F40" s="714"/>
      <c r="G40" s="714"/>
      <c r="H40" s="714"/>
      <c r="I40" s="703"/>
      <c r="J40" s="397">
        <v>3</v>
      </c>
      <c r="K40" s="398" t="s">
        <v>191</v>
      </c>
      <c r="L40" s="677"/>
      <c r="M40" s="677"/>
      <c r="N40" s="677"/>
      <c r="O40" s="688"/>
      <c r="P40" s="700"/>
      <c r="Q40" s="700"/>
      <c r="R40" s="677"/>
      <c r="S40" s="400" t="s">
        <v>146</v>
      </c>
      <c r="T40" s="400">
        <f>IFERROR(VLOOKUP($S40,TABLAS!$A$10:$B$14,2,FALSE),0)</f>
        <v>3</v>
      </c>
      <c r="U40" s="698"/>
      <c r="V40" s="697"/>
      <c r="W40" s="697"/>
      <c r="X40" s="443"/>
      <c r="Y40" s="401">
        <v>10</v>
      </c>
      <c r="Z40" s="401"/>
      <c r="AA40" s="401"/>
      <c r="AB40" s="401"/>
      <c r="AC40" s="401" t="str">
        <f>IFERROR(VLOOKUP(Y40,CONTROLES!$A$5:$Y$297,2,FALSE),"")</f>
        <v>Aplicación del PR-AD-08</v>
      </c>
      <c r="AD40" s="401" t="str">
        <f>IFERROR(VLOOKUP(Y40,CONTROLES!$A$6:$Y$35,8,FALSE),"")</f>
        <v>Preventivo</v>
      </c>
      <c r="AE40" s="401" t="s">
        <v>188</v>
      </c>
      <c r="AF40" s="401" t="str">
        <f>IFERROR(VLOOKUP(Z40,CONTROLES!$A$5:$Y$297,2,FALSE),"")</f>
        <v/>
      </c>
      <c r="AG40" s="401"/>
      <c r="AH40" s="401"/>
      <c r="AI40" s="401" t="str">
        <f>IFERROR(VLOOKUP(AA40,CONTROLES!$A$5:$Y$297,2,FALSE),"")</f>
        <v/>
      </c>
      <c r="AJ40" s="401"/>
      <c r="AK40" s="401"/>
      <c r="AL40" s="401" t="str">
        <f>IFERROR(VLOOKUP(AB40,CONTROLES!$A$5:$Y$297,2,FALSE),"")</f>
        <v/>
      </c>
      <c r="AM40" s="401"/>
      <c r="AN40" s="401"/>
      <c r="AO40" s="402">
        <f>IFERROR(VLOOKUP(Y40,CONTROLES!$A$6:$Y$25,24,FALSE),"")</f>
        <v>0.86125000000000007</v>
      </c>
      <c r="AP40" s="402" t="str">
        <f>IFERROR(VLOOKUP(Z40,CONTROLES!$A$6:$Y$25,24,FALSE),"")</f>
        <v/>
      </c>
      <c r="AQ40" s="402" t="str">
        <f>IFERROR(VLOOKUP(AA40,CONTROLES!$A$6:$Y$25,24,FALSE),"")</f>
        <v/>
      </c>
      <c r="AR40" s="402" t="str">
        <f>IFERROR(VLOOKUP(AB40,CONTROLES!$A$6:$Y$25,24,FALSE),"")</f>
        <v/>
      </c>
      <c r="AS40" s="401" t="str">
        <f>IFERROR(VLOOKUP(Y40,CONTROLES!$A$6:$Y$25,5,FALSE),"")</f>
        <v>Probabilidad</v>
      </c>
      <c r="AT40" s="401" t="str">
        <f>IFERROR(VLOOKUP(Z40,CONTROLES!$A$6:$Y$25,5,FALSE),"")</f>
        <v/>
      </c>
      <c r="AU40" s="401" t="str">
        <f>IFERROR(VLOOKUP(AA40,CONTROLES!$A$6:$Y$25,5,FALSE),"")</f>
        <v/>
      </c>
      <c r="AV40" s="401" t="str">
        <f>IFERROR(VLOOKUP(AB40,CONTROLES!$A$6:$Y$25,5,FALSE),"")</f>
        <v/>
      </c>
      <c r="AW40" s="403">
        <f t="shared" si="0"/>
        <v>0.86125000000000007</v>
      </c>
      <c r="AX40" s="403">
        <f t="shared" si="1"/>
        <v>0</v>
      </c>
      <c r="AY40" s="675"/>
      <c r="AZ40" s="672"/>
      <c r="BA40" s="441"/>
      <c r="BB40" s="671"/>
      <c r="BC40" s="672"/>
      <c r="BD40" s="673"/>
      <c r="BE40" s="443"/>
      <c r="BF40" s="684"/>
      <c r="BG40" s="443"/>
      <c r="BH40" s="679"/>
      <c r="BI40" s="752"/>
      <c r="BJ40" s="682"/>
      <c r="BK40" s="682"/>
    </row>
    <row r="41" spans="1:63" x14ac:dyDescent="0.25">
      <c r="A41" s="669"/>
      <c r="B41" s="669"/>
      <c r="C41" s="677"/>
      <c r="D41" s="703"/>
      <c r="E41" s="677"/>
      <c r="F41" s="714"/>
      <c r="G41" s="714"/>
      <c r="H41" s="714"/>
      <c r="I41" s="703"/>
      <c r="J41" s="397">
        <v>4</v>
      </c>
      <c r="K41" s="398" t="s">
        <v>192</v>
      </c>
      <c r="L41" s="677"/>
      <c r="M41" s="677"/>
      <c r="N41" s="677"/>
      <c r="O41" s="688"/>
      <c r="P41" s="700"/>
      <c r="Q41" s="700"/>
      <c r="R41" s="677"/>
      <c r="S41" s="400" t="s">
        <v>146</v>
      </c>
      <c r="T41" s="400">
        <f>IFERROR(VLOOKUP($S41,TABLAS!$A$10:$B$14,2,FALSE),0)</f>
        <v>3</v>
      </c>
      <c r="U41" s="698"/>
      <c r="V41" s="697"/>
      <c r="W41" s="697"/>
      <c r="X41" s="443"/>
      <c r="Y41" s="401">
        <v>11</v>
      </c>
      <c r="Z41" s="401"/>
      <c r="AA41" s="401"/>
      <c r="AB41" s="401"/>
      <c r="AC41" s="401" t="str">
        <f>IFERROR(VLOOKUP(Y41,CONTROLES!$A$5:$Y$297,2,FALSE),"")</f>
        <v>Diligenciamiento del FO-AD-11</v>
      </c>
      <c r="AD41" s="401" t="str">
        <f>IFERROR(VLOOKUP(Y41,CONTROLES!$A$6:$Y$35,8,FALSE),"")</f>
        <v>Preventivo</v>
      </c>
      <c r="AE41" s="401" t="s">
        <v>188</v>
      </c>
      <c r="AF41" s="401" t="str">
        <f>IFERROR(VLOOKUP(Z41,CONTROLES!$A$5:$Y$297,2,FALSE),"")</f>
        <v/>
      </c>
      <c r="AG41" s="401"/>
      <c r="AH41" s="401"/>
      <c r="AI41" s="401" t="str">
        <f>IFERROR(VLOOKUP(AA41,CONTROLES!$A$5:$Y$297,2,FALSE),"")</f>
        <v/>
      </c>
      <c r="AJ41" s="401"/>
      <c r="AK41" s="401"/>
      <c r="AL41" s="401" t="str">
        <f>IFERROR(VLOOKUP(AB41,CONTROLES!$A$5:$Y$297,2,FALSE),"")</f>
        <v/>
      </c>
      <c r="AM41" s="401"/>
      <c r="AN41" s="401"/>
      <c r="AO41" s="402">
        <f>IFERROR(VLOOKUP(Y41,CONTROLES!$A$6:$Y$25,24,FALSE),"")</f>
        <v>0.81750000000000012</v>
      </c>
      <c r="AP41" s="402" t="str">
        <f>IFERROR(VLOOKUP(Z41,CONTROLES!$A$6:$Y$25,24,FALSE),"")</f>
        <v/>
      </c>
      <c r="AQ41" s="402" t="str">
        <f>IFERROR(VLOOKUP(AA41,CONTROLES!$A$6:$Y$25,24,FALSE),"")</f>
        <v/>
      </c>
      <c r="AR41" s="402" t="str">
        <f>IFERROR(VLOOKUP(AB41,CONTROLES!$A$6:$Y$25,24,FALSE),"")</f>
        <v/>
      </c>
      <c r="AS41" s="401" t="str">
        <f>IFERROR(VLOOKUP(Y41,CONTROLES!$A$6:$Y$25,5,FALSE),"")</f>
        <v>Probabilidad</v>
      </c>
      <c r="AT41" s="401" t="str">
        <f>IFERROR(VLOOKUP(Z41,CONTROLES!$A$6:$Y$25,5,FALSE),"")</f>
        <v/>
      </c>
      <c r="AU41" s="401" t="str">
        <f>IFERROR(VLOOKUP(AA41,CONTROLES!$A$6:$Y$25,5,FALSE),"")</f>
        <v/>
      </c>
      <c r="AV41" s="401" t="str">
        <f>IFERROR(VLOOKUP(AB41,CONTROLES!$A$6:$Y$25,5,FALSE),"")</f>
        <v/>
      </c>
      <c r="AW41" s="403">
        <f t="shared" si="0"/>
        <v>0.81750000000000012</v>
      </c>
      <c r="AX41" s="403">
        <f t="shared" si="1"/>
        <v>0</v>
      </c>
      <c r="AY41" s="675"/>
      <c r="AZ41" s="672"/>
      <c r="BA41" s="441"/>
      <c r="BB41" s="671"/>
      <c r="BC41" s="672"/>
      <c r="BD41" s="673"/>
      <c r="BE41" s="443"/>
      <c r="BF41" s="684"/>
      <c r="BG41" s="443"/>
      <c r="BH41" s="679"/>
      <c r="BI41" s="752"/>
      <c r="BJ41" s="682"/>
      <c r="BK41" s="682"/>
    </row>
    <row r="42" spans="1:63" x14ac:dyDescent="0.25">
      <c r="A42" s="669"/>
      <c r="B42" s="669"/>
      <c r="C42" s="677"/>
      <c r="D42" s="703"/>
      <c r="E42" s="677"/>
      <c r="F42" s="714"/>
      <c r="G42" s="714"/>
      <c r="H42" s="714"/>
      <c r="I42" s="703"/>
      <c r="J42" s="397">
        <v>5</v>
      </c>
      <c r="K42" s="398" t="s">
        <v>193</v>
      </c>
      <c r="L42" s="677"/>
      <c r="M42" s="677"/>
      <c r="N42" s="677"/>
      <c r="O42" s="688"/>
      <c r="P42" s="700"/>
      <c r="Q42" s="700"/>
      <c r="R42" s="677"/>
      <c r="S42" s="400" t="s">
        <v>155</v>
      </c>
      <c r="T42" s="400">
        <f>IFERROR(VLOOKUP($S42,TABLAS!$A$10:$B$14,2,FALSE),0)</f>
        <v>2</v>
      </c>
      <c r="U42" s="698"/>
      <c r="V42" s="697"/>
      <c r="W42" s="697"/>
      <c r="X42" s="443"/>
      <c r="Y42" s="401">
        <v>11</v>
      </c>
      <c r="Z42" s="401"/>
      <c r="AA42" s="401"/>
      <c r="AB42" s="401"/>
      <c r="AC42" s="401" t="str">
        <f>IFERROR(VLOOKUP(Y42,CONTROLES!$A$5:$Y$297,2,FALSE),"")</f>
        <v>Diligenciamiento del FO-AD-11</v>
      </c>
      <c r="AD42" s="401" t="str">
        <f>IFERROR(VLOOKUP(Y42,CONTROLES!$A$6:$Y$35,8,FALSE),"")</f>
        <v>Preventivo</v>
      </c>
      <c r="AE42" s="401" t="s">
        <v>188</v>
      </c>
      <c r="AF42" s="401" t="str">
        <f>IFERROR(VLOOKUP(Z42,CONTROLES!$A$5:$Y$297,2,FALSE),"")</f>
        <v/>
      </c>
      <c r="AG42" s="401"/>
      <c r="AH42" s="401"/>
      <c r="AI42" s="401" t="str">
        <f>IFERROR(VLOOKUP(AA42,CONTROLES!$A$5:$Y$297,2,FALSE),"")</f>
        <v/>
      </c>
      <c r="AJ42" s="401"/>
      <c r="AK42" s="401"/>
      <c r="AL42" s="401" t="str">
        <f>IFERROR(VLOOKUP(AB42,CONTROLES!$A$5:$Y$297,2,FALSE),"")</f>
        <v/>
      </c>
      <c r="AM42" s="401"/>
      <c r="AN42" s="401"/>
      <c r="AO42" s="402">
        <f>IFERROR(VLOOKUP(Y42,CONTROLES!$A$6:$Y$25,24,FALSE),"")</f>
        <v>0.81750000000000012</v>
      </c>
      <c r="AP42" s="402" t="str">
        <f>IFERROR(VLOOKUP(Z42,CONTROLES!$A$6:$Y$25,24,FALSE),"")</f>
        <v/>
      </c>
      <c r="AQ42" s="402" t="str">
        <f>IFERROR(VLOOKUP(AA42,CONTROLES!$A$6:$Y$25,24,FALSE),"")</f>
        <v/>
      </c>
      <c r="AR42" s="402" t="str">
        <f>IFERROR(VLOOKUP(AB42,CONTROLES!$A$6:$Y$25,24,FALSE),"")</f>
        <v/>
      </c>
      <c r="AS42" s="401" t="str">
        <f>IFERROR(VLOOKUP(Y42,CONTROLES!$A$6:$Y$25,5,FALSE),"")</f>
        <v>Probabilidad</v>
      </c>
      <c r="AT42" s="401" t="str">
        <f>IFERROR(VLOOKUP(Z42,CONTROLES!$A$6:$Y$25,5,FALSE),"")</f>
        <v/>
      </c>
      <c r="AU42" s="401" t="str">
        <f>IFERROR(VLOOKUP(AA42,CONTROLES!$A$6:$Y$25,5,FALSE),"")</f>
        <v/>
      </c>
      <c r="AV42" s="401" t="str">
        <f>IFERROR(VLOOKUP(AB42,CONTROLES!$A$6:$Y$25,5,FALSE),"")</f>
        <v/>
      </c>
      <c r="AW42" s="403">
        <f t="shared" si="0"/>
        <v>0.81750000000000012</v>
      </c>
      <c r="AX42" s="403">
        <f t="shared" si="1"/>
        <v>0</v>
      </c>
      <c r="AY42" s="675"/>
      <c r="AZ42" s="672"/>
      <c r="BA42" s="441"/>
      <c r="BB42" s="671"/>
      <c r="BC42" s="672"/>
      <c r="BD42" s="673"/>
      <c r="BE42" s="443"/>
      <c r="BF42" s="684"/>
      <c r="BG42" s="443"/>
      <c r="BH42" s="679"/>
      <c r="BI42" s="752"/>
      <c r="BJ42" s="682"/>
      <c r="BK42" s="682"/>
    </row>
    <row r="43" spans="1:63" x14ac:dyDescent="0.25">
      <c r="A43" s="669"/>
      <c r="B43" s="669"/>
      <c r="C43" s="677"/>
      <c r="D43" s="703"/>
      <c r="E43" s="677"/>
      <c r="F43" s="714"/>
      <c r="G43" s="714"/>
      <c r="H43" s="714"/>
      <c r="I43" s="703"/>
      <c r="J43" s="397">
        <v>6</v>
      </c>
      <c r="K43" s="398" t="s">
        <v>194</v>
      </c>
      <c r="L43" s="677"/>
      <c r="M43" s="677"/>
      <c r="N43" s="677"/>
      <c r="O43" s="688"/>
      <c r="P43" s="700"/>
      <c r="Q43" s="700"/>
      <c r="R43" s="677"/>
      <c r="S43" s="400" t="s">
        <v>155</v>
      </c>
      <c r="T43" s="400">
        <f>IFERROR(VLOOKUP($S43,TABLAS!$A$10:$B$14,2,FALSE),0)</f>
        <v>2</v>
      </c>
      <c r="U43" s="698"/>
      <c r="V43" s="697"/>
      <c r="W43" s="697"/>
      <c r="X43" s="443"/>
      <c r="Y43" s="401">
        <v>11</v>
      </c>
      <c r="Z43" s="401"/>
      <c r="AA43" s="401"/>
      <c r="AB43" s="401"/>
      <c r="AC43" s="401" t="str">
        <f>IFERROR(VLOOKUP(Y43,CONTROLES!$A$5:$Y$297,2,FALSE),"")</f>
        <v>Diligenciamiento del FO-AD-11</v>
      </c>
      <c r="AD43" s="401" t="str">
        <f>IFERROR(VLOOKUP(Y43,CONTROLES!$A$6:$Y$35,8,FALSE),"")</f>
        <v>Preventivo</v>
      </c>
      <c r="AE43" s="401" t="s">
        <v>188</v>
      </c>
      <c r="AF43" s="401" t="str">
        <f>IFERROR(VLOOKUP(Z43,CONTROLES!$A$5:$Y$297,2,FALSE),"")</f>
        <v/>
      </c>
      <c r="AG43" s="401"/>
      <c r="AH43" s="401"/>
      <c r="AI43" s="401" t="str">
        <f>IFERROR(VLOOKUP(AA43,CONTROLES!$A$5:$Y$297,2,FALSE),"")</f>
        <v/>
      </c>
      <c r="AJ43" s="401"/>
      <c r="AK43" s="401"/>
      <c r="AL43" s="401" t="str">
        <f>IFERROR(VLOOKUP(AB43,CONTROLES!$A$5:$Y$297,2,FALSE),"")</f>
        <v/>
      </c>
      <c r="AM43" s="401"/>
      <c r="AN43" s="401"/>
      <c r="AO43" s="402">
        <f>IFERROR(VLOOKUP(Y43,CONTROLES!$A$6:$Y$25,24,FALSE),"")</f>
        <v>0.81750000000000012</v>
      </c>
      <c r="AP43" s="402" t="str">
        <f>IFERROR(VLOOKUP(Z43,CONTROLES!$A$6:$Y$25,24,FALSE),"")</f>
        <v/>
      </c>
      <c r="AQ43" s="402" t="str">
        <f>IFERROR(VLOOKUP(AA43,CONTROLES!$A$6:$Y$25,24,FALSE),"")</f>
        <v/>
      </c>
      <c r="AR43" s="402" t="str">
        <f>IFERROR(VLOOKUP(AB43,CONTROLES!$A$6:$Y$25,24,FALSE),"")</f>
        <v/>
      </c>
      <c r="AS43" s="401" t="str">
        <f>IFERROR(VLOOKUP(Y43,CONTROLES!$A$6:$Y$25,5,FALSE),"")</f>
        <v>Probabilidad</v>
      </c>
      <c r="AT43" s="401" t="str">
        <f>IFERROR(VLOOKUP(Z43,CONTROLES!$A$6:$Y$25,5,FALSE),"")</f>
        <v/>
      </c>
      <c r="AU43" s="401" t="str">
        <f>IFERROR(VLOOKUP(AA43,CONTROLES!$A$6:$Y$25,5,FALSE),"")</f>
        <v/>
      </c>
      <c r="AV43" s="401" t="str">
        <f>IFERROR(VLOOKUP(AB43,CONTROLES!$A$6:$Y$25,5,FALSE),"")</f>
        <v/>
      </c>
      <c r="AW43" s="403">
        <f t="shared" si="0"/>
        <v>0.81750000000000012</v>
      </c>
      <c r="AX43" s="403">
        <f t="shared" si="1"/>
        <v>0</v>
      </c>
      <c r="AY43" s="675"/>
      <c r="AZ43" s="672"/>
      <c r="BA43" s="441"/>
      <c r="BB43" s="671"/>
      <c r="BC43" s="672"/>
      <c r="BD43" s="673"/>
      <c r="BE43" s="443"/>
      <c r="BF43" s="684"/>
      <c r="BG43" s="443"/>
      <c r="BH43" s="679"/>
      <c r="BI43" s="752"/>
      <c r="BJ43" s="682"/>
      <c r="BK43" s="682"/>
    </row>
    <row r="44" spans="1:63" x14ac:dyDescent="0.25">
      <c r="A44" s="669"/>
      <c r="B44" s="669"/>
      <c r="C44" s="677"/>
      <c r="D44" s="704"/>
      <c r="E44" s="677"/>
      <c r="F44" s="714"/>
      <c r="G44" s="714"/>
      <c r="H44" s="714"/>
      <c r="I44" s="704"/>
      <c r="J44" s="397">
        <v>7</v>
      </c>
      <c r="K44" s="398" t="s">
        <v>195</v>
      </c>
      <c r="L44" s="677"/>
      <c r="M44" s="677"/>
      <c r="N44" s="677"/>
      <c r="O44" s="689"/>
      <c r="P44" s="700"/>
      <c r="Q44" s="700"/>
      <c r="R44" s="677"/>
      <c r="S44" s="400" t="s">
        <v>164</v>
      </c>
      <c r="T44" s="400">
        <f>IFERROR(VLOOKUP($S44,TABLAS!$A$10:$B$14,2,FALSE),0)</f>
        <v>1</v>
      </c>
      <c r="U44" s="698"/>
      <c r="V44" s="697"/>
      <c r="W44" s="697"/>
      <c r="X44" s="443"/>
      <c r="Y44" s="401">
        <v>11</v>
      </c>
      <c r="Z44" s="401"/>
      <c r="AA44" s="401"/>
      <c r="AB44" s="401"/>
      <c r="AC44" s="401" t="str">
        <f>IFERROR(VLOOKUP(Y44,CONTROLES!$A$5:$Y$297,2,FALSE),"")</f>
        <v>Diligenciamiento del FO-AD-11</v>
      </c>
      <c r="AD44" s="401" t="str">
        <f>IFERROR(VLOOKUP(Y44,CONTROLES!$A$6:$Y$35,8,FALSE),"")</f>
        <v>Preventivo</v>
      </c>
      <c r="AE44" s="401" t="s">
        <v>188</v>
      </c>
      <c r="AF44" s="401" t="str">
        <f>IFERROR(VLOOKUP(Z44,CONTROLES!$A$5:$Y$297,2,FALSE),"")</f>
        <v/>
      </c>
      <c r="AG44" s="401"/>
      <c r="AH44" s="401"/>
      <c r="AI44" s="401" t="str">
        <f>IFERROR(VLOOKUP(AA44,CONTROLES!$A$5:$Y$297,2,FALSE),"")</f>
        <v/>
      </c>
      <c r="AJ44" s="401"/>
      <c r="AK44" s="401"/>
      <c r="AL44" s="401" t="str">
        <f>IFERROR(VLOOKUP(AB44,CONTROLES!$A$5:$Y$297,2,FALSE),"")</f>
        <v/>
      </c>
      <c r="AM44" s="401"/>
      <c r="AN44" s="401"/>
      <c r="AO44" s="402">
        <f>IFERROR(VLOOKUP(Y44,CONTROLES!$A$6:$Y$25,24,FALSE),"")</f>
        <v>0.81750000000000012</v>
      </c>
      <c r="AP44" s="402" t="str">
        <f>IFERROR(VLOOKUP(Z44,CONTROLES!$A$6:$Y$25,24,FALSE),"")</f>
        <v/>
      </c>
      <c r="AQ44" s="402" t="str">
        <f>IFERROR(VLOOKUP(AA44,CONTROLES!$A$6:$Y$25,24,FALSE),"")</f>
        <v/>
      </c>
      <c r="AR44" s="402" t="str">
        <f>IFERROR(VLOOKUP(AB44,CONTROLES!$A$6:$Y$25,24,FALSE),"")</f>
        <v/>
      </c>
      <c r="AS44" s="401" t="str">
        <f>IFERROR(VLOOKUP(Y44,CONTROLES!$A$6:$Y$25,5,FALSE),"")</f>
        <v>Probabilidad</v>
      </c>
      <c r="AT44" s="401" t="str">
        <f>IFERROR(VLOOKUP(Z44,CONTROLES!$A$6:$Y$25,5,FALSE),"")</f>
        <v/>
      </c>
      <c r="AU44" s="401" t="str">
        <f>IFERROR(VLOOKUP(AA44,CONTROLES!$A$6:$Y$25,5,FALSE),"")</f>
        <v/>
      </c>
      <c r="AV44" s="401" t="str">
        <f>IFERROR(VLOOKUP(AB44,CONTROLES!$A$6:$Y$25,5,FALSE),"")</f>
        <v/>
      </c>
      <c r="AW44" s="403">
        <f t="shared" si="0"/>
        <v>0.81750000000000012</v>
      </c>
      <c r="AX44" s="403">
        <f t="shared" si="1"/>
        <v>0</v>
      </c>
      <c r="AY44" s="676"/>
      <c r="AZ44" s="672"/>
      <c r="BA44" s="442"/>
      <c r="BB44" s="671"/>
      <c r="BC44" s="672"/>
      <c r="BD44" s="673"/>
      <c r="BE44" s="443"/>
      <c r="BF44" s="685"/>
      <c r="BG44" s="443"/>
      <c r="BH44" s="680"/>
      <c r="BI44" s="753"/>
      <c r="BJ44" s="682"/>
      <c r="BK44" s="682"/>
    </row>
    <row r="45" spans="1:63" ht="14.25" customHeight="1" x14ac:dyDescent="0.25">
      <c r="A45" s="669">
        <f>A38+1</f>
        <v>7</v>
      </c>
      <c r="B45" s="669" t="s">
        <v>62</v>
      </c>
      <c r="C45" s="677" t="s">
        <v>6</v>
      </c>
      <c r="D45" s="702" t="s">
        <v>60</v>
      </c>
      <c r="E45" s="677" t="s">
        <v>61</v>
      </c>
      <c r="F45" s="714" t="s">
        <v>132</v>
      </c>
      <c r="G45" s="714" t="s">
        <v>196</v>
      </c>
      <c r="H45" s="714" t="s">
        <v>134</v>
      </c>
      <c r="I45" s="702" t="s">
        <v>197</v>
      </c>
      <c r="J45" s="397">
        <v>1</v>
      </c>
      <c r="K45" s="398" t="s">
        <v>198</v>
      </c>
      <c r="L45" s="677" t="s">
        <v>185</v>
      </c>
      <c r="M45" s="677" t="s">
        <v>199</v>
      </c>
      <c r="N45" s="701" t="s">
        <v>200</v>
      </c>
      <c r="O45" s="687" t="s">
        <v>201</v>
      </c>
      <c r="P45" s="700" t="s">
        <v>141</v>
      </c>
      <c r="Q45" s="700" t="s">
        <v>142</v>
      </c>
      <c r="R45" s="677" t="s">
        <v>143</v>
      </c>
      <c r="S45" s="400" t="s">
        <v>164</v>
      </c>
      <c r="T45" s="400">
        <f>IFERROR(VLOOKUP($S45,TABLAS!$A$10:$B$14,2,FALSE),0)</f>
        <v>1</v>
      </c>
      <c r="U45" s="698" t="s">
        <v>180</v>
      </c>
      <c r="V45" s="697">
        <f>IFERROR(VLOOKUP($U45,TABLAS!$A$2:$B$6,2,FALSE),0)</f>
        <v>4</v>
      </c>
      <c r="W45" s="697" t="str">
        <f t="shared" ref="W45" si="10">MAX($T45:$T51)&amp;V45</f>
        <v>34</v>
      </c>
      <c r="X45" s="443" t="str">
        <f t="shared" ref="X45" si="11">IF(OR(W45="11",W45="12",W45="21",W45="22",W45="31"),"BAJO",IF(OR(W45="13",W45="23",W45="32",W45="41"),"LEVE",IF(OR(W45="14",W45="15",W45="24",W45="33",W45="43",W45="42",W45="52",W45="51"),"MODERADO",IF(OR(W45="25",W45="34",W45="35",W45="44",W45="45",W45="53",W45="54",W45="55"),"IMPORTANTE"))))</f>
        <v>IMPORTANTE</v>
      </c>
      <c r="Y45" s="401">
        <v>10</v>
      </c>
      <c r="Z45" s="401"/>
      <c r="AA45" s="401"/>
      <c r="AB45" s="401"/>
      <c r="AC45" s="401" t="str">
        <f>IFERROR(VLOOKUP(Y45,CONTROLES!$A$5:$Y$297,2,FALSE),"")</f>
        <v>Aplicación del PR-AD-08</v>
      </c>
      <c r="AD45" s="401" t="str">
        <f>IFERROR(VLOOKUP(Y45,CONTROLES!$A$6:$Y$35,8,FALSE),"")</f>
        <v>Preventivo</v>
      </c>
      <c r="AE45" s="401" t="s">
        <v>188</v>
      </c>
      <c r="AF45" s="401" t="str">
        <f>IFERROR(VLOOKUP(Z45,CONTROLES!$A$5:$Y$297,2,FALSE),"")</f>
        <v/>
      </c>
      <c r="AG45" s="401"/>
      <c r="AH45" s="401"/>
      <c r="AI45" s="401" t="str">
        <f>IFERROR(VLOOKUP(AA45,CONTROLES!$A$5:$Y$297,2,FALSE),"")</f>
        <v/>
      </c>
      <c r="AJ45" s="401"/>
      <c r="AK45" s="401"/>
      <c r="AL45" s="401" t="str">
        <f>IFERROR(VLOOKUP(AB45,CONTROLES!$A$5:$Y$297,2,FALSE),"")</f>
        <v/>
      </c>
      <c r="AM45" s="401"/>
      <c r="AN45" s="401"/>
      <c r="AO45" s="402">
        <f>IFERROR(VLOOKUP(Y45,CONTROLES!$A$6:$Y$25,24,FALSE),"")</f>
        <v>0.86125000000000007</v>
      </c>
      <c r="AP45" s="402" t="str">
        <f>IFERROR(VLOOKUP(Z45,CONTROLES!$A$6:$Y$25,24,FALSE),"")</f>
        <v/>
      </c>
      <c r="AQ45" s="402" t="str">
        <f>IFERROR(VLOOKUP(AA45,CONTROLES!$A$6:$Y$25,24,FALSE),"")</f>
        <v/>
      </c>
      <c r="AR45" s="402" t="str">
        <f>IFERROR(VLOOKUP(AB45,CONTROLES!$A$6:$Y$25,24,FALSE),"")</f>
        <v/>
      </c>
      <c r="AS45" s="401" t="str">
        <f>IFERROR(VLOOKUP(Y45,CONTROLES!$A$6:$Y$25,5,FALSE),"")</f>
        <v>Probabilidad</v>
      </c>
      <c r="AT45" s="401" t="str">
        <f>IFERROR(VLOOKUP(Z45,CONTROLES!$A$6:$Y$25,5,FALSE),"")</f>
        <v/>
      </c>
      <c r="AU45" s="401" t="str">
        <f>IFERROR(VLOOKUP(AA45,CONTROLES!$A$6:$Y$25,5,FALSE),"")</f>
        <v/>
      </c>
      <c r="AV45" s="401" t="str">
        <f>IFERROR(VLOOKUP(AB45,CONTROLES!$A$6:$Y$25,5,FALSE),"")</f>
        <v/>
      </c>
      <c r="AW45" s="403">
        <f t="shared" si="0"/>
        <v>0.86125000000000007</v>
      </c>
      <c r="AX45" s="403">
        <f t="shared" si="1"/>
        <v>0</v>
      </c>
      <c r="AY45" s="674" t="str">
        <f>IF(MAX(AX45:AX51)&gt;MAX(BF45:BF51),"Consecuencia",IF(MAX(AX45:AX51)&gt;MAX(BF45:BF51),"Probabilidad",""))</f>
        <v/>
      </c>
      <c r="AZ45" s="672">
        <f>IF(AY45="Probabilidad",MAX(BF45:BF51),MAX(AX45:AX51))</f>
        <v>0</v>
      </c>
      <c r="BA45" s="440" t="str" cm="1">
        <f t="array" ref="BA45">IF(OR(AY45="Consecuencia",AY45="Probabilidad"),IF(AZ45&lt;CONTROLES!$AA$16:$AB$16,IF(AND(AZ45&gt;=CONTROLES!$AA$15,AZ45&lt;CONTROLES!$AB$15),CONTROLES!$AC$15,IF(AND(AZ45&gt;=CONTROLES!$AA$14,AZ45&lt;CONTROLES!$AB$14),CONTROLES!$AC$14,IF(AND(AZ45&gt;=CONTROLES!$AA$13,AZ45&lt;CONTROLES!$AB$13),CONTROLES!$AC$13,IF(AND(AZ45&gt;=CONTROLES!$AA$12,AZ45&lt;=CONTROLES!$AB$12),CONTROLES!$AC$12))))),"")</f>
        <v/>
      </c>
      <c r="BB45" s="671" t="s">
        <v>164</v>
      </c>
      <c r="BC45" s="672">
        <f>VLOOKUP(BB45,TABLAS!$A$10:$B$14,2,FALSE)</f>
        <v>1</v>
      </c>
      <c r="BD45" s="673" t="s">
        <v>145</v>
      </c>
      <c r="BE45" s="443">
        <f>VLOOKUP(BD45,TABLAS!$A$2:$B$6,2,FALSE)</f>
        <v>3</v>
      </c>
      <c r="BF45" s="683" t="str">
        <f>BC45&amp;BE45</f>
        <v>13</v>
      </c>
      <c r="BG45" s="443" t="str">
        <f>IF(OR(BF45="11",BF45="12",BF45="21",BF45="22",BF45="31"),"BAJO",IF(OR(BF45="13",BF45="23",BF45="32",BF45="41"),"LEVE",IF(OR(BF45="14",BF45="15",BF45="24",BF45="33",BF45="43",BF45="42",BF45="52",BF45="51"),"MODERADO",IF(OR(BF45="25",BF45="34",BF45="35",BF45="44",BF45="45",BF45="53",BF45="54",BF45="55"),"IMPORTANTE"))))</f>
        <v>LEVE</v>
      </c>
      <c r="BH45" s="678" t="s">
        <v>148</v>
      </c>
      <c r="BI45" s="681" t="s">
        <v>189</v>
      </c>
      <c r="BJ45" s="682" t="str">
        <f>IF(BH45="SI","NO","SI")</f>
        <v>NO</v>
      </c>
      <c r="BK45" s="682"/>
    </row>
    <row r="46" spans="1:63" x14ac:dyDescent="0.25">
      <c r="A46" s="669"/>
      <c r="B46" s="669"/>
      <c r="C46" s="677"/>
      <c r="D46" s="703"/>
      <c r="E46" s="677"/>
      <c r="F46" s="714"/>
      <c r="G46" s="714"/>
      <c r="H46" s="714"/>
      <c r="I46" s="703"/>
      <c r="J46" s="397">
        <v>2</v>
      </c>
      <c r="K46" s="398" t="s">
        <v>202</v>
      </c>
      <c r="L46" s="677"/>
      <c r="M46" s="677"/>
      <c r="N46" s="701"/>
      <c r="O46" s="688"/>
      <c r="P46" s="700"/>
      <c r="Q46" s="700"/>
      <c r="R46" s="677"/>
      <c r="S46" s="400" t="s">
        <v>164</v>
      </c>
      <c r="T46" s="400">
        <f>IFERROR(VLOOKUP($S46,TABLAS!$A$10:$B$14,2,FALSE),0)</f>
        <v>1</v>
      </c>
      <c r="U46" s="698"/>
      <c r="V46" s="697"/>
      <c r="W46" s="697"/>
      <c r="X46" s="443"/>
      <c r="Y46" s="401">
        <v>10</v>
      </c>
      <c r="Z46" s="401"/>
      <c r="AA46" s="401"/>
      <c r="AB46" s="401"/>
      <c r="AC46" s="401" t="str">
        <f>IFERROR(VLOOKUP(Y46,CONTROLES!$A$5:$Y$297,2,FALSE),"")</f>
        <v>Aplicación del PR-AD-08</v>
      </c>
      <c r="AD46" s="401" t="str">
        <f>IFERROR(VLOOKUP(Y46,CONTROLES!$A$6:$Y$35,8,FALSE),"")</f>
        <v>Preventivo</v>
      </c>
      <c r="AE46" s="401" t="s">
        <v>188</v>
      </c>
      <c r="AF46" s="401" t="str">
        <f>IFERROR(VLOOKUP(Z46,CONTROLES!$A$5:$Y$297,2,FALSE),"")</f>
        <v/>
      </c>
      <c r="AG46" s="401"/>
      <c r="AH46" s="401"/>
      <c r="AI46" s="401" t="str">
        <f>IFERROR(VLOOKUP(AA46,CONTROLES!$A$5:$Y$297,2,FALSE),"")</f>
        <v/>
      </c>
      <c r="AJ46" s="401"/>
      <c r="AK46" s="401"/>
      <c r="AL46" s="401" t="str">
        <f>IFERROR(VLOOKUP(AB46,CONTROLES!$A$5:$Y$297,2,FALSE),"")</f>
        <v/>
      </c>
      <c r="AM46" s="401"/>
      <c r="AN46" s="401"/>
      <c r="AO46" s="402">
        <f>IFERROR(VLOOKUP(Y46,CONTROLES!$A$6:$Y$25,24,FALSE),"")</f>
        <v>0.86125000000000007</v>
      </c>
      <c r="AP46" s="402" t="str">
        <f>IFERROR(VLOOKUP(Z46,CONTROLES!$A$6:$Y$25,24,FALSE),"")</f>
        <v/>
      </c>
      <c r="AQ46" s="402" t="str">
        <f>IFERROR(VLOOKUP(AA46,CONTROLES!$A$6:$Y$25,24,FALSE),"")</f>
        <v/>
      </c>
      <c r="AR46" s="402" t="str">
        <f>IFERROR(VLOOKUP(AB46,CONTROLES!$A$6:$Y$25,24,FALSE),"")</f>
        <v/>
      </c>
      <c r="AS46" s="401" t="str">
        <f>IFERROR(VLOOKUP(Y46,CONTROLES!$A$6:$Y$25,5,FALSE),"")</f>
        <v>Probabilidad</v>
      </c>
      <c r="AT46" s="401" t="str">
        <f>IFERROR(VLOOKUP(Z46,CONTROLES!$A$6:$Y$25,5,FALSE),"")</f>
        <v/>
      </c>
      <c r="AU46" s="401" t="str">
        <f>IFERROR(VLOOKUP(AA46,CONTROLES!$A$6:$Y$25,5,FALSE),"")</f>
        <v/>
      </c>
      <c r="AV46" s="401" t="str">
        <f>IFERROR(VLOOKUP(AB46,CONTROLES!$A$6:$Y$25,5,FALSE),"")</f>
        <v/>
      </c>
      <c r="AW46" s="403">
        <f t="shared" si="0"/>
        <v>0.86125000000000007</v>
      </c>
      <c r="AX46" s="403">
        <f t="shared" si="1"/>
        <v>0</v>
      </c>
      <c r="AY46" s="675"/>
      <c r="AZ46" s="672"/>
      <c r="BA46" s="441"/>
      <c r="BB46" s="671"/>
      <c r="BC46" s="672"/>
      <c r="BD46" s="673"/>
      <c r="BE46" s="443"/>
      <c r="BF46" s="684"/>
      <c r="BG46" s="443"/>
      <c r="BH46" s="679"/>
      <c r="BI46" s="681"/>
      <c r="BJ46" s="682"/>
      <c r="BK46" s="682"/>
    </row>
    <row r="47" spans="1:63" x14ac:dyDescent="0.25">
      <c r="A47" s="669"/>
      <c r="B47" s="669"/>
      <c r="C47" s="677"/>
      <c r="D47" s="703"/>
      <c r="E47" s="677"/>
      <c r="F47" s="714"/>
      <c r="G47" s="714"/>
      <c r="H47" s="714"/>
      <c r="I47" s="703"/>
      <c r="J47" s="397">
        <v>3</v>
      </c>
      <c r="K47" s="398" t="s">
        <v>184</v>
      </c>
      <c r="L47" s="677"/>
      <c r="M47" s="677"/>
      <c r="N47" s="701"/>
      <c r="O47" s="688"/>
      <c r="P47" s="700"/>
      <c r="Q47" s="700"/>
      <c r="R47" s="677"/>
      <c r="S47" s="400" t="s">
        <v>146</v>
      </c>
      <c r="T47" s="400">
        <f>IFERROR(VLOOKUP($S47,TABLAS!$A$10:$B$14,2,FALSE),0)</f>
        <v>3</v>
      </c>
      <c r="U47" s="698"/>
      <c r="V47" s="697"/>
      <c r="W47" s="697"/>
      <c r="X47" s="443"/>
      <c r="Y47" s="401">
        <v>9</v>
      </c>
      <c r="Z47" s="401"/>
      <c r="AA47" s="401"/>
      <c r="AB47" s="401"/>
      <c r="AC47" s="401" t="str">
        <f>IFERROR(VLOOKUP(Y47,CONTROLES!$A$5:$Y$297,2,FALSE),"")</f>
        <v>Diligenciamiento del FO-AD-17 Solicitud de bienes y servicios</v>
      </c>
      <c r="AD47" s="401" t="str">
        <f>IFERROR(VLOOKUP(Y47,CONTROLES!$A$6:$Y$35,8,FALSE),"")</f>
        <v>Preventivo</v>
      </c>
      <c r="AE47" s="401" t="s">
        <v>188</v>
      </c>
      <c r="AF47" s="401" t="str">
        <f>IFERROR(VLOOKUP(Z47,CONTROLES!$A$5:$Y$297,2,FALSE),"")</f>
        <v/>
      </c>
      <c r="AG47" s="401"/>
      <c r="AH47" s="401"/>
      <c r="AI47" s="401" t="str">
        <f>IFERROR(VLOOKUP(AA47,CONTROLES!$A$5:$Y$297,2,FALSE),"")</f>
        <v/>
      </c>
      <c r="AJ47" s="401"/>
      <c r="AK47" s="401"/>
      <c r="AL47" s="401" t="str">
        <f>IFERROR(VLOOKUP(AB47,CONTROLES!$A$5:$Y$297,2,FALSE),"")</f>
        <v/>
      </c>
      <c r="AM47" s="401"/>
      <c r="AN47" s="401"/>
      <c r="AO47" s="402">
        <f>IFERROR(VLOOKUP(Y47,CONTROLES!$A$6:$Y$25,24,FALSE),"")</f>
        <v>0.85000000000000009</v>
      </c>
      <c r="AP47" s="402" t="str">
        <f>IFERROR(VLOOKUP(Z47,CONTROLES!$A$6:$Y$25,24,FALSE),"")</f>
        <v/>
      </c>
      <c r="AQ47" s="402" t="str">
        <f>IFERROR(VLOOKUP(AA47,CONTROLES!$A$6:$Y$25,24,FALSE),"")</f>
        <v/>
      </c>
      <c r="AR47" s="402" t="str">
        <f>IFERROR(VLOOKUP(AB47,CONTROLES!$A$6:$Y$25,24,FALSE),"")</f>
        <v/>
      </c>
      <c r="AS47" s="401" t="str">
        <f>IFERROR(VLOOKUP(Y47,CONTROLES!$A$6:$Y$25,5,FALSE),"")</f>
        <v>Probabilidad</v>
      </c>
      <c r="AT47" s="401" t="str">
        <f>IFERROR(VLOOKUP(Z47,CONTROLES!$A$6:$Y$25,5,FALSE),"")</f>
        <v/>
      </c>
      <c r="AU47" s="401" t="str">
        <f>IFERROR(VLOOKUP(AA47,CONTROLES!$A$6:$Y$25,5,FALSE),"")</f>
        <v/>
      </c>
      <c r="AV47" s="401" t="str">
        <f>IFERROR(VLOOKUP(AB47,CONTROLES!$A$6:$Y$25,5,FALSE),"")</f>
        <v/>
      </c>
      <c r="AW47" s="403">
        <f t="shared" si="0"/>
        <v>0.85000000000000009</v>
      </c>
      <c r="AX47" s="403">
        <f t="shared" si="1"/>
        <v>0</v>
      </c>
      <c r="AY47" s="675"/>
      <c r="AZ47" s="672"/>
      <c r="BA47" s="441"/>
      <c r="BB47" s="671"/>
      <c r="BC47" s="672"/>
      <c r="BD47" s="673"/>
      <c r="BE47" s="443"/>
      <c r="BF47" s="684"/>
      <c r="BG47" s="443"/>
      <c r="BH47" s="679"/>
      <c r="BI47" s="681"/>
      <c r="BJ47" s="682"/>
      <c r="BK47" s="682"/>
    </row>
    <row r="48" spans="1:63" x14ac:dyDescent="0.25">
      <c r="A48" s="669"/>
      <c r="B48" s="669"/>
      <c r="C48" s="677"/>
      <c r="D48" s="703"/>
      <c r="E48" s="677"/>
      <c r="F48" s="714"/>
      <c r="G48" s="714"/>
      <c r="H48" s="714"/>
      <c r="I48" s="703"/>
      <c r="J48" s="397"/>
      <c r="K48" s="398"/>
      <c r="L48" s="677"/>
      <c r="M48" s="677"/>
      <c r="N48" s="701"/>
      <c r="O48" s="688"/>
      <c r="P48" s="700"/>
      <c r="Q48" s="700"/>
      <c r="R48" s="677"/>
      <c r="S48" s="400"/>
      <c r="T48" s="400">
        <f>IFERROR(VLOOKUP($S48,TABLAS!$A$10:$B$14,2,FALSE),0)</f>
        <v>0</v>
      </c>
      <c r="U48" s="698"/>
      <c r="V48" s="697"/>
      <c r="W48" s="697"/>
      <c r="X48" s="443"/>
      <c r="Y48" s="401"/>
      <c r="Z48" s="401"/>
      <c r="AA48" s="401"/>
      <c r="AB48" s="401"/>
      <c r="AC48" s="401" t="str">
        <f>IFERROR(VLOOKUP(Y48,CONTROLES!$A$5:$Y$297,2,FALSE),"")</f>
        <v/>
      </c>
      <c r="AD48" s="401"/>
      <c r="AE48" s="401"/>
      <c r="AF48" s="401" t="str">
        <f>IFERROR(VLOOKUP(Z48,CONTROLES!$A$5:$Y$297,2,FALSE),"")</f>
        <v/>
      </c>
      <c r="AG48" s="401"/>
      <c r="AH48" s="401"/>
      <c r="AI48" s="401" t="str">
        <f>IFERROR(VLOOKUP(AA48,CONTROLES!$A$5:$Y$297,2,FALSE),"")</f>
        <v/>
      </c>
      <c r="AJ48" s="401"/>
      <c r="AK48" s="401"/>
      <c r="AL48" s="401" t="str">
        <f>IFERROR(VLOOKUP(AB48,CONTROLES!$A$5:$Y$297,2,FALSE),"")</f>
        <v/>
      </c>
      <c r="AM48" s="401"/>
      <c r="AN48" s="401"/>
      <c r="AO48" s="402" t="str">
        <f>IFERROR(VLOOKUP(Y48,CONTROLES!$A$6:$Y$25,24,FALSE),"")</f>
        <v/>
      </c>
      <c r="AP48" s="402" t="str">
        <f>IFERROR(VLOOKUP(Z48,CONTROLES!$A$6:$Y$25,24,FALSE),"")</f>
        <v/>
      </c>
      <c r="AQ48" s="402" t="str">
        <f>IFERROR(VLOOKUP(AA48,CONTROLES!$A$6:$Y$25,24,FALSE),"")</f>
        <v/>
      </c>
      <c r="AR48" s="402" t="str">
        <f>IFERROR(VLOOKUP(AB48,CONTROLES!$A$6:$Y$25,24,FALSE),"")</f>
        <v/>
      </c>
      <c r="AS48" s="401" t="str">
        <f>IFERROR(VLOOKUP(Y48,CONTROLES!$A$6:$Y$25,5,FALSE),"")</f>
        <v/>
      </c>
      <c r="AT48" s="401" t="str">
        <f>IFERROR(VLOOKUP(Z48,CONTROLES!$A$6:$Y$25,5,FALSE),"")</f>
        <v/>
      </c>
      <c r="AU48" s="401" t="str">
        <f>IFERROR(VLOOKUP(AA48,CONTROLES!$A$6:$Y$25,5,FALSE),"")</f>
        <v/>
      </c>
      <c r="AV48" s="401" t="str">
        <f>IFERROR(VLOOKUP(AB48,CONTROLES!$A$6:$Y$25,5,FALSE),"")</f>
        <v/>
      </c>
      <c r="AW48" s="403"/>
      <c r="AX48" s="403"/>
      <c r="AY48" s="675"/>
      <c r="AZ48" s="672"/>
      <c r="BA48" s="441"/>
      <c r="BB48" s="671"/>
      <c r="BC48" s="672"/>
      <c r="BD48" s="673"/>
      <c r="BE48" s="443"/>
      <c r="BF48" s="684"/>
      <c r="BG48" s="443"/>
      <c r="BH48" s="679"/>
      <c r="BI48" s="681"/>
      <c r="BJ48" s="682"/>
      <c r="BK48" s="682"/>
    </row>
    <row r="49" spans="1:63" x14ac:dyDescent="0.25">
      <c r="A49" s="669"/>
      <c r="B49" s="669"/>
      <c r="C49" s="677"/>
      <c r="D49" s="703"/>
      <c r="E49" s="677"/>
      <c r="F49" s="714"/>
      <c r="G49" s="714"/>
      <c r="H49" s="714"/>
      <c r="I49" s="703"/>
      <c r="J49" s="397"/>
      <c r="K49" s="398"/>
      <c r="L49" s="677"/>
      <c r="M49" s="677"/>
      <c r="N49" s="701"/>
      <c r="O49" s="688"/>
      <c r="P49" s="700"/>
      <c r="Q49" s="700"/>
      <c r="R49" s="677"/>
      <c r="S49" s="400"/>
      <c r="T49" s="400">
        <f>IFERROR(VLOOKUP($S49,TABLAS!$A$10:$B$14,2,FALSE),0)</f>
        <v>0</v>
      </c>
      <c r="U49" s="698"/>
      <c r="V49" s="697"/>
      <c r="W49" s="697"/>
      <c r="X49" s="443"/>
      <c r="Y49" s="401"/>
      <c r="Z49" s="401"/>
      <c r="AA49" s="401"/>
      <c r="AB49" s="401"/>
      <c r="AC49" s="401" t="str">
        <f>IFERROR(VLOOKUP(Y49,CONTROLES!$A$5:$Y$297,2,FALSE),"")</f>
        <v/>
      </c>
      <c r="AD49" s="401"/>
      <c r="AE49" s="401"/>
      <c r="AF49" s="401" t="str">
        <f>IFERROR(VLOOKUP(Z49,CONTROLES!$A$5:$Y$297,2,FALSE),"")</f>
        <v/>
      </c>
      <c r="AG49" s="401"/>
      <c r="AH49" s="401"/>
      <c r="AI49" s="401" t="str">
        <f>IFERROR(VLOOKUP(AA49,CONTROLES!$A$5:$Y$297,2,FALSE),"")</f>
        <v/>
      </c>
      <c r="AJ49" s="401"/>
      <c r="AK49" s="401"/>
      <c r="AL49" s="401" t="str">
        <f>IFERROR(VLOOKUP(AB49,CONTROLES!$A$5:$Y$297,2,FALSE),"")</f>
        <v/>
      </c>
      <c r="AM49" s="401"/>
      <c r="AN49" s="401"/>
      <c r="AO49" s="402" t="str">
        <f>IFERROR(VLOOKUP(Y49,CONTROLES!$A$6:$Y$25,24,FALSE),"")</f>
        <v/>
      </c>
      <c r="AP49" s="402" t="str">
        <f>IFERROR(VLOOKUP(Z49,CONTROLES!$A$6:$Y$25,24,FALSE),"")</f>
        <v/>
      </c>
      <c r="AQ49" s="402" t="str">
        <f>IFERROR(VLOOKUP(AA49,CONTROLES!$A$6:$Y$25,24,FALSE),"")</f>
        <v/>
      </c>
      <c r="AR49" s="402" t="str">
        <f>IFERROR(VLOOKUP(AB49,CONTROLES!$A$6:$Y$25,24,FALSE),"")</f>
        <v/>
      </c>
      <c r="AS49" s="401" t="str">
        <f>IFERROR(VLOOKUP(Y49,CONTROLES!$A$6:$Y$25,5,FALSE),"")</f>
        <v/>
      </c>
      <c r="AT49" s="401" t="str">
        <f>IFERROR(VLOOKUP(Z49,CONTROLES!$A$6:$Y$25,5,FALSE),"")</f>
        <v/>
      </c>
      <c r="AU49" s="401" t="str">
        <f>IFERROR(VLOOKUP(AA49,CONTROLES!$A$6:$Y$25,5,FALSE),"")</f>
        <v/>
      </c>
      <c r="AV49" s="401" t="str">
        <f>IFERROR(VLOOKUP(AB49,CONTROLES!$A$6:$Y$25,5,FALSE),"")</f>
        <v/>
      </c>
      <c r="AW49" s="403"/>
      <c r="AX49" s="403"/>
      <c r="AY49" s="675"/>
      <c r="AZ49" s="672"/>
      <c r="BA49" s="441"/>
      <c r="BB49" s="671"/>
      <c r="BC49" s="672"/>
      <c r="BD49" s="673"/>
      <c r="BE49" s="443"/>
      <c r="BF49" s="684"/>
      <c r="BG49" s="443"/>
      <c r="BH49" s="679"/>
      <c r="BI49" s="681"/>
      <c r="BJ49" s="682"/>
      <c r="BK49" s="682"/>
    </row>
    <row r="50" spans="1:63" x14ac:dyDescent="0.25">
      <c r="A50" s="669"/>
      <c r="B50" s="669"/>
      <c r="C50" s="677"/>
      <c r="D50" s="703"/>
      <c r="E50" s="677"/>
      <c r="F50" s="714"/>
      <c r="G50" s="714"/>
      <c r="H50" s="714"/>
      <c r="I50" s="703"/>
      <c r="J50" s="397"/>
      <c r="K50" s="398"/>
      <c r="L50" s="677"/>
      <c r="M50" s="677"/>
      <c r="N50" s="701"/>
      <c r="O50" s="688"/>
      <c r="P50" s="700"/>
      <c r="Q50" s="700"/>
      <c r="R50" s="677"/>
      <c r="S50" s="400"/>
      <c r="T50" s="400">
        <f>IFERROR(VLOOKUP($S50,TABLAS!$A$10:$B$14,2,FALSE),0)</f>
        <v>0</v>
      </c>
      <c r="U50" s="698"/>
      <c r="V50" s="697"/>
      <c r="W50" s="697"/>
      <c r="X50" s="443"/>
      <c r="Y50" s="401"/>
      <c r="Z50" s="401"/>
      <c r="AA50" s="401"/>
      <c r="AB50" s="401"/>
      <c r="AC50" s="401" t="str">
        <f>IFERROR(VLOOKUP(Y50,CONTROLES!$A$5:$Y$297,2,FALSE),"")</f>
        <v/>
      </c>
      <c r="AD50" s="401"/>
      <c r="AE50" s="401"/>
      <c r="AF50" s="401" t="str">
        <f>IFERROR(VLOOKUP(Z50,CONTROLES!$A$5:$Y$297,2,FALSE),"")</f>
        <v/>
      </c>
      <c r="AG50" s="401"/>
      <c r="AH50" s="401"/>
      <c r="AI50" s="401" t="str">
        <f>IFERROR(VLOOKUP(AA50,CONTROLES!$A$5:$Y$297,2,FALSE),"")</f>
        <v/>
      </c>
      <c r="AJ50" s="401"/>
      <c r="AK50" s="401"/>
      <c r="AL50" s="401" t="str">
        <f>IFERROR(VLOOKUP(AB50,CONTROLES!$A$5:$Y$297,2,FALSE),"")</f>
        <v/>
      </c>
      <c r="AM50" s="401"/>
      <c r="AN50" s="401"/>
      <c r="AO50" s="402" t="str">
        <f>IFERROR(VLOOKUP(Y50,CONTROLES!$A$6:$Y$25,24,FALSE),"")</f>
        <v/>
      </c>
      <c r="AP50" s="402" t="str">
        <f>IFERROR(VLOOKUP(Z50,CONTROLES!$A$6:$Y$25,24,FALSE),"")</f>
        <v/>
      </c>
      <c r="AQ50" s="402" t="str">
        <f>IFERROR(VLOOKUP(AA50,CONTROLES!$A$6:$Y$25,24,FALSE),"")</f>
        <v/>
      </c>
      <c r="AR50" s="402" t="str">
        <f>IFERROR(VLOOKUP(AB50,CONTROLES!$A$6:$Y$25,24,FALSE),"")</f>
        <v/>
      </c>
      <c r="AS50" s="401" t="str">
        <f>IFERROR(VLOOKUP(Y50,CONTROLES!$A$6:$Y$25,5,FALSE),"")</f>
        <v/>
      </c>
      <c r="AT50" s="401" t="str">
        <f>IFERROR(VLOOKUP(Z50,CONTROLES!$A$6:$Y$25,5,FALSE),"")</f>
        <v/>
      </c>
      <c r="AU50" s="401" t="str">
        <f>IFERROR(VLOOKUP(AA50,CONTROLES!$A$6:$Y$25,5,FALSE),"")</f>
        <v/>
      </c>
      <c r="AV50" s="401" t="str">
        <f>IFERROR(VLOOKUP(AB50,CONTROLES!$A$6:$Y$25,5,FALSE),"")</f>
        <v/>
      </c>
      <c r="AW50" s="403"/>
      <c r="AX50" s="403"/>
      <c r="AY50" s="675"/>
      <c r="AZ50" s="672"/>
      <c r="BA50" s="441"/>
      <c r="BB50" s="671"/>
      <c r="BC50" s="672"/>
      <c r="BD50" s="673"/>
      <c r="BE50" s="443"/>
      <c r="BF50" s="684"/>
      <c r="BG50" s="443"/>
      <c r="BH50" s="679"/>
      <c r="BI50" s="681"/>
      <c r="BJ50" s="682"/>
      <c r="BK50" s="682"/>
    </row>
    <row r="51" spans="1:63" x14ac:dyDescent="0.25">
      <c r="A51" s="669"/>
      <c r="B51" s="669"/>
      <c r="C51" s="677"/>
      <c r="D51" s="704"/>
      <c r="E51" s="677"/>
      <c r="F51" s="714"/>
      <c r="G51" s="714"/>
      <c r="H51" s="714"/>
      <c r="I51" s="704"/>
      <c r="J51" s="397"/>
      <c r="K51" s="398"/>
      <c r="L51" s="677"/>
      <c r="M51" s="677"/>
      <c r="N51" s="701"/>
      <c r="O51" s="689"/>
      <c r="P51" s="700"/>
      <c r="Q51" s="700"/>
      <c r="R51" s="677"/>
      <c r="S51" s="400"/>
      <c r="T51" s="400">
        <f>IFERROR(VLOOKUP($S51,TABLAS!$A$10:$B$14,2,FALSE),0)</f>
        <v>0</v>
      </c>
      <c r="U51" s="698"/>
      <c r="V51" s="697"/>
      <c r="W51" s="697"/>
      <c r="X51" s="443"/>
      <c r="Y51" s="401"/>
      <c r="Z51" s="401"/>
      <c r="AA51" s="401"/>
      <c r="AB51" s="401"/>
      <c r="AC51" s="401" t="str">
        <f>IFERROR(VLOOKUP(Y51,CONTROLES!$A$5:$Y$297,2,FALSE),"")</f>
        <v/>
      </c>
      <c r="AD51" s="401"/>
      <c r="AE51" s="401"/>
      <c r="AF51" s="401" t="str">
        <f>IFERROR(VLOOKUP(Z51,CONTROLES!$A$5:$Y$297,2,FALSE),"")</f>
        <v/>
      </c>
      <c r="AG51" s="401"/>
      <c r="AH51" s="401"/>
      <c r="AI51" s="401" t="str">
        <f>IFERROR(VLOOKUP(AA51,CONTROLES!$A$5:$Y$297,2,FALSE),"")</f>
        <v/>
      </c>
      <c r="AJ51" s="401"/>
      <c r="AK51" s="401"/>
      <c r="AL51" s="401" t="str">
        <f>IFERROR(VLOOKUP(AB51,CONTROLES!$A$5:$Y$297,2,FALSE),"")</f>
        <v/>
      </c>
      <c r="AM51" s="401"/>
      <c r="AN51" s="401"/>
      <c r="AO51" s="402" t="str">
        <f>IFERROR(VLOOKUP(Y51,CONTROLES!$A$6:$Y$25,24,FALSE),"")</f>
        <v/>
      </c>
      <c r="AP51" s="402" t="str">
        <f>IFERROR(VLOOKUP(Z51,CONTROLES!$A$6:$Y$25,24,FALSE),"")</f>
        <v/>
      </c>
      <c r="AQ51" s="402" t="str">
        <f>IFERROR(VLOOKUP(AA51,CONTROLES!$A$6:$Y$25,24,FALSE),"")</f>
        <v/>
      </c>
      <c r="AR51" s="402" t="str">
        <f>IFERROR(VLOOKUP(AB51,CONTROLES!$A$6:$Y$25,24,FALSE),"")</f>
        <v/>
      </c>
      <c r="AS51" s="401" t="str">
        <f>IFERROR(VLOOKUP(Y51,CONTROLES!$A$6:$Y$25,5,FALSE),"")</f>
        <v/>
      </c>
      <c r="AT51" s="401" t="str">
        <f>IFERROR(VLOOKUP(Z51,CONTROLES!$A$6:$Y$25,5,FALSE),"")</f>
        <v/>
      </c>
      <c r="AU51" s="401" t="str">
        <f>IFERROR(VLOOKUP(AA51,CONTROLES!$A$6:$Y$25,5,FALSE),"")</f>
        <v/>
      </c>
      <c r="AV51" s="401" t="str">
        <f>IFERROR(VLOOKUP(AB51,CONTROLES!$A$6:$Y$25,5,FALSE),"")</f>
        <v/>
      </c>
      <c r="AW51" s="403"/>
      <c r="AX51" s="403"/>
      <c r="AY51" s="676"/>
      <c r="AZ51" s="672"/>
      <c r="BA51" s="442"/>
      <c r="BB51" s="671"/>
      <c r="BC51" s="672"/>
      <c r="BD51" s="673"/>
      <c r="BE51" s="443"/>
      <c r="BF51" s="685"/>
      <c r="BG51" s="443"/>
      <c r="BH51" s="680"/>
      <c r="BI51" s="681"/>
      <c r="BJ51" s="682"/>
      <c r="BK51" s="682"/>
    </row>
    <row r="52" spans="1:63" ht="14.25" customHeight="1" x14ac:dyDescent="0.25">
      <c r="A52" s="669">
        <f>A45+1</f>
        <v>8</v>
      </c>
      <c r="B52" s="669" t="s">
        <v>59</v>
      </c>
      <c r="C52" s="677" t="s">
        <v>6</v>
      </c>
      <c r="D52" s="702" t="s">
        <v>203</v>
      </c>
      <c r="E52" s="677" t="s">
        <v>204</v>
      </c>
      <c r="F52" s="714" t="s">
        <v>132</v>
      </c>
      <c r="G52" s="714" t="s">
        <v>133</v>
      </c>
      <c r="H52" s="714" t="s">
        <v>134</v>
      </c>
      <c r="I52" s="702" t="s">
        <v>205</v>
      </c>
      <c r="J52" s="397">
        <v>1</v>
      </c>
      <c r="K52" s="398" t="s">
        <v>206</v>
      </c>
      <c r="L52" s="677" t="s">
        <v>207</v>
      </c>
      <c r="M52" s="677" t="s">
        <v>138</v>
      </c>
      <c r="N52" s="701" t="s">
        <v>208</v>
      </c>
      <c r="O52" s="687" t="s">
        <v>209</v>
      </c>
      <c r="P52" s="700" t="s">
        <v>141</v>
      </c>
      <c r="Q52" s="700" t="s">
        <v>142</v>
      </c>
      <c r="R52" s="677" t="s">
        <v>210</v>
      </c>
      <c r="S52" s="400" t="s">
        <v>164</v>
      </c>
      <c r="T52" s="400">
        <f>IFERROR(VLOOKUP($S52,TABLAS!$A$10:$B$14,2,FALSE),0)</f>
        <v>1</v>
      </c>
      <c r="U52" s="698" t="s">
        <v>145</v>
      </c>
      <c r="V52" s="697">
        <f>IFERROR(VLOOKUP($U52,TABLAS!$A$2:$B$6,2,FALSE),0)</f>
        <v>3</v>
      </c>
      <c r="W52" s="697" t="str">
        <f t="shared" ref="W52" si="12">MAX($T52:$T58)&amp;V52</f>
        <v>43</v>
      </c>
      <c r="X52" s="443" t="str">
        <f t="shared" ref="X52" si="13">IF(OR(W52="11",W52="12",W52="21",W52="22",W52="31"),"BAJO",IF(OR(W52="13",W52="23",W52="32",W52="41"),"LEVE",IF(OR(W52="14",W52="15",W52="24",W52="33",W52="43",W52="42",W52="52",W52="51"),"MODERADO",IF(OR(W52="25",W52="34",W52="35",W52="44",W52="45",W52="53",W52="54",W52="55"),"IMPORTANTE"))))</f>
        <v>MODERADO</v>
      </c>
      <c r="Y52" s="401">
        <v>90</v>
      </c>
      <c r="Z52" s="401">
        <v>91</v>
      </c>
      <c r="AA52" s="401"/>
      <c r="AB52" s="401"/>
      <c r="AC52" s="401" t="str">
        <f>IFERROR(VLOOKUP(Y52,CONTROLES!$A$5:$Y$297,2,FALSE),"")</f>
        <v>Incumplimiento de las responsabilidades por parte de los actores claves del SGSI</v>
      </c>
      <c r="AD52" s="401" t="str">
        <f>IFERROR(VLOOKUP(Y52,CONTROLES!A6:Y252,8,FALSE),"")</f>
        <v>Preventivo</v>
      </c>
      <c r="AE52" s="401" t="s">
        <v>188</v>
      </c>
      <c r="AF52" s="401" t="str">
        <f>IFERROR(VLOOKUP(Z52,CONTROLES!$A$5:$Y$297,2,FALSE),"")</f>
        <v>FO-AD-11 MOVIMIENTO DE ACTIVOS FIJOS</v>
      </c>
      <c r="AG52" s="401"/>
      <c r="AH52" s="401"/>
      <c r="AI52" s="401" t="str">
        <f>IFERROR(VLOOKUP(AA52,CONTROLES!$A$5:$Y$297,2,FALSE),"")</f>
        <v/>
      </c>
      <c r="AJ52" s="401"/>
      <c r="AK52" s="401"/>
      <c r="AL52" s="401" t="str">
        <f>IFERROR(VLOOKUP(AB52,CONTROLES!$A$5:$Y$297,2,FALSE),"")</f>
        <v/>
      </c>
      <c r="AM52" s="401"/>
      <c r="AN52" s="401"/>
      <c r="AO52" s="402" t="str">
        <f>IFERROR(VLOOKUP(Y52,CONTROLES!$A$6:$Y$25,24,FALSE),"")</f>
        <v/>
      </c>
      <c r="AP52" s="402" t="str">
        <f>IFERROR(VLOOKUP(Z52,CONTROLES!$A$6:$Y$25,24,FALSE),"")</f>
        <v/>
      </c>
      <c r="AQ52" s="402" t="str">
        <f>IFERROR(VLOOKUP(AA52,CONTROLES!$A$6:$Y$25,24,FALSE),"")</f>
        <v/>
      </c>
      <c r="AR52" s="402" t="str">
        <f>IFERROR(VLOOKUP(AB52,CONTROLES!$A$6:$Y$25,24,FALSE),"")</f>
        <v/>
      </c>
      <c r="AS52" s="401" t="str">
        <f>IFERROR(VLOOKUP(Y52,CONTROLES!$A$6:$Y$25,5,FALSE),"")</f>
        <v/>
      </c>
      <c r="AT52" s="401" t="str">
        <f>IFERROR(VLOOKUP(Z52,CONTROLES!$A$6:$Y$25,5,FALSE),"")</f>
        <v/>
      </c>
      <c r="AU52" s="401" t="str">
        <f>IFERROR(VLOOKUP(AA52,CONTROLES!$A$6:$Y$25,5,FALSE),"")</f>
        <v/>
      </c>
      <c r="AV52" s="401" t="str">
        <f>IFERROR(VLOOKUP(AB52,CONTROLES!$A$6:$Y$25,5,FALSE),"")</f>
        <v/>
      </c>
      <c r="AW52" s="403">
        <f t="shared" si="0"/>
        <v>0</v>
      </c>
      <c r="AX52" s="403">
        <f t="shared" si="1"/>
        <v>0</v>
      </c>
      <c r="AY52" s="674" t="str">
        <f>IF(MAX(AX52:AX58)&gt;MAX(BF52:BF58),"Consecuencia",IF(MAX(AX52:AX58)&gt;MAX(BF52:BF58),"Probabilidad",""))</f>
        <v/>
      </c>
      <c r="AZ52" s="672">
        <f>IF(AY52="Probabilidad",MAX(BF52:BF58),MAX(AX52:AX58))</f>
        <v>0</v>
      </c>
      <c r="BA52" s="440" t="str" cm="1">
        <f t="array" ref="BA52">IF(OR(AY52="Consecuencia",AY52="Probabilidad"),IF(AZ52&lt;CONTROLES!$AA$16:$AB$16,IF(AND(AZ52&gt;=CONTROLES!$AA$15,AZ52&lt;CONTROLES!$AB$15),CONTROLES!$AC$15,IF(AND(AZ52&gt;=CONTROLES!$AA$14,AZ52&lt;CONTROLES!$AB$14),CONTROLES!$AC$14,IF(AND(AZ52&gt;=CONTROLES!$AA$13,AZ52&lt;CONTROLES!$AB$13),CONTROLES!$AC$13,IF(AND(AZ52&gt;=CONTROLES!$AA$12,AZ52&lt;=CONTROLES!$AB$12),CONTROLES!$AC$12))))),"")</f>
        <v/>
      </c>
      <c r="BB52" s="671" t="s">
        <v>144</v>
      </c>
      <c r="BC52" s="672">
        <f>VLOOKUP(BB52,TABLAS!$A$10:$B$14,2,FALSE)</f>
        <v>5</v>
      </c>
      <c r="BD52" s="673" t="s">
        <v>211</v>
      </c>
      <c r="BE52" s="443">
        <f>VLOOKUP(BD52,TABLAS!$A$2:$B$6,2,FALSE)</f>
        <v>2</v>
      </c>
      <c r="BF52" s="683" t="str">
        <f>BC52&amp;BE52</f>
        <v>52</v>
      </c>
      <c r="BG52" s="443" t="str">
        <f>IF(OR(BF52="11",BF52="12",BF52="21",BF52="22",BF52="31"),"BAJO",IF(OR(BF52="13",BF52="23",BF52="32",BF52="41"),"LEVE",IF(OR(BF52="14",BF52="15",BF52="24",BF52="33",BF52="43",BF52="42",BF52="52",BF52="51"),"MODERADO",IF(OR(BF52="25",BF52="34",BF52="35",BF52="44",BF52="45",BF52="53",BF52="54",BF52="55"),"IMPORTANTE"))))</f>
        <v>MODERADO</v>
      </c>
      <c r="BH52" s="678" t="s">
        <v>148</v>
      </c>
      <c r="BI52" s="681" t="s">
        <v>189</v>
      </c>
      <c r="BJ52" s="682" t="str">
        <f>IF(BH52="SI","NO","SI")</f>
        <v>NO</v>
      </c>
      <c r="BK52" s="682"/>
    </row>
    <row r="53" spans="1:63" ht="14.25" customHeight="1" x14ac:dyDescent="0.25">
      <c r="A53" s="669"/>
      <c r="B53" s="669"/>
      <c r="C53" s="677"/>
      <c r="D53" s="703"/>
      <c r="E53" s="677"/>
      <c r="F53" s="714"/>
      <c r="G53" s="714"/>
      <c r="H53" s="714"/>
      <c r="I53" s="703"/>
      <c r="J53" s="397">
        <v>2</v>
      </c>
      <c r="K53" s="398"/>
      <c r="L53" s="677"/>
      <c r="M53" s="677"/>
      <c r="N53" s="701"/>
      <c r="O53" s="688"/>
      <c r="P53" s="700"/>
      <c r="Q53" s="700"/>
      <c r="R53" s="677"/>
      <c r="S53" s="400" t="s">
        <v>164</v>
      </c>
      <c r="T53" s="400">
        <f>IFERROR(VLOOKUP($S53,TABLAS!$A$10:$B$14,2,FALSE),0)</f>
        <v>1</v>
      </c>
      <c r="U53" s="698"/>
      <c r="V53" s="697"/>
      <c r="W53" s="697"/>
      <c r="X53" s="443"/>
      <c r="Y53" s="401">
        <v>86</v>
      </c>
      <c r="Z53" s="401">
        <v>3</v>
      </c>
      <c r="AA53" s="401"/>
      <c r="AB53" s="401"/>
      <c r="AC53" s="401" t="str">
        <f>IFERROR(VLOOKUP(Y53,CONTROLES!$A$5:$Y$297,2,FALSE),"")</f>
        <v xml:space="preserve">MA-AD-02 Manual de funciones y responsabilidades </v>
      </c>
      <c r="AD53" s="401" t="str">
        <f>IFERROR(VLOOKUP(Y53,CONTROLES!A7:Y253,8,FALSE),"")</f>
        <v>Preventivo</v>
      </c>
      <c r="AE53" s="401" t="s">
        <v>188</v>
      </c>
      <c r="AF53" s="401" t="str">
        <f>IFERROR(VLOOKUP(Z53,CONTROLES!$A$5:$Y$297,2,FALSE),"")</f>
        <v>Ejecución del plan de capacitaciones</v>
      </c>
      <c r="AG53" s="401"/>
      <c r="AH53" s="401"/>
      <c r="AI53" s="401" t="str">
        <f>IFERROR(VLOOKUP(AA53,CONTROLES!$A$5:$Y$297,2,FALSE),"")</f>
        <v/>
      </c>
      <c r="AJ53" s="401"/>
      <c r="AK53" s="401"/>
      <c r="AL53" s="401" t="str">
        <f>IFERROR(VLOOKUP(AB53,CONTROLES!$A$5:$Y$297,2,FALSE),"")</f>
        <v/>
      </c>
      <c r="AM53" s="401"/>
      <c r="AN53" s="401"/>
      <c r="AO53" s="402" t="str">
        <f>IFERROR(VLOOKUP(Y53,CONTROLES!$A$6:$Y$25,24,FALSE),"")</f>
        <v/>
      </c>
      <c r="AP53" s="402">
        <f>IFERROR(VLOOKUP(Z53,CONTROLES!$A$6:$Y$25,24,FALSE),"")</f>
        <v>0.78</v>
      </c>
      <c r="AQ53" s="402" t="str">
        <f>IFERROR(VLOOKUP(AA53,CONTROLES!$A$6:$Y$25,24,FALSE),"")</f>
        <v/>
      </c>
      <c r="AR53" s="402" t="str">
        <f>IFERROR(VLOOKUP(AB53,CONTROLES!$A$6:$Y$25,24,FALSE),"")</f>
        <v/>
      </c>
      <c r="AS53" s="401" t="str">
        <f>IFERROR(VLOOKUP(Y53,CONTROLES!$A$6:$Y$25,5,FALSE),"")</f>
        <v/>
      </c>
      <c r="AT53" s="401" t="str">
        <f>IFERROR(VLOOKUP(Z53,CONTROLES!$A$6:$Y$25,5,FALSE),"")</f>
        <v>Probabilidad</v>
      </c>
      <c r="AU53" s="401" t="str">
        <f>IFERROR(VLOOKUP(AA53,CONTROLES!$A$6:$Y$25,5,FALSE),"")</f>
        <v/>
      </c>
      <c r="AV53" s="401" t="str">
        <f>IFERROR(VLOOKUP(AB53,CONTROLES!$A$6:$Y$25,5,FALSE),"")</f>
        <v/>
      </c>
      <c r="AW53" s="403">
        <f t="shared" si="0"/>
        <v>0.78</v>
      </c>
      <c r="AX53" s="403">
        <f t="shared" si="1"/>
        <v>0</v>
      </c>
      <c r="AY53" s="675"/>
      <c r="AZ53" s="672"/>
      <c r="BA53" s="441"/>
      <c r="BB53" s="671"/>
      <c r="BC53" s="672"/>
      <c r="BD53" s="673"/>
      <c r="BE53" s="443"/>
      <c r="BF53" s="684"/>
      <c r="BG53" s="443"/>
      <c r="BH53" s="679"/>
      <c r="BI53" s="681"/>
      <c r="BJ53" s="682"/>
      <c r="BK53" s="682"/>
    </row>
    <row r="54" spans="1:63" ht="14.25" customHeight="1" x14ac:dyDescent="0.25">
      <c r="A54" s="669"/>
      <c r="B54" s="669"/>
      <c r="C54" s="677"/>
      <c r="D54" s="703"/>
      <c r="E54" s="677"/>
      <c r="F54" s="714"/>
      <c r="G54" s="714"/>
      <c r="H54" s="714"/>
      <c r="I54" s="703"/>
      <c r="J54" s="397">
        <v>3</v>
      </c>
      <c r="K54" s="398" t="s">
        <v>212</v>
      </c>
      <c r="L54" s="677"/>
      <c r="M54" s="677"/>
      <c r="N54" s="701"/>
      <c r="O54" s="688"/>
      <c r="P54" s="700"/>
      <c r="Q54" s="700"/>
      <c r="R54" s="677"/>
      <c r="S54" s="400" t="s">
        <v>164</v>
      </c>
      <c r="T54" s="400">
        <f>IFERROR(VLOOKUP($S54,TABLAS!$A$10:$B$14,2,FALSE),0)</f>
        <v>1</v>
      </c>
      <c r="U54" s="698"/>
      <c r="V54" s="697"/>
      <c r="W54" s="697"/>
      <c r="X54" s="443"/>
      <c r="Y54" s="401">
        <v>3</v>
      </c>
      <c r="Z54" s="401"/>
      <c r="AA54" s="401"/>
      <c r="AB54" s="401"/>
      <c r="AC54" s="401" t="str">
        <f>IFERROR(VLOOKUP(Y54,CONTROLES!$A$5:$Y$297,2,FALSE),"")</f>
        <v>Ejecución del plan de capacitaciones</v>
      </c>
      <c r="AD54" s="401" t="str">
        <f>IFERROR(VLOOKUP(Y54,CONTROLES!A8:Y262,8,FALSE),"")</f>
        <v>Preventivo</v>
      </c>
      <c r="AE54" s="401"/>
      <c r="AF54" s="401" t="str">
        <f>IFERROR(VLOOKUP(Z54,CONTROLES!$A$5:$Y$297,2,FALSE),"")</f>
        <v/>
      </c>
      <c r="AG54" s="401"/>
      <c r="AH54" s="401"/>
      <c r="AI54" s="401" t="str">
        <f>IFERROR(VLOOKUP(AA54,CONTROLES!$A$5:$Y$297,2,FALSE),"")</f>
        <v/>
      </c>
      <c r="AJ54" s="401"/>
      <c r="AK54" s="401"/>
      <c r="AL54" s="401" t="str">
        <f>IFERROR(VLOOKUP(AB54,CONTROLES!$A$5:$Y$297,2,FALSE),"")</f>
        <v/>
      </c>
      <c r="AM54" s="401"/>
      <c r="AN54" s="401"/>
      <c r="AO54" s="402">
        <f>IFERROR(VLOOKUP(Y54,CONTROLES!$A$6:$Y$25,24,FALSE),"")</f>
        <v>0.78</v>
      </c>
      <c r="AP54" s="402" t="str">
        <f>IFERROR(VLOOKUP(Z54,CONTROLES!$A$6:$Y$25,24,FALSE),"")</f>
        <v/>
      </c>
      <c r="AQ54" s="402" t="str">
        <f>IFERROR(VLOOKUP(AA54,CONTROLES!$A$6:$Y$25,24,FALSE),"")</f>
        <v/>
      </c>
      <c r="AR54" s="402" t="str">
        <f>IFERROR(VLOOKUP(AB54,CONTROLES!$A$6:$Y$25,24,FALSE),"")</f>
        <v/>
      </c>
      <c r="AS54" s="401" t="str">
        <f>IFERROR(VLOOKUP(Y54,CONTROLES!$A$6:$Y$25,5,FALSE),"")</f>
        <v>Probabilidad</v>
      </c>
      <c r="AT54" s="401" t="str">
        <f>IFERROR(VLOOKUP(Z54,CONTROLES!$A$6:$Y$25,5,FALSE),"")</f>
        <v/>
      </c>
      <c r="AU54" s="401" t="str">
        <f>IFERROR(VLOOKUP(AA54,CONTROLES!$A$6:$Y$25,5,FALSE),"")</f>
        <v/>
      </c>
      <c r="AV54" s="401" t="str">
        <f>IFERROR(VLOOKUP(AB54,CONTROLES!$A$6:$Y$25,5,FALSE),"")</f>
        <v/>
      </c>
      <c r="AW54" s="403">
        <f t="shared" si="0"/>
        <v>0.78</v>
      </c>
      <c r="AX54" s="403">
        <f t="shared" si="1"/>
        <v>0</v>
      </c>
      <c r="AY54" s="675"/>
      <c r="AZ54" s="672"/>
      <c r="BA54" s="441"/>
      <c r="BB54" s="671"/>
      <c r="BC54" s="672"/>
      <c r="BD54" s="673"/>
      <c r="BE54" s="443"/>
      <c r="BF54" s="684"/>
      <c r="BG54" s="443"/>
      <c r="BH54" s="679"/>
      <c r="BI54" s="681"/>
      <c r="BJ54" s="682"/>
      <c r="BK54" s="682"/>
    </row>
    <row r="55" spans="1:63" ht="14.25" customHeight="1" x14ac:dyDescent="0.25">
      <c r="A55" s="669"/>
      <c r="B55" s="669"/>
      <c r="C55" s="677"/>
      <c r="D55" s="703"/>
      <c r="E55" s="677"/>
      <c r="F55" s="714"/>
      <c r="G55" s="714"/>
      <c r="H55" s="714"/>
      <c r="I55" s="703"/>
      <c r="J55" s="397">
        <v>4</v>
      </c>
      <c r="K55" s="398" t="s">
        <v>213</v>
      </c>
      <c r="L55" s="677"/>
      <c r="M55" s="677"/>
      <c r="N55" s="701"/>
      <c r="O55" s="688"/>
      <c r="P55" s="700"/>
      <c r="Q55" s="700"/>
      <c r="R55" s="677"/>
      <c r="S55" s="400" t="s">
        <v>164</v>
      </c>
      <c r="T55" s="400">
        <f>IFERROR(VLOOKUP($S55,TABLAS!$A$10:$B$14,2,FALSE),0)</f>
        <v>1</v>
      </c>
      <c r="U55" s="698"/>
      <c r="V55" s="697"/>
      <c r="W55" s="697"/>
      <c r="X55" s="443"/>
      <c r="Y55" s="401">
        <v>3</v>
      </c>
      <c r="Z55" s="401"/>
      <c r="AA55" s="401"/>
      <c r="AB55" s="401"/>
      <c r="AC55" s="401" t="str">
        <f>IFERROR(VLOOKUP(Y55,CONTROLES!$A$5:$Y$297,2,FALSE),"")</f>
        <v>Ejecución del plan de capacitaciones</v>
      </c>
      <c r="AD55" s="401" t="str">
        <f>IFERROR(VLOOKUP(Y55,CONTROLES!A9:Y263,8,FALSE),"")</f>
        <v/>
      </c>
      <c r="AE55" s="401"/>
      <c r="AF55" s="401" t="str">
        <f>IFERROR(VLOOKUP(Z55,CONTROLES!$A$5:$Y$297,2,FALSE),"")</f>
        <v/>
      </c>
      <c r="AG55" s="401"/>
      <c r="AH55" s="401"/>
      <c r="AI55" s="401" t="str">
        <f>IFERROR(VLOOKUP(AA55,CONTROLES!$A$5:$Y$297,2,FALSE),"")</f>
        <v/>
      </c>
      <c r="AJ55" s="401"/>
      <c r="AK55" s="401"/>
      <c r="AL55" s="401" t="str">
        <f>IFERROR(VLOOKUP(AB55,CONTROLES!$A$5:$Y$297,2,FALSE),"")</f>
        <v/>
      </c>
      <c r="AM55" s="401"/>
      <c r="AN55" s="401"/>
      <c r="AO55" s="402">
        <f>IFERROR(VLOOKUP(Y55,CONTROLES!$A$6:$Y$25,24,FALSE),"")</f>
        <v>0.78</v>
      </c>
      <c r="AP55" s="402" t="str">
        <f>IFERROR(VLOOKUP(Z55,CONTROLES!$A$6:$Y$25,24,FALSE),"")</f>
        <v/>
      </c>
      <c r="AQ55" s="402" t="str">
        <f>IFERROR(VLOOKUP(AA55,CONTROLES!$A$6:$Y$25,24,FALSE),"")</f>
        <v/>
      </c>
      <c r="AR55" s="402" t="str">
        <f>IFERROR(VLOOKUP(AB55,CONTROLES!$A$6:$Y$25,24,FALSE),"")</f>
        <v/>
      </c>
      <c r="AS55" s="401" t="str">
        <f>IFERROR(VLOOKUP(Y55,CONTROLES!$A$6:$Y$25,5,FALSE),"")</f>
        <v>Probabilidad</v>
      </c>
      <c r="AT55" s="401" t="str">
        <f>IFERROR(VLOOKUP(Z55,CONTROLES!$A$6:$Y$25,5,FALSE),"")</f>
        <v/>
      </c>
      <c r="AU55" s="401" t="str">
        <f>IFERROR(VLOOKUP(AA55,CONTROLES!$A$6:$Y$25,5,FALSE),"")</f>
        <v/>
      </c>
      <c r="AV55" s="401" t="str">
        <f>IFERROR(VLOOKUP(AB55,CONTROLES!$A$6:$Y$25,5,FALSE),"")</f>
        <v/>
      </c>
      <c r="AW55" s="403">
        <f t="shared" si="0"/>
        <v>0.78</v>
      </c>
      <c r="AX55" s="403">
        <f t="shared" si="1"/>
        <v>0</v>
      </c>
      <c r="AY55" s="675"/>
      <c r="AZ55" s="672"/>
      <c r="BA55" s="441"/>
      <c r="BB55" s="671"/>
      <c r="BC55" s="672"/>
      <c r="BD55" s="673"/>
      <c r="BE55" s="443"/>
      <c r="BF55" s="684"/>
      <c r="BG55" s="443"/>
      <c r="BH55" s="679"/>
      <c r="BI55" s="681"/>
      <c r="BJ55" s="682"/>
      <c r="BK55" s="682"/>
    </row>
    <row r="56" spans="1:63" ht="14.25" customHeight="1" x14ac:dyDescent="0.25">
      <c r="A56" s="669"/>
      <c r="B56" s="669"/>
      <c r="C56" s="677"/>
      <c r="D56" s="703"/>
      <c r="E56" s="677"/>
      <c r="F56" s="714"/>
      <c r="G56" s="714"/>
      <c r="H56" s="714"/>
      <c r="I56" s="703"/>
      <c r="J56" s="397">
        <v>5</v>
      </c>
      <c r="K56" s="398" t="s">
        <v>214</v>
      </c>
      <c r="L56" s="677"/>
      <c r="M56" s="677"/>
      <c r="N56" s="701"/>
      <c r="O56" s="688"/>
      <c r="P56" s="700"/>
      <c r="Q56" s="700"/>
      <c r="R56" s="677"/>
      <c r="S56" s="400" t="s">
        <v>155</v>
      </c>
      <c r="T56" s="400">
        <f>IFERROR(VLOOKUP($S56,TABLAS!$A$10:$B$14,2,FALSE),0)</f>
        <v>2</v>
      </c>
      <c r="U56" s="698"/>
      <c r="V56" s="697"/>
      <c r="W56" s="697"/>
      <c r="X56" s="443"/>
      <c r="Y56" s="401">
        <v>3</v>
      </c>
      <c r="Z56" s="401"/>
      <c r="AA56" s="401"/>
      <c r="AB56" s="401"/>
      <c r="AC56" s="401" t="str">
        <f>IFERROR(VLOOKUP(Y56,CONTROLES!$A$5:$Y$297,2,FALSE),"")</f>
        <v>Ejecución del plan de capacitaciones</v>
      </c>
      <c r="AD56" s="401" t="str">
        <f>IFERROR(VLOOKUP(Y56,CONTROLES!A10:Y264,8,FALSE),"")</f>
        <v/>
      </c>
      <c r="AE56" s="401"/>
      <c r="AF56" s="401" t="str">
        <f>IFERROR(VLOOKUP(Z56,CONTROLES!$A$5:$Y$297,2,FALSE),"")</f>
        <v/>
      </c>
      <c r="AG56" s="401"/>
      <c r="AH56" s="401"/>
      <c r="AI56" s="401" t="str">
        <f>IFERROR(VLOOKUP(AA56,CONTROLES!$A$5:$Y$297,2,FALSE),"")</f>
        <v/>
      </c>
      <c r="AJ56" s="401"/>
      <c r="AK56" s="401"/>
      <c r="AL56" s="401" t="str">
        <f>IFERROR(VLOOKUP(AB56,CONTROLES!$A$5:$Y$297,2,FALSE),"")</f>
        <v/>
      </c>
      <c r="AM56" s="401"/>
      <c r="AN56" s="401"/>
      <c r="AO56" s="402">
        <f>IFERROR(VLOOKUP(Y56,CONTROLES!$A$6:$Y$25,24,FALSE),"")</f>
        <v>0.78</v>
      </c>
      <c r="AP56" s="402" t="str">
        <f>IFERROR(VLOOKUP(Z56,CONTROLES!$A$6:$Y$25,24,FALSE),"")</f>
        <v/>
      </c>
      <c r="AQ56" s="402" t="str">
        <f>IFERROR(VLOOKUP(AA56,CONTROLES!$A$6:$Y$25,24,FALSE),"")</f>
        <v/>
      </c>
      <c r="AR56" s="402" t="str">
        <f>IFERROR(VLOOKUP(AB56,CONTROLES!$A$6:$Y$25,24,FALSE),"")</f>
        <v/>
      </c>
      <c r="AS56" s="401" t="str">
        <f>IFERROR(VLOOKUP(Y56,CONTROLES!$A$6:$Y$25,5,FALSE),"")</f>
        <v>Probabilidad</v>
      </c>
      <c r="AT56" s="401" t="str">
        <f>IFERROR(VLOOKUP(Z56,CONTROLES!$A$6:$Y$25,5,FALSE),"")</f>
        <v/>
      </c>
      <c r="AU56" s="401" t="str">
        <f>IFERROR(VLOOKUP(AA56,CONTROLES!$A$6:$Y$25,5,FALSE),"")</f>
        <v/>
      </c>
      <c r="AV56" s="401" t="str">
        <f>IFERROR(VLOOKUP(AB56,CONTROLES!$A$6:$Y$25,5,FALSE),"")</f>
        <v/>
      </c>
      <c r="AW56" s="403">
        <f t="shared" si="0"/>
        <v>0.78</v>
      </c>
      <c r="AX56" s="403">
        <f t="shared" si="1"/>
        <v>0</v>
      </c>
      <c r="AY56" s="675"/>
      <c r="AZ56" s="672"/>
      <c r="BA56" s="441"/>
      <c r="BB56" s="671"/>
      <c r="BC56" s="672"/>
      <c r="BD56" s="673"/>
      <c r="BE56" s="443"/>
      <c r="BF56" s="684"/>
      <c r="BG56" s="443"/>
      <c r="BH56" s="679"/>
      <c r="BI56" s="681"/>
      <c r="BJ56" s="682"/>
      <c r="BK56" s="682"/>
    </row>
    <row r="57" spans="1:63" ht="14.25" customHeight="1" x14ac:dyDescent="0.25">
      <c r="A57" s="669"/>
      <c r="B57" s="669"/>
      <c r="C57" s="677"/>
      <c r="D57" s="703"/>
      <c r="E57" s="677"/>
      <c r="F57" s="714"/>
      <c r="G57" s="714"/>
      <c r="H57" s="714"/>
      <c r="I57" s="703"/>
      <c r="J57" s="397">
        <v>6</v>
      </c>
      <c r="K57" s="398" t="s">
        <v>215</v>
      </c>
      <c r="L57" s="677"/>
      <c r="M57" s="677"/>
      <c r="N57" s="701"/>
      <c r="O57" s="688"/>
      <c r="P57" s="700"/>
      <c r="Q57" s="700"/>
      <c r="R57" s="677"/>
      <c r="S57" s="400" t="s">
        <v>169</v>
      </c>
      <c r="T57" s="400">
        <f>IFERROR(VLOOKUP($S57,TABLAS!$A$10:$B$14,2,FALSE),0)</f>
        <v>4</v>
      </c>
      <c r="U57" s="698"/>
      <c r="V57" s="697"/>
      <c r="W57" s="697"/>
      <c r="X57" s="443"/>
      <c r="Y57" s="401">
        <v>92</v>
      </c>
      <c r="Z57" s="401"/>
      <c r="AA57" s="401"/>
      <c r="AB57" s="401"/>
      <c r="AC57" s="401" t="str">
        <f>IFERROR(VLOOKUP(Y57,CONTROLES!$A$5:$Y$297,2,FALSE),"")</f>
        <v xml:space="preserve">FORMATO DE CONTROL PARA LA IDENTIFICACIÓN DE EMBALAJE DE ACTIVOS </v>
      </c>
      <c r="AD57" s="401" t="str">
        <f>IFERROR(VLOOKUP(Y57,CONTROLES!A11:Y265,8,FALSE),"")</f>
        <v>Preventivo</v>
      </c>
      <c r="AE57" s="401"/>
      <c r="AF57" s="401" t="str">
        <f>IFERROR(VLOOKUP(Z57,CONTROLES!$A$5:$Y$297,2,FALSE),"")</f>
        <v/>
      </c>
      <c r="AG57" s="401"/>
      <c r="AH57" s="401"/>
      <c r="AI57" s="401" t="str">
        <f>IFERROR(VLOOKUP(AA57,CONTROLES!$A$5:$Y$297,2,FALSE),"")</f>
        <v/>
      </c>
      <c r="AJ57" s="401"/>
      <c r="AK57" s="401"/>
      <c r="AL57" s="401" t="str">
        <f>IFERROR(VLOOKUP(AB57,CONTROLES!$A$5:$Y$297,2,FALSE),"")</f>
        <v/>
      </c>
      <c r="AM57" s="401"/>
      <c r="AN57" s="401"/>
      <c r="AO57" s="402" t="str">
        <f>IFERROR(VLOOKUP(Y57,CONTROLES!$A$6:$Y$25,24,FALSE),"")</f>
        <v/>
      </c>
      <c r="AP57" s="402" t="str">
        <f>IFERROR(VLOOKUP(Z57,CONTROLES!$A$6:$Y$25,24,FALSE),"")</f>
        <v/>
      </c>
      <c r="AQ57" s="402" t="str">
        <f>IFERROR(VLOOKUP(AA57,CONTROLES!$A$6:$Y$25,24,FALSE),"")</f>
        <v/>
      </c>
      <c r="AR57" s="402" t="str">
        <f>IFERROR(VLOOKUP(AB57,CONTROLES!$A$6:$Y$25,24,FALSE),"")</f>
        <v/>
      </c>
      <c r="AS57" s="401" t="str">
        <f>IFERROR(VLOOKUP(Y57,CONTROLES!$A$6:$Y$25,5,FALSE),"")</f>
        <v/>
      </c>
      <c r="AT57" s="401" t="str">
        <f>IFERROR(VLOOKUP(Z57,CONTROLES!$A$6:$Y$25,5,FALSE),"")</f>
        <v/>
      </c>
      <c r="AU57" s="401" t="str">
        <f>IFERROR(VLOOKUP(AA57,CONTROLES!$A$6:$Y$25,5,FALSE),"")</f>
        <v/>
      </c>
      <c r="AV57" s="401" t="str">
        <f>IFERROR(VLOOKUP(AB57,CONTROLES!$A$6:$Y$25,5,FALSE),"")</f>
        <v/>
      </c>
      <c r="AW57" s="403">
        <f t="shared" si="0"/>
        <v>0</v>
      </c>
      <c r="AX57" s="403">
        <f t="shared" si="1"/>
        <v>0</v>
      </c>
      <c r="AY57" s="675"/>
      <c r="AZ57" s="672"/>
      <c r="BA57" s="441"/>
      <c r="BB57" s="671"/>
      <c r="BC57" s="672"/>
      <c r="BD57" s="673"/>
      <c r="BE57" s="443"/>
      <c r="BF57" s="684"/>
      <c r="BG57" s="443"/>
      <c r="BH57" s="679"/>
      <c r="BI57" s="681"/>
      <c r="BJ57" s="682"/>
      <c r="BK57" s="682"/>
    </row>
    <row r="58" spans="1:63" ht="14.25" customHeight="1" x14ac:dyDescent="0.25">
      <c r="A58" s="669"/>
      <c r="B58" s="669"/>
      <c r="C58" s="677"/>
      <c r="D58" s="704"/>
      <c r="E58" s="677"/>
      <c r="F58" s="714"/>
      <c r="G58" s="714"/>
      <c r="H58" s="714"/>
      <c r="I58" s="704"/>
      <c r="J58" s="397">
        <v>7</v>
      </c>
      <c r="K58" s="398"/>
      <c r="L58" s="677"/>
      <c r="M58" s="677"/>
      <c r="N58" s="701"/>
      <c r="O58" s="689"/>
      <c r="P58" s="700"/>
      <c r="Q58" s="700"/>
      <c r="R58" s="677"/>
      <c r="S58" s="400"/>
      <c r="T58" s="400">
        <f>IFERROR(VLOOKUP($S58,TABLAS!$A$10:$B$14,2,FALSE),0)</f>
        <v>0</v>
      </c>
      <c r="U58" s="698"/>
      <c r="V58" s="697"/>
      <c r="W58" s="697"/>
      <c r="X58" s="443"/>
      <c r="Y58" s="401"/>
      <c r="Z58" s="401"/>
      <c r="AA58" s="401"/>
      <c r="AB58" s="401"/>
      <c r="AC58" s="401" t="str">
        <f>IFERROR(VLOOKUP(Y58,CONTROLES!$A$5:$Y$297,2,FALSE),"")</f>
        <v/>
      </c>
      <c r="AD58" s="401" t="str">
        <f>IFERROR(VLOOKUP(Y58,CONTROLES!A12:Y266,8,FALSE),"")</f>
        <v/>
      </c>
      <c r="AE58" s="401"/>
      <c r="AF58" s="401" t="str">
        <f>IFERROR(VLOOKUP(Z58,CONTROLES!$A$5:$Y$297,2,FALSE),"")</f>
        <v/>
      </c>
      <c r="AG58" s="401"/>
      <c r="AH58" s="401"/>
      <c r="AI58" s="401" t="str">
        <f>IFERROR(VLOOKUP(AA58,CONTROLES!$A$5:$Y$297,2,FALSE),"")</f>
        <v/>
      </c>
      <c r="AJ58" s="401"/>
      <c r="AK58" s="401"/>
      <c r="AL58" s="401" t="str">
        <f>IFERROR(VLOOKUP(AB58,CONTROLES!$A$5:$Y$297,2,FALSE),"")</f>
        <v/>
      </c>
      <c r="AM58" s="401"/>
      <c r="AN58" s="401"/>
      <c r="AO58" s="402" t="str">
        <f>IFERROR(VLOOKUP(Y58,CONTROLES!$A$6:$Y$25,24,FALSE),"")</f>
        <v/>
      </c>
      <c r="AP58" s="402" t="str">
        <f>IFERROR(VLOOKUP(Z58,CONTROLES!$A$6:$Y$25,24,FALSE),"")</f>
        <v/>
      </c>
      <c r="AQ58" s="402" t="str">
        <f>IFERROR(VLOOKUP(AA58,CONTROLES!$A$6:$Y$25,24,FALSE),"")</f>
        <v/>
      </c>
      <c r="AR58" s="402" t="str">
        <f>IFERROR(VLOOKUP(AB58,CONTROLES!$A$6:$Y$25,24,FALSE),"")</f>
        <v/>
      </c>
      <c r="AS58" s="401" t="str">
        <f>IFERROR(VLOOKUP(Y58,CONTROLES!$A$6:$Y$25,5,FALSE),"")</f>
        <v/>
      </c>
      <c r="AT58" s="401" t="str">
        <f>IFERROR(VLOOKUP(Z58,CONTROLES!$A$6:$Y$25,5,FALSE),"")</f>
        <v/>
      </c>
      <c r="AU58" s="401" t="str">
        <f>IFERROR(VLOOKUP(AA58,CONTROLES!$A$6:$Y$25,5,FALSE),"")</f>
        <v/>
      </c>
      <c r="AV58" s="401" t="str">
        <f>IFERROR(VLOOKUP(AB58,CONTROLES!$A$6:$Y$25,5,FALSE),"")</f>
        <v/>
      </c>
      <c r="AW58" s="403">
        <f t="shared" si="0"/>
        <v>0</v>
      </c>
      <c r="AX58" s="403">
        <f t="shared" si="1"/>
        <v>0</v>
      </c>
      <c r="AY58" s="676"/>
      <c r="AZ58" s="672"/>
      <c r="BA58" s="442"/>
      <c r="BB58" s="671"/>
      <c r="BC58" s="672"/>
      <c r="BD58" s="673"/>
      <c r="BE58" s="443"/>
      <c r="BF58" s="685"/>
      <c r="BG58" s="443"/>
      <c r="BH58" s="680"/>
      <c r="BI58" s="681"/>
      <c r="BJ58" s="682"/>
      <c r="BK58" s="682"/>
    </row>
    <row r="59" spans="1:63" s="166" customFormat="1" ht="14.25" customHeight="1" x14ac:dyDescent="0.25">
      <c r="A59" s="669">
        <f>A52+1</f>
        <v>9</v>
      </c>
      <c r="B59" s="669" t="s">
        <v>56</v>
      </c>
      <c r="C59" s="677" t="s">
        <v>6</v>
      </c>
      <c r="D59" s="702" t="s">
        <v>54</v>
      </c>
      <c r="E59" s="677" t="s">
        <v>55</v>
      </c>
      <c r="F59" s="714" t="s">
        <v>132</v>
      </c>
      <c r="G59" s="714" t="s">
        <v>133</v>
      </c>
      <c r="H59" s="714" t="s">
        <v>134</v>
      </c>
      <c r="I59" s="702" t="s">
        <v>216</v>
      </c>
      <c r="J59" s="397">
        <v>1</v>
      </c>
      <c r="K59" s="398" t="s">
        <v>217</v>
      </c>
      <c r="L59" s="677" t="s">
        <v>207</v>
      </c>
      <c r="M59" s="677" t="s">
        <v>218</v>
      </c>
      <c r="N59" s="701" t="s">
        <v>219</v>
      </c>
      <c r="O59" s="700" t="s">
        <v>220</v>
      </c>
      <c r="P59" s="700" t="s">
        <v>141</v>
      </c>
      <c r="Q59" s="700" t="s">
        <v>142</v>
      </c>
      <c r="R59" s="677" t="s">
        <v>210</v>
      </c>
      <c r="S59" s="400" t="s">
        <v>155</v>
      </c>
      <c r="T59" s="400">
        <f>IFERROR(VLOOKUP($S59,TABLAS!$A$10:$B$14,2,FALSE),0)</f>
        <v>2</v>
      </c>
      <c r="U59" s="698" t="s">
        <v>145</v>
      </c>
      <c r="V59" s="697">
        <f>IFERROR(VLOOKUP($U59,TABLAS!$A$2:$B$6,2,FALSE),0)</f>
        <v>3</v>
      </c>
      <c r="W59" s="697" t="str">
        <f t="shared" ref="W59" si="14">MAX($T59:$T65)&amp;V59</f>
        <v>33</v>
      </c>
      <c r="X59" s="443" t="str">
        <f t="shared" ref="X59" si="15">IF(OR(W59="11",W59="12",W59="21",W59="22",W59="31"),"BAJO",IF(OR(W59="13",W59="23",W59="32",W59="41"),"LEVE",IF(OR(W59="14",W59="15",W59="24",W59="33",W59="43",W59="42",W59="52",W59="51"),"MODERADO",IF(OR(W59="25",W59="34",W59="35",W59="44",W59="45",W59="53",W59="54",W59="55"),"IMPORTANTE"))))</f>
        <v>MODERADO</v>
      </c>
      <c r="Y59" s="401">
        <v>93</v>
      </c>
      <c r="Z59" s="401"/>
      <c r="AA59" s="401"/>
      <c r="AB59" s="401"/>
      <c r="AC59" s="401" t="str">
        <f>IFERROR(VLOOKUP(Y59,CONTROLES!$A$5:$Y$297,2,FALSE),"")</f>
        <v xml:space="preserve">INVERSIÓN EN ACTIVOS FISICOS  PARA CONTINGENCIAS </v>
      </c>
      <c r="AD59" s="401"/>
      <c r="AE59" s="401"/>
      <c r="AF59" s="401" t="str">
        <f>IFERROR(VLOOKUP(Z59,CONTROLES!$A$5:$Y$297,2,FALSE),"")</f>
        <v/>
      </c>
      <c r="AG59" s="401"/>
      <c r="AH59" s="401"/>
      <c r="AI59" s="401" t="str">
        <f>IFERROR(VLOOKUP(AA59,CONTROLES!$A$5:$Y$297,2,FALSE),"")</f>
        <v/>
      </c>
      <c r="AJ59" s="401"/>
      <c r="AK59" s="401"/>
      <c r="AL59" s="401" t="str">
        <f>IFERROR(VLOOKUP(AB59,CONTROLES!$A$5:$Y$297,2,FALSE),"")</f>
        <v/>
      </c>
      <c r="AM59" s="401"/>
      <c r="AN59" s="401"/>
      <c r="AO59" s="402" t="str">
        <f>IFERROR(VLOOKUP(Y59,CONTROLES!$A$6:$Y$25,24,FALSE),"")</f>
        <v/>
      </c>
      <c r="AP59" s="402" t="str">
        <f>IFERROR(VLOOKUP(Z59,CONTROLES!$A$6:$Y$25,24,FALSE),"")</f>
        <v/>
      </c>
      <c r="AQ59" s="402" t="str">
        <f>IFERROR(VLOOKUP(AA59,CONTROLES!$A$6:$Y$25,24,FALSE),"")</f>
        <v/>
      </c>
      <c r="AR59" s="402" t="str">
        <f>IFERROR(VLOOKUP(AB59,CONTROLES!$A$6:$Y$25,24,FALSE),"")</f>
        <v/>
      </c>
      <c r="AS59" s="401" t="str">
        <f>IFERROR(VLOOKUP(Y59,CONTROLES!$A$6:$Y$25,5,FALSE),"")</f>
        <v/>
      </c>
      <c r="AT59" s="401" t="str">
        <f>IFERROR(VLOOKUP(Z59,CONTROLES!$A$6:$Y$25,5,FALSE),"")</f>
        <v/>
      </c>
      <c r="AU59" s="401" t="str">
        <f>IFERROR(VLOOKUP(AA59,CONTROLES!$A$6:$Y$25,5,FALSE),"")</f>
        <v/>
      </c>
      <c r="AV59" s="401" t="str">
        <f>IFERROR(VLOOKUP(AB59,CONTROLES!$A$6:$Y$25,5,FALSE),"")</f>
        <v/>
      </c>
      <c r="AW59" s="403">
        <f t="shared" si="0"/>
        <v>0</v>
      </c>
      <c r="AX59" s="403">
        <f t="shared" si="1"/>
        <v>0</v>
      </c>
      <c r="AY59" s="674" t="str">
        <f>IF(MAX(AX59:AX65)&gt;MAX(BF59:BF65),"Consecuencia",IF(MAX(AX59:AX65)&gt;MAX(BF59:BF65),"Probabilidad",""))</f>
        <v/>
      </c>
      <c r="AZ59" s="672">
        <f>IF(AY59="Probabilidad",MAX(BF59:BF65),MAX(AX59:AX65))</f>
        <v>0</v>
      </c>
      <c r="BA59" s="440" t="str" cm="1">
        <f t="array" ref="BA59">IF(OR(AY59="Consecuencia",AY59="Probabilidad"),IF(AZ59&lt;CONTROLES!$AA$16:$AB$16,IF(AND(AZ59&gt;=CONTROLES!$AA$15,AZ59&lt;CONTROLES!$AB$15),CONTROLES!$AC$15,IF(AND(AZ59&gt;=CONTROLES!$AA$14,AZ59&lt;CONTROLES!$AB$14),CONTROLES!$AC$14,IF(AND(AZ59&gt;=CONTROLES!$AA$13,AZ59&lt;CONTROLES!$AB$13),CONTROLES!$AC$13,IF(AND(AZ59&gt;=CONTROLES!$AA$12,AZ59&lt;=CONTROLES!$AB$12),CONTROLES!$AC$12))))),"")</f>
        <v/>
      </c>
      <c r="BB59" s="671" t="s">
        <v>144</v>
      </c>
      <c r="BC59" s="672">
        <f>VLOOKUP(BB59,TABLAS!$A$10:$B$14,2,FALSE)</f>
        <v>5</v>
      </c>
      <c r="BD59" s="673" t="s">
        <v>211</v>
      </c>
      <c r="BE59" s="443">
        <f>VLOOKUP(BD59,TABLAS!$A$2:$B$6,2,FALSE)</f>
        <v>2</v>
      </c>
      <c r="BF59" s="683" t="str">
        <f>BC59&amp;BE59</f>
        <v>52</v>
      </c>
      <c r="BG59" s="686" t="str">
        <f>IF(OR(BF59="11",BF59="12",BF59="21",BF59="22",BF59="31"),"BAJO",IF(OR(BF59="13",BF59="23",BF59="32",BF59="41"),"LEVE",IF(OR(BF59="14",BF59="15",BF59="24",BF59="33",BF59="43",BF59="42",BF59="52",BF59="51"),"MODERADO",IF(OR(BF59="25",BF59="34",BF59="35",BF59="44",BF59="45",BF59="53",BF59="54",BF59="55"),"IMPORTANTE",""))))</f>
        <v>MODERADO</v>
      </c>
      <c r="BH59" s="678" t="s">
        <v>148</v>
      </c>
      <c r="BI59" s="681" t="s">
        <v>189</v>
      </c>
      <c r="BJ59" s="682" t="str">
        <f>IF(BH59="SI","NO","SI")</f>
        <v>NO</v>
      </c>
      <c r="BK59" s="682"/>
    </row>
    <row r="60" spans="1:63" s="166" customFormat="1" ht="14.25" customHeight="1" x14ac:dyDescent="0.25">
      <c r="A60" s="669"/>
      <c r="B60" s="669"/>
      <c r="C60" s="677"/>
      <c r="D60" s="703"/>
      <c r="E60" s="677"/>
      <c r="F60" s="714"/>
      <c r="G60" s="714"/>
      <c r="H60" s="714"/>
      <c r="I60" s="703"/>
      <c r="J60" s="397">
        <v>2</v>
      </c>
      <c r="K60" s="398" t="s">
        <v>221</v>
      </c>
      <c r="L60" s="677"/>
      <c r="M60" s="677"/>
      <c r="N60" s="701"/>
      <c r="O60" s="700"/>
      <c r="P60" s="700"/>
      <c r="Q60" s="700"/>
      <c r="R60" s="677"/>
      <c r="S60" s="400" t="s">
        <v>164</v>
      </c>
      <c r="T60" s="400">
        <f>IFERROR(VLOOKUP($S60,TABLAS!$A$10:$B$14,2,FALSE),0)</f>
        <v>1</v>
      </c>
      <c r="U60" s="698"/>
      <c r="V60" s="697"/>
      <c r="W60" s="697"/>
      <c r="X60" s="443"/>
      <c r="Y60" s="401">
        <v>94</v>
      </c>
      <c r="Z60" s="401"/>
      <c r="AA60" s="401"/>
      <c r="AB60" s="401"/>
      <c r="AC60" s="401" t="str">
        <f>IFERROR(VLOOKUP(Y60,CONTROLES!$A$5:$Y$297,2,FALSE),"")</f>
        <v xml:space="preserve">Tener el proveedor adecuado para la aplicación de los controles. </v>
      </c>
      <c r="AD60" s="401"/>
      <c r="AE60" s="401"/>
      <c r="AF60" s="401" t="str">
        <f>IFERROR(VLOOKUP(Z60,CONTROLES!$A$5:$Y$297,2,FALSE),"")</f>
        <v/>
      </c>
      <c r="AG60" s="401"/>
      <c r="AH60" s="401"/>
      <c r="AI60" s="401" t="str">
        <f>IFERROR(VLOOKUP(AA60,CONTROLES!$A$5:$Y$297,2,FALSE),"")</f>
        <v/>
      </c>
      <c r="AJ60" s="401"/>
      <c r="AK60" s="401"/>
      <c r="AL60" s="401" t="str">
        <f>IFERROR(VLOOKUP(AB60,CONTROLES!$A$5:$Y$297,2,FALSE),"")</f>
        <v/>
      </c>
      <c r="AM60" s="401"/>
      <c r="AN60" s="401"/>
      <c r="AO60" s="402" t="str">
        <f>IFERROR(VLOOKUP(Y60,CONTROLES!$A$6:$Y$25,24,FALSE),"")</f>
        <v/>
      </c>
      <c r="AP60" s="402" t="str">
        <f>IFERROR(VLOOKUP(Z60,CONTROLES!$A$6:$Y$25,24,FALSE),"")</f>
        <v/>
      </c>
      <c r="AQ60" s="402" t="str">
        <f>IFERROR(VLOOKUP(AA60,CONTROLES!$A$6:$Y$25,24,FALSE),"")</f>
        <v/>
      </c>
      <c r="AR60" s="402" t="str">
        <f>IFERROR(VLOOKUP(AB60,CONTROLES!$A$6:$Y$25,24,FALSE),"")</f>
        <v/>
      </c>
      <c r="AS60" s="401" t="str">
        <f>IFERROR(VLOOKUP(Y60,CONTROLES!$A$6:$Y$25,5,FALSE),"")</f>
        <v/>
      </c>
      <c r="AT60" s="401" t="str">
        <f>IFERROR(VLOOKUP(Z60,CONTROLES!$A$6:$Y$25,5,FALSE),"")</f>
        <v/>
      </c>
      <c r="AU60" s="401" t="str">
        <f>IFERROR(VLOOKUP(AA60,CONTROLES!$A$6:$Y$25,5,FALSE),"")</f>
        <v/>
      </c>
      <c r="AV60" s="401" t="str">
        <f>IFERROR(VLOOKUP(AB60,CONTROLES!$A$6:$Y$25,5,FALSE),"")</f>
        <v/>
      </c>
      <c r="AW60" s="403">
        <f t="shared" si="0"/>
        <v>0</v>
      </c>
      <c r="AX60" s="403">
        <f t="shared" si="1"/>
        <v>0</v>
      </c>
      <c r="AY60" s="675"/>
      <c r="AZ60" s="672"/>
      <c r="BA60" s="441"/>
      <c r="BB60" s="671"/>
      <c r="BC60" s="672"/>
      <c r="BD60" s="673"/>
      <c r="BE60" s="443"/>
      <c r="BF60" s="684"/>
      <c r="BG60" s="686"/>
      <c r="BH60" s="679"/>
      <c r="BI60" s="681"/>
      <c r="BJ60" s="682"/>
      <c r="BK60" s="682"/>
    </row>
    <row r="61" spans="1:63" s="166" customFormat="1" ht="14.25" customHeight="1" x14ac:dyDescent="0.25">
      <c r="A61" s="669"/>
      <c r="B61" s="669"/>
      <c r="C61" s="677"/>
      <c r="D61" s="703"/>
      <c r="E61" s="677"/>
      <c r="F61" s="714"/>
      <c r="G61" s="714"/>
      <c r="H61" s="714"/>
      <c r="I61" s="703"/>
      <c r="J61" s="397">
        <v>3</v>
      </c>
      <c r="K61" s="398" t="s">
        <v>212</v>
      </c>
      <c r="L61" s="677"/>
      <c r="M61" s="677"/>
      <c r="N61" s="701"/>
      <c r="O61" s="700"/>
      <c r="P61" s="700"/>
      <c r="Q61" s="700"/>
      <c r="R61" s="677"/>
      <c r="S61" s="400" t="s">
        <v>146</v>
      </c>
      <c r="T61" s="400">
        <f>IFERROR(VLOOKUP($S61,TABLAS!$A$10:$B$14,2,FALSE),0)</f>
        <v>3</v>
      </c>
      <c r="U61" s="698"/>
      <c r="V61" s="697"/>
      <c r="W61" s="697"/>
      <c r="X61" s="443"/>
      <c r="Y61" s="401">
        <v>52</v>
      </c>
      <c r="Z61" s="401"/>
      <c r="AA61" s="401"/>
      <c r="AB61" s="401"/>
      <c r="AC61" s="401" t="str">
        <f>IFERROR(VLOOKUP(Y61,CONTROLES!$A$5:$Y$297,2,FALSE),"")</f>
        <v>Aplicación del PR-CO-16 Comunicación, participación y consulta</v>
      </c>
      <c r="AD61" s="401"/>
      <c r="AE61" s="401"/>
      <c r="AF61" s="401" t="str">
        <f>IFERROR(VLOOKUP(Z61,CONTROLES!$A$5:$Y$297,2,FALSE),"")</f>
        <v/>
      </c>
      <c r="AG61" s="401"/>
      <c r="AH61" s="401"/>
      <c r="AI61" s="401" t="str">
        <f>IFERROR(VLOOKUP(AA61,CONTROLES!$A$5:$Y$297,2,FALSE),"")</f>
        <v/>
      </c>
      <c r="AJ61" s="401"/>
      <c r="AK61" s="401"/>
      <c r="AL61" s="401" t="str">
        <f>IFERROR(VLOOKUP(AB61,CONTROLES!$A$5:$Y$297,2,FALSE),"")</f>
        <v/>
      </c>
      <c r="AM61" s="401"/>
      <c r="AN61" s="401"/>
      <c r="AO61" s="402" t="str">
        <f>IFERROR(VLOOKUP(Y61,CONTROLES!$A$6:$Y$25,24,FALSE),"")</f>
        <v/>
      </c>
      <c r="AP61" s="402" t="str">
        <f>IFERROR(VLOOKUP(Z61,CONTROLES!$A$6:$Y$25,24,FALSE),"")</f>
        <v/>
      </c>
      <c r="AQ61" s="402" t="str">
        <f>IFERROR(VLOOKUP(AA61,CONTROLES!$A$6:$Y$25,24,FALSE),"")</f>
        <v/>
      </c>
      <c r="AR61" s="402" t="str">
        <f>IFERROR(VLOOKUP(AB61,CONTROLES!$A$6:$Y$25,24,FALSE),"")</f>
        <v/>
      </c>
      <c r="AS61" s="401" t="str">
        <f>IFERROR(VLOOKUP(Y61,CONTROLES!$A$6:$Y$25,5,FALSE),"")</f>
        <v/>
      </c>
      <c r="AT61" s="401" t="str">
        <f>IFERROR(VLOOKUP(Z61,CONTROLES!$A$6:$Y$25,5,FALSE),"")</f>
        <v/>
      </c>
      <c r="AU61" s="401" t="str">
        <f>IFERROR(VLOOKUP(AA61,CONTROLES!$A$6:$Y$25,5,FALSE),"")</f>
        <v/>
      </c>
      <c r="AV61" s="401" t="str">
        <f>IFERROR(VLOOKUP(AB61,CONTROLES!$A$6:$Y$25,5,FALSE),"")</f>
        <v/>
      </c>
      <c r="AW61" s="403">
        <f t="shared" ref="AW61:AW103" si="16">IFERROR(AVERAGEIFS(AO61:AR61,AS61:AV61,"Probabilidad"),0)</f>
        <v>0</v>
      </c>
      <c r="AX61" s="403">
        <f t="shared" ref="AX61:AX103" si="17">IFERROR(AVERAGEIFS(AO61:AR61,AS61:AV61,"Consecuencia"),0)</f>
        <v>0</v>
      </c>
      <c r="AY61" s="675"/>
      <c r="AZ61" s="672"/>
      <c r="BA61" s="441"/>
      <c r="BB61" s="671"/>
      <c r="BC61" s="672"/>
      <c r="BD61" s="673"/>
      <c r="BE61" s="443"/>
      <c r="BF61" s="684"/>
      <c r="BG61" s="686"/>
      <c r="BH61" s="679"/>
      <c r="BI61" s="681"/>
      <c r="BJ61" s="682"/>
      <c r="BK61" s="682"/>
    </row>
    <row r="62" spans="1:63" s="166" customFormat="1" ht="14.25" customHeight="1" x14ac:dyDescent="0.25">
      <c r="A62" s="669"/>
      <c r="B62" s="669"/>
      <c r="C62" s="677"/>
      <c r="D62" s="703"/>
      <c r="E62" s="677"/>
      <c r="F62" s="714"/>
      <c r="G62" s="714"/>
      <c r="H62" s="714"/>
      <c r="I62" s="703"/>
      <c r="J62" s="397">
        <v>4</v>
      </c>
      <c r="K62" s="398" t="s">
        <v>222</v>
      </c>
      <c r="L62" s="677"/>
      <c r="M62" s="677"/>
      <c r="N62" s="701"/>
      <c r="O62" s="700"/>
      <c r="P62" s="700"/>
      <c r="Q62" s="700"/>
      <c r="R62" s="677"/>
      <c r="S62" s="400" t="s">
        <v>146</v>
      </c>
      <c r="T62" s="400">
        <f>IFERROR(VLOOKUP($S62,TABLAS!$A$10:$B$14,2,FALSE),0)</f>
        <v>3</v>
      </c>
      <c r="U62" s="698"/>
      <c r="V62" s="697"/>
      <c r="W62" s="697"/>
      <c r="X62" s="443"/>
      <c r="Y62" s="401">
        <v>90</v>
      </c>
      <c r="Z62" s="401"/>
      <c r="AA62" s="401"/>
      <c r="AB62" s="401"/>
      <c r="AC62" s="401" t="str">
        <f>IFERROR(VLOOKUP(Y62,CONTROLES!$A$5:$Y$297,2,FALSE),"")</f>
        <v>Incumplimiento de las responsabilidades por parte de los actores claves del SGSI</v>
      </c>
      <c r="AD62" s="401"/>
      <c r="AE62" s="401"/>
      <c r="AF62" s="401" t="str">
        <f>IFERROR(VLOOKUP(Z62,CONTROLES!$A$5:$Y$297,2,FALSE),"")</f>
        <v/>
      </c>
      <c r="AG62" s="401"/>
      <c r="AH62" s="401"/>
      <c r="AI62" s="401" t="str">
        <f>IFERROR(VLOOKUP(AA62,CONTROLES!$A$5:$Y$297,2,FALSE),"")</f>
        <v/>
      </c>
      <c r="AJ62" s="401"/>
      <c r="AK62" s="401"/>
      <c r="AL62" s="401" t="str">
        <f>IFERROR(VLOOKUP(AB62,CONTROLES!$A$5:$Y$297,2,FALSE),"")</f>
        <v/>
      </c>
      <c r="AM62" s="401"/>
      <c r="AN62" s="401"/>
      <c r="AO62" s="402" t="str">
        <f>IFERROR(VLOOKUP(Y62,CONTROLES!$A$6:$Y$25,24,FALSE),"")</f>
        <v/>
      </c>
      <c r="AP62" s="402" t="str">
        <f>IFERROR(VLOOKUP(Z62,CONTROLES!$A$6:$Y$25,24,FALSE),"")</f>
        <v/>
      </c>
      <c r="AQ62" s="402" t="str">
        <f>IFERROR(VLOOKUP(AA62,CONTROLES!$A$6:$Y$25,24,FALSE),"")</f>
        <v/>
      </c>
      <c r="AR62" s="402" t="str">
        <f>IFERROR(VLOOKUP(AB62,CONTROLES!$A$6:$Y$25,24,FALSE),"")</f>
        <v/>
      </c>
      <c r="AS62" s="401" t="str">
        <f>IFERROR(VLOOKUP(Y62,CONTROLES!$A$6:$Y$25,5,FALSE),"")</f>
        <v/>
      </c>
      <c r="AT62" s="401" t="str">
        <f>IFERROR(VLOOKUP(Z62,CONTROLES!$A$6:$Y$25,5,FALSE),"")</f>
        <v/>
      </c>
      <c r="AU62" s="401" t="str">
        <f>IFERROR(VLOOKUP(AA62,CONTROLES!$A$6:$Y$25,5,FALSE),"")</f>
        <v/>
      </c>
      <c r="AV62" s="401" t="str">
        <f>IFERROR(VLOOKUP(AB62,CONTROLES!$A$6:$Y$25,5,FALSE),"")</f>
        <v/>
      </c>
      <c r="AW62" s="403">
        <f t="shared" si="16"/>
        <v>0</v>
      </c>
      <c r="AX62" s="403">
        <f t="shared" si="17"/>
        <v>0</v>
      </c>
      <c r="AY62" s="675"/>
      <c r="AZ62" s="672"/>
      <c r="BA62" s="441"/>
      <c r="BB62" s="671"/>
      <c r="BC62" s="672"/>
      <c r="BD62" s="673"/>
      <c r="BE62" s="443"/>
      <c r="BF62" s="684"/>
      <c r="BG62" s="686"/>
      <c r="BH62" s="679"/>
      <c r="BI62" s="681"/>
      <c r="BJ62" s="682"/>
      <c r="BK62" s="682"/>
    </row>
    <row r="63" spans="1:63" s="166" customFormat="1" ht="14.25" customHeight="1" x14ac:dyDescent="0.25">
      <c r="A63" s="669"/>
      <c r="B63" s="669"/>
      <c r="C63" s="677"/>
      <c r="D63" s="703"/>
      <c r="E63" s="677"/>
      <c r="F63" s="714"/>
      <c r="G63" s="714"/>
      <c r="H63" s="714"/>
      <c r="I63" s="703"/>
      <c r="J63" s="397">
        <v>5</v>
      </c>
      <c r="K63" s="398" t="s">
        <v>223</v>
      </c>
      <c r="L63" s="677"/>
      <c r="M63" s="677"/>
      <c r="N63" s="701"/>
      <c r="O63" s="700"/>
      <c r="P63" s="700"/>
      <c r="Q63" s="700"/>
      <c r="R63" s="677"/>
      <c r="S63" s="400"/>
      <c r="T63" s="400">
        <f>IFERROR(VLOOKUP($S63,TABLAS!$A$10:$B$14,2,FALSE),0)</f>
        <v>0</v>
      </c>
      <c r="U63" s="698"/>
      <c r="V63" s="697"/>
      <c r="W63" s="697"/>
      <c r="X63" s="443"/>
      <c r="Y63" s="401">
        <v>91</v>
      </c>
      <c r="Z63" s="401"/>
      <c r="AA63" s="401"/>
      <c r="AB63" s="401"/>
      <c r="AC63" s="401" t="str">
        <f>IFERROR(VLOOKUP(Y63,CONTROLES!$A$5:$Y$297,2,FALSE),"")</f>
        <v>FO-AD-11 MOVIMIENTO DE ACTIVOS FIJOS</v>
      </c>
      <c r="AD63" s="401"/>
      <c r="AE63" s="401"/>
      <c r="AF63" s="401" t="str">
        <f>IFERROR(VLOOKUP(Z63,CONTROLES!$A$5:$Y$297,2,FALSE),"")</f>
        <v/>
      </c>
      <c r="AG63" s="401"/>
      <c r="AH63" s="401"/>
      <c r="AI63" s="401" t="str">
        <f>IFERROR(VLOOKUP(AA63,CONTROLES!$A$5:$Y$297,2,FALSE),"")</f>
        <v/>
      </c>
      <c r="AJ63" s="401"/>
      <c r="AK63" s="401"/>
      <c r="AL63" s="401" t="str">
        <f>IFERROR(VLOOKUP(AB63,CONTROLES!$A$5:$Y$297,2,FALSE),"")</f>
        <v/>
      </c>
      <c r="AM63" s="401"/>
      <c r="AN63" s="401"/>
      <c r="AO63" s="402" t="str">
        <f>IFERROR(VLOOKUP(Y63,CONTROLES!$A$6:$Y$25,24,FALSE),"")</f>
        <v/>
      </c>
      <c r="AP63" s="402" t="str">
        <f>IFERROR(VLOOKUP(Z63,CONTROLES!$A$6:$Y$25,24,FALSE),"")</f>
        <v/>
      </c>
      <c r="AQ63" s="402" t="str">
        <f>IFERROR(VLOOKUP(AA63,CONTROLES!$A$6:$Y$25,24,FALSE),"")</f>
        <v/>
      </c>
      <c r="AR63" s="402" t="str">
        <f>IFERROR(VLOOKUP(AB63,CONTROLES!$A$6:$Y$25,24,FALSE),"")</f>
        <v/>
      </c>
      <c r="AS63" s="401" t="str">
        <f>IFERROR(VLOOKUP(Y63,CONTROLES!$A$6:$Y$25,5,FALSE),"")</f>
        <v/>
      </c>
      <c r="AT63" s="401" t="str">
        <f>IFERROR(VLOOKUP(Z63,CONTROLES!$A$6:$Y$25,5,FALSE),"")</f>
        <v/>
      </c>
      <c r="AU63" s="401" t="str">
        <f>IFERROR(VLOOKUP(AA63,CONTROLES!$A$6:$Y$25,5,FALSE),"")</f>
        <v/>
      </c>
      <c r="AV63" s="401" t="str">
        <f>IFERROR(VLOOKUP(AB63,CONTROLES!$A$6:$Y$25,5,FALSE),"")</f>
        <v/>
      </c>
      <c r="AW63" s="403">
        <f t="shared" si="16"/>
        <v>0</v>
      </c>
      <c r="AX63" s="403">
        <f t="shared" si="17"/>
        <v>0</v>
      </c>
      <c r="AY63" s="675"/>
      <c r="AZ63" s="672"/>
      <c r="BA63" s="441"/>
      <c r="BB63" s="671"/>
      <c r="BC63" s="672"/>
      <c r="BD63" s="673"/>
      <c r="BE63" s="443"/>
      <c r="BF63" s="684"/>
      <c r="BG63" s="686"/>
      <c r="BH63" s="679"/>
      <c r="BI63" s="681"/>
      <c r="BJ63" s="682"/>
      <c r="BK63" s="682"/>
    </row>
    <row r="64" spans="1:63" s="166" customFormat="1" ht="14.25" customHeight="1" x14ac:dyDescent="0.25">
      <c r="A64" s="669"/>
      <c r="B64" s="669"/>
      <c r="C64" s="677"/>
      <c r="D64" s="703"/>
      <c r="E64" s="677"/>
      <c r="F64" s="714"/>
      <c r="G64" s="714"/>
      <c r="H64" s="714"/>
      <c r="I64" s="703"/>
      <c r="J64" s="397">
        <v>6</v>
      </c>
      <c r="K64" s="398"/>
      <c r="L64" s="677"/>
      <c r="M64" s="677"/>
      <c r="N64" s="701"/>
      <c r="O64" s="700"/>
      <c r="P64" s="700"/>
      <c r="Q64" s="700"/>
      <c r="R64" s="677"/>
      <c r="S64" s="400"/>
      <c r="T64" s="400">
        <f>IFERROR(VLOOKUP($S64,TABLAS!$A$10:$B$14,2,FALSE),0)</f>
        <v>0</v>
      </c>
      <c r="U64" s="698"/>
      <c r="V64" s="697"/>
      <c r="W64" s="697"/>
      <c r="X64" s="443"/>
      <c r="Y64" s="401"/>
      <c r="Z64" s="401"/>
      <c r="AA64" s="401"/>
      <c r="AB64" s="401"/>
      <c r="AC64" s="401" t="str">
        <f>IFERROR(VLOOKUP(Y64,CONTROLES!$A$5:$Y$297,2,FALSE),"")</f>
        <v/>
      </c>
      <c r="AD64" s="401"/>
      <c r="AE64" s="401"/>
      <c r="AF64" s="401" t="str">
        <f>IFERROR(VLOOKUP(Z64,CONTROLES!$A$5:$Y$297,2,FALSE),"")</f>
        <v/>
      </c>
      <c r="AG64" s="401"/>
      <c r="AH64" s="401"/>
      <c r="AI64" s="401" t="str">
        <f>IFERROR(VLOOKUP(AA64,CONTROLES!$A$5:$Y$297,2,FALSE),"")</f>
        <v/>
      </c>
      <c r="AJ64" s="401"/>
      <c r="AK64" s="401"/>
      <c r="AL64" s="401" t="str">
        <f>IFERROR(VLOOKUP(AB64,CONTROLES!$A$5:$Y$297,2,FALSE),"")</f>
        <v/>
      </c>
      <c r="AM64" s="401"/>
      <c r="AN64" s="401"/>
      <c r="AO64" s="402" t="str">
        <f>IFERROR(VLOOKUP(Y64,CONTROLES!$A$6:$Y$25,24,FALSE),"")</f>
        <v/>
      </c>
      <c r="AP64" s="402" t="str">
        <f>IFERROR(VLOOKUP(Z64,CONTROLES!$A$6:$Y$25,24,FALSE),"")</f>
        <v/>
      </c>
      <c r="AQ64" s="402" t="str">
        <f>IFERROR(VLOOKUP(AA64,CONTROLES!$A$6:$Y$25,24,FALSE),"")</f>
        <v/>
      </c>
      <c r="AR64" s="402" t="str">
        <f>IFERROR(VLOOKUP(AB64,CONTROLES!$A$6:$Y$25,24,FALSE),"")</f>
        <v/>
      </c>
      <c r="AS64" s="401" t="str">
        <f>IFERROR(VLOOKUP(Y64,CONTROLES!$A$6:$Y$25,5,FALSE),"")</f>
        <v/>
      </c>
      <c r="AT64" s="401" t="str">
        <f>IFERROR(VLOOKUP(Z64,CONTROLES!$A$6:$Y$25,5,FALSE),"")</f>
        <v/>
      </c>
      <c r="AU64" s="401" t="str">
        <f>IFERROR(VLOOKUP(AA64,CONTROLES!$A$6:$Y$25,5,FALSE),"")</f>
        <v/>
      </c>
      <c r="AV64" s="401" t="str">
        <f>IFERROR(VLOOKUP(AB64,CONTROLES!$A$6:$Y$25,5,FALSE),"")</f>
        <v/>
      </c>
      <c r="AW64" s="403">
        <f t="shared" si="16"/>
        <v>0</v>
      </c>
      <c r="AX64" s="403">
        <f t="shared" si="17"/>
        <v>0</v>
      </c>
      <c r="AY64" s="675"/>
      <c r="AZ64" s="672"/>
      <c r="BA64" s="441"/>
      <c r="BB64" s="671"/>
      <c r="BC64" s="672"/>
      <c r="BD64" s="673"/>
      <c r="BE64" s="443"/>
      <c r="BF64" s="684"/>
      <c r="BG64" s="686"/>
      <c r="BH64" s="679"/>
      <c r="BI64" s="681"/>
      <c r="BJ64" s="682"/>
      <c r="BK64" s="682"/>
    </row>
    <row r="65" spans="1:63" s="166" customFormat="1" ht="14.25" customHeight="1" x14ac:dyDescent="0.25">
      <c r="A65" s="669"/>
      <c r="B65" s="669"/>
      <c r="C65" s="677"/>
      <c r="D65" s="704"/>
      <c r="E65" s="677"/>
      <c r="F65" s="714"/>
      <c r="G65" s="714"/>
      <c r="H65" s="714"/>
      <c r="I65" s="704"/>
      <c r="J65" s="397">
        <v>7</v>
      </c>
      <c r="K65" s="398"/>
      <c r="L65" s="677"/>
      <c r="M65" s="677"/>
      <c r="N65" s="701"/>
      <c r="O65" s="700"/>
      <c r="P65" s="700"/>
      <c r="Q65" s="700"/>
      <c r="R65" s="677"/>
      <c r="S65" s="400"/>
      <c r="T65" s="400">
        <f>IFERROR(VLOOKUP($S65,TABLAS!$A$10:$B$14,2,FALSE),0)</f>
        <v>0</v>
      </c>
      <c r="U65" s="698"/>
      <c r="V65" s="697"/>
      <c r="W65" s="697"/>
      <c r="X65" s="443"/>
      <c r="Y65" s="401"/>
      <c r="Z65" s="401"/>
      <c r="AA65" s="401"/>
      <c r="AB65" s="401"/>
      <c r="AC65" s="401" t="str">
        <f>IFERROR(VLOOKUP(Y65,CONTROLES!$A$5:$Y$297,2,FALSE),"")</f>
        <v/>
      </c>
      <c r="AD65" s="401"/>
      <c r="AE65" s="401"/>
      <c r="AF65" s="401" t="str">
        <f>IFERROR(VLOOKUP(Z65,CONTROLES!$A$5:$Y$297,2,FALSE),"")</f>
        <v/>
      </c>
      <c r="AG65" s="401"/>
      <c r="AH65" s="401"/>
      <c r="AI65" s="401" t="str">
        <f>IFERROR(VLOOKUP(AA65,CONTROLES!$A$5:$Y$297,2,FALSE),"")</f>
        <v/>
      </c>
      <c r="AJ65" s="401"/>
      <c r="AK65" s="401"/>
      <c r="AL65" s="401" t="str">
        <f>IFERROR(VLOOKUP(AB65,CONTROLES!$A$5:$Y$297,2,FALSE),"")</f>
        <v/>
      </c>
      <c r="AM65" s="401"/>
      <c r="AN65" s="401"/>
      <c r="AO65" s="402" t="str">
        <f>IFERROR(VLOOKUP(Y65,CONTROLES!$A$6:$Y$25,24,FALSE),"")</f>
        <v/>
      </c>
      <c r="AP65" s="402" t="str">
        <f>IFERROR(VLOOKUP(Z65,CONTROLES!$A$6:$Y$25,24,FALSE),"")</f>
        <v/>
      </c>
      <c r="AQ65" s="402" t="str">
        <f>IFERROR(VLOOKUP(AA65,CONTROLES!$A$6:$Y$25,24,FALSE),"")</f>
        <v/>
      </c>
      <c r="AR65" s="402" t="str">
        <f>IFERROR(VLOOKUP(AB65,CONTROLES!$A$6:$Y$25,24,FALSE),"")</f>
        <v/>
      </c>
      <c r="AS65" s="401" t="str">
        <f>IFERROR(VLOOKUP(Y65,CONTROLES!$A$6:$Y$25,5,FALSE),"")</f>
        <v/>
      </c>
      <c r="AT65" s="401" t="str">
        <f>IFERROR(VLOOKUP(Z65,CONTROLES!$A$6:$Y$25,5,FALSE),"")</f>
        <v/>
      </c>
      <c r="AU65" s="401" t="str">
        <f>IFERROR(VLOOKUP(AA65,CONTROLES!$A$6:$Y$25,5,FALSE),"")</f>
        <v/>
      </c>
      <c r="AV65" s="401" t="str">
        <f>IFERROR(VLOOKUP(AB65,CONTROLES!$A$6:$Y$25,5,FALSE),"")</f>
        <v/>
      </c>
      <c r="AW65" s="403">
        <f t="shared" si="16"/>
        <v>0</v>
      </c>
      <c r="AX65" s="403">
        <f t="shared" si="17"/>
        <v>0</v>
      </c>
      <c r="AY65" s="676"/>
      <c r="AZ65" s="672"/>
      <c r="BA65" s="442"/>
      <c r="BB65" s="671"/>
      <c r="BC65" s="672"/>
      <c r="BD65" s="673"/>
      <c r="BE65" s="443"/>
      <c r="BF65" s="685"/>
      <c r="BG65" s="686"/>
      <c r="BH65" s="680"/>
      <c r="BI65" s="681"/>
      <c r="BJ65" s="682"/>
      <c r="BK65" s="682"/>
    </row>
    <row r="66" spans="1:63" ht="14.25" customHeight="1" x14ac:dyDescent="0.25">
      <c r="A66" s="669">
        <f>A59+1</f>
        <v>10</v>
      </c>
      <c r="B66" s="669" t="s">
        <v>53</v>
      </c>
      <c r="C66" s="677" t="s">
        <v>6</v>
      </c>
      <c r="D66" s="702" t="s">
        <v>51</v>
      </c>
      <c r="E66" s="677" t="s">
        <v>52</v>
      </c>
      <c r="F66" s="714" t="s">
        <v>132</v>
      </c>
      <c r="G66" s="714" t="s">
        <v>133</v>
      </c>
      <c r="H66" s="714" t="s">
        <v>134</v>
      </c>
      <c r="I66" s="702" t="s">
        <v>224</v>
      </c>
      <c r="J66" s="397">
        <v>1</v>
      </c>
      <c r="K66" s="398" t="s">
        <v>225</v>
      </c>
      <c r="L66" s="677" t="s">
        <v>185</v>
      </c>
      <c r="M66" s="677" t="s">
        <v>160</v>
      </c>
      <c r="N66" s="701" t="s">
        <v>226</v>
      </c>
      <c r="O66" s="700" t="s">
        <v>187</v>
      </c>
      <c r="P66" s="700" t="s">
        <v>141</v>
      </c>
      <c r="Q66" s="700" t="s">
        <v>227</v>
      </c>
      <c r="R66" s="677" t="s">
        <v>228</v>
      </c>
      <c r="S66" s="400" t="s">
        <v>164</v>
      </c>
      <c r="T66" s="400">
        <f>IFERROR(VLOOKUP($S66,TABLAS!$A$10:$B$14,2,FALSE),0)</f>
        <v>1</v>
      </c>
      <c r="U66" s="698" t="s">
        <v>211</v>
      </c>
      <c r="V66" s="697">
        <f>IFERROR(VLOOKUP($U66,TABLAS!$A$2:$B$6,2,FALSE),0)</f>
        <v>2</v>
      </c>
      <c r="W66" s="697" t="str">
        <f t="shared" ref="W66" si="18">MAX($T66:$T72)&amp;V66</f>
        <v>12</v>
      </c>
      <c r="X66" s="443" t="str">
        <f t="shared" ref="X66" si="19">IF(OR(W66="11",W66="12",W66="21",W66="22",W66="31"),"BAJO",IF(OR(W66="13",W66="23",W66="32",W66="41"),"LEVE",IF(OR(W66="14",W66="15",W66="24",W66="33",W66="43",W66="42",W66="52",W66="51"),"MODERADO",IF(OR(W66="25",W66="34",W66="35",W66="44",W66="45",W66="53",W66="54",W66="55"),"IMPORTANTE"))))</f>
        <v>BAJO</v>
      </c>
      <c r="Y66" s="401">
        <v>10</v>
      </c>
      <c r="Z66" s="401"/>
      <c r="AA66" s="401"/>
      <c r="AB66" s="401"/>
      <c r="AC66" s="401" t="str">
        <f>IFERROR(VLOOKUP(Y66,CONTROLES!$A$5:$Y$297,2,FALSE),"")</f>
        <v>Aplicación del PR-AD-08</v>
      </c>
      <c r="AD66" s="401"/>
      <c r="AE66" s="401"/>
      <c r="AF66" s="401" t="str">
        <f>IFERROR(VLOOKUP(Z66,CONTROLES!$A$5:$Y$297,2,FALSE),"")</f>
        <v/>
      </c>
      <c r="AG66" s="401"/>
      <c r="AH66" s="401"/>
      <c r="AI66" s="401" t="str">
        <f>IFERROR(VLOOKUP(AA66,CONTROLES!$A$5:$Y$297,2,FALSE),"")</f>
        <v/>
      </c>
      <c r="AJ66" s="401"/>
      <c r="AK66" s="401"/>
      <c r="AL66" s="401" t="str">
        <f>IFERROR(VLOOKUP(AB66,CONTROLES!$A$5:$Y$297,2,FALSE),"")</f>
        <v/>
      </c>
      <c r="AM66" s="401"/>
      <c r="AN66" s="401"/>
      <c r="AO66" s="402">
        <f>IFERROR(VLOOKUP(Y66,CONTROLES!$A$6:$Y$25,24,FALSE),"")</f>
        <v>0.86125000000000007</v>
      </c>
      <c r="AP66" s="402" t="str">
        <f>IFERROR(VLOOKUP(Z66,CONTROLES!$A$6:$Y$25,24,FALSE),"")</f>
        <v/>
      </c>
      <c r="AQ66" s="402" t="str">
        <f>IFERROR(VLOOKUP(AA66,CONTROLES!$A$6:$Y$25,24,FALSE),"")</f>
        <v/>
      </c>
      <c r="AR66" s="402" t="str">
        <f>IFERROR(VLOOKUP(AB66,CONTROLES!$A$6:$Y$25,24,FALSE),"")</f>
        <v/>
      </c>
      <c r="AS66" s="401" t="str">
        <f>IFERROR(VLOOKUP(Y66,CONTROLES!$A$6:$Y$25,5,FALSE),"")</f>
        <v>Probabilidad</v>
      </c>
      <c r="AT66" s="401" t="str">
        <f>IFERROR(VLOOKUP(Z66,CONTROLES!$A$6:$Y$25,5,FALSE),"")</f>
        <v/>
      </c>
      <c r="AU66" s="401" t="str">
        <f>IFERROR(VLOOKUP(AA66,CONTROLES!$A$6:$Y$25,5,FALSE),"")</f>
        <v/>
      </c>
      <c r="AV66" s="401" t="str">
        <f>IFERROR(VLOOKUP(AB66,CONTROLES!$A$6:$Y$25,5,FALSE),"")</f>
        <v/>
      </c>
      <c r="AW66" s="403">
        <f t="shared" si="16"/>
        <v>0.86125000000000007</v>
      </c>
      <c r="AX66" s="403">
        <f t="shared" si="17"/>
        <v>0</v>
      </c>
      <c r="AY66" s="674" t="str">
        <f>IF(MAX(AX66:AX72)&gt;MAX(BF66:BF72),"Consecuencia",IF(MAX(AX66:AX72)&gt;MAX(BF66:BF72),"Probabilidad",""))</f>
        <v/>
      </c>
      <c r="AZ66" s="672">
        <f>IF(AY66="Probabilidad",MAX(BF66:BF72),MAX(AX66:AX72))</f>
        <v>0</v>
      </c>
      <c r="BA66" s="440" t="str" cm="1">
        <f t="array" ref="BA66">IF(OR(AY66="Consecuencia",AY66="Probabilidad"),IF(AZ66&lt;CONTROLES!$AA$16:$AB$16,IF(AND(AZ66&gt;=CONTROLES!$AA$15,AZ66&lt;CONTROLES!$AB$15),CONTROLES!$AC$15,IF(AND(AZ66&gt;=CONTROLES!$AA$14,AZ66&lt;CONTROLES!$AB$14),CONTROLES!$AC$14,IF(AND(AZ66&gt;=CONTROLES!$AA$13,AZ66&lt;CONTROLES!$AB$13),CONTROLES!$AC$13,IF(AND(AZ66&gt;=CONTROLES!$AA$12,AZ66&lt;=CONTROLES!$AB$12),CONTROLES!$AC$12))))),"")</f>
        <v/>
      </c>
      <c r="BB66" s="671" t="s">
        <v>144</v>
      </c>
      <c r="BC66" s="672">
        <f>VLOOKUP(BB66,TABLAS!$A$10:$B$14,2,FALSE)</f>
        <v>5</v>
      </c>
      <c r="BD66" s="673" t="s">
        <v>211</v>
      </c>
      <c r="BE66" s="443">
        <f>VLOOKUP(BD66,TABLAS!$A$2:$B$6,2,FALSE)</f>
        <v>2</v>
      </c>
      <c r="BF66" s="683" t="str">
        <f>BC66&amp;BE66</f>
        <v>52</v>
      </c>
      <c r="BG66" s="686" t="str">
        <f>IF(OR(BF66="11",BF66="12",BF66="21",BF66="22",BF66="31"),"BAJO",IF(OR(BF66="13",BF66="23",BF66="32",BF66="41"),"LEVE",IF(OR(BF66="14",BF66="15",BF66="24",BF66="33",BF66="43",BF66="42",BF66="52",BF66="51"),"MODERADO",IF(OR(BF66="25",BF66="34",BF66="35",BF66="44",BF66="45",BF66="53",BF66="54",BF66="55"),"IMPORTANTE",""))))</f>
        <v>MODERADO</v>
      </c>
      <c r="BH66" s="678" t="s">
        <v>148</v>
      </c>
      <c r="BI66" s="681" t="s">
        <v>189</v>
      </c>
      <c r="BJ66" s="682" t="str">
        <f>IF(BH66="SI","NO","SI")</f>
        <v>NO</v>
      </c>
      <c r="BK66" s="682"/>
    </row>
    <row r="67" spans="1:63" ht="14.25" customHeight="1" x14ac:dyDescent="0.25">
      <c r="A67" s="669"/>
      <c r="B67" s="669"/>
      <c r="C67" s="677"/>
      <c r="D67" s="703"/>
      <c r="E67" s="677"/>
      <c r="F67" s="714"/>
      <c r="G67" s="714"/>
      <c r="H67" s="714"/>
      <c r="I67" s="703"/>
      <c r="J67" s="397">
        <v>2</v>
      </c>
      <c r="K67" s="398" t="s">
        <v>229</v>
      </c>
      <c r="L67" s="677"/>
      <c r="M67" s="677"/>
      <c r="N67" s="701"/>
      <c r="O67" s="700"/>
      <c r="P67" s="700"/>
      <c r="Q67" s="700"/>
      <c r="R67" s="677"/>
      <c r="S67" s="400" t="s">
        <v>164</v>
      </c>
      <c r="T67" s="400">
        <f>IFERROR(VLOOKUP($S67,TABLAS!$A$10:$B$14,2,FALSE),0)</f>
        <v>1</v>
      </c>
      <c r="U67" s="698"/>
      <c r="V67" s="697"/>
      <c r="W67" s="697"/>
      <c r="X67" s="443"/>
      <c r="Y67" s="401">
        <v>3</v>
      </c>
      <c r="Z67" s="401"/>
      <c r="AA67" s="401"/>
      <c r="AB67" s="401"/>
      <c r="AC67" s="401" t="str">
        <f>IFERROR(VLOOKUP(Y67,CONTROLES!$A$5:$Y$297,2,FALSE),"")</f>
        <v>Ejecución del plan de capacitaciones</v>
      </c>
      <c r="AD67" s="401"/>
      <c r="AE67" s="401"/>
      <c r="AF67" s="401" t="str">
        <f>IFERROR(VLOOKUP(Z67,CONTROLES!$A$5:$Y$297,2,FALSE),"")</f>
        <v/>
      </c>
      <c r="AG67" s="401"/>
      <c r="AH67" s="401"/>
      <c r="AI67" s="401" t="str">
        <f>IFERROR(VLOOKUP(AA67,CONTROLES!$A$5:$Y$297,2,FALSE),"")</f>
        <v/>
      </c>
      <c r="AJ67" s="401"/>
      <c r="AK67" s="401"/>
      <c r="AL67" s="401" t="str">
        <f>IFERROR(VLOOKUP(AB67,CONTROLES!$A$5:$Y$297,2,FALSE),"")</f>
        <v/>
      </c>
      <c r="AM67" s="401"/>
      <c r="AN67" s="401"/>
      <c r="AO67" s="402">
        <f>IFERROR(VLOOKUP(Y67,CONTROLES!$A$6:$Y$25,24,FALSE),"")</f>
        <v>0.78</v>
      </c>
      <c r="AP67" s="402" t="str">
        <f>IFERROR(VLOOKUP(Z67,CONTROLES!$A$6:$Y$25,24,FALSE),"")</f>
        <v/>
      </c>
      <c r="AQ67" s="402" t="str">
        <f>IFERROR(VLOOKUP(AA67,CONTROLES!$A$6:$Y$25,24,FALSE),"")</f>
        <v/>
      </c>
      <c r="AR67" s="402" t="str">
        <f>IFERROR(VLOOKUP(AB67,CONTROLES!$A$6:$Y$25,24,FALSE),"")</f>
        <v/>
      </c>
      <c r="AS67" s="401" t="str">
        <f>IFERROR(VLOOKUP(Y67,CONTROLES!$A$6:$Y$25,5,FALSE),"")</f>
        <v>Probabilidad</v>
      </c>
      <c r="AT67" s="401" t="str">
        <f>IFERROR(VLOOKUP(Z67,CONTROLES!$A$6:$Y$25,5,FALSE),"")</f>
        <v/>
      </c>
      <c r="AU67" s="401" t="str">
        <f>IFERROR(VLOOKUP(AA67,CONTROLES!$A$6:$Y$25,5,FALSE),"")</f>
        <v/>
      </c>
      <c r="AV67" s="401" t="str">
        <f>IFERROR(VLOOKUP(AB67,CONTROLES!$A$6:$Y$25,5,FALSE),"")</f>
        <v/>
      </c>
      <c r="AW67" s="403">
        <f t="shared" si="16"/>
        <v>0.78</v>
      </c>
      <c r="AX67" s="403">
        <f t="shared" si="17"/>
        <v>0</v>
      </c>
      <c r="AY67" s="675"/>
      <c r="AZ67" s="672"/>
      <c r="BA67" s="441"/>
      <c r="BB67" s="671"/>
      <c r="BC67" s="672"/>
      <c r="BD67" s="673"/>
      <c r="BE67" s="443"/>
      <c r="BF67" s="684"/>
      <c r="BG67" s="686"/>
      <c r="BH67" s="679"/>
      <c r="BI67" s="681"/>
      <c r="BJ67" s="682"/>
      <c r="BK67" s="682"/>
    </row>
    <row r="68" spans="1:63" ht="14.25" customHeight="1" x14ac:dyDescent="0.25">
      <c r="A68" s="669"/>
      <c r="B68" s="669"/>
      <c r="C68" s="677"/>
      <c r="D68" s="703"/>
      <c r="E68" s="677"/>
      <c r="F68" s="714"/>
      <c r="G68" s="714"/>
      <c r="H68" s="714"/>
      <c r="I68" s="703"/>
      <c r="J68" s="397">
        <v>3</v>
      </c>
      <c r="K68" s="398"/>
      <c r="L68" s="677"/>
      <c r="M68" s="677"/>
      <c r="N68" s="701"/>
      <c r="O68" s="700"/>
      <c r="P68" s="700"/>
      <c r="Q68" s="700"/>
      <c r="R68" s="677"/>
      <c r="S68" s="400"/>
      <c r="T68" s="400">
        <f>IFERROR(VLOOKUP($S68,TABLAS!$A$10:$B$14,2,FALSE),0)</f>
        <v>0</v>
      </c>
      <c r="U68" s="698"/>
      <c r="V68" s="697"/>
      <c r="W68" s="697"/>
      <c r="X68" s="443"/>
      <c r="Y68" s="401"/>
      <c r="Z68" s="401"/>
      <c r="AA68" s="401"/>
      <c r="AB68" s="401"/>
      <c r="AC68" s="401" t="str">
        <f>IFERROR(VLOOKUP(Y68,CONTROLES!$A$5:$Y$297,2,FALSE),"")</f>
        <v/>
      </c>
      <c r="AD68" s="401"/>
      <c r="AE68" s="401"/>
      <c r="AF68" s="401" t="str">
        <f>IFERROR(VLOOKUP(Z68,CONTROLES!$A$5:$Y$297,2,FALSE),"")</f>
        <v/>
      </c>
      <c r="AG68" s="401"/>
      <c r="AH68" s="401"/>
      <c r="AI68" s="401" t="str">
        <f>IFERROR(VLOOKUP(AA68,CONTROLES!$A$5:$Y$297,2,FALSE),"")</f>
        <v/>
      </c>
      <c r="AJ68" s="401"/>
      <c r="AK68" s="401"/>
      <c r="AL68" s="401" t="str">
        <f>IFERROR(VLOOKUP(AB68,CONTROLES!$A$5:$Y$297,2,FALSE),"")</f>
        <v/>
      </c>
      <c r="AM68" s="401"/>
      <c r="AN68" s="401"/>
      <c r="AO68" s="402" t="str">
        <f>IFERROR(VLOOKUP(Y68,CONTROLES!$A$6:$Y$25,24,FALSE),"")</f>
        <v/>
      </c>
      <c r="AP68" s="402" t="str">
        <f>IFERROR(VLOOKUP(Z68,CONTROLES!$A$6:$Y$25,24,FALSE),"")</f>
        <v/>
      </c>
      <c r="AQ68" s="402" t="str">
        <f>IFERROR(VLOOKUP(AA68,CONTROLES!$A$6:$Y$25,24,FALSE),"")</f>
        <v/>
      </c>
      <c r="AR68" s="402" t="str">
        <f>IFERROR(VLOOKUP(AB68,CONTROLES!$A$6:$Y$25,24,FALSE),"")</f>
        <v/>
      </c>
      <c r="AS68" s="401" t="str">
        <f>IFERROR(VLOOKUP(Y68,CONTROLES!$A$6:$Y$25,5,FALSE),"")</f>
        <v/>
      </c>
      <c r="AT68" s="401" t="str">
        <f>IFERROR(VLOOKUP(Z68,CONTROLES!$A$6:$Y$25,5,FALSE),"")</f>
        <v/>
      </c>
      <c r="AU68" s="401" t="str">
        <f>IFERROR(VLOOKUP(AA68,CONTROLES!$A$6:$Y$25,5,FALSE),"")</f>
        <v/>
      </c>
      <c r="AV68" s="401" t="str">
        <f>IFERROR(VLOOKUP(AB68,CONTROLES!$A$6:$Y$25,5,FALSE),"")</f>
        <v/>
      </c>
      <c r="AW68" s="403">
        <f t="shared" si="16"/>
        <v>0</v>
      </c>
      <c r="AX68" s="403">
        <f t="shared" si="17"/>
        <v>0</v>
      </c>
      <c r="AY68" s="675"/>
      <c r="AZ68" s="672"/>
      <c r="BA68" s="441"/>
      <c r="BB68" s="671"/>
      <c r="BC68" s="672"/>
      <c r="BD68" s="673"/>
      <c r="BE68" s="443"/>
      <c r="BF68" s="684"/>
      <c r="BG68" s="686"/>
      <c r="BH68" s="679"/>
      <c r="BI68" s="681"/>
      <c r="BJ68" s="682"/>
      <c r="BK68" s="682"/>
    </row>
    <row r="69" spans="1:63" ht="14.25" customHeight="1" x14ac:dyDescent="0.25">
      <c r="A69" s="669"/>
      <c r="B69" s="669"/>
      <c r="C69" s="677"/>
      <c r="D69" s="703"/>
      <c r="E69" s="677"/>
      <c r="F69" s="714"/>
      <c r="G69" s="714"/>
      <c r="H69" s="714"/>
      <c r="I69" s="703"/>
      <c r="J69" s="397">
        <v>4</v>
      </c>
      <c r="K69" s="398"/>
      <c r="L69" s="677"/>
      <c r="M69" s="677"/>
      <c r="N69" s="701"/>
      <c r="O69" s="700"/>
      <c r="P69" s="700"/>
      <c r="Q69" s="700"/>
      <c r="R69" s="677"/>
      <c r="S69" s="400"/>
      <c r="T69" s="400">
        <f>IFERROR(VLOOKUP($S69,TABLAS!$A$10:$B$14,2,FALSE),0)</f>
        <v>0</v>
      </c>
      <c r="U69" s="698"/>
      <c r="V69" s="697"/>
      <c r="W69" s="697"/>
      <c r="X69" s="443"/>
      <c r="Y69" s="401"/>
      <c r="Z69" s="401"/>
      <c r="AA69" s="401"/>
      <c r="AB69" s="401"/>
      <c r="AC69" s="401" t="str">
        <f>IFERROR(VLOOKUP(Y69,CONTROLES!$A$5:$Y$297,2,FALSE),"")</f>
        <v/>
      </c>
      <c r="AD69" s="401"/>
      <c r="AE69" s="401"/>
      <c r="AF69" s="401" t="str">
        <f>IFERROR(VLOOKUP(Z69,CONTROLES!$A$5:$Y$297,2,FALSE),"")</f>
        <v/>
      </c>
      <c r="AG69" s="401"/>
      <c r="AH69" s="401"/>
      <c r="AI69" s="401" t="str">
        <f>IFERROR(VLOOKUP(AA69,CONTROLES!$A$5:$Y$297,2,FALSE),"")</f>
        <v/>
      </c>
      <c r="AJ69" s="401"/>
      <c r="AK69" s="401"/>
      <c r="AL69" s="401" t="str">
        <f>IFERROR(VLOOKUP(AB69,CONTROLES!$A$5:$Y$297,2,FALSE),"")</f>
        <v/>
      </c>
      <c r="AM69" s="401"/>
      <c r="AN69" s="401"/>
      <c r="AO69" s="402" t="str">
        <f>IFERROR(VLOOKUP(Y69,CONTROLES!$A$6:$Y$25,24,FALSE),"")</f>
        <v/>
      </c>
      <c r="AP69" s="402" t="str">
        <f>IFERROR(VLOOKUP(Z69,CONTROLES!$A$6:$Y$25,24,FALSE),"")</f>
        <v/>
      </c>
      <c r="AQ69" s="402" t="str">
        <f>IFERROR(VLOOKUP(AA69,CONTROLES!$A$6:$Y$25,24,FALSE),"")</f>
        <v/>
      </c>
      <c r="AR69" s="402" t="str">
        <f>IFERROR(VLOOKUP(AB69,CONTROLES!$A$6:$Y$25,24,FALSE),"")</f>
        <v/>
      </c>
      <c r="AS69" s="401" t="str">
        <f>IFERROR(VLOOKUP(Y69,CONTROLES!$A$6:$Y$25,5,FALSE),"")</f>
        <v/>
      </c>
      <c r="AT69" s="401" t="str">
        <f>IFERROR(VLOOKUP(Z69,CONTROLES!$A$6:$Y$25,5,FALSE),"")</f>
        <v/>
      </c>
      <c r="AU69" s="401" t="str">
        <f>IFERROR(VLOOKUP(AA69,CONTROLES!$A$6:$Y$25,5,FALSE),"")</f>
        <v/>
      </c>
      <c r="AV69" s="401" t="str">
        <f>IFERROR(VLOOKUP(AB69,CONTROLES!$A$6:$Y$25,5,FALSE),"")</f>
        <v/>
      </c>
      <c r="AW69" s="403">
        <f t="shared" si="16"/>
        <v>0</v>
      </c>
      <c r="AX69" s="403">
        <f t="shared" si="17"/>
        <v>0</v>
      </c>
      <c r="AY69" s="675"/>
      <c r="AZ69" s="672"/>
      <c r="BA69" s="441"/>
      <c r="BB69" s="671"/>
      <c r="BC69" s="672"/>
      <c r="BD69" s="673"/>
      <c r="BE69" s="443"/>
      <c r="BF69" s="684"/>
      <c r="BG69" s="686"/>
      <c r="BH69" s="679"/>
      <c r="BI69" s="681"/>
      <c r="BJ69" s="682"/>
      <c r="BK69" s="682"/>
    </row>
    <row r="70" spans="1:63" ht="14.25" customHeight="1" x14ac:dyDescent="0.25">
      <c r="A70" s="669"/>
      <c r="B70" s="669"/>
      <c r="C70" s="677"/>
      <c r="D70" s="703"/>
      <c r="E70" s="677"/>
      <c r="F70" s="714"/>
      <c r="G70" s="714"/>
      <c r="H70" s="714"/>
      <c r="I70" s="703"/>
      <c r="J70" s="397">
        <v>5</v>
      </c>
      <c r="K70" s="398"/>
      <c r="L70" s="677"/>
      <c r="M70" s="677"/>
      <c r="N70" s="701"/>
      <c r="O70" s="700"/>
      <c r="P70" s="700"/>
      <c r="Q70" s="700"/>
      <c r="R70" s="677"/>
      <c r="S70" s="400"/>
      <c r="T70" s="400">
        <f>IFERROR(VLOOKUP($S70,TABLAS!$A$10:$B$14,2,FALSE),0)</f>
        <v>0</v>
      </c>
      <c r="U70" s="698"/>
      <c r="V70" s="697"/>
      <c r="W70" s="697"/>
      <c r="X70" s="443"/>
      <c r="Y70" s="401"/>
      <c r="Z70" s="401"/>
      <c r="AA70" s="401"/>
      <c r="AB70" s="401"/>
      <c r="AC70" s="401" t="str">
        <f>IFERROR(VLOOKUP(Y70,CONTROLES!$A$5:$Y$297,2,FALSE),"")</f>
        <v/>
      </c>
      <c r="AD70" s="401"/>
      <c r="AE70" s="401"/>
      <c r="AF70" s="401" t="str">
        <f>IFERROR(VLOOKUP(Z70,CONTROLES!$A$5:$Y$297,2,FALSE),"")</f>
        <v/>
      </c>
      <c r="AG70" s="401"/>
      <c r="AH70" s="401"/>
      <c r="AI70" s="401" t="str">
        <f>IFERROR(VLOOKUP(AA70,CONTROLES!$A$5:$Y$297,2,FALSE),"")</f>
        <v/>
      </c>
      <c r="AJ70" s="401"/>
      <c r="AK70" s="401"/>
      <c r="AL70" s="401" t="str">
        <f>IFERROR(VLOOKUP(AB70,CONTROLES!$A$5:$Y$297,2,FALSE),"")</f>
        <v/>
      </c>
      <c r="AM70" s="401"/>
      <c r="AN70" s="401"/>
      <c r="AO70" s="402" t="str">
        <f>IFERROR(VLOOKUP(Y70,CONTROLES!$A$6:$Y$25,24,FALSE),"")</f>
        <v/>
      </c>
      <c r="AP70" s="402" t="str">
        <f>IFERROR(VLOOKUP(Z70,CONTROLES!$A$6:$Y$25,24,FALSE),"")</f>
        <v/>
      </c>
      <c r="AQ70" s="402" t="str">
        <f>IFERROR(VLOOKUP(AA70,CONTROLES!$A$6:$Y$25,24,FALSE),"")</f>
        <v/>
      </c>
      <c r="AR70" s="402" t="str">
        <f>IFERROR(VLOOKUP(AB70,CONTROLES!$A$6:$Y$25,24,FALSE),"")</f>
        <v/>
      </c>
      <c r="AS70" s="401" t="str">
        <f>IFERROR(VLOOKUP(Y70,CONTROLES!$A$6:$Y$25,5,FALSE),"")</f>
        <v/>
      </c>
      <c r="AT70" s="401" t="str">
        <f>IFERROR(VLOOKUP(Z70,CONTROLES!$A$6:$Y$25,5,FALSE),"")</f>
        <v/>
      </c>
      <c r="AU70" s="401" t="str">
        <f>IFERROR(VLOOKUP(AA70,CONTROLES!$A$6:$Y$25,5,FALSE),"")</f>
        <v/>
      </c>
      <c r="AV70" s="401" t="str">
        <f>IFERROR(VLOOKUP(AB70,CONTROLES!$A$6:$Y$25,5,FALSE),"")</f>
        <v/>
      </c>
      <c r="AW70" s="403">
        <f t="shared" si="16"/>
        <v>0</v>
      </c>
      <c r="AX70" s="403">
        <f t="shared" si="17"/>
        <v>0</v>
      </c>
      <c r="AY70" s="675"/>
      <c r="AZ70" s="672"/>
      <c r="BA70" s="441"/>
      <c r="BB70" s="671"/>
      <c r="BC70" s="672"/>
      <c r="BD70" s="673"/>
      <c r="BE70" s="443"/>
      <c r="BF70" s="684"/>
      <c r="BG70" s="686"/>
      <c r="BH70" s="679"/>
      <c r="BI70" s="681"/>
      <c r="BJ70" s="682"/>
      <c r="BK70" s="682"/>
    </row>
    <row r="71" spans="1:63" ht="14.25" customHeight="1" x14ac:dyDescent="0.25">
      <c r="A71" s="669"/>
      <c r="B71" s="669"/>
      <c r="C71" s="677"/>
      <c r="D71" s="703"/>
      <c r="E71" s="677"/>
      <c r="F71" s="714"/>
      <c r="G71" s="714"/>
      <c r="H71" s="714"/>
      <c r="I71" s="703"/>
      <c r="J71" s="397">
        <v>6</v>
      </c>
      <c r="K71" s="398"/>
      <c r="L71" s="677"/>
      <c r="M71" s="677"/>
      <c r="N71" s="701"/>
      <c r="O71" s="700"/>
      <c r="P71" s="700"/>
      <c r="Q71" s="700"/>
      <c r="R71" s="677"/>
      <c r="S71" s="400"/>
      <c r="T71" s="400">
        <f>IFERROR(VLOOKUP($S71,TABLAS!$A$10:$B$14,2,FALSE),0)</f>
        <v>0</v>
      </c>
      <c r="U71" s="698"/>
      <c r="V71" s="697"/>
      <c r="W71" s="697"/>
      <c r="X71" s="443"/>
      <c r="Y71" s="401"/>
      <c r="Z71" s="401"/>
      <c r="AA71" s="401"/>
      <c r="AB71" s="401"/>
      <c r="AC71" s="401" t="str">
        <f>IFERROR(VLOOKUP(Y71,CONTROLES!$A$5:$Y$297,2,FALSE),"")</f>
        <v/>
      </c>
      <c r="AD71" s="401"/>
      <c r="AE71" s="401"/>
      <c r="AF71" s="401" t="str">
        <f>IFERROR(VLOOKUP(Z71,CONTROLES!$A$5:$Y$297,2,FALSE),"")</f>
        <v/>
      </c>
      <c r="AG71" s="401"/>
      <c r="AH71" s="401"/>
      <c r="AI71" s="401" t="str">
        <f>IFERROR(VLOOKUP(AA71,CONTROLES!$A$5:$Y$297,2,FALSE),"")</f>
        <v/>
      </c>
      <c r="AJ71" s="401"/>
      <c r="AK71" s="401"/>
      <c r="AL71" s="401" t="str">
        <f>IFERROR(VLOOKUP(AB71,CONTROLES!$A$5:$Y$297,2,FALSE),"")</f>
        <v/>
      </c>
      <c r="AM71" s="401"/>
      <c r="AN71" s="401"/>
      <c r="AO71" s="402" t="str">
        <f>IFERROR(VLOOKUP(Y71,CONTROLES!$A$6:$Y$25,24,FALSE),"")</f>
        <v/>
      </c>
      <c r="AP71" s="402" t="str">
        <f>IFERROR(VLOOKUP(Z71,CONTROLES!$A$6:$Y$25,24,FALSE),"")</f>
        <v/>
      </c>
      <c r="AQ71" s="402" t="str">
        <f>IFERROR(VLOOKUP(AA71,CONTROLES!$A$6:$Y$25,24,FALSE),"")</f>
        <v/>
      </c>
      <c r="AR71" s="402" t="str">
        <f>IFERROR(VLOOKUP(AB71,CONTROLES!$A$6:$Y$25,24,FALSE),"")</f>
        <v/>
      </c>
      <c r="AS71" s="401" t="str">
        <f>IFERROR(VLOOKUP(Y71,CONTROLES!$A$6:$Y$25,5,FALSE),"")</f>
        <v/>
      </c>
      <c r="AT71" s="401" t="str">
        <f>IFERROR(VLOOKUP(Z71,CONTROLES!$A$6:$Y$25,5,FALSE),"")</f>
        <v/>
      </c>
      <c r="AU71" s="401" t="str">
        <f>IFERROR(VLOOKUP(AA71,CONTROLES!$A$6:$Y$25,5,FALSE),"")</f>
        <v/>
      </c>
      <c r="AV71" s="401" t="str">
        <f>IFERROR(VLOOKUP(AB71,CONTROLES!$A$6:$Y$25,5,FALSE),"")</f>
        <v/>
      </c>
      <c r="AW71" s="403">
        <f t="shared" si="16"/>
        <v>0</v>
      </c>
      <c r="AX71" s="403">
        <f t="shared" si="17"/>
        <v>0</v>
      </c>
      <c r="AY71" s="675"/>
      <c r="AZ71" s="672"/>
      <c r="BA71" s="441"/>
      <c r="BB71" s="671"/>
      <c r="BC71" s="672"/>
      <c r="BD71" s="673"/>
      <c r="BE71" s="443"/>
      <c r="BF71" s="684"/>
      <c r="BG71" s="686"/>
      <c r="BH71" s="679"/>
      <c r="BI71" s="681"/>
      <c r="BJ71" s="682"/>
      <c r="BK71" s="682"/>
    </row>
    <row r="72" spans="1:63" ht="14.25" customHeight="1" x14ac:dyDescent="0.25">
      <c r="A72" s="669"/>
      <c r="B72" s="669"/>
      <c r="C72" s="677"/>
      <c r="D72" s="704"/>
      <c r="E72" s="677"/>
      <c r="F72" s="714"/>
      <c r="G72" s="714"/>
      <c r="H72" s="714"/>
      <c r="I72" s="704"/>
      <c r="J72" s="397">
        <v>7</v>
      </c>
      <c r="K72" s="398"/>
      <c r="L72" s="677"/>
      <c r="M72" s="677"/>
      <c r="N72" s="701"/>
      <c r="O72" s="700"/>
      <c r="P72" s="700"/>
      <c r="Q72" s="700"/>
      <c r="R72" s="677"/>
      <c r="S72" s="400"/>
      <c r="T72" s="400">
        <f>IFERROR(VLOOKUP($S72,TABLAS!$A$10:$B$14,2,FALSE),0)</f>
        <v>0</v>
      </c>
      <c r="U72" s="698"/>
      <c r="V72" s="697"/>
      <c r="W72" s="697"/>
      <c r="X72" s="443"/>
      <c r="Y72" s="401"/>
      <c r="Z72" s="401"/>
      <c r="AA72" s="401"/>
      <c r="AB72" s="401"/>
      <c r="AC72" s="401" t="str">
        <f>IFERROR(VLOOKUP(Y72,CONTROLES!$A$5:$Y$297,2,FALSE),"")</f>
        <v/>
      </c>
      <c r="AD72" s="401"/>
      <c r="AE72" s="401"/>
      <c r="AF72" s="401" t="str">
        <f>IFERROR(VLOOKUP(Z72,CONTROLES!$A$5:$Y$297,2,FALSE),"")</f>
        <v/>
      </c>
      <c r="AG72" s="401"/>
      <c r="AH72" s="401"/>
      <c r="AI72" s="401" t="str">
        <f>IFERROR(VLOOKUP(AA72,CONTROLES!$A$5:$Y$297,2,FALSE),"")</f>
        <v/>
      </c>
      <c r="AJ72" s="401"/>
      <c r="AK72" s="401"/>
      <c r="AL72" s="401" t="str">
        <f>IFERROR(VLOOKUP(AB72,CONTROLES!$A$5:$Y$297,2,FALSE),"")</f>
        <v/>
      </c>
      <c r="AM72" s="401"/>
      <c r="AN72" s="401"/>
      <c r="AO72" s="402" t="str">
        <f>IFERROR(VLOOKUP(Y72,CONTROLES!$A$6:$Y$25,24,FALSE),"")</f>
        <v/>
      </c>
      <c r="AP72" s="402" t="str">
        <f>IFERROR(VLOOKUP(Z72,CONTROLES!$A$6:$Y$25,24,FALSE),"")</f>
        <v/>
      </c>
      <c r="AQ72" s="402" t="str">
        <f>IFERROR(VLOOKUP(AA72,CONTROLES!$A$6:$Y$25,24,FALSE),"")</f>
        <v/>
      </c>
      <c r="AR72" s="402" t="str">
        <f>IFERROR(VLOOKUP(AB72,CONTROLES!$A$6:$Y$25,24,FALSE),"")</f>
        <v/>
      </c>
      <c r="AS72" s="401" t="str">
        <f>IFERROR(VLOOKUP(Y72,CONTROLES!$A$6:$Y$25,5,FALSE),"")</f>
        <v/>
      </c>
      <c r="AT72" s="401" t="str">
        <f>IFERROR(VLOOKUP(Z72,CONTROLES!$A$6:$Y$25,5,FALSE),"")</f>
        <v/>
      </c>
      <c r="AU72" s="401" t="str">
        <f>IFERROR(VLOOKUP(AA72,CONTROLES!$A$6:$Y$25,5,FALSE),"")</f>
        <v/>
      </c>
      <c r="AV72" s="401" t="str">
        <f>IFERROR(VLOOKUP(AB72,CONTROLES!$A$6:$Y$25,5,FALSE),"")</f>
        <v/>
      </c>
      <c r="AW72" s="403">
        <f t="shared" si="16"/>
        <v>0</v>
      </c>
      <c r="AX72" s="403">
        <f t="shared" si="17"/>
        <v>0</v>
      </c>
      <c r="AY72" s="676"/>
      <c r="AZ72" s="672"/>
      <c r="BA72" s="442"/>
      <c r="BB72" s="671"/>
      <c r="BC72" s="672"/>
      <c r="BD72" s="673"/>
      <c r="BE72" s="443"/>
      <c r="BF72" s="685"/>
      <c r="BG72" s="686"/>
      <c r="BH72" s="680"/>
      <c r="BI72" s="681"/>
      <c r="BJ72" s="682"/>
      <c r="BK72" s="682"/>
    </row>
    <row r="73" spans="1:63" ht="14.25" customHeight="1" x14ac:dyDescent="0.25">
      <c r="A73" s="669">
        <f>A66+1</f>
        <v>11</v>
      </c>
      <c r="B73" s="669" t="s">
        <v>50</v>
      </c>
      <c r="C73" s="677" t="s">
        <v>6</v>
      </c>
      <c r="D73" s="702" t="s">
        <v>40</v>
      </c>
      <c r="E73" s="677" t="s">
        <v>41</v>
      </c>
      <c r="F73" s="714" t="s">
        <v>132</v>
      </c>
      <c r="G73" s="714" t="s">
        <v>230</v>
      </c>
      <c r="H73" s="714" t="s">
        <v>134</v>
      </c>
      <c r="I73" s="702" t="s">
        <v>231</v>
      </c>
      <c r="J73" s="397">
        <v>1</v>
      </c>
      <c r="K73" s="398" t="s">
        <v>232</v>
      </c>
      <c r="L73" s="677" t="s">
        <v>233</v>
      </c>
      <c r="M73" s="677" t="s">
        <v>199</v>
      </c>
      <c r="N73" s="701" t="s">
        <v>234</v>
      </c>
      <c r="O73" s="700" t="s">
        <v>235</v>
      </c>
      <c r="P73" s="700" t="s">
        <v>141</v>
      </c>
      <c r="Q73" s="700" t="s">
        <v>236</v>
      </c>
      <c r="R73" s="677" t="s">
        <v>210</v>
      </c>
      <c r="S73" s="400" t="s">
        <v>164</v>
      </c>
      <c r="T73" s="400">
        <f>IFERROR(VLOOKUP($S73,TABLAS!$A$10:$B$14,2,FALSE),0)</f>
        <v>1</v>
      </c>
      <c r="U73" s="698" t="s">
        <v>145</v>
      </c>
      <c r="V73" s="697">
        <f>IFERROR(VLOOKUP($U73,TABLAS!$A$2:$B$6,2,FALSE),0)</f>
        <v>3</v>
      </c>
      <c r="W73" s="697" t="str">
        <f t="shared" ref="W73" si="20">MAX($T73:$T79)&amp;V73</f>
        <v>33</v>
      </c>
      <c r="X73" s="443" t="str">
        <f t="shared" ref="X73" si="21">IF(OR(W73="11",W73="12",W73="21",W73="22",W73="31"),"BAJO",IF(OR(W73="13",W73="23",W73="32",W73="41"),"LEVE",IF(OR(W73="14",W73="15",W73="24",W73="33",W73="43",W73="42",W73="52",W73="51"),"MODERADO",IF(OR(W73="25",W73="34",W73="35",W73="44",W73="45",W73="53",W73="54",W73="55"),"IMPORTANTE"))))</f>
        <v>MODERADO</v>
      </c>
      <c r="Y73" s="401">
        <v>1</v>
      </c>
      <c r="Z73" s="401"/>
      <c r="AA73" s="401"/>
      <c r="AB73" s="401"/>
      <c r="AC73" s="401" t="str">
        <f>IFERROR(VLOOKUP(Y73,CONTROLES!$A$5:$Y$297,2,FALSE),"")</f>
        <v>Ajustar y aplicar el PR-AD-04 Selección, evaluación y reevaluación de proveedor y/o contratistas</v>
      </c>
      <c r="AD73" s="401"/>
      <c r="AE73" s="401"/>
      <c r="AF73" s="401" t="str">
        <f>IFERROR(VLOOKUP(Z73,CONTROLES!$A$5:$Y$297,2,FALSE),"")</f>
        <v/>
      </c>
      <c r="AG73" s="401"/>
      <c r="AH73" s="401"/>
      <c r="AI73" s="401" t="str">
        <f>IFERROR(VLOOKUP(AA73,CONTROLES!$A$5:$Y$297,2,FALSE),"")</f>
        <v/>
      </c>
      <c r="AJ73" s="401"/>
      <c r="AK73" s="401"/>
      <c r="AL73" s="401" t="str">
        <f>IFERROR(VLOOKUP(AB73,CONTROLES!$A$5:$Y$297,2,FALSE),"")</f>
        <v/>
      </c>
      <c r="AM73" s="401"/>
      <c r="AN73" s="401"/>
      <c r="AO73" s="402">
        <f>IFERROR(VLOOKUP(Y73,CONTROLES!$A$6:$Y$25,24,FALSE),"")</f>
        <v>0.8125</v>
      </c>
      <c r="AP73" s="402" t="str">
        <f>IFERROR(VLOOKUP(Z73,CONTROLES!$A$6:$Y$25,24,FALSE),"")</f>
        <v/>
      </c>
      <c r="AQ73" s="402" t="str">
        <f>IFERROR(VLOOKUP(AA73,CONTROLES!$A$6:$Y$25,24,FALSE),"")</f>
        <v/>
      </c>
      <c r="AR73" s="402" t="str">
        <f>IFERROR(VLOOKUP(AB73,CONTROLES!$A$6:$Y$25,24,FALSE),"")</f>
        <v/>
      </c>
      <c r="AS73" s="401" t="str">
        <f>IFERROR(VLOOKUP(Y73,CONTROLES!$A$6:$Y$25,5,FALSE),"")</f>
        <v>Probabilidad</v>
      </c>
      <c r="AT73" s="401" t="str">
        <f>IFERROR(VLOOKUP(Z73,CONTROLES!$A$6:$Y$25,5,FALSE),"")</f>
        <v/>
      </c>
      <c r="AU73" s="401" t="str">
        <f>IFERROR(VLOOKUP(AA73,CONTROLES!$A$6:$Y$25,5,FALSE),"")</f>
        <v/>
      </c>
      <c r="AV73" s="401" t="str">
        <f>IFERROR(VLOOKUP(AB73,CONTROLES!$A$6:$Y$25,5,FALSE),"")</f>
        <v/>
      </c>
      <c r="AW73" s="403">
        <f t="shared" si="16"/>
        <v>0.8125</v>
      </c>
      <c r="AX73" s="403">
        <f t="shared" si="17"/>
        <v>0</v>
      </c>
      <c r="AY73" s="674" t="str">
        <f>IF(MAX(AX73:AX79)&gt;MAX(BF73:BF79),"Consecuencia",IF(MAX(AX73:AX79)&gt;MAX(BF73:BF79),"Probabilidad",""))</f>
        <v/>
      </c>
      <c r="AZ73" s="672">
        <f>IF(AY73="Probabilidad",MAX(BF73:BF79),MAX(AX73:AX79))</f>
        <v>0</v>
      </c>
      <c r="BA73" s="440" t="str" cm="1">
        <f t="array" ref="BA73">IF(OR(AY73="Consecuencia",AY73="Probabilidad"),IF(AZ73&lt;CONTROLES!$AA$16:$AB$16,IF(AND(AZ73&gt;=CONTROLES!$AA$15,AZ73&lt;CONTROLES!$AB$15),CONTROLES!$AC$15,IF(AND(AZ73&gt;=CONTROLES!$AA$14,AZ73&lt;CONTROLES!$AB$14),CONTROLES!$AC$14,IF(AND(AZ73&gt;=CONTROLES!$AA$13,AZ73&lt;CONTROLES!$AB$13),CONTROLES!$AC$13,IF(AND(AZ73&gt;=CONTROLES!$AA$12,AZ73&lt;=CONTROLES!$AB$12),CONTROLES!$AC$12))))),"")</f>
        <v/>
      </c>
      <c r="BB73" s="671" t="s">
        <v>144</v>
      </c>
      <c r="BC73" s="672">
        <f>VLOOKUP(BB73,TABLAS!$A$10:$B$14,2,FALSE)</f>
        <v>5</v>
      </c>
      <c r="BD73" s="673" t="s">
        <v>211</v>
      </c>
      <c r="BE73" s="443">
        <f>VLOOKUP(BD73,TABLAS!$A$2:$B$6,2,FALSE)</f>
        <v>2</v>
      </c>
      <c r="BF73" s="683" t="str">
        <f>BC73&amp;BE73</f>
        <v>52</v>
      </c>
      <c r="BG73" s="686" t="str">
        <f>IF(OR(BF73="11",BF73="12",BF73="21",BF73="22",BF73="31"),"BAJO",IF(OR(BF73="13",BF73="23",BF73="32",BF73="41"),"LEVE",IF(OR(BF73="14",BF73="15",BF73="24",BF73="33",BF73="43",BF73="42",BF73="52",BF73="51"),"MODERADO",IF(OR(BF73="25",BF73="34",BF73="35",BF73="44",BF73="45",BF73="53",BF73="54",BF73="55"),"IMPORTANTE",""))))</f>
        <v>MODERADO</v>
      </c>
      <c r="BH73" s="678" t="s">
        <v>148</v>
      </c>
      <c r="BI73" s="681" t="s">
        <v>189</v>
      </c>
      <c r="BJ73" s="682" t="str">
        <f>IF(BH73="SI","NO","SI")</f>
        <v>NO</v>
      </c>
      <c r="BK73" s="682"/>
    </row>
    <row r="74" spans="1:63" ht="14.25" customHeight="1" x14ac:dyDescent="0.25">
      <c r="A74" s="669"/>
      <c r="B74" s="669"/>
      <c r="C74" s="677"/>
      <c r="D74" s="703"/>
      <c r="E74" s="677"/>
      <c r="F74" s="714"/>
      <c r="G74" s="714"/>
      <c r="H74" s="714"/>
      <c r="I74" s="703"/>
      <c r="J74" s="397">
        <v>2</v>
      </c>
      <c r="K74" s="398" t="s">
        <v>151</v>
      </c>
      <c r="L74" s="677"/>
      <c r="M74" s="677"/>
      <c r="N74" s="701"/>
      <c r="O74" s="700"/>
      <c r="P74" s="700"/>
      <c r="Q74" s="700"/>
      <c r="R74" s="677"/>
      <c r="S74" s="400" t="s">
        <v>146</v>
      </c>
      <c r="T74" s="400">
        <f>IFERROR(VLOOKUP($S74,TABLAS!$A$10:$B$14,2,FALSE),0)</f>
        <v>3</v>
      </c>
      <c r="U74" s="698"/>
      <c r="V74" s="697"/>
      <c r="W74" s="697"/>
      <c r="X74" s="443"/>
      <c r="Y74" s="401">
        <v>6</v>
      </c>
      <c r="Z74" s="401"/>
      <c r="AA74" s="401"/>
      <c r="AB74" s="401"/>
      <c r="AC74" s="401" t="str">
        <f>IFERROR(VLOOKUP(Y74,CONTROLES!$A$5:$Y$297,2,FALSE),"")</f>
        <v>Sensibilización Código de ética, buen gobierno y conducta</v>
      </c>
      <c r="AD74" s="401"/>
      <c r="AE74" s="401"/>
      <c r="AF74" s="401" t="str">
        <f>IFERROR(VLOOKUP(Z74,CONTROLES!$A$5:$Y$297,2,FALSE),"")</f>
        <v/>
      </c>
      <c r="AG74" s="401"/>
      <c r="AH74" s="401"/>
      <c r="AI74" s="401" t="str">
        <f>IFERROR(VLOOKUP(AA74,CONTROLES!$A$5:$Y$297,2,FALSE),"")</f>
        <v/>
      </c>
      <c r="AJ74" s="401"/>
      <c r="AK74" s="401"/>
      <c r="AL74" s="401" t="str">
        <f>IFERROR(VLOOKUP(AB74,CONTROLES!$A$5:$Y$297,2,FALSE),"")</f>
        <v/>
      </c>
      <c r="AM74" s="401"/>
      <c r="AN74" s="401"/>
      <c r="AO74" s="402">
        <f>IFERROR(VLOOKUP(Y74,CONTROLES!$A$6:$Y$25,24,FALSE),"")</f>
        <v>0.85000000000000009</v>
      </c>
      <c r="AP74" s="402" t="str">
        <f>IFERROR(VLOOKUP(Z74,CONTROLES!$A$6:$Y$25,24,FALSE),"")</f>
        <v/>
      </c>
      <c r="AQ74" s="402" t="str">
        <f>IFERROR(VLOOKUP(AA74,CONTROLES!$A$6:$Y$25,24,FALSE),"")</f>
        <v/>
      </c>
      <c r="AR74" s="402" t="str">
        <f>IFERROR(VLOOKUP(AB74,CONTROLES!$A$6:$Y$25,24,FALSE),"")</f>
        <v/>
      </c>
      <c r="AS74" s="401" t="str">
        <f>IFERROR(VLOOKUP(Y74,CONTROLES!$A$6:$Y$25,5,FALSE),"")</f>
        <v>Probabilidad</v>
      </c>
      <c r="AT74" s="401" t="str">
        <f>IFERROR(VLOOKUP(Z74,CONTROLES!$A$6:$Y$25,5,FALSE),"")</f>
        <v/>
      </c>
      <c r="AU74" s="401" t="str">
        <f>IFERROR(VLOOKUP(AA74,CONTROLES!$A$6:$Y$25,5,FALSE),"")</f>
        <v/>
      </c>
      <c r="AV74" s="401" t="str">
        <f>IFERROR(VLOOKUP(AB74,CONTROLES!$A$6:$Y$25,5,FALSE),"")</f>
        <v/>
      </c>
      <c r="AW74" s="403">
        <f t="shared" si="16"/>
        <v>0.85000000000000009</v>
      </c>
      <c r="AX74" s="403">
        <f t="shared" si="17"/>
        <v>0</v>
      </c>
      <c r="AY74" s="675"/>
      <c r="AZ74" s="672"/>
      <c r="BA74" s="441"/>
      <c r="BB74" s="671"/>
      <c r="BC74" s="672"/>
      <c r="BD74" s="673"/>
      <c r="BE74" s="443"/>
      <c r="BF74" s="684"/>
      <c r="BG74" s="686"/>
      <c r="BH74" s="679"/>
      <c r="BI74" s="681"/>
      <c r="BJ74" s="682"/>
      <c r="BK74" s="682"/>
    </row>
    <row r="75" spans="1:63" ht="14.25" customHeight="1" x14ac:dyDescent="0.25">
      <c r="A75" s="669"/>
      <c r="B75" s="669"/>
      <c r="C75" s="677"/>
      <c r="D75" s="703"/>
      <c r="E75" s="677"/>
      <c r="F75" s="714"/>
      <c r="G75" s="714"/>
      <c r="H75" s="714"/>
      <c r="I75" s="703"/>
      <c r="J75" s="397">
        <v>3</v>
      </c>
      <c r="K75" s="398" t="s">
        <v>237</v>
      </c>
      <c r="L75" s="677"/>
      <c r="M75" s="677"/>
      <c r="N75" s="701"/>
      <c r="O75" s="700"/>
      <c r="P75" s="700"/>
      <c r="Q75" s="700"/>
      <c r="R75" s="677"/>
      <c r="S75" s="400" t="s">
        <v>146</v>
      </c>
      <c r="T75" s="400">
        <f>IFERROR(VLOOKUP($S75,TABLAS!$A$10:$B$14,2,FALSE),0)</f>
        <v>3</v>
      </c>
      <c r="U75" s="698"/>
      <c r="V75" s="697"/>
      <c r="W75" s="697"/>
      <c r="X75" s="443"/>
      <c r="Y75" s="401"/>
      <c r="Z75" s="401"/>
      <c r="AA75" s="401"/>
      <c r="AB75" s="401"/>
      <c r="AC75" s="401" t="str">
        <f>IFERROR(VLOOKUP(Y75,CONTROLES!$A$5:$Y$297,2,FALSE),"")</f>
        <v/>
      </c>
      <c r="AD75" s="401"/>
      <c r="AE75" s="401"/>
      <c r="AF75" s="401" t="str">
        <f>IFERROR(VLOOKUP(Z75,CONTROLES!$A$5:$Y$297,2,FALSE),"")</f>
        <v/>
      </c>
      <c r="AG75" s="401"/>
      <c r="AH75" s="401"/>
      <c r="AI75" s="401" t="str">
        <f>IFERROR(VLOOKUP(AA75,CONTROLES!$A$5:$Y$297,2,FALSE),"")</f>
        <v/>
      </c>
      <c r="AJ75" s="401"/>
      <c r="AK75" s="401"/>
      <c r="AL75" s="401" t="str">
        <f>IFERROR(VLOOKUP(AB75,CONTROLES!$A$5:$Y$297,2,FALSE),"")</f>
        <v/>
      </c>
      <c r="AM75" s="401"/>
      <c r="AN75" s="401"/>
      <c r="AO75" s="402" t="str">
        <f>IFERROR(VLOOKUP(Y75,CONTROLES!$A$6:$Y$25,24,FALSE),"")</f>
        <v/>
      </c>
      <c r="AP75" s="402" t="str">
        <f>IFERROR(VLOOKUP(Z75,CONTROLES!$A$6:$Y$25,24,FALSE),"")</f>
        <v/>
      </c>
      <c r="AQ75" s="402" t="str">
        <f>IFERROR(VLOOKUP(AA75,CONTROLES!$A$6:$Y$25,24,FALSE),"")</f>
        <v/>
      </c>
      <c r="AR75" s="402" t="str">
        <f>IFERROR(VLOOKUP(AB75,CONTROLES!$A$6:$Y$25,24,FALSE),"")</f>
        <v/>
      </c>
      <c r="AS75" s="401" t="str">
        <f>IFERROR(VLOOKUP(Y75,CONTROLES!$A$6:$Y$25,5,FALSE),"")</f>
        <v/>
      </c>
      <c r="AT75" s="401" t="str">
        <f>IFERROR(VLOOKUP(Z75,CONTROLES!$A$6:$Y$25,5,FALSE),"")</f>
        <v/>
      </c>
      <c r="AU75" s="401" t="str">
        <f>IFERROR(VLOOKUP(AA75,CONTROLES!$A$6:$Y$25,5,FALSE),"")</f>
        <v/>
      </c>
      <c r="AV75" s="401" t="str">
        <f>IFERROR(VLOOKUP(AB75,CONTROLES!$A$6:$Y$25,5,FALSE),"")</f>
        <v/>
      </c>
      <c r="AW75" s="403">
        <f t="shared" si="16"/>
        <v>0</v>
      </c>
      <c r="AX75" s="403">
        <f t="shared" si="17"/>
        <v>0</v>
      </c>
      <c r="AY75" s="675"/>
      <c r="AZ75" s="672"/>
      <c r="BA75" s="441"/>
      <c r="BB75" s="671"/>
      <c r="BC75" s="672"/>
      <c r="BD75" s="673"/>
      <c r="BE75" s="443"/>
      <c r="BF75" s="684"/>
      <c r="BG75" s="686"/>
      <c r="BH75" s="679"/>
      <c r="BI75" s="681"/>
      <c r="BJ75" s="682"/>
      <c r="BK75" s="682"/>
    </row>
    <row r="76" spans="1:63" ht="14.25" customHeight="1" x14ac:dyDescent="0.25">
      <c r="A76" s="669"/>
      <c r="B76" s="669"/>
      <c r="C76" s="677"/>
      <c r="D76" s="703"/>
      <c r="E76" s="677"/>
      <c r="F76" s="714"/>
      <c r="G76" s="714"/>
      <c r="H76" s="714"/>
      <c r="I76" s="703"/>
      <c r="J76" s="397">
        <v>4</v>
      </c>
      <c r="K76" s="398" t="s">
        <v>238</v>
      </c>
      <c r="L76" s="677"/>
      <c r="M76" s="677"/>
      <c r="N76" s="701"/>
      <c r="O76" s="700"/>
      <c r="P76" s="700"/>
      <c r="Q76" s="700"/>
      <c r="R76" s="677"/>
      <c r="S76" s="400" t="s">
        <v>146</v>
      </c>
      <c r="T76" s="400">
        <f>IFERROR(VLOOKUP($S76,TABLAS!$A$10:$B$14,2,FALSE),0)</f>
        <v>3</v>
      </c>
      <c r="U76" s="698"/>
      <c r="V76" s="697"/>
      <c r="W76" s="697"/>
      <c r="X76" s="443"/>
      <c r="Y76" s="401">
        <v>7</v>
      </c>
      <c r="Z76" s="401"/>
      <c r="AA76" s="401"/>
      <c r="AB76" s="401"/>
      <c r="AC76" s="401" t="str">
        <f>IFERROR(VLOOKUP(Y76,CONTROLES!$A$5:$Y$297,2,FALSE),"")</f>
        <v>Cronograma de vacaciones y licencias</v>
      </c>
      <c r="AD76" s="401"/>
      <c r="AE76" s="401"/>
      <c r="AF76" s="401" t="str">
        <f>IFERROR(VLOOKUP(Z76,CONTROLES!$A$5:$Y$297,2,FALSE),"")</f>
        <v/>
      </c>
      <c r="AG76" s="401"/>
      <c r="AH76" s="401"/>
      <c r="AI76" s="401" t="str">
        <f>IFERROR(VLOOKUP(AA76,CONTROLES!$A$5:$Y$297,2,FALSE),"")</f>
        <v/>
      </c>
      <c r="AJ76" s="401"/>
      <c r="AK76" s="401"/>
      <c r="AL76" s="401" t="str">
        <f>IFERROR(VLOOKUP(AB76,CONTROLES!$A$5:$Y$297,2,FALSE),"")</f>
        <v/>
      </c>
      <c r="AM76" s="401"/>
      <c r="AN76" s="401"/>
      <c r="AO76" s="402">
        <f>IFERROR(VLOOKUP(Y76,CONTROLES!$A$6:$Y$25,24,FALSE),"")</f>
        <v>0.68625000000000003</v>
      </c>
      <c r="AP76" s="402" t="str">
        <f>IFERROR(VLOOKUP(Z76,CONTROLES!$A$6:$Y$25,24,FALSE),"")</f>
        <v/>
      </c>
      <c r="AQ76" s="402" t="str">
        <f>IFERROR(VLOOKUP(AA76,CONTROLES!$A$6:$Y$25,24,FALSE),"")</f>
        <v/>
      </c>
      <c r="AR76" s="402" t="str">
        <f>IFERROR(VLOOKUP(AB76,CONTROLES!$A$6:$Y$25,24,FALSE),"")</f>
        <v/>
      </c>
      <c r="AS76" s="401" t="str">
        <f>IFERROR(VLOOKUP(Y76,CONTROLES!$A$6:$Y$25,5,FALSE),"")</f>
        <v>Probabilidad</v>
      </c>
      <c r="AT76" s="401" t="str">
        <f>IFERROR(VLOOKUP(Z76,CONTROLES!$A$6:$Y$25,5,FALSE),"")</f>
        <v/>
      </c>
      <c r="AU76" s="401" t="str">
        <f>IFERROR(VLOOKUP(AA76,CONTROLES!$A$6:$Y$25,5,FALSE),"")</f>
        <v/>
      </c>
      <c r="AV76" s="401" t="str">
        <f>IFERROR(VLOOKUP(AB76,CONTROLES!$A$6:$Y$25,5,FALSE),"")</f>
        <v/>
      </c>
      <c r="AW76" s="403">
        <f t="shared" si="16"/>
        <v>0.68625000000000003</v>
      </c>
      <c r="AX76" s="403">
        <f t="shared" si="17"/>
        <v>0</v>
      </c>
      <c r="AY76" s="675"/>
      <c r="AZ76" s="672"/>
      <c r="BA76" s="441"/>
      <c r="BB76" s="671"/>
      <c r="BC76" s="672"/>
      <c r="BD76" s="673"/>
      <c r="BE76" s="443"/>
      <c r="BF76" s="684"/>
      <c r="BG76" s="686"/>
      <c r="BH76" s="679"/>
      <c r="BI76" s="681"/>
      <c r="BJ76" s="682"/>
      <c r="BK76" s="682"/>
    </row>
    <row r="77" spans="1:63" ht="14.25" customHeight="1" x14ac:dyDescent="0.25">
      <c r="A77" s="669"/>
      <c r="B77" s="669"/>
      <c r="C77" s="677"/>
      <c r="D77" s="703"/>
      <c r="E77" s="677"/>
      <c r="F77" s="714"/>
      <c r="G77" s="714"/>
      <c r="H77" s="714"/>
      <c r="I77" s="703"/>
      <c r="J77" s="397">
        <v>5</v>
      </c>
      <c r="K77" s="398"/>
      <c r="L77" s="677"/>
      <c r="M77" s="677"/>
      <c r="N77" s="701"/>
      <c r="O77" s="700"/>
      <c r="P77" s="700"/>
      <c r="Q77" s="700"/>
      <c r="R77" s="677"/>
      <c r="S77" s="400"/>
      <c r="T77" s="400">
        <f>IFERROR(VLOOKUP($S77,TABLAS!$A$10:$B$14,2,FALSE),0)</f>
        <v>0</v>
      </c>
      <c r="U77" s="698"/>
      <c r="V77" s="697"/>
      <c r="W77" s="697"/>
      <c r="X77" s="443"/>
      <c r="Y77" s="401"/>
      <c r="Z77" s="401"/>
      <c r="AA77" s="401"/>
      <c r="AB77" s="401"/>
      <c r="AC77" s="401" t="str">
        <f>IFERROR(VLOOKUP(Y77,CONTROLES!$A$5:$Y$297,2,FALSE),"")</f>
        <v/>
      </c>
      <c r="AD77" s="401"/>
      <c r="AE77" s="401"/>
      <c r="AF77" s="401" t="str">
        <f>IFERROR(VLOOKUP(Z77,CONTROLES!$A$5:$Y$297,2,FALSE),"")</f>
        <v/>
      </c>
      <c r="AG77" s="401"/>
      <c r="AH77" s="401"/>
      <c r="AI77" s="401" t="str">
        <f>IFERROR(VLOOKUP(AA77,CONTROLES!$A$5:$Y$297,2,FALSE),"")</f>
        <v/>
      </c>
      <c r="AJ77" s="401"/>
      <c r="AK77" s="401"/>
      <c r="AL77" s="401" t="str">
        <f>IFERROR(VLOOKUP(AB77,CONTROLES!$A$5:$Y$297,2,FALSE),"")</f>
        <v/>
      </c>
      <c r="AM77" s="401"/>
      <c r="AN77" s="401"/>
      <c r="AO77" s="402" t="str">
        <f>IFERROR(VLOOKUP(Y77,CONTROLES!$A$6:$Y$25,24,FALSE),"")</f>
        <v/>
      </c>
      <c r="AP77" s="402" t="str">
        <f>IFERROR(VLOOKUP(Z77,CONTROLES!$A$6:$Y$25,24,FALSE),"")</f>
        <v/>
      </c>
      <c r="AQ77" s="402" t="str">
        <f>IFERROR(VLOOKUP(AA77,CONTROLES!$A$6:$Y$25,24,FALSE),"")</f>
        <v/>
      </c>
      <c r="AR77" s="402" t="str">
        <f>IFERROR(VLOOKUP(AB77,CONTROLES!$A$6:$Y$25,24,FALSE),"")</f>
        <v/>
      </c>
      <c r="AS77" s="401" t="str">
        <f>IFERROR(VLOOKUP(Y77,CONTROLES!$A$6:$Y$25,5,FALSE),"")</f>
        <v/>
      </c>
      <c r="AT77" s="401" t="str">
        <f>IFERROR(VLOOKUP(Z77,CONTROLES!$A$6:$Y$25,5,FALSE),"")</f>
        <v/>
      </c>
      <c r="AU77" s="401" t="str">
        <f>IFERROR(VLOOKUP(AA77,CONTROLES!$A$6:$Y$25,5,FALSE),"")</f>
        <v/>
      </c>
      <c r="AV77" s="401" t="str">
        <f>IFERROR(VLOOKUP(AB77,CONTROLES!$A$6:$Y$25,5,FALSE),"")</f>
        <v/>
      </c>
      <c r="AW77" s="403">
        <f t="shared" si="16"/>
        <v>0</v>
      </c>
      <c r="AX77" s="403">
        <f t="shared" si="17"/>
        <v>0</v>
      </c>
      <c r="AY77" s="675"/>
      <c r="AZ77" s="672"/>
      <c r="BA77" s="441"/>
      <c r="BB77" s="671"/>
      <c r="BC77" s="672"/>
      <c r="BD77" s="673"/>
      <c r="BE77" s="443"/>
      <c r="BF77" s="684"/>
      <c r="BG77" s="686"/>
      <c r="BH77" s="679"/>
      <c r="BI77" s="681"/>
      <c r="BJ77" s="682"/>
      <c r="BK77" s="682"/>
    </row>
    <row r="78" spans="1:63" ht="14.25" customHeight="1" x14ac:dyDescent="0.25">
      <c r="A78" s="669"/>
      <c r="B78" s="669"/>
      <c r="C78" s="677"/>
      <c r="D78" s="703"/>
      <c r="E78" s="677"/>
      <c r="F78" s="714"/>
      <c r="G78" s="714"/>
      <c r="H78" s="714"/>
      <c r="I78" s="703"/>
      <c r="J78" s="397">
        <v>6</v>
      </c>
      <c r="K78" s="398"/>
      <c r="L78" s="677"/>
      <c r="M78" s="677"/>
      <c r="N78" s="701"/>
      <c r="O78" s="700"/>
      <c r="P78" s="700"/>
      <c r="Q78" s="700"/>
      <c r="R78" s="677"/>
      <c r="S78" s="400"/>
      <c r="T78" s="400">
        <f>IFERROR(VLOOKUP($S78,TABLAS!$A$10:$B$14,2,FALSE),0)</f>
        <v>0</v>
      </c>
      <c r="U78" s="698"/>
      <c r="V78" s="697"/>
      <c r="W78" s="697"/>
      <c r="X78" s="443"/>
      <c r="Y78" s="401"/>
      <c r="Z78" s="401"/>
      <c r="AA78" s="401"/>
      <c r="AB78" s="401"/>
      <c r="AC78" s="401" t="str">
        <f>IFERROR(VLOOKUP(Y78,CONTROLES!$A$5:$Y$297,2,FALSE),"")</f>
        <v/>
      </c>
      <c r="AD78" s="401"/>
      <c r="AE78" s="401"/>
      <c r="AF78" s="401" t="str">
        <f>IFERROR(VLOOKUP(Z78,CONTROLES!$A$5:$Y$297,2,FALSE),"")</f>
        <v/>
      </c>
      <c r="AG78" s="401"/>
      <c r="AH78" s="401"/>
      <c r="AI78" s="401" t="str">
        <f>IFERROR(VLOOKUP(AA78,CONTROLES!$A$5:$Y$297,2,FALSE),"")</f>
        <v/>
      </c>
      <c r="AJ78" s="401"/>
      <c r="AK78" s="401"/>
      <c r="AL78" s="401" t="str">
        <f>IFERROR(VLOOKUP(AB78,CONTROLES!$A$5:$Y$297,2,FALSE),"")</f>
        <v/>
      </c>
      <c r="AM78" s="401"/>
      <c r="AN78" s="401"/>
      <c r="AO78" s="402" t="str">
        <f>IFERROR(VLOOKUP(Y78,CONTROLES!$A$6:$Y$25,24,FALSE),"")</f>
        <v/>
      </c>
      <c r="AP78" s="402" t="str">
        <f>IFERROR(VLOOKUP(Z78,CONTROLES!$A$6:$Y$25,24,FALSE),"")</f>
        <v/>
      </c>
      <c r="AQ78" s="402" t="str">
        <f>IFERROR(VLOOKUP(AA78,CONTROLES!$A$6:$Y$25,24,FALSE),"")</f>
        <v/>
      </c>
      <c r="AR78" s="402" t="str">
        <f>IFERROR(VLOOKUP(AB78,CONTROLES!$A$6:$Y$25,24,FALSE),"")</f>
        <v/>
      </c>
      <c r="AS78" s="401" t="str">
        <f>IFERROR(VLOOKUP(Y78,CONTROLES!$A$6:$Y$25,5,FALSE),"")</f>
        <v/>
      </c>
      <c r="AT78" s="401" t="str">
        <f>IFERROR(VLOOKUP(Z78,CONTROLES!$A$6:$Y$25,5,FALSE),"")</f>
        <v/>
      </c>
      <c r="AU78" s="401" t="str">
        <f>IFERROR(VLOOKUP(AA78,CONTROLES!$A$6:$Y$25,5,FALSE),"")</f>
        <v/>
      </c>
      <c r="AV78" s="401" t="str">
        <f>IFERROR(VLOOKUP(AB78,CONTROLES!$A$6:$Y$25,5,FALSE),"")</f>
        <v/>
      </c>
      <c r="AW78" s="403">
        <f t="shared" si="16"/>
        <v>0</v>
      </c>
      <c r="AX78" s="403">
        <f t="shared" si="17"/>
        <v>0</v>
      </c>
      <c r="AY78" s="675"/>
      <c r="AZ78" s="672"/>
      <c r="BA78" s="441"/>
      <c r="BB78" s="671"/>
      <c r="BC78" s="672"/>
      <c r="BD78" s="673"/>
      <c r="BE78" s="443"/>
      <c r="BF78" s="684"/>
      <c r="BG78" s="686"/>
      <c r="BH78" s="679"/>
      <c r="BI78" s="681"/>
      <c r="BJ78" s="682"/>
      <c r="BK78" s="682"/>
    </row>
    <row r="79" spans="1:63" ht="14.25" customHeight="1" x14ac:dyDescent="0.25">
      <c r="A79" s="669"/>
      <c r="B79" s="669"/>
      <c r="C79" s="677"/>
      <c r="D79" s="704"/>
      <c r="E79" s="677"/>
      <c r="F79" s="714"/>
      <c r="G79" s="714"/>
      <c r="H79" s="714"/>
      <c r="I79" s="704"/>
      <c r="J79" s="397">
        <v>7</v>
      </c>
      <c r="K79" s="398"/>
      <c r="L79" s="677"/>
      <c r="M79" s="677"/>
      <c r="N79" s="701"/>
      <c r="O79" s="700"/>
      <c r="P79" s="700"/>
      <c r="Q79" s="700"/>
      <c r="R79" s="677"/>
      <c r="S79" s="400"/>
      <c r="T79" s="400">
        <f>IFERROR(VLOOKUP($S79,TABLAS!$A$10:$B$14,2,FALSE),0)</f>
        <v>0</v>
      </c>
      <c r="U79" s="698"/>
      <c r="V79" s="697"/>
      <c r="W79" s="697"/>
      <c r="X79" s="443"/>
      <c r="Y79" s="401"/>
      <c r="Z79" s="401"/>
      <c r="AA79" s="401"/>
      <c r="AB79" s="401"/>
      <c r="AC79" s="401" t="str">
        <f>IFERROR(VLOOKUP(Y79,CONTROLES!$A$5:$Y$297,2,FALSE),"")</f>
        <v/>
      </c>
      <c r="AD79" s="401"/>
      <c r="AE79" s="401"/>
      <c r="AF79" s="401" t="str">
        <f>IFERROR(VLOOKUP(Z79,CONTROLES!$A$5:$Y$297,2,FALSE),"")</f>
        <v/>
      </c>
      <c r="AG79" s="401"/>
      <c r="AH79" s="401"/>
      <c r="AI79" s="401" t="str">
        <f>IFERROR(VLOOKUP(AA79,CONTROLES!$A$5:$Y$297,2,FALSE),"")</f>
        <v/>
      </c>
      <c r="AJ79" s="401"/>
      <c r="AK79" s="401"/>
      <c r="AL79" s="401" t="str">
        <f>IFERROR(VLOOKUP(AB79,CONTROLES!$A$5:$Y$297,2,FALSE),"")</f>
        <v/>
      </c>
      <c r="AM79" s="401"/>
      <c r="AN79" s="401"/>
      <c r="AO79" s="402" t="str">
        <f>IFERROR(VLOOKUP(Y79,CONTROLES!$A$6:$Y$25,24,FALSE),"")</f>
        <v/>
      </c>
      <c r="AP79" s="402" t="str">
        <f>IFERROR(VLOOKUP(Z79,CONTROLES!$A$6:$Y$25,24,FALSE),"")</f>
        <v/>
      </c>
      <c r="AQ79" s="402" t="str">
        <f>IFERROR(VLOOKUP(AA79,CONTROLES!$A$6:$Y$25,24,FALSE),"")</f>
        <v/>
      </c>
      <c r="AR79" s="402" t="str">
        <f>IFERROR(VLOOKUP(AB79,CONTROLES!$A$6:$Y$25,24,FALSE),"")</f>
        <v/>
      </c>
      <c r="AS79" s="401" t="str">
        <f>IFERROR(VLOOKUP(Y79,CONTROLES!$A$6:$Y$25,5,FALSE),"")</f>
        <v/>
      </c>
      <c r="AT79" s="401" t="str">
        <f>IFERROR(VLOOKUP(Z79,CONTROLES!$A$6:$Y$25,5,FALSE),"")</f>
        <v/>
      </c>
      <c r="AU79" s="401" t="str">
        <f>IFERROR(VLOOKUP(AA79,CONTROLES!$A$6:$Y$25,5,FALSE),"")</f>
        <v/>
      </c>
      <c r="AV79" s="401" t="str">
        <f>IFERROR(VLOOKUP(AB79,CONTROLES!$A$6:$Y$25,5,FALSE),"")</f>
        <v/>
      </c>
      <c r="AW79" s="403">
        <f t="shared" si="16"/>
        <v>0</v>
      </c>
      <c r="AX79" s="403">
        <f t="shared" si="17"/>
        <v>0</v>
      </c>
      <c r="AY79" s="676"/>
      <c r="AZ79" s="672"/>
      <c r="BA79" s="442"/>
      <c r="BB79" s="671"/>
      <c r="BC79" s="672"/>
      <c r="BD79" s="673"/>
      <c r="BE79" s="443"/>
      <c r="BF79" s="685"/>
      <c r="BG79" s="686"/>
      <c r="BH79" s="680"/>
      <c r="BI79" s="681"/>
      <c r="BJ79" s="682"/>
      <c r="BK79" s="682"/>
    </row>
    <row r="80" spans="1:63" ht="14.25" customHeight="1" x14ac:dyDescent="0.25">
      <c r="A80" s="666">
        <f>A73+1</f>
        <v>12</v>
      </c>
      <c r="B80" s="669" t="s">
        <v>47</v>
      </c>
      <c r="C80" s="677" t="s">
        <v>6</v>
      </c>
      <c r="D80" s="702" t="s">
        <v>239</v>
      </c>
      <c r="E80" s="693" t="s">
        <v>240</v>
      </c>
      <c r="F80" s="714" t="s">
        <v>132</v>
      </c>
      <c r="G80" s="719" t="s">
        <v>133</v>
      </c>
      <c r="H80" s="714" t="s">
        <v>134</v>
      </c>
      <c r="I80" s="702" t="s">
        <v>241</v>
      </c>
      <c r="J80" s="397">
        <v>1</v>
      </c>
      <c r="K80" s="398" t="s">
        <v>242</v>
      </c>
      <c r="L80" s="677" t="s">
        <v>34</v>
      </c>
      <c r="M80" s="677" t="s">
        <v>199</v>
      </c>
      <c r="N80" s="701" t="s">
        <v>234</v>
      </c>
      <c r="O80" s="700" t="s">
        <v>235</v>
      </c>
      <c r="P80" s="700" t="s">
        <v>141</v>
      </c>
      <c r="Q80" s="700"/>
      <c r="R80" s="677" t="s">
        <v>243</v>
      </c>
      <c r="S80" s="400" t="s">
        <v>155</v>
      </c>
      <c r="T80" s="400">
        <f>IFERROR(VLOOKUP($S80,TABLAS!$A$10:$B$14,2,FALSE),0)</f>
        <v>2</v>
      </c>
      <c r="U80" s="698" t="s">
        <v>211</v>
      </c>
      <c r="V80" s="697">
        <f>IFERROR(VLOOKUP($U80,TABLAS!$A$2:$B$6,2,FALSE),0)</f>
        <v>2</v>
      </c>
      <c r="W80" s="697" t="str">
        <f t="shared" ref="W80" si="22">MAX($T80:$T86)&amp;V80</f>
        <v>42</v>
      </c>
      <c r="X80" s="443" t="str">
        <f t="shared" ref="X80" si="23">IF(OR(W80="11",W80="12",W80="21",W80="22",W80="31"),"BAJO",IF(OR(W80="13",W80="23",W80="32",W80="41"),"LEVE",IF(OR(W80="14",W80="15",W80="24",W80="33",W80="43",W80="42",W80="52",W80="51"),"MODERADO",IF(OR(W80="25",W80="34",W80="35",W80="44",W80="45",W80="53",W80="54",W80="55"),"IMPORTANTE"))))</f>
        <v>MODERADO</v>
      </c>
      <c r="Y80" s="401">
        <v>49</v>
      </c>
      <c r="Z80" s="401"/>
      <c r="AA80" s="401"/>
      <c r="AB80" s="401"/>
      <c r="AC80" s="401" t="str">
        <f>IFERROR(VLOOKUP(Y80,CONTROLES!$A$5:$Y$297,2,FALSE),"")</f>
        <v>Incluir ,ajustar y aplicar del PR-AD-02 Selección, contratación y desvinculación de funcionarios</v>
      </c>
      <c r="AD80" s="401"/>
      <c r="AE80" s="401"/>
      <c r="AF80" s="401" t="str">
        <f>IFERROR(VLOOKUP(Z80,CONTROLES!$A$5:$Y$297,2,FALSE),"")</f>
        <v/>
      </c>
      <c r="AG80" s="401"/>
      <c r="AH80" s="401"/>
      <c r="AI80" s="401" t="str">
        <f>IFERROR(VLOOKUP(AA80,CONTROLES!$A$5:$Y$297,2,FALSE),"")</f>
        <v/>
      </c>
      <c r="AJ80" s="401"/>
      <c r="AK80" s="401"/>
      <c r="AL80" s="401" t="str">
        <f>IFERROR(VLOOKUP(AB80,CONTROLES!$A$5:$Y$297,2,FALSE),"")</f>
        <v/>
      </c>
      <c r="AM80" s="401"/>
      <c r="AN80" s="401"/>
      <c r="AO80" s="402" t="str">
        <f>IFERROR(VLOOKUP(Y80,CONTROLES!$A$6:$Y$25,24,FALSE),"")</f>
        <v/>
      </c>
      <c r="AP80" s="402" t="str">
        <f>IFERROR(VLOOKUP(Z80,CONTROLES!$A$6:$Y$25,24,FALSE),"")</f>
        <v/>
      </c>
      <c r="AQ80" s="402" t="str">
        <f>IFERROR(VLOOKUP(AA80,CONTROLES!$A$6:$Y$25,24,FALSE),"")</f>
        <v/>
      </c>
      <c r="AR80" s="402" t="str">
        <f>IFERROR(VLOOKUP(AB80,CONTROLES!$A$6:$Y$25,24,FALSE),"")</f>
        <v/>
      </c>
      <c r="AS80" s="401" t="str">
        <f>IFERROR(VLOOKUP(Y80,CONTROLES!$A$6:$Y$25,5,FALSE),"")</f>
        <v/>
      </c>
      <c r="AT80" s="401" t="str">
        <f>IFERROR(VLOOKUP(Z80,CONTROLES!$A$6:$Y$25,5,FALSE),"")</f>
        <v/>
      </c>
      <c r="AU80" s="401" t="str">
        <f>IFERROR(VLOOKUP(AA80,CONTROLES!$A$6:$Y$25,5,FALSE),"")</f>
        <v/>
      </c>
      <c r="AV80" s="401" t="str">
        <f>IFERROR(VLOOKUP(AB80,CONTROLES!$A$6:$Y$25,5,FALSE),"")</f>
        <v/>
      </c>
      <c r="AW80" s="403">
        <f t="shared" si="16"/>
        <v>0</v>
      </c>
      <c r="AX80" s="403">
        <f t="shared" si="17"/>
        <v>0</v>
      </c>
      <c r="AY80" s="674" t="str">
        <f>IF(MAX(AX80:AX86)&gt;MAX(BF80:BF86),"Consecuencia",IF(MAX(AX80:AX86)&gt;MAX(BF80:BF86),"Probabilidad",""))</f>
        <v/>
      </c>
      <c r="AZ80" s="672">
        <f>IF(AY80="Probabilidad",MAX(BF80:BF86),MAX(AX80:AX86))</f>
        <v>0</v>
      </c>
      <c r="BA80" s="440" t="str" cm="1">
        <f t="array" ref="BA80">IF(OR(AY80="Consecuencia",AY80="Probabilidad"),IF(AZ80&lt;CONTROLES!$AA$16:$AB$16,IF(AND(AZ80&gt;=CONTROLES!$AA$15,AZ80&lt;CONTROLES!$AB$15),CONTROLES!$AC$15,IF(AND(AZ80&gt;=CONTROLES!$AA$14,AZ80&lt;CONTROLES!$AB$14),CONTROLES!$AC$14,IF(AND(AZ80&gt;=CONTROLES!$AA$13,AZ80&lt;CONTROLES!$AB$13),CONTROLES!$AC$13,IF(AND(AZ80&gt;=CONTROLES!$AA$12,AZ80&lt;=CONTROLES!$AB$12),CONTROLES!$AC$12))))),"")</f>
        <v/>
      </c>
      <c r="BB80" s="671" t="s">
        <v>144</v>
      </c>
      <c r="BC80" s="672">
        <f>VLOOKUP(BB80,TABLAS!$A$10:$B$14,2,FALSE)</f>
        <v>5</v>
      </c>
      <c r="BD80" s="673" t="s">
        <v>211</v>
      </c>
      <c r="BE80" s="443">
        <f>VLOOKUP(BD80,TABLAS!$A$2:$B$6,2,FALSE)</f>
        <v>2</v>
      </c>
      <c r="BF80" s="683" t="str">
        <f>BC80&amp;BE80</f>
        <v>52</v>
      </c>
      <c r="BG80" s="686" t="str">
        <f>IF(OR(BF80="11",BF80="12",BF80="21",BF80="22",BF80="31"),"BAJO",IF(OR(BF80="13",BF80="23",BF80="32",BF80="41"),"LEVE",IF(OR(BF80="14",BF80="15",BF80="24",BF80="33",BF80="43",BF80="42",BF80="52",BF80="51"),"MODERADO",IF(OR(BF80="25",BF80="34",BF80="35",BF80="44",BF80="45",BF80="53",BF80="54",BF80="55"),"IMPORTANTE",""))))</f>
        <v>MODERADO</v>
      </c>
      <c r="BH80" s="678" t="s">
        <v>148</v>
      </c>
      <c r="BI80" s="681" t="s">
        <v>189</v>
      </c>
      <c r="BJ80" s="682" t="str">
        <f>IF(BH80="SI","NO","SI")</f>
        <v>NO</v>
      </c>
      <c r="BK80" s="682"/>
    </row>
    <row r="81" spans="1:63" ht="14.25" customHeight="1" x14ac:dyDescent="0.25">
      <c r="A81" s="667"/>
      <c r="B81" s="669"/>
      <c r="C81" s="677"/>
      <c r="D81" s="703"/>
      <c r="E81" s="715"/>
      <c r="F81" s="714"/>
      <c r="G81" s="736"/>
      <c r="H81" s="714"/>
      <c r="I81" s="703"/>
      <c r="J81" s="397">
        <v>2</v>
      </c>
      <c r="K81" s="398" t="s">
        <v>244</v>
      </c>
      <c r="L81" s="677"/>
      <c r="M81" s="677"/>
      <c r="N81" s="701"/>
      <c r="O81" s="700"/>
      <c r="P81" s="700"/>
      <c r="Q81" s="700"/>
      <c r="R81" s="677"/>
      <c r="S81" s="400" t="s">
        <v>146</v>
      </c>
      <c r="T81" s="400">
        <f>IFERROR(VLOOKUP($S81,TABLAS!$A$10:$B$14,2,FALSE),0)</f>
        <v>3</v>
      </c>
      <c r="U81" s="698"/>
      <c r="V81" s="697"/>
      <c r="W81" s="697"/>
      <c r="X81" s="443"/>
      <c r="Y81" s="401">
        <v>12</v>
      </c>
      <c r="Z81" s="401"/>
      <c r="AA81" s="401"/>
      <c r="AB81" s="401"/>
      <c r="AC81" s="401" t="str">
        <f>IFERROR(VLOOKUP(Y81,CONTROLES!$A$5:$Y$297,2,FALSE),"")</f>
        <v>Revisión de las actualizaciones normtivas enviadas por la ARL</v>
      </c>
      <c r="AD81" s="401"/>
      <c r="AE81" s="401"/>
      <c r="AF81" s="401" t="str">
        <f>IFERROR(VLOOKUP(Z81,CONTROLES!$A$5:$Y$297,2,FALSE),"")</f>
        <v/>
      </c>
      <c r="AG81" s="401"/>
      <c r="AH81" s="401"/>
      <c r="AI81" s="401" t="str">
        <f>IFERROR(VLOOKUP(AA81,CONTROLES!$A$5:$Y$297,2,FALSE),"")</f>
        <v/>
      </c>
      <c r="AJ81" s="401"/>
      <c r="AK81" s="401"/>
      <c r="AL81" s="401" t="str">
        <f>IFERROR(VLOOKUP(AB81,CONTROLES!$A$5:$Y$297,2,FALSE),"")</f>
        <v/>
      </c>
      <c r="AM81" s="401"/>
      <c r="AN81" s="401"/>
      <c r="AO81" s="402">
        <f>IFERROR(VLOOKUP(Y81,CONTROLES!$A$6:$Y$25,24,FALSE),"")</f>
        <v>0.92500000000000004</v>
      </c>
      <c r="AP81" s="402" t="str">
        <f>IFERROR(VLOOKUP(Z81,CONTROLES!$A$6:$Y$25,24,FALSE),"")</f>
        <v/>
      </c>
      <c r="AQ81" s="402" t="str">
        <f>IFERROR(VLOOKUP(AA81,CONTROLES!$A$6:$Y$25,24,FALSE),"")</f>
        <v/>
      </c>
      <c r="AR81" s="402" t="str">
        <f>IFERROR(VLOOKUP(AB81,CONTROLES!$A$6:$Y$25,24,FALSE),"")</f>
        <v/>
      </c>
      <c r="AS81" s="401" t="str">
        <f>IFERROR(VLOOKUP(Y81,CONTROLES!$A$6:$Y$25,5,FALSE),"")</f>
        <v>Probabilidad</v>
      </c>
      <c r="AT81" s="401" t="str">
        <f>IFERROR(VLOOKUP(Z81,CONTROLES!$A$6:$Y$25,5,FALSE),"")</f>
        <v/>
      </c>
      <c r="AU81" s="401" t="str">
        <f>IFERROR(VLOOKUP(AA81,CONTROLES!$A$6:$Y$25,5,FALSE),"")</f>
        <v/>
      </c>
      <c r="AV81" s="401" t="str">
        <f>IFERROR(VLOOKUP(AB81,CONTROLES!$A$6:$Y$25,5,FALSE),"")</f>
        <v/>
      </c>
      <c r="AW81" s="403">
        <f t="shared" si="16"/>
        <v>0.92500000000000004</v>
      </c>
      <c r="AX81" s="403">
        <f t="shared" si="17"/>
        <v>0</v>
      </c>
      <c r="AY81" s="675"/>
      <c r="AZ81" s="672"/>
      <c r="BA81" s="441"/>
      <c r="BB81" s="671"/>
      <c r="BC81" s="672"/>
      <c r="BD81" s="673"/>
      <c r="BE81" s="443"/>
      <c r="BF81" s="684"/>
      <c r="BG81" s="686"/>
      <c r="BH81" s="679"/>
      <c r="BI81" s="681"/>
      <c r="BJ81" s="682"/>
      <c r="BK81" s="682"/>
    </row>
    <row r="82" spans="1:63" ht="14.25" customHeight="1" x14ac:dyDescent="0.25">
      <c r="A82" s="667"/>
      <c r="B82" s="669"/>
      <c r="C82" s="677"/>
      <c r="D82" s="703"/>
      <c r="E82" s="715"/>
      <c r="F82" s="714"/>
      <c r="G82" s="736"/>
      <c r="H82" s="714"/>
      <c r="I82" s="703"/>
      <c r="J82" s="397">
        <v>3</v>
      </c>
      <c r="K82" s="398" t="s">
        <v>245</v>
      </c>
      <c r="L82" s="677"/>
      <c r="M82" s="677"/>
      <c r="N82" s="701"/>
      <c r="O82" s="700"/>
      <c r="P82" s="700"/>
      <c r="Q82" s="700"/>
      <c r="R82" s="677"/>
      <c r="S82" s="400" t="s">
        <v>169</v>
      </c>
      <c r="T82" s="400">
        <f>IFERROR(VLOOKUP($S82,TABLAS!$A$10:$B$14,2,FALSE),0)</f>
        <v>4</v>
      </c>
      <c r="U82" s="698"/>
      <c r="V82" s="697"/>
      <c r="W82" s="697"/>
      <c r="X82" s="443"/>
      <c r="Y82" s="401">
        <v>6</v>
      </c>
      <c r="Z82" s="401"/>
      <c r="AA82" s="401"/>
      <c r="AB82" s="401"/>
      <c r="AC82" s="401" t="str">
        <f>IFERROR(VLOOKUP(Y82,CONTROLES!$A$5:$Y$297,2,FALSE),"")</f>
        <v>Sensibilización Código de ética, buen gobierno y conducta</v>
      </c>
      <c r="AD82" s="401"/>
      <c r="AE82" s="401"/>
      <c r="AF82" s="401" t="str">
        <f>IFERROR(VLOOKUP(Z82,CONTROLES!$A$5:$Y$297,2,FALSE),"")</f>
        <v/>
      </c>
      <c r="AG82" s="401"/>
      <c r="AH82" s="401"/>
      <c r="AI82" s="401" t="str">
        <f>IFERROR(VLOOKUP(AA82,CONTROLES!$A$5:$Y$297,2,FALSE),"")</f>
        <v/>
      </c>
      <c r="AJ82" s="401"/>
      <c r="AK82" s="401"/>
      <c r="AL82" s="401" t="str">
        <f>IFERROR(VLOOKUP(AB82,CONTROLES!$A$5:$Y$297,2,FALSE),"")</f>
        <v/>
      </c>
      <c r="AM82" s="401"/>
      <c r="AN82" s="401"/>
      <c r="AO82" s="402">
        <f>IFERROR(VLOOKUP(Y82,CONTROLES!$A$6:$Y$25,24,FALSE),"")</f>
        <v>0.85000000000000009</v>
      </c>
      <c r="AP82" s="402" t="str">
        <f>IFERROR(VLOOKUP(Z82,CONTROLES!$A$6:$Y$25,24,FALSE),"")</f>
        <v/>
      </c>
      <c r="AQ82" s="402" t="str">
        <f>IFERROR(VLOOKUP(AA82,CONTROLES!$A$6:$Y$25,24,FALSE),"")</f>
        <v/>
      </c>
      <c r="AR82" s="402" t="str">
        <f>IFERROR(VLOOKUP(AB82,CONTROLES!$A$6:$Y$25,24,FALSE),"")</f>
        <v/>
      </c>
      <c r="AS82" s="401" t="str">
        <f>IFERROR(VLOOKUP(Y82,CONTROLES!$A$6:$Y$25,5,FALSE),"")</f>
        <v>Probabilidad</v>
      </c>
      <c r="AT82" s="401" t="str">
        <f>IFERROR(VLOOKUP(Z82,CONTROLES!$A$6:$Y$25,5,FALSE),"")</f>
        <v/>
      </c>
      <c r="AU82" s="401" t="str">
        <f>IFERROR(VLOOKUP(AA82,CONTROLES!$A$6:$Y$25,5,FALSE),"")</f>
        <v/>
      </c>
      <c r="AV82" s="401" t="str">
        <f>IFERROR(VLOOKUP(AB82,CONTROLES!$A$6:$Y$25,5,FALSE),"")</f>
        <v/>
      </c>
      <c r="AW82" s="403">
        <f t="shared" si="16"/>
        <v>0.85000000000000009</v>
      </c>
      <c r="AX82" s="403">
        <f t="shared" si="17"/>
        <v>0</v>
      </c>
      <c r="AY82" s="675"/>
      <c r="AZ82" s="672"/>
      <c r="BA82" s="441"/>
      <c r="BB82" s="671"/>
      <c r="BC82" s="672"/>
      <c r="BD82" s="673"/>
      <c r="BE82" s="443"/>
      <c r="BF82" s="684"/>
      <c r="BG82" s="686"/>
      <c r="BH82" s="679"/>
      <c r="BI82" s="681"/>
      <c r="BJ82" s="682"/>
      <c r="BK82" s="682"/>
    </row>
    <row r="83" spans="1:63" ht="14.25" customHeight="1" x14ac:dyDescent="0.25">
      <c r="A83" s="667"/>
      <c r="B83" s="669"/>
      <c r="C83" s="677"/>
      <c r="D83" s="703"/>
      <c r="E83" s="715"/>
      <c r="F83" s="714"/>
      <c r="G83" s="736"/>
      <c r="H83" s="714"/>
      <c r="I83" s="703"/>
      <c r="J83" s="397"/>
      <c r="K83" s="398"/>
      <c r="L83" s="677"/>
      <c r="M83" s="677"/>
      <c r="N83" s="701"/>
      <c r="O83" s="700"/>
      <c r="P83" s="700"/>
      <c r="Q83" s="700"/>
      <c r="R83" s="677"/>
      <c r="S83" s="400"/>
      <c r="T83" s="400">
        <f>IFERROR(VLOOKUP($S83,TABLAS!$A$10:$B$14,2,FALSE),0)</f>
        <v>0</v>
      </c>
      <c r="U83" s="698"/>
      <c r="V83" s="697"/>
      <c r="W83" s="697"/>
      <c r="X83" s="443"/>
      <c r="Y83" s="401"/>
      <c r="Z83" s="401"/>
      <c r="AA83" s="401"/>
      <c r="AB83" s="401"/>
      <c r="AC83" s="401" t="str">
        <f>IFERROR(VLOOKUP(Y83,CONTROLES!$A$5:$Y$297,2,FALSE),"")</f>
        <v/>
      </c>
      <c r="AD83" s="401"/>
      <c r="AE83" s="401"/>
      <c r="AF83" s="401" t="str">
        <f>IFERROR(VLOOKUP(Z83,CONTROLES!$A$5:$Y$297,2,FALSE),"")</f>
        <v/>
      </c>
      <c r="AG83" s="401"/>
      <c r="AH83" s="401"/>
      <c r="AI83" s="401" t="str">
        <f>IFERROR(VLOOKUP(AA83,CONTROLES!$A$5:$Y$297,2,FALSE),"")</f>
        <v/>
      </c>
      <c r="AJ83" s="401"/>
      <c r="AK83" s="401"/>
      <c r="AL83" s="401" t="str">
        <f>IFERROR(VLOOKUP(AB83,CONTROLES!$A$5:$Y$297,2,FALSE),"")</f>
        <v/>
      </c>
      <c r="AM83" s="401"/>
      <c r="AN83" s="401"/>
      <c r="AO83" s="402" t="str">
        <f>IFERROR(VLOOKUP(Y83,CONTROLES!$A$6:$Y$25,24,FALSE),"")</f>
        <v/>
      </c>
      <c r="AP83" s="402" t="str">
        <f>IFERROR(VLOOKUP(Z83,CONTROLES!$A$6:$Y$25,24,FALSE),"")</f>
        <v/>
      </c>
      <c r="AQ83" s="402" t="str">
        <f>IFERROR(VLOOKUP(AA83,CONTROLES!$A$6:$Y$25,24,FALSE),"")</f>
        <v/>
      </c>
      <c r="AR83" s="402" t="str">
        <f>IFERROR(VLOOKUP(AB83,CONTROLES!$A$6:$Y$25,24,FALSE),"")</f>
        <v/>
      </c>
      <c r="AS83" s="401" t="str">
        <f>IFERROR(VLOOKUP(Y83,CONTROLES!$A$6:$Y$25,5,FALSE),"")</f>
        <v/>
      </c>
      <c r="AT83" s="401" t="str">
        <f>IFERROR(VLOOKUP(Z83,CONTROLES!$A$6:$Y$25,5,FALSE),"")</f>
        <v/>
      </c>
      <c r="AU83" s="401" t="str">
        <f>IFERROR(VLOOKUP(AA83,CONTROLES!$A$6:$Y$25,5,FALSE),"")</f>
        <v/>
      </c>
      <c r="AV83" s="401" t="str">
        <f>IFERROR(VLOOKUP(AB83,CONTROLES!$A$6:$Y$25,5,FALSE),"")</f>
        <v/>
      </c>
      <c r="AW83" s="403">
        <f t="shared" si="16"/>
        <v>0</v>
      </c>
      <c r="AX83" s="403">
        <f t="shared" si="17"/>
        <v>0</v>
      </c>
      <c r="AY83" s="675"/>
      <c r="AZ83" s="672"/>
      <c r="BA83" s="441"/>
      <c r="BB83" s="671"/>
      <c r="BC83" s="672"/>
      <c r="BD83" s="673"/>
      <c r="BE83" s="443"/>
      <c r="BF83" s="684"/>
      <c r="BG83" s="686"/>
      <c r="BH83" s="679"/>
      <c r="BI83" s="681"/>
      <c r="BJ83" s="682"/>
      <c r="BK83" s="682"/>
    </row>
    <row r="84" spans="1:63" ht="14.25" customHeight="1" x14ac:dyDescent="0.25">
      <c r="A84" s="667"/>
      <c r="B84" s="669"/>
      <c r="C84" s="677"/>
      <c r="D84" s="703"/>
      <c r="E84" s="715"/>
      <c r="F84" s="714"/>
      <c r="G84" s="736"/>
      <c r="H84" s="714"/>
      <c r="I84" s="703"/>
      <c r="J84" s="397"/>
      <c r="K84" s="398"/>
      <c r="L84" s="677"/>
      <c r="M84" s="677"/>
      <c r="N84" s="701"/>
      <c r="O84" s="700"/>
      <c r="P84" s="700"/>
      <c r="Q84" s="700"/>
      <c r="R84" s="677"/>
      <c r="S84" s="400"/>
      <c r="T84" s="400">
        <f>IFERROR(VLOOKUP($S84,TABLAS!$A$10:$B$14,2,FALSE),0)</f>
        <v>0</v>
      </c>
      <c r="U84" s="698"/>
      <c r="V84" s="697"/>
      <c r="W84" s="697"/>
      <c r="X84" s="443"/>
      <c r="Y84" s="401"/>
      <c r="Z84" s="401"/>
      <c r="AA84" s="401"/>
      <c r="AB84" s="401"/>
      <c r="AC84" s="401" t="str">
        <f>IFERROR(VLOOKUP(Y84,CONTROLES!$A$5:$Y$297,2,FALSE),"")</f>
        <v/>
      </c>
      <c r="AD84" s="401"/>
      <c r="AE84" s="401"/>
      <c r="AF84" s="401" t="str">
        <f>IFERROR(VLOOKUP(Z84,CONTROLES!$A$5:$Y$297,2,FALSE),"")</f>
        <v/>
      </c>
      <c r="AG84" s="401"/>
      <c r="AH84" s="401"/>
      <c r="AI84" s="401" t="str">
        <f>IFERROR(VLOOKUP(AA84,CONTROLES!$A$5:$Y$297,2,FALSE),"")</f>
        <v/>
      </c>
      <c r="AJ84" s="401"/>
      <c r="AK84" s="401"/>
      <c r="AL84" s="401" t="str">
        <f>IFERROR(VLOOKUP(AB84,CONTROLES!$A$5:$Y$297,2,FALSE),"")</f>
        <v/>
      </c>
      <c r="AM84" s="401"/>
      <c r="AN84" s="401"/>
      <c r="AO84" s="402" t="str">
        <f>IFERROR(VLOOKUP(Y84,CONTROLES!$A$6:$Y$25,24,FALSE),"")</f>
        <v/>
      </c>
      <c r="AP84" s="402" t="str">
        <f>IFERROR(VLOOKUP(Z84,CONTROLES!$A$6:$Y$25,24,FALSE),"")</f>
        <v/>
      </c>
      <c r="AQ84" s="402" t="str">
        <f>IFERROR(VLOOKUP(AA84,CONTROLES!$A$6:$Y$25,24,FALSE),"")</f>
        <v/>
      </c>
      <c r="AR84" s="402" t="str">
        <f>IFERROR(VLOOKUP(AB84,CONTROLES!$A$6:$Y$25,24,FALSE),"")</f>
        <v/>
      </c>
      <c r="AS84" s="401" t="str">
        <f>IFERROR(VLOOKUP(Y84,CONTROLES!$A$6:$Y$25,5,FALSE),"")</f>
        <v/>
      </c>
      <c r="AT84" s="401" t="str">
        <f>IFERROR(VLOOKUP(Z84,CONTROLES!$A$6:$Y$25,5,FALSE),"")</f>
        <v/>
      </c>
      <c r="AU84" s="401" t="str">
        <f>IFERROR(VLOOKUP(AA84,CONTROLES!$A$6:$Y$25,5,FALSE),"")</f>
        <v/>
      </c>
      <c r="AV84" s="401" t="str">
        <f>IFERROR(VLOOKUP(AB84,CONTROLES!$A$6:$Y$25,5,FALSE),"")</f>
        <v/>
      </c>
      <c r="AW84" s="403">
        <f t="shared" si="16"/>
        <v>0</v>
      </c>
      <c r="AX84" s="403">
        <f t="shared" si="17"/>
        <v>0</v>
      </c>
      <c r="AY84" s="675"/>
      <c r="AZ84" s="672"/>
      <c r="BA84" s="441"/>
      <c r="BB84" s="671"/>
      <c r="BC84" s="672"/>
      <c r="BD84" s="673"/>
      <c r="BE84" s="443"/>
      <c r="BF84" s="684"/>
      <c r="BG84" s="686"/>
      <c r="BH84" s="679"/>
      <c r="BI84" s="681"/>
      <c r="BJ84" s="682"/>
      <c r="BK84" s="682"/>
    </row>
    <row r="85" spans="1:63" ht="14.25" customHeight="1" x14ac:dyDescent="0.25">
      <c r="A85" s="667"/>
      <c r="B85" s="669"/>
      <c r="C85" s="677"/>
      <c r="D85" s="703"/>
      <c r="E85" s="715"/>
      <c r="F85" s="714"/>
      <c r="G85" s="736"/>
      <c r="H85" s="714"/>
      <c r="I85" s="703"/>
      <c r="J85" s="397"/>
      <c r="K85" s="398"/>
      <c r="L85" s="677"/>
      <c r="M85" s="677"/>
      <c r="N85" s="701"/>
      <c r="O85" s="700"/>
      <c r="P85" s="700"/>
      <c r="Q85" s="700"/>
      <c r="R85" s="677"/>
      <c r="S85" s="400"/>
      <c r="T85" s="400">
        <f>IFERROR(VLOOKUP($S85,TABLAS!$A$10:$B$14,2,FALSE),0)</f>
        <v>0</v>
      </c>
      <c r="U85" s="698"/>
      <c r="V85" s="697"/>
      <c r="W85" s="697"/>
      <c r="X85" s="443"/>
      <c r="Y85" s="401"/>
      <c r="Z85" s="401"/>
      <c r="AA85" s="401"/>
      <c r="AB85" s="401"/>
      <c r="AC85" s="401" t="str">
        <f>IFERROR(VLOOKUP(Y85,CONTROLES!$A$5:$Y$297,2,FALSE),"")</f>
        <v/>
      </c>
      <c r="AD85" s="401"/>
      <c r="AE85" s="401"/>
      <c r="AF85" s="401" t="str">
        <f>IFERROR(VLOOKUP(Z85,CONTROLES!$A$5:$Y$297,2,FALSE),"")</f>
        <v/>
      </c>
      <c r="AG85" s="401"/>
      <c r="AH85" s="401"/>
      <c r="AI85" s="401" t="str">
        <f>IFERROR(VLOOKUP(AA85,CONTROLES!$A$5:$Y$297,2,FALSE),"")</f>
        <v/>
      </c>
      <c r="AJ85" s="401"/>
      <c r="AK85" s="401"/>
      <c r="AL85" s="401" t="str">
        <f>IFERROR(VLOOKUP(AB85,CONTROLES!$A$5:$Y$297,2,FALSE),"")</f>
        <v/>
      </c>
      <c r="AM85" s="401"/>
      <c r="AN85" s="401"/>
      <c r="AO85" s="402" t="str">
        <f>IFERROR(VLOOKUP(Y85,CONTROLES!$A$6:$Y$25,24,FALSE),"")</f>
        <v/>
      </c>
      <c r="AP85" s="402" t="str">
        <f>IFERROR(VLOOKUP(Z85,CONTROLES!$A$6:$Y$25,24,FALSE),"")</f>
        <v/>
      </c>
      <c r="AQ85" s="402" t="str">
        <f>IFERROR(VLOOKUP(AA85,CONTROLES!$A$6:$Y$25,24,FALSE),"")</f>
        <v/>
      </c>
      <c r="AR85" s="402" t="str">
        <f>IFERROR(VLOOKUP(AB85,CONTROLES!$A$6:$Y$25,24,FALSE),"")</f>
        <v/>
      </c>
      <c r="AS85" s="401" t="str">
        <f>IFERROR(VLOOKUP(Y85,CONTROLES!$A$6:$Y$25,5,FALSE),"")</f>
        <v/>
      </c>
      <c r="AT85" s="401" t="str">
        <f>IFERROR(VLOOKUP(Z85,CONTROLES!$A$6:$Y$25,5,FALSE),"")</f>
        <v/>
      </c>
      <c r="AU85" s="401" t="str">
        <f>IFERROR(VLOOKUP(AA85,CONTROLES!$A$6:$Y$25,5,FALSE),"")</f>
        <v/>
      </c>
      <c r="AV85" s="401" t="str">
        <f>IFERROR(VLOOKUP(AB85,CONTROLES!$A$6:$Y$25,5,FALSE),"")</f>
        <v/>
      </c>
      <c r="AW85" s="403">
        <f t="shared" si="16"/>
        <v>0</v>
      </c>
      <c r="AX85" s="403">
        <f t="shared" si="17"/>
        <v>0</v>
      </c>
      <c r="AY85" s="675"/>
      <c r="AZ85" s="672"/>
      <c r="BA85" s="441"/>
      <c r="BB85" s="671"/>
      <c r="BC85" s="672"/>
      <c r="BD85" s="673"/>
      <c r="BE85" s="443"/>
      <c r="BF85" s="684"/>
      <c r="BG85" s="686"/>
      <c r="BH85" s="679"/>
      <c r="BI85" s="681"/>
      <c r="BJ85" s="682"/>
      <c r="BK85" s="682"/>
    </row>
    <row r="86" spans="1:63" ht="14.25" customHeight="1" x14ac:dyDescent="0.25">
      <c r="A86" s="668"/>
      <c r="B86" s="669"/>
      <c r="C86" s="677"/>
      <c r="D86" s="704"/>
      <c r="E86" s="716"/>
      <c r="F86" s="714"/>
      <c r="G86" s="737"/>
      <c r="H86" s="714"/>
      <c r="I86" s="704"/>
      <c r="J86" s="397"/>
      <c r="K86" s="398"/>
      <c r="L86" s="677"/>
      <c r="M86" s="677"/>
      <c r="N86" s="701"/>
      <c r="O86" s="700"/>
      <c r="P86" s="700"/>
      <c r="Q86" s="700"/>
      <c r="R86" s="677"/>
      <c r="S86" s="400"/>
      <c r="T86" s="400">
        <f>IFERROR(VLOOKUP($S86,TABLAS!$A$10:$B$14,2,FALSE),0)</f>
        <v>0</v>
      </c>
      <c r="U86" s="698"/>
      <c r="V86" s="697"/>
      <c r="W86" s="697"/>
      <c r="X86" s="443"/>
      <c r="Y86" s="401"/>
      <c r="Z86" s="401"/>
      <c r="AA86" s="401"/>
      <c r="AB86" s="401"/>
      <c r="AC86" s="401" t="str">
        <f>IFERROR(VLOOKUP(Y86,CONTROLES!$A$5:$Y$297,2,FALSE),"")</f>
        <v/>
      </c>
      <c r="AD86" s="401"/>
      <c r="AE86" s="401"/>
      <c r="AF86" s="401" t="str">
        <f>IFERROR(VLOOKUP(Z86,CONTROLES!$A$5:$Y$297,2,FALSE),"")</f>
        <v/>
      </c>
      <c r="AG86" s="401"/>
      <c r="AH86" s="401"/>
      <c r="AI86" s="401" t="str">
        <f>IFERROR(VLOOKUP(AA86,CONTROLES!$A$5:$Y$297,2,FALSE),"")</f>
        <v/>
      </c>
      <c r="AJ86" s="401"/>
      <c r="AK86" s="401"/>
      <c r="AL86" s="401" t="str">
        <f>IFERROR(VLOOKUP(AB86,CONTROLES!$A$5:$Y$297,2,FALSE),"")</f>
        <v/>
      </c>
      <c r="AM86" s="401"/>
      <c r="AN86" s="401"/>
      <c r="AO86" s="402" t="str">
        <f>IFERROR(VLOOKUP(Y86,CONTROLES!$A$6:$Y$25,24,FALSE),"")</f>
        <v/>
      </c>
      <c r="AP86" s="402" t="str">
        <f>IFERROR(VLOOKUP(Z86,CONTROLES!$A$6:$Y$25,24,FALSE),"")</f>
        <v/>
      </c>
      <c r="AQ86" s="402" t="str">
        <f>IFERROR(VLOOKUP(AA86,CONTROLES!$A$6:$Y$25,24,FALSE),"")</f>
        <v/>
      </c>
      <c r="AR86" s="402" t="str">
        <f>IFERROR(VLOOKUP(AB86,CONTROLES!$A$6:$Y$25,24,FALSE),"")</f>
        <v/>
      </c>
      <c r="AS86" s="401" t="str">
        <f>IFERROR(VLOOKUP(Y86,CONTROLES!$A$6:$Y$25,5,FALSE),"")</f>
        <v/>
      </c>
      <c r="AT86" s="401" t="str">
        <f>IFERROR(VLOOKUP(Z86,CONTROLES!$A$6:$Y$25,5,FALSE),"")</f>
        <v/>
      </c>
      <c r="AU86" s="401" t="str">
        <f>IFERROR(VLOOKUP(AA86,CONTROLES!$A$6:$Y$25,5,FALSE),"")</f>
        <v/>
      </c>
      <c r="AV86" s="401" t="str">
        <f>IFERROR(VLOOKUP(AB86,CONTROLES!$A$6:$Y$25,5,FALSE),"")</f>
        <v/>
      </c>
      <c r="AW86" s="403">
        <f t="shared" si="16"/>
        <v>0</v>
      </c>
      <c r="AX86" s="403">
        <f t="shared" si="17"/>
        <v>0</v>
      </c>
      <c r="AY86" s="676"/>
      <c r="AZ86" s="672"/>
      <c r="BA86" s="442"/>
      <c r="BB86" s="671"/>
      <c r="BC86" s="672"/>
      <c r="BD86" s="673"/>
      <c r="BE86" s="443"/>
      <c r="BF86" s="685"/>
      <c r="BG86" s="686"/>
      <c r="BH86" s="680"/>
      <c r="BI86" s="681"/>
      <c r="BJ86" s="682"/>
      <c r="BK86" s="682"/>
    </row>
    <row r="87" spans="1:63" ht="14.25" customHeight="1" x14ac:dyDescent="0.25">
      <c r="A87" s="666">
        <f>A80+1</f>
        <v>13</v>
      </c>
      <c r="B87" s="669" t="s">
        <v>42</v>
      </c>
      <c r="C87" s="677" t="s">
        <v>6</v>
      </c>
      <c r="D87" s="702" t="s">
        <v>246</v>
      </c>
      <c r="E87" s="693" t="s">
        <v>247</v>
      </c>
      <c r="F87" s="714" t="s">
        <v>132</v>
      </c>
      <c r="G87" s="714" t="s">
        <v>133</v>
      </c>
      <c r="H87" s="714" t="s">
        <v>134</v>
      </c>
      <c r="I87" s="693" t="s">
        <v>248</v>
      </c>
      <c r="J87" s="397">
        <v>1</v>
      </c>
      <c r="K87" s="398" t="s">
        <v>249</v>
      </c>
      <c r="L87" s="677" t="s">
        <v>250</v>
      </c>
      <c r="M87" s="677" t="s">
        <v>199</v>
      </c>
      <c r="N87" s="701" t="s">
        <v>234</v>
      </c>
      <c r="O87" s="700" t="s">
        <v>251</v>
      </c>
      <c r="P87" s="700" t="s">
        <v>141</v>
      </c>
      <c r="Q87" s="700" t="s">
        <v>227</v>
      </c>
      <c r="R87" s="677" t="s">
        <v>243</v>
      </c>
      <c r="S87" s="400" t="s">
        <v>155</v>
      </c>
      <c r="T87" s="400">
        <f>IFERROR(VLOOKUP($S87,TABLAS!$A$10:$B$14,2,FALSE),0)</f>
        <v>2</v>
      </c>
      <c r="U87" s="698" t="s">
        <v>145</v>
      </c>
      <c r="V87" s="697">
        <f>IFERROR(VLOOKUP($U87,TABLAS!$A$2:$B$6,2,FALSE),0)</f>
        <v>3</v>
      </c>
      <c r="W87" s="697" t="str">
        <f t="shared" ref="W87" si="24">MAX($T87:$T93)&amp;V87</f>
        <v>43</v>
      </c>
      <c r="X87" s="443" t="str">
        <f t="shared" ref="X87" si="25">IF(OR(W87="11",W87="12",W87="21",W87="22",W87="31"),"BAJO",IF(OR(W87="13",W87="23",W87="32",W87="41"),"LEVE",IF(OR(W87="14",W87="15",W87="24",W87="33",W87="43",W87="42",W87="52",W87="51"),"MODERADO",IF(OR(W87="25",W87="34",W87="35",W87="44",W87="45",W87="53",W87="54",W87="55"),"IMPORTANTE"))))</f>
        <v>MODERADO</v>
      </c>
      <c r="Y87" s="401">
        <v>95</v>
      </c>
      <c r="Z87" s="401"/>
      <c r="AA87" s="401"/>
      <c r="AB87" s="401"/>
      <c r="AC87" s="401" t="str">
        <f>IFERROR(VLOOKUP(Y87,CONTROLES!$A$5:$Y$297,2,FALSE),"")</f>
        <v xml:space="preserve">REVISIÓN DEL ACUERDO DE ESCALA SALARIAL </v>
      </c>
      <c r="AD87" s="401"/>
      <c r="AE87" s="401"/>
      <c r="AF87" s="401" t="str">
        <f>IFERROR(VLOOKUP(Z87,CONTROLES!$A$5:$Y$297,2,FALSE),"")</f>
        <v/>
      </c>
      <c r="AG87" s="401"/>
      <c r="AH87" s="401"/>
      <c r="AI87" s="401" t="str">
        <f>IFERROR(VLOOKUP(AA87,CONTROLES!$A$5:$Y$297,2,FALSE),"")</f>
        <v/>
      </c>
      <c r="AJ87" s="401"/>
      <c r="AK87" s="401"/>
      <c r="AL87" s="401" t="str">
        <f>IFERROR(VLOOKUP(AB87,CONTROLES!$A$5:$Y$297,2,FALSE),"")</f>
        <v/>
      </c>
      <c r="AM87" s="401"/>
      <c r="AN87" s="401"/>
      <c r="AO87" s="402" t="str">
        <f>IFERROR(VLOOKUP(Y87,CONTROLES!$A$6:$Y$25,24,FALSE),"")</f>
        <v/>
      </c>
      <c r="AP87" s="402" t="str">
        <f>IFERROR(VLOOKUP(Z87,CONTROLES!$A$6:$Y$25,24,FALSE),"")</f>
        <v/>
      </c>
      <c r="AQ87" s="402" t="str">
        <f>IFERROR(VLOOKUP(AA87,CONTROLES!$A$6:$Y$25,24,FALSE),"")</f>
        <v/>
      </c>
      <c r="AR87" s="402" t="str">
        <f>IFERROR(VLOOKUP(AB87,CONTROLES!$A$6:$Y$25,24,FALSE),"")</f>
        <v/>
      </c>
      <c r="AS87" s="401" t="str">
        <f>IFERROR(VLOOKUP(Y87,CONTROLES!$A$6:$Y$25,5,FALSE),"")</f>
        <v/>
      </c>
      <c r="AT87" s="401" t="str">
        <f>IFERROR(VLOOKUP(Z87,CONTROLES!$A$6:$Y$25,5,FALSE),"")</f>
        <v/>
      </c>
      <c r="AU87" s="401" t="str">
        <f>IFERROR(VLOOKUP(AA87,CONTROLES!$A$6:$Y$25,5,FALSE),"")</f>
        <v/>
      </c>
      <c r="AV87" s="401" t="str">
        <f>IFERROR(VLOOKUP(AB87,CONTROLES!$A$6:$Y$25,5,FALSE),"")</f>
        <v/>
      </c>
      <c r="AW87" s="403">
        <f t="shared" si="16"/>
        <v>0</v>
      </c>
      <c r="AX87" s="403">
        <f t="shared" si="17"/>
        <v>0</v>
      </c>
      <c r="AY87" s="674" t="str">
        <f>IF(MAX(AX87:AX93)&gt;MAX(BF87:BF93),"Consecuencia",IF(MAX(AX87:AX93)&gt;MAX(BF87:BF93),"Probabilidad",""))</f>
        <v/>
      </c>
      <c r="AZ87" s="672">
        <f>IF(AY87="Probabilidad",MAX(BF87:BF93),MAX(AX87:AX93))</f>
        <v>0</v>
      </c>
      <c r="BA87" s="440" t="str" cm="1">
        <f t="array" ref="BA87">IF(OR(AY87="Consecuencia",AY87="Probabilidad"),IF(AZ87&lt;CONTROLES!$AA$16:$AB$16,IF(AND(AZ87&gt;=CONTROLES!$AA$15,AZ87&lt;CONTROLES!$AB$15),CONTROLES!$AC$15,IF(AND(AZ87&gt;=CONTROLES!$AA$14,AZ87&lt;CONTROLES!$AB$14),CONTROLES!$AC$14,IF(AND(AZ87&gt;=CONTROLES!$AA$13,AZ87&lt;CONTROLES!$AB$13),CONTROLES!$AC$13,IF(AND(AZ87&gt;=CONTROLES!$AA$12,AZ87&lt;=CONTROLES!$AB$12),CONTROLES!$AC$12))))),"")</f>
        <v/>
      </c>
      <c r="BB87" s="671" t="s">
        <v>144</v>
      </c>
      <c r="BC87" s="672">
        <f>VLOOKUP(BB87,TABLAS!$A$10:$B$14,2,FALSE)</f>
        <v>5</v>
      </c>
      <c r="BD87" s="673" t="s">
        <v>211</v>
      </c>
      <c r="BE87" s="443">
        <f>VLOOKUP(BD87,TABLAS!$A$2:$B$6,2,FALSE)</f>
        <v>2</v>
      </c>
      <c r="BF87" s="683" t="str">
        <f>BC87&amp;BE87</f>
        <v>52</v>
      </c>
      <c r="BG87" s="686" t="str">
        <f>IF(OR(BF87="11",BF87="12",BF87="21",BF87="22",BF87="31"),"BAJO",IF(OR(BF87="13",BF87="23",BF87="32",BF87="41"),"LEVE",IF(OR(BF87="14",BF87="15",BF87="24",BF87="33",BF87="43",BF87="42",BF87="52",BF87="51"),"MODERADO",IF(OR(BF87="25",BF87="34",BF87="35",BF87="44",BF87="45",BF87="53",BF87="54",BF87="55"),"IMPORTANTE",""))))</f>
        <v>MODERADO</v>
      </c>
      <c r="BH87" s="678" t="s">
        <v>148</v>
      </c>
      <c r="BI87" s="681" t="s">
        <v>189</v>
      </c>
      <c r="BJ87" s="682" t="str">
        <f>IF(BH87="SI","NO","SI")</f>
        <v>NO</v>
      </c>
      <c r="BK87" s="682"/>
    </row>
    <row r="88" spans="1:63" ht="14.25" customHeight="1" x14ac:dyDescent="0.25">
      <c r="A88" s="667"/>
      <c r="B88" s="669"/>
      <c r="C88" s="677"/>
      <c r="D88" s="703"/>
      <c r="E88" s="715"/>
      <c r="F88" s="714"/>
      <c r="G88" s="714"/>
      <c r="H88" s="714"/>
      <c r="I88" s="715"/>
      <c r="J88" s="397">
        <v>2</v>
      </c>
      <c r="K88" s="398" t="s">
        <v>252</v>
      </c>
      <c r="L88" s="677"/>
      <c r="M88" s="677"/>
      <c r="N88" s="701"/>
      <c r="O88" s="700"/>
      <c r="P88" s="700"/>
      <c r="Q88" s="700"/>
      <c r="R88" s="677"/>
      <c r="S88" s="400" t="s">
        <v>169</v>
      </c>
      <c r="T88" s="400">
        <f>IFERROR(VLOOKUP($S88,TABLAS!$A$10:$B$14,2,FALSE),0)</f>
        <v>4</v>
      </c>
      <c r="U88" s="698"/>
      <c r="V88" s="697"/>
      <c r="W88" s="697"/>
      <c r="X88" s="443"/>
      <c r="Y88" s="401">
        <v>46</v>
      </c>
      <c r="Z88" s="401"/>
      <c r="AA88" s="401"/>
      <c r="AB88" s="401"/>
      <c r="AC88" s="401" t="str">
        <f>IFERROR(VLOOKUP(Y88,CONTROLES!$A$5:$Y$297,2,FALSE),"")</f>
        <v>FO-AD-04  Evaluación de desempeño proveedores o contratistas</v>
      </c>
      <c r="AD88" s="401"/>
      <c r="AE88" s="401"/>
      <c r="AF88" s="401" t="str">
        <f>IFERROR(VLOOKUP(Z88,CONTROLES!$A$5:$Y$297,2,FALSE),"")</f>
        <v/>
      </c>
      <c r="AG88" s="401"/>
      <c r="AH88" s="401"/>
      <c r="AI88" s="401" t="str">
        <f>IFERROR(VLOOKUP(AA88,CONTROLES!$A$5:$Y$297,2,FALSE),"")</f>
        <v/>
      </c>
      <c r="AJ88" s="401"/>
      <c r="AK88" s="401"/>
      <c r="AL88" s="401" t="str">
        <f>IFERROR(VLOOKUP(AB88,CONTROLES!$A$5:$Y$297,2,FALSE),"")</f>
        <v/>
      </c>
      <c r="AM88" s="401"/>
      <c r="AN88" s="401"/>
      <c r="AO88" s="402" t="str">
        <f>IFERROR(VLOOKUP(Y88,CONTROLES!$A$6:$Y$25,24,FALSE),"")</f>
        <v/>
      </c>
      <c r="AP88" s="402" t="str">
        <f>IFERROR(VLOOKUP(Z88,CONTROLES!$A$6:$Y$25,24,FALSE),"")</f>
        <v/>
      </c>
      <c r="AQ88" s="402" t="str">
        <f>IFERROR(VLOOKUP(AA88,CONTROLES!$A$6:$Y$25,24,FALSE),"")</f>
        <v/>
      </c>
      <c r="AR88" s="402" t="str">
        <f>IFERROR(VLOOKUP(AB88,CONTROLES!$A$6:$Y$25,24,FALSE),"")</f>
        <v/>
      </c>
      <c r="AS88" s="401" t="str">
        <f>IFERROR(VLOOKUP(Y88,CONTROLES!$A$6:$Y$25,5,FALSE),"")</f>
        <v/>
      </c>
      <c r="AT88" s="401" t="str">
        <f>IFERROR(VLOOKUP(Z88,CONTROLES!$A$6:$Y$25,5,FALSE),"")</f>
        <v/>
      </c>
      <c r="AU88" s="401" t="str">
        <f>IFERROR(VLOOKUP(AA88,CONTROLES!$A$6:$Y$25,5,FALSE),"")</f>
        <v/>
      </c>
      <c r="AV88" s="401" t="str">
        <f>IFERROR(VLOOKUP(AB88,CONTROLES!$A$6:$Y$25,5,FALSE),"")</f>
        <v/>
      </c>
      <c r="AW88" s="403">
        <f t="shared" si="16"/>
        <v>0</v>
      </c>
      <c r="AX88" s="403">
        <f t="shared" si="17"/>
        <v>0</v>
      </c>
      <c r="AY88" s="675"/>
      <c r="AZ88" s="672"/>
      <c r="BA88" s="441"/>
      <c r="BB88" s="671"/>
      <c r="BC88" s="672"/>
      <c r="BD88" s="673"/>
      <c r="BE88" s="443"/>
      <c r="BF88" s="684"/>
      <c r="BG88" s="686"/>
      <c r="BH88" s="679"/>
      <c r="BI88" s="681"/>
      <c r="BJ88" s="682"/>
      <c r="BK88" s="682"/>
    </row>
    <row r="89" spans="1:63" ht="14.25" customHeight="1" x14ac:dyDescent="0.25">
      <c r="A89" s="667"/>
      <c r="B89" s="669"/>
      <c r="C89" s="677"/>
      <c r="D89" s="703"/>
      <c r="E89" s="715"/>
      <c r="F89" s="714"/>
      <c r="G89" s="714"/>
      <c r="H89" s="714"/>
      <c r="I89" s="715"/>
      <c r="J89" s="397">
        <v>3</v>
      </c>
      <c r="K89" s="398" t="s">
        <v>253</v>
      </c>
      <c r="L89" s="677"/>
      <c r="M89" s="677"/>
      <c r="N89" s="701"/>
      <c r="O89" s="700"/>
      <c r="P89" s="700"/>
      <c r="Q89" s="700"/>
      <c r="R89" s="677"/>
      <c r="S89" s="400" t="s">
        <v>155</v>
      </c>
      <c r="T89" s="400">
        <f>IFERROR(VLOOKUP($S89,TABLAS!$A$10:$B$14,2,FALSE),0)</f>
        <v>2</v>
      </c>
      <c r="U89" s="698"/>
      <c r="V89" s="697"/>
      <c r="W89" s="697"/>
      <c r="X89" s="443"/>
      <c r="Y89" s="401">
        <v>49</v>
      </c>
      <c r="Z89" s="401"/>
      <c r="AA89" s="401"/>
      <c r="AB89" s="401"/>
      <c r="AC89" s="401" t="str">
        <f>IFERROR(VLOOKUP(Y89,CONTROLES!$A$5:$Y$297,2,FALSE),"")</f>
        <v>Incluir ,ajustar y aplicar del PR-AD-02 Selección, contratación y desvinculación de funcionarios</v>
      </c>
      <c r="AD89" s="401"/>
      <c r="AE89" s="401"/>
      <c r="AF89" s="401" t="str">
        <f>IFERROR(VLOOKUP(Z89,CONTROLES!$A$5:$Y$297,2,FALSE),"")</f>
        <v/>
      </c>
      <c r="AG89" s="401"/>
      <c r="AH89" s="401"/>
      <c r="AI89" s="401" t="str">
        <f>IFERROR(VLOOKUP(AA89,CONTROLES!$A$5:$Y$297,2,FALSE),"")</f>
        <v/>
      </c>
      <c r="AJ89" s="401"/>
      <c r="AK89" s="401"/>
      <c r="AL89" s="401" t="str">
        <f>IFERROR(VLOOKUP(AB89,CONTROLES!$A$5:$Y$297,2,FALSE),"")</f>
        <v/>
      </c>
      <c r="AM89" s="401"/>
      <c r="AN89" s="401"/>
      <c r="AO89" s="402" t="str">
        <f>IFERROR(VLOOKUP(Y89,CONTROLES!$A$6:$Y$25,24,FALSE),"")</f>
        <v/>
      </c>
      <c r="AP89" s="402" t="str">
        <f>IFERROR(VLOOKUP(Z89,CONTROLES!$A$6:$Y$25,24,FALSE),"")</f>
        <v/>
      </c>
      <c r="AQ89" s="402" t="str">
        <f>IFERROR(VLOOKUP(AA89,CONTROLES!$A$6:$Y$25,24,FALSE),"")</f>
        <v/>
      </c>
      <c r="AR89" s="402" t="str">
        <f>IFERROR(VLOOKUP(AB89,CONTROLES!$A$6:$Y$25,24,FALSE),"")</f>
        <v/>
      </c>
      <c r="AS89" s="401" t="str">
        <f>IFERROR(VLOOKUP(Y89,CONTROLES!$A$6:$Y$25,5,FALSE),"")</f>
        <v/>
      </c>
      <c r="AT89" s="401" t="str">
        <f>IFERROR(VLOOKUP(Z89,CONTROLES!$A$6:$Y$25,5,FALSE),"")</f>
        <v/>
      </c>
      <c r="AU89" s="401" t="str">
        <f>IFERROR(VLOOKUP(AA89,CONTROLES!$A$6:$Y$25,5,FALSE),"")</f>
        <v/>
      </c>
      <c r="AV89" s="401" t="str">
        <f>IFERROR(VLOOKUP(AB89,CONTROLES!$A$6:$Y$25,5,FALSE),"")</f>
        <v/>
      </c>
      <c r="AW89" s="403">
        <f t="shared" si="16"/>
        <v>0</v>
      </c>
      <c r="AX89" s="403">
        <f t="shared" si="17"/>
        <v>0</v>
      </c>
      <c r="AY89" s="675"/>
      <c r="AZ89" s="672"/>
      <c r="BA89" s="441"/>
      <c r="BB89" s="671"/>
      <c r="BC89" s="672"/>
      <c r="BD89" s="673"/>
      <c r="BE89" s="443"/>
      <c r="BF89" s="684"/>
      <c r="BG89" s="686"/>
      <c r="BH89" s="679"/>
      <c r="BI89" s="681"/>
      <c r="BJ89" s="682"/>
      <c r="BK89" s="682"/>
    </row>
    <row r="90" spans="1:63" ht="14.25" customHeight="1" x14ac:dyDescent="0.25">
      <c r="A90" s="667"/>
      <c r="B90" s="669"/>
      <c r="C90" s="677"/>
      <c r="D90" s="703"/>
      <c r="E90" s="715"/>
      <c r="F90" s="714"/>
      <c r="G90" s="714"/>
      <c r="H90" s="714"/>
      <c r="I90" s="715"/>
      <c r="J90" s="397">
        <v>4</v>
      </c>
      <c r="K90" s="398" t="s">
        <v>254</v>
      </c>
      <c r="L90" s="677"/>
      <c r="M90" s="677"/>
      <c r="N90" s="701"/>
      <c r="O90" s="700"/>
      <c r="P90" s="700"/>
      <c r="Q90" s="700"/>
      <c r="R90" s="677"/>
      <c r="S90" s="400" t="s">
        <v>155</v>
      </c>
      <c r="T90" s="400">
        <f>IFERROR(VLOOKUP($S90,TABLAS!$A$10:$B$14,2,FALSE),0)</f>
        <v>2</v>
      </c>
      <c r="U90" s="698"/>
      <c r="V90" s="697"/>
      <c r="W90" s="697"/>
      <c r="X90" s="443"/>
      <c r="Y90" s="401">
        <v>97</v>
      </c>
      <c r="Z90" s="401"/>
      <c r="AA90" s="401"/>
      <c r="AB90" s="401"/>
      <c r="AC90" s="401" t="str">
        <f>IFERROR(VLOOKUP(Y90,CONTROLES!$A$5:$Y$297,2,FALSE),"")</f>
        <v xml:space="preserve">evaluación  de la situación actual del pais para definir las escalas salariales </v>
      </c>
      <c r="AD90" s="401"/>
      <c r="AE90" s="401"/>
      <c r="AF90" s="401" t="str">
        <f>IFERROR(VLOOKUP(Z90,CONTROLES!$A$5:$Y$297,2,FALSE),"")</f>
        <v/>
      </c>
      <c r="AG90" s="401"/>
      <c r="AH90" s="401"/>
      <c r="AI90" s="401" t="str">
        <f>IFERROR(VLOOKUP(AA90,CONTROLES!$A$5:$Y$297,2,FALSE),"")</f>
        <v/>
      </c>
      <c r="AJ90" s="401"/>
      <c r="AK90" s="401"/>
      <c r="AL90" s="401" t="str">
        <f>IFERROR(VLOOKUP(AB90,CONTROLES!$A$5:$Y$297,2,FALSE),"")</f>
        <v/>
      </c>
      <c r="AM90" s="401"/>
      <c r="AN90" s="401"/>
      <c r="AO90" s="402" t="str">
        <f>IFERROR(VLOOKUP(Y90,CONTROLES!$A$6:$Y$25,24,FALSE),"")</f>
        <v/>
      </c>
      <c r="AP90" s="402" t="str">
        <f>IFERROR(VLOOKUP(Z90,CONTROLES!$A$6:$Y$25,24,FALSE),"")</f>
        <v/>
      </c>
      <c r="AQ90" s="402" t="str">
        <f>IFERROR(VLOOKUP(AA90,CONTROLES!$A$6:$Y$25,24,FALSE),"")</f>
        <v/>
      </c>
      <c r="AR90" s="402" t="str">
        <f>IFERROR(VLOOKUP(AB90,CONTROLES!$A$6:$Y$25,24,FALSE),"")</f>
        <v/>
      </c>
      <c r="AS90" s="401" t="str">
        <f>IFERROR(VLOOKUP(Y90,CONTROLES!$A$6:$Y$25,5,FALSE),"")</f>
        <v/>
      </c>
      <c r="AT90" s="401" t="str">
        <f>IFERROR(VLOOKUP(Z90,CONTROLES!$A$6:$Y$25,5,FALSE),"")</f>
        <v/>
      </c>
      <c r="AU90" s="401" t="str">
        <f>IFERROR(VLOOKUP(AA90,CONTROLES!$A$6:$Y$25,5,FALSE),"")</f>
        <v/>
      </c>
      <c r="AV90" s="401" t="str">
        <f>IFERROR(VLOOKUP(AB90,CONTROLES!$A$6:$Y$25,5,FALSE),"")</f>
        <v/>
      </c>
      <c r="AW90" s="403">
        <f t="shared" si="16"/>
        <v>0</v>
      </c>
      <c r="AX90" s="403">
        <f t="shared" si="17"/>
        <v>0</v>
      </c>
      <c r="AY90" s="675"/>
      <c r="AZ90" s="672"/>
      <c r="BA90" s="441"/>
      <c r="BB90" s="671"/>
      <c r="BC90" s="672"/>
      <c r="BD90" s="673"/>
      <c r="BE90" s="443"/>
      <c r="BF90" s="684"/>
      <c r="BG90" s="686"/>
      <c r="BH90" s="679"/>
      <c r="BI90" s="681"/>
      <c r="BJ90" s="682"/>
      <c r="BK90" s="682"/>
    </row>
    <row r="91" spans="1:63" ht="14.25" customHeight="1" x14ac:dyDescent="0.25">
      <c r="A91" s="667"/>
      <c r="B91" s="669"/>
      <c r="C91" s="677"/>
      <c r="D91" s="703"/>
      <c r="E91" s="715"/>
      <c r="F91" s="714"/>
      <c r="G91" s="714"/>
      <c r="H91" s="714"/>
      <c r="I91" s="715"/>
      <c r="J91" s="397">
        <v>5</v>
      </c>
      <c r="K91" s="398" t="s">
        <v>255</v>
      </c>
      <c r="L91" s="677"/>
      <c r="M91" s="677"/>
      <c r="N91" s="701"/>
      <c r="O91" s="700"/>
      <c r="P91" s="700"/>
      <c r="Q91" s="700"/>
      <c r="R91" s="677"/>
      <c r="S91" s="400" t="s">
        <v>146</v>
      </c>
      <c r="T91" s="400">
        <f>IFERROR(VLOOKUP($S91,TABLAS!$A$10:$B$14,2,FALSE),0)</f>
        <v>3</v>
      </c>
      <c r="U91" s="698"/>
      <c r="V91" s="697"/>
      <c r="W91" s="697"/>
      <c r="X91" s="443"/>
      <c r="Y91" s="401">
        <v>98</v>
      </c>
      <c r="Z91" s="401"/>
      <c r="AA91" s="401"/>
      <c r="AB91" s="401"/>
      <c r="AC91" s="401" t="str">
        <f>IFERROR(VLOOKUP(Y91,CONTROLES!$A$5:$Y$297,2,FALSE),"")</f>
        <v>PL-AD-02 Plan de bienestar anual</v>
      </c>
      <c r="AD91" s="401"/>
      <c r="AE91" s="401"/>
      <c r="AF91" s="401" t="str">
        <f>IFERROR(VLOOKUP(Z91,CONTROLES!$A$5:$Y$297,2,FALSE),"")</f>
        <v/>
      </c>
      <c r="AG91" s="401"/>
      <c r="AH91" s="401"/>
      <c r="AI91" s="401" t="str">
        <f>IFERROR(VLOOKUP(AA91,CONTROLES!$A$5:$Y$297,2,FALSE),"")</f>
        <v/>
      </c>
      <c r="AJ91" s="401"/>
      <c r="AK91" s="401"/>
      <c r="AL91" s="401" t="str">
        <f>IFERROR(VLOOKUP(AB91,CONTROLES!$A$5:$Y$297,2,FALSE),"")</f>
        <v/>
      </c>
      <c r="AM91" s="401"/>
      <c r="AN91" s="401"/>
      <c r="AO91" s="402" t="str">
        <f>IFERROR(VLOOKUP(Y91,CONTROLES!$A$6:$Y$25,24,FALSE),"")</f>
        <v/>
      </c>
      <c r="AP91" s="402" t="str">
        <f>IFERROR(VLOOKUP(Z91,CONTROLES!$A$6:$Y$25,24,FALSE),"")</f>
        <v/>
      </c>
      <c r="AQ91" s="402" t="str">
        <f>IFERROR(VLOOKUP(AA91,CONTROLES!$A$6:$Y$25,24,FALSE),"")</f>
        <v/>
      </c>
      <c r="AR91" s="402" t="str">
        <f>IFERROR(VLOOKUP(AB91,CONTROLES!$A$6:$Y$25,24,FALSE),"")</f>
        <v/>
      </c>
      <c r="AS91" s="401" t="str">
        <f>IFERROR(VLOOKUP(Y91,CONTROLES!$A$6:$Y$25,5,FALSE),"")</f>
        <v/>
      </c>
      <c r="AT91" s="401" t="str">
        <f>IFERROR(VLOOKUP(Z91,CONTROLES!$A$6:$Y$25,5,FALSE),"")</f>
        <v/>
      </c>
      <c r="AU91" s="401" t="str">
        <f>IFERROR(VLOOKUP(AA91,CONTROLES!$A$6:$Y$25,5,FALSE),"")</f>
        <v/>
      </c>
      <c r="AV91" s="401" t="str">
        <f>IFERROR(VLOOKUP(AB91,CONTROLES!$A$6:$Y$25,5,FALSE),"")</f>
        <v/>
      </c>
      <c r="AW91" s="403">
        <f t="shared" si="16"/>
        <v>0</v>
      </c>
      <c r="AX91" s="403">
        <f t="shared" si="17"/>
        <v>0</v>
      </c>
      <c r="AY91" s="675"/>
      <c r="AZ91" s="672"/>
      <c r="BA91" s="441"/>
      <c r="BB91" s="671"/>
      <c r="BC91" s="672"/>
      <c r="BD91" s="673"/>
      <c r="BE91" s="443"/>
      <c r="BF91" s="684"/>
      <c r="BG91" s="686"/>
      <c r="BH91" s="679"/>
      <c r="BI91" s="681"/>
      <c r="BJ91" s="682"/>
      <c r="BK91" s="682"/>
    </row>
    <row r="92" spans="1:63" ht="14.25" customHeight="1" x14ac:dyDescent="0.25">
      <c r="A92" s="667"/>
      <c r="B92" s="669"/>
      <c r="C92" s="677"/>
      <c r="D92" s="703"/>
      <c r="E92" s="715"/>
      <c r="F92" s="714"/>
      <c r="G92" s="714"/>
      <c r="H92" s="714"/>
      <c r="I92" s="715"/>
      <c r="J92" s="397"/>
      <c r="K92" s="398"/>
      <c r="L92" s="677"/>
      <c r="M92" s="677"/>
      <c r="N92" s="701"/>
      <c r="O92" s="700"/>
      <c r="P92" s="700"/>
      <c r="Q92" s="700"/>
      <c r="R92" s="677"/>
      <c r="S92" s="400"/>
      <c r="T92" s="400">
        <f>IFERROR(VLOOKUP($S92,TABLAS!$A$10:$B$14,2,FALSE),0)</f>
        <v>0</v>
      </c>
      <c r="U92" s="698"/>
      <c r="V92" s="697"/>
      <c r="W92" s="697"/>
      <c r="X92" s="443"/>
      <c r="Y92" s="401"/>
      <c r="Z92" s="401"/>
      <c r="AA92" s="401"/>
      <c r="AB92" s="401"/>
      <c r="AC92" s="401" t="str">
        <f>IFERROR(VLOOKUP(Y92,CONTROLES!$A$5:$Y$297,2,FALSE),"")</f>
        <v/>
      </c>
      <c r="AD92" s="401"/>
      <c r="AE92" s="401"/>
      <c r="AF92" s="401" t="str">
        <f>IFERROR(VLOOKUP(Z92,CONTROLES!$A$5:$Y$297,2,FALSE),"")</f>
        <v/>
      </c>
      <c r="AG92" s="401"/>
      <c r="AH92" s="401"/>
      <c r="AI92" s="401" t="str">
        <f>IFERROR(VLOOKUP(AA92,CONTROLES!$A$5:$Y$297,2,FALSE),"")</f>
        <v/>
      </c>
      <c r="AJ92" s="401"/>
      <c r="AK92" s="401"/>
      <c r="AL92" s="401" t="str">
        <f>IFERROR(VLOOKUP(AB92,CONTROLES!$A$5:$Y$297,2,FALSE),"")</f>
        <v/>
      </c>
      <c r="AM92" s="401"/>
      <c r="AN92" s="401"/>
      <c r="AO92" s="402" t="str">
        <f>IFERROR(VLOOKUP(Y92,CONTROLES!$A$6:$Y$25,24,FALSE),"")</f>
        <v/>
      </c>
      <c r="AP92" s="402" t="str">
        <f>IFERROR(VLOOKUP(Z92,CONTROLES!$A$6:$Y$25,24,FALSE),"")</f>
        <v/>
      </c>
      <c r="AQ92" s="402" t="str">
        <f>IFERROR(VLOOKUP(AA92,CONTROLES!$A$6:$Y$25,24,FALSE),"")</f>
        <v/>
      </c>
      <c r="AR92" s="402" t="str">
        <f>IFERROR(VLOOKUP(AB92,CONTROLES!$A$6:$Y$25,24,FALSE),"")</f>
        <v/>
      </c>
      <c r="AS92" s="401" t="str">
        <f>IFERROR(VLOOKUP(Y92,CONTROLES!$A$6:$Y$25,5,FALSE),"")</f>
        <v/>
      </c>
      <c r="AT92" s="401" t="str">
        <f>IFERROR(VLOOKUP(Z92,CONTROLES!$A$6:$Y$25,5,FALSE),"")</f>
        <v/>
      </c>
      <c r="AU92" s="401" t="str">
        <f>IFERROR(VLOOKUP(AA92,CONTROLES!$A$6:$Y$25,5,FALSE),"")</f>
        <v/>
      </c>
      <c r="AV92" s="401" t="str">
        <f>IFERROR(VLOOKUP(AB92,CONTROLES!$A$6:$Y$25,5,FALSE),"")</f>
        <v/>
      </c>
      <c r="AW92" s="403">
        <f t="shared" si="16"/>
        <v>0</v>
      </c>
      <c r="AX92" s="403">
        <f t="shared" si="17"/>
        <v>0</v>
      </c>
      <c r="AY92" s="675"/>
      <c r="AZ92" s="672"/>
      <c r="BA92" s="441"/>
      <c r="BB92" s="671"/>
      <c r="BC92" s="672"/>
      <c r="BD92" s="673"/>
      <c r="BE92" s="443"/>
      <c r="BF92" s="684"/>
      <c r="BG92" s="686"/>
      <c r="BH92" s="679"/>
      <c r="BI92" s="681"/>
      <c r="BJ92" s="682"/>
      <c r="BK92" s="682"/>
    </row>
    <row r="93" spans="1:63" ht="14.25" customHeight="1" x14ac:dyDescent="0.25">
      <c r="A93" s="668"/>
      <c r="B93" s="669"/>
      <c r="C93" s="677"/>
      <c r="D93" s="704"/>
      <c r="E93" s="716"/>
      <c r="F93" s="714"/>
      <c r="G93" s="714"/>
      <c r="H93" s="714"/>
      <c r="I93" s="716"/>
      <c r="J93" s="397"/>
      <c r="K93" s="398"/>
      <c r="L93" s="677"/>
      <c r="M93" s="677"/>
      <c r="N93" s="701"/>
      <c r="O93" s="700"/>
      <c r="P93" s="700"/>
      <c r="Q93" s="700"/>
      <c r="R93" s="677"/>
      <c r="S93" s="400"/>
      <c r="T93" s="400">
        <f>IFERROR(VLOOKUP($S93,TABLAS!$A$10:$B$14,2,FALSE),0)</f>
        <v>0</v>
      </c>
      <c r="U93" s="698"/>
      <c r="V93" s="697"/>
      <c r="W93" s="697"/>
      <c r="X93" s="443"/>
      <c r="Y93" s="401"/>
      <c r="Z93" s="401"/>
      <c r="AA93" s="401"/>
      <c r="AB93" s="401"/>
      <c r="AC93" s="401" t="str">
        <f>IFERROR(VLOOKUP(Y93,CONTROLES!$A$5:$Y$297,2,FALSE),"")</f>
        <v/>
      </c>
      <c r="AD93" s="401"/>
      <c r="AE93" s="401"/>
      <c r="AF93" s="401" t="str">
        <f>IFERROR(VLOOKUP(Z93,CONTROLES!$A$5:$Y$297,2,FALSE),"")</f>
        <v/>
      </c>
      <c r="AG93" s="401"/>
      <c r="AH93" s="401"/>
      <c r="AI93" s="401" t="str">
        <f>IFERROR(VLOOKUP(AA93,CONTROLES!$A$5:$Y$297,2,FALSE),"")</f>
        <v/>
      </c>
      <c r="AJ93" s="401"/>
      <c r="AK93" s="401"/>
      <c r="AL93" s="401" t="str">
        <f>IFERROR(VLOOKUP(AB93,CONTROLES!$A$5:$Y$297,2,FALSE),"")</f>
        <v/>
      </c>
      <c r="AM93" s="401"/>
      <c r="AN93" s="401"/>
      <c r="AO93" s="402" t="str">
        <f>IFERROR(VLOOKUP(Y93,CONTROLES!$A$6:$Y$25,24,FALSE),"")</f>
        <v/>
      </c>
      <c r="AP93" s="402" t="str">
        <f>IFERROR(VLOOKUP(Z93,CONTROLES!$A$6:$Y$25,24,FALSE),"")</f>
        <v/>
      </c>
      <c r="AQ93" s="402" t="str">
        <f>IFERROR(VLOOKUP(AA93,CONTROLES!$A$6:$Y$25,24,FALSE),"")</f>
        <v/>
      </c>
      <c r="AR93" s="402" t="str">
        <f>IFERROR(VLOOKUP(AB93,CONTROLES!$A$6:$Y$25,24,FALSE),"")</f>
        <v/>
      </c>
      <c r="AS93" s="401" t="str">
        <f>IFERROR(VLOOKUP(Y93,CONTROLES!$A$6:$Y$25,5,FALSE),"")</f>
        <v/>
      </c>
      <c r="AT93" s="401" t="str">
        <f>IFERROR(VLOOKUP(Z93,CONTROLES!$A$6:$Y$25,5,FALSE),"")</f>
        <v/>
      </c>
      <c r="AU93" s="401" t="str">
        <f>IFERROR(VLOOKUP(AA93,CONTROLES!$A$6:$Y$25,5,FALSE),"")</f>
        <v/>
      </c>
      <c r="AV93" s="401" t="str">
        <f>IFERROR(VLOOKUP(AB93,CONTROLES!$A$6:$Y$25,5,FALSE),"")</f>
        <v/>
      </c>
      <c r="AW93" s="403">
        <f t="shared" si="16"/>
        <v>0</v>
      </c>
      <c r="AX93" s="403">
        <f t="shared" si="17"/>
        <v>0</v>
      </c>
      <c r="AY93" s="676"/>
      <c r="AZ93" s="672"/>
      <c r="BA93" s="442"/>
      <c r="BB93" s="671"/>
      <c r="BC93" s="672"/>
      <c r="BD93" s="673"/>
      <c r="BE93" s="443"/>
      <c r="BF93" s="685"/>
      <c r="BG93" s="686"/>
      <c r="BH93" s="680"/>
      <c r="BI93" s="681"/>
      <c r="BJ93" s="682"/>
      <c r="BK93" s="682"/>
    </row>
    <row r="94" spans="1:63" ht="14.25" customHeight="1" x14ac:dyDescent="0.25">
      <c r="A94" s="666">
        <f>A87+1</f>
        <v>14</v>
      </c>
      <c r="B94" s="669" t="s">
        <v>39</v>
      </c>
      <c r="C94" s="677" t="s">
        <v>6</v>
      </c>
      <c r="D94" s="702" t="s">
        <v>256</v>
      </c>
      <c r="E94" s="693" t="s">
        <v>29</v>
      </c>
      <c r="F94" s="714" t="s">
        <v>132</v>
      </c>
      <c r="G94" s="714" t="s">
        <v>133</v>
      </c>
      <c r="H94" s="714" t="s">
        <v>134</v>
      </c>
      <c r="I94" s="703" t="s">
        <v>257</v>
      </c>
      <c r="J94" s="397">
        <v>1</v>
      </c>
      <c r="K94" s="398" t="s">
        <v>258</v>
      </c>
      <c r="L94" s="677" t="s">
        <v>259</v>
      </c>
      <c r="M94" s="677" t="s">
        <v>199</v>
      </c>
      <c r="N94" s="701" t="s">
        <v>200</v>
      </c>
      <c r="O94" s="700" t="s">
        <v>260</v>
      </c>
      <c r="P94" s="700" t="s">
        <v>141</v>
      </c>
      <c r="Q94" s="700" t="s">
        <v>261</v>
      </c>
      <c r="R94" s="677" t="s">
        <v>243</v>
      </c>
      <c r="S94" s="400" t="s">
        <v>155</v>
      </c>
      <c r="T94" s="400">
        <f>IFERROR(VLOOKUP($S94,TABLAS!$A$10:$B$14,2,FALSE),0)</f>
        <v>2</v>
      </c>
      <c r="U94" s="698" t="s">
        <v>145</v>
      </c>
      <c r="V94" s="697">
        <f>IFERROR(VLOOKUP($U94,TABLAS!$A$2:$B$6,2,FALSE),0)</f>
        <v>3</v>
      </c>
      <c r="W94" s="697" t="str">
        <f t="shared" ref="W94" si="26">MAX($T94:$T100)&amp;V94</f>
        <v>43</v>
      </c>
      <c r="X94" s="443" t="str">
        <f t="shared" ref="X94" si="27">IF(OR(W94="11",W94="12",W94="21",W94="22",W94="31"),"BAJO",IF(OR(W94="13",W94="23",W94="32",W94="41"),"LEVE",IF(OR(W94="14",W94="15",W94="24",W94="33",W94="43",W94="42",W94="52",W94="51"),"MODERADO",IF(OR(W94="25",W94="34",W94="35",W94="44",W94="45",W94="53",W94="54",W94="55"),"IMPORTANTE"))))</f>
        <v>MODERADO</v>
      </c>
      <c r="Y94" s="401">
        <v>96</v>
      </c>
      <c r="Z94" s="401"/>
      <c r="AA94" s="401"/>
      <c r="AB94" s="401"/>
      <c r="AC94" s="401" t="str">
        <f>IFERROR(VLOOKUP(Y94,CONTROLES!$A$5:$Y$297,2,FALSE),"")</f>
        <v>Crear procedimiento para traslado interno de funcionarios</v>
      </c>
      <c r="AD94" s="401"/>
      <c r="AE94" s="401" t="s">
        <v>262</v>
      </c>
      <c r="AF94" s="401"/>
      <c r="AG94" s="401"/>
      <c r="AH94" s="401"/>
      <c r="AI94" s="401"/>
      <c r="AJ94" s="401"/>
      <c r="AK94" s="401"/>
      <c r="AL94" s="401"/>
      <c r="AM94" s="401"/>
      <c r="AN94" s="401"/>
      <c r="AO94" s="402" t="str">
        <f>IFERROR(VLOOKUP(Y94,CONTROLES!$A$6:$Y$25,24,FALSE),"")</f>
        <v/>
      </c>
      <c r="AP94" s="402" t="str">
        <f>IFERROR(VLOOKUP(Z94,CONTROLES!$A$6:$Y$25,24,FALSE),"")</f>
        <v/>
      </c>
      <c r="AQ94" s="402" t="str">
        <f>IFERROR(VLOOKUP(AA94,CONTROLES!$A$6:$Y$25,24,FALSE),"")</f>
        <v/>
      </c>
      <c r="AR94" s="402" t="str">
        <f>IFERROR(VLOOKUP(AB94,CONTROLES!$A$6:$Y$25,24,FALSE),"")</f>
        <v/>
      </c>
      <c r="AS94" s="401" t="str">
        <f>IFERROR(VLOOKUP(Y94,CONTROLES!$A$6:$Y$25,5,FALSE),"")</f>
        <v/>
      </c>
      <c r="AT94" s="401" t="str">
        <f>IFERROR(VLOOKUP(Z94,CONTROLES!$A$6:$Y$25,5,FALSE),"")</f>
        <v/>
      </c>
      <c r="AU94" s="401" t="str">
        <f>IFERROR(VLOOKUP(AA94,CONTROLES!$A$6:$Y$25,5,FALSE),"")</f>
        <v/>
      </c>
      <c r="AV94" s="401" t="str">
        <f>IFERROR(VLOOKUP(AB94,CONTROLES!$A$6:$Y$25,5,FALSE),"")</f>
        <v/>
      </c>
      <c r="AW94" s="403">
        <f t="shared" si="16"/>
        <v>0</v>
      </c>
      <c r="AX94" s="403">
        <f t="shared" si="17"/>
        <v>0</v>
      </c>
      <c r="AY94" s="674" t="str">
        <f>IF(MAX(AX94:AX100)&gt;MAX(BF94:BF100),"Consecuencia",IF(MAX(AX94:AX100)&gt;MAX(BF94:BF100),"Probabilidad",""))</f>
        <v/>
      </c>
      <c r="AZ94" s="672">
        <f>IF(AY94="Probabilidad",MAX(BF94:BF100),MAX(AX94:AX100))</f>
        <v>0</v>
      </c>
      <c r="BA94" s="440" t="str" cm="1">
        <f t="array" ref="BA94">IF(OR(AY94="Consecuencia",AY94="Probabilidad"),IF(AZ94&lt;CONTROLES!$AA$16:$AB$16,IF(AND(AZ94&gt;=CONTROLES!$AA$15,AZ94&lt;CONTROLES!$AB$15),CONTROLES!$AC$15,IF(AND(AZ94&gt;=CONTROLES!$AA$14,AZ94&lt;CONTROLES!$AB$14),CONTROLES!$AC$14,IF(AND(AZ94&gt;=CONTROLES!$AA$13,AZ94&lt;CONTROLES!$AB$13),CONTROLES!$AC$13,IF(AND(AZ94&gt;=CONTROLES!$AA$12,AZ94&lt;=CONTROLES!$AB$12),CONTROLES!$AC$12))))),"")</f>
        <v/>
      </c>
      <c r="BB94" s="671" t="s">
        <v>144</v>
      </c>
      <c r="BC94" s="672">
        <f>VLOOKUP(BB94,TABLAS!$A$10:$B$14,2,FALSE)</f>
        <v>5</v>
      </c>
      <c r="BD94" s="673" t="s">
        <v>211</v>
      </c>
      <c r="BE94" s="443">
        <f>VLOOKUP(BD94,TABLAS!$A$2:$B$6,2,FALSE)</f>
        <v>2</v>
      </c>
      <c r="BF94" s="683" t="str">
        <f>BC94&amp;BE94</f>
        <v>52</v>
      </c>
      <c r="BG94" s="686" t="str">
        <f>IF(OR(BF94="11",BF94="12",BF94="21",BF94="22",BF94="31"),"BAJO",IF(OR(BF94="13",BF94="23",BF94="32",BF94="41"),"LEVE",IF(OR(BF94="14",BF94="15",BF94="24",BF94="33",BF94="43",BF94="42",BF94="52",BF94="51"),"MODERADO",IF(OR(BF94="25",BF94="34",BF94="35",BF94="44",BF94="45",BF94="53",BF94="54",BF94="55"),"IMPORTANTE",""))))</f>
        <v>MODERADO</v>
      </c>
      <c r="BH94" s="678" t="s">
        <v>148</v>
      </c>
      <c r="BI94" s="681" t="s">
        <v>189</v>
      </c>
      <c r="BJ94" s="682" t="str">
        <f>IF(BH94="SI","NO","SI")</f>
        <v>NO</v>
      </c>
      <c r="BK94" s="682"/>
    </row>
    <row r="95" spans="1:63" ht="14.25" customHeight="1" x14ac:dyDescent="0.25">
      <c r="A95" s="667"/>
      <c r="B95" s="669"/>
      <c r="C95" s="677"/>
      <c r="D95" s="703"/>
      <c r="E95" s="715"/>
      <c r="F95" s="714"/>
      <c r="G95" s="714"/>
      <c r="H95" s="714"/>
      <c r="I95" s="703"/>
      <c r="J95" s="397">
        <v>2</v>
      </c>
      <c r="K95" s="398" t="s">
        <v>263</v>
      </c>
      <c r="L95" s="677"/>
      <c r="M95" s="677"/>
      <c r="N95" s="701"/>
      <c r="O95" s="700"/>
      <c r="P95" s="700"/>
      <c r="Q95" s="700"/>
      <c r="R95" s="677"/>
      <c r="S95" s="400" t="s">
        <v>169</v>
      </c>
      <c r="T95" s="400">
        <f>IFERROR(VLOOKUP($S95,TABLAS!$A$10:$B$14,2,FALSE),0)</f>
        <v>4</v>
      </c>
      <c r="U95" s="698"/>
      <c r="V95" s="697"/>
      <c r="W95" s="697"/>
      <c r="X95" s="443"/>
      <c r="Y95" s="401">
        <v>96</v>
      </c>
      <c r="Z95" s="401"/>
      <c r="AA95" s="401"/>
      <c r="AB95" s="401"/>
      <c r="AC95" s="401" t="str">
        <f>IFERROR(VLOOKUP(Y95,CONTROLES!$A$5:$Y$297,2,FALSE),"")</f>
        <v>Crear procedimiento para traslado interno de funcionarios</v>
      </c>
      <c r="AD95" s="401"/>
      <c r="AE95" s="401" t="s">
        <v>188</v>
      </c>
      <c r="AF95" s="401"/>
      <c r="AG95" s="401"/>
      <c r="AH95" s="401"/>
      <c r="AI95" s="401"/>
      <c r="AJ95" s="401"/>
      <c r="AK95" s="401"/>
      <c r="AL95" s="401"/>
      <c r="AM95" s="401"/>
      <c r="AN95" s="401"/>
      <c r="AO95" s="402" t="str">
        <f>IFERROR(VLOOKUP(Y95,CONTROLES!$A$6:$Y$25,24,FALSE),"")</f>
        <v/>
      </c>
      <c r="AP95" s="402" t="str">
        <f>IFERROR(VLOOKUP(Z95,CONTROLES!$A$6:$Y$25,24,FALSE),"")</f>
        <v/>
      </c>
      <c r="AQ95" s="402" t="str">
        <f>IFERROR(VLOOKUP(AA95,CONTROLES!$A$6:$Y$25,24,FALSE),"")</f>
        <v/>
      </c>
      <c r="AR95" s="402" t="str">
        <f>IFERROR(VLOOKUP(AB95,CONTROLES!$A$6:$Y$25,24,FALSE),"")</f>
        <v/>
      </c>
      <c r="AS95" s="401" t="str">
        <f>IFERROR(VLOOKUP(Y95,CONTROLES!$A$6:$Y$25,5,FALSE),"")</f>
        <v/>
      </c>
      <c r="AT95" s="401" t="str">
        <f>IFERROR(VLOOKUP(Z95,CONTROLES!$A$6:$Y$25,5,FALSE),"")</f>
        <v/>
      </c>
      <c r="AU95" s="401" t="str">
        <f>IFERROR(VLOOKUP(AA95,CONTROLES!$A$6:$Y$25,5,FALSE),"")</f>
        <v/>
      </c>
      <c r="AV95" s="401" t="str">
        <f>IFERROR(VLOOKUP(AB95,CONTROLES!$A$6:$Y$25,5,FALSE),"")</f>
        <v/>
      </c>
      <c r="AW95" s="403">
        <f t="shared" si="16"/>
        <v>0</v>
      </c>
      <c r="AX95" s="403">
        <f t="shared" si="17"/>
        <v>0</v>
      </c>
      <c r="AY95" s="675"/>
      <c r="AZ95" s="672"/>
      <c r="BA95" s="441"/>
      <c r="BB95" s="671"/>
      <c r="BC95" s="672"/>
      <c r="BD95" s="673"/>
      <c r="BE95" s="443"/>
      <c r="BF95" s="684"/>
      <c r="BG95" s="686"/>
      <c r="BH95" s="679"/>
      <c r="BI95" s="681"/>
      <c r="BJ95" s="682"/>
      <c r="BK95" s="682"/>
    </row>
    <row r="96" spans="1:63" ht="14.25" customHeight="1" x14ac:dyDescent="0.25">
      <c r="A96" s="667"/>
      <c r="B96" s="669"/>
      <c r="C96" s="677"/>
      <c r="D96" s="703"/>
      <c r="E96" s="715"/>
      <c r="F96" s="714"/>
      <c r="G96" s="714"/>
      <c r="H96" s="714"/>
      <c r="I96" s="703"/>
      <c r="J96" s="397"/>
      <c r="K96" s="398"/>
      <c r="L96" s="677"/>
      <c r="M96" s="677"/>
      <c r="N96" s="701"/>
      <c r="O96" s="700"/>
      <c r="P96" s="700"/>
      <c r="Q96" s="700"/>
      <c r="R96" s="677"/>
      <c r="S96" s="400"/>
      <c r="T96" s="400">
        <f>IFERROR(VLOOKUP($S96,TABLAS!$A$10:$B$14,2,FALSE),0)</f>
        <v>0</v>
      </c>
      <c r="U96" s="698"/>
      <c r="V96" s="697"/>
      <c r="W96" s="697"/>
      <c r="X96" s="443"/>
      <c r="Y96" s="401"/>
      <c r="Z96" s="401"/>
      <c r="AA96" s="401"/>
      <c r="AB96" s="401"/>
      <c r="AC96" s="401" t="str">
        <f>IFERROR(VLOOKUP(Y96,CONTROLES!$A$5:$Y$297,2,FALSE),"")</f>
        <v/>
      </c>
      <c r="AD96" s="401"/>
      <c r="AE96" s="401"/>
      <c r="AF96" s="401"/>
      <c r="AG96" s="401"/>
      <c r="AH96" s="401"/>
      <c r="AI96" s="401"/>
      <c r="AJ96" s="401"/>
      <c r="AK96" s="401"/>
      <c r="AL96" s="401"/>
      <c r="AM96" s="401"/>
      <c r="AN96" s="401"/>
      <c r="AO96" s="402" t="str">
        <f>IFERROR(VLOOKUP(Y96,CONTROLES!$A$6:$Y$25,24,FALSE),"")</f>
        <v/>
      </c>
      <c r="AP96" s="402" t="str">
        <f>IFERROR(VLOOKUP(Z96,CONTROLES!$A$6:$Y$25,24,FALSE),"")</f>
        <v/>
      </c>
      <c r="AQ96" s="402" t="str">
        <f>IFERROR(VLOOKUP(AA96,CONTROLES!$A$6:$Y$25,24,FALSE),"")</f>
        <v/>
      </c>
      <c r="AR96" s="402" t="str">
        <f>IFERROR(VLOOKUP(AB96,CONTROLES!$A$6:$Y$25,24,FALSE),"")</f>
        <v/>
      </c>
      <c r="AS96" s="401" t="str">
        <f>IFERROR(VLOOKUP(Y96,CONTROLES!$A$6:$Y$25,5,FALSE),"")</f>
        <v/>
      </c>
      <c r="AT96" s="401" t="str">
        <f>IFERROR(VLOOKUP(Z96,CONTROLES!$A$6:$Y$25,5,FALSE),"")</f>
        <v/>
      </c>
      <c r="AU96" s="401" t="str">
        <f>IFERROR(VLOOKUP(AA96,CONTROLES!$A$6:$Y$25,5,FALSE),"")</f>
        <v/>
      </c>
      <c r="AV96" s="401" t="str">
        <f>IFERROR(VLOOKUP(AB96,CONTROLES!$A$6:$Y$25,5,FALSE),"")</f>
        <v/>
      </c>
      <c r="AW96" s="403">
        <f t="shared" si="16"/>
        <v>0</v>
      </c>
      <c r="AX96" s="403">
        <f t="shared" si="17"/>
        <v>0</v>
      </c>
      <c r="AY96" s="675"/>
      <c r="AZ96" s="672"/>
      <c r="BA96" s="441"/>
      <c r="BB96" s="671"/>
      <c r="BC96" s="672"/>
      <c r="BD96" s="673"/>
      <c r="BE96" s="443"/>
      <c r="BF96" s="684"/>
      <c r="BG96" s="686"/>
      <c r="BH96" s="679"/>
      <c r="BI96" s="681"/>
      <c r="BJ96" s="682"/>
      <c r="BK96" s="682"/>
    </row>
    <row r="97" spans="1:63" ht="14.25" customHeight="1" x14ac:dyDescent="0.25">
      <c r="A97" s="667"/>
      <c r="B97" s="669"/>
      <c r="C97" s="677"/>
      <c r="D97" s="703"/>
      <c r="E97" s="715"/>
      <c r="F97" s="714"/>
      <c r="G97" s="714"/>
      <c r="H97" s="714"/>
      <c r="I97" s="703"/>
      <c r="J97" s="397"/>
      <c r="K97" s="398"/>
      <c r="L97" s="677"/>
      <c r="M97" s="677"/>
      <c r="N97" s="701"/>
      <c r="O97" s="700"/>
      <c r="P97" s="700"/>
      <c r="Q97" s="700"/>
      <c r="R97" s="677"/>
      <c r="S97" s="400"/>
      <c r="T97" s="400">
        <f>IFERROR(VLOOKUP($S97,TABLAS!$A$10:$B$14,2,FALSE),0)</f>
        <v>0</v>
      </c>
      <c r="U97" s="698"/>
      <c r="V97" s="697"/>
      <c r="W97" s="697"/>
      <c r="X97" s="443"/>
      <c r="Y97" s="401"/>
      <c r="Z97" s="401"/>
      <c r="AA97" s="401"/>
      <c r="AB97" s="401"/>
      <c r="AC97" s="401" t="str">
        <f>IFERROR(VLOOKUP(Y97,CONTROLES!$A$5:$Y$297,2,FALSE),"")</f>
        <v/>
      </c>
      <c r="AD97" s="401"/>
      <c r="AE97" s="401"/>
      <c r="AF97" s="401"/>
      <c r="AG97" s="401"/>
      <c r="AH97" s="401"/>
      <c r="AI97" s="401"/>
      <c r="AJ97" s="401"/>
      <c r="AK97" s="401"/>
      <c r="AL97" s="401"/>
      <c r="AM97" s="401"/>
      <c r="AN97" s="401"/>
      <c r="AO97" s="402" t="str">
        <f>IFERROR(VLOOKUP(Y97,CONTROLES!$A$6:$Y$25,24,FALSE),"")</f>
        <v/>
      </c>
      <c r="AP97" s="402" t="str">
        <f>IFERROR(VLOOKUP(Z97,CONTROLES!$A$6:$Y$25,24,FALSE),"")</f>
        <v/>
      </c>
      <c r="AQ97" s="402" t="str">
        <f>IFERROR(VLOOKUP(AA97,CONTROLES!$A$6:$Y$25,24,FALSE),"")</f>
        <v/>
      </c>
      <c r="AR97" s="402" t="str">
        <f>IFERROR(VLOOKUP(AB97,CONTROLES!$A$6:$Y$25,24,FALSE),"")</f>
        <v/>
      </c>
      <c r="AS97" s="401" t="str">
        <f>IFERROR(VLOOKUP(Y97,CONTROLES!$A$6:$Y$25,5,FALSE),"")</f>
        <v/>
      </c>
      <c r="AT97" s="401" t="str">
        <f>IFERROR(VLOOKUP(Z97,CONTROLES!$A$6:$Y$25,5,FALSE),"")</f>
        <v/>
      </c>
      <c r="AU97" s="401" t="str">
        <f>IFERROR(VLOOKUP(AA97,CONTROLES!$A$6:$Y$25,5,FALSE),"")</f>
        <v/>
      </c>
      <c r="AV97" s="401" t="str">
        <f>IFERROR(VLOOKUP(AB97,CONTROLES!$A$6:$Y$25,5,FALSE),"")</f>
        <v/>
      </c>
      <c r="AW97" s="403">
        <f t="shared" si="16"/>
        <v>0</v>
      </c>
      <c r="AX97" s="403">
        <f t="shared" si="17"/>
        <v>0</v>
      </c>
      <c r="AY97" s="675"/>
      <c r="AZ97" s="672"/>
      <c r="BA97" s="441"/>
      <c r="BB97" s="671"/>
      <c r="BC97" s="672"/>
      <c r="BD97" s="673"/>
      <c r="BE97" s="443"/>
      <c r="BF97" s="684"/>
      <c r="BG97" s="686"/>
      <c r="BH97" s="679"/>
      <c r="BI97" s="681"/>
      <c r="BJ97" s="682"/>
      <c r="BK97" s="682"/>
    </row>
    <row r="98" spans="1:63" ht="14.25" customHeight="1" x14ac:dyDescent="0.25">
      <c r="A98" s="667"/>
      <c r="B98" s="669"/>
      <c r="C98" s="677"/>
      <c r="D98" s="703"/>
      <c r="E98" s="715"/>
      <c r="F98" s="714"/>
      <c r="G98" s="714"/>
      <c r="H98" s="714"/>
      <c r="I98" s="703"/>
      <c r="J98" s="397"/>
      <c r="K98" s="398"/>
      <c r="L98" s="677"/>
      <c r="M98" s="677"/>
      <c r="N98" s="701"/>
      <c r="O98" s="700"/>
      <c r="P98" s="700"/>
      <c r="Q98" s="700"/>
      <c r="R98" s="677"/>
      <c r="S98" s="400"/>
      <c r="T98" s="400">
        <f>IFERROR(VLOOKUP($S98,TABLAS!$A$10:$B$14,2,FALSE),0)</f>
        <v>0</v>
      </c>
      <c r="U98" s="698"/>
      <c r="V98" s="697"/>
      <c r="W98" s="697"/>
      <c r="X98" s="443"/>
      <c r="Y98" s="401"/>
      <c r="Z98" s="401"/>
      <c r="AA98" s="401"/>
      <c r="AB98" s="401"/>
      <c r="AC98" s="401" t="str">
        <f>IFERROR(VLOOKUP(Y98,CONTROLES!$A$5:$Y$297,2,FALSE),"")</f>
        <v/>
      </c>
      <c r="AD98" s="401"/>
      <c r="AE98" s="401"/>
      <c r="AF98" s="401"/>
      <c r="AG98" s="401"/>
      <c r="AH98" s="401"/>
      <c r="AI98" s="401"/>
      <c r="AJ98" s="401"/>
      <c r="AK98" s="401"/>
      <c r="AL98" s="401"/>
      <c r="AM98" s="401"/>
      <c r="AN98" s="401"/>
      <c r="AO98" s="402" t="str">
        <f>IFERROR(VLOOKUP(Y98,CONTROLES!$A$6:$Y$25,24,FALSE),"")</f>
        <v/>
      </c>
      <c r="AP98" s="402" t="str">
        <f>IFERROR(VLOOKUP(Z98,CONTROLES!$A$6:$Y$25,24,FALSE),"")</f>
        <v/>
      </c>
      <c r="AQ98" s="402" t="str">
        <f>IFERROR(VLOOKUP(AA98,CONTROLES!$A$6:$Y$25,24,FALSE),"")</f>
        <v/>
      </c>
      <c r="AR98" s="402" t="str">
        <f>IFERROR(VLOOKUP(AB98,CONTROLES!$A$6:$Y$25,24,FALSE),"")</f>
        <v/>
      </c>
      <c r="AS98" s="401" t="str">
        <f>IFERROR(VLOOKUP(Y98,CONTROLES!$A$6:$Y$25,5,FALSE),"")</f>
        <v/>
      </c>
      <c r="AT98" s="401" t="str">
        <f>IFERROR(VLOOKUP(Z98,CONTROLES!$A$6:$Y$25,5,FALSE),"")</f>
        <v/>
      </c>
      <c r="AU98" s="401" t="str">
        <f>IFERROR(VLOOKUP(AA98,CONTROLES!$A$6:$Y$25,5,FALSE),"")</f>
        <v/>
      </c>
      <c r="AV98" s="401" t="str">
        <f>IFERROR(VLOOKUP(AB98,CONTROLES!$A$6:$Y$25,5,FALSE),"")</f>
        <v/>
      </c>
      <c r="AW98" s="403">
        <f t="shared" si="16"/>
        <v>0</v>
      </c>
      <c r="AX98" s="403">
        <f t="shared" si="17"/>
        <v>0</v>
      </c>
      <c r="AY98" s="675"/>
      <c r="AZ98" s="672"/>
      <c r="BA98" s="441"/>
      <c r="BB98" s="671"/>
      <c r="BC98" s="672"/>
      <c r="BD98" s="673"/>
      <c r="BE98" s="443"/>
      <c r="BF98" s="684"/>
      <c r="BG98" s="686"/>
      <c r="BH98" s="679"/>
      <c r="BI98" s="681"/>
      <c r="BJ98" s="682"/>
      <c r="BK98" s="682"/>
    </row>
    <row r="99" spans="1:63" ht="14.25" customHeight="1" x14ac:dyDescent="0.25">
      <c r="A99" s="667"/>
      <c r="B99" s="669"/>
      <c r="C99" s="677"/>
      <c r="D99" s="703"/>
      <c r="E99" s="715"/>
      <c r="F99" s="714"/>
      <c r="G99" s="714"/>
      <c r="H99" s="714"/>
      <c r="I99" s="703"/>
      <c r="J99" s="397"/>
      <c r="K99" s="398"/>
      <c r="L99" s="677"/>
      <c r="M99" s="677"/>
      <c r="N99" s="701"/>
      <c r="O99" s="700"/>
      <c r="P99" s="700"/>
      <c r="Q99" s="700"/>
      <c r="R99" s="677"/>
      <c r="S99" s="400"/>
      <c r="T99" s="400">
        <f>IFERROR(VLOOKUP($S99,TABLAS!$A$10:$B$14,2,FALSE),0)</f>
        <v>0</v>
      </c>
      <c r="U99" s="698"/>
      <c r="V99" s="697"/>
      <c r="W99" s="697"/>
      <c r="X99" s="443"/>
      <c r="Y99" s="401"/>
      <c r="Z99" s="401"/>
      <c r="AA99" s="401"/>
      <c r="AB99" s="401"/>
      <c r="AC99" s="401" t="str">
        <f>IFERROR(VLOOKUP(Y99,CONTROLES!$A$5:$Y$297,2,FALSE),"")</f>
        <v/>
      </c>
      <c r="AD99" s="401"/>
      <c r="AE99" s="401"/>
      <c r="AF99" s="401"/>
      <c r="AG99" s="401"/>
      <c r="AH99" s="401"/>
      <c r="AI99" s="401"/>
      <c r="AJ99" s="401"/>
      <c r="AK99" s="401"/>
      <c r="AL99" s="401"/>
      <c r="AM99" s="401"/>
      <c r="AN99" s="401"/>
      <c r="AO99" s="402" t="str">
        <f>IFERROR(VLOOKUP(Y99,CONTROLES!$A$6:$Y$25,24,FALSE),"")</f>
        <v/>
      </c>
      <c r="AP99" s="402" t="str">
        <f>IFERROR(VLOOKUP(Z99,CONTROLES!$A$6:$Y$25,24,FALSE),"")</f>
        <v/>
      </c>
      <c r="AQ99" s="402" t="str">
        <f>IFERROR(VLOOKUP(AA99,CONTROLES!$A$6:$Y$25,24,FALSE),"")</f>
        <v/>
      </c>
      <c r="AR99" s="402" t="str">
        <f>IFERROR(VLOOKUP(AB99,CONTROLES!$A$6:$Y$25,24,FALSE),"")</f>
        <v/>
      </c>
      <c r="AS99" s="401" t="str">
        <f>IFERROR(VLOOKUP(Y99,CONTROLES!$A$6:$Y$25,5,FALSE),"")</f>
        <v/>
      </c>
      <c r="AT99" s="401" t="str">
        <f>IFERROR(VLOOKUP(Z99,CONTROLES!$A$6:$Y$25,5,FALSE),"")</f>
        <v/>
      </c>
      <c r="AU99" s="401" t="str">
        <f>IFERROR(VLOOKUP(AA99,CONTROLES!$A$6:$Y$25,5,FALSE),"")</f>
        <v/>
      </c>
      <c r="AV99" s="401" t="str">
        <f>IFERROR(VLOOKUP(AB99,CONTROLES!$A$6:$Y$25,5,FALSE),"")</f>
        <v/>
      </c>
      <c r="AW99" s="403">
        <f t="shared" si="16"/>
        <v>0</v>
      </c>
      <c r="AX99" s="403">
        <f t="shared" si="17"/>
        <v>0</v>
      </c>
      <c r="AY99" s="675"/>
      <c r="AZ99" s="672"/>
      <c r="BA99" s="441"/>
      <c r="BB99" s="671"/>
      <c r="BC99" s="672"/>
      <c r="BD99" s="673"/>
      <c r="BE99" s="443"/>
      <c r="BF99" s="684"/>
      <c r="BG99" s="686"/>
      <c r="BH99" s="679"/>
      <c r="BI99" s="681"/>
      <c r="BJ99" s="682"/>
      <c r="BK99" s="682"/>
    </row>
    <row r="100" spans="1:63" ht="14.25" customHeight="1" x14ac:dyDescent="0.25">
      <c r="A100" s="668"/>
      <c r="B100" s="669"/>
      <c r="C100" s="677"/>
      <c r="D100" s="704"/>
      <c r="E100" s="716"/>
      <c r="F100" s="714"/>
      <c r="G100" s="714"/>
      <c r="H100" s="714"/>
      <c r="I100" s="704"/>
      <c r="J100" s="397"/>
      <c r="K100" s="398"/>
      <c r="L100" s="677"/>
      <c r="M100" s="677"/>
      <c r="N100" s="701"/>
      <c r="O100" s="700"/>
      <c r="P100" s="700"/>
      <c r="Q100" s="700"/>
      <c r="R100" s="677"/>
      <c r="S100" s="400"/>
      <c r="T100" s="400">
        <f>IFERROR(VLOOKUP($S100,TABLAS!$A$10:$B$14,2,FALSE),0)</f>
        <v>0</v>
      </c>
      <c r="U100" s="698"/>
      <c r="V100" s="697"/>
      <c r="W100" s="697"/>
      <c r="X100" s="443"/>
      <c r="Y100" s="401"/>
      <c r="Z100" s="401"/>
      <c r="AA100" s="401"/>
      <c r="AB100" s="401"/>
      <c r="AC100" s="401" t="str">
        <f>IFERROR(VLOOKUP(Y100,CONTROLES!$A$5:$Y$297,2,FALSE),"")</f>
        <v/>
      </c>
      <c r="AD100" s="401"/>
      <c r="AE100" s="401"/>
      <c r="AF100" s="401"/>
      <c r="AG100" s="401"/>
      <c r="AH100" s="401"/>
      <c r="AI100" s="401"/>
      <c r="AJ100" s="401"/>
      <c r="AK100" s="401"/>
      <c r="AL100" s="401"/>
      <c r="AM100" s="401"/>
      <c r="AN100" s="401"/>
      <c r="AO100" s="402" t="str">
        <f>IFERROR(VLOOKUP(Y100,CONTROLES!$A$6:$Y$25,24,FALSE),"")</f>
        <v/>
      </c>
      <c r="AP100" s="402" t="str">
        <f>IFERROR(VLOOKUP(Z100,CONTROLES!$A$6:$Y$25,24,FALSE),"")</f>
        <v/>
      </c>
      <c r="AQ100" s="402" t="str">
        <f>IFERROR(VLOOKUP(AA100,CONTROLES!$A$6:$Y$25,24,FALSE),"")</f>
        <v/>
      </c>
      <c r="AR100" s="402" t="str">
        <f>IFERROR(VLOOKUP(AB100,CONTROLES!$A$6:$Y$25,24,FALSE),"")</f>
        <v/>
      </c>
      <c r="AS100" s="401" t="str">
        <f>IFERROR(VLOOKUP(Y100,CONTROLES!$A$6:$Y$25,5,FALSE),"")</f>
        <v/>
      </c>
      <c r="AT100" s="401" t="str">
        <f>IFERROR(VLOOKUP(Z100,CONTROLES!$A$6:$Y$25,5,FALSE),"")</f>
        <v/>
      </c>
      <c r="AU100" s="401" t="str">
        <f>IFERROR(VLOOKUP(AA100,CONTROLES!$A$6:$Y$25,5,FALSE),"")</f>
        <v/>
      </c>
      <c r="AV100" s="401" t="str">
        <f>IFERROR(VLOOKUP(AB100,CONTROLES!$A$6:$Y$25,5,FALSE),"")</f>
        <v/>
      </c>
      <c r="AW100" s="403">
        <f t="shared" si="16"/>
        <v>0</v>
      </c>
      <c r="AX100" s="403">
        <f t="shared" si="17"/>
        <v>0</v>
      </c>
      <c r="AY100" s="676"/>
      <c r="AZ100" s="672"/>
      <c r="BA100" s="442"/>
      <c r="BB100" s="671"/>
      <c r="BC100" s="672"/>
      <c r="BD100" s="673"/>
      <c r="BE100" s="443"/>
      <c r="BF100" s="685"/>
      <c r="BG100" s="686"/>
      <c r="BH100" s="680"/>
      <c r="BI100" s="681"/>
      <c r="BJ100" s="682"/>
      <c r="BK100" s="682"/>
    </row>
    <row r="101" spans="1:63" ht="14.25" customHeight="1" x14ac:dyDescent="0.25">
      <c r="A101" s="666">
        <f>A94+1</f>
        <v>15</v>
      </c>
      <c r="B101" s="669" t="s">
        <v>36</v>
      </c>
      <c r="C101" s="677" t="s">
        <v>6</v>
      </c>
      <c r="D101" s="702" t="s">
        <v>23</v>
      </c>
      <c r="E101" s="693" t="s">
        <v>264</v>
      </c>
      <c r="F101" s="714" t="s">
        <v>132</v>
      </c>
      <c r="G101" s="714" t="s">
        <v>133</v>
      </c>
      <c r="H101" s="714" t="s">
        <v>134</v>
      </c>
      <c r="I101" s="703" t="s">
        <v>265</v>
      </c>
      <c r="J101" s="397">
        <v>1</v>
      </c>
      <c r="K101" s="398" t="s">
        <v>266</v>
      </c>
      <c r="L101" s="677" t="s">
        <v>267</v>
      </c>
      <c r="M101" s="677" t="s">
        <v>199</v>
      </c>
      <c r="N101" s="687" t="s">
        <v>200</v>
      </c>
      <c r="O101" s="700" t="s">
        <v>268</v>
      </c>
      <c r="P101" s="700" t="s">
        <v>141</v>
      </c>
      <c r="Q101" s="700" t="s">
        <v>142</v>
      </c>
      <c r="R101" s="677" t="s">
        <v>243</v>
      </c>
      <c r="S101" s="400" t="s">
        <v>146</v>
      </c>
      <c r="T101" s="400">
        <f>IFERROR(VLOOKUP($S101,TABLAS!$A$10:$B$14,2,FALSE),0)</f>
        <v>3</v>
      </c>
      <c r="U101" s="698" t="s">
        <v>211</v>
      </c>
      <c r="V101" s="697">
        <f>IFERROR(VLOOKUP($U101,TABLAS!$A$2:$B$6,2,FALSE),0)</f>
        <v>2</v>
      </c>
      <c r="W101" s="697" t="str">
        <f t="shared" ref="W101" si="28">MAX($T101:$T107)&amp;V101</f>
        <v>32</v>
      </c>
      <c r="X101" s="443" t="str">
        <f t="shared" ref="X101" si="29">IF(OR(W101="11",W101="12",W101="21",W101="22",W101="31"),"BAJO",IF(OR(W101="13",W101="23",W101="32",W101="41"),"LEVE",IF(OR(W101="14",W101="15",W101="24",W101="33",W101="43",W101="42",W101="52",W101="51"),"MODERADO",IF(OR(W101="25",W101="34",W101="35",W101="44",W101="45",W101="53",W101="54",W101="55"),"IMPORTANTE"))))</f>
        <v>LEVE</v>
      </c>
      <c r="Y101" s="401">
        <v>99</v>
      </c>
      <c r="Z101" s="401"/>
      <c r="AA101" s="401"/>
      <c r="AB101" s="401"/>
      <c r="AC101" s="401" t="str">
        <f>IFERROR(VLOOKUP(Y101,CONTROLES!$A$5:$Y$297,2,FALSE),"")</f>
        <v xml:space="preserve">Formato de control para incapacidades, licencias o cambios de cargo </v>
      </c>
      <c r="AD101" s="401"/>
      <c r="AE101" s="401"/>
      <c r="AF101" s="401"/>
      <c r="AG101" s="401"/>
      <c r="AH101" s="401"/>
      <c r="AI101" s="401"/>
      <c r="AJ101" s="401"/>
      <c r="AK101" s="401"/>
      <c r="AL101" s="401"/>
      <c r="AM101" s="401"/>
      <c r="AN101" s="401"/>
      <c r="AO101" s="402" t="str">
        <f>IFERROR(VLOOKUP(Y101,CONTROLES!$A$6:$Y$25,24,FALSE),"")</f>
        <v/>
      </c>
      <c r="AP101" s="402" t="str">
        <f>IFERROR(VLOOKUP(Z101,CONTROLES!$A$6:$Y$25,24,FALSE),"")</f>
        <v/>
      </c>
      <c r="AQ101" s="402" t="str">
        <f>IFERROR(VLOOKUP(AA101,CONTROLES!$A$6:$Y$25,24,FALSE),"")</f>
        <v/>
      </c>
      <c r="AR101" s="402" t="str">
        <f>IFERROR(VLOOKUP(AB101,CONTROLES!$A$6:$Y$25,24,FALSE),"")</f>
        <v/>
      </c>
      <c r="AS101" s="401" t="str">
        <f>IFERROR(VLOOKUP(Y101,CONTROLES!$A$6:$Y$25,5,FALSE),"")</f>
        <v/>
      </c>
      <c r="AT101" s="401" t="str">
        <f>IFERROR(VLOOKUP(Z101,CONTROLES!$A$6:$Y$25,5,FALSE),"")</f>
        <v/>
      </c>
      <c r="AU101" s="401" t="str">
        <f>IFERROR(VLOOKUP(AA101,CONTROLES!$A$6:$Y$25,5,FALSE),"")</f>
        <v/>
      </c>
      <c r="AV101" s="401" t="str">
        <f>IFERROR(VLOOKUP(AB101,CONTROLES!$A$6:$Y$25,5,FALSE),"")</f>
        <v/>
      </c>
      <c r="AW101" s="403">
        <f t="shared" si="16"/>
        <v>0</v>
      </c>
      <c r="AX101" s="403">
        <f t="shared" si="17"/>
        <v>0</v>
      </c>
      <c r="AY101" s="674" t="str">
        <f>IF(MAX(AX101:AX107)&gt;MAX(BF101:BF107),"Consecuencia",IF(MAX(AX101:AX107)&gt;MAX(BF101:BF107),"Probabilidad",""))</f>
        <v/>
      </c>
      <c r="AZ101" s="672">
        <f>IF(AY101="Probabilidad",MAX(BF101:BF107),MAX(AX101:AX107))</f>
        <v>0</v>
      </c>
      <c r="BA101" s="440" t="str" cm="1">
        <f t="array" ref="BA101">IF(OR(AY101="Consecuencia",AY101="Probabilidad"),IF(AZ101&lt;CONTROLES!$AA$16:$AB$16,IF(AND(AZ101&gt;=CONTROLES!$AA$15,AZ101&lt;CONTROLES!$AB$15),CONTROLES!$AC$15,IF(AND(AZ101&gt;=CONTROLES!$AA$14,AZ101&lt;CONTROLES!$AB$14),CONTROLES!$AC$14,IF(AND(AZ101&gt;=CONTROLES!$AA$13,AZ101&lt;CONTROLES!$AB$13),CONTROLES!$AC$13,IF(AND(AZ101&gt;=CONTROLES!$AA$12,AZ101&lt;=CONTROLES!$AB$12),CONTROLES!$AC$12))))),"")</f>
        <v/>
      </c>
      <c r="BB101" s="671" t="s">
        <v>144</v>
      </c>
      <c r="BC101" s="672">
        <f>VLOOKUP(BB101,TABLAS!$A$10:$B$14,2,FALSE)</f>
        <v>5</v>
      </c>
      <c r="BD101" s="673" t="s">
        <v>211</v>
      </c>
      <c r="BE101" s="443">
        <f>VLOOKUP(BD101,TABLAS!$A$2:$B$6,2,FALSE)</f>
        <v>2</v>
      </c>
      <c r="BF101" s="683" t="str">
        <f>BC101&amp;BE101</f>
        <v>52</v>
      </c>
      <c r="BG101" s="686" t="str">
        <f>IF(OR(BF101="11",BF101="12",BF101="21",BF101="22",BF101="31"),"BAJO",IF(OR(BF101="13",BF101="23",BF101="32",BF101="41"),"LEVE",IF(OR(BF101="14",BF101="15",BF101="24",BF101="33",BF101="43",BF101="42",BF101="52",BF101="51"),"MODERADO",IF(OR(BF101="25",BF101="34",BF101="35",BF101="44",BF101="45",BF101="53",BF101="54",BF101="55"),"IMPORTANTE",""))))</f>
        <v>MODERADO</v>
      </c>
      <c r="BH101" s="678" t="s">
        <v>148</v>
      </c>
      <c r="BI101" s="681" t="s">
        <v>189</v>
      </c>
      <c r="BJ101" s="682" t="str">
        <f>IF(BH101="SI","NO","SI")</f>
        <v>NO</v>
      </c>
      <c r="BK101" s="682"/>
    </row>
    <row r="102" spans="1:63" ht="14.25" customHeight="1" x14ac:dyDescent="0.25">
      <c r="A102" s="667"/>
      <c r="B102" s="669"/>
      <c r="C102" s="677"/>
      <c r="D102" s="703"/>
      <c r="E102" s="715"/>
      <c r="F102" s="714"/>
      <c r="G102" s="714"/>
      <c r="H102" s="714"/>
      <c r="I102" s="703"/>
      <c r="J102" s="397">
        <v>2</v>
      </c>
      <c r="K102" s="398" t="s">
        <v>269</v>
      </c>
      <c r="L102" s="677"/>
      <c r="M102" s="677"/>
      <c r="N102" s="688"/>
      <c r="O102" s="700"/>
      <c r="P102" s="700"/>
      <c r="Q102" s="700"/>
      <c r="R102" s="677"/>
      <c r="S102" s="400" t="s">
        <v>164</v>
      </c>
      <c r="T102" s="400">
        <f>IFERROR(VLOOKUP($S102,TABLAS!$A$10:$B$14,2,FALSE),0)</f>
        <v>1</v>
      </c>
      <c r="U102" s="698"/>
      <c r="V102" s="697"/>
      <c r="W102" s="697"/>
      <c r="X102" s="443"/>
      <c r="Y102" s="401">
        <v>107</v>
      </c>
      <c r="Z102" s="401"/>
      <c r="AA102" s="401"/>
      <c r="AB102" s="401"/>
      <c r="AC102" s="401" t="str">
        <f>IFERROR(VLOOKUP(Y102,CONTROLES!$A$5:$Y$297,2,FALSE),"")</f>
        <v>AJUSTE EN EL PLAN DE CONTINUIDAD DEL NEGOCIO - ACUERDO 020</v>
      </c>
      <c r="AD102" s="401"/>
      <c r="AE102" s="401"/>
      <c r="AF102" s="401"/>
      <c r="AG102" s="401"/>
      <c r="AH102" s="401"/>
      <c r="AI102" s="401"/>
      <c r="AJ102" s="401"/>
      <c r="AK102" s="401"/>
      <c r="AL102" s="401"/>
      <c r="AM102" s="401"/>
      <c r="AN102" s="401"/>
      <c r="AO102" s="402" t="str">
        <f>IFERROR(VLOOKUP(Y102,CONTROLES!$A$6:$Y$25,24,FALSE),"")</f>
        <v/>
      </c>
      <c r="AP102" s="402" t="str">
        <f>IFERROR(VLOOKUP(Z102,CONTROLES!$A$6:$Y$25,24,FALSE),"")</f>
        <v/>
      </c>
      <c r="AQ102" s="402" t="str">
        <f>IFERROR(VLOOKUP(AA102,CONTROLES!$A$6:$Y$25,24,FALSE),"")</f>
        <v/>
      </c>
      <c r="AR102" s="402" t="str">
        <f>IFERROR(VLOOKUP(AB102,CONTROLES!$A$6:$Y$25,24,FALSE),"")</f>
        <v/>
      </c>
      <c r="AS102" s="401" t="str">
        <f>IFERROR(VLOOKUP(Y102,CONTROLES!$A$6:$Y$25,5,FALSE),"")</f>
        <v/>
      </c>
      <c r="AT102" s="401" t="str">
        <f>IFERROR(VLOOKUP(Z102,CONTROLES!$A$6:$Y$25,5,FALSE),"")</f>
        <v/>
      </c>
      <c r="AU102" s="401" t="str">
        <f>IFERROR(VLOOKUP(AA102,CONTROLES!$A$6:$Y$25,5,FALSE),"")</f>
        <v/>
      </c>
      <c r="AV102" s="401" t="str">
        <f>IFERROR(VLOOKUP(AB102,CONTROLES!$A$6:$Y$25,5,FALSE),"")</f>
        <v/>
      </c>
      <c r="AW102" s="403">
        <f t="shared" si="16"/>
        <v>0</v>
      </c>
      <c r="AX102" s="403">
        <f t="shared" si="17"/>
        <v>0</v>
      </c>
      <c r="AY102" s="675"/>
      <c r="AZ102" s="672"/>
      <c r="BA102" s="441"/>
      <c r="BB102" s="671"/>
      <c r="BC102" s="672"/>
      <c r="BD102" s="673"/>
      <c r="BE102" s="443"/>
      <c r="BF102" s="684"/>
      <c r="BG102" s="686"/>
      <c r="BH102" s="679"/>
      <c r="BI102" s="681"/>
      <c r="BJ102" s="682"/>
      <c r="BK102" s="682"/>
    </row>
    <row r="103" spans="1:63" ht="14.25" customHeight="1" x14ac:dyDescent="0.25">
      <c r="A103" s="667"/>
      <c r="B103" s="669"/>
      <c r="C103" s="677"/>
      <c r="D103" s="703"/>
      <c r="E103" s="715"/>
      <c r="F103" s="714"/>
      <c r="G103" s="714"/>
      <c r="H103" s="714"/>
      <c r="I103" s="703"/>
      <c r="J103" s="397">
        <v>3</v>
      </c>
      <c r="K103" s="398" t="s">
        <v>270</v>
      </c>
      <c r="L103" s="677"/>
      <c r="M103" s="677"/>
      <c r="N103" s="688"/>
      <c r="O103" s="700"/>
      <c r="P103" s="700"/>
      <c r="Q103" s="700"/>
      <c r="R103" s="677"/>
      <c r="S103" s="400" t="s">
        <v>164</v>
      </c>
      <c r="T103" s="400">
        <f>IFERROR(VLOOKUP($S103,TABLAS!$A$10:$B$14,2,FALSE),0)</f>
        <v>1</v>
      </c>
      <c r="U103" s="698"/>
      <c r="V103" s="697"/>
      <c r="W103" s="697"/>
      <c r="X103" s="443"/>
      <c r="Y103" s="401">
        <v>107</v>
      </c>
      <c r="Z103" s="401"/>
      <c r="AA103" s="401"/>
      <c r="AB103" s="401"/>
      <c r="AC103" s="401"/>
      <c r="AD103" s="401"/>
      <c r="AE103" s="401"/>
      <c r="AF103" s="401"/>
      <c r="AG103" s="401"/>
      <c r="AH103" s="401"/>
      <c r="AI103" s="401"/>
      <c r="AJ103" s="401"/>
      <c r="AK103" s="401"/>
      <c r="AL103" s="401"/>
      <c r="AM103" s="401"/>
      <c r="AN103" s="401"/>
      <c r="AO103" s="402" t="str">
        <f>IFERROR(VLOOKUP(Y103,CONTROLES!$A$6:$Y$25,24,FALSE),"")</f>
        <v/>
      </c>
      <c r="AP103" s="402" t="str">
        <f>IFERROR(VLOOKUP(Z103,CONTROLES!$A$6:$Y$25,24,FALSE),"")</f>
        <v/>
      </c>
      <c r="AQ103" s="402" t="str">
        <f>IFERROR(VLOOKUP(AA103,CONTROLES!$A$6:$Y$25,24,FALSE),"")</f>
        <v/>
      </c>
      <c r="AR103" s="402" t="str">
        <f>IFERROR(VLOOKUP(AB103,CONTROLES!$A$6:$Y$25,24,FALSE),"")</f>
        <v/>
      </c>
      <c r="AS103" s="401" t="str">
        <f>IFERROR(VLOOKUP(Y103,CONTROLES!$A$6:$Y$25,5,FALSE),"")</f>
        <v/>
      </c>
      <c r="AT103" s="401" t="str">
        <f>IFERROR(VLOOKUP(Z103,CONTROLES!$A$6:$Y$25,5,FALSE),"")</f>
        <v/>
      </c>
      <c r="AU103" s="401" t="str">
        <f>IFERROR(VLOOKUP(AA103,CONTROLES!$A$6:$Y$25,5,FALSE),"")</f>
        <v/>
      </c>
      <c r="AV103" s="401" t="str">
        <f>IFERROR(VLOOKUP(AB103,CONTROLES!$A$6:$Y$25,5,FALSE),"")</f>
        <v/>
      </c>
      <c r="AW103" s="403">
        <f t="shared" si="16"/>
        <v>0</v>
      </c>
      <c r="AX103" s="403">
        <f t="shared" si="17"/>
        <v>0</v>
      </c>
      <c r="AY103" s="675"/>
      <c r="AZ103" s="672"/>
      <c r="BA103" s="441"/>
      <c r="BB103" s="671"/>
      <c r="BC103" s="672"/>
      <c r="BD103" s="673"/>
      <c r="BE103" s="443"/>
      <c r="BF103" s="684"/>
      <c r="BG103" s="686"/>
      <c r="BH103" s="679"/>
      <c r="BI103" s="681"/>
      <c r="BJ103" s="682"/>
      <c r="BK103" s="682"/>
    </row>
    <row r="104" spans="1:63" ht="14.25" customHeight="1" x14ac:dyDescent="0.25">
      <c r="A104" s="667"/>
      <c r="B104" s="669"/>
      <c r="C104" s="677"/>
      <c r="D104" s="703"/>
      <c r="E104" s="715"/>
      <c r="F104" s="714"/>
      <c r="G104" s="714"/>
      <c r="H104" s="714"/>
      <c r="I104" s="703"/>
      <c r="J104" s="397">
        <v>4</v>
      </c>
      <c r="K104" s="398"/>
      <c r="L104" s="677"/>
      <c r="M104" s="677"/>
      <c r="N104" s="688"/>
      <c r="O104" s="700"/>
      <c r="P104" s="700"/>
      <c r="Q104" s="700"/>
      <c r="R104" s="677"/>
      <c r="S104" s="400"/>
      <c r="T104" s="400">
        <f>IFERROR(VLOOKUP($S104,TABLAS!$A$10:$B$14,2,FALSE),0)</f>
        <v>0</v>
      </c>
      <c r="U104" s="698"/>
      <c r="V104" s="697"/>
      <c r="W104" s="697"/>
      <c r="X104" s="443"/>
      <c r="Y104" s="401"/>
      <c r="Z104" s="401"/>
      <c r="AA104" s="401"/>
      <c r="AB104" s="401"/>
      <c r="AC104" s="401"/>
      <c r="AD104" s="401"/>
      <c r="AE104" s="401"/>
      <c r="AF104" s="401"/>
      <c r="AG104" s="401"/>
      <c r="AH104" s="401"/>
      <c r="AI104" s="401"/>
      <c r="AJ104" s="401"/>
      <c r="AK104" s="401"/>
      <c r="AL104" s="401"/>
      <c r="AM104" s="401"/>
      <c r="AN104" s="401"/>
      <c r="AO104" s="402" t="str">
        <f>IFERROR(VLOOKUP(Y104,CONTROLES!$A$6:$Y$25,24,FALSE),"")</f>
        <v/>
      </c>
      <c r="AP104" s="402" t="str">
        <f>IFERROR(VLOOKUP(Z104,CONTROLES!$A$6:$Y$25,24,FALSE),"")</f>
        <v/>
      </c>
      <c r="AQ104" s="402" t="str">
        <f>IFERROR(VLOOKUP(AA104,CONTROLES!$A$6:$Y$25,24,FALSE),"")</f>
        <v/>
      </c>
      <c r="AR104" s="402" t="str">
        <f>IFERROR(VLOOKUP(AB104,CONTROLES!$A$6:$Y$25,24,FALSE),"")</f>
        <v/>
      </c>
      <c r="AS104" s="401" t="str">
        <f>IFERROR(VLOOKUP(Y104,CONTROLES!$A$6:$Y$25,5,FALSE),"")</f>
        <v/>
      </c>
      <c r="AT104" s="401" t="str">
        <f>IFERROR(VLOOKUP(Z104,CONTROLES!$A$6:$Y$25,5,FALSE),"")</f>
        <v/>
      </c>
      <c r="AU104" s="401" t="str">
        <f>IFERROR(VLOOKUP(AA104,CONTROLES!$A$6:$Y$25,5,FALSE),"")</f>
        <v/>
      </c>
      <c r="AV104" s="401" t="str">
        <f>IFERROR(VLOOKUP(AB104,CONTROLES!$A$6:$Y$25,5,FALSE),"")</f>
        <v/>
      </c>
      <c r="AW104" s="403">
        <f t="shared" ref="AW104:AW168" si="30">IFERROR(AVERAGEIFS(AO104:AR104,AS104:AV104,"Probabilidad"),0)</f>
        <v>0</v>
      </c>
      <c r="AX104" s="403">
        <f t="shared" ref="AX104:AX168" si="31">IFERROR(AVERAGEIFS(AO104:AR104,AS104:AV104,"Consecuencia"),0)</f>
        <v>0</v>
      </c>
      <c r="AY104" s="675"/>
      <c r="AZ104" s="672"/>
      <c r="BA104" s="441"/>
      <c r="BB104" s="671"/>
      <c r="BC104" s="672"/>
      <c r="BD104" s="673"/>
      <c r="BE104" s="443"/>
      <c r="BF104" s="684"/>
      <c r="BG104" s="686"/>
      <c r="BH104" s="679"/>
      <c r="BI104" s="681"/>
      <c r="BJ104" s="682"/>
      <c r="BK104" s="682"/>
    </row>
    <row r="105" spans="1:63" ht="14.25" customHeight="1" x14ac:dyDescent="0.25">
      <c r="A105" s="667"/>
      <c r="B105" s="669"/>
      <c r="C105" s="677"/>
      <c r="D105" s="703"/>
      <c r="E105" s="715"/>
      <c r="F105" s="714"/>
      <c r="G105" s="714"/>
      <c r="H105" s="714"/>
      <c r="I105" s="703"/>
      <c r="J105" s="397"/>
      <c r="K105" s="398"/>
      <c r="L105" s="677"/>
      <c r="M105" s="677"/>
      <c r="N105" s="688"/>
      <c r="O105" s="700"/>
      <c r="P105" s="700"/>
      <c r="Q105" s="700"/>
      <c r="R105" s="677"/>
      <c r="S105" s="400"/>
      <c r="T105" s="400">
        <f>IFERROR(VLOOKUP($S105,TABLAS!$A$10:$B$14,2,FALSE),0)</f>
        <v>0</v>
      </c>
      <c r="U105" s="698"/>
      <c r="V105" s="697"/>
      <c r="W105" s="697"/>
      <c r="X105" s="443"/>
      <c r="Y105" s="401"/>
      <c r="Z105" s="401"/>
      <c r="AA105" s="401"/>
      <c r="AB105" s="401"/>
      <c r="AC105" s="401"/>
      <c r="AD105" s="401"/>
      <c r="AE105" s="401"/>
      <c r="AF105" s="401"/>
      <c r="AG105" s="401"/>
      <c r="AH105" s="401"/>
      <c r="AI105" s="401"/>
      <c r="AJ105" s="401"/>
      <c r="AK105" s="401"/>
      <c r="AL105" s="401"/>
      <c r="AM105" s="401"/>
      <c r="AN105" s="401"/>
      <c r="AO105" s="402" t="str">
        <f>IFERROR(VLOOKUP(Y105,CONTROLES!$A$6:$Y$25,24,FALSE),"")</f>
        <v/>
      </c>
      <c r="AP105" s="402" t="str">
        <f>IFERROR(VLOOKUP(Z105,CONTROLES!$A$6:$Y$25,24,FALSE),"")</f>
        <v/>
      </c>
      <c r="AQ105" s="402" t="str">
        <f>IFERROR(VLOOKUP(AA105,CONTROLES!$A$6:$Y$25,24,FALSE),"")</f>
        <v/>
      </c>
      <c r="AR105" s="402" t="str">
        <f>IFERROR(VLOOKUP(AB105,CONTROLES!$A$6:$Y$25,24,FALSE),"")</f>
        <v/>
      </c>
      <c r="AS105" s="401" t="str">
        <f>IFERROR(VLOOKUP(Y105,CONTROLES!$A$6:$Y$25,5,FALSE),"")</f>
        <v/>
      </c>
      <c r="AT105" s="401" t="str">
        <f>IFERROR(VLOOKUP(Z105,CONTROLES!$A$6:$Y$25,5,FALSE),"")</f>
        <v/>
      </c>
      <c r="AU105" s="401" t="str">
        <f>IFERROR(VLOOKUP(AA105,CONTROLES!$A$6:$Y$25,5,FALSE),"")</f>
        <v/>
      </c>
      <c r="AV105" s="401" t="str">
        <f>IFERROR(VLOOKUP(AB105,CONTROLES!$A$6:$Y$25,5,FALSE),"")</f>
        <v/>
      </c>
      <c r="AW105" s="403">
        <f t="shared" si="30"/>
        <v>0</v>
      </c>
      <c r="AX105" s="403">
        <f t="shared" si="31"/>
        <v>0</v>
      </c>
      <c r="AY105" s="675"/>
      <c r="AZ105" s="672"/>
      <c r="BA105" s="441"/>
      <c r="BB105" s="671"/>
      <c r="BC105" s="672"/>
      <c r="BD105" s="673"/>
      <c r="BE105" s="443"/>
      <c r="BF105" s="684"/>
      <c r="BG105" s="686"/>
      <c r="BH105" s="679"/>
      <c r="BI105" s="681"/>
      <c r="BJ105" s="682"/>
      <c r="BK105" s="682"/>
    </row>
    <row r="106" spans="1:63" ht="14.25" customHeight="1" x14ac:dyDescent="0.25">
      <c r="A106" s="667"/>
      <c r="B106" s="669"/>
      <c r="C106" s="677"/>
      <c r="D106" s="703"/>
      <c r="E106" s="715"/>
      <c r="F106" s="714"/>
      <c r="G106" s="714"/>
      <c r="H106" s="714"/>
      <c r="I106" s="703"/>
      <c r="J106" s="397"/>
      <c r="K106" s="398"/>
      <c r="L106" s="677"/>
      <c r="M106" s="677"/>
      <c r="N106" s="688"/>
      <c r="O106" s="700"/>
      <c r="P106" s="700"/>
      <c r="Q106" s="700"/>
      <c r="R106" s="677"/>
      <c r="S106" s="400"/>
      <c r="T106" s="400">
        <f>IFERROR(VLOOKUP($S106,TABLAS!$A$10:$B$14,2,FALSE),0)</f>
        <v>0</v>
      </c>
      <c r="U106" s="698"/>
      <c r="V106" s="697"/>
      <c r="W106" s="697"/>
      <c r="X106" s="443"/>
      <c r="Y106" s="401"/>
      <c r="Z106" s="401"/>
      <c r="AA106" s="401"/>
      <c r="AB106" s="401"/>
      <c r="AC106" s="401"/>
      <c r="AD106" s="401"/>
      <c r="AE106" s="401"/>
      <c r="AF106" s="401"/>
      <c r="AG106" s="401"/>
      <c r="AH106" s="401"/>
      <c r="AI106" s="401"/>
      <c r="AJ106" s="401"/>
      <c r="AK106" s="401"/>
      <c r="AL106" s="401"/>
      <c r="AM106" s="401"/>
      <c r="AN106" s="401"/>
      <c r="AO106" s="402" t="str">
        <f>IFERROR(VLOOKUP(Y106,CONTROLES!$A$6:$Y$25,24,FALSE),"")</f>
        <v/>
      </c>
      <c r="AP106" s="402" t="str">
        <f>IFERROR(VLOOKUP(Z106,CONTROLES!$A$6:$Y$25,24,FALSE),"")</f>
        <v/>
      </c>
      <c r="AQ106" s="402" t="str">
        <f>IFERROR(VLOOKUP(AA106,CONTROLES!$A$6:$Y$25,24,FALSE),"")</f>
        <v/>
      </c>
      <c r="AR106" s="402" t="str">
        <f>IFERROR(VLOOKUP(AB106,CONTROLES!$A$6:$Y$25,24,FALSE),"")</f>
        <v/>
      </c>
      <c r="AS106" s="401" t="str">
        <f>IFERROR(VLOOKUP(Y106,CONTROLES!$A$6:$Y$25,5,FALSE),"")</f>
        <v/>
      </c>
      <c r="AT106" s="401" t="str">
        <f>IFERROR(VLOOKUP(Z106,CONTROLES!$A$6:$Y$25,5,FALSE),"")</f>
        <v/>
      </c>
      <c r="AU106" s="401" t="str">
        <f>IFERROR(VLOOKUP(AA106,CONTROLES!$A$6:$Y$25,5,FALSE),"")</f>
        <v/>
      </c>
      <c r="AV106" s="401" t="str">
        <f>IFERROR(VLOOKUP(AB106,CONTROLES!$A$6:$Y$25,5,FALSE),"")</f>
        <v/>
      </c>
      <c r="AW106" s="403">
        <f t="shared" si="30"/>
        <v>0</v>
      </c>
      <c r="AX106" s="403">
        <f t="shared" si="31"/>
        <v>0</v>
      </c>
      <c r="AY106" s="675"/>
      <c r="AZ106" s="672"/>
      <c r="BA106" s="441"/>
      <c r="BB106" s="671"/>
      <c r="BC106" s="672"/>
      <c r="BD106" s="673"/>
      <c r="BE106" s="443"/>
      <c r="BF106" s="684"/>
      <c r="BG106" s="686"/>
      <c r="BH106" s="679"/>
      <c r="BI106" s="681"/>
      <c r="BJ106" s="682"/>
      <c r="BK106" s="682"/>
    </row>
    <row r="107" spans="1:63" ht="14.25" customHeight="1" x14ac:dyDescent="0.25">
      <c r="A107" s="668"/>
      <c r="B107" s="669"/>
      <c r="C107" s="677"/>
      <c r="D107" s="704"/>
      <c r="E107" s="716"/>
      <c r="F107" s="714"/>
      <c r="G107" s="714"/>
      <c r="H107" s="714"/>
      <c r="I107" s="704"/>
      <c r="J107" s="396"/>
      <c r="K107" s="398"/>
      <c r="L107" s="677"/>
      <c r="M107" s="677"/>
      <c r="N107" s="689"/>
      <c r="O107" s="700"/>
      <c r="P107" s="700"/>
      <c r="Q107" s="700"/>
      <c r="R107" s="677"/>
      <c r="S107" s="400"/>
      <c r="T107" s="400">
        <f>IFERROR(VLOOKUP($S107,TABLAS!$A$10:$B$14,2,FALSE),0)</f>
        <v>0</v>
      </c>
      <c r="U107" s="698"/>
      <c r="V107" s="697"/>
      <c r="W107" s="697"/>
      <c r="X107" s="443"/>
      <c r="Y107" s="401"/>
      <c r="Z107" s="401"/>
      <c r="AA107" s="401"/>
      <c r="AB107" s="401"/>
      <c r="AC107" s="401"/>
      <c r="AD107" s="401"/>
      <c r="AE107" s="401"/>
      <c r="AF107" s="401"/>
      <c r="AG107" s="401"/>
      <c r="AH107" s="401"/>
      <c r="AI107" s="401"/>
      <c r="AJ107" s="401"/>
      <c r="AK107" s="401"/>
      <c r="AL107" s="401"/>
      <c r="AM107" s="401"/>
      <c r="AN107" s="401"/>
      <c r="AO107" s="402" t="str">
        <f>IFERROR(VLOOKUP(Y107,CONTROLES!$A$6:$Y$25,24,FALSE),"")</f>
        <v/>
      </c>
      <c r="AP107" s="402" t="str">
        <f>IFERROR(VLOOKUP(Z107,CONTROLES!$A$6:$Y$25,24,FALSE),"")</f>
        <v/>
      </c>
      <c r="AQ107" s="402" t="str">
        <f>IFERROR(VLOOKUP(AA107,CONTROLES!$A$6:$Y$25,24,FALSE),"")</f>
        <v/>
      </c>
      <c r="AR107" s="402" t="str">
        <f>IFERROR(VLOOKUP(AB107,CONTROLES!$A$6:$Y$25,24,FALSE),"")</f>
        <v/>
      </c>
      <c r="AS107" s="401" t="str">
        <f>IFERROR(VLOOKUP(Y107,CONTROLES!$A$6:$Y$25,5,FALSE),"")</f>
        <v/>
      </c>
      <c r="AT107" s="401" t="str">
        <f>IFERROR(VLOOKUP(Z107,CONTROLES!$A$6:$Y$25,5,FALSE),"")</f>
        <v/>
      </c>
      <c r="AU107" s="401" t="str">
        <f>IFERROR(VLOOKUP(AA107,CONTROLES!$A$6:$Y$25,5,FALSE),"")</f>
        <v/>
      </c>
      <c r="AV107" s="401" t="str">
        <f>IFERROR(VLOOKUP(AB107,CONTROLES!$A$6:$Y$25,5,FALSE),"")</f>
        <v/>
      </c>
      <c r="AW107" s="403">
        <f t="shared" si="30"/>
        <v>0</v>
      </c>
      <c r="AX107" s="403">
        <f t="shared" si="31"/>
        <v>0</v>
      </c>
      <c r="AY107" s="676"/>
      <c r="AZ107" s="672"/>
      <c r="BA107" s="442"/>
      <c r="BB107" s="671"/>
      <c r="BC107" s="672"/>
      <c r="BD107" s="673"/>
      <c r="BE107" s="443"/>
      <c r="BF107" s="685"/>
      <c r="BG107" s="686"/>
      <c r="BH107" s="680"/>
      <c r="BI107" s="681"/>
      <c r="BJ107" s="682"/>
      <c r="BK107" s="682"/>
    </row>
    <row r="108" spans="1:63" ht="14.25" customHeight="1" x14ac:dyDescent="0.25">
      <c r="A108" s="666">
        <f>A101+1</f>
        <v>16</v>
      </c>
      <c r="B108" s="669" t="s">
        <v>33</v>
      </c>
      <c r="C108" s="677" t="s">
        <v>6</v>
      </c>
      <c r="D108" s="702" t="s">
        <v>271</v>
      </c>
      <c r="E108" s="693" t="s">
        <v>21</v>
      </c>
      <c r="F108" s="714" t="s">
        <v>132</v>
      </c>
      <c r="G108" s="714" t="s">
        <v>133</v>
      </c>
      <c r="H108" s="714" t="s">
        <v>134</v>
      </c>
      <c r="I108" s="703" t="s">
        <v>272</v>
      </c>
      <c r="J108" s="397">
        <v>1</v>
      </c>
      <c r="K108" s="398" t="s">
        <v>273</v>
      </c>
      <c r="L108" s="677" t="s">
        <v>274</v>
      </c>
      <c r="M108" s="677" t="s">
        <v>199</v>
      </c>
      <c r="N108" s="701" t="s">
        <v>200</v>
      </c>
      <c r="O108" s="700" t="s">
        <v>201</v>
      </c>
      <c r="P108" s="700" t="s">
        <v>275</v>
      </c>
      <c r="Q108" s="700" t="s">
        <v>276</v>
      </c>
      <c r="R108" s="677" t="s">
        <v>277</v>
      </c>
      <c r="S108" s="400" t="s">
        <v>146</v>
      </c>
      <c r="T108" s="400">
        <f>IFERROR(VLOOKUP($S108,TABLAS!$A$10:$B$14,2,FALSE),0)</f>
        <v>3</v>
      </c>
      <c r="U108" s="698" t="s">
        <v>180</v>
      </c>
      <c r="V108" s="697">
        <f>IFERROR(VLOOKUP($U108,TABLAS!$A$2:$B$6,2,FALSE),0)</f>
        <v>4</v>
      </c>
      <c r="W108" s="697" t="str">
        <f t="shared" ref="W108" si="32">MAX($T108:$T114)&amp;V108</f>
        <v>44</v>
      </c>
      <c r="X108" s="443" t="str">
        <f t="shared" ref="X108" si="33">IF(OR(W108="11",W108="12",W108="21",W108="22",W108="31"),"BAJO",IF(OR(W108="13",W108="23",W108="32",W108="41"),"LEVE",IF(OR(W108="14",W108="15",W108="24",W108="33",W108="43",W108="42",W108="52",W108="51"),"MODERADO",IF(OR(W108="25",W108="34",W108="35",W108="44",W108="45",W108="53",W108="54",W108="55"),"IMPORTANTE"))))</f>
        <v>IMPORTANTE</v>
      </c>
      <c r="Y108" s="401">
        <v>108</v>
      </c>
      <c r="Z108" s="401"/>
      <c r="AA108" s="401"/>
      <c r="AB108" s="401"/>
      <c r="AC108" s="401"/>
      <c r="AD108" s="401"/>
      <c r="AE108" s="401"/>
      <c r="AF108" s="401"/>
      <c r="AG108" s="401"/>
      <c r="AH108" s="401"/>
      <c r="AI108" s="401"/>
      <c r="AJ108" s="401"/>
      <c r="AK108" s="401"/>
      <c r="AL108" s="401"/>
      <c r="AM108" s="401"/>
      <c r="AN108" s="401"/>
      <c r="AO108" s="402" t="str">
        <f>IFERROR(VLOOKUP(Y108,CONTROLES!$A$6:$Y$25,24,FALSE),"")</f>
        <v/>
      </c>
      <c r="AP108" s="402" t="str">
        <f>IFERROR(VLOOKUP(Z108,CONTROLES!$A$6:$Y$25,24,FALSE),"")</f>
        <v/>
      </c>
      <c r="AQ108" s="402" t="str">
        <f>IFERROR(VLOOKUP(AA108,CONTROLES!$A$6:$Y$25,24,FALSE),"")</f>
        <v/>
      </c>
      <c r="AR108" s="402" t="str">
        <f>IFERROR(VLOOKUP(AB108,CONTROLES!$A$6:$Y$25,24,FALSE),"")</f>
        <v/>
      </c>
      <c r="AS108" s="401" t="str">
        <f>IFERROR(VLOOKUP(Y108,CONTROLES!$A$6:$Y$25,5,FALSE),"")</f>
        <v/>
      </c>
      <c r="AT108" s="401" t="str">
        <f>IFERROR(VLOOKUP(Z108,CONTROLES!$A$6:$Y$25,5,FALSE),"")</f>
        <v/>
      </c>
      <c r="AU108" s="401" t="str">
        <f>IFERROR(VLOOKUP(AA108,CONTROLES!$A$6:$Y$25,5,FALSE),"")</f>
        <v/>
      </c>
      <c r="AV108" s="401" t="str">
        <f>IFERROR(VLOOKUP(AB108,CONTROLES!$A$6:$Y$25,5,FALSE),"")</f>
        <v/>
      </c>
      <c r="AW108" s="403">
        <f t="shared" si="30"/>
        <v>0</v>
      </c>
      <c r="AX108" s="403">
        <f t="shared" si="31"/>
        <v>0</v>
      </c>
      <c r="AY108" s="674" t="str">
        <f>IF(MAX(AX108:AX114)&gt;MAX(BF108:BF114),"Consecuencia",IF(MAX(AX108:AX114)&gt;MAX(BF108:BF114),"Probabilidad",""))</f>
        <v/>
      </c>
      <c r="AZ108" s="672">
        <f>IF(AY108="Probabilidad",MAX(BF108:BF114),MAX(AX108:AX114))</f>
        <v>0</v>
      </c>
      <c r="BA108" s="440" t="str" cm="1">
        <f t="array" ref="BA108">IF(OR(AY108="Consecuencia",AY108="Probabilidad"),IF(AZ108&lt;CONTROLES!$AA$16:$AB$16,IF(AND(AZ108&gt;=CONTROLES!$AA$15,AZ108&lt;CONTROLES!$AB$15),CONTROLES!$AC$15,IF(AND(AZ108&gt;=CONTROLES!$AA$14,AZ108&lt;CONTROLES!$AB$14),CONTROLES!$AC$14,IF(AND(AZ108&gt;=CONTROLES!$AA$13,AZ108&lt;CONTROLES!$AB$13),CONTROLES!$AC$13,IF(AND(AZ108&gt;=CONTROLES!$AA$12,AZ108&lt;=CONTROLES!$AB$12),CONTROLES!$AC$12))))),"")</f>
        <v/>
      </c>
      <c r="BB108" s="671" t="s">
        <v>144</v>
      </c>
      <c r="BC108" s="672">
        <f>VLOOKUP(BB108,TABLAS!$A$10:$B$14,2,FALSE)</f>
        <v>5</v>
      </c>
      <c r="BD108" s="673" t="s">
        <v>211</v>
      </c>
      <c r="BE108" s="443">
        <f>VLOOKUP(BD108,TABLAS!$A$2:$B$6,2,FALSE)</f>
        <v>2</v>
      </c>
      <c r="BF108" s="683" t="str">
        <f>BC108&amp;BE108</f>
        <v>52</v>
      </c>
      <c r="BG108" s="686" t="str">
        <f>IF(OR(BF108="11",BF108="12",BF108="21",BF108="22",BF108="31"),"BAJO",IF(OR(BF108="13",BF108="23",BF108="32",BF108="41"),"LEVE",IF(OR(BF108="14",BF108="15",BF108="24",BF108="33",BF108="43",BF108="42",BF108="52",BF108="51"),"MODERADO",IF(OR(BF108="25",BF108="34",BF108="35",BF108="44",BF108="45",BF108="53",BF108="54",BF108="55"),"IMPORTANTE",""))))</f>
        <v>MODERADO</v>
      </c>
      <c r="BH108" s="678" t="s">
        <v>148</v>
      </c>
      <c r="BI108" s="681" t="s">
        <v>189</v>
      </c>
      <c r="BJ108" s="682" t="str">
        <f>IF(BH108="SI","NO","SI")</f>
        <v>NO</v>
      </c>
      <c r="BK108" s="682"/>
    </row>
    <row r="109" spans="1:63" ht="14.25" customHeight="1" x14ac:dyDescent="0.25">
      <c r="A109" s="667"/>
      <c r="B109" s="669"/>
      <c r="C109" s="677"/>
      <c r="D109" s="703"/>
      <c r="E109" s="715"/>
      <c r="F109" s="714"/>
      <c r="G109" s="714"/>
      <c r="H109" s="714"/>
      <c r="I109" s="703"/>
      <c r="J109" s="397">
        <v>2</v>
      </c>
      <c r="K109" s="398" t="s">
        <v>278</v>
      </c>
      <c r="L109" s="677"/>
      <c r="M109" s="677"/>
      <c r="N109" s="701"/>
      <c r="O109" s="700"/>
      <c r="P109" s="700"/>
      <c r="Q109" s="700"/>
      <c r="R109" s="677"/>
      <c r="S109" s="400" t="s">
        <v>169</v>
      </c>
      <c r="T109" s="400">
        <f>IFERROR(VLOOKUP($S109,TABLAS!$A$10:$B$14,2,FALSE),0)</f>
        <v>4</v>
      </c>
      <c r="U109" s="698"/>
      <c r="V109" s="697"/>
      <c r="W109" s="697"/>
      <c r="X109" s="443"/>
      <c r="Y109" s="401">
        <v>108</v>
      </c>
      <c r="Z109" s="401"/>
      <c r="AA109" s="401"/>
      <c r="AB109" s="401"/>
      <c r="AC109" s="401"/>
      <c r="AD109" s="401"/>
      <c r="AE109" s="401"/>
      <c r="AF109" s="401"/>
      <c r="AG109" s="401"/>
      <c r="AH109" s="401"/>
      <c r="AI109" s="401"/>
      <c r="AJ109" s="401"/>
      <c r="AK109" s="401"/>
      <c r="AL109" s="401"/>
      <c r="AM109" s="401"/>
      <c r="AN109" s="401"/>
      <c r="AO109" s="402" t="str">
        <f>IFERROR(VLOOKUP(Y109,CONTROLES!$A$6:$Y$25,24,FALSE),"")</f>
        <v/>
      </c>
      <c r="AP109" s="402" t="str">
        <f>IFERROR(VLOOKUP(Z109,CONTROLES!$A$6:$Y$25,24,FALSE),"")</f>
        <v/>
      </c>
      <c r="AQ109" s="402" t="str">
        <f>IFERROR(VLOOKUP(AA109,CONTROLES!$A$6:$Y$25,24,FALSE),"")</f>
        <v/>
      </c>
      <c r="AR109" s="402" t="str">
        <f>IFERROR(VLOOKUP(AB109,CONTROLES!$A$6:$Y$25,24,FALSE),"")</f>
        <v/>
      </c>
      <c r="AS109" s="401" t="str">
        <f>IFERROR(VLOOKUP(Y109,CONTROLES!$A$6:$Y$25,5,FALSE),"")</f>
        <v/>
      </c>
      <c r="AT109" s="401" t="str">
        <f>IFERROR(VLOOKUP(Z109,CONTROLES!$A$6:$Y$25,5,FALSE),"")</f>
        <v/>
      </c>
      <c r="AU109" s="401" t="str">
        <f>IFERROR(VLOOKUP(AA109,CONTROLES!$A$6:$Y$25,5,FALSE),"")</f>
        <v/>
      </c>
      <c r="AV109" s="401" t="str">
        <f>IFERROR(VLOOKUP(AB109,CONTROLES!$A$6:$Y$25,5,FALSE),"")</f>
        <v/>
      </c>
      <c r="AW109" s="403">
        <f t="shared" si="30"/>
        <v>0</v>
      </c>
      <c r="AX109" s="403">
        <f t="shared" si="31"/>
        <v>0</v>
      </c>
      <c r="AY109" s="675"/>
      <c r="AZ109" s="672"/>
      <c r="BA109" s="441"/>
      <c r="BB109" s="671"/>
      <c r="BC109" s="672"/>
      <c r="BD109" s="673"/>
      <c r="BE109" s="443"/>
      <c r="BF109" s="684"/>
      <c r="BG109" s="686"/>
      <c r="BH109" s="679"/>
      <c r="BI109" s="681"/>
      <c r="BJ109" s="682"/>
      <c r="BK109" s="682"/>
    </row>
    <row r="110" spans="1:63" ht="14.25" customHeight="1" x14ac:dyDescent="0.25">
      <c r="A110" s="667"/>
      <c r="B110" s="669"/>
      <c r="C110" s="677"/>
      <c r="D110" s="703"/>
      <c r="E110" s="715"/>
      <c r="F110" s="714"/>
      <c r="G110" s="714"/>
      <c r="H110" s="714"/>
      <c r="I110" s="703"/>
      <c r="J110" s="397">
        <v>3</v>
      </c>
      <c r="K110" s="398" t="s">
        <v>279</v>
      </c>
      <c r="L110" s="677"/>
      <c r="M110" s="677"/>
      <c r="N110" s="701"/>
      <c r="O110" s="700"/>
      <c r="P110" s="700"/>
      <c r="Q110" s="700"/>
      <c r="R110" s="677"/>
      <c r="S110" s="400" t="s">
        <v>169</v>
      </c>
      <c r="T110" s="400">
        <f>IFERROR(VLOOKUP($S110,TABLAS!$A$10:$B$14,2,FALSE),0)</f>
        <v>4</v>
      </c>
      <c r="U110" s="698"/>
      <c r="V110" s="697"/>
      <c r="W110" s="697"/>
      <c r="X110" s="443"/>
      <c r="Y110" s="401">
        <v>108</v>
      </c>
      <c r="Z110" s="401"/>
      <c r="AA110" s="401"/>
      <c r="AB110" s="401"/>
      <c r="AC110" s="401"/>
      <c r="AD110" s="401"/>
      <c r="AE110" s="401"/>
      <c r="AF110" s="401"/>
      <c r="AG110" s="401"/>
      <c r="AH110" s="401"/>
      <c r="AI110" s="401"/>
      <c r="AJ110" s="401"/>
      <c r="AK110" s="401"/>
      <c r="AL110" s="401"/>
      <c r="AM110" s="401"/>
      <c r="AN110" s="401"/>
      <c r="AO110" s="402" t="str">
        <f>IFERROR(VLOOKUP(Y110,CONTROLES!$A$6:$Y$25,24,FALSE),"")</f>
        <v/>
      </c>
      <c r="AP110" s="402" t="str">
        <f>IFERROR(VLOOKUP(Z110,CONTROLES!$A$6:$Y$25,24,FALSE),"")</f>
        <v/>
      </c>
      <c r="AQ110" s="402" t="str">
        <f>IFERROR(VLOOKUP(AA110,CONTROLES!$A$6:$Y$25,24,FALSE),"")</f>
        <v/>
      </c>
      <c r="AR110" s="402" t="str">
        <f>IFERROR(VLOOKUP(AB110,CONTROLES!$A$6:$Y$25,24,FALSE),"")</f>
        <v/>
      </c>
      <c r="AS110" s="401" t="str">
        <f>IFERROR(VLOOKUP(Y110,CONTROLES!$A$6:$Y$25,5,FALSE),"")</f>
        <v/>
      </c>
      <c r="AT110" s="401" t="str">
        <f>IFERROR(VLOOKUP(Z110,CONTROLES!$A$6:$Y$25,5,FALSE),"")</f>
        <v/>
      </c>
      <c r="AU110" s="401" t="str">
        <f>IFERROR(VLOOKUP(AA110,CONTROLES!$A$6:$Y$25,5,FALSE),"")</f>
        <v/>
      </c>
      <c r="AV110" s="401" t="str">
        <f>IFERROR(VLOOKUP(AB110,CONTROLES!$A$6:$Y$25,5,FALSE),"")</f>
        <v/>
      </c>
      <c r="AW110" s="403">
        <f t="shared" si="30"/>
        <v>0</v>
      </c>
      <c r="AX110" s="403">
        <f t="shared" si="31"/>
        <v>0</v>
      </c>
      <c r="AY110" s="675"/>
      <c r="AZ110" s="672"/>
      <c r="BA110" s="441"/>
      <c r="BB110" s="671"/>
      <c r="BC110" s="672"/>
      <c r="BD110" s="673"/>
      <c r="BE110" s="443"/>
      <c r="BF110" s="684"/>
      <c r="BG110" s="686"/>
      <c r="BH110" s="679"/>
      <c r="BI110" s="681"/>
      <c r="BJ110" s="682"/>
      <c r="BK110" s="682"/>
    </row>
    <row r="111" spans="1:63" ht="14.25" customHeight="1" x14ac:dyDescent="0.25">
      <c r="A111" s="667"/>
      <c r="B111" s="669"/>
      <c r="C111" s="677"/>
      <c r="D111" s="703"/>
      <c r="E111" s="715"/>
      <c r="F111" s="714"/>
      <c r="G111" s="714"/>
      <c r="H111" s="714"/>
      <c r="I111" s="703"/>
      <c r="J111" s="397">
        <v>4</v>
      </c>
      <c r="K111" s="398" t="s">
        <v>280</v>
      </c>
      <c r="L111" s="677"/>
      <c r="M111" s="677"/>
      <c r="N111" s="701"/>
      <c r="O111" s="700"/>
      <c r="P111" s="700"/>
      <c r="Q111" s="700"/>
      <c r="R111" s="677"/>
      <c r="S111" s="400" t="s">
        <v>146</v>
      </c>
      <c r="T111" s="400">
        <f>IFERROR(VLOOKUP($S111,TABLAS!$A$10:$B$14,2,FALSE),0)</f>
        <v>3</v>
      </c>
      <c r="U111" s="698"/>
      <c r="V111" s="697"/>
      <c r="W111" s="697"/>
      <c r="X111" s="443"/>
      <c r="Y111" s="401">
        <v>3</v>
      </c>
      <c r="Z111" s="401"/>
      <c r="AA111" s="401"/>
      <c r="AB111" s="401"/>
      <c r="AC111" s="401"/>
      <c r="AD111" s="401"/>
      <c r="AE111" s="401"/>
      <c r="AF111" s="401"/>
      <c r="AG111" s="401"/>
      <c r="AH111" s="401"/>
      <c r="AI111" s="401"/>
      <c r="AJ111" s="401"/>
      <c r="AK111" s="401"/>
      <c r="AL111" s="401"/>
      <c r="AM111" s="401"/>
      <c r="AN111" s="401"/>
      <c r="AO111" s="402">
        <f>IFERROR(VLOOKUP(Y111,CONTROLES!$A$6:$Y$25,24,FALSE),"")</f>
        <v>0.78</v>
      </c>
      <c r="AP111" s="402" t="str">
        <f>IFERROR(VLOOKUP(Z111,CONTROLES!$A$6:$Y$25,24,FALSE),"")</f>
        <v/>
      </c>
      <c r="AQ111" s="402" t="str">
        <f>IFERROR(VLOOKUP(AA111,CONTROLES!$A$6:$Y$25,24,FALSE),"")</f>
        <v/>
      </c>
      <c r="AR111" s="402" t="str">
        <f>IFERROR(VLOOKUP(AB111,CONTROLES!$A$6:$Y$25,24,FALSE),"")</f>
        <v/>
      </c>
      <c r="AS111" s="401" t="str">
        <f>IFERROR(VLOOKUP(Y111,CONTROLES!$A$6:$Y$25,5,FALSE),"")</f>
        <v>Probabilidad</v>
      </c>
      <c r="AT111" s="401" t="str">
        <f>IFERROR(VLOOKUP(Z111,CONTROLES!$A$6:$Y$25,5,FALSE),"")</f>
        <v/>
      </c>
      <c r="AU111" s="401" t="str">
        <f>IFERROR(VLOOKUP(AA111,CONTROLES!$A$6:$Y$25,5,FALSE),"")</f>
        <v/>
      </c>
      <c r="AV111" s="401" t="str">
        <f>IFERROR(VLOOKUP(AB111,CONTROLES!$A$6:$Y$25,5,FALSE),"")</f>
        <v/>
      </c>
      <c r="AW111" s="403">
        <f t="shared" si="30"/>
        <v>0.78</v>
      </c>
      <c r="AX111" s="403">
        <f t="shared" si="31"/>
        <v>0</v>
      </c>
      <c r="AY111" s="675"/>
      <c r="AZ111" s="672"/>
      <c r="BA111" s="441"/>
      <c r="BB111" s="671"/>
      <c r="BC111" s="672"/>
      <c r="BD111" s="673"/>
      <c r="BE111" s="443"/>
      <c r="BF111" s="684"/>
      <c r="BG111" s="686"/>
      <c r="BH111" s="679"/>
      <c r="BI111" s="681"/>
      <c r="BJ111" s="682"/>
      <c r="BK111" s="682"/>
    </row>
    <row r="112" spans="1:63" ht="14.25" customHeight="1" x14ac:dyDescent="0.25">
      <c r="A112" s="667"/>
      <c r="B112" s="669"/>
      <c r="C112" s="677"/>
      <c r="D112" s="703"/>
      <c r="E112" s="715"/>
      <c r="F112" s="714"/>
      <c r="G112" s="714"/>
      <c r="H112" s="714"/>
      <c r="I112" s="703"/>
      <c r="J112" s="397">
        <v>5</v>
      </c>
      <c r="K112" s="398" t="s">
        <v>281</v>
      </c>
      <c r="L112" s="677"/>
      <c r="M112" s="677"/>
      <c r="N112" s="701"/>
      <c r="O112" s="700"/>
      <c r="P112" s="700"/>
      <c r="Q112" s="700"/>
      <c r="R112" s="677"/>
      <c r="S112" s="400" t="s">
        <v>155</v>
      </c>
      <c r="T112" s="400">
        <f>IFERROR(VLOOKUP($S112,TABLAS!$A$10:$B$14,2,FALSE),0)</f>
        <v>2</v>
      </c>
      <c r="U112" s="698"/>
      <c r="V112" s="697"/>
      <c r="W112" s="697"/>
      <c r="X112" s="443"/>
      <c r="Y112" s="401">
        <v>3</v>
      </c>
      <c r="Z112" s="401"/>
      <c r="AA112" s="401"/>
      <c r="AB112" s="401"/>
      <c r="AC112" s="401"/>
      <c r="AD112" s="401"/>
      <c r="AE112" s="401"/>
      <c r="AF112" s="401"/>
      <c r="AG112" s="401"/>
      <c r="AH112" s="401"/>
      <c r="AI112" s="401"/>
      <c r="AJ112" s="401"/>
      <c r="AK112" s="401"/>
      <c r="AL112" s="401"/>
      <c r="AM112" s="401"/>
      <c r="AN112" s="401"/>
      <c r="AO112" s="402">
        <f>IFERROR(VLOOKUP(Y112,CONTROLES!$A$6:$Y$25,24,FALSE),"")</f>
        <v>0.78</v>
      </c>
      <c r="AP112" s="402" t="str">
        <f>IFERROR(VLOOKUP(Z112,CONTROLES!$A$6:$Y$25,24,FALSE),"")</f>
        <v/>
      </c>
      <c r="AQ112" s="402" t="str">
        <f>IFERROR(VLOOKUP(AA112,CONTROLES!$A$6:$Y$25,24,FALSE),"")</f>
        <v/>
      </c>
      <c r="AR112" s="402" t="str">
        <f>IFERROR(VLOOKUP(AB112,CONTROLES!$A$6:$Y$25,24,FALSE),"")</f>
        <v/>
      </c>
      <c r="AS112" s="401" t="str">
        <f>IFERROR(VLOOKUP(Y112,CONTROLES!$A$6:$Y$25,5,FALSE),"")</f>
        <v>Probabilidad</v>
      </c>
      <c r="AT112" s="401" t="str">
        <f>IFERROR(VLOOKUP(Z112,CONTROLES!$A$6:$Y$25,5,FALSE),"")</f>
        <v/>
      </c>
      <c r="AU112" s="401" t="str">
        <f>IFERROR(VLOOKUP(AA112,CONTROLES!$A$6:$Y$25,5,FALSE),"")</f>
        <v/>
      </c>
      <c r="AV112" s="401" t="str">
        <f>IFERROR(VLOOKUP(AB112,CONTROLES!$A$6:$Y$25,5,FALSE),"")</f>
        <v/>
      </c>
      <c r="AW112" s="403">
        <f t="shared" si="30"/>
        <v>0.78</v>
      </c>
      <c r="AX112" s="403">
        <f t="shared" si="31"/>
        <v>0</v>
      </c>
      <c r="AY112" s="675"/>
      <c r="AZ112" s="672"/>
      <c r="BA112" s="441"/>
      <c r="BB112" s="671"/>
      <c r="BC112" s="672"/>
      <c r="BD112" s="673"/>
      <c r="BE112" s="443"/>
      <c r="BF112" s="684"/>
      <c r="BG112" s="686"/>
      <c r="BH112" s="679"/>
      <c r="BI112" s="681"/>
      <c r="BJ112" s="682"/>
      <c r="BK112" s="682"/>
    </row>
    <row r="113" spans="1:63" ht="14.25" customHeight="1" x14ac:dyDescent="0.25">
      <c r="A113" s="667"/>
      <c r="B113" s="669"/>
      <c r="C113" s="677"/>
      <c r="D113" s="703"/>
      <c r="E113" s="715"/>
      <c r="F113" s="714"/>
      <c r="G113" s="714"/>
      <c r="H113" s="714"/>
      <c r="I113" s="703"/>
      <c r="J113" s="397"/>
      <c r="K113" s="398"/>
      <c r="L113" s="677"/>
      <c r="M113" s="677"/>
      <c r="N113" s="701"/>
      <c r="O113" s="700"/>
      <c r="P113" s="700"/>
      <c r="Q113" s="700"/>
      <c r="R113" s="677"/>
      <c r="S113" s="400"/>
      <c r="T113" s="400">
        <f>IFERROR(VLOOKUP($S113,TABLAS!$A$10:$B$14,2,FALSE),0)</f>
        <v>0</v>
      </c>
      <c r="U113" s="698"/>
      <c r="V113" s="697"/>
      <c r="W113" s="697"/>
      <c r="X113" s="443"/>
      <c r="Y113" s="401"/>
      <c r="Z113" s="401"/>
      <c r="AA113" s="401"/>
      <c r="AB113" s="401"/>
      <c r="AC113" s="401"/>
      <c r="AD113" s="401"/>
      <c r="AE113" s="401"/>
      <c r="AF113" s="401"/>
      <c r="AG113" s="401"/>
      <c r="AH113" s="401"/>
      <c r="AI113" s="401"/>
      <c r="AJ113" s="401"/>
      <c r="AK113" s="401"/>
      <c r="AL113" s="401"/>
      <c r="AM113" s="401"/>
      <c r="AN113" s="401"/>
      <c r="AO113" s="402" t="str">
        <f>IFERROR(VLOOKUP(Y113,CONTROLES!$A$6:$Y$25,24,FALSE),"")</f>
        <v/>
      </c>
      <c r="AP113" s="402" t="str">
        <f>IFERROR(VLOOKUP(Z113,CONTROLES!$A$6:$Y$25,24,FALSE),"")</f>
        <v/>
      </c>
      <c r="AQ113" s="402" t="str">
        <f>IFERROR(VLOOKUP(AA113,CONTROLES!$A$6:$Y$25,24,FALSE),"")</f>
        <v/>
      </c>
      <c r="AR113" s="402" t="str">
        <f>IFERROR(VLOOKUP(AB113,CONTROLES!$A$6:$Y$25,24,FALSE),"")</f>
        <v/>
      </c>
      <c r="AS113" s="401" t="str">
        <f>IFERROR(VLOOKUP(Y113,CONTROLES!$A$6:$Y$25,5,FALSE),"")</f>
        <v/>
      </c>
      <c r="AT113" s="401" t="str">
        <f>IFERROR(VLOOKUP(Z113,CONTROLES!$A$6:$Y$25,5,FALSE),"")</f>
        <v/>
      </c>
      <c r="AU113" s="401" t="str">
        <f>IFERROR(VLOOKUP(AA113,CONTROLES!$A$6:$Y$25,5,FALSE),"")</f>
        <v/>
      </c>
      <c r="AV113" s="401" t="str">
        <f>IFERROR(VLOOKUP(AB113,CONTROLES!$A$6:$Y$25,5,FALSE),"")</f>
        <v/>
      </c>
      <c r="AW113" s="403">
        <f t="shared" si="30"/>
        <v>0</v>
      </c>
      <c r="AX113" s="403">
        <f t="shared" si="31"/>
        <v>0</v>
      </c>
      <c r="AY113" s="675"/>
      <c r="AZ113" s="672"/>
      <c r="BA113" s="441"/>
      <c r="BB113" s="671"/>
      <c r="BC113" s="672"/>
      <c r="BD113" s="673"/>
      <c r="BE113" s="443"/>
      <c r="BF113" s="684"/>
      <c r="BG113" s="686"/>
      <c r="BH113" s="679"/>
      <c r="BI113" s="681"/>
      <c r="BJ113" s="682"/>
      <c r="BK113" s="682"/>
    </row>
    <row r="114" spans="1:63" ht="14.25" customHeight="1" x14ac:dyDescent="0.25">
      <c r="A114" s="668"/>
      <c r="B114" s="669"/>
      <c r="C114" s="677"/>
      <c r="D114" s="704"/>
      <c r="E114" s="716"/>
      <c r="F114" s="714"/>
      <c r="G114" s="714"/>
      <c r="H114" s="714"/>
      <c r="I114" s="704"/>
      <c r="J114" s="397"/>
      <c r="K114" s="398"/>
      <c r="L114" s="677"/>
      <c r="M114" s="677"/>
      <c r="N114" s="701"/>
      <c r="O114" s="700"/>
      <c r="P114" s="700"/>
      <c r="Q114" s="700"/>
      <c r="R114" s="677"/>
      <c r="S114" s="400"/>
      <c r="T114" s="400">
        <f>IFERROR(VLOOKUP($S114,TABLAS!$A$10:$B$14,2,FALSE),0)</f>
        <v>0</v>
      </c>
      <c r="U114" s="698"/>
      <c r="V114" s="697"/>
      <c r="W114" s="697"/>
      <c r="X114" s="443"/>
      <c r="Y114" s="401"/>
      <c r="Z114" s="401"/>
      <c r="AA114" s="401"/>
      <c r="AB114" s="401"/>
      <c r="AC114" s="401"/>
      <c r="AD114" s="401"/>
      <c r="AE114" s="401"/>
      <c r="AF114" s="401"/>
      <c r="AG114" s="401"/>
      <c r="AH114" s="401"/>
      <c r="AI114" s="401"/>
      <c r="AJ114" s="401"/>
      <c r="AK114" s="401"/>
      <c r="AL114" s="401"/>
      <c r="AM114" s="401"/>
      <c r="AN114" s="401"/>
      <c r="AO114" s="402" t="str">
        <f>IFERROR(VLOOKUP(Y114,CONTROLES!$A$6:$Y$25,24,FALSE),"")</f>
        <v/>
      </c>
      <c r="AP114" s="402" t="str">
        <f>IFERROR(VLOOKUP(Z114,CONTROLES!$A$6:$Y$25,24,FALSE),"")</f>
        <v/>
      </c>
      <c r="AQ114" s="402" t="str">
        <f>IFERROR(VLOOKUP(AA114,CONTROLES!$A$6:$Y$25,24,FALSE),"")</f>
        <v/>
      </c>
      <c r="AR114" s="402" t="str">
        <f>IFERROR(VLOOKUP(AB114,CONTROLES!$A$6:$Y$25,24,FALSE),"")</f>
        <v/>
      </c>
      <c r="AS114" s="401" t="str">
        <f>IFERROR(VLOOKUP(Y114,CONTROLES!$A$6:$Y$25,5,FALSE),"")</f>
        <v/>
      </c>
      <c r="AT114" s="401" t="str">
        <f>IFERROR(VLOOKUP(Z114,CONTROLES!$A$6:$Y$25,5,FALSE),"")</f>
        <v/>
      </c>
      <c r="AU114" s="401" t="str">
        <f>IFERROR(VLOOKUP(AA114,CONTROLES!$A$6:$Y$25,5,FALSE),"")</f>
        <v/>
      </c>
      <c r="AV114" s="401" t="str">
        <f>IFERROR(VLOOKUP(AB114,CONTROLES!$A$6:$Y$25,5,FALSE),"")</f>
        <v/>
      </c>
      <c r="AW114" s="403">
        <f t="shared" si="30"/>
        <v>0</v>
      </c>
      <c r="AX114" s="403">
        <f t="shared" si="31"/>
        <v>0</v>
      </c>
      <c r="AY114" s="676"/>
      <c r="AZ114" s="672"/>
      <c r="BA114" s="442"/>
      <c r="BB114" s="671"/>
      <c r="BC114" s="672"/>
      <c r="BD114" s="673"/>
      <c r="BE114" s="443"/>
      <c r="BF114" s="685"/>
      <c r="BG114" s="686"/>
      <c r="BH114" s="680"/>
      <c r="BI114" s="681"/>
      <c r="BJ114" s="682"/>
      <c r="BK114" s="682"/>
    </row>
    <row r="115" spans="1:63" ht="14.25" customHeight="1" x14ac:dyDescent="0.25">
      <c r="A115" s="666">
        <f>A108+1</f>
        <v>17</v>
      </c>
      <c r="B115" s="669" t="s">
        <v>30</v>
      </c>
      <c r="C115" s="677" t="s">
        <v>6</v>
      </c>
      <c r="D115" s="702" t="s">
        <v>282</v>
      </c>
      <c r="E115" s="693" t="s">
        <v>18</v>
      </c>
      <c r="F115" s="714" t="s">
        <v>132</v>
      </c>
      <c r="G115" s="714" t="s">
        <v>133</v>
      </c>
      <c r="H115" s="714" t="s">
        <v>134</v>
      </c>
      <c r="I115" s="693" t="s">
        <v>283</v>
      </c>
      <c r="J115" s="397">
        <v>1</v>
      </c>
      <c r="K115" s="398" t="s">
        <v>284</v>
      </c>
      <c r="L115" s="677" t="s">
        <v>285</v>
      </c>
      <c r="M115" s="677" t="s">
        <v>160</v>
      </c>
      <c r="N115" s="700" t="s">
        <v>226</v>
      </c>
      <c r="O115" s="700" t="s">
        <v>286</v>
      </c>
      <c r="P115" s="700" t="s">
        <v>275</v>
      </c>
      <c r="Q115" s="700" t="s">
        <v>287</v>
      </c>
      <c r="R115" s="677" t="s">
        <v>243</v>
      </c>
      <c r="S115" s="400" t="s">
        <v>146</v>
      </c>
      <c r="T115" s="400">
        <f>IFERROR(VLOOKUP($S115,TABLAS!$A$10:$B$14,2,FALSE),0)</f>
        <v>3</v>
      </c>
      <c r="U115" s="698" t="s">
        <v>180</v>
      </c>
      <c r="V115" s="697">
        <f>IFERROR(VLOOKUP($U115,TABLAS!$A$2:$B$6,2,FALSE),0)</f>
        <v>4</v>
      </c>
      <c r="W115" s="697" t="str">
        <f t="shared" ref="W115" si="34">MAX($T115:$T121)&amp;V115</f>
        <v>34</v>
      </c>
      <c r="X115" s="443" t="str">
        <f t="shared" ref="X115" si="35">IF(OR(W115="11",W115="12",W115="21",W115="22",W115="31"),"BAJO",IF(OR(W115="13",W115="23",W115="32",W115="41"),"LEVE",IF(OR(W115="14",W115="15",W115="24",W115="33",W115="43",W115="42",W115="52",W115="51"),"MODERADO",IF(OR(W115="25",W115="34",W115="35",W115="44",W115="45",W115="53",W115="54",W115="55"),"IMPORTANTE"))))</f>
        <v>IMPORTANTE</v>
      </c>
      <c r="Y115" s="401">
        <v>109</v>
      </c>
      <c r="Z115" s="401"/>
      <c r="AA115" s="401"/>
      <c r="AB115" s="401"/>
      <c r="AC115" s="401"/>
      <c r="AD115" s="401"/>
      <c r="AE115" s="401"/>
      <c r="AF115" s="401"/>
      <c r="AG115" s="401"/>
      <c r="AH115" s="401"/>
      <c r="AI115" s="401"/>
      <c r="AJ115" s="401"/>
      <c r="AK115" s="401"/>
      <c r="AL115" s="401"/>
      <c r="AM115" s="401"/>
      <c r="AN115" s="401"/>
      <c r="AO115" s="402" t="str">
        <f>IFERROR(VLOOKUP(Y115,CONTROLES!$A$6:$Y$25,24,FALSE),"")</f>
        <v/>
      </c>
      <c r="AP115" s="402" t="str">
        <f>IFERROR(VLOOKUP(Z115,CONTROLES!$A$6:$Y$25,24,FALSE),"")</f>
        <v/>
      </c>
      <c r="AQ115" s="402" t="str">
        <f>IFERROR(VLOOKUP(AA115,CONTROLES!$A$6:$Y$25,24,FALSE),"")</f>
        <v/>
      </c>
      <c r="AR115" s="402" t="str">
        <f>IFERROR(VLOOKUP(AB115,CONTROLES!$A$6:$Y$25,24,FALSE),"")</f>
        <v/>
      </c>
      <c r="AS115" s="401" t="str">
        <f>IFERROR(VLOOKUP(Y115,CONTROLES!$A$6:$Y$25,5,FALSE),"")</f>
        <v/>
      </c>
      <c r="AT115" s="401" t="str">
        <f>IFERROR(VLOOKUP(Z115,CONTROLES!$A$6:$Y$25,5,FALSE),"")</f>
        <v/>
      </c>
      <c r="AU115" s="401" t="str">
        <f>IFERROR(VLOOKUP(AA115,CONTROLES!$A$6:$Y$25,5,FALSE),"")</f>
        <v/>
      </c>
      <c r="AV115" s="401" t="str">
        <f>IFERROR(VLOOKUP(AB115,CONTROLES!$A$6:$Y$25,5,FALSE),"")</f>
        <v/>
      </c>
      <c r="AW115" s="403">
        <f t="shared" si="30"/>
        <v>0</v>
      </c>
      <c r="AX115" s="403">
        <f t="shared" si="31"/>
        <v>0</v>
      </c>
      <c r="AY115" s="674" t="str">
        <f>IF(MAX(AX115:AX121)&gt;MAX(BF115:BF121),"Consecuencia",IF(MAX(AX115:AX121)&gt;MAX(BF115:BF121),"Probabilidad",""))</f>
        <v/>
      </c>
      <c r="AZ115" s="672">
        <f>IF(AY115="Probabilidad",MAX(BF115:BF121),MAX(AX115:AX121))</f>
        <v>0</v>
      </c>
      <c r="BA115" s="440" t="str" cm="1">
        <f t="array" ref="BA115">IF(OR(AY115="Consecuencia",AY115="Probabilidad"),IF(AZ115&lt;CONTROLES!$AA$16:$AB$16,IF(AND(AZ115&gt;=CONTROLES!$AA$15,AZ115&lt;CONTROLES!$AB$15),CONTROLES!$AC$15,IF(AND(AZ115&gt;=CONTROLES!$AA$14,AZ115&lt;CONTROLES!$AB$14),CONTROLES!$AC$14,IF(AND(AZ115&gt;=CONTROLES!$AA$13,AZ115&lt;CONTROLES!$AB$13),CONTROLES!$AC$13,IF(AND(AZ115&gt;=CONTROLES!$AA$12,AZ115&lt;=CONTROLES!$AB$12),CONTROLES!$AC$12))))),"")</f>
        <v/>
      </c>
      <c r="BB115" s="671" t="s">
        <v>144</v>
      </c>
      <c r="BC115" s="672">
        <f>VLOOKUP(BB115,TABLAS!$A$10:$B$14,2,FALSE)</f>
        <v>5</v>
      </c>
      <c r="BD115" s="673" t="s">
        <v>211</v>
      </c>
      <c r="BE115" s="443">
        <f>VLOOKUP(BD115,TABLAS!$A$2:$B$6,2,FALSE)</f>
        <v>2</v>
      </c>
      <c r="BF115" s="683" t="str">
        <f>BC115&amp;BE115</f>
        <v>52</v>
      </c>
      <c r="BG115" s="686" t="str">
        <f>IF(OR(BF115="11",BF115="12",BF115="21",BF115="22",BF115="31"),"BAJO",IF(OR(BF115="13",BF115="23",BF115="32",BF115="41"),"LEVE",IF(OR(BF115="14",BF115="15",BF115="24",BF115="33",BF115="43",BF115="42",BF115="52",BF115="51"),"MODERADO",IF(OR(BF115="25",BF115="34",BF115="35",BF115="44",BF115="45",BF115="53",BF115="54",BF115="55"),"IMPORTANTE",""))))</f>
        <v>MODERADO</v>
      </c>
      <c r="BH115" s="678" t="s">
        <v>148</v>
      </c>
      <c r="BI115" s="681" t="s">
        <v>189</v>
      </c>
      <c r="BJ115" s="682" t="str">
        <f>IF(BH115="SI","NO","SI")</f>
        <v>NO</v>
      </c>
      <c r="BK115" s="682"/>
    </row>
    <row r="116" spans="1:63" ht="14.25" customHeight="1" x14ac:dyDescent="0.25">
      <c r="A116" s="667"/>
      <c r="B116" s="669"/>
      <c r="C116" s="677"/>
      <c r="D116" s="703"/>
      <c r="E116" s="715"/>
      <c r="F116" s="714"/>
      <c r="G116" s="714"/>
      <c r="H116" s="714"/>
      <c r="I116" s="715"/>
      <c r="J116" s="397">
        <v>2</v>
      </c>
      <c r="K116" s="398" t="s">
        <v>288</v>
      </c>
      <c r="L116" s="677"/>
      <c r="M116" s="677"/>
      <c r="N116" s="700"/>
      <c r="O116" s="700"/>
      <c r="P116" s="700"/>
      <c r="Q116" s="700"/>
      <c r="R116" s="677"/>
      <c r="S116" s="400" t="s">
        <v>155</v>
      </c>
      <c r="T116" s="400">
        <f>IFERROR(VLOOKUP($S116,TABLAS!$A$10:$B$14,2,FALSE),0)</f>
        <v>2</v>
      </c>
      <c r="U116" s="698"/>
      <c r="V116" s="697"/>
      <c r="W116" s="697"/>
      <c r="X116" s="443"/>
      <c r="Y116" s="401">
        <v>4</v>
      </c>
      <c r="Z116" s="401"/>
      <c r="AA116" s="401"/>
      <c r="AB116" s="401"/>
      <c r="AC116" s="401"/>
      <c r="AD116" s="401"/>
      <c r="AE116" s="401"/>
      <c r="AF116" s="401"/>
      <c r="AG116" s="401"/>
      <c r="AH116" s="401"/>
      <c r="AI116" s="401"/>
      <c r="AJ116" s="401"/>
      <c r="AK116" s="401"/>
      <c r="AL116" s="401"/>
      <c r="AM116" s="401"/>
      <c r="AN116" s="401"/>
      <c r="AO116" s="402">
        <f>IFERROR(VLOOKUP(Y116,CONTROLES!$A$6:$Y$25,24,FALSE),"")</f>
        <v>0.71249999999999991</v>
      </c>
      <c r="AP116" s="402" t="str">
        <f>IFERROR(VLOOKUP(Z116,CONTROLES!$A$6:$Y$25,24,FALSE),"")</f>
        <v/>
      </c>
      <c r="AQ116" s="402" t="str">
        <f>IFERROR(VLOOKUP(AA116,CONTROLES!$A$6:$Y$25,24,FALSE),"")</f>
        <v/>
      </c>
      <c r="AR116" s="402" t="str">
        <f>IFERROR(VLOOKUP(AB116,CONTROLES!$A$6:$Y$25,24,FALSE),"")</f>
        <v/>
      </c>
      <c r="AS116" s="401" t="str">
        <f>IFERROR(VLOOKUP(Y116,CONTROLES!$A$6:$Y$25,5,FALSE),"")</f>
        <v>Probabilidad</v>
      </c>
      <c r="AT116" s="401" t="str">
        <f>IFERROR(VLOOKUP(Z116,CONTROLES!$A$6:$Y$25,5,FALSE),"")</f>
        <v/>
      </c>
      <c r="AU116" s="401" t="str">
        <f>IFERROR(VLOOKUP(AA116,CONTROLES!$A$6:$Y$25,5,FALSE),"")</f>
        <v/>
      </c>
      <c r="AV116" s="401" t="str">
        <f>IFERROR(VLOOKUP(AB116,CONTROLES!$A$6:$Y$25,5,FALSE),"")</f>
        <v/>
      </c>
      <c r="AW116" s="403">
        <f t="shared" si="30"/>
        <v>0.71249999999999991</v>
      </c>
      <c r="AX116" s="403">
        <f t="shared" si="31"/>
        <v>0</v>
      </c>
      <c r="AY116" s="675"/>
      <c r="AZ116" s="672"/>
      <c r="BA116" s="441"/>
      <c r="BB116" s="671"/>
      <c r="BC116" s="672"/>
      <c r="BD116" s="673"/>
      <c r="BE116" s="443"/>
      <c r="BF116" s="684"/>
      <c r="BG116" s="686"/>
      <c r="BH116" s="679"/>
      <c r="BI116" s="681"/>
      <c r="BJ116" s="682"/>
      <c r="BK116" s="682"/>
    </row>
    <row r="117" spans="1:63" ht="14.25" customHeight="1" x14ac:dyDescent="0.25">
      <c r="A117" s="667"/>
      <c r="B117" s="669"/>
      <c r="C117" s="677"/>
      <c r="D117" s="703"/>
      <c r="E117" s="715"/>
      <c r="F117" s="714"/>
      <c r="G117" s="714"/>
      <c r="H117" s="714"/>
      <c r="I117" s="715"/>
      <c r="J117" s="397">
        <v>3</v>
      </c>
      <c r="K117" s="398" t="s">
        <v>289</v>
      </c>
      <c r="L117" s="677"/>
      <c r="M117" s="677"/>
      <c r="N117" s="700"/>
      <c r="O117" s="700"/>
      <c r="P117" s="700"/>
      <c r="Q117" s="700"/>
      <c r="R117" s="677"/>
      <c r="S117" s="400" t="s">
        <v>146</v>
      </c>
      <c r="T117" s="400">
        <f>IFERROR(VLOOKUP($S117,TABLAS!$A$10:$B$14,2,FALSE),0)</f>
        <v>3</v>
      </c>
      <c r="U117" s="698"/>
      <c r="V117" s="697"/>
      <c r="W117" s="697"/>
      <c r="X117" s="443"/>
      <c r="Y117" s="401">
        <v>109</v>
      </c>
      <c r="Z117" s="401"/>
      <c r="AA117" s="401"/>
      <c r="AB117" s="401"/>
      <c r="AC117" s="401"/>
      <c r="AD117" s="401"/>
      <c r="AE117" s="401"/>
      <c r="AF117" s="401"/>
      <c r="AG117" s="401"/>
      <c r="AH117" s="401"/>
      <c r="AI117" s="401"/>
      <c r="AJ117" s="401"/>
      <c r="AK117" s="401"/>
      <c r="AL117" s="401"/>
      <c r="AM117" s="401"/>
      <c r="AN117" s="401"/>
      <c r="AO117" s="402" t="str">
        <f>IFERROR(VLOOKUP(Y117,CONTROLES!$A$6:$Y$25,24,FALSE),"")</f>
        <v/>
      </c>
      <c r="AP117" s="402" t="str">
        <f>IFERROR(VLOOKUP(Z117,CONTROLES!$A$6:$Y$25,24,FALSE),"")</f>
        <v/>
      </c>
      <c r="AQ117" s="402" t="str">
        <f>IFERROR(VLOOKUP(AA117,CONTROLES!$A$6:$Y$25,24,FALSE),"")</f>
        <v/>
      </c>
      <c r="AR117" s="402" t="str">
        <f>IFERROR(VLOOKUP(AB117,CONTROLES!$A$6:$Y$25,24,FALSE),"")</f>
        <v/>
      </c>
      <c r="AS117" s="401" t="str">
        <f>IFERROR(VLOOKUP(Y117,CONTROLES!$A$6:$Y$25,5,FALSE),"")</f>
        <v/>
      </c>
      <c r="AT117" s="401" t="str">
        <f>IFERROR(VLOOKUP(Z117,CONTROLES!$A$6:$Y$25,5,FALSE),"")</f>
        <v/>
      </c>
      <c r="AU117" s="401" t="str">
        <f>IFERROR(VLOOKUP(AA117,CONTROLES!$A$6:$Y$25,5,FALSE),"")</f>
        <v/>
      </c>
      <c r="AV117" s="401" t="str">
        <f>IFERROR(VLOOKUP(AB117,CONTROLES!$A$6:$Y$25,5,FALSE),"")</f>
        <v/>
      </c>
      <c r="AW117" s="403">
        <f t="shared" si="30"/>
        <v>0</v>
      </c>
      <c r="AX117" s="403">
        <f t="shared" si="31"/>
        <v>0</v>
      </c>
      <c r="AY117" s="675"/>
      <c r="AZ117" s="672"/>
      <c r="BA117" s="441"/>
      <c r="BB117" s="671"/>
      <c r="BC117" s="672"/>
      <c r="BD117" s="673"/>
      <c r="BE117" s="443"/>
      <c r="BF117" s="684"/>
      <c r="BG117" s="686"/>
      <c r="BH117" s="679"/>
      <c r="BI117" s="681"/>
      <c r="BJ117" s="682"/>
      <c r="BK117" s="682"/>
    </row>
    <row r="118" spans="1:63" ht="14.25" customHeight="1" x14ac:dyDescent="0.25">
      <c r="A118" s="667"/>
      <c r="B118" s="669"/>
      <c r="C118" s="677"/>
      <c r="D118" s="703"/>
      <c r="E118" s="715"/>
      <c r="F118" s="714"/>
      <c r="G118" s="714"/>
      <c r="H118" s="714"/>
      <c r="I118" s="715"/>
      <c r="J118" s="397">
        <v>4</v>
      </c>
      <c r="K118" s="398" t="s">
        <v>290</v>
      </c>
      <c r="L118" s="677"/>
      <c r="M118" s="677"/>
      <c r="N118" s="700"/>
      <c r="O118" s="700"/>
      <c r="P118" s="700"/>
      <c r="Q118" s="700"/>
      <c r="R118" s="677"/>
      <c r="S118" s="400" t="s">
        <v>146</v>
      </c>
      <c r="T118" s="400">
        <f>IFERROR(VLOOKUP($S118,TABLAS!$A$10:$B$14,2,FALSE),0)</f>
        <v>3</v>
      </c>
      <c r="U118" s="698"/>
      <c r="V118" s="697"/>
      <c r="W118" s="697"/>
      <c r="X118" s="443"/>
      <c r="Y118" s="401">
        <v>109</v>
      </c>
      <c r="Z118" s="401"/>
      <c r="AA118" s="401"/>
      <c r="AB118" s="401"/>
      <c r="AC118" s="401"/>
      <c r="AD118" s="401"/>
      <c r="AE118" s="401"/>
      <c r="AF118" s="401"/>
      <c r="AG118" s="401"/>
      <c r="AH118" s="401"/>
      <c r="AI118" s="401"/>
      <c r="AJ118" s="401"/>
      <c r="AK118" s="401"/>
      <c r="AL118" s="401"/>
      <c r="AM118" s="401"/>
      <c r="AN118" s="401"/>
      <c r="AO118" s="402" t="str">
        <f>IFERROR(VLOOKUP(Y118,CONTROLES!$A$6:$Y$25,24,FALSE),"")</f>
        <v/>
      </c>
      <c r="AP118" s="402" t="str">
        <f>IFERROR(VLOOKUP(Z118,CONTROLES!$A$6:$Y$25,24,FALSE),"")</f>
        <v/>
      </c>
      <c r="AQ118" s="402" t="str">
        <f>IFERROR(VLOOKUP(AA118,CONTROLES!$A$6:$Y$25,24,FALSE),"")</f>
        <v/>
      </c>
      <c r="AR118" s="402" t="str">
        <f>IFERROR(VLOOKUP(AB118,CONTROLES!$A$6:$Y$25,24,FALSE),"")</f>
        <v/>
      </c>
      <c r="AS118" s="401" t="str">
        <f>IFERROR(VLOOKUP(Y118,CONTROLES!$A$6:$Y$25,5,FALSE),"")</f>
        <v/>
      </c>
      <c r="AT118" s="401" t="str">
        <f>IFERROR(VLOOKUP(Z118,CONTROLES!$A$6:$Y$25,5,FALSE),"")</f>
        <v/>
      </c>
      <c r="AU118" s="401" t="str">
        <f>IFERROR(VLOOKUP(AA118,CONTROLES!$A$6:$Y$25,5,FALSE),"")</f>
        <v/>
      </c>
      <c r="AV118" s="401" t="str">
        <f>IFERROR(VLOOKUP(AB118,CONTROLES!$A$6:$Y$25,5,FALSE),"")</f>
        <v/>
      </c>
      <c r="AW118" s="403">
        <f t="shared" si="30"/>
        <v>0</v>
      </c>
      <c r="AX118" s="403">
        <f t="shared" si="31"/>
        <v>0</v>
      </c>
      <c r="AY118" s="675"/>
      <c r="AZ118" s="672"/>
      <c r="BA118" s="441"/>
      <c r="BB118" s="671"/>
      <c r="BC118" s="672"/>
      <c r="BD118" s="673"/>
      <c r="BE118" s="443"/>
      <c r="BF118" s="684"/>
      <c r="BG118" s="686"/>
      <c r="BH118" s="679"/>
      <c r="BI118" s="681"/>
      <c r="BJ118" s="682"/>
      <c r="BK118" s="682"/>
    </row>
    <row r="119" spans="1:63" ht="14.25" customHeight="1" x14ac:dyDescent="0.25">
      <c r="A119" s="667"/>
      <c r="B119" s="669"/>
      <c r="C119" s="677"/>
      <c r="D119" s="703"/>
      <c r="E119" s="715"/>
      <c r="F119" s="714"/>
      <c r="G119" s="714"/>
      <c r="H119" s="714"/>
      <c r="I119" s="715"/>
      <c r="J119" s="397"/>
      <c r="K119" s="398"/>
      <c r="L119" s="677"/>
      <c r="M119" s="677"/>
      <c r="N119" s="700"/>
      <c r="O119" s="700"/>
      <c r="P119" s="700"/>
      <c r="Q119" s="700"/>
      <c r="R119" s="677"/>
      <c r="S119" s="400"/>
      <c r="T119" s="400">
        <f>IFERROR(VLOOKUP($S119,TABLAS!$A$10:$B$14,2,FALSE),0)</f>
        <v>0</v>
      </c>
      <c r="U119" s="698"/>
      <c r="V119" s="697"/>
      <c r="W119" s="697"/>
      <c r="X119" s="443"/>
      <c r="Y119" s="401"/>
      <c r="Z119" s="401"/>
      <c r="AA119" s="401"/>
      <c r="AB119" s="401"/>
      <c r="AC119" s="401"/>
      <c r="AD119" s="401"/>
      <c r="AE119" s="401"/>
      <c r="AF119" s="401"/>
      <c r="AG119" s="401"/>
      <c r="AH119" s="401"/>
      <c r="AI119" s="401"/>
      <c r="AJ119" s="401"/>
      <c r="AK119" s="401"/>
      <c r="AL119" s="401"/>
      <c r="AM119" s="401"/>
      <c r="AN119" s="401"/>
      <c r="AO119" s="402" t="str">
        <f>IFERROR(VLOOKUP(Y119,CONTROLES!$A$6:$Y$25,24,FALSE),"")</f>
        <v/>
      </c>
      <c r="AP119" s="402" t="str">
        <f>IFERROR(VLOOKUP(Z119,CONTROLES!$A$6:$Y$25,24,FALSE),"")</f>
        <v/>
      </c>
      <c r="AQ119" s="402" t="str">
        <f>IFERROR(VLOOKUP(AA119,CONTROLES!$A$6:$Y$25,24,FALSE),"")</f>
        <v/>
      </c>
      <c r="AR119" s="402" t="str">
        <f>IFERROR(VLOOKUP(AB119,CONTROLES!$A$6:$Y$25,24,FALSE),"")</f>
        <v/>
      </c>
      <c r="AS119" s="401" t="str">
        <f>IFERROR(VLOOKUP(Y119,CONTROLES!$A$6:$Y$25,5,FALSE),"")</f>
        <v/>
      </c>
      <c r="AT119" s="401" t="str">
        <f>IFERROR(VLOOKUP(Z119,CONTROLES!$A$6:$Y$25,5,FALSE),"")</f>
        <v/>
      </c>
      <c r="AU119" s="401" t="str">
        <f>IFERROR(VLOOKUP(AA119,CONTROLES!$A$6:$Y$25,5,FALSE),"")</f>
        <v/>
      </c>
      <c r="AV119" s="401" t="str">
        <f>IFERROR(VLOOKUP(AB119,CONTROLES!$A$6:$Y$25,5,FALSE),"")</f>
        <v/>
      </c>
      <c r="AW119" s="403">
        <f t="shared" si="30"/>
        <v>0</v>
      </c>
      <c r="AX119" s="403">
        <f t="shared" si="31"/>
        <v>0</v>
      </c>
      <c r="AY119" s="675"/>
      <c r="AZ119" s="672"/>
      <c r="BA119" s="441"/>
      <c r="BB119" s="671"/>
      <c r="BC119" s="672"/>
      <c r="BD119" s="673"/>
      <c r="BE119" s="443"/>
      <c r="BF119" s="684"/>
      <c r="BG119" s="686"/>
      <c r="BH119" s="679"/>
      <c r="BI119" s="681"/>
      <c r="BJ119" s="682"/>
      <c r="BK119" s="682"/>
    </row>
    <row r="120" spans="1:63" ht="14.25" customHeight="1" x14ac:dyDescent="0.25">
      <c r="A120" s="667"/>
      <c r="B120" s="669"/>
      <c r="C120" s="677"/>
      <c r="D120" s="703"/>
      <c r="E120" s="715"/>
      <c r="F120" s="714"/>
      <c r="G120" s="714"/>
      <c r="H120" s="714"/>
      <c r="I120" s="715"/>
      <c r="J120" s="397"/>
      <c r="K120" s="398"/>
      <c r="L120" s="677"/>
      <c r="M120" s="677"/>
      <c r="N120" s="700"/>
      <c r="O120" s="700"/>
      <c r="P120" s="700"/>
      <c r="Q120" s="700"/>
      <c r="R120" s="677"/>
      <c r="S120" s="400"/>
      <c r="T120" s="400">
        <f>IFERROR(VLOOKUP($S120,TABLAS!$A$10:$B$14,2,FALSE),0)</f>
        <v>0</v>
      </c>
      <c r="U120" s="698"/>
      <c r="V120" s="697"/>
      <c r="W120" s="697"/>
      <c r="X120" s="443"/>
      <c r="Y120" s="401"/>
      <c r="Z120" s="401"/>
      <c r="AA120" s="401"/>
      <c r="AB120" s="401"/>
      <c r="AC120" s="401"/>
      <c r="AD120" s="401"/>
      <c r="AE120" s="401"/>
      <c r="AF120" s="401"/>
      <c r="AG120" s="401"/>
      <c r="AH120" s="401"/>
      <c r="AI120" s="401"/>
      <c r="AJ120" s="401"/>
      <c r="AK120" s="401"/>
      <c r="AL120" s="401"/>
      <c r="AM120" s="401"/>
      <c r="AN120" s="401"/>
      <c r="AO120" s="402" t="str">
        <f>IFERROR(VLOOKUP(Y120,CONTROLES!$A$6:$Y$25,24,FALSE),"")</f>
        <v/>
      </c>
      <c r="AP120" s="402" t="str">
        <f>IFERROR(VLOOKUP(Z120,CONTROLES!$A$6:$Y$25,24,FALSE),"")</f>
        <v/>
      </c>
      <c r="AQ120" s="402" t="str">
        <f>IFERROR(VLOOKUP(AA120,CONTROLES!$A$6:$Y$25,24,FALSE),"")</f>
        <v/>
      </c>
      <c r="AR120" s="402" t="str">
        <f>IFERROR(VLOOKUP(AB120,CONTROLES!$A$6:$Y$25,24,FALSE),"")</f>
        <v/>
      </c>
      <c r="AS120" s="401" t="str">
        <f>IFERROR(VLOOKUP(Y120,CONTROLES!$A$6:$Y$25,5,FALSE),"")</f>
        <v/>
      </c>
      <c r="AT120" s="401" t="str">
        <f>IFERROR(VLOOKUP(Z120,CONTROLES!$A$6:$Y$25,5,FALSE),"")</f>
        <v/>
      </c>
      <c r="AU120" s="401" t="str">
        <f>IFERROR(VLOOKUP(AA120,CONTROLES!$A$6:$Y$25,5,FALSE),"")</f>
        <v/>
      </c>
      <c r="AV120" s="401" t="str">
        <f>IFERROR(VLOOKUP(AB120,CONTROLES!$A$6:$Y$25,5,FALSE),"")</f>
        <v/>
      </c>
      <c r="AW120" s="403">
        <f t="shared" si="30"/>
        <v>0</v>
      </c>
      <c r="AX120" s="403">
        <f t="shared" si="31"/>
        <v>0</v>
      </c>
      <c r="AY120" s="675"/>
      <c r="AZ120" s="672"/>
      <c r="BA120" s="441"/>
      <c r="BB120" s="671"/>
      <c r="BC120" s="672"/>
      <c r="BD120" s="673"/>
      <c r="BE120" s="443"/>
      <c r="BF120" s="684"/>
      <c r="BG120" s="686"/>
      <c r="BH120" s="679"/>
      <c r="BI120" s="681"/>
      <c r="BJ120" s="682"/>
      <c r="BK120" s="682"/>
    </row>
    <row r="121" spans="1:63" ht="14.25" customHeight="1" x14ac:dyDescent="0.25">
      <c r="A121" s="668"/>
      <c r="B121" s="669"/>
      <c r="C121" s="677"/>
      <c r="D121" s="704"/>
      <c r="E121" s="716"/>
      <c r="F121" s="714"/>
      <c r="G121" s="714"/>
      <c r="H121" s="714"/>
      <c r="I121" s="716"/>
      <c r="J121" s="397"/>
      <c r="K121" s="398"/>
      <c r="L121" s="677"/>
      <c r="M121" s="677"/>
      <c r="N121" s="700"/>
      <c r="O121" s="700"/>
      <c r="P121" s="700"/>
      <c r="Q121" s="700"/>
      <c r="R121" s="677"/>
      <c r="S121" s="400"/>
      <c r="T121" s="400">
        <f>IFERROR(VLOOKUP($S121,TABLAS!$A$10:$B$14,2,FALSE),0)</f>
        <v>0</v>
      </c>
      <c r="U121" s="698"/>
      <c r="V121" s="697"/>
      <c r="W121" s="697"/>
      <c r="X121" s="443"/>
      <c r="Y121" s="401"/>
      <c r="Z121" s="401"/>
      <c r="AA121" s="401"/>
      <c r="AB121" s="401"/>
      <c r="AC121" s="401"/>
      <c r="AD121" s="401"/>
      <c r="AE121" s="401"/>
      <c r="AF121" s="401"/>
      <c r="AG121" s="401"/>
      <c r="AH121" s="401"/>
      <c r="AI121" s="401"/>
      <c r="AJ121" s="401"/>
      <c r="AK121" s="401"/>
      <c r="AL121" s="401"/>
      <c r="AM121" s="401"/>
      <c r="AN121" s="401"/>
      <c r="AO121" s="402" t="str">
        <f>IFERROR(VLOOKUP(Y121,CONTROLES!$A$6:$Y$25,24,FALSE),"")</f>
        <v/>
      </c>
      <c r="AP121" s="402" t="str">
        <f>IFERROR(VLOOKUP(Z121,CONTROLES!$A$6:$Y$25,24,FALSE),"")</f>
        <v/>
      </c>
      <c r="AQ121" s="402" t="str">
        <f>IFERROR(VLOOKUP(AA121,CONTROLES!$A$6:$Y$25,24,FALSE),"")</f>
        <v/>
      </c>
      <c r="AR121" s="402" t="str">
        <f>IFERROR(VLOOKUP(AB121,CONTROLES!$A$6:$Y$25,24,FALSE),"")</f>
        <v/>
      </c>
      <c r="AS121" s="401" t="str">
        <f>IFERROR(VLOOKUP(Y121,CONTROLES!$A$6:$Y$25,5,FALSE),"")</f>
        <v/>
      </c>
      <c r="AT121" s="401" t="str">
        <f>IFERROR(VLOOKUP(Z121,CONTROLES!$A$6:$Y$25,5,FALSE),"")</f>
        <v/>
      </c>
      <c r="AU121" s="401" t="str">
        <f>IFERROR(VLOOKUP(AA121,CONTROLES!$A$6:$Y$25,5,FALSE),"")</f>
        <v/>
      </c>
      <c r="AV121" s="401" t="str">
        <f>IFERROR(VLOOKUP(AB121,CONTROLES!$A$6:$Y$25,5,FALSE),"")</f>
        <v/>
      </c>
      <c r="AW121" s="403">
        <f t="shared" si="30"/>
        <v>0</v>
      </c>
      <c r="AX121" s="403">
        <f t="shared" si="31"/>
        <v>0</v>
      </c>
      <c r="AY121" s="676"/>
      <c r="AZ121" s="672"/>
      <c r="BA121" s="442"/>
      <c r="BB121" s="671"/>
      <c r="BC121" s="672"/>
      <c r="BD121" s="673"/>
      <c r="BE121" s="443"/>
      <c r="BF121" s="685"/>
      <c r="BG121" s="686"/>
      <c r="BH121" s="680"/>
      <c r="BI121" s="681"/>
      <c r="BJ121" s="682"/>
      <c r="BK121" s="682"/>
    </row>
    <row r="122" spans="1:63" ht="14.25" customHeight="1" x14ac:dyDescent="0.25">
      <c r="A122" s="666">
        <f>A115+1</f>
        <v>18</v>
      </c>
      <c r="B122" s="669" t="s">
        <v>27</v>
      </c>
      <c r="C122" s="677" t="s">
        <v>6</v>
      </c>
      <c r="D122" s="702" t="s">
        <v>291</v>
      </c>
      <c r="E122" s="693" t="s">
        <v>292</v>
      </c>
      <c r="F122" s="714" t="s">
        <v>132</v>
      </c>
      <c r="G122" s="714" t="s">
        <v>133</v>
      </c>
      <c r="H122" s="714" t="s">
        <v>134</v>
      </c>
      <c r="I122" s="693" t="s">
        <v>293</v>
      </c>
      <c r="J122" s="397">
        <v>1</v>
      </c>
      <c r="K122" s="398" t="s">
        <v>294</v>
      </c>
      <c r="L122" s="677" t="s">
        <v>295</v>
      </c>
      <c r="M122" s="677" t="s">
        <v>138</v>
      </c>
      <c r="N122" s="701" t="s">
        <v>139</v>
      </c>
      <c r="O122" s="700" t="s">
        <v>140</v>
      </c>
      <c r="P122" s="700" t="s">
        <v>275</v>
      </c>
      <c r="Q122" s="700" t="s">
        <v>296</v>
      </c>
      <c r="R122" s="677" t="s">
        <v>297</v>
      </c>
      <c r="S122" s="400" t="s">
        <v>155</v>
      </c>
      <c r="T122" s="400">
        <f>IFERROR(VLOOKUP($S122,TABLAS!$A$10:$B$14,2,FALSE),0)</f>
        <v>2</v>
      </c>
      <c r="U122" s="698" t="s">
        <v>180</v>
      </c>
      <c r="V122" s="697">
        <f>IFERROR(VLOOKUP($U122,TABLAS!$A$2:$B$6,2,FALSE),0)</f>
        <v>4</v>
      </c>
      <c r="W122" s="697" t="str">
        <f t="shared" ref="W122" si="36">MAX($T122:$T128)&amp;V122</f>
        <v>34</v>
      </c>
      <c r="X122" s="443" t="str">
        <f t="shared" ref="X122" si="37">IF(OR(W122="11",W122="12",W122="21",W122="22",W122="31"),"BAJO",IF(OR(W122="13",W122="23",W122="32",W122="41"),"LEVE",IF(OR(W122="14",W122="15",W122="24",W122="33",W122="43",W122="42",W122="52",W122="51"),"MODERADO",IF(OR(W122="25",W122="34",W122="35",W122="44",W122="45",W122="53",W122="54",W122="55"),"IMPORTANTE"))))</f>
        <v>IMPORTANTE</v>
      </c>
      <c r="Y122" s="401">
        <v>1</v>
      </c>
      <c r="Z122" s="401">
        <v>43</v>
      </c>
      <c r="AA122" s="401"/>
      <c r="AB122" s="401"/>
      <c r="AC122" s="401"/>
      <c r="AD122" s="401"/>
      <c r="AE122" s="401"/>
      <c r="AF122" s="401"/>
      <c r="AG122" s="401"/>
      <c r="AH122" s="401"/>
      <c r="AI122" s="401"/>
      <c r="AJ122" s="401"/>
      <c r="AK122" s="401"/>
      <c r="AL122" s="401"/>
      <c r="AM122" s="401"/>
      <c r="AN122" s="401"/>
      <c r="AO122" s="402">
        <f>IFERROR(VLOOKUP(Y122,CONTROLES!$A$6:$Y$25,24,FALSE),"")</f>
        <v>0.8125</v>
      </c>
      <c r="AP122" s="402" t="str">
        <f>IFERROR(VLOOKUP(Z122,CONTROLES!$A$6:$Y$25,24,FALSE),"")</f>
        <v/>
      </c>
      <c r="AQ122" s="402" t="str">
        <f>IFERROR(VLOOKUP(AA122,CONTROLES!$A$6:$Y$25,24,FALSE),"")</f>
        <v/>
      </c>
      <c r="AR122" s="402" t="str">
        <f>IFERROR(VLOOKUP(AB122,CONTROLES!$A$6:$Y$25,24,FALSE),"")</f>
        <v/>
      </c>
      <c r="AS122" s="401" t="str">
        <f>IFERROR(VLOOKUP(Y122,CONTROLES!$A$6:$Y$25,5,FALSE),"")</f>
        <v>Probabilidad</v>
      </c>
      <c r="AT122" s="401" t="str">
        <f>IFERROR(VLOOKUP(Z122,CONTROLES!$A$6:$Y$25,5,FALSE),"")</f>
        <v/>
      </c>
      <c r="AU122" s="401" t="str">
        <f>IFERROR(VLOOKUP(AA122,CONTROLES!$A$6:$Y$25,5,FALSE),"")</f>
        <v/>
      </c>
      <c r="AV122" s="401" t="str">
        <f>IFERROR(VLOOKUP(AB122,CONTROLES!$A$6:$Y$25,5,FALSE),"")</f>
        <v/>
      </c>
      <c r="AW122" s="403">
        <f t="shared" si="30"/>
        <v>0.8125</v>
      </c>
      <c r="AX122" s="403">
        <f t="shared" si="31"/>
        <v>0</v>
      </c>
      <c r="AY122" s="674" t="str">
        <f>IF(MAX(AX122:AX128)&gt;MAX(BF122:BF128),"Consecuencia",IF(MAX(AX122:AX128)&gt;MAX(BF122:BF128),"Probabilidad",""))</f>
        <v/>
      </c>
      <c r="AZ122" s="672">
        <f>IF(AY122="Probabilidad",MAX(BF122:BF128),MAX(AX122:AX128))</f>
        <v>0</v>
      </c>
      <c r="BA122" s="440" t="str" cm="1">
        <f t="array" ref="BA122">IF(OR(AY122="Consecuencia",AY122="Probabilidad"),IF(AZ122&lt;CONTROLES!$AA$16:$AB$16,IF(AND(AZ122&gt;=CONTROLES!$AA$15,AZ122&lt;CONTROLES!$AB$15),CONTROLES!$AC$15,IF(AND(AZ122&gt;=CONTROLES!$AA$14,AZ122&lt;CONTROLES!$AB$14),CONTROLES!$AC$14,IF(AND(AZ122&gt;=CONTROLES!$AA$13,AZ122&lt;CONTROLES!$AB$13),CONTROLES!$AC$13,IF(AND(AZ122&gt;=CONTROLES!$AA$12,AZ122&lt;=CONTROLES!$AB$12),CONTROLES!$AC$12))))),"")</f>
        <v/>
      </c>
      <c r="BB122" s="671" t="s">
        <v>144</v>
      </c>
      <c r="BC122" s="672">
        <f>VLOOKUP(BB122,TABLAS!$A$10:$B$14,2,FALSE)</f>
        <v>5</v>
      </c>
      <c r="BD122" s="673" t="s">
        <v>211</v>
      </c>
      <c r="BE122" s="443">
        <f>VLOOKUP(BD122,TABLAS!$A$2:$B$6,2,FALSE)</f>
        <v>2</v>
      </c>
      <c r="BF122" s="683" t="str">
        <f>BC122&amp;BE122</f>
        <v>52</v>
      </c>
      <c r="BG122" s="686" t="str">
        <f>IF(OR(BF122="11",BF122="12",BF122="21",BF122="22",BF122="31"),"BAJO",IF(OR(BF122="13",BF122="23",BF122="32",BF122="41"),"LEVE",IF(OR(BF122="14",BF122="15",BF122="24",BF122="33",BF122="43",BF122="42",BF122="52",BF122="51"),"MODERADO",IF(OR(BF122="25",BF122="34",BF122="35",BF122="44",BF122="45",BF122="53",BF122="54",BF122="55"),"IMPORTANTE",""))))</f>
        <v>MODERADO</v>
      </c>
      <c r="BH122" s="678" t="s">
        <v>148</v>
      </c>
      <c r="BI122" s="681" t="s">
        <v>189</v>
      </c>
      <c r="BJ122" s="682" t="str">
        <f>IF(BH122="SI","NO","SI")</f>
        <v>NO</v>
      </c>
      <c r="BK122" s="682"/>
    </row>
    <row r="123" spans="1:63" ht="14.25" customHeight="1" x14ac:dyDescent="0.25">
      <c r="A123" s="667"/>
      <c r="B123" s="669"/>
      <c r="C123" s="677"/>
      <c r="D123" s="703"/>
      <c r="E123" s="715"/>
      <c r="F123" s="714"/>
      <c r="G123" s="714"/>
      <c r="H123" s="714"/>
      <c r="I123" s="715"/>
      <c r="J123" s="397">
        <v>2</v>
      </c>
      <c r="K123" s="398" t="s">
        <v>298</v>
      </c>
      <c r="L123" s="677"/>
      <c r="M123" s="677"/>
      <c r="N123" s="701"/>
      <c r="O123" s="700"/>
      <c r="P123" s="700"/>
      <c r="Q123" s="700"/>
      <c r="R123" s="677"/>
      <c r="S123" s="400" t="s">
        <v>146</v>
      </c>
      <c r="T123" s="400">
        <f>IFERROR(VLOOKUP($S123,TABLAS!$A$10:$B$14,2,FALSE),0)</f>
        <v>3</v>
      </c>
      <c r="U123" s="698"/>
      <c r="V123" s="697"/>
      <c r="W123" s="697"/>
      <c r="X123" s="443"/>
      <c r="Y123" s="401">
        <v>1</v>
      </c>
      <c r="Z123" s="401">
        <v>43</v>
      </c>
      <c r="AA123" s="401"/>
      <c r="AB123" s="401"/>
      <c r="AC123" s="401"/>
      <c r="AD123" s="401"/>
      <c r="AE123" s="401"/>
      <c r="AF123" s="401"/>
      <c r="AG123" s="401"/>
      <c r="AH123" s="401"/>
      <c r="AI123" s="401"/>
      <c r="AJ123" s="401"/>
      <c r="AK123" s="401"/>
      <c r="AL123" s="401"/>
      <c r="AM123" s="401"/>
      <c r="AN123" s="401"/>
      <c r="AO123" s="402">
        <f>IFERROR(VLOOKUP(Y123,CONTROLES!$A$6:$Y$25,24,FALSE),"")</f>
        <v>0.8125</v>
      </c>
      <c r="AP123" s="402" t="str">
        <f>IFERROR(VLOOKUP(Z123,CONTROLES!$A$6:$Y$25,24,FALSE),"")</f>
        <v/>
      </c>
      <c r="AQ123" s="402" t="str">
        <f>IFERROR(VLOOKUP(AA123,CONTROLES!$A$6:$Y$25,24,FALSE),"")</f>
        <v/>
      </c>
      <c r="AR123" s="402" t="str">
        <f>IFERROR(VLOOKUP(AB123,CONTROLES!$A$6:$Y$25,24,FALSE),"")</f>
        <v/>
      </c>
      <c r="AS123" s="401" t="str">
        <f>IFERROR(VLOOKUP(Y123,CONTROLES!$A$6:$Y$25,5,FALSE),"")</f>
        <v>Probabilidad</v>
      </c>
      <c r="AT123" s="401" t="str">
        <f>IFERROR(VLOOKUP(Z123,CONTROLES!$A$6:$Y$25,5,FALSE),"")</f>
        <v/>
      </c>
      <c r="AU123" s="401" t="str">
        <f>IFERROR(VLOOKUP(AA123,CONTROLES!$A$6:$Y$25,5,FALSE),"")</f>
        <v/>
      </c>
      <c r="AV123" s="401" t="str">
        <f>IFERROR(VLOOKUP(AB123,CONTROLES!$A$6:$Y$25,5,FALSE),"")</f>
        <v/>
      </c>
      <c r="AW123" s="403">
        <f t="shared" si="30"/>
        <v>0.8125</v>
      </c>
      <c r="AX123" s="403">
        <f t="shared" si="31"/>
        <v>0</v>
      </c>
      <c r="AY123" s="675"/>
      <c r="AZ123" s="672"/>
      <c r="BA123" s="441"/>
      <c r="BB123" s="671"/>
      <c r="BC123" s="672"/>
      <c r="BD123" s="673"/>
      <c r="BE123" s="443"/>
      <c r="BF123" s="684"/>
      <c r="BG123" s="686"/>
      <c r="BH123" s="679"/>
      <c r="BI123" s="681"/>
      <c r="BJ123" s="682"/>
      <c r="BK123" s="682"/>
    </row>
    <row r="124" spans="1:63" ht="14.25" customHeight="1" x14ac:dyDescent="0.25">
      <c r="A124" s="667"/>
      <c r="B124" s="669"/>
      <c r="C124" s="677"/>
      <c r="D124" s="703"/>
      <c r="E124" s="715"/>
      <c r="F124" s="714"/>
      <c r="G124" s="714"/>
      <c r="H124" s="714"/>
      <c r="I124" s="715"/>
      <c r="J124" s="397">
        <v>3</v>
      </c>
      <c r="K124" s="398" t="s">
        <v>299</v>
      </c>
      <c r="L124" s="677"/>
      <c r="M124" s="677"/>
      <c r="N124" s="701"/>
      <c r="O124" s="700"/>
      <c r="P124" s="700"/>
      <c r="Q124" s="700"/>
      <c r="R124" s="677"/>
      <c r="S124" s="400" t="s">
        <v>146</v>
      </c>
      <c r="T124" s="400">
        <f>IFERROR(VLOOKUP($S124,TABLAS!$A$10:$B$14,2,FALSE),0)</f>
        <v>3</v>
      </c>
      <c r="U124" s="698"/>
      <c r="V124" s="697"/>
      <c r="W124" s="697"/>
      <c r="X124" s="443"/>
      <c r="Y124" s="401">
        <v>1</v>
      </c>
      <c r="Z124" s="401">
        <v>43</v>
      </c>
      <c r="AA124" s="401"/>
      <c r="AB124" s="401"/>
      <c r="AC124" s="401"/>
      <c r="AD124" s="401"/>
      <c r="AE124" s="401"/>
      <c r="AF124" s="401"/>
      <c r="AG124" s="401"/>
      <c r="AH124" s="401"/>
      <c r="AI124" s="401"/>
      <c r="AJ124" s="401"/>
      <c r="AK124" s="401"/>
      <c r="AL124" s="401"/>
      <c r="AM124" s="401"/>
      <c r="AN124" s="401"/>
      <c r="AO124" s="402">
        <f>IFERROR(VLOOKUP(Y124,CONTROLES!$A$6:$Y$25,24,FALSE),"")</f>
        <v>0.8125</v>
      </c>
      <c r="AP124" s="402" t="str">
        <f>IFERROR(VLOOKUP(Z124,CONTROLES!$A$6:$Y$25,24,FALSE),"")</f>
        <v/>
      </c>
      <c r="AQ124" s="402" t="str">
        <f>IFERROR(VLOOKUP(AA124,CONTROLES!$A$6:$Y$25,24,FALSE),"")</f>
        <v/>
      </c>
      <c r="AR124" s="402" t="str">
        <f>IFERROR(VLOOKUP(AB124,CONTROLES!$A$6:$Y$25,24,FALSE),"")</f>
        <v/>
      </c>
      <c r="AS124" s="401" t="str">
        <f>IFERROR(VLOOKUP(Y124,CONTROLES!$A$6:$Y$25,5,FALSE),"")</f>
        <v>Probabilidad</v>
      </c>
      <c r="AT124" s="401" t="str">
        <f>IFERROR(VLOOKUP(Z124,CONTROLES!$A$6:$Y$25,5,FALSE),"")</f>
        <v/>
      </c>
      <c r="AU124" s="401" t="str">
        <f>IFERROR(VLOOKUP(AA124,CONTROLES!$A$6:$Y$25,5,FALSE),"")</f>
        <v/>
      </c>
      <c r="AV124" s="401" t="str">
        <f>IFERROR(VLOOKUP(AB124,CONTROLES!$A$6:$Y$25,5,FALSE),"")</f>
        <v/>
      </c>
      <c r="AW124" s="403">
        <f t="shared" si="30"/>
        <v>0.8125</v>
      </c>
      <c r="AX124" s="403">
        <f t="shared" si="31"/>
        <v>0</v>
      </c>
      <c r="AY124" s="675"/>
      <c r="AZ124" s="672"/>
      <c r="BA124" s="441"/>
      <c r="BB124" s="671"/>
      <c r="BC124" s="672"/>
      <c r="BD124" s="673"/>
      <c r="BE124" s="443"/>
      <c r="BF124" s="684"/>
      <c r="BG124" s="686"/>
      <c r="BH124" s="679"/>
      <c r="BI124" s="681"/>
      <c r="BJ124" s="682"/>
      <c r="BK124" s="682"/>
    </row>
    <row r="125" spans="1:63" ht="14.25" customHeight="1" x14ac:dyDescent="0.25">
      <c r="A125" s="667"/>
      <c r="B125" s="669"/>
      <c r="C125" s="677"/>
      <c r="D125" s="703"/>
      <c r="E125" s="715"/>
      <c r="F125" s="714"/>
      <c r="G125" s="714"/>
      <c r="H125" s="714"/>
      <c r="I125" s="715"/>
      <c r="J125" s="397">
        <v>4</v>
      </c>
      <c r="K125" s="398" t="s">
        <v>300</v>
      </c>
      <c r="L125" s="677"/>
      <c r="M125" s="677"/>
      <c r="N125" s="701"/>
      <c r="O125" s="700"/>
      <c r="P125" s="700"/>
      <c r="Q125" s="700"/>
      <c r="R125" s="677"/>
      <c r="S125" s="400" t="s">
        <v>164</v>
      </c>
      <c r="T125" s="400">
        <f>IFERROR(VLOOKUP($S125,TABLAS!$A$10:$B$14,2,FALSE),0)</f>
        <v>1</v>
      </c>
      <c r="U125" s="698"/>
      <c r="V125" s="697"/>
      <c r="W125" s="697"/>
      <c r="X125" s="443"/>
      <c r="Y125" s="401">
        <v>1</v>
      </c>
      <c r="Z125" s="401">
        <v>43</v>
      </c>
      <c r="AA125" s="401"/>
      <c r="AB125" s="401"/>
      <c r="AC125" s="401"/>
      <c r="AD125" s="401"/>
      <c r="AE125" s="401"/>
      <c r="AF125" s="401"/>
      <c r="AG125" s="401"/>
      <c r="AH125" s="401"/>
      <c r="AI125" s="401"/>
      <c r="AJ125" s="401"/>
      <c r="AK125" s="401"/>
      <c r="AL125" s="401"/>
      <c r="AM125" s="401"/>
      <c r="AN125" s="401"/>
      <c r="AO125" s="402">
        <f>IFERROR(VLOOKUP(Y125,CONTROLES!$A$6:$Y$25,24,FALSE),"")</f>
        <v>0.8125</v>
      </c>
      <c r="AP125" s="402" t="str">
        <f>IFERROR(VLOOKUP(Z125,CONTROLES!$A$6:$Y$25,24,FALSE),"")</f>
        <v/>
      </c>
      <c r="AQ125" s="402" t="str">
        <f>IFERROR(VLOOKUP(AA125,CONTROLES!$A$6:$Y$25,24,FALSE),"")</f>
        <v/>
      </c>
      <c r="AR125" s="402" t="str">
        <f>IFERROR(VLOOKUP(AB125,CONTROLES!$A$6:$Y$25,24,FALSE),"")</f>
        <v/>
      </c>
      <c r="AS125" s="401" t="str">
        <f>IFERROR(VLOOKUP(Y125,CONTROLES!$A$6:$Y$25,5,FALSE),"")</f>
        <v>Probabilidad</v>
      </c>
      <c r="AT125" s="401" t="str">
        <f>IFERROR(VLOOKUP(Z125,CONTROLES!$A$6:$Y$25,5,FALSE),"")</f>
        <v/>
      </c>
      <c r="AU125" s="401" t="str">
        <f>IFERROR(VLOOKUP(AA125,CONTROLES!$A$6:$Y$25,5,FALSE),"")</f>
        <v/>
      </c>
      <c r="AV125" s="401" t="str">
        <f>IFERROR(VLOOKUP(AB125,CONTROLES!$A$6:$Y$25,5,FALSE),"")</f>
        <v/>
      </c>
      <c r="AW125" s="403">
        <f t="shared" si="30"/>
        <v>0.8125</v>
      </c>
      <c r="AX125" s="403">
        <f t="shared" si="31"/>
        <v>0</v>
      </c>
      <c r="AY125" s="675"/>
      <c r="AZ125" s="672"/>
      <c r="BA125" s="441"/>
      <c r="BB125" s="671"/>
      <c r="BC125" s="672"/>
      <c r="BD125" s="673"/>
      <c r="BE125" s="443"/>
      <c r="BF125" s="684"/>
      <c r="BG125" s="686"/>
      <c r="BH125" s="679"/>
      <c r="BI125" s="681"/>
      <c r="BJ125" s="682"/>
      <c r="BK125" s="682"/>
    </row>
    <row r="126" spans="1:63" ht="14.25" customHeight="1" x14ac:dyDescent="0.25">
      <c r="A126" s="667"/>
      <c r="B126" s="669"/>
      <c r="C126" s="677"/>
      <c r="D126" s="703"/>
      <c r="E126" s="715"/>
      <c r="F126" s="714"/>
      <c r="G126" s="714"/>
      <c r="H126" s="714"/>
      <c r="I126" s="715"/>
      <c r="J126" s="397"/>
      <c r="K126" s="398"/>
      <c r="L126" s="677"/>
      <c r="M126" s="677"/>
      <c r="N126" s="701"/>
      <c r="O126" s="700"/>
      <c r="P126" s="700"/>
      <c r="Q126" s="700"/>
      <c r="R126" s="677"/>
      <c r="S126" s="400"/>
      <c r="T126" s="400">
        <f>IFERROR(VLOOKUP($S126,TABLAS!$A$10:$B$14,2,FALSE),0)</f>
        <v>0</v>
      </c>
      <c r="U126" s="698"/>
      <c r="V126" s="697"/>
      <c r="W126" s="697"/>
      <c r="X126" s="443"/>
      <c r="Y126" s="401"/>
      <c r="Z126" s="401"/>
      <c r="AA126" s="401"/>
      <c r="AB126" s="401"/>
      <c r="AC126" s="401"/>
      <c r="AD126" s="401"/>
      <c r="AE126" s="401"/>
      <c r="AF126" s="401"/>
      <c r="AG126" s="401"/>
      <c r="AH126" s="401"/>
      <c r="AI126" s="401"/>
      <c r="AJ126" s="401"/>
      <c r="AK126" s="401"/>
      <c r="AL126" s="401"/>
      <c r="AM126" s="401"/>
      <c r="AN126" s="401"/>
      <c r="AO126" s="402" t="str">
        <f>IFERROR(VLOOKUP(Y126,CONTROLES!$A$6:$Y$25,24,FALSE),"")</f>
        <v/>
      </c>
      <c r="AP126" s="402" t="str">
        <f>IFERROR(VLOOKUP(Z126,CONTROLES!$A$6:$Y$25,24,FALSE),"")</f>
        <v/>
      </c>
      <c r="AQ126" s="402" t="str">
        <f>IFERROR(VLOOKUP(AA126,CONTROLES!$A$6:$Y$25,24,FALSE),"")</f>
        <v/>
      </c>
      <c r="AR126" s="402" t="str">
        <f>IFERROR(VLOOKUP(AB126,CONTROLES!$A$6:$Y$25,24,FALSE),"")</f>
        <v/>
      </c>
      <c r="AS126" s="401" t="str">
        <f>IFERROR(VLOOKUP(Y126,CONTROLES!$A$6:$Y$25,5,FALSE),"")</f>
        <v/>
      </c>
      <c r="AT126" s="401" t="str">
        <f>IFERROR(VLOOKUP(Z126,CONTROLES!$A$6:$Y$25,5,FALSE),"")</f>
        <v/>
      </c>
      <c r="AU126" s="401" t="str">
        <f>IFERROR(VLOOKUP(AA126,CONTROLES!$A$6:$Y$25,5,FALSE),"")</f>
        <v/>
      </c>
      <c r="AV126" s="401" t="str">
        <f>IFERROR(VLOOKUP(AB126,CONTROLES!$A$6:$Y$25,5,FALSE),"")</f>
        <v/>
      </c>
      <c r="AW126" s="403">
        <f t="shared" si="30"/>
        <v>0</v>
      </c>
      <c r="AX126" s="403">
        <f t="shared" si="31"/>
        <v>0</v>
      </c>
      <c r="AY126" s="675"/>
      <c r="AZ126" s="672"/>
      <c r="BA126" s="441"/>
      <c r="BB126" s="671"/>
      <c r="BC126" s="672"/>
      <c r="BD126" s="673"/>
      <c r="BE126" s="443"/>
      <c r="BF126" s="684"/>
      <c r="BG126" s="686"/>
      <c r="BH126" s="679"/>
      <c r="BI126" s="681"/>
      <c r="BJ126" s="682"/>
      <c r="BK126" s="682"/>
    </row>
    <row r="127" spans="1:63" ht="14.25" customHeight="1" x14ac:dyDescent="0.25">
      <c r="A127" s="667"/>
      <c r="B127" s="669"/>
      <c r="C127" s="677"/>
      <c r="D127" s="703"/>
      <c r="E127" s="715"/>
      <c r="F127" s="714"/>
      <c r="G127" s="714"/>
      <c r="H127" s="714"/>
      <c r="I127" s="715"/>
      <c r="J127" s="397"/>
      <c r="K127" s="398"/>
      <c r="L127" s="677"/>
      <c r="M127" s="677"/>
      <c r="N127" s="701"/>
      <c r="O127" s="700"/>
      <c r="P127" s="700"/>
      <c r="Q127" s="700"/>
      <c r="R127" s="677"/>
      <c r="S127" s="400"/>
      <c r="T127" s="400">
        <f>IFERROR(VLOOKUP($S127,TABLAS!$A$10:$B$14,2,FALSE),0)</f>
        <v>0</v>
      </c>
      <c r="U127" s="698"/>
      <c r="V127" s="697"/>
      <c r="W127" s="697"/>
      <c r="X127" s="443"/>
      <c r="Y127" s="401"/>
      <c r="Z127" s="401"/>
      <c r="AA127" s="401"/>
      <c r="AB127" s="401"/>
      <c r="AC127" s="401"/>
      <c r="AD127" s="401"/>
      <c r="AE127" s="401"/>
      <c r="AF127" s="401"/>
      <c r="AG127" s="401"/>
      <c r="AH127" s="401"/>
      <c r="AI127" s="401"/>
      <c r="AJ127" s="401"/>
      <c r="AK127" s="401"/>
      <c r="AL127" s="401"/>
      <c r="AM127" s="401"/>
      <c r="AN127" s="401"/>
      <c r="AO127" s="402" t="str">
        <f>IFERROR(VLOOKUP(Y127,CONTROLES!$A$6:$Y$25,24,FALSE),"")</f>
        <v/>
      </c>
      <c r="AP127" s="402" t="str">
        <f>IFERROR(VLOOKUP(Z127,CONTROLES!$A$6:$Y$25,24,FALSE),"")</f>
        <v/>
      </c>
      <c r="AQ127" s="402" t="str">
        <f>IFERROR(VLOOKUP(AA127,CONTROLES!$A$6:$Y$25,24,FALSE),"")</f>
        <v/>
      </c>
      <c r="AR127" s="402" t="str">
        <f>IFERROR(VLOOKUP(AB127,CONTROLES!$A$6:$Y$25,24,FALSE),"")</f>
        <v/>
      </c>
      <c r="AS127" s="401" t="str">
        <f>IFERROR(VLOOKUP(Y127,CONTROLES!$A$6:$Y$25,5,FALSE),"")</f>
        <v/>
      </c>
      <c r="AT127" s="401" t="str">
        <f>IFERROR(VLOOKUP(Z127,CONTROLES!$A$6:$Y$25,5,FALSE),"")</f>
        <v/>
      </c>
      <c r="AU127" s="401" t="str">
        <f>IFERROR(VLOOKUP(AA127,CONTROLES!$A$6:$Y$25,5,FALSE),"")</f>
        <v/>
      </c>
      <c r="AV127" s="401" t="str">
        <f>IFERROR(VLOOKUP(AB127,CONTROLES!$A$6:$Y$25,5,FALSE),"")</f>
        <v/>
      </c>
      <c r="AW127" s="403">
        <f t="shared" si="30"/>
        <v>0</v>
      </c>
      <c r="AX127" s="403">
        <f t="shared" si="31"/>
        <v>0</v>
      </c>
      <c r="AY127" s="675"/>
      <c r="AZ127" s="672"/>
      <c r="BA127" s="441"/>
      <c r="BB127" s="671"/>
      <c r="BC127" s="672"/>
      <c r="BD127" s="673"/>
      <c r="BE127" s="443"/>
      <c r="BF127" s="684"/>
      <c r="BG127" s="686"/>
      <c r="BH127" s="679"/>
      <c r="BI127" s="681"/>
      <c r="BJ127" s="682"/>
      <c r="BK127" s="682"/>
    </row>
    <row r="128" spans="1:63" ht="14.25" customHeight="1" x14ac:dyDescent="0.25">
      <c r="A128" s="668"/>
      <c r="B128" s="669"/>
      <c r="C128" s="677"/>
      <c r="D128" s="704"/>
      <c r="E128" s="716"/>
      <c r="F128" s="714"/>
      <c r="G128" s="714"/>
      <c r="H128" s="714"/>
      <c r="I128" s="716"/>
      <c r="J128" s="397"/>
      <c r="K128" s="398"/>
      <c r="L128" s="677"/>
      <c r="M128" s="677"/>
      <c r="N128" s="701"/>
      <c r="O128" s="700"/>
      <c r="P128" s="700"/>
      <c r="Q128" s="700"/>
      <c r="R128" s="677"/>
      <c r="S128" s="400"/>
      <c r="T128" s="400">
        <f>IFERROR(VLOOKUP($S128,TABLAS!$A$10:$B$14,2,FALSE),0)</f>
        <v>0</v>
      </c>
      <c r="U128" s="698"/>
      <c r="V128" s="697"/>
      <c r="W128" s="697"/>
      <c r="X128" s="443"/>
      <c r="Y128" s="401"/>
      <c r="Z128" s="401"/>
      <c r="AA128" s="401"/>
      <c r="AB128" s="401"/>
      <c r="AC128" s="401"/>
      <c r="AD128" s="401"/>
      <c r="AE128" s="401"/>
      <c r="AF128" s="401"/>
      <c r="AG128" s="401"/>
      <c r="AH128" s="401"/>
      <c r="AI128" s="401"/>
      <c r="AJ128" s="401"/>
      <c r="AK128" s="401"/>
      <c r="AL128" s="401"/>
      <c r="AM128" s="401"/>
      <c r="AN128" s="401"/>
      <c r="AO128" s="402" t="str">
        <f>IFERROR(VLOOKUP(Y128,CONTROLES!$A$6:$Y$25,24,FALSE),"")</f>
        <v/>
      </c>
      <c r="AP128" s="402" t="str">
        <f>IFERROR(VLOOKUP(Z128,CONTROLES!$A$6:$Y$25,24,FALSE),"")</f>
        <v/>
      </c>
      <c r="AQ128" s="402" t="str">
        <f>IFERROR(VLOOKUP(AA128,CONTROLES!$A$6:$Y$25,24,FALSE),"")</f>
        <v/>
      </c>
      <c r="AR128" s="402" t="str">
        <f>IFERROR(VLOOKUP(AB128,CONTROLES!$A$6:$Y$25,24,FALSE),"")</f>
        <v/>
      </c>
      <c r="AS128" s="401" t="str">
        <f>IFERROR(VLOOKUP(Y128,CONTROLES!$A$6:$Y$25,5,FALSE),"")</f>
        <v/>
      </c>
      <c r="AT128" s="401" t="str">
        <f>IFERROR(VLOOKUP(Z128,CONTROLES!$A$6:$Y$25,5,FALSE),"")</f>
        <v/>
      </c>
      <c r="AU128" s="401" t="str">
        <f>IFERROR(VLOOKUP(AA128,CONTROLES!$A$6:$Y$25,5,FALSE),"")</f>
        <v/>
      </c>
      <c r="AV128" s="401" t="str">
        <f>IFERROR(VLOOKUP(AB128,CONTROLES!$A$6:$Y$25,5,FALSE),"")</f>
        <v/>
      </c>
      <c r="AW128" s="403">
        <f t="shared" si="30"/>
        <v>0</v>
      </c>
      <c r="AX128" s="403">
        <f t="shared" si="31"/>
        <v>0</v>
      </c>
      <c r="AY128" s="676"/>
      <c r="AZ128" s="672"/>
      <c r="BA128" s="442"/>
      <c r="BB128" s="671"/>
      <c r="BC128" s="672"/>
      <c r="BD128" s="673"/>
      <c r="BE128" s="443"/>
      <c r="BF128" s="685"/>
      <c r="BG128" s="686"/>
      <c r="BH128" s="680"/>
      <c r="BI128" s="681"/>
      <c r="BJ128" s="682"/>
      <c r="BK128" s="682"/>
    </row>
    <row r="129" spans="1:63" ht="14.25" customHeight="1" x14ac:dyDescent="0.25">
      <c r="A129" s="666">
        <f>A122+1</f>
        <v>19</v>
      </c>
      <c r="B129" s="669" t="s">
        <v>22</v>
      </c>
      <c r="C129" s="677" t="s">
        <v>6</v>
      </c>
      <c r="D129" s="702" t="s">
        <v>12</v>
      </c>
      <c r="E129" s="693" t="s">
        <v>301</v>
      </c>
      <c r="F129" s="714" t="s">
        <v>132</v>
      </c>
      <c r="G129" s="714" t="s">
        <v>133</v>
      </c>
      <c r="H129" s="714" t="s">
        <v>134</v>
      </c>
      <c r="I129" s="693" t="s">
        <v>302</v>
      </c>
      <c r="J129" s="397">
        <v>1</v>
      </c>
      <c r="K129" s="398" t="s">
        <v>303</v>
      </c>
      <c r="L129" s="677" t="s">
        <v>304</v>
      </c>
      <c r="M129" s="677" t="s">
        <v>160</v>
      </c>
      <c r="N129" s="700" t="s">
        <v>226</v>
      </c>
      <c r="O129" s="700" t="s">
        <v>305</v>
      </c>
      <c r="P129" s="700" t="s">
        <v>275</v>
      </c>
      <c r="Q129" s="700" t="s">
        <v>296</v>
      </c>
      <c r="R129" s="677" t="s">
        <v>297</v>
      </c>
      <c r="S129" s="400" t="s">
        <v>146</v>
      </c>
      <c r="T129" s="400">
        <f>IFERROR(VLOOKUP($S129,TABLAS!$A$10:$B$14,2,FALSE),0)</f>
        <v>3</v>
      </c>
      <c r="U129" s="698" t="s">
        <v>145</v>
      </c>
      <c r="V129" s="697">
        <f>IFERROR(VLOOKUP($U129,TABLAS!$A$2:$B$6,2,FALSE),0)</f>
        <v>3</v>
      </c>
      <c r="W129" s="697" t="str">
        <f t="shared" ref="W129" si="38">MAX($T129:$T135)&amp;V129</f>
        <v>43</v>
      </c>
      <c r="X129" s="443" t="str">
        <f>IF(OR(W129="11",W129="12",W129="21",W129="22",W129="31"),"BAJO",IF(OR(W129="13",W129="23",W129="32",W129="41"),"LEVE",IF(OR(W129="14",W129="15",W129="24",W129="33",W129="43",W129="42",W129="52",W129="51"),"MODERADO",IF(OR(W129="25",W129="34",W129="35",W129="44",W129="45",W129="53",W129="54",W129="55"),"IMPORTANTE"))))</f>
        <v>MODERADO</v>
      </c>
      <c r="Y129" s="401">
        <v>107</v>
      </c>
      <c r="Z129" s="401"/>
      <c r="AA129" s="401"/>
      <c r="AB129" s="401"/>
      <c r="AC129" s="401"/>
      <c r="AD129" s="401"/>
      <c r="AE129" s="401"/>
      <c r="AF129" s="401"/>
      <c r="AG129" s="401"/>
      <c r="AH129" s="401"/>
      <c r="AI129" s="401"/>
      <c r="AJ129" s="401"/>
      <c r="AK129" s="401"/>
      <c r="AL129" s="401"/>
      <c r="AM129" s="401"/>
      <c r="AN129" s="401"/>
      <c r="AO129" s="402" t="str">
        <f>IFERROR(VLOOKUP(Y129,CONTROLES!$A$6:$Y$25,24,FALSE),"")</f>
        <v/>
      </c>
      <c r="AP129" s="402" t="str">
        <f>IFERROR(VLOOKUP(Z129,CONTROLES!$A$6:$Y$25,24,FALSE),"")</f>
        <v/>
      </c>
      <c r="AQ129" s="402" t="str">
        <f>IFERROR(VLOOKUP(AA129,CONTROLES!$A$6:$Y$25,24,FALSE),"")</f>
        <v/>
      </c>
      <c r="AR129" s="402" t="str">
        <f>IFERROR(VLOOKUP(AB129,CONTROLES!$A$6:$Y$25,24,FALSE),"")</f>
        <v/>
      </c>
      <c r="AS129" s="401" t="str">
        <f>IFERROR(VLOOKUP(Y129,CONTROLES!$A$6:$Y$25,5,FALSE),"")</f>
        <v/>
      </c>
      <c r="AT129" s="401" t="str">
        <f>IFERROR(VLOOKUP(Z129,CONTROLES!$A$6:$Y$25,5,FALSE),"")</f>
        <v/>
      </c>
      <c r="AU129" s="401" t="str">
        <f>IFERROR(VLOOKUP(AA129,CONTROLES!$A$6:$Y$25,5,FALSE),"")</f>
        <v/>
      </c>
      <c r="AV129" s="401" t="str">
        <f>IFERROR(VLOOKUP(AB129,CONTROLES!$A$6:$Y$25,5,FALSE),"")</f>
        <v/>
      </c>
      <c r="AW129" s="403">
        <f t="shared" si="30"/>
        <v>0</v>
      </c>
      <c r="AX129" s="403">
        <f t="shared" si="31"/>
        <v>0</v>
      </c>
      <c r="AY129" s="674" t="str">
        <f>IF(MAX(AX129:AX135)&gt;MAX(BF129:BF135),"Consecuencia",IF(MAX(AX129:AX135)&gt;MAX(BF129:BF135),"Probabilidad",""))</f>
        <v/>
      </c>
      <c r="AZ129" s="672">
        <f>IF(AY129="Probabilidad",MAX(BF129:BF135),MAX(AX129:AX135))</f>
        <v>0</v>
      </c>
      <c r="BA129" s="440" t="str" cm="1">
        <f t="array" ref="BA129">IF(OR(AY129="Consecuencia",AY129="Probabilidad"),IF(AZ129&lt;CONTROLES!$AA$16:$AB$16,IF(AND(AZ129&gt;=CONTROLES!$AA$15,AZ129&lt;CONTROLES!$AB$15),CONTROLES!$AC$15,IF(AND(AZ129&gt;=CONTROLES!$AA$14,AZ129&lt;CONTROLES!$AB$14),CONTROLES!$AC$14,IF(AND(AZ129&gt;=CONTROLES!$AA$13,AZ129&lt;CONTROLES!$AB$13),CONTROLES!$AC$13,IF(AND(AZ129&gt;=CONTROLES!$AA$12,AZ129&lt;=CONTROLES!$AB$12),CONTROLES!$AC$12))))),"")</f>
        <v/>
      </c>
      <c r="BB129" s="671" t="s">
        <v>144</v>
      </c>
      <c r="BC129" s="672">
        <f>VLOOKUP(BB129,TABLAS!$A$10:$B$14,2,FALSE)</f>
        <v>5</v>
      </c>
      <c r="BD129" s="673" t="s">
        <v>211</v>
      </c>
      <c r="BE129" s="443">
        <f>VLOOKUP(BD129,TABLAS!$A$2:$B$6,2,FALSE)</f>
        <v>2</v>
      </c>
      <c r="BF129" s="683" t="str">
        <f>BC129&amp;BE129</f>
        <v>52</v>
      </c>
      <c r="BG129" s="686" t="str">
        <f>IF(OR(BF129="11",BF129="12",BF129="21",BF129="22",BF129="31"),"BAJO",IF(OR(BF129="13",BF129="23",BF129="32",BF129="41"),"LEVE",IF(OR(BF129="14",BF129="15",BF129="24",BF129="33",BF129="43",BF129="42",BF129="52",BF129="51"),"MODERADO",IF(OR(BF129="25",BF129="34",BF129="35",BF129="44",BF129="45",BF129="53",BF129="54",BF129="55"),"IMPORTANTE",""))))</f>
        <v>MODERADO</v>
      </c>
      <c r="BH129" s="678" t="s">
        <v>148</v>
      </c>
      <c r="BI129" s="681" t="s">
        <v>189</v>
      </c>
      <c r="BJ129" s="682" t="str">
        <f>IF(BH129="SI","NO","SI")</f>
        <v>NO</v>
      </c>
      <c r="BK129" s="682"/>
    </row>
    <row r="130" spans="1:63" ht="14.25" customHeight="1" x14ac:dyDescent="0.25">
      <c r="A130" s="667"/>
      <c r="B130" s="669"/>
      <c r="C130" s="677"/>
      <c r="D130" s="703"/>
      <c r="E130" s="715"/>
      <c r="F130" s="714"/>
      <c r="G130" s="714"/>
      <c r="H130" s="714"/>
      <c r="I130" s="715"/>
      <c r="J130" s="397">
        <v>2</v>
      </c>
      <c r="K130" s="398" t="s">
        <v>306</v>
      </c>
      <c r="L130" s="677"/>
      <c r="M130" s="677"/>
      <c r="N130" s="700"/>
      <c r="O130" s="700"/>
      <c r="P130" s="700"/>
      <c r="Q130" s="700"/>
      <c r="R130" s="677"/>
      <c r="S130" s="400" t="s">
        <v>169</v>
      </c>
      <c r="T130" s="400">
        <f>IFERROR(VLOOKUP($S130,TABLAS!$A$10:$B$14,2,FALSE),0)</f>
        <v>4</v>
      </c>
      <c r="U130" s="698"/>
      <c r="V130" s="697"/>
      <c r="W130" s="697"/>
      <c r="X130" s="443"/>
      <c r="Y130" s="401">
        <v>4</v>
      </c>
      <c r="Z130" s="401"/>
      <c r="AA130" s="401"/>
      <c r="AB130" s="401"/>
      <c r="AC130" s="401"/>
      <c r="AD130" s="401"/>
      <c r="AE130" s="401"/>
      <c r="AF130" s="401"/>
      <c r="AG130" s="401"/>
      <c r="AH130" s="401"/>
      <c r="AI130" s="401"/>
      <c r="AJ130" s="401"/>
      <c r="AK130" s="401"/>
      <c r="AL130" s="401"/>
      <c r="AM130" s="401"/>
      <c r="AN130" s="401"/>
      <c r="AO130" s="402">
        <f>IFERROR(VLOOKUP(Y130,CONTROLES!$A$6:$Y$25,24,FALSE),"")</f>
        <v>0.71249999999999991</v>
      </c>
      <c r="AP130" s="402" t="str">
        <f>IFERROR(VLOOKUP(Z130,CONTROLES!$A$6:$Y$25,24,FALSE),"")</f>
        <v/>
      </c>
      <c r="AQ130" s="402" t="str">
        <f>IFERROR(VLOOKUP(AA130,CONTROLES!$A$6:$Y$25,24,FALSE),"")</f>
        <v/>
      </c>
      <c r="AR130" s="402" t="str">
        <f>IFERROR(VLOOKUP(AB130,CONTROLES!$A$6:$Y$25,24,FALSE),"")</f>
        <v/>
      </c>
      <c r="AS130" s="401" t="str">
        <f>IFERROR(VLOOKUP(Y130,CONTROLES!$A$6:$Y$25,5,FALSE),"")</f>
        <v>Probabilidad</v>
      </c>
      <c r="AT130" s="401" t="str">
        <f>IFERROR(VLOOKUP(Z130,CONTROLES!$A$6:$Y$25,5,FALSE),"")</f>
        <v/>
      </c>
      <c r="AU130" s="401" t="str">
        <f>IFERROR(VLOOKUP(AA130,CONTROLES!$A$6:$Y$25,5,FALSE),"")</f>
        <v/>
      </c>
      <c r="AV130" s="401" t="str">
        <f>IFERROR(VLOOKUP(AB130,CONTROLES!$A$6:$Y$25,5,FALSE),"")</f>
        <v/>
      </c>
      <c r="AW130" s="403">
        <f t="shared" si="30"/>
        <v>0.71249999999999991</v>
      </c>
      <c r="AX130" s="403">
        <f t="shared" si="31"/>
        <v>0</v>
      </c>
      <c r="AY130" s="675"/>
      <c r="AZ130" s="672"/>
      <c r="BA130" s="441"/>
      <c r="BB130" s="671"/>
      <c r="BC130" s="672"/>
      <c r="BD130" s="673"/>
      <c r="BE130" s="443"/>
      <c r="BF130" s="684"/>
      <c r="BG130" s="686"/>
      <c r="BH130" s="679"/>
      <c r="BI130" s="681"/>
      <c r="BJ130" s="682"/>
      <c r="BK130" s="682"/>
    </row>
    <row r="131" spans="1:63" ht="14.25" customHeight="1" x14ac:dyDescent="0.25">
      <c r="A131" s="667"/>
      <c r="B131" s="669"/>
      <c r="C131" s="677"/>
      <c r="D131" s="703"/>
      <c r="E131" s="715"/>
      <c r="F131" s="714"/>
      <c r="G131" s="714"/>
      <c r="H131" s="714"/>
      <c r="I131" s="715"/>
      <c r="J131" s="397">
        <v>3</v>
      </c>
      <c r="K131" s="398" t="s">
        <v>307</v>
      </c>
      <c r="L131" s="677"/>
      <c r="M131" s="677"/>
      <c r="N131" s="700"/>
      <c r="O131" s="700"/>
      <c r="P131" s="700"/>
      <c r="Q131" s="700"/>
      <c r="R131" s="677"/>
      <c r="S131" s="400" t="s">
        <v>169</v>
      </c>
      <c r="T131" s="400">
        <f>IFERROR(VLOOKUP($S131,TABLAS!$A$10:$B$14,2,FALSE),0)</f>
        <v>4</v>
      </c>
      <c r="U131" s="698"/>
      <c r="V131" s="697"/>
      <c r="W131" s="697"/>
      <c r="X131" s="443"/>
      <c r="Y131" s="401">
        <v>103</v>
      </c>
      <c r="Z131" s="401"/>
      <c r="AA131" s="401"/>
      <c r="AB131" s="401"/>
      <c r="AC131" s="401"/>
      <c r="AD131" s="401"/>
      <c r="AE131" s="401"/>
      <c r="AF131" s="401"/>
      <c r="AG131" s="401"/>
      <c r="AH131" s="401"/>
      <c r="AI131" s="401"/>
      <c r="AJ131" s="401"/>
      <c r="AK131" s="401"/>
      <c r="AL131" s="401"/>
      <c r="AM131" s="401"/>
      <c r="AN131" s="401"/>
      <c r="AO131" s="402" t="str">
        <f>IFERROR(VLOOKUP(Y131,CONTROLES!$A$6:$Y$25,24,FALSE),"")</f>
        <v/>
      </c>
      <c r="AP131" s="402" t="str">
        <f>IFERROR(VLOOKUP(Z131,CONTROLES!$A$6:$Y$25,24,FALSE),"")</f>
        <v/>
      </c>
      <c r="AQ131" s="402" t="str">
        <f>IFERROR(VLOOKUP(AA131,CONTROLES!$A$6:$Y$25,24,FALSE),"")</f>
        <v/>
      </c>
      <c r="AR131" s="402" t="str">
        <f>IFERROR(VLOOKUP(AB131,CONTROLES!$A$6:$Y$25,24,FALSE),"")</f>
        <v/>
      </c>
      <c r="AS131" s="401" t="str">
        <f>IFERROR(VLOOKUP(Y131,CONTROLES!$A$6:$Y$25,5,FALSE),"")</f>
        <v/>
      </c>
      <c r="AT131" s="401" t="str">
        <f>IFERROR(VLOOKUP(Z131,CONTROLES!$A$6:$Y$25,5,FALSE),"")</f>
        <v/>
      </c>
      <c r="AU131" s="401" t="str">
        <f>IFERROR(VLOOKUP(AA131,CONTROLES!$A$6:$Y$25,5,FALSE),"")</f>
        <v/>
      </c>
      <c r="AV131" s="401" t="str">
        <f>IFERROR(VLOOKUP(AB131,CONTROLES!$A$6:$Y$25,5,FALSE),"")</f>
        <v/>
      </c>
      <c r="AW131" s="403">
        <f t="shared" si="30"/>
        <v>0</v>
      </c>
      <c r="AX131" s="403">
        <f t="shared" si="31"/>
        <v>0</v>
      </c>
      <c r="AY131" s="675"/>
      <c r="AZ131" s="672"/>
      <c r="BA131" s="441"/>
      <c r="BB131" s="671"/>
      <c r="BC131" s="672"/>
      <c r="BD131" s="673"/>
      <c r="BE131" s="443"/>
      <c r="BF131" s="684"/>
      <c r="BG131" s="686"/>
      <c r="BH131" s="679"/>
      <c r="BI131" s="681"/>
      <c r="BJ131" s="682"/>
      <c r="BK131" s="682"/>
    </row>
    <row r="132" spans="1:63" ht="14.25" customHeight="1" x14ac:dyDescent="0.25">
      <c r="A132" s="667"/>
      <c r="B132" s="669"/>
      <c r="C132" s="677"/>
      <c r="D132" s="703"/>
      <c r="E132" s="715"/>
      <c r="F132" s="714"/>
      <c r="G132" s="714"/>
      <c r="H132" s="714"/>
      <c r="I132" s="715"/>
      <c r="J132" s="397">
        <v>4</v>
      </c>
      <c r="K132" s="398" t="s">
        <v>308</v>
      </c>
      <c r="L132" s="677"/>
      <c r="M132" s="677"/>
      <c r="N132" s="700"/>
      <c r="O132" s="700"/>
      <c r="P132" s="700"/>
      <c r="Q132" s="700"/>
      <c r="R132" s="677"/>
      <c r="S132" s="400" t="s">
        <v>169</v>
      </c>
      <c r="T132" s="400">
        <f>IFERROR(VLOOKUP($S132,TABLAS!$A$10:$B$14,2,FALSE),0)</f>
        <v>4</v>
      </c>
      <c r="U132" s="698"/>
      <c r="V132" s="697"/>
      <c r="W132" s="697"/>
      <c r="X132" s="443"/>
      <c r="Y132" s="401">
        <v>103</v>
      </c>
      <c r="Z132" s="401"/>
      <c r="AA132" s="401"/>
      <c r="AB132" s="401"/>
      <c r="AC132" s="401"/>
      <c r="AD132" s="401"/>
      <c r="AE132" s="401"/>
      <c r="AF132" s="401"/>
      <c r="AG132" s="401"/>
      <c r="AH132" s="401"/>
      <c r="AI132" s="401"/>
      <c r="AJ132" s="401"/>
      <c r="AK132" s="401"/>
      <c r="AL132" s="401"/>
      <c r="AM132" s="401"/>
      <c r="AN132" s="401"/>
      <c r="AO132" s="402" t="str">
        <f>IFERROR(VLOOKUP(Y132,CONTROLES!$A$6:$Y$25,24,FALSE),"")</f>
        <v/>
      </c>
      <c r="AP132" s="402" t="str">
        <f>IFERROR(VLOOKUP(Z132,CONTROLES!$A$6:$Y$25,24,FALSE),"")</f>
        <v/>
      </c>
      <c r="AQ132" s="402" t="str">
        <f>IFERROR(VLOOKUP(AA132,CONTROLES!$A$6:$Y$25,24,FALSE),"")</f>
        <v/>
      </c>
      <c r="AR132" s="402" t="str">
        <f>IFERROR(VLOOKUP(AB132,CONTROLES!$A$6:$Y$25,24,FALSE),"")</f>
        <v/>
      </c>
      <c r="AS132" s="401" t="str">
        <f>IFERROR(VLOOKUP(Y132,CONTROLES!$A$6:$Y$25,5,FALSE),"")</f>
        <v/>
      </c>
      <c r="AT132" s="401" t="str">
        <f>IFERROR(VLOOKUP(Z132,CONTROLES!$A$6:$Y$25,5,FALSE),"")</f>
        <v/>
      </c>
      <c r="AU132" s="401" t="str">
        <f>IFERROR(VLOOKUP(AA132,CONTROLES!$A$6:$Y$25,5,FALSE),"")</f>
        <v/>
      </c>
      <c r="AV132" s="401" t="str">
        <f>IFERROR(VLOOKUP(AB132,CONTROLES!$A$6:$Y$25,5,FALSE),"")</f>
        <v/>
      </c>
      <c r="AW132" s="403">
        <f t="shared" si="30"/>
        <v>0</v>
      </c>
      <c r="AX132" s="403">
        <f t="shared" si="31"/>
        <v>0</v>
      </c>
      <c r="AY132" s="675"/>
      <c r="AZ132" s="672"/>
      <c r="BA132" s="441"/>
      <c r="BB132" s="671"/>
      <c r="BC132" s="672"/>
      <c r="BD132" s="673"/>
      <c r="BE132" s="443"/>
      <c r="BF132" s="684"/>
      <c r="BG132" s="686"/>
      <c r="BH132" s="679"/>
      <c r="BI132" s="681"/>
      <c r="BJ132" s="682"/>
      <c r="BK132" s="682"/>
    </row>
    <row r="133" spans="1:63" ht="14.25" customHeight="1" x14ac:dyDescent="0.25">
      <c r="A133" s="667"/>
      <c r="B133" s="669"/>
      <c r="C133" s="677"/>
      <c r="D133" s="703"/>
      <c r="E133" s="715"/>
      <c r="F133" s="714"/>
      <c r="G133" s="714"/>
      <c r="H133" s="714"/>
      <c r="I133" s="715"/>
      <c r="J133" s="397"/>
      <c r="K133" s="398"/>
      <c r="L133" s="677"/>
      <c r="M133" s="677"/>
      <c r="N133" s="700"/>
      <c r="O133" s="700"/>
      <c r="P133" s="700"/>
      <c r="Q133" s="700"/>
      <c r="R133" s="677"/>
      <c r="S133" s="400" t="s">
        <v>169</v>
      </c>
      <c r="T133" s="400">
        <f>IFERROR(VLOOKUP($S133,TABLAS!$A$10:$B$14,2,FALSE),0)</f>
        <v>4</v>
      </c>
      <c r="U133" s="698"/>
      <c r="V133" s="697"/>
      <c r="W133" s="697"/>
      <c r="X133" s="443"/>
      <c r="Y133" s="401"/>
      <c r="Z133" s="401"/>
      <c r="AA133" s="401"/>
      <c r="AB133" s="401"/>
      <c r="AC133" s="401"/>
      <c r="AD133" s="401"/>
      <c r="AE133" s="401"/>
      <c r="AF133" s="401"/>
      <c r="AG133" s="401"/>
      <c r="AH133" s="401"/>
      <c r="AI133" s="401"/>
      <c r="AJ133" s="401"/>
      <c r="AK133" s="401"/>
      <c r="AL133" s="401"/>
      <c r="AM133" s="401"/>
      <c r="AN133" s="401"/>
      <c r="AO133" s="402" t="str">
        <f>IFERROR(VLOOKUP(Y133,CONTROLES!$A$6:$Y$25,24,FALSE),"")</f>
        <v/>
      </c>
      <c r="AP133" s="402" t="str">
        <f>IFERROR(VLOOKUP(Z133,CONTROLES!$A$6:$Y$25,24,FALSE),"")</f>
        <v/>
      </c>
      <c r="AQ133" s="402" t="str">
        <f>IFERROR(VLOOKUP(AA133,CONTROLES!$A$6:$Y$25,24,FALSE),"")</f>
        <v/>
      </c>
      <c r="AR133" s="402" t="str">
        <f>IFERROR(VLOOKUP(AB133,CONTROLES!$A$6:$Y$25,24,FALSE),"")</f>
        <v/>
      </c>
      <c r="AS133" s="401" t="str">
        <f>IFERROR(VLOOKUP(Y133,CONTROLES!$A$6:$Y$25,5,FALSE),"")</f>
        <v/>
      </c>
      <c r="AT133" s="401" t="str">
        <f>IFERROR(VLOOKUP(Z133,CONTROLES!$A$6:$Y$25,5,FALSE),"")</f>
        <v/>
      </c>
      <c r="AU133" s="401" t="str">
        <f>IFERROR(VLOOKUP(AA133,CONTROLES!$A$6:$Y$25,5,FALSE),"")</f>
        <v/>
      </c>
      <c r="AV133" s="401" t="str">
        <f>IFERROR(VLOOKUP(AB133,CONTROLES!$A$6:$Y$25,5,FALSE),"")</f>
        <v/>
      </c>
      <c r="AW133" s="403">
        <f t="shared" si="30"/>
        <v>0</v>
      </c>
      <c r="AX133" s="403">
        <f t="shared" si="31"/>
        <v>0</v>
      </c>
      <c r="AY133" s="675"/>
      <c r="AZ133" s="672"/>
      <c r="BA133" s="441"/>
      <c r="BB133" s="671"/>
      <c r="BC133" s="672"/>
      <c r="BD133" s="673"/>
      <c r="BE133" s="443"/>
      <c r="BF133" s="684"/>
      <c r="BG133" s="686"/>
      <c r="BH133" s="679"/>
      <c r="BI133" s="681"/>
      <c r="BJ133" s="682"/>
      <c r="BK133" s="682"/>
    </row>
    <row r="134" spans="1:63" ht="14.25" customHeight="1" x14ac:dyDescent="0.25">
      <c r="A134" s="667"/>
      <c r="B134" s="669"/>
      <c r="C134" s="677"/>
      <c r="D134" s="703"/>
      <c r="E134" s="715"/>
      <c r="F134" s="714"/>
      <c r="G134" s="714"/>
      <c r="H134" s="714"/>
      <c r="I134" s="715"/>
      <c r="J134" s="397"/>
      <c r="K134" s="398"/>
      <c r="L134" s="677"/>
      <c r="M134" s="677"/>
      <c r="N134" s="700"/>
      <c r="O134" s="700"/>
      <c r="P134" s="700"/>
      <c r="Q134" s="700"/>
      <c r="R134" s="677"/>
      <c r="S134" s="400"/>
      <c r="T134" s="400">
        <f>IFERROR(VLOOKUP($S134,TABLAS!$A$10:$B$14,2,FALSE),0)</f>
        <v>0</v>
      </c>
      <c r="U134" s="698"/>
      <c r="V134" s="697"/>
      <c r="W134" s="697"/>
      <c r="X134" s="443"/>
      <c r="Y134" s="401"/>
      <c r="Z134" s="401"/>
      <c r="AA134" s="401"/>
      <c r="AB134" s="401"/>
      <c r="AC134" s="401"/>
      <c r="AD134" s="401"/>
      <c r="AE134" s="401"/>
      <c r="AF134" s="401"/>
      <c r="AG134" s="401"/>
      <c r="AH134" s="401"/>
      <c r="AI134" s="401"/>
      <c r="AJ134" s="401"/>
      <c r="AK134" s="401"/>
      <c r="AL134" s="401"/>
      <c r="AM134" s="401"/>
      <c r="AN134" s="401"/>
      <c r="AO134" s="402" t="str">
        <f>IFERROR(VLOOKUP(Y134,CONTROLES!$A$6:$Y$25,24,FALSE),"")</f>
        <v/>
      </c>
      <c r="AP134" s="402" t="str">
        <f>IFERROR(VLOOKUP(Z134,CONTROLES!$A$6:$Y$25,24,FALSE),"")</f>
        <v/>
      </c>
      <c r="AQ134" s="402" t="str">
        <f>IFERROR(VLOOKUP(AA134,CONTROLES!$A$6:$Y$25,24,FALSE),"")</f>
        <v/>
      </c>
      <c r="AR134" s="402" t="str">
        <f>IFERROR(VLOOKUP(AB134,CONTROLES!$A$6:$Y$25,24,FALSE),"")</f>
        <v/>
      </c>
      <c r="AS134" s="401" t="str">
        <f>IFERROR(VLOOKUP(Y134,CONTROLES!$A$6:$Y$25,5,FALSE),"")</f>
        <v/>
      </c>
      <c r="AT134" s="401" t="str">
        <f>IFERROR(VLOOKUP(Z134,CONTROLES!$A$6:$Y$25,5,FALSE),"")</f>
        <v/>
      </c>
      <c r="AU134" s="401" t="str">
        <f>IFERROR(VLOOKUP(AA134,CONTROLES!$A$6:$Y$25,5,FALSE),"")</f>
        <v/>
      </c>
      <c r="AV134" s="401" t="str">
        <f>IFERROR(VLOOKUP(AB134,CONTROLES!$A$6:$Y$25,5,FALSE),"")</f>
        <v/>
      </c>
      <c r="AW134" s="403">
        <f t="shared" si="30"/>
        <v>0</v>
      </c>
      <c r="AX134" s="403">
        <f t="shared" si="31"/>
        <v>0</v>
      </c>
      <c r="AY134" s="675"/>
      <c r="AZ134" s="672"/>
      <c r="BA134" s="441"/>
      <c r="BB134" s="671"/>
      <c r="BC134" s="672"/>
      <c r="BD134" s="673"/>
      <c r="BE134" s="443"/>
      <c r="BF134" s="684"/>
      <c r="BG134" s="686"/>
      <c r="BH134" s="679"/>
      <c r="BI134" s="681"/>
      <c r="BJ134" s="682"/>
      <c r="BK134" s="682"/>
    </row>
    <row r="135" spans="1:63" ht="14.25" customHeight="1" x14ac:dyDescent="0.25">
      <c r="A135" s="668"/>
      <c r="B135" s="669"/>
      <c r="C135" s="677"/>
      <c r="D135" s="704"/>
      <c r="E135" s="716"/>
      <c r="F135" s="714"/>
      <c r="G135" s="714"/>
      <c r="H135" s="714"/>
      <c r="I135" s="716"/>
      <c r="J135" s="397"/>
      <c r="K135" s="398"/>
      <c r="L135" s="677"/>
      <c r="M135" s="677"/>
      <c r="N135" s="700"/>
      <c r="O135" s="700"/>
      <c r="P135" s="700"/>
      <c r="Q135" s="700"/>
      <c r="R135" s="677"/>
      <c r="S135" s="400"/>
      <c r="T135" s="400">
        <f>IFERROR(VLOOKUP($S135,TABLAS!$A$10:$B$14,2,FALSE),0)</f>
        <v>0</v>
      </c>
      <c r="U135" s="698"/>
      <c r="V135" s="697"/>
      <c r="W135" s="697"/>
      <c r="X135" s="443"/>
      <c r="Y135" s="401"/>
      <c r="Z135" s="401"/>
      <c r="AA135" s="401"/>
      <c r="AB135" s="401"/>
      <c r="AC135" s="401"/>
      <c r="AD135" s="401"/>
      <c r="AE135" s="401"/>
      <c r="AF135" s="401"/>
      <c r="AG135" s="401"/>
      <c r="AH135" s="401"/>
      <c r="AI135" s="401"/>
      <c r="AJ135" s="401"/>
      <c r="AK135" s="401"/>
      <c r="AL135" s="401"/>
      <c r="AM135" s="401"/>
      <c r="AN135" s="401"/>
      <c r="AO135" s="402" t="str">
        <f>IFERROR(VLOOKUP(Y135,CONTROLES!$A$6:$Y$25,24,FALSE),"")</f>
        <v/>
      </c>
      <c r="AP135" s="402" t="str">
        <f>IFERROR(VLOOKUP(Z135,CONTROLES!$A$6:$Y$25,24,FALSE),"")</f>
        <v/>
      </c>
      <c r="AQ135" s="402" t="str">
        <f>IFERROR(VLOOKUP(AA135,CONTROLES!$A$6:$Y$25,24,FALSE),"")</f>
        <v/>
      </c>
      <c r="AR135" s="402" t="str">
        <f>IFERROR(VLOOKUP(AB135,CONTROLES!$A$6:$Y$25,24,FALSE),"")</f>
        <v/>
      </c>
      <c r="AS135" s="401" t="str">
        <f>IFERROR(VLOOKUP(Y135,CONTROLES!$A$6:$Y$25,5,FALSE),"")</f>
        <v/>
      </c>
      <c r="AT135" s="401" t="str">
        <f>IFERROR(VLOOKUP(Z135,CONTROLES!$A$6:$Y$25,5,FALSE),"")</f>
        <v/>
      </c>
      <c r="AU135" s="401" t="str">
        <f>IFERROR(VLOOKUP(AA135,CONTROLES!$A$6:$Y$25,5,FALSE),"")</f>
        <v/>
      </c>
      <c r="AV135" s="401" t="str">
        <f>IFERROR(VLOOKUP(AB135,CONTROLES!$A$6:$Y$25,5,FALSE),"")</f>
        <v/>
      </c>
      <c r="AW135" s="403">
        <f t="shared" si="30"/>
        <v>0</v>
      </c>
      <c r="AX135" s="403">
        <f t="shared" si="31"/>
        <v>0</v>
      </c>
      <c r="AY135" s="676"/>
      <c r="AZ135" s="672"/>
      <c r="BA135" s="442"/>
      <c r="BB135" s="671"/>
      <c r="BC135" s="672"/>
      <c r="BD135" s="673"/>
      <c r="BE135" s="443"/>
      <c r="BF135" s="685"/>
      <c r="BG135" s="686"/>
      <c r="BH135" s="680"/>
      <c r="BI135" s="681"/>
      <c r="BJ135" s="682"/>
      <c r="BK135" s="682"/>
    </row>
    <row r="136" spans="1:63" ht="14.25" customHeight="1" x14ac:dyDescent="0.25">
      <c r="A136" s="666">
        <f>A129+1</f>
        <v>20</v>
      </c>
      <c r="B136" s="669" t="s">
        <v>19</v>
      </c>
      <c r="C136" s="677" t="s">
        <v>6</v>
      </c>
      <c r="D136" s="693" t="s">
        <v>10</v>
      </c>
      <c r="E136" s="739" t="s">
        <v>309</v>
      </c>
      <c r="F136" s="714" t="s">
        <v>132</v>
      </c>
      <c r="G136" s="714" t="s">
        <v>133</v>
      </c>
      <c r="H136" s="714" t="s">
        <v>134</v>
      </c>
      <c r="I136" s="693" t="s">
        <v>310</v>
      </c>
      <c r="J136" s="397">
        <v>1</v>
      </c>
      <c r="K136" s="398" t="s">
        <v>311</v>
      </c>
      <c r="L136" s="677" t="s">
        <v>312</v>
      </c>
      <c r="M136" s="677" t="s">
        <v>160</v>
      </c>
      <c r="N136" s="701" t="s">
        <v>226</v>
      </c>
      <c r="O136" s="700" t="s">
        <v>313</v>
      </c>
      <c r="P136" s="700" t="s">
        <v>275</v>
      </c>
      <c r="Q136" s="700" t="s">
        <v>314</v>
      </c>
      <c r="R136" s="677" t="s">
        <v>210</v>
      </c>
      <c r="S136" s="400" t="s">
        <v>164</v>
      </c>
      <c r="T136" s="400">
        <f>IFERROR(VLOOKUP($S136,TABLAS!$A$10:$B$14,2,FALSE),0)</f>
        <v>1</v>
      </c>
      <c r="U136" s="698" t="s">
        <v>145</v>
      </c>
      <c r="V136" s="697">
        <f>IFERROR(VLOOKUP($U136,TABLAS!$A$2:$B$6,2,FALSE),0)</f>
        <v>3</v>
      </c>
      <c r="W136" s="697" t="str">
        <f t="shared" ref="W136" si="39">MAX($T136:$T142)&amp;V136</f>
        <v>13</v>
      </c>
      <c r="X136" s="443" t="str">
        <f>IF(OR(W136="11",W136="12",W136="21",W136="22",W136="31"),"BAJO",IF(OR(W136="13",W136="23",W136="32",W136="41"),"LEVE",IF(OR(W136="14",W136="15",W136="24",W136="33",W136="43",W136="42",W136="52",W136="51"),"MODERADO",IF(OR(W136="25",W136="34",W136="35",W136="44",W136="45",W136="53",W136="54",W136="55"),"IMPORTANTE"))))</f>
        <v>LEVE</v>
      </c>
      <c r="Y136" s="401">
        <v>3</v>
      </c>
      <c r="Z136" s="401"/>
      <c r="AA136" s="401"/>
      <c r="AB136" s="401"/>
      <c r="AC136" s="401"/>
      <c r="AD136" s="401"/>
      <c r="AE136" s="401"/>
      <c r="AF136" s="401"/>
      <c r="AG136" s="401"/>
      <c r="AH136" s="401"/>
      <c r="AI136" s="401"/>
      <c r="AJ136" s="401"/>
      <c r="AK136" s="401"/>
      <c r="AL136" s="401"/>
      <c r="AM136" s="401"/>
      <c r="AN136" s="401"/>
      <c r="AO136" s="402">
        <f>IFERROR(VLOOKUP(Y136,CONTROLES!$A$6:$Y$25,24,FALSE),"")</f>
        <v>0.78</v>
      </c>
      <c r="AP136" s="402" t="str">
        <f>IFERROR(VLOOKUP(Z136,CONTROLES!$A$6:$Y$25,24,FALSE),"")</f>
        <v/>
      </c>
      <c r="AQ136" s="402" t="str">
        <f>IFERROR(VLOOKUP(AA136,CONTROLES!$A$6:$Y$25,24,FALSE),"")</f>
        <v/>
      </c>
      <c r="AR136" s="402" t="str">
        <f>IFERROR(VLOOKUP(AB136,CONTROLES!$A$6:$Y$25,24,FALSE),"")</f>
        <v/>
      </c>
      <c r="AS136" s="401" t="str">
        <f>IFERROR(VLOOKUP(Y136,CONTROLES!$A$6:$Y$25,5,FALSE),"")</f>
        <v>Probabilidad</v>
      </c>
      <c r="AT136" s="401" t="str">
        <f>IFERROR(VLOOKUP(Z136,CONTROLES!$A$6:$Y$25,5,FALSE),"")</f>
        <v/>
      </c>
      <c r="AU136" s="401" t="str">
        <f>IFERROR(VLOOKUP(AA136,CONTROLES!$A$6:$Y$25,5,FALSE),"")</f>
        <v/>
      </c>
      <c r="AV136" s="401" t="str">
        <f>IFERROR(VLOOKUP(AB136,CONTROLES!$A$6:$Y$25,5,FALSE),"")</f>
        <v/>
      </c>
      <c r="AW136" s="403">
        <f t="shared" si="30"/>
        <v>0.78</v>
      </c>
      <c r="AX136" s="403">
        <f t="shared" si="31"/>
        <v>0</v>
      </c>
      <c r="AY136" s="674" t="str">
        <f>IF(MAX(AX136:AX142)&gt;MAX(BF136:BF142),"Consecuencia",IF(MAX(AX136:AX142)&gt;MAX(BF136:BF142),"Probabilidad",""))</f>
        <v/>
      </c>
      <c r="AZ136" s="672">
        <f>IF(AY136="Probabilidad",MAX(BF136:BF142),MAX(AX136:AX142))</f>
        <v>0</v>
      </c>
      <c r="BA136" s="440" t="str" cm="1">
        <f t="array" ref="BA136">IF(OR(AY136="Consecuencia",AY136="Probabilidad"),IF(AZ136&lt;CONTROLES!$AA$16:$AB$16,IF(AND(AZ136&gt;=CONTROLES!$AA$15,AZ136&lt;CONTROLES!$AB$15),CONTROLES!$AC$15,IF(AND(AZ136&gt;=CONTROLES!$AA$14,AZ136&lt;CONTROLES!$AB$14),CONTROLES!$AC$14,IF(AND(AZ136&gt;=CONTROLES!$AA$13,AZ136&lt;CONTROLES!$AB$13),CONTROLES!$AC$13,IF(AND(AZ136&gt;=CONTROLES!$AA$12,AZ136&lt;=CONTROLES!$AB$12),CONTROLES!$AC$12))))),"")</f>
        <v/>
      </c>
      <c r="BB136" s="671" t="s">
        <v>144</v>
      </c>
      <c r="BC136" s="672">
        <f>VLOOKUP(BB136,TABLAS!$A$10:$B$14,2,FALSE)</f>
        <v>5</v>
      </c>
      <c r="BD136" s="673" t="s">
        <v>211</v>
      </c>
      <c r="BE136" s="443">
        <f>VLOOKUP(BD136,TABLAS!$A$2:$B$6,2,FALSE)</f>
        <v>2</v>
      </c>
      <c r="BF136" s="683" t="str">
        <f>BC136&amp;BE136</f>
        <v>52</v>
      </c>
      <c r="BG136" s="686" t="str">
        <f>IF(OR(BF136="11",BF136="12",BF136="21",BF136="22",BF136="31"),"BAJO",IF(OR(BF136="13",BF136="23",BF136="32",BF136="41"),"LEVE",IF(OR(BF136="14",BF136="15",BF136="24",BF136="33",BF136="43",BF136="42",BF136="52",BF136="51"),"MODERADO",IF(OR(BF136="25",BF136="34",BF136="35",BF136="44",BF136="45",BF136="53",BF136="54",BF136="55"),"IMPORTANTE",""))))</f>
        <v>MODERADO</v>
      </c>
      <c r="BH136" s="678" t="s">
        <v>148</v>
      </c>
      <c r="BI136" s="681" t="s">
        <v>189</v>
      </c>
      <c r="BJ136" s="682" t="str">
        <f>IF(BH136="SI","NO","SI")</f>
        <v>NO</v>
      </c>
      <c r="BK136" s="682"/>
    </row>
    <row r="137" spans="1:63" ht="14.25" customHeight="1" x14ac:dyDescent="0.25">
      <c r="A137" s="667"/>
      <c r="B137" s="669"/>
      <c r="C137" s="677"/>
      <c r="D137" s="715"/>
      <c r="E137" s="740"/>
      <c r="F137" s="714"/>
      <c r="G137" s="714"/>
      <c r="H137" s="714"/>
      <c r="I137" s="715"/>
      <c r="J137" s="397"/>
      <c r="K137" s="398"/>
      <c r="L137" s="677"/>
      <c r="M137" s="677"/>
      <c r="N137" s="701"/>
      <c r="O137" s="700"/>
      <c r="P137" s="700"/>
      <c r="Q137" s="700"/>
      <c r="R137" s="677"/>
      <c r="S137" s="400"/>
      <c r="T137" s="400">
        <f>IFERROR(VLOOKUP($S137,TABLAS!$A$10:$B$14,2,FALSE),0)</f>
        <v>0</v>
      </c>
      <c r="U137" s="698"/>
      <c r="V137" s="697"/>
      <c r="W137" s="697"/>
      <c r="X137" s="443"/>
      <c r="Y137" s="401"/>
      <c r="Z137" s="401"/>
      <c r="AA137" s="401"/>
      <c r="AB137" s="401"/>
      <c r="AC137" s="401"/>
      <c r="AD137" s="401"/>
      <c r="AE137" s="401"/>
      <c r="AF137" s="401"/>
      <c r="AG137" s="401"/>
      <c r="AH137" s="401"/>
      <c r="AI137" s="401"/>
      <c r="AJ137" s="401"/>
      <c r="AK137" s="401"/>
      <c r="AL137" s="401"/>
      <c r="AM137" s="401"/>
      <c r="AN137" s="401"/>
      <c r="AO137" s="402" t="str">
        <f>IFERROR(VLOOKUP(Y137,CONTROLES!$A$6:$Y$25,24,FALSE),"")</f>
        <v/>
      </c>
      <c r="AP137" s="402" t="str">
        <f>IFERROR(VLOOKUP(Z137,CONTROLES!$A$6:$Y$25,24,FALSE),"")</f>
        <v/>
      </c>
      <c r="AQ137" s="402" t="str">
        <f>IFERROR(VLOOKUP(AA137,CONTROLES!$A$6:$Y$25,24,FALSE),"")</f>
        <v/>
      </c>
      <c r="AR137" s="402" t="str">
        <f>IFERROR(VLOOKUP(AB137,CONTROLES!$A$6:$Y$25,24,FALSE),"")</f>
        <v/>
      </c>
      <c r="AS137" s="401" t="str">
        <f>IFERROR(VLOOKUP(Y137,CONTROLES!$A$6:$Y$25,5,FALSE),"")</f>
        <v/>
      </c>
      <c r="AT137" s="401" t="str">
        <f>IFERROR(VLOOKUP(Z137,CONTROLES!$A$6:$Y$25,5,FALSE),"")</f>
        <v/>
      </c>
      <c r="AU137" s="401" t="str">
        <f>IFERROR(VLOOKUP(AA137,CONTROLES!$A$6:$Y$25,5,FALSE),"")</f>
        <v/>
      </c>
      <c r="AV137" s="401" t="str">
        <f>IFERROR(VLOOKUP(AB137,CONTROLES!$A$6:$Y$25,5,FALSE),"")</f>
        <v/>
      </c>
      <c r="AW137" s="403">
        <f t="shared" si="30"/>
        <v>0</v>
      </c>
      <c r="AX137" s="403">
        <f t="shared" si="31"/>
        <v>0</v>
      </c>
      <c r="AY137" s="675"/>
      <c r="AZ137" s="672"/>
      <c r="BA137" s="441"/>
      <c r="BB137" s="671"/>
      <c r="BC137" s="672"/>
      <c r="BD137" s="673"/>
      <c r="BE137" s="443"/>
      <c r="BF137" s="684"/>
      <c r="BG137" s="686"/>
      <c r="BH137" s="679"/>
      <c r="BI137" s="681"/>
      <c r="BJ137" s="682"/>
      <c r="BK137" s="682"/>
    </row>
    <row r="138" spans="1:63" ht="14.25" customHeight="1" x14ac:dyDescent="0.25">
      <c r="A138" s="667"/>
      <c r="B138" s="669"/>
      <c r="C138" s="677"/>
      <c r="D138" s="715"/>
      <c r="E138" s="740"/>
      <c r="F138" s="714"/>
      <c r="G138" s="714"/>
      <c r="H138" s="714"/>
      <c r="I138" s="715"/>
      <c r="J138" s="397"/>
      <c r="K138" s="398"/>
      <c r="L138" s="677"/>
      <c r="M138" s="677"/>
      <c r="N138" s="701"/>
      <c r="O138" s="700"/>
      <c r="P138" s="700"/>
      <c r="Q138" s="700"/>
      <c r="R138" s="677"/>
      <c r="S138" s="400"/>
      <c r="T138" s="400">
        <f>IFERROR(VLOOKUP($S138,TABLAS!$A$10:$B$14,2,FALSE),0)</f>
        <v>0</v>
      </c>
      <c r="U138" s="698"/>
      <c r="V138" s="697"/>
      <c r="W138" s="697"/>
      <c r="X138" s="443"/>
      <c r="Y138" s="401"/>
      <c r="Z138" s="401"/>
      <c r="AA138" s="401"/>
      <c r="AB138" s="401"/>
      <c r="AC138" s="401"/>
      <c r="AD138" s="401"/>
      <c r="AE138" s="401"/>
      <c r="AF138" s="401"/>
      <c r="AG138" s="401"/>
      <c r="AH138" s="401"/>
      <c r="AI138" s="401"/>
      <c r="AJ138" s="401"/>
      <c r="AK138" s="401"/>
      <c r="AL138" s="401"/>
      <c r="AM138" s="401"/>
      <c r="AN138" s="401"/>
      <c r="AO138" s="402" t="str">
        <f>IFERROR(VLOOKUP(Y138,CONTROLES!$A$6:$Y$25,24,FALSE),"")</f>
        <v/>
      </c>
      <c r="AP138" s="402" t="str">
        <f>IFERROR(VLOOKUP(Z138,CONTROLES!$A$6:$Y$25,24,FALSE),"")</f>
        <v/>
      </c>
      <c r="AQ138" s="402" t="str">
        <f>IFERROR(VLOOKUP(AA138,CONTROLES!$A$6:$Y$25,24,FALSE),"")</f>
        <v/>
      </c>
      <c r="AR138" s="402" t="str">
        <f>IFERROR(VLOOKUP(AB138,CONTROLES!$A$6:$Y$25,24,FALSE),"")</f>
        <v/>
      </c>
      <c r="AS138" s="401" t="str">
        <f>IFERROR(VLOOKUP(Y138,CONTROLES!$A$6:$Y$25,5,FALSE),"")</f>
        <v/>
      </c>
      <c r="AT138" s="401" t="str">
        <f>IFERROR(VLOOKUP(Z138,CONTROLES!$A$6:$Y$25,5,FALSE),"")</f>
        <v/>
      </c>
      <c r="AU138" s="401" t="str">
        <f>IFERROR(VLOOKUP(AA138,CONTROLES!$A$6:$Y$25,5,FALSE),"")</f>
        <v/>
      </c>
      <c r="AV138" s="401" t="str">
        <f>IFERROR(VLOOKUP(AB138,CONTROLES!$A$6:$Y$25,5,FALSE),"")</f>
        <v/>
      </c>
      <c r="AW138" s="403">
        <f t="shared" si="30"/>
        <v>0</v>
      </c>
      <c r="AX138" s="403">
        <f t="shared" si="31"/>
        <v>0</v>
      </c>
      <c r="AY138" s="675"/>
      <c r="AZ138" s="672"/>
      <c r="BA138" s="441"/>
      <c r="BB138" s="671"/>
      <c r="BC138" s="672"/>
      <c r="BD138" s="673"/>
      <c r="BE138" s="443"/>
      <c r="BF138" s="684"/>
      <c r="BG138" s="686"/>
      <c r="BH138" s="679"/>
      <c r="BI138" s="681"/>
      <c r="BJ138" s="682"/>
      <c r="BK138" s="682"/>
    </row>
    <row r="139" spans="1:63" ht="14.25" customHeight="1" x14ac:dyDescent="0.25">
      <c r="A139" s="667"/>
      <c r="B139" s="669"/>
      <c r="C139" s="677"/>
      <c r="D139" s="715"/>
      <c r="E139" s="740"/>
      <c r="F139" s="714"/>
      <c r="G139" s="714"/>
      <c r="H139" s="714"/>
      <c r="I139" s="715"/>
      <c r="J139" s="397"/>
      <c r="K139" s="398"/>
      <c r="L139" s="677"/>
      <c r="M139" s="677"/>
      <c r="N139" s="701"/>
      <c r="O139" s="700"/>
      <c r="P139" s="700"/>
      <c r="Q139" s="700"/>
      <c r="R139" s="677"/>
      <c r="S139" s="400"/>
      <c r="T139" s="400">
        <f>IFERROR(VLOOKUP($S139,TABLAS!$A$10:$B$14,2,FALSE),0)</f>
        <v>0</v>
      </c>
      <c r="U139" s="698"/>
      <c r="V139" s="697"/>
      <c r="W139" s="697"/>
      <c r="X139" s="443"/>
      <c r="Y139" s="401"/>
      <c r="Z139" s="401"/>
      <c r="AA139" s="401"/>
      <c r="AB139" s="401"/>
      <c r="AC139" s="401"/>
      <c r="AD139" s="401"/>
      <c r="AE139" s="401"/>
      <c r="AF139" s="401"/>
      <c r="AG139" s="401"/>
      <c r="AH139" s="401"/>
      <c r="AI139" s="401"/>
      <c r="AJ139" s="401"/>
      <c r="AK139" s="401"/>
      <c r="AL139" s="401"/>
      <c r="AM139" s="401"/>
      <c r="AN139" s="401"/>
      <c r="AO139" s="402" t="str">
        <f>IFERROR(VLOOKUP(Y139,CONTROLES!$A$6:$Y$25,24,FALSE),"")</f>
        <v/>
      </c>
      <c r="AP139" s="402" t="str">
        <f>IFERROR(VLOOKUP(Z139,CONTROLES!$A$6:$Y$25,24,FALSE),"")</f>
        <v/>
      </c>
      <c r="AQ139" s="402" t="str">
        <f>IFERROR(VLOOKUP(AA139,CONTROLES!$A$6:$Y$25,24,FALSE),"")</f>
        <v/>
      </c>
      <c r="AR139" s="402" t="str">
        <f>IFERROR(VLOOKUP(AB139,CONTROLES!$A$6:$Y$25,24,FALSE),"")</f>
        <v/>
      </c>
      <c r="AS139" s="401" t="str">
        <f>IFERROR(VLOOKUP(Y139,CONTROLES!$A$6:$Y$25,5,FALSE),"")</f>
        <v/>
      </c>
      <c r="AT139" s="401" t="str">
        <f>IFERROR(VLOOKUP(Z139,CONTROLES!$A$6:$Y$25,5,FALSE),"")</f>
        <v/>
      </c>
      <c r="AU139" s="401" t="str">
        <f>IFERROR(VLOOKUP(AA139,CONTROLES!$A$6:$Y$25,5,FALSE),"")</f>
        <v/>
      </c>
      <c r="AV139" s="401" t="str">
        <f>IFERROR(VLOOKUP(AB139,CONTROLES!$A$6:$Y$25,5,FALSE),"")</f>
        <v/>
      </c>
      <c r="AW139" s="403">
        <f t="shared" si="30"/>
        <v>0</v>
      </c>
      <c r="AX139" s="403">
        <f t="shared" si="31"/>
        <v>0</v>
      </c>
      <c r="AY139" s="675"/>
      <c r="AZ139" s="672"/>
      <c r="BA139" s="441"/>
      <c r="BB139" s="671"/>
      <c r="BC139" s="672"/>
      <c r="BD139" s="673"/>
      <c r="BE139" s="443"/>
      <c r="BF139" s="684"/>
      <c r="BG139" s="686"/>
      <c r="BH139" s="679"/>
      <c r="BI139" s="681"/>
      <c r="BJ139" s="682"/>
      <c r="BK139" s="682"/>
    </row>
    <row r="140" spans="1:63" ht="14.25" customHeight="1" x14ac:dyDescent="0.25">
      <c r="A140" s="667"/>
      <c r="B140" s="669"/>
      <c r="C140" s="677"/>
      <c r="D140" s="715"/>
      <c r="E140" s="740"/>
      <c r="F140" s="714"/>
      <c r="G140" s="714"/>
      <c r="H140" s="714"/>
      <c r="I140" s="715"/>
      <c r="J140" s="397"/>
      <c r="K140" s="398"/>
      <c r="L140" s="677"/>
      <c r="M140" s="677"/>
      <c r="N140" s="701"/>
      <c r="O140" s="700"/>
      <c r="P140" s="700"/>
      <c r="Q140" s="700"/>
      <c r="R140" s="677"/>
      <c r="S140" s="400"/>
      <c r="T140" s="400">
        <f>IFERROR(VLOOKUP($S140,TABLAS!$A$10:$B$14,2,FALSE),0)</f>
        <v>0</v>
      </c>
      <c r="U140" s="698"/>
      <c r="V140" s="697"/>
      <c r="W140" s="697"/>
      <c r="X140" s="443"/>
      <c r="Y140" s="401"/>
      <c r="Z140" s="401"/>
      <c r="AA140" s="401"/>
      <c r="AB140" s="401"/>
      <c r="AC140" s="401"/>
      <c r="AD140" s="401"/>
      <c r="AE140" s="401"/>
      <c r="AF140" s="401"/>
      <c r="AG140" s="401"/>
      <c r="AH140" s="401"/>
      <c r="AI140" s="401"/>
      <c r="AJ140" s="401"/>
      <c r="AK140" s="401"/>
      <c r="AL140" s="401"/>
      <c r="AM140" s="401"/>
      <c r="AN140" s="401"/>
      <c r="AO140" s="402" t="str">
        <f>IFERROR(VLOOKUP(Y140,CONTROLES!$A$6:$Y$25,24,FALSE),"")</f>
        <v/>
      </c>
      <c r="AP140" s="402" t="str">
        <f>IFERROR(VLOOKUP(Z140,CONTROLES!$A$6:$Y$25,24,FALSE),"")</f>
        <v/>
      </c>
      <c r="AQ140" s="402" t="str">
        <f>IFERROR(VLOOKUP(AA140,CONTROLES!$A$6:$Y$25,24,FALSE),"")</f>
        <v/>
      </c>
      <c r="AR140" s="402" t="str">
        <f>IFERROR(VLOOKUP(AB140,CONTROLES!$A$6:$Y$25,24,FALSE),"")</f>
        <v/>
      </c>
      <c r="AS140" s="401" t="str">
        <f>IFERROR(VLOOKUP(Y140,CONTROLES!$A$6:$Y$25,5,FALSE),"")</f>
        <v/>
      </c>
      <c r="AT140" s="401" t="str">
        <f>IFERROR(VLOOKUP(Z140,CONTROLES!$A$6:$Y$25,5,FALSE),"")</f>
        <v/>
      </c>
      <c r="AU140" s="401" t="str">
        <f>IFERROR(VLOOKUP(AA140,CONTROLES!$A$6:$Y$25,5,FALSE),"")</f>
        <v/>
      </c>
      <c r="AV140" s="401" t="str">
        <f>IFERROR(VLOOKUP(AB140,CONTROLES!$A$6:$Y$25,5,FALSE),"")</f>
        <v/>
      </c>
      <c r="AW140" s="403">
        <f t="shared" si="30"/>
        <v>0</v>
      </c>
      <c r="AX140" s="403">
        <f t="shared" si="31"/>
        <v>0</v>
      </c>
      <c r="AY140" s="675"/>
      <c r="AZ140" s="672"/>
      <c r="BA140" s="441"/>
      <c r="BB140" s="671"/>
      <c r="BC140" s="672"/>
      <c r="BD140" s="673"/>
      <c r="BE140" s="443"/>
      <c r="BF140" s="684"/>
      <c r="BG140" s="686"/>
      <c r="BH140" s="679"/>
      <c r="BI140" s="681"/>
      <c r="BJ140" s="682"/>
      <c r="BK140" s="682"/>
    </row>
    <row r="141" spans="1:63" ht="14.25" customHeight="1" x14ac:dyDescent="0.25">
      <c r="A141" s="667"/>
      <c r="B141" s="669"/>
      <c r="C141" s="677"/>
      <c r="D141" s="715"/>
      <c r="E141" s="740"/>
      <c r="F141" s="714"/>
      <c r="G141" s="714"/>
      <c r="H141" s="714"/>
      <c r="I141" s="715"/>
      <c r="J141" s="397"/>
      <c r="K141" s="398"/>
      <c r="L141" s="677"/>
      <c r="M141" s="677"/>
      <c r="N141" s="701"/>
      <c r="O141" s="700"/>
      <c r="P141" s="700"/>
      <c r="Q141" s="700"/>
      <c r="R141" s="677"/>
      <c r="S141" s="400"/>
      <c r="T141" s="400">
        <f>IFERROR(VLOOKUP($S141,TABLAS!$A$10:$B$14,2,FALSE),0)</f>
        <v>0</v>
      </c>
      <c r="U141" s="698"/>
      <c r="V141" s="697"/>
      <c r="W141" s="697"/>
      <c r="X141" s="443"/>
      <c r="Y141" s="401"/>
      <c r="Z141" s="401"/>
      <c r="AA141" s="401"/>
      <c r="AB141" s="401"/>
      <c r="AC141" s="401"/>
      <c r="AD141" s="401"/>
      <c r="AE141" s="401"/>
      <c r="AF141" s="401"/>
      <c r="AG141" s="401"/>
      <c r="AH141" s="401"/>
      <c r="AI141" s="401"/>
      <c r="AJ141" s="401"/>
      <c r="AK141" s="401"/>
      <c r="AL141" s="401"/>
      <c r="AM141" s="401"/>
      <c r="AN141" s="401"/>
      <c r="AO141" s="402" t="str">
        <f>IFERROR(VLOOKUP(Y141,CONTROLES!$A$6:$Y$25,24,FALSE),"")</f>
        <v/>
      </c>
      <c r="AP141" s="402" t="str">
        <f>IFERROR(VLOOKUP(Z141,CONTROLES!$A$6:$Y$25,24,FALSE),"")</f>
        <v/>
      </c>
      <c r="AQ141" s="402" t="str">
        <f>IFERROR(VLOOKUP(AA141,CONTROLES!$A$6:$Y$25,24,FALSE),"")</f>
        <v/>
      </c>
      <c r="AR141" s="402" t="str">
        <f>IFERROR(VLOOKUP(AB141,CONTROLES!$A$6:$Y$25,24,FALSE),"")</f>
        <v/>
      </c>
      <c r="AS141" s="401" t="str">
        <f>IFERROR(VLOOKUP(Y141,CONTROLES!$A$6:$Y$25,5,FALSE),"")</f>
        <v/>
      </c>
      <c r="AT141" s="401" t="str">
        <f>IFERROR(VLOOKUP(Z141,CONTROLES!$A$6:$Y$25,5,FALSE),"")</f>
        <v/>
      </c>
      <c r="AU141" s="401" t="str">
        <f>IFERROR(VLOOKUP(AA141,CONTROLES!$A$6:$Y$25,5,FALSE),"")</f>
        <v/>
      </c>
      <c r="AV141" s="401" t="str">
        <f>IFERROR(VLOOKUP(AB141,CONTROLES!$A$6:$Y$25,5,FALSE),"")</f>
        <v/>
      </c>
      <c r="AW141" s="403">
        <f t="shared" si="30"/>
        <v>0</v>
      </c>
      <c r="AX141" s="403">
        <f t="shared" si="31"/>
        <v>0</v>
      </c>
      <c r="AY141" s="675"/>
      <c r="AZ141" s="672"/>
      <c r="BA141" s="441"/>
      <c r="BB141" s="671"/>
      <c r="BC141" s="672"/>
      <c r="BD141" s="673"/>
      <c r="BE141" s="443"/>
      <c r="BF141" s="684"/>
      <c r="BG141" s="686"/>
      <c r="BH141" s="679"/>
      <c r="BI141" s="681"/>
      <c r="BJ141" s="682"/>
      <c r="BK141" s="682"/>
    </row>
    <row r="142" spans="1:63" ht="14.25" customHeight="1" x14ac:dyDescent="0.25">
      <c r="A142" s="668"/>
      <c r="B142" s="669"/>
      <c r="C142" s="677"/>
      <c r="D142" s="716"/>
      <c r="E142" s="741"/>
      <c r="F142" s="714"/>
      <c r="G142" s="714"/>
      <c r="H142" s="714"/>
      <c r="I142" s="716"/>
      <c r="J142" s="397"/>
      <c r="K142" s="398"/>
      <c r="L142" s="677"/>
      <c r="M142" s="677"/>
      <c r="N142" s="701"/>
      <c r="O142" s="700"/>
      <c r="P142" s="700"/>
      <c r="Q142" s="700"/>
      <c r="R142" s="677"/>
      <c r="S142" s="400"/>
      <c r="T142" s="400">
        <f>IFERROR(VLOOKUP($S142,TABLAS!$A$10:$B$14,2,FALSE),0)</f>
        <v>0</v>
      </c>
      <c r="U142" s="698"/>
      <c r="V142" s="697"/>
      <c r="W142" s="697"/>
      <c r="X142" s="443"/>
      <c r="Y142" s="401"/>
      <c r="Z142" s="401"/>
      <c r="AA142" s="401"/>
      <c r="AB142" s="401"/>
      <c r="AC142" s="401"/>
      <c r="AD142" s="401"/>
      <c r="AE142" s="401"/>
      <c r="AF142" s="401"/>
      <c r="AG142" s="401"/>
      <c r="AH142" s="401"/>
      <c r="AI142" s="401"/>
      <c r="AJ142" s="401"/>
      <c r="AK142" s="401"/>
      <c r="AL142" s="401"/>
      <c r="AM142" s="401"/>
      <c r="AN142" s="401"/>
      <c r="AO142" s="402" t="str">
        <f>IFERROR(VLOOKUP(Y142,CONTROLES!$A$6:$Y$25,24,FALSE),"")</f>
        <v/>
      </c>
      <c r="AP142" s="402" t="str">
        <f>IFERROR(VLOOKUP(Z142,CONTROLES!$A$6:$Y$25,24,FALSE),"")</f>
        <v/>
      </c>
      <c r="AQ142" s="402" t="str">
        <f>IFERROR(VLOOKUP(AA142,CONTROLES!$A$6:$Y$25,24,FALSE),"")</f>
        <v/>
      </c>
      <c r="AR142" s="402" t="str">
        <f>IFERROR(VLOOKUP(AB142,CONTROLES!$A$6:$Y$25,24,FALSE),"")</f>
        <v/>
      </c>
      <c r="AS142" s="401" t="str">
        <f>IFERROR(VLOOKUP(Y142,CONTROLES!$A$6:$Y$25,5,FALSE),"")</f>
        <v/>
      </c>
      <c r="AT142" s="401" t="str">
        <f>IFERROR(VLOOKUP(Z142,CONTROLES!$A$6:$Y$25,5,FALSE),"")</f>
        <v/>
      </c>
      <c r="AU142" s="401" t="str">
        <f>IFERROR(VLOOKUP(AA142,CONTROLES!$A$6:$Y$25,5,FALSE),"")</f>
        <v/>
      </c>
      <c r="AV142" s="401" t="str">
        <f>IFERROR(VLOOKUP(AB142,CONTROLES!$A$6:$Y$25,5,FALSE),"")</f>
        <v/>
      </c>
      <c r="AW142" s="403">
        <f t="shared" si="30"/>
        <v>0</v>
      </c>
      <c r="AX142" s="403">
        <f t="shared" si="31"/>
        <v>0</v>
      </c>
      <c r="AY142" s="676"/>
      <c r="AZ142" s="672"/>
      <c r="BA142" s="442"/>
      <c r="BB142" s="671"/>
      <c r="BC142" s="672"/>
      <c r="BD142" s="673"/>
      <c r="BE142" s="443"/>
      <c r="BF142" s="685"/>
      <c r="BG142" s="686"/>
      <c r="BH142" s="680"/>
      <c r="BI142" s="681"/>
      <c r="BJ142" s="682"/>
      <c r="BK142" s="682"/>
    </row>
    <row r="143" spans="1:63" x14ac:dyDescent="0.25">
      <c r="A143" s="669">
        <f>A136+1</f>
        <v>21</v>
      </c>
      <c r="B143" s="669" t="s">
        <v>315</v>
      </c>
      <c r="C143" s="677" t="s">
        <v>316</v>
      </c>
      <c r="D143" s="739" t="s">
        <v>317</v>
      </c>
      <c r="E143" s="693" t="s">
        <v>318</v>
      </c>
      <c r="F143" s="719" t="s">
        <v>132</v>
      </c>
      <c r="G143" s="719" t="s">
        <v>196</v>
      </c>
      <c r="H143" s="714" t="s">
        <v>134</v>
      </c>
      <c r="I143" s="693" t="s">
        <v>319</v>
      </c>
      <c r="J143" s="399">
        <v>1</v>
      </c>
      <c r="K143" s="404" t="s">
        <v>320</v>
      </c>
      <c r="L143" s="693" t="s">
        <v>321</v>
      </c>
      <c r="M143" s="702" t="s">
        <v>138</v>
      </c>
      <c r="N143" s="705" t="s">
        <v>322</v>
      </c>
      <c r="O143" s="687" t="s">
        <v>323</v>
      </c>
      <c r="P143" s="700" t="s">
        <v>324</v>
      </c>
      <c r="Q143" s="700" t="s">
        <v>325</v>
      </c>
      <c r="R143" s="677" t="s">
        <v>228</v>
      </c>
      <c r="S143" s="400" t="s">
        <v>146</v>
      </c>
      <c r="T143" s="400">
        <f>IFERROR(VLOOKUP($S143,TABLAS!$A$10:$B$14,2,FALSE),0)</f>
        <v>3</v>
      </c>
      <c r="U143" s="698" t="s">
        <v>180</v>
      </c>
      <c r="V143" s="697">
        <f>IFERROR(VLOOKUP($U143,TABLAS!$A$2:$B$6,2,FALSE),0)</f>
        <v>4</v>
      </c>
      <c r="W143" s="697" t="str">
        <f>MAX($T143:$T150)&amp;V143</f>
        <v>34</v>
      </c>
      <c r="X143" s="443" t="str">
        <f>IF(OR(W143="11",W143="12",W143="21",W143="22",W143="31"),"BAJO",IF(OR(W143="13",W143="23",W143="32",W143="41"),"LEVE",IF(OR(W143="14",W143="15",W143="24",W143="33",W143="43",W143="42",W143="52",W143="51"),"MODERADO",IF(OR(W143="25",W143="34",W143="35",W143="44",W143="45",W143="53",W143="54",W143="55"),"IMPORTANTE"))))</f>
        <v>IMPORTANTE</v>
      </c>
      <c r="Y143" s="401">
        <v>8</v>
      </c>
      <c r="Z143" s="401"/>
      <c r="AA143" s="401"/>
      <c r="AB143" s="401"/>
      <c r="AC143" s="401" t="str">
        <f>IFERROR(VLOOKUP(Y143,CONTROLES!$A$5:$Y$297,2,FALSE),"")</f>
        <v>Aplicación de procedimientos de créditos</v>
      </c>
      <c r="AD143" s="401"/>
      <c r="AE143" s="401"/>
      <c r="AF143" s="401" t="str">
        <f>IFERROR(VLOOKUP(Z143,CONTROLES!$A$5:$Y$297,2,FALSE),"")</f>
        <v/>
      </c>
      <c r="AG143" s="401"/>
      <c r="AH143" s="401"/>
      <c r="AI143" s="401" t="str">
        <f>IFERROR(VLOOKUP(AA143,CONTROLES!$A$5:$Y$297,2,FALSE),"")</f>
        <v/>
      </c>
      <c r="AJ143" s="401"/>
      <c r="AK143" s="401"/>
      <c r="AL143" s="401" t="str">
        <f>IFERROR(VLOOKUP(AB143,CONTROLES!$A$5:$Y$297,2,FALSE),"")</f>
        <v/>
      </c>
      <c r="AM143" s="401"/>
      <c r="AN143" s="401"/>
      <c r="AO143" s="402">
        <f>IFERROR(VLOOKUP(Y143,CONTROLES!$A$6:$Y$25,24,FALSE),"")</f>
        <v>0.92500000000000004</v>
      </c>
      <c r="AP143" s="402" t="str">
        <f>IFERROR(VLOOKUP(Z143,CONTROLES!$A$6:$Y$25,24,FALSE),"")</f>
        <v/>
      </c>
      <c r="AQ143" s="402" t="str">
        <f>IFERROR(VLOOKUP(AA143,CONTROLES!$A$6:$Y$25,24,FALSE),"")</f>
        <v/>
      </c>
      <c r="AR143" s="402" t="str">
        <f>IFERROR(VLOOKUP(AB143,CONTROLES!$A$6:$Y$25,24,FALSE),"")</f>
        <v/>
      </c>
      <c r="AS143" s="401" t="str">
        <f>IFERROR(VLOOKUP(Y143,CONTROLES!$A$6:$Y$25,5,FALSE),"")</f>
        <v>Consecuencia</v>
      </c>
      <c r="AT143" s="401" t="str">
        <f>IFERROR(VLOOKUP(Z143,CONTROLES!$A$6:$Y$25,5,FALSE),"")</f>
        <v/>
      </c>
      <c r="AU143" s="401" t="str">
        <f>IFERROR(VLOOKUP(AA143,CONTROLES!$A$6:$Y$25,5,FALSE),"")</f>
        <v/>
      </c>
      <c r="AV143" s="401" t="str">
        <f>IFERROR(VLOOKUP(AB143,CONTROLES!$A$6:$Y$25,5,FALSE),"")</f>
        <v/>
      </c>
      <c r="AW143" s="403">
        <f t="shared" si="30"/>
        <v>0</v>
      </c>
      <c r="AX143" s="403">
        <f t="shared" si="31"/>
        <v>0.92500000000000004</v>
      </c>
      <c r="AY143" s="674" t="str">
        <f>IF(MAX(AX143:AX150)&gt;MAX(BF143:BF150),"Consecuencia",IF(MAX(AX143:AX150)&gt;MAX(BF143:BF150),"Probabilidad",""))</f>
        <v>Consecuencia</v>
      </c>
      <c r="AZ143" s="672">
        <f>IF(AY143="Probabilidad",MAX(BF143:BF150),MAX(AX143:AX150))</f>
        <v>0.92500000000000004</v>
      </c>
      <c r="BA143" s="440" t="e" cm="1" vm="1">
        <f t="array" aca="1" ref="BA143" ca="1">IF(OR(AY143="Consecuencia",AY143="Probabilidad"),IF(AZ143&lt;CONTROLES!$AA$16:$AB$16,IF(AND(AZ143&gt;=CONTROLES!$AA$15,AZ143&lt;CONTROLES!$AB$15),CONTROLES!$AC$15,IF(AND(AZ143&gt;=CONTROLES!$AA$14,AZ143&lt;CONTROLES!$AB$14),CONTROLES!$AC$14,IF(AND(AZ143&gt;=CONTROLES!$AA$13,AZ143&lt;CONTROLES!$AB$13),CONTROLES!$AC$13,IF(AND(AZ143&gt;=CONTROLES!$AA$12,AZ143&lt;=CONTROLES!$AB$12),CONTROLES!$AC$12))))),"")</f>
        <v>#VALUE!</v>
      </c>
      <c r="BB143" s="671" t="s">
        <v>164</v>
      </c>
      <c r="BC143" s="672">
        <f>VLOOKUP(BB143,TABLAS!$A$10:$B$14,2,FALSE)</f>
        <v>1</v>
      </c>
      <c r="BD143" s="673" t="s">
        <v>145</v>
      </c>
      <c r="BE143" s="443">
        <f>VLOOKUP(BD143,TABLAS!$A$2:$B$6,2,FALSE)</f>
        <v>3</v>
      </c>
      <c r="BF143" s="683" t="str">
        <f>BC143&amp;BE143</f>
        <v>13</v>
      </c>
      <c r="BG143" s="686" t="str">
        <f>IF(OR(BF143="11",BF143="12",BF143="21",BF143="22",BF143="31"),"BAJO",IF(OR(BF143="13",BF143="23",BF143="32",BF143="41"),"LEVE",IF(OR(BF143="14",BF143="15",BF143="24",BF143="33",BF143="43",BF143="42",BF143="52",BF143="51"),"MODERADO",IF(OR(BF143="25",BF143="34",BF143="35",BF143="44",BF143="45",BF143="53",BF143="54",BF143="55"),"IMPORTANTE",""))))</f>
        <v>LEVE</v>
      </c>
      <c r="BH143" s="678" t="s">
        <v>148</v>
      </c>
      <c r="BI143" s="681" t="s">
        <v>189</v>
      </c>
      <c r="BJ143" s="682" t="str">
        <f>IF(BH143="SI","NO","SI")</f>
        <v>NO</v>
      </c>
      <c r="BK143" s="682" t="s">
        <v>326</v>
      </c>
    </row>
    <row r="144" spans="1:63" x14ac:dyDescent="0.25">
      <c r="A144" s="669"/>
      <c r="B144" s="669"/>
      <c r="C144" s="677"/>
      <c r="D144" s="740"/>
      <c r="E144" s="715"/>
      <c r="F144" s="736"/>
      <c r="G144" s="736"/>
      <c r="H144" s="714"/>
      <c r="I144" s="715"/>
      <c r="J144" s="399">
        <v>2</v>
      </c>
      <c r="K144" s="404" t="s">
        <v>327</v>
      </c>
      <c r="L144" s="715"/>
      <c r="M144" s="703"/>
      <c r="N144" s="706"/>
      <c r="O144" s="688"/>
      <c r="P144" s="700"/>
      <c r="Q144" s="700"/>
      <c r="R144" s="677"/>
      <c r="S144" s="400"/>
      <c r="T144" s="400">
        <f>IFERROR(VLOOKUP($S144,TABLAS!$A$10:$B$14,2,FALSE),0)</f>
        <v>0</v>
      </c>
      <c r="U144" s="698"/>
      <c r="V144" s="697"/>
      <c r="W144" s="697"/>
      <c r="X144" s="443"/>
      <c r="Y144" s="401"/>
      <c r="Z144" s="401"/>
      <c r="AA144" s="401"/>
      <c r="AB144" s="401"/>
      <c r="AC144" s="401" t="str">
        <f>IFERROR(VLOOKUP(Y144,CONTROLES!$A$5:$Y$297,2,FALSE),"")</f>
        <v/>
      </c>
      <c r="AD144" s="401"/>
      <c r="AE144" s="401"/>
      <c r="AF144" s="401" t="str">
        <f>IFERROR(VLOOKUP(Z144,CONTROLES!$A$5:$Y$297,2,FALSE),"")</f>
        <v/>
      </c>
      <c r="AG144" s="401"/>
      <c r="AH144" s="401"/>
      <c r="AI144" s="401" t="str">
        <f>IFERROR(VLOOKUP(AA144,CONTROLES!$A$5:$Y$297,2,FALSE),"")</f>
        <v/>
      </c>
      <c r="AJ144" s="401"/>
      <c r="AK144" s="401"/>
      <c r="AL144" s="401" t="str">
        <f>IFERROR(VLOOKUP(AB144,CONTROLES!$A$5:$Y$297,2,FALSE),"")</f>
        <v/>
      </c>
      <c r="AM144" s="401"/>
      <c r="AN144" s="401"/>
      <c r="AO144" s="402" t="str">
        <f>IFERROR(VLOOKUP(Y144,CONTROLES!$A$6:$Y$25,24,FALSE),"")</f>
        <v/>
      </c>
      <c r="AP144" s="402" t="str">
        <f>IFERROR(VLOOKUP(Z144,CONTROLES!$A$6:$Y$25,24,FALSE),"")</f>
        <v/>
      </c>
      <c r="AQ144" s="402" t="str">
        <f>IFERROR(VLOOKUP(AA144,CONTROLES!$A$6:$Y$25,24,FALSE),"")</f>
        <v/>
      </c>
      <c r="AR144" s="402" t="str">
        <f>IFERROR(VLOOKUP(AB144,CONTROLES!$A$6:$Y$25,24,FALSE),"")</f>
        <v/>
      </c>
      <c r="AS144" s="401" t="str">
        <f>IFERROR(VLOOKUP(Y144,CONTROLES!$A$6:$Y$25,5,FALSE),"")</f>
        <v/>
      </c>
      <c r="AT144" s="401" t="str">
        <f>IFERROR(VLOOKUP(Z144,CONTROLES!$A$6:$Y$25,5,FALSE),"")</f>
        <v/>
      </c>
      <c r="AU144" s="401" t="str">
        <f>IFERROR(VLOOKUP(AA144,CONTROLES!$A$6:$Y$25,5,FALSE),"")</f>
        <v/>
      </c>
      <c r="AV144" s="401" t="str">
        <f>IFERROR(VLOOKUP(AB144,CONTROLES!$A$6:$Y$25,5,FALSE),"")</f>
        <v/>
      </c>
      <c r="AW144" s="403">
        <f t="shared" si="30"/>
        <v>0</v>
      </c>
      <c r="AX144" s="403">
        <f t="shared" si="31"/>
        <v>0</v>
      </c>
      <c r="AY144" s="675"/>
      <c r="AZ144" s="672"/>
      <c r="BA144" s="441"/>
      <c r="BB144" s="671"/>
      <c r="BC144" s="672"/>
      <c r="BD144" s="673"/>
      <c r="BE144" s="443"/>
      <c r="BF144" s="684"/>
      <c r="BG144" s="686"/>
      <c r="BH144" s="679"/>
      <c r="BI144" s="681"/>
      <c r="BJ144" s="682"/>
      <c r="BK144" s="682"/>
    </row>
    <row r="145" spans="1:63" x14ac:dyDescent="0.25">
      <c r="A145" s="669"/>
      <c r="B145" s="669"/>
      <c r="C145" s="677"/>
      <c r="D145" s="740"/>
      <c r="E145" s="715"/>
      <c r="F145" s="736"/>
      <c r="G145" s="736"/>
      <c r="H145" s="714"/>
      <c r="I145" s="715"/>
      <c r="J145" s="399">
        <v>3</v>
      </c>
      <c r="K145" s="404" t="s">
        <v>328</v>
      </c>
      <c r="L145" s="715"/>
      <c r="M145" s="703"/>
      <c r="N145" s="706"/>
      <c r="O145" s="688"/>
      <c r="P145" s="700"/>
      <c r="Q145" s="700"/>
      <c r="R145" s="677"/>
      <c r="S145" s="400"/>
      <c r="T145" s="400">
        <f>IFERROR(VLOOKUP($S145,TABLAS!$A$10:$B$14,2,FALSE),0)</f>
        <v>0</v>
      </c>
      <c r="U145" s="698"/>
      <c r="V145" s="697"/>
      <c r="W145" s="697"/>
      <c r="X145" s="443"/>
      <c r="Y145" s="401"/>
      <c r="Z145" s="401"/>
      <c r="AA145" s="401"/>
      <c r="AB145" s="401"/>
      <c r="AC145" s="401" t="str">
        <f>IFERROR(VLOOKUP(Y145,CONTROLES!$A$5:$Y$297,2,FALSE),"")</f>
        <v/>
      </c>
      <c r="AD145" s="401"/>
      <c r="AE145" s="401"/>
      <c r="AF145" s="401"/>
      <c r="AG145" s="401"/>
      <c r="AH145" s="401"/>
      <c r="AI145" s="401"/>
      <c r="AJ145" s="401"/>
      <c r="AK145" s="401"/>
      <c r="AL145" s="401"/>
      <c r="AM145" s="401"/>
      <c r="AN145" s="401"/>
      <c r="AO145" s="402" t="str">
        <f>IFERROR(VLOOKUP(Y145,CONTROLES!$A$6:$Y$25,24,FALSE),"")</f>
        <v/>
      </c>
      <c r="AP145" s="402" t="str">
        <f>IFERROR(VLOOKUP(Z145,CONTROLES!$A$6:$Y$25,24,FALSE),"")</f>
        <v/>
      </c>
      <c r="AQ145" s="402" t="str">
        <f>IFERROR(VLOOKUP(AA145,CONTROLES!$A$6:$Y$25,24,FALSE),"")</f>
        <v/>
      </c>
      <c r="AR145" s="402" t="str">
        <f>IFERROR(VLOOKUP(AB145,CONTROLES!$A$6:$Y$25,24,FALSE),"")</f>
        <v/>
      </c>
      <c r="AS145" s="401" t="str">
        <f>IFERROR(VLOOKUP(Y145,CONTROLES!$A$6:$Y$25,5,FALSE),"")</f>
        <v/>
      </c>
      <c r="AT145" s="401" t="str">
        <f>IFERROR(VLOOKUP(Z145,CONTROLES!$A$6:$Y$25,5,FALSE),"")</f>
        <v/>
      </c>
      <c r="AU145" s="401" t="str">
        <f>IFERROR(VLOOKUP(AA145,CONTROLES!$A$6:$Y$25,5,FALSE),"")</f>
        <v/>
      </c>
      <c r="AV145" s="401" t="str">
        <f>IFERROR(VLOOKUP(AB145,CONTROLES!$A$6:$Y$25,5,FALSE),"")</f>
        <v/>
      </c>
      <c r="AW145" s="403"/>
      <c r="AX145" s="403"/>
      <c r="AY145" s="675"/>
      <c r="AZ145" s="672"/>
      <c r="BA145" s="441"/>
      <c r="BB145" s="671"/>
      <c r="BC145" s="672"/>
      <c r="BD145" s="673"/>
      <c r="BE145" s="443"/>
      <c r="BF145" s="684"/>
      <c r="BG145" s="686"/>
      <c r="BH145" s="679"/>
      <c r="BI145" s="681"/>
      <c r="BJ145" s="682"/>
      <c r="BK145" s="682"/>
    </row>
    <row r="146" spans="1:63" x14ac:dyDescent="0.25">
      <c r="A146" s="669"/>
      <c r="B146" s="669"/>
      <c r="C146" s="677"/>
      <c r="D146" s="740"/>
      <c r="E146" s="715"/>
      <c r="F146" s="737"/>
      <c r="G146" s="737"/>
      <c r="H146" s="714"/>
      <c r="I146" s="715"/>
      <c r="J146" s="399">
        <v>4</v>
      </c>
      <c r="K146" s="404" t="s">
        <v>329</v>
      </c>
      <c r="L146" s="716"/>
      <c r="M146" s="704"/>
      <c r="N146" s="707"/>
      <c r="O146" s="689"/>
      <c r="P146" s="700"/>
      <c r="Q146" s="700"/>
      <c r="R146" s="677"/>
      <c r="S146" s="400"/>
      <c r="T146" s="400">
        <f>IFERROR(VLOOKUP($S146,TABLAS!$A$10:$B$14,2,FALSE),0)</f>
        <v>0</v>
      </c>
      <c r="U146" s="698"/>
      <c r="V146" s="697"/>
      <c r="W146" s="697"/>
      <c r="X146" s="443"/>
      <c r="Y146" s="401"/>
      <c r="Z146" s="401"/>
      <c r="AA146" s="401"/>
      <c r="AB146" s="401"/>
      <c r="AC146" s="401" t="str">
        <f>IFERROR(VLOOKUP(Y146,CONTROLES!$A$5:$Y$297,2,FALSE),"")</f>
        <v/>
      </c>
      <c r="AD146" s="401"/>
      <c r="AE146" s="401"/>
      <c r="AF146" s="401" t="str">
        <f>IFERROR(VLOOKUP(Z146,CONTROLES!$A$5:$Y$297,2,FALSE),"")</f>
        <v/>
      </c>
      <c r="AG146" s="401"/>
      <c r="AH146" s="401"/>
      <c r="AI146" s="401" t="str">
        <f>IFERROR(VLOOKUP(AA146,CONTROLES!$A$5:$Y$297,2,FALSE),"")</f>
        <v/>
      </c>
      <c r="AJ146" s="401"/>
      <c r="AK146" s="401"/>
      <c r="AL146" s="401" t="str">
        <f>IFERROR(VLOOKUP(AB146,CONTROLES!$A$5:$Y$297,2,FALSE),"")</f>
        <v/>
      </c>
      <c r="AM146" s="401"/>
      <c r="AN146" s="401"/>
      <c r="AO146" s="402" t="str">
        <f>IFERROR(VLOOKUP(Y146,CONTROLES!$A$6:$Y$25,24,FALSE),"")</f>
        <v/>
      </c>
      <c r="AP146" s="402" t="str">
        <f>IFERROR(VLOOKUP(Z146,CONTROLES!$A$6:$Y$25,24,FALSE),"")</f>
        <v/>
      </c>
      <c r="AQ146" s="402" t="str">
        <f>IFERROR(VLOOKUP(AA146,CONTROLES!$A$6:$Y$25,24,FALSE),"")</f>
        <v/>
      </c>
      <c r="AR146" s="402" t="str">
        <f>IFERROR(VLOOKUP(AB146,CONTROLES!$A$6:$Y$25,24,FALSE),"")</f>
        <v/>
      </c>
      <c r="AS146" s="401" t="str">
        <f>IFERROR(VLOOKUP(Y146,CONTROLES!$A$6:$Y$25,5,FALSE),"")</f>
        <v/>
      </c>
      <c r="AT146" s="401" t="str">
        <f>IFERROR(VLOOKUP(Z146,CONTROLES!$A$6:$Y$25,5,FALSE),"")</f>
        <v/>
      </c>
      <c r="AU146" s="401" t="str">
        <f>IFERROR(VLOOKUP(AA146,CONTROLES!$A$6:$Y$25,5,FALSE),"")</f>
        <v/>
      </c>
      <c r="AV146" s="401" t="str">
        <f>IFERROR(VLOOKUP(AB146,CONTROLES!$A$6:$Y$25,5,FALSE),"")</f>
        <v/>
      </c>
      <c r="AW146" s="403">
        <f t="shared" si="30"/>
        <v>0</v>
      </c>
      <c r="AX146" s="403">
        <f t="shared" si="31"/>
        <v>0</v>
      </c>
      <c r="AY146" s="675"/>
      <c r="AZ146" s="672"/>
      <c r="BA146" s="441"/>
      <c r="BB146" s="671"/>
      <c r="BC146" s="672"/>
      <c r="BD146" s="673"/>
      <c r="BE146" s="443"/>
      <c r="BF146" s="684"/>
      <c r="BG146" s="686"/>
      <c r="BH146" s="679"/>
      <c r="BI146" s="681"/>
      <c r="BJ146" s="682"/>
      <c r="BK146" s="682"/>
    </row>
    <row r="147" spans="1:63" x14ac:dyDescent="0.25">
      <c r="A147" s="669"/>
      <c r="B147" s="669"/>
      <c r="C147" s="677"/>
      <c r="D147" s="740"/>
      <c r="E147" s="715"/>
      <c r="F147" s="719" t="s">
        <v>170</v>
      </c>
      <c r="G147" s="719" t="s">
        <v>330</v>
      </c>
      <c r="H147" s="714"/>
      <c r="I147" s="715"/>
      <c r="J147" s="397"/>
      <c r="K147" s="398"/>
      <c r="L147" s="693" t="s">
        <v>331</v>
      </c>
      <c r="M147" s="702" t="s">
        <v>332</v>
      </c>
      <c r="N147" s="705" t="s">
        <v>322</v>
      </c>
      <c r="O147" s="687" t="s">
        <v>323</v>
      </c>
      <c r="P147" s="700"/>
      <c r="Q147" s="700"/>
      <c r="R147" s="677"/>
      <c r="S147" s="400"/>
      <c r="T147" s="400">
        <f>IFERROR(VLOOKUP($S147,TABLAS!$A$10:$B$14,2,FALSE),0)</f>
        <v>0</v>
      </c>
      <c r="U147" s="698"/>
      <c r="V147" s="697"/>
      <c r="W147" s="697"/>
      <c r="X147" s="443"/>
      <c r="Y147" s="401"/>
      <c r="Z147" s="401"/>
      <c r="AA147" s="401"/>
      <c r="AB147" s="401"/>
      <c r="AC147" s="401" t="str">
        <f>IFERROR(VLOOKUP(Y147,CONTROLES!$A$5:$Y$297,2,FALSE),"")</f>
        <v/>
      </c>
      <c r="AD147" s="401"/>
      <c r="AE147" s="401"/>
      <c r="AF147" s="401" t="str">
        <f>IFERROR(VLOOKUP(Z147,CONTROLES!$A$5:$Y$297,2,FALSE),"")</f>
        <v/>
      </c>
      <c r="AG147" s="401"/>
      <c r="AH147" s="401"/>
      <c r="AI147" s="401" t="str">
        <f>IFERROR(VLOOKUP(AA147,CONTROLES!$A$5:$Y$297,2,FALSE),"")</f>
        <v/>
      </c>
      <c r="AJ147" s="401"/>
      <c r="AK147" s="401"/>
      <c r="AL147" s="401" t="str">
        <f>IFERROR(VLOOKUP(AB147,CONTROLES!$A$5:$Y$297,2,FALSE),"")</f>
        <v/>
      </c>
      <c r="AM147" s="401"/>
      <c r="AN147" s="401"/>
      <c r="AO147" s="402" t="str">
        <f>IFERROR(VLOOKUP(Y147,CONTROLES!$A$6:$Y$25,24,FALSE),"")</f>
        <v/>
      </c>
      <c r="AP147" s="402" t="str">
        <f>IFERROR(VLOOKUP(Z147,CONTROLES!$A$6:$Y$25,24,FALSE),"")</f>
        <v/>
      </c>
      <c r="AQ147" s="402" t="str">
        <f>IFERROR(VLOOKUP(AA147,CONTROLES!$A$6:$Y$25,24,FALSE),"")</f>
        <v/>
      </c>
      <c r="AR147" s="402" t="str">
        <f>IFERROR(VLOOKUP(AB147,CONTROLES!$A$6:$Y$25,24,FALSE),"")</f>
        <v/>
      </c>
      <c r="AS147" s="401" t="str">
        <f>IFERROR(VLOOKUP(Y147,CONTROLES!$A$6:$Y$25,5,FALSE),"")</f>
        <v/>
      </c>
      <c r="AT147" s="401" t="str">
        <f>IFERROR(VLOOKUP(Z147,CONTROLES!$A$6:$Y$25,5,FALSE),"")</f>
        <v/>
      </c>
      <c r="AU147" s="401" t="str">
        <f>IFERROR(VLOOKUP(AA147,CONTROLES!$A$6:$Y$25,5,FALSE),"")</f>
        <v/>
      </c>
      <c r="AV147" s="401" t="str">
        <f>IFERROR(VLOOKUP(AB147,CONTROLES!$A$6:$Y$25,5,FALSE),"")</f>
        <v/>
      </c>
      <c r="AW147" s="403">
        <f t="shared" si="30"/>
        <v>0</v>
      </c>
      <c r="AX147" s="403">
        <f t="shared" si="31"/>
        <v>0</v>
      </c>
      <c r="AY147" s="675"/>
      <c r="AZ147" s="672"/>
      <c r="BA147" s="441"/>
      <c r="BB147" s="671"/>
      <c r="BC147" s="672"/>
      <c r="BD147" s="673"/>
      <c r="BE147" s="443"/>
      <c r="BF147" s="684"/>
      <c r="BG147" s="686"/>
      <c r="BH147" s="679"/>
      <c r="BI147" s="681"/>
      <c r="BJ147" s="682"/>
      <c r="BK147" s="682"/>
    </row>
    <row r="148" spans="1:63" x14ac:dyDescent="0.25">
      <c r="A148" s="669"/>
      <c r="B148" s="669"/>
      <c r="C148" s="677"/>
      <c r="D148" s="740"/>
      <c r="E148" s="715"/>
      <c r="F148" s="736"/>
      <c r="G148" s="736"/>
      <c r="H148" s="714"/>
      <c r="I148" s="715"/>
      <c r="J148" s="397"/>
      <c r="K148" s="398"/>
      <c r="L148" s="715"/>
      <c r="M148" s="703"/>
      <c r="N148" s="706"/>
      <c r="O148" s="688"/>
      <c r="P148" s="700"/>
      <c r="Q148" s="700"/>
      <c r="R148" s="677"/>
      <c r="S148" s="400"/>
      <c r="T148" s="400">
        <f>IFERROR(VLOOKUP($S148,TABLAS!$A$10:$B$14,2,FALSE),0)</f>
        <v>0</v>
      </c>
      <c r="U148" s="698"/>
      <c r="V148" s="697"/>
      <c r="W148" s="697"/>
      <c r="X148" s="443"/>
      <c r="Y148" s="401"/>
      <c r="Z148" s="401"/>
      <c r="AA148" s="401"/>
      <c r="AB148" s="401"/>
      <c r="AC148" s="401" t="str">
        <f>IFERROR(VLOOKUP(Y148,CONTROLES!$A$5:$Y$297,2,FALSE),"")</f>
        <v/>
      </c>
      <c r="AD148" s="401"/>
      <c r="AE148" s="401"/>
      <c r="AF148" s="401" t="str">
        <f>IFERROR(VLOOKUP(Z148,CONTROLES!$A$5:$Y$297,2,FALSE),"")</f>
        <v/>
      </c>
      <c r="AG148" s="401"/>
      <c r="AH148" s="401"/>
      <c r="AI148" s="401" t="str">
        <f>IFERROR(VLOOKUP(AA148,CONTROLES!$A$5:$Y$297,2,FALSE),"")</f>
        <v/>
      </c>
      <c r="AJ148" s="401"/>
      <c r="AK148" s="401"/>
      <c r="AL148" s="401" t="str">
        <f>IFERROR(VLOOKUP(AB148,CONTROLES!$A$5:$Y$297,2,FALSE),"")</f>
        <v/>
      </c>
      <c r="AM148" s="401"/>
      <c r="AN148" s="401"/>
      <c r="AO148" s="402" t="str">
        <f>IFERROR(VLOOKUP(Y148,CONTROLES!$A$6:$Y$25,24,FALSE),"")</f>
        <v/>
      </c>
      <c r="AP148" s="402" t="str">
        <f>IFERROR(VLOOKUP(Z148,CONTROLES!$A$6:$Y$25,24,FALSE),"")</f>
        <v/>
      </c>
      <c r="AQ148" s="402" t="str">
        <f>IFERROR(VLOOKUP(AA148,CONTROLES!$A$6:$Y$25,24,FALSE),"")</f>
        <v/>
      </c>
      <c r="AR148" s="402" t="str">
        <f>IFERROR(VLOOKUP(AB148,CONTROLES!$A$6:$Y$25,24,FALSE),"")</f>
        <v/>
      </c>
      <c r="AS148" s="401" t="str">
        <f>IFERROR(VLOOKUP(Y148,CONTROLES!$A$6:$Y$25,5,FALSE),"")</f>
        <v/>
      </c>
      <c r="AT148" s="401" t="str">
        <f>IFERROR(VLOOKUP(Z148,CONTROLES!$A$6:$Y$25,5,FALSE),"")</f>
        <v/>
      </c>
      <c r="AU148" s="401" t="str">
        <f>IFERROR(VLOOKUP(AA148,CONTROLES!$A$6:$Y$25,5,FALSE),"")</f>
        <v/>
      </c>
      <c r="AV148" s="401" t="str">
        <f>IFERROR(VLOOKUP(AB148,CONTROLES!$A$6:$Y$25,5,FALSE),"")</f>
        <v/>
      </c>
      <c r="AW148" s="403">
        <f t="shared" si="30"/>
        <v>0</v>
      </c>
      <c r="AX148" s="403">
        <f t="shared" si="31"/>
        <v>0</v>
      </c>
      <c r="AY148" s="675"/>
      <c r="AZ148" s="672"/>
      <c r="BA148" s="441"/>
      <c r="BB148" s="671"/>
      <c r="BC148" s="672"/>
      <c r="BD148" s="673"/>
      <c r="BE148" s="443"/>
      <c r="BF148" s="684"/>
      <c r="BG148" s="686"/>
      <c r="BH148" s="679"/>
      <c r="BI148" s="681"/>
      <c r="BJ148" s="682"/>
      <c r="BK148" s="682"/>
    </row>
    <row r="149" spans="1:63" x14ac:dyDescent="0.25">
      <c r="A149" s="669"/>
      <c r="B149" s="669"/>
      <c r="C149" s="677"/>
      <c r="D149" s="740"/>
      <c r="E149" s="715"/>
      <c r="F149" s="736"/>
      <c r="G149" s="736"/>
      <c r="H149" s="714"/>
      <c r="I149" s="715"/>
      <c r="J149" s="397"/>
      <c r="K149" s="398"/>
      <c r="L149" s="715"/>
      <c r="M149" s="703"/>
      <c r="N149" s="706"/>
      <c r="O149" s="688"/>
      <c r="P149" s="700"/>
      <c r="Q149" s="700"/>
      <c r="R149" s="677"/>
      <c r="S149" s="400"/>
      <c r="T149" s="400">
        <f>IFERROR(VLOOKUP($S149,TABLAS!$A$10:$B$14,2,FALSE),0)</f>
        <v>0</v>
      </c>
      <c r="U149" s="698"/>
      <c r="V149" s="697"/>
      <c r="W149" s="697"/>
      <c r="X149" s="443"/>
      <c r="Y149" s="401"/>
      <c r="Z149" s="401"/>
      <c r="AA149" s="401"/>
      <c r="AB149" s="401"/>
      <c r="AC149" s="401" t="str">
        <f>IFERROR(VLOOKUP(Y149,CONTROLES!$A$5:$Y$297,2,FALSE),"")</f>
        <v/>
      </c>
      <c r="AD149" s="401"/>
      <c r="AE149" s="401"/>
      <c r="AF149" s="401" t="str">
        <f>IFERROR(VLOOKUP(Z149,CONTROLES!$A$5:$Y$297,2,FALSE),"")</f>
        <v/>
      </c>
      <c r="AG149" s="401"/>
      <c r="AH149" s="401"/>
      <c r="AI149" s="401" t="str">
        <f>IFERROR(VLOOKUP(AA149,CONTROLES!$A$5:$Y$297,2,FALSE),"")</f>
        <v/>
      </c>
      <c r="AJ149" s="401"/>
      <c r="AK149" s="401"/>
      <c r="AL149" s="401" t="str">
        <f>IFERROR(VLOOKUP(AB149,CONTROLES!$A$5:$Y$297,2,FALSE),"")</f>
        <v/>
      </c>
      <c r="AM149" s="401"/>
      <c r="AN149" s="401"/>
      <c r="AO149" s="402" t="str">
        <f>IFERROR(VLOOKUP(Y149,CONTROLES!$A$6:$Y$25,24,FALSE),"")</f>
        <v/>
      </c>
      <c r="AP149" s="402" t="str">
        <f>IFERROR(VLOOKUP(Z149,CONTROLES!$A$6:$Y$25,24,FALSE),"")</f>
        <v/>
      </c>
      <c r="AQ149" s="402" t="str">
        <f>IFERROR(VLOOKUP(AA149,CONTROLES!$A$6:$Y$25,24,FALSE),"")</f>
        <v/>
      </c>
      <c r="AR149" s="402" t="str">
        <f>IFERROR(VLOOKUP(AB149,CONTROLES!$A$6:$Y$25,24,FALSE),"")</f>
        <v/>
      </c>
      <c r="AS149" s="401" t="str">
        <f>IFERROR(VLOOKUP(Y149,CONTROLES!$A$6:$Y$25,5,FALSE),"")</f>
        <v/>
      </c>
      <c r="AT149" s="401" t="str">
        <f>IFERROR(VLOOKUP(Z149,CONTROLES!$A$6:$Y$25,5,FALSE),"")</f>
        <v/>
      </c>
      <c r="AU149" s="401" t="str">
        <f>IFERROR(VLOOKUP(AA149,CONTROLES!$A$6:$Y$25,5,FALSE),"")</f>
        <v/>
      </c>
      <c r="AV149" s="401" t="str">
        <f>IFERROR(VLOOKUP(AB149,CONTROLES!$A$6:$Y$25,5,FALSE),"")</f>
        <v/>
      </c>
      <c r="AW149" s="403">
        <f t="shared" si="30"/>
        <v>0</v>
      </c>
      <c r="AX149" s="403">
        <f t="shared" si="31"/>
        <v>0</v>
      </c>
      <c r="AY149" s="675"/>
      <c r="AZ149" s="672"/>
      <c r="BA149" s="441"/>
      <c r="BB149" s="671"/>
      <c r="BC149" s="672"/>
      <c r="BD149" s="673"/>
      <c r="BE149" s="443"/>
      <c r="BF149" s="684"/>
      <c r="BG149" s="686"/>
      <c r="BH149" s="679"/>
      <c r="BI149" s="681"/>
      <c r="BJ149" s="682"/>
      <c r="BK149" s="682"/>
    </row>
    <row r="150" spans="1:63" x14ac:dyDescent="0.25">
      <c r="A150" s="669"/>
      <c r="B150" s="669"/>
      <c r="C150" s="677"/>
      <c r="D150" s="741"/>
      <c r="E150" s="716"/>
      <c r="F150" s="737"/>
      <c r="G150" s="737"/>
      <c r="H150" s="714"/>
      <c r="I150" s="716"/>
      <c r="J150" s="397"/>
      <c r="K150" s="398"/>
      <c r="L150" s="716"/>
      <c r="M150" s="704"/>
      <c r="N150" s="707"/>
      <c r="O150" s="689"/>
      <c r="P150" s="700"/>
      <c r="Q150" s="700"/>
      <c r="R150" s="677"/>
      <c r="S150" s="400"/>
      <c r="T150" s="400">
        <f>IFERROR(VLOOKUP($S150,TABLAS!$A$10:$B$14,2,FALSE),0)</f>
        <v>0</v>
      </c>
      <c r="U150" s="698"/>
      <c r="V150" s="697"/>
      <c r="W150" s="697"/>
      <c r="X150" s="443"/>
      <c r="Y150" s="401"/>
      <c r="Z150" s="401"/>
      <c r="AA150" s="401"/>
      <c r="AB150" s="401"/>
      <c r="AC150" s="401" t="str">
        <f>IFERROR(VLOOKUP(Y150,CONTROLES!$A$5:$Y$297,2,FALSE),"")</f>
        <v/>
      </c>
      <c r="AD150" s="401"/>
      <c r="AE150" s="401"/>
      <c r="AF150" s="401" t="str">
        <f>IFERROR(VLOOKUP(Z150,CONTROLES!$A$5:$Y$297,2,FALSE),"")</f>
        <v/>
      </c>
      <c r="AG150" s="401"/>
      <c r="AH150" s="401"/>
      <c r="AI150" s="401" t="str">
        <f>IFERROR(VLOOKUP(AA150,CONTROLES!$A$5:$Y$297,2,FALSE),"")</f>
        <v/>
      </c>
      <c r="AJ150" s="401"/>
      <c r="AK150" s="401"/>
      <c r="AL150" s="401" t="str">
        <f>IFERROR(VLOOKUP(AB150,CONTROLES!$A$5:$Y$297,2,FALSE),"")</f>
        <v/>
      </c>
      <c r="AM150" s="401"/>
      <c r="AN150" s="401"/>
      <c r="AO150" s="402" t="str">
        <f>IFERROR(VLOOKUP(Y150,CONTROLES!$A$6:$Y$25,24,FALSE),"")</f>
        <v/>
      </c>
      <c r="AP150" s="402" t="str">
        <f>IFERROR(VLOOKUP(Z150,CONTROLES!$A$6:$Y$25,24,FALSE),"")</f>
        <v/>
      </c>
      <c r="AQ150" s="402" t="str">
        <f>IFERROR(VLOOKUP(AA150,CONTROLES!$A$6:$Y$25,24,FALSE),"")</f>
        <v/>
      </c>
      <c r="AR150" s="402" t="str">
        <f>IFERROR(VLOOKUP(AB150,CONTROLES!$A$6:$Y$25,24,FALSE),"")</f>
        <v/>
      </c>
      <c r="AS150" s="401" t="str">
        <f>IFERROR(VLOOKUP(Y150,CONTROLES!$A$6:$Y$25,5,FALSE),"")</f>
        <v/>
      </c>
      <c r="AT150" s="401" t="str">
        <f>IFERROR(VLOOKUP(Z150,CONTROLES!$A$6:$Y$25,5,FALSE),"")</f>
        <v/>
      </c>
      <c r="AU150" s="401" t="str">
        <f>IFERROR(VLOOKUP(AA150,CONTROLES!$A$6:$Y$25,5,FALSE),"")</f>
        <v/>
      </c>
      <c r="AV150" s="401" t="str">
        <f>IFERROR(VLOOKUP(AB150,CONTROLES!$A$6:$Y$25,5,FALSE),"")</f>
        <v/>
      </c>
      <c r="AW150" s="403">
        <f t="shared" si="30"/>
        <v>0</v>
      </c>
      <c r="AX150" s="403">
        <f t="shared" si="31"/>
        <v>0</v>
      </c>
      <c r="AY150" s="676"/>
      <c r="AZ150" s="672"/>
      <c r="BA150" s="442"/>
      <c r="BB150" s="671"/>
      <c r="BC150" s="672"/>
      <c r="BD150" s="673"/>
      <c r="BE150" s="443"/>
      <c r="BF150" s="685"/>
      <c r="BG150" s="686"/>
      <c r="BH150" s="680"/>
      <c r="BI150" s="681"/>
      <c r="BJ150" s="682"/>
      <c r="BK150" s="682"/>
    </row>
    <row r="151" spans="1:63" x14ac:dyDescent="0.25">
      <c r="A151" s="669">
        <f>A143+1</f>
        <v>22</v>
      </c>
      <c r="B151" s="669" t="s">
        <v>333</v>
      </c>
      <c r="C151" s="677" t="s">
        <v>316</v>
      </c>
      <c r="D151" s="693" t="s">
        <v>334</v>
      </c>
      <c r="E151" s="693" t="s">
        <v>335</v>
      </c>
      <c r="F151" s="714" t="s">
        <v>132</v>
      </c>
      <c r="G151" s="714" t="s">
        <v>133</v>
      </c>
      <c r="H151" s="714" t="s">
        <v>134</v>
      </c>
      <c r="I151" s="693" t="s">
        <v>336</v>
      </c>
      <c r="J151" s="399">
        <v>1</v>
      </c>
      <c r="K151" s="404" t="s">
        <v>337</v>
      </c>
      <c r="L151" s="677" t="s">
        <v>338</v>
      </c>
      <c r="M151" s="677" t="s">
        <v>138</v>
      </c>
      <c r="N151" s="701" t="s">
        <v>139</v>
      </c>
      <c r="O151" s="700" t="s">
        <v>140</v>
      </c>
      <c r="P151" s="700" t="s">
        <v>339</v>
      </c>
      <c r="Q151" s="700" t="s">
        <v>325</v>
      </c>
      <c r="R151" s="677" t="s">
        <v>297</v>
      </c>
      <c r="S151" s="399" t="s">
        <v>169</v>
      </c>
      <c r="T151" s="400">
        <f>IFERROR(VLOOKUP($S151,TABLAS!$A$10:$B$14,2,FALSE),0)</f>
        <v>4</v>
      </c>
      <c r="U151" s="698" t="s">
        <v>145</v>
      </c>
      <c r="V151" s="697">
        <f>IFERROR(VLOOKUP($U151,TABLAS!$A$2:$B$6,2,FALSE),0)</f>
        <v>3</v>
      </c>
      <c r="W151" s="697" t="str">
        <f>MAX($T151:$T157)&amp;V151</f>
        <v>43</v>
      </c>
      <c r="X151" s="443" t="str">
        <f>IF(OR(W151="11",W151="12",W151="21",W151="22",W151="31"),"BAJO",IF(OR(W151="13",W151="23",W151="32",W151="41"),"LEVE",IF(OR(W151="14",W151="15",W151="24",W151="33",W151="43",W151="42",W151="52",W151="51"),"MODERADO",IF(OR(W151="25",W151="34",W151="35",W151="44",W151="45",W151="53",W151="54",W151="55"),"IMPORTANTE"))))</f>
        <v>MODERADO</v>
      </c>
      <c r="Y151" s="401">
        <v>3</v>
      </c>
      <c r="Z151" s="401"/>
      <c r="AA151" s="401"/>
      <c r="AB151" s="401"/>
      <c r="AC151" s="401" t="str">
        <f>IFERROR(VLOOKUP(Y151,CONTROLES!$A$5:$Y$297,2,FALSE),"")</f>
        <v>Ejecución del plan de capacitaciones</v>
      </c>
      <c r="AD151" s="401"/>
      <c r="AE151" s="401"/>
      <c r="AF151" s="401"/>
      <c r="AG151" s="401"/>
      <c r="AH151" s="401"/>
      <c r="AI151" s="401"/>
      <c r="AJ151" s="401"/>
      <c r="AK151" s="401"/>
      <c r="AL151" s="401" t="str">
        <f>IFERROR(VLOOKUP(AB151,CONTROLES!$A$5:$Y$297,2,FALSE),"")</f>
        <v/>
      </c>
      <c r="AM151" s="401"/>
      <c r="AN151" s="401"/>
      <c r="AO151" s="402">
        <f>IFERROR(VLOOKUP(Y151,CONTROLES!$A$6:$Y$25,24,FALSE),"")</f>
        <v>0.78</v>
      </c>
      <c r="AP151" s="402" t="str">
        <f>IFERROR(VLOOKUP(Z151,CONTROLES!$A$6:$Y$25,24,FALSE),"")</f>
        <v/>
      </c>
      <c r="AQ151" s="402" t="str">
        <f>IFERROR(VLOOKUP(AA151,CONTROLES!$A$6:$Y$25,24,FALSE),"")</f>
        <v/>
      </c>
      <c r="AR151" s="402" t="str">
        <f>IFERROR(VLOOKUP(AB151,CONTROLES!$A$6:$Y$25,24,FALSE),"")</f>
        <v/>
      </c>
      <c r="AS151" s="401" t="str">
        <f>IFERROR(VLOOKUP(Y151,CONTROLES!$A$6:$Y$25,5,FALSE),"")</f>
        <v>Probabilidad</v>
      </c>
      <c r="AT151" s="401" t="str">
        <f>IFERROR(VLOOKUP(Z151,CONTROLES!$A$6:$Y$25,5,FALSE),"")</f>
        <v/>
      </c>
      <c r="AU151" s="401" t="str">
        <f>IFERROR(VLOOKUP(AA151,CONTROLES!$A$6:$Y$25,5,FALSE),"")</f>
        <v/>
      </c>
      <c r="AV151" s="401" t="str">
        <f>IFERROR(VLOOKUP(AB151,CONTROLES!$A$6:$Y$25,5,FALSE),"")</f>
        <v/>
      </c>
      <c r="AW151" s="403">
        <f t="shared" si="30"/>
        <v>0.78</v>
      </c>
      <c r="AX151" s="403">
        <f t="shared" si="31"/>
        <v>0</v>
      </c>
      <c r="AY151" s="674" t="str">
        <f>IF(MAX(AX151:AX157)&gt;MAX(BF151:BF157),"Consecuencia",IF(MAX(AX151:AX157)&gt;MAX(BF151:BF157),"Probabilidad",""))</f>
        <v/>
      </c>
      <c r="AZ151" s="672">
        <f>IF(AY151="Probabilidad",MAX(BF151:BF157),MAX(AX151:AX157))</f>
        <v>0</v>
      </c>
      <c r="BA151" s="440" t="str" cm="1">
        <f t="array" ref="BA151">IF(OR(AY151="Consecuencia",AY151="Probabilidad"),IF(AZ151&lt;CONTROLES!$AA$16:$AB$16,IF(AND(AZ151&gt;=CONTROLES!$AA$15,AZ151&lt;CONTROLES!$AB$15),CONTROLES!$AC$15,IF(AND(AZ151&gt;=CONTROLES!$AA$14,AZ151&lt;CONTROLES!$AB$14),CONTROLES!$AC$14,IF(AND(AZ151&gt;=CONTROLES!$AA$13,AZ151&lt;CONTROLES!$AB$13),CONTROLES!$AC$13,IF(AND(AZ151&gt;=CONTROLES!$AA$12,AZ151&lt;=CONTROLES!$AB$12),CONTROLES!$AC$12))))),"")</f>
        <v/>
      </c>
      <c r="BB151" s="671" t="s">
        <v>144</v>
      </c>
      <c r="BC151" s="672">
        <f>VLOOKUP(BB151,TABLAS!$A$10:$B$14,2,FALSE)</f>
        <v>5</v>
      </c>
      <c r="BD151" s="673" t="s">
        <v>211</v>
      </c>
      <c r="BE151" s="443">
        <f>VLOOKUP(BD151,TABLAS!$A$2:$B$6,2,FALSE)</f>
        <v>2</v>
      </c>
      <c r="BF151" s="683" t="str">
        <f>BC151&amp;BE151</f>
        <v>52</v>
      </c>
      <c r="BG151" s="686" t="str">
        <f>IF(OR(BF151="11",BF151="12",BF151="21",BF151="22",BF151="31"),"BAJO",IF(OR(BF151="13",BF151="23",BF151="32",BF151="41"),"LEVE",IF(OR(BF151="14",BF151="15",BF151="24",BF151="33",BF151="43",BF151="42",BF151="52",BF151="51"),"MODERADO",IF(OR(BF151="25",BF151="34",BF151="35",BF151="44",BF151="45",BF151="53",BF151="54",BF151="55"),"IMPORTANTE",""))))</f>
        <v>MODERADO</v>
      </c>
      <c r="BH151" s="678" t="s">
        <v>148</v>
      </c>
      <c r="BI151" s="681" t="s">
        <v>189</v>
      </c>
      <c r="BJ151" s="682" t="str">
        <f>IF(BH151="SI","NO","SI")</f>
        <v>NO</v>
      </c>
      <c r="BK151" s="682"/>
    </row>
    <row r="152" spans="1:63" ht="26.4" x14ac:dyDescent="0.25">
      <c r="A152" s="669"/>
      <c r="B152" s="669"/>
      <c r="C152" s="677"/>
      <c r="D152" s="715"/>
      <c r="E152" s="715"/>
      <c r="F152" s="714"/>
      <c r="G152" s="714"/>
      <c r="H152" s="714"/>
      <c r="I152" s="715"/>
      <c r="J152" s="399">
        <v>2</v>
      </c>
      <c r="K152" s="404" t="s">
        <v>340</v>
      </c>
      <c r="L152" s="677"/>
      <c r="M152" s="677"/>
      <c r="N152" s="701"/>
      <c r="O152" s="700"/>
      <c r="P152" s="700"/>
      <c r="Q152" s="700"/>
      <c r="R152" s="677"/>
      <c r="S152" s="399" t="s">
        <v>146</v>
      </c>
      <c r="T152" s="400">
        <f>IFERROR(VLOOKUP($S152,TABLAS!$A$10:$B$14,2,FALSE),0)</f>
        <v>3</v>
      </c>
      <c r="U152" s="698"/>
      <c r="V152" s="697"/>
      <c r="W152" s="697"/>
      <c r="X152" s="443"/>
      <c r="Y152" s="401">
        <v>141</v>
      </c>
      <c r="Z152" s="401"/>
      <c r="AA152" s="401"/>
      <c r="AB152" s="401"/>
      <c r="AC152" s="401" t="str">
        <f>IFERROR(VLOOKUP(Y152,CONTROLES!$A$5:$Y$297,2,FALSE),"")</f>
        <v xml:space="preserve">Actividades de revisión a la documentación en los PR asociados para el desembolso de cada línea de Crédito </v>
      </c>
      <c r="AD152" s="401"/>
      <c r="AE152" s="401"/>
      <c r="AF152" s="401"/>
      <c r="AG152" s="401"/>
      <c r="AH152" s="401"/>
      <c r="AI152" s="401"/>
      <c r="AJ152" s="401"/>
      <c r="AK152" s="401"/>
      <c r="AL152" s="401" t="str">
        <f>IFERROR(VLOOKUP(AB152,CONTROLES!$A$5:$Y$297,2,FALSE),"")</f>
        <v/>
      </c>
      <c r="AM152" s="401"/>
      <c r="AN152" s="401"/>
      <c r="AO152" s="402" t="str">
        <f>IFERROR(VLOOKUP(Y152,CONTROLES!$A$6:$Y$25,24,FALSE),"")</f>
        <v/>
      </c>
      <c r="AP152" s="402" t="str">
        <f>IFERROR(VLOOKUP(Z152,CONTROLES!$A$6:$Y$25,24,FALSE),"")</f>
        <v/>
      </c>
      <c r="AQ152" s="402" t="str">
        <f>IFERROR(VLOOKUP(AA152,CONTROLES!$A$6:$Y$25,24,FALSE),"")</f>
        <v/>
      </c>
      <c r="AR152" s="402" t="str">
        <f>IFERROR(VLOOKUP(AB152,CONTROLES!$A$6:$Y$25,24,FALSE),"")</f>
        <v/>
      </c>
      <c r="AS152" s="401" t="str">
        <f>IFERROR(VLOOKUP(Y152,CONTROLES!$A$6:$Y$25,5,FALSE),"")</f>
        <v/>
      </c>
      <c r="AT152" s="401" t="str">
        <f>IFERROR(VLOOKUP(Z152,CONTROLES!$A$6:$Y$25,5,FALSE),"")</f>
        <v/>
      </c>
      <c r="AU152" s="401" t="str">
        <f>IFERROR(VLOOKUP(AA152,CONTROLES!$A$6:$Y$25,5,FALSE),"")</f>
        <v/>
      </c>
      <c r="AV152" s="401" t="str">
        <f>IFERROR(VLOOKUP(AB152,CONTROLES!$A$6:$Y$25,5,FALSE),"")</f>
        <v/>
      </c>
      <c r="AW152" s="403">
        <f t="shared" si="30"/>
        <v>0</v>
      </c>
      <c r="AX152" s="403">
        <f t="shared" si="31"/>
        <v>0</v>
      </c>
      <c r="AY152" s="675"/>
      <c r="AZ152" s="672"/>
      <c r="BA152" s="441"/>
      <c r="BB152" s="671"/>
      <c r="BC152" s="672"/>
      <c r="BD152" s="673"/>
      <c r="BE152" s="443"/>
      <c r="BF152" s="684"/>
      <c r="BG152" s="686"/>
      <c r="BH152" s="679"/>
      <c r="BI152" s="681"/>
      <c r="BJ152" s="682"/>
      <c r="BK152" s="682"/>
    </row>
    <row r="153" spans="1:63" ht="25.5" customHeight="1" x14ac:dyDescent="0.25">
      <c r="A153" s="669"/>
      <c r="B153" s="669"/>
      <c r="C153" s="677"/>
      <c r="D153" s="715"/>
      <c r="E153" s="715"/>
      <c r="F153" s="714"/>
      <c r="G153" s="714"/>
      <c r="H153" s="714"/>
      <c r="I153" s="715"/>
      <c r="J153" s="399">
        <v>3</v>
      </c>
      <c r="K153" s="404" t="s">
        <v>341</v>
      </c>
      <c r="L153" s="677"/>
      <c r="M153" s="677"/>
      <c r="N153" s="701"/>
      <c r="O153" s="700"/>
      <c r="P153" s="700"/>
      <c r="Q153" s="700"/>
      <c r="R153" s="677"/>
      <c r="S153" s="399" t="s">
        <v>146</v>
      </c>
      <c r="T153" s="400">
        <f>IFERROR(VLOOKUP($S153,TABLAS!$A$10:$B$14,2,FALSE),0)</f>
        <v>3</v>
      </c>
      <c r="U153" s="698"/>
      <c r="V153" s="697"/>
      <c r="W153" s="697"/>
      <c r="X153" s="443"/>
      <c r="Y153" s="401">
        <v>141</v>
      </c>
      <c r="Z153" s="401"/>
      <c r="AA153" s="401"/>
      <c r="AB153" s="401"/>
      <c r="AC153" s="401" t="str">
        <f>IFERROR(VLOOKUP(Y153,CONTROLES!$A$5:$Y$297,2,FALSE),"")</f>
        <v xml:space="preserve">Actividades de revisión a la documentación en los PR asociados para el desembolso de cada línea de Crédito </v>
      </c>
      <c r="AD153" s="401"/>
      <c r="AE153" s="401"/>
      <c r="AF153" s="401"/>
      <c r="AG153" s="401"/>
      <c r="AH153" s="401"/>
      <c r="AI153" s="401"/>
      <c r="AJ153" s="401"/>
      <c r="AK153" s="401"/>
      <c r="AL153" s="401" t="str">
        <f>IFERROR(VLOOKUP(AB153,CONTROLES!$A$5:$Y$297,2,FALSE),"")</f>
        <v/>
      </c>
      <c r="AM153" s="401"/>
      <c r="AN153" s="401"/>
      <c r="AO153" s="402" t="str">
        <f>IFERROR(VLOOKUP(Y153,CONTROLES!$A$6:$Y$25,24,FALSE),"")</f>
        <v/>
      </c>
      <c r="AP153" s="402" t="str">
        <f>IFERROR(VLOOKUP(Z153,CONTROLES!$A$6:$Y$25,24,FALSE),"")</f>
        <v/>
      </c>
      <c r="AQ153" s="402" t="str">
        <f>IFERROR(VLOOKUP(AA153,CONTROLES!$A$6:$Y$25,24,FALSE),"")</f>
        <v/>
      </c>
      <c r="AR153" s="402" t="str">
        <f>IFERROR(VLOOKUP(AB153,CONTROLES!$A$6:$Y$25,24,FALSE),"")</f>
        <v/>
      </c>
      <c r="AS153" s="401" t="str">
        <f>IFERROR(VLOOKUP(Y153,CONTROLES!$A$6:$Y$25,5,FALSE),"")</f>
        <v/>
      </c>
      <c r="AT153" s="401" t="str">
        <f>IFERROR(VLOOKUP(Z153,CONTROLES!$A$6:$Y$25,5,FALSE),"")</f>
        <v/>
      </c>
      <c r="AU153" s="401" t="str">
        <f>IFERROR(VLOOKUP(AA153,CONTROLES!$A$6:$Y$25,5,FALSE),"")</f>
        <v/>
      </c>
      <c r="AV153" s="401" t="str">
        <f>IFERROR(VLOOKUP(AB153,CONTROLES!$A$6:$Y$25,5,FALSE),"")</f>
        <v/>
      </c>
      <c r="AW153" s="403">
        <f t="shared" si="30"/>
        <v>0</v>
      </c>
      <c r="AX153" s="403">
        <f t="shared" si="31"/>
        <v>0</v>
      </c>
      <c r="AY153" s="675"/>
      <c r="AZ153" s="672"/>
      <c r="BA153" s="441"/>
      <c r="BB153" s="671"/>
      <c r="BC153" s="672"/>
      <c r="BD153" s="673"/>
      <c r="BE153" s="443"/>
      <c r="BF153" s="684"/>
      <c r="BG153" s="686"/>
      <c r="BH153" s="679"/>
      <c r="BI153" s="681"/>
      <c r="BJ153" s="682"/>
      <c r="BK153" s="682"/>
    </row>
    <row r="154" spans="1:63" ht="20.25" customHeight="1" x14ac:dyDescent="0.25">
      <c r="A154" s="669"/>
      <c r="B154" s="669"/>
      <c r="C154" s="677"/>
      <c r="D154" s="715"/>
      <c r="E154" s="715"/>
      <c r="F154" s="714"/>
      <c r="G154" s="714"/>
      <c r="H154" s="714"/>
      <c r="I154" s="715"/>
      <c r="J154" s="399">
        <v>4</v>
      </c>
      <c r="K154" s="404" t="s">
        <v>342</v>
      </c>
      <c r="L154" s="677"/>
      <c r="M154" s="677"/>
      <c r="N154" s="701"/>
      <c r="O154" s="700"/>
      <c r="P154" s="700"/>
      <c r="Q154" s="700"/>
      <c r="R154" s="677"/>
      <c r="S154" s="399" t="s">
        <v>169</v>
      </c>
      <c r="T154" s="400">
        <f>IFERROR(VLOOKUP($S154,TABLAS!$A$10:$B$14,2,FALSE),0)</f>
        <v>4</v>
      </c>
      <c r="U154" s="698"/>
      <c r="V154" s="697"/>
      <c r="W154" s="697"/>
      <c r="X154" s="443"/>
      <c r="Y154" s="401">
        <v>3</v>
      </c>
      <c r="Z154" s="401"/>
      <c r="AA154" s="401"/>
      <c r="AB154" s="401"/>
      <c r="AC154" s="401" t="str">
        <f>IFERROR(VLOOKUP(Y154,CONTROLES!$A$5:$Y$297,2,FALSE),"")</f>
        <v>Ejecución del plan de capacitaciones</v>
      </c>
      <c r="AD154" s="401"/>
      <c r="AE154" s="401"/>
      <c r="AF154" s="401"/>
      <c r="AG154" s="401"/>
      <c r="AH154" s="401"/>
      <c r="AI154" s="401"/>
      <c r="AJ154" s="401"/>
      <c r="AK154" s="401"/>
      <c r="AL154" s="401" t="str">
        <f>IFERROR(VLOOKUP(AB154,CONTROLES!$A$5:$Y$297,2,FALSE),"")</f>
        <v/>
      </c>
      <c r="AM154" s="401"/>
      <c r="AN154" s="401"/>
      <c r="AO154" s="402">
        <f>IFERROR(VLOOKUP(Y154,CONTROLES!$A$6:$Y$25,24,FALSE),"")</f>
        <v>0.78</v>
      </c>
      <c r="AP154" s="402" t="str">
        <f>IFERROR(VLOOKUP(Z154,CONTROLES!$A$6:$Y$25,24,FALSE),"")</f>
        <v/>
      </c>
      <c r="AQ154" s="402" t="str">
        <f>IFERROR(VLOOKUP(AA154,CONTROLES!$A$6:$Y$25,24,FALSE),"")</f>
        <v/>
      </c>
      <c r="AR154" s="402" t="str">
        <f>IFERROR(VLOOKUP(AB154,CONTROLES!$A$6:$Y$25,24,FALSE),"")</f>
        <v/>
      </c>
      <c r="AS154" s="401" t="str">
        <f>IFERROR(VLOOKUP(Y154,CONTROLES!$A$6:$Y$25,5,FALSE),"")</f>
        <v>Probabilidad</v>
      </c>
      <c r="AT154" s="401" t="str">
        <f>IFERROR(VLOOKUP(Z154,CONTROLES!$A$6:$Y$25,5,FALSE),"")</f>
        <v/>
      </c>
      <c r="AU154" s="401" t="str">
        <f>IFERROR(VLOOKUP(AA154,CONTROLES!$A$6:$Y$25,5,FALSE),"")</f>
        <v/>
      </c>
      <c r="AV154" s="401" t="str">
        <f>IFERROR(VLOOKUP(AB154,CONTROLES!$A$6:$Y$25,5,FALSE),"")</f>
        <v/>
      </c>
      <c r="AW154" s="403">
        <f t="shared" si="30"/>
        <v>0.78</v>
      </c>
      <c r="AX154" s="403">
        <f t="shared" si="31"/>
        <v>0</v>
      </c>
      <c r="AY154" s="675"/>
      <c r="AZ154" s="672"/>
      <c r="BA154" s="441"/>
      <c r="BB154" s="671"/>
      <c r="BC154" s="672"/>
      <c r="BD154" s="673"/>
      <c r="BE154" s="443"/>
      <c r="BF154" s="684"/>
      <c r="BG154" s="686"/>
      <c r="BH154" s="679"/>
      <c r="BI154" s="681"/>
      <c r="BJ154" s="682"/>
      <c r="BK154" s="682"/>
    </row>
    <row r="155" spans="1:63" x14ac:dyDescent="0.25">
      <c r="A155" s="669"/>
      <c r="B155" s="669"/>
      <c r="C155" s="677"/>
      <c r="D155" s="715"/>
      <c r="E155" s="715"/>
      <c r="F155" s="714"/>
      <c r="G155" s="714"/>
      <c r="H155" s="714"/>
      <c r="I155" s="715"/>
      <c r="J155" s="399"/>
      <c r="K155" s="404"/>
      <c r="L155" s="677"/>
      <c r="M155" s="677"/>
      <c r="N155" s="701"/>
      <c r="O155" s="700"/>
      <c r="P155" s="700"/>
      <c r="Q155" s="700"/>
      <c r="R155" s="677"/>
      <c r="S155" s="399"/>
      <c r="T155" s="400">
        <f>IFERROR(VLOOKUP($S155,TABLAS!$A$10:$B$14,2,FALSE),0)</f>
        <v>0</v>
      </c>
      <c r="U155" s="698"/>
      <c r="V155" s="697"/>
      <c r="W155" s="697"/>
      <c r="X155" s="443"/>
      <c r="Y155" s="401"/>
      <c r="Z155" s="401"/>
      <c r="AA155" s="401"/>
      <c r="AB155" s="401"/>
      <c r="AC155" s="401" t="str">
        <f>IFERROR(VLOOKUP(Y155,CONTROLES!$A$5:$Y$297,2,FALSE),"")</f>
        <v/>
      </c>
      <c r="AD155" s="401"/>
      <c r="AE155" s="401"/>
      <c r="AF155" s="401"/>
      <c r="AG155" s="401"/>
      <c r="AH155" s="401"/>
      <c r="AI155" s="401"/>
      <c r="AJ155" s="401"/>
      <c r="AK155" s="401"/>
      <c r="AL155" s="401" t="str">
        <f>IFERROR(VLOOKUP(AB155,CONTROLES!$A$5:$Y$297,2,FALSE),"")</f>
        <v/>
      </c>
      <c r="AM155" s="401"/>
      <c r="AN155" s="401"/>
      <c r="AO155" s="402" t="str">
        <f>IFERROR(VLOOKUP(Y155,CONTROLES!$A$6:$Y$25,24,FALSE),"")</f>
        <v/>
      </c>
      <c r="AP155" s="402" t="str">
        <f>IFERROR(VLOOKUP(Z155,CONTROLES!$A$6:$Y$25,24,FALSE),"")</f>
        <v/>
      </c>
      <c r="AQ155" s="402" t="str">
        <f>IFERROR(VLOOKUP(AA155,CONTROLES!$A$6:$Y$25,24,FALSE),"")</f>
        <v/>
      </c>
      <c r="AR155" s="402" t="str">
        <f>IFERROR(VLOOKUP(AB155,CONTROLES!$A$6:$Y$25,24,FALSE),"")</f>
        <v/>
      </c>
      <c r="AS155" s="401" t="str">
        <f>IFERROR(VLOOKUP(Y155,CONTROLES!$A$6:$Y$25,5,FALSE),"")</f>
        <v/>
      </c>
      <c r="AT155" s="401" t="str">
        <f>IFERROR(VLOOKUP(Z155,CONTROLES!$A$6:$Y$25,5,FALSE),"")</f>
        <v/>
      </c>
      <c r="AU155" s="401" t="str">
        <f>IFERROR(VLOOKUP(AA155,CONTROLES!$A$6:$Y$25,5,FALSE),"")</f>
        <v/>
      </c>
      <c r="AV155" s="401" t="str">
        <f>IFERROR(VLOOKUP(AB155,CONTROLES!$A$6:$Y$25,5,FALSE),"")</f>
        <v/>
      </c>
      <c r="AW155" s="403">
        <f t="shared" si="30"/>
        <v>0</v>
      </c>
      <c r="AX155" s="403">
        <f t="shared" si="31"/>
        <v>0</v>
      </c>
      <c r="AY155" s="675"/>
      <c r="AZ155" s="672"/>
      <c r="BA155" s="441"/>
      <c r="BB155" s="671"/>
      <c r="BC155" s="672"/>
      <c r="BD155" s="673"/>
      <c r="BE155" s="443"/>
      <c r="BF155" s="684"/>
      <c r="BG155" s="686"/>
      <c r="BH155" s="679"/>
      <c r="BI155" s="681"/>
      <c r="BJ155" s="682"/>
      <c r="BK155" s="682"/>
    </row>
    <row r="156" spans="1:63" x14ac:dyDescent="0.25">
      <c r="A156" s="669"/>
      <c r="B156" s="669"/>
      <c r="C156" s="677"/>
      <c r="D156" s="715"/>
      <c r="E156" s="715"/>
      <c r="F156" s="714"/>
      <c r="G156" s="714"/>
      <c r="H156" s="714"/>
      <c r="I156" s="715"/>
      <c r="J156" s="399"/>
      <c r="K156" s="404"/>
      <c r="L156" s="677"/>
      <c r="M156" s="677"/>
      <c r="N156" s="701"/>
      <c r="O156" s="700"/>
      <c r="P156" s="700"/>
      <c r="Q156" s="700"/>
      <c r="R156" s="677"/>
      <c r="S156" s="399"/>
      <c r="T156" s="400">
        <f>IFERROR(VLOOKUP($S156,TABLAS!$A$10:$B$14,2,FALSE),0)</f>
        <v>0</v>
      </c>
      <c r="U156" s="698"/>
      <c r="V156" s="697"/>
      <c r="W156" s="697"/>
      <c r="X156" s="443"/>
      <c r="Y156" s="401"/>
      <c r="Z156" s="401"/>
      <c r="AA156" s="401"/>
      <c r="AB156" s="401"/>
      <c r="AC156" s="401" t="str">
        <f>IFERROR(VLOOKUP(Y156,CONTROLES!$A$5:$Y$297,2,FALSE),"")</f>
        <v/>
      </c>
      <c r="AD156" s="401"/>
      <c r="AE156" s="401"/>
      <c r="AF156" s="401"/>
      <c r="AG156" s="401"/>
      <c r="AH156" s="401"/>
      <c r="AI156" s="401"/>
      <c r="AJ156" s="401"/>
      <c r="AK156" s="401"/>
      <c r="AL156" s="401" t="str">
        <f>IFERROR(VLOOKUP(AB156,CONTROLES!$A$5:$Y$297,2,FALSE),"")</f>
        <v/>
      </c>
      <c r="AM156" s="401"/>
      <c r="AN156" s="401"/>
      <c r="AO156" s="402" t="str">
        <f>IFERROR(VLOOKUP(Y156,CONTROLES!$A$6:$Y$25,24,FALSE),"")</f>
        <v/>
      </c>
      <c r="AP156" s="402" t="str">
        <f>IFERROR(VLOOKUP(Z156,CONTROLES!$A$6:$Y$25,24,FALSE),"")</f>
        <v/>
      </c>
      <c r="AQ156" s="402" t="str">
        <f>IFERROR(VLOOKUP(AA156,CONTROLES!$A$6:$Y$25,24,FALSE),"")</f>
        <v/>
      </c>
      <c r="AR156" s="402" t="str">
        <f>IFERROR(VLOOKUP(AB156,CONTROLES!$A$6:$Y$25,24,FALSE),"")</f>
        <v/>
      </c>
      <c r="AS156" s="401" t="str">
        <f>IFERROR(VLOOKUP(Y156,CONTROLES!$A$6:$Y$25,5,FALSE),"")</f>
        <v/>
      </c>
      <c r="AT156" s="401" t="str">
        <f>IFERROR(VLOOKUP(Z156,CONTROLES!$A$6:$Y$25,5,FALSE),"")</f>
        <v/>
      </c>
      <c r="AU156" s="401" t="str">
        <f>IFERROR(VLOOKUP(AA156,CONTROLES!$A$6:$Y$25,5,FALSE),"")</f>
        <v/>
      </c>
      <c r="AV156" s="401" t="str">
        <f>IFERROR(VLOOKUP(AB156,CONTROLES!$A$6:$Y$25,5,FALSE),"")</f>
        <v/>
      </c>
      <c r="AW156" s="403">
        <f t="shared" si="30"/>
        <v>0</v>
      </c>
      <c r="AX156" s="403">
        <f t="shared" si="31"/>
        <v>0</v>
      </c>
      <c r="AY156" s="675"/>
      <c r="AZ156" s="672"/>
      <c r="BA156" s="441"/>
      <c r="BB156" s="671"/>
      <c r="BC156" s="672"/>
      <c r="BD156" s="673"/>
      <c r="BE156" s="443"/>
      <c r="BF156" s="684"/>
      <c r="BG156" s="686"/>
      <c r="BH156" s="679"/>
      <c r="BI156" s="681"/>
      <c r="BJ156" s="682"/>
      <c r="BK156" s="682"/>
    </row>
    <row r="157" spans="1:63" x14ac:dyDescent="0.25">
      <c r="A157" s="669"/>
      <c r="B157" s="669"/>
      <c r="C157" s="677"/>
      <c r="D157" s="715"/>
      <c r="E157" s="715"/>
      <c r="F157" s="714"/>
      <c r="G157" s="714"/>
      <c r="H157" s="714"/>
      <c r="I157" s="715"/>
      <c r="J157" s="399"/>
      <c r="K157" s="404"/>
      <c r="L157" s="677"/>
      <c r="M157" s="677"/>
      <c r="N157" s="701"/>
      <c r="O157" s="700"/>
      <c r="P157" s="700"/>
      <c r="Q157" s="700"/>
      <c r="R157" s="677"/>
      <c r="S157" s="399"/>
      <c r="T157" s="400"/>
      <c r="U157" s="698"/>
      <c r="V157" s="697"/>
      <c r="W157" s="697"/>
      <c r="X157" s="443"/>
      <c r="Y157" s="401"/>
      <c r="Z157" s="401"/>
      <c r="AA157" s="401"/>
      <c r="AB157" s="401"/>
      <c r="AC157" s="401" t="str">
        <f>IFERROR(VLOOKUP(Y157,CONTROLES!$A$5:$Y$297,2,FALSE),"")</f>
        <v/>
      </c>
      <c r="AD157" s="401"/>
      <c r="AE157" s="401"/>
      <c r="AF157" s="401"/>
      <c r="AG157" s="401"/>
      <c r="AH157" s="401"/>
      <c r="AI157" s="401"/>
      <c r="AJ157" s="401"/>
      <c r="AK157" s="401"/>
      <c r="AL157" s="401"/>
      <c r="AM157" s="401"/>
      <c r="AN157" s="401"/>
      <c r="AO157" s="402" t="str">
        <f>IFERROR(VLOOKUP(Y157,CONTROLES!$A$6:$Y$25,24,FALSE),"")</f>
        <v/>
      </c>
      <c r="AP157" s="402" t="str">
        <f>IFERROR(VLOOKUP(Z157,CONTROLES!$A$6:$Y$25,24,FALSE),"")</f>
        <v/>
      </c>
      <c r="AQ157" s="402" t="str">
        <f>IFERROR(VLOOKUP(AA157,CONTROLES!$A$6:$Y$25,24,FALSE),"")</f>
        <v/>
      </c>
      <c r="AR157" s="402" t="str">
        <f>IFERROR(VLOOKUP(AB157,CONTROLES!$A$6:$Y$25,24,FALSE),"")</f>
        <v/>
      </c>
      <c r="AS157" s="401" t="str">
        <f>IFERROR(VLOOKUP(Y157,CONTROLES!$A$6:$Y$25,5,FALSE),"")</f>
        <v/>
      </c>
      <c r="AT157" s="401" t="str">
        <f>IFERROR(VLOOKUP(Z157,CONTROLES!$A$6:$Y$25,5,FALSE),"")</f>
        <v/>
      </c>
      <c r="AU157" s="401" t="str">
        <f>IFERROR(VLOOKUP(AA157,CONTROLES!$A$6:$Y$25,5,FALSE),"")</f>
        <v/>
      </c>
      <c r="AV157" s="401" t="str">
        <f>IFERROR(VLOOKUP(AB157,CONTROLES!$A$6:$Y$25,5,FALSE),"")</f>
        <v/>
      </c>
      <c r="AW157" s="403"/>
      <c r="AX157" s="403"/>
      <c r="AY157" s="675"/>
      <c r="AZ157" s="672"/>
      <c r="BA157" s="441"/>
      <c r="BB157" s="671"/>
      <c r="BC157" s="672"/>
      <c r="BD157" s="673"/>
      <c r="BE157" s="443"/>
      <c r="BF157" s="684"/>
      <c r="BG157" s="686"/>
      <c r="BH157" s="679"/>
      <c r="BI157" s="681"/>
      <c r="BJ157" s="682"/>
      <c r="BK157" s="682"/>
    </row>
    <row r="158" spans="1:63" x14ac:dyDescent="0.25">
      <c r="A158" s="429">
        <f>A151+1</f>
        <v>23</v>
      </c>
      <c r="B158" s="429" t="s">
        <v>343</v>
      </c>
      <c r="C158" s="649" t="s">
        <v>316</v>
      </c>
      <c r="D158" s="517" t="s">
        <v>344</v>
      </c>
      <c r="E158" s="518" t="s">
        <v>345</v>
      </c>
      <c r="F158" s="657" t="s">
        <v>132</v>
      </c>
      <c r="G158" s="657" t="s">
        <v>133</v>
      </c>
      <c r="H158" s="657" t="s">
        <v>134</v>
      </c>
      <c r="I158" s="518"/>
      <c r="J158" s="160"/>
      <c r="K158" s="159"/>
      <c r="L158" s="649"/>
      <c r="M158" s="649" t="s">
        <v>160</v>
      </c>
      <c r="N158" s="650" t="s">
        <v>161</v>
      </c>
      <c r="O158" s="651" t="s">
        <v>162</v>
      </c>
      <c r="P158" s="651"/>
      <c r="Q158" s="651"/>
      <c r="R158" s="649" t="s">
        <v>243</v>
      </c>
      <c r="S158" s="73"/>
      <c r="T158" s="162">
        <f>IFERROR(VLOOKUP($S158,TABLAS!$A$10:$B$14,2,FALSE),0)</f>
        <v>0</v>
      </c>
      <c r="U158" s="652" t="s">
        <v>145</v>
      </c>
      <c r="V158" s="699">
        <f>IFERROR(VLOOKUP($U158,TABLAS!$A$2:$B$6,2,FALSE),0)</f>
        <v>3</v>
      </c>
      <c r="W158" s="699" t="str">
        <f>MAX($T158:$T164)&amp;V158</f>
        <v>03</v>
      </c>
      <c r="X158" s="443" t="b">
        <f>IF(OR(W158="11",W158="12",W158="21",W158="22",W158="31"),"BAJO",IF(OR(W158="13",W158="23",W158="32",W158="41"),"LEVE",IF(OR(W158="14",W158="15",W158="24",W158="33",W158="43",W158="42",W158="52",W158="51"),"MODERADO",IF(OR(W158="25",W158="34",W158="35",W158="44",W158="45",W158="53",W158="54",W158="55"),"IMPORTANTE"))))</f>
        <v>0</v>
      </c>
      <c r="Y158" s="63"/>
      <c r="Z158" s="63"/>
      <c r="AA158" s="63"/>
      <c r="AB158" s="63"/>
      <c r="AC158" s="401" t="str">
        <f>IFERROR(VLOOKUP(Y158,CONTROLES!$A$5:$Y$297,2,FALSE),"")</f>
        <v/>
      </c>
      <c r="AD158" s="63"/>
      <c r="AE158" s="63"/>
      <c r="AF158" s="63"/>
      <c r="AG158" s="63"/>
      <c r="AH158" s="63"/>
      <c r="AI158" s="63"/>
      <c r="AJ158" s="63"/>
      <c r="AK158" s="63"/>
      <c r="AL158" s="63" t="str">
        <f>IFERROR(VLOOKUP(AB158,CONTROLES!$A$5:$Y$297,2,FALSE),"")</f>
        <v/>
      </c>
      <c r="AM158" s="63"/>
      <c r="AN158" s="63"/>
      <c r="AO158" s="163" t="str">
        <f>IFERROR(VLOOKUP(Y158,CONTROLES!$A$6:$Y$25,24,FALSE),"")</f>
        <v/>
      </c>
      <c r="AP158" s="163" t="str">
        <f>IFERROR(VLOOKUP(Z158,CONTROLES!$A$6:$Y$25,24,FALSE),"")</f>
        <v/>
      </c>
      <c r="AQ158" s="163" t="str">
        <f>IFERROR(VLOOKUP(AA158,CONTROLES!$A$6:$Y$25,24,FALSE),"")</f>
        <v/>
      </c>
      <c r="AR158" s="163" t="str">
        <f>IFERROR(VLOOKUP(AB158,CONTROLES!$A$6:$Y$25,24,FALSE),"")</f>
        <v/>
      </c>
      <c r="AS158" s="72" t="str">
        <f>IFERROR(VLOOKUP(Y158,CONTROLES!$A$6:$Y$25,5,FALSE),"")</f>
        <v/>
      </c>
      <c r="AT158" s="72" t="str">
        <f>IFERROR(VLOOKUP(Z158,CONTROLES!$A$6:$Y$25,5,FALSE),"")</f>
        <v/>
      </c>
      <c r="AU158" s="72" t="str">
        <f>IFERROR(VLOOKUP(AA158,CONTROLES!$A$6:$Y$25,5,FALSE),"")</f>
        <v/>
      </c>
      <c r="AV158" s="72" t="str">
        <f>IFERROR(VLOOKUP(AB158,CONTROLES!$A$6:$Y$25,5,FALSE),"")</f>
        <v/>
      </c>
      <c r="AW158" s="143">
        <f t="shared" si="30"/>
        <v>0</v>
      </c>
      <c r="AX158" s="143">
        <f t="shared" si="31"/>
        <v>0</v>
      </c>
      <c r="AY158" s="522" t="str">
        <f>IF(MAX(AX158:AX164)&gt;MAX(BF158:BF164),"Consecuencia",IF(MAX(AX158:AX164)&gt;MAX(BF158:BF164),"Probabilidad",""))</f>
        <v/>
      </c>
      <c r="AZ158" s="510">
        <f>IF(AY158="Probabilidad",MAX(BF158:BF164),MAX(AX158:AX164))</f>
        <v>0</v>
      </c>
      <c r="BA158" s="506" t="str" cm="1">
        <f t="array" ref="BA158">IF(OR(AY158="Consecuencia",AY158="Probabilidad"),IF(AZ158&lt;CONTROLES!$AA$16:$AB$16,IF(AND(AZ158&gt;=CONTROLES!$AA$15,AZ158&lt;CONTROLES!$AB$15),CONTROLES!$AC$15,IF(AND(AZ158&gt;=CONTROLES!$AA$14,AZ158&lt;CONTROLES!$AB$14),CONTROLES!$AC$14,IF(AND(AZ158&gt;=CONTROLES!$AA$13,AZ158&lt;CONTROLES!$AB$13),CONTROLES!$AC$13,IF(AND(AZ158&gt;=CONTROLES!$AA$12,AZ158&lt;=CONTROLES!$AB$12),CONTROLES!$AC$12))))),"")</f>
        <v/>
      </c>
      <c r="BB158" s="508" t="s">
        <v>144</v>
      </c>
      <c r="BC158" s="510">
        <f>VLOOKUP(BB158,TABLAS!$A$10:$B$14,2,FALSE)</f>
        <v>5</v>
      </c>
      <c r="BD158" s="512" t="s">
        <v>211</v>
      </c>
      <c r="BE158" s="493">
        <f>VLOOKUP(BD158,TABLAS!$A$2:$B$6,2,FALSE)</f>
        <v>2</v>
      </c>
      <c r="BF158" s="642" t="str">
        <f>BC158&amp;BE158</f>
        <v>52</v>
      </c>
      <c r="BG158" s="645" t="str">
        <f>IF(OR(BF158="11",BF158="12",BF158="21",BF158="22",BF158="31"),"BAJO",IF(OR(BF158="13",BF158="23",BF158="32",BF158="41"),"LEVE",IF(OR(BF158="14",BF158="15",BF158="24",BF158="33",BF158="43",BF158="42",BF158="52",BF158="51"),"MODERADO",IF(OR(BF158="25",BF158="34",BF158="35",BF158="44",BF158="45",BF158="53",BF158="54",BF158="55"),"IMPORTANTE",""))))</f>
        <v>MODERADO</v>
      </c>
      <c r="BH158" s="532" t="s">
        <v>148</v>
      </c>
      <c r="BI158" s="514" t="s">
        <v>189</v>
      </c>
      <c r="BJ158" s="516" t="str">
        <f>IF(BH158="SI","NO","SI")</f>
        <v>NO</v>
      </c>
      <c r="BK158" s="516"/>
    </row>
    <row r="159" spans="1:63" x14ac:dyDescent="0.25">
      <c r="A159" s="429"/>
      <c r="B159" s="429"/>
      <c r="C159" s="649"/>
      <c r="D159" s="563"/>
      <c r="E159" s="519"/>
      <c r="F159" s="657"/>
      <c r="G159" s="657"/>
      <c r="H159" s="657"/>
      <c r="I159" s="519"/>
      <c r="J159" s="160"/>
      <c r="K159" s="159"/>
      <c r="L159" s="649"/>
      <c r="M159" s="649"/>
      <c r="N159" s="650"/>
      <c r="O159" s="651"/>
      <c r="P159" s="651"/>
      <c r="Q159" s="651"/>
      <c r="R159" s="649"/>
      <c r="S159" s="73"/>
      <c r="T159" s="162">
        <f>IFERROR(VLOOKUP($S159,TABLAS!$A$10:$B$14,2,FALSE),0)</f>
        <v>0</v>
      </c>
      <c r="U159" s="652"/>
      <c r="V159" s="699"/>
      <c r="W159" s="699"/>
      <c r="X159" s="443"/>
      <c r="Y159" s="63"/>
      <c r="Z159" s="63"/>
      <c r="AA159" s="63"/>
      <c r="AB159" s="63"/>
      <c r="AC159" s="401" t="str">
        <f>IFERROR(VLOOKUP(Y159,CONTROLES!$A$5:$Y$297,2,FALSE),"")</f>
        <v/>
      </c>
      <c r="AD159" s="63"/>
      <c r="AE159" s="63"/>
      <c r="AF159" s="63"/>
      <c r="AG159" s="63"/>
      <c r="AH159" s="63"/>
      <c r="AI159" s="63"/>
      <c r="AJ159" s="63"/>
      <c r="AK159" s="63"/>
      <c r="AL159" s="63" t="str">
        <f>IFERROR(VLOOKUP(AB159,CONTROLES!$A$5:$Y$297,2,FALSE),"")</f>
        <v/>
      </c>
      <c r="AM159" s="63"/>
      <c r="AN159" s="63"/>
      <c r="AO159" s="163" t="str">
        <f>IFERROR(VLOOKUP(Y159,CONTROLES!$A$6:$Y$25,24,FALSE),"")</f>
        <v/>
      </c>
      <c r="AP159" s="163" t="str">
        <f>IFERROR(VLOOKUP(Z159,CONTROLES!$A$6:$Y$25,24,FALSE),"")</f>
        <v/>
      </c>
      <c r="AQ159" s="163" t="str">
        <f>IFERROR(VLOOKUP(AA159,CONTROLES!$A$6:$Y$25,24,FALSE),"")</f>
        <v/>
      </c>
      <c r="AR159" s="163" t="str">
        <f>IFERROR(VLOOKUP(AB159,CONTROLES!$A$6:$Y$25,24,FALSE),"")</f>
        <v/>
      </c>
      <c r="AS159" s="72" t="str">
        <f>IFERROR(VLOOKUP(Y159,CONTROLES!$A$6:$Y$25,5,FALSE),"")</f>
        <v/>
      </c>
      <c r="AT159" s="72" t="str">
        <f>IFERROR(VLOOKUP(Z159,CONTROLES!$A$6:$Y$25,5,FALSE),"")</f>
        <v/>
      </c>
      <c r="AU159" s="72" t="str">
        <f>IFERROR(VLOOKUP(AA159,CONTROLES!$A$6:$Y$25,5,FALSE),"")</f>
        <v/>
      </c>
      <c r="AV159" s="72" t="str">
        <f>IFERROR(VLOOKUP(AB159,CONTROLES!$A$6:$Y$25,5,FALSE),"")</f>
        <v/>
      </c>
      <c r="AW159" s="143">
        <f t="shared" si="30"/>
        <v>0</v>
      </c>
      <c r="AX159" s="143">
        <f t="shared" si="31"/>
        <v>0</v>
      </c>
      <c r="AY159" s="523"/>
      <c r="AZ159" s="510"/>
      <c r="BA159" s="507"/>
      <c r="BB159" s="508"/>
      <c r="BC159" s="510"/>
      <c r="BD159" s="512"/>
      <c r="BE159" s="493"/>
      <c r="BF159" s="643"/>
      <c r="BG159" s="645"/>
      <c r="BH159" s="533"/>
      <c r="BI159" s="514"/>
      <c r="BJ159" s="516"/>
      <c r="BK159" s="516"/>
    </row>
    <row r="160" spans="1:63" x14ac:dyDescent="0.25">
      <c r="A160" s="429"/>
      <c r="B160" s="429"/>
      <c r="C160" s="649"/>
      <c r="D160" s="563"/>
      <c r="E160" s="519"/>
      <c r="F160" s="657"/>
      <c r="G160" s="657"/>
      <c r="H160" s="657"/>
      <c r="I160" s="519"/>
      <c r="J160" s="160"/>
      <c r="K160" s="159"/>
      <c r="L160" s="649"/>
      <c r="M160" s="649"/>
      <c r="N160" s="650"/>
      <c r="O160" s="651"/>
      <c r="P160" s="651"/>
      <c r="Q160" s="651"/>
      <c r="R160" s="649"/>
      <c r="S160" s="73"/>
      <c r="T160" s="162">
        <f>IFERROR(VLOOKUP($S160,TABLAS!$A$10:$B$14,2,FALSE),0)</f>
        <v>0</v>
      </c>
      <c r="U160" s="652"/>
      <c r="V160" s="699"/>
      <c r="W160" s="699"/>
      <c r="X160" s="443"/>
      <c r="Y160" s="63"/>
      <c r="Z160" s="63"/>
      <c r="AA160" s="63"/>
      <c r="AB160" s="63"/>
      <c r="AC160" s="401" t="str">
        <f>IFERROR(VLOOKUP(Y160,CONTROLES!$A$5:$Y$297,2,FALSE),"")</f>
        <v/>
      </c>
      <c r="AD160" s="63"/>
      <c r="AE160" s="63"/>
      <c r="AF160" s="63"/>
      <c r="AG160" s="63"/>
      <c r="AH160" s="63"/>
      <c r="AI160" s="63"/>
      <c r="AJ160" s="63"/>
      <c r="AK160" s="63"/>
      <c r="AL160" s="63" t="str">
        <f>IFERROR(VLOOKUP(AB160,CONTROLES!$A$5:$Y$297,2,FALSE),"")</f>
        <v/>
      </c>
      <c r="AM160" s="63"/>
      <c r="AN160" s="63"/>
      <c r="AO160" s="163" t="str">
        <f>IFERROR(VLOOKUP(Y160,CONTROLES!$A$6:$Y$25,24,FALSE),"")</f>
        <v/>
      </c>
      <c r="AP160" s="163" t="str">
        <f>IFERROR(VLOOKUP(Z160,CONTROLES!$A$6:$Y$25,24,FALSE),"")</f>
        <v/>
      </c>
      <c r="AQ160" s="163" t="str">
        <f>IFERROR(VLOOKUP(AA160,CONTROLES!$A$6:$Y$25,24,FALSE),"")</f>
        <v/>
      </c>
      <c r="AR160" s="163" t="str">
        <f>IFERROR(VLOOKUP(AB160,CONTROLES!$A$6:$Y$25,24,FALSE),"")</f>
        <v/>
      </c>
      <c r="AS160" s="72" t="str">
        <f>IFERROR(VLOOKUP(Y160,CONTROLES!$A$6:$Y$25,5,FALSE),"")</f>
        <v/>
      </c>
      <c r="AT160" s="72" t="str">
        <f>IFERROR(VLOOKUP(Z160,CONTROLES!$A$6:$Y$25,5,FALSE),"")</f>
        <v/>
      </c>
      <c r="AU160" s="72" t="str">
        <f>IFERROR(VLOOKUP(AA160,CONTROLES!$A$6:$Y$25,5,FALSE),"")</f>
        <v/>
      </c>
      <c r="AV160" s="72" t="str">
        <f>IFERROR(VLOOKUP(AB160,CONTROLES!$A$6:$Y$25,5,FALSE),"")</f>
        <v/>
      </c>
      <c r="AW160" s="143">
        <f t="shared" si="30"/>
        <v>0</v>
      </c>
      <c r="AX160" s="143">
        <f t="shared" si="31"/>
        <v>0</v>
      </c>
      <c r="AY160" s="523"/>
      <c r="AZ160" s="510"/>
      <c r="BA160" s="507"/>
      <c r="BB160" s="508"/>
      <c r="BC160" s="510"/>
      <c r="BD160" s="512"/>
      <c r="BE160" s="493"/>
      <c r="BF160" s="643"/>
      <c r="BG160" s="645"/>
      <c r="BH160" s="533"/>
      <c r="BI160" s="514"/>
      <c r="BJ160" s="516"/>
      <c r="BK160" s="516"/>
    </row>
    <row r="161" spans="1:63" x14ac:dyDescent="0.25">
      <c r="A161" s="429"/>
      <c r="B161" s="429"/>
      <c r="C161" s="649"/>
      <c r="D161" s="563"/>
      <c r="E161" s="519"/>
      <c r="F161" s="657"/>
      <c r="G161" s="657"/>
      <c r="H161" s="657"/>
      <c r="I161" s="519"/>
      <c r="J161" s="160"/>
      <c r="K161" s="159"/>
      <c r="L161" s="649"/>
      <c r="M161" s="649"/>
      <c r="N161" s="650"/>
      <c r="O161" s="651"/>
      <c r="P161" s="651"/>
      <c r="Q161" s="651"/>
      <c r="R161" s="649"/>
      <c r="S161" s="73"/>
      <c r="T161" s="162">
        <f>IFERROR(VLOOKUP($S161,TABLAS!$A$10:$B$14,2,FALSE),0)</f>
        <v>0</v>
      </c>
      <c r="U161" s="652"/>
      <c r="V161" s="699"/>
      <c r="W161" s="699"/>
      <c r="X161" s="443"/>
      <c r="Y161" s="63"/>
      <c r="Z161" s="63"/>
      <c r="AA161" s="63"/>
      <c r="AB161" s="63"/>
      <c r="AC161" s="401" t="str">
        <f>IFERROR(VLOOKUP(Y161,CONTROLES!$A$5:$Y$297,2,FALSE),"")</f>
        <v/>
      </c>
      <c r="AD161" s="63"/>
      <c r="AE161" s="63"/>
      <c r="AF161" s="63"/>
      <c r="AG161" s="63"/>
      <c r="AH161" s="63"/>
      <c r="AI161" s="63"/>
      <c r="AJ161" s="63"/>
      <c r="AK161" s="63"/>
      <c r="AL161" s="63" t="str">
        <f>IFERROR(VLOOKUP(AB161,CONTROLES!$A$5:$Y$297,2,FALSE),"")</f>
        <v/>
      </c>
      <c r="AM161" s="63"/>
      <c r="AN161" s="63"/>
      <c r="AO161" s="163" t="str">
        <f>IFERROR(VLOOKUP(Y161,CONTROLES!$A$6:$Y$25,24,FALSE),"")</f>
        <v/>
      </c>
      <c r="AP161" s="163" t="str">
        <f>IFERROR(VLOOKUP(Z161,CONTROLES!$A$6:$Y$25,24,FALSE),"")</f>
        <v/>
      </c>
      <c r="AQ161" s="163" t="str">
        <f>IFERROR(VLOOKUP(AA161,CONTROLES!$A$6:$Y$25,24,FALSE),"")</f>
        <v/>
      </c>
      <c r="AR161" s="163" t="str">
        <f>IFERROR(VLOOKUP(AB161,CONTROLES!$A$6:$Y$25,24,FALSE),"")</f>
        <v/>
      </c>
      <c r="AS161" s="72" t="str">
        <f>IFERROR(VLOOKUP(Y161,CONTROLES!$A$6:$Y$25,5,FALSE),"")</f>
        <v/>
      </c>
      <c r="AT161" s="72" t="str">
        <f>IFERROR(VLOOKUP(Z161,CONTROLES!$A$6:$Y$25,5,FALSE),"")</f>
        <v/>
      </c>
      <c r="AU161" s="72" t="str">
        <f>IFERROR(VLOOKUP(AA161,CONTROLES!$A$6:$Y$25,5,FALSE),"")</f>
        <v/>
      </c>
      <c r="AV161" s="72" t="str">
        <f>IFERROR(VLOOKUP(AB161,CONTROLES!$A$6:$Y$25,5,FALSE),"")</f>
        <v/>
      </c>
      <c r="AW161" s="143">
        <f t="shared" si="30"/>
        <v>0</v>
      </c>
      <c r="AX161" s="143">
        <f t="shared" si="31"/>
        <v>0</v>
      </c>
      <c r="AY161" s="523"/>
      <c r="AZ161" s="510"/>
      <c r="BA161" s="507"/>
      <c r="BB161" s="508"/>
      <c r="BC161" s="510"/>
      <c r="BD161" s="512"/>
      <c r="BE161" s="493"/>
      <c r="BF161" s="643"/>
      <c r="BG161" s="645"/>
      <c r="BH161" s="533"/>
      <c r="BI161" s="514"/>
      <c r="BJ161" s="516"/>
      <c r="BK161" s="516"/>
    </row>
    <row r="162" spans="1:63" x14ac:dyDescent="0.25">
      <c r="A162" s="429"/>
      <c r="B162" s="429"/>
      <c r="C162" s="649"/>
      <c r="D162" s="563"/>
      <c r="E162" s="519"/>
      <c r="F162" s="657"/>
      <c r="G162" s="657"/>
      <c r="H162" s="657"/>
      <c r="I162" s="519"/>
      <c r="J162" s="160"/>
      <c r="K162" s="159"/>
      <c r="L162" s="649"/>
      <c r="M162" s="649"/>
      <c r="N162" s="650"/>
      <c r="O162" s="651"/>
      <c r="P162" s="651"/>
      <c r="Q162" s="651"/>
      <c r="R162" s="649"/>
      <c r="S162" s="73"/>
      <c r="T162" s="162">
        <f>IFERROR(VLOOKUP($S162,TABLAS!$A$10:$B$14,2,FALSE),0)</f>
        <v>0</v>
      </c>
      <c r="U162" s="652"/>
      <c r="V162" s="699"/>
      <c r="W162" s="699"/>
      <c r="X162" s="443"/>
      <c r="Y162" s="63"/>
      <c r="Z162" s="63"/>
      <c r="AA162" s="63"/>
      <c r="AB162" s="63"/>
      <c r="AC162" s="401" t="str">
        <f>IFERROR(VLOOKUP(Y162,CONTROLES!$A$5:$Y$297,2,FALSE),"")</f>
        <v/>
      </c>
      <c r="AD162" s="63"/>
      <c r="AE162" s="63"/>
      <c r="AF162" s="63"/>
      <c r="AG162" s="63"/>
      <c r="AH162" s="63"/>
      <c r="AI162" s="63"/>
      <c r="AJ162" s="63"/>
      <c r="AK162" s="63"/>
      <c r="AL162" s="63" t="str">
        <f>IFERROR(VLOOKUP(AB162,CONTROLES!$A$5:$Y$297,2,FALSE),"")</f>
        <v/>
      </c>
      <c r="AM162" s="63"/>
      <c r="AN162" s="63"/>
      <c r="AO162" s="163" t="str">
        <f>IFERROR(VLOOKUP(Y162,CONTROLES!$A$6:$Y$25,24,FALSE),"")</f>
        <v/>
      </c>
      <c r="AP162" s="163" t="str">
        <f>IFERROR(VLOOKUP(Z162,CONTROLES!$A$6:$Y$25,24,FALSE),"")</f>
        <v/>
      </c>
      <c r="AQ162" s="163" t="str">
        <f>IFERROR(VLOOKUP(AA162,CONTROLES!$A$6:$Y$25,24,FALSE),"")</f>
        <v/>
      </c>
      <c r="AR162" s="163" t="str">
        <f>IFERROR(VLOOKUP(AB162,CONTROLES!$A$6:$Y$25,24,FALSE),"")</f>
        <v/>
      </c>
      <c r="AS162" s="72" t="str">
        <f>IFERROR(VLOOKUP(Y162,CONTROLES!$A$6:$Y$25,5,FALSE),"")</f>
        <v/>
      </c>
      <c r="AT162" s="72" t="str">
        <f>IFERROR(VLOOKUP(Z162,CONTROLES!$A$6:$Y$25,5,FALSE),"")</f>
        <v/>
      </c>
      <c r="AU162" s="72" t="str">
        <f>IFERROR(VLOOKUP(AA162,CONTROLES!$A$6:$Y$25,5,FALSE),"")</f>
        <v/>
      </c>
      <c r="AV162" s="72" t="str">
        <f>IFERROR(VLOOKUP(AB162,CONTROLES!$A$6:$Y$25,5,FALSE),"")</f>
        <v/>
      </c>
      <c r="AW162" s="143">
        <f t="shared" si="30"/>
        <v>0</v>
      </c>
      <c r="AX162" s="143">
        <f t="shared" si="31"/>
        <v>0</v>
      </c>
      <c r="AY162" s="523"/>
      <c r="AZ162" s="510"/>
      <c r="BA162" s="507"/>
      <c r="BB162" s="508"/>
      <c r="BC162" s="510"/>
      <c r="BD162" s="512"/>
      <c r="BE162" s="493"/>
      <c r="BF162" s="643"/>
      <c r="BG162" s="645"/>
      <c r="BH162" s="533"/>
      <c r="BI162" s="514"/>
      <c r="BJ162" s="516"/>
      <c r="BK162" s="516"/>
    </row>
    <row r="163" spans="1:63" x14ac:dyDescent="0.25">
      <c r="A163" s="429"/>
      <c r="B163" s="429"/>
      <c r="C163" s="649"/>
      <c r="D163" s="563"/>
      <c r="E163" s="519"/>
      <c r="F163" s="657"/>
      <c r="G163" s="657"/>
      <c r="H163" s="657"/>
      <c r="I163" s="519"/>
      <c r="J163" s="160"/>
      <c r="K163" s="159"/>
      <c r="L163" s="649"/>
      <c r="M163" s="649"/>
      <c r="N163" s="650"/>
      <c r="O163" s="651"/>
      <c r="P163" s="651"/>
      <c r="Q163" s="651"/>
      <c r="R163" s="649"/>
      <c r="S163" s="73"/>
      <c r="T163" s="162">
        <f>IFERROR(VLOOKUP($S163,TABLAS!$A$10:$B$14,2,FALSE),0)</f>
        <v>0</v>
      </c>
      <c r="U163" s="652"/>
      <c r="V163" s="699"/>
      <c r="W163" s="699"/>
      <c r="X163" s="443"/>
      <c r="Y163" s="63"/>
      <c r="Z163" s="63"/>
      <c r="AA163" s="63"/>
      <c r="AB163" s="63"/>
      <c r="AC163" s="401" t="str">
        <f>IFERROR(VLOOKUP(Y163,CONTROLES!$A$5:$Y$297,2,FALSE),"")</f>
        <v/>
      </c>
      <c r="AD163" s="63"/>
      <c r="AE163" s="63"/>
      <c r="AF163" s="63"/>
      <c r="AG163" s="63"/>
      <c r="AH163" s="63"/>
      <c r="AI163" s="63"/>
      <c r="AJ163" s="63"/>
      <c r="AK163" s="63"/>
      <c r="AL163" s="63" t="str">
        <f>IFERROR(VLOOKUP(AB163,CONTROLES!$A$5:$Y$297,2,FALSE),"")</f>
        <v/>
      </c>
      <c r="AM163" s="63"/>
      <c r="AN163" s="63"/>
      <c r="AO163" s="163" t="str">
        <f>IFERROR(VLOOKUP(Y163,CONTROLES!$A$6:$Y$25,24,FALSE),"")</f>
        <v/>
      </c>
      <c r="AP163" s="163" t="str">
        <f>IFERROR(VLOOKUP(Z163,CONTROLES!$A$6:$Y$25,24,FALSE),"")</f>
        <v/>
      </c>
      <c r="AQ163" s="163" t="str">
        <f>IFERROR(VLOOKUP(AA163,CONTROLES!$A$6:$Y$25,24,FALSE),"")</f>
        <v/>
      </c>
      <c r="AR163" s="163" t="str">
        <f>IFERROR(VLOOKUP(AB163,CONTROLES!$A$6:$Y$25,24,FALSE),"")</f>
        <v/>
      </c>
      <c r="AS163" s="72" t="str">
        <f>IFERROR(VLOOKUP(Y163,CONTROLES!$A$6:$Y$25,5,FALSE),"")</f>
        <v/>
      </c>
      <c r="AT163" s="72" t="str">
        <f>IFERROR(VLOOKUP(Z163,CONTROLES!$A$6:$Y$25,5,FALSE),"")</f>
        <v/>
      </c>
      <c r="AU163" s="72" t="str">
        <f>IFERROR(VLOOKUP(AA163,CONTROLES!$A$6:$Y$25,5,FALSE),"")</f>
        <v/>
      </c>
      <c r="AV163" s="72" t="str">
        <f>IFERROR(VLOOKUP(AB163,CONTROLES!$A$6:$Y$25,5,FALSE),"")</f>
        <v/>
      </c>
      <c r="AW163" s="143">
        <f t="shared" si="30"/>
        <v>0</v>
      </c>
      <c r="AX163" s="143">
        <f t="shared" si="31"/>
        <v>0</v>
      </c>
      <c r="AY163" s="523"/>
      <c r="AZ163" s="510"/>
      <c r="BA163" s="507"/>
      <c r="BB163" s="508"/>
      <c r="BC163" s="510"/>
      <c r="BD163" s="512"/>
      <c r="BE163" s="493"/>
      <c r="BF163" s="643"/>
      <c r="BG163" s="645"/>
      <c r="BH163" s="533"/>
      <c r="BI163" s="514"/>
      <c r="BJ163" s="516"/>
      <c r="BK163" s="516"/>
    </row>
    <row r="164" spans="1:63" x14ac:dyDescent="0.25">
      <c r="A164" s="429"/>
      <c r="B164" s="429"/>
      <c r="C164" s="649"/>
      <c r="D164" s="562"/>
      <c r="E164" s="519"/>
      <c r="F164" s="762"/>
      <c r="G164" s="762"/>
      <c r="H164" s="762"/>
      <c r="I164" s="519"/>
      <c r="J164" s="160"/>
      <c r="K164" s="159"/>
      <c r="L164" s="649"/>
      <c r="M164" s="649"/>
      <c r="N164" s="650"/>
      <c r="O164" s="651"/>
      <c r="P164" s="651"/>
      <c r="Q164" s="651"/>
      <c r="R164" s="649"/>
      <c r="S164" s="73"/>
      <c r="T164" s="162">
        <f>IFERROR(VLOOKUP($S164,TABLAS!$A$10:$B$14,2,FALSE),0)</f>
        <v>0</v>
      </c>
      <c r="U164" s="652"/>
      <c r="V164" s="699"/>
      <c r="W164" s="699"/>
      <c r="X164" s="443"/>
      <c r="Y164" s="63"/>
      <c r="Z164" s="63"/>
      <c r="AA164" s="63"/>
      <c r="AB164" s="63"/>
      <c r="AC164" s="401" t="str">
        <f>IFERROR(VLOOKUP(Y164,CONTROLES!$A$5:$Y$297,2,FALSE),"")</f>
        <v/>
      </c>
      <c r="AD164" s="63"/>
      <c r="AE164" s="63"/>
      <c r="AF164" s="63"/>
      <c r="AG164" s="63"/>
      <c r="AH164" s="63"/>
      <c r="AI164" s="63"/>
      <c r="AJ164" s="63"/>
      <c r="AK164" s="63"/>
      <c r="AL164" s="63" t="str">
        <f>IFERROR(VLOOKUP(AB164,CONTROLES!$A$5:$Y$297,2,FALSE),"")</f>
        <v/>
      </c>
      <c r="AM164" s="63"/>
      <c r="AN164" s="63"/>
      <c r="AO164" s="163" t="str">
        <f>IFERROR(VLOOKUP(Y164,CONTROLES!$A$6:$Y$25,24,FALSE),"")</f>
        <v/>
      </c>
      <c r="AP164" s="163" t="str">
        <f>IFERROR(VLOOKUP(Z164,CONTROLES!$A$6:$Y$25,24,FALSE),"")</f>
        <v/>
      </c>
      <c r="AQ164" s="163" t="str">
        <f>IFERROR(VLOOKUP(AA164,CONTROLES!$A$6:$Y$25,24,FALSE),"")</f>
        <v/>
      </c>
      <c r="AR164" s="163" t="str">
        <f>IFERROR(VLOOKUP(AB164,CONTROLES!$A$6:$Y$25,24,FALSE),"")</f>
        <v/>
      </c>
      <c r="AS164" s="72" t="str">
        <f>IFERROR(VLOOKUP(Y164,CONTROLES!$A$6:$Y$25,5,FALSE),"")</f>
        <v/>
      </c>
      <c r="AT164" s="72" t="str">
        <f>IFERROR(VLOOKUP(Z164,CONTROLES!$A$6:$Y$25,5,FALSE),"")</f>
        <v/>
      </c>
      <c r="AU164" s="72" t="str">
        <f>IFERROR(VLOOKUP(AA164,CONTROLES!$A$6:$Y$25,5,FALSE),"")</f>
        <v/>
      </c>
      <c r="AV164" s="72" t="str">
        <f>IFERROR(VLOOKUP(AB164,CONTROLES!$A$6:$Y$25,5,FALSE),"")</f>
        <v/>
      </c>
      <c r="AW164" s="143">
        <f t="shared" si="30"/>
        <v>0</v>
      </c>
      <c r="AX164" s="143">
        <f t="shared" si="31"/>
        <v>0</v>
      </c>
      <c r="AY164" s="653"/>
      <c r="AZ164" s="510"/>
      <c r="BA164" s="648"/>
      <c r="BB164" s="508"/>
      <c r="BC164" s="510"/>
      <c r="BD164" s="512"/>
      <c r="BE164" s="493"/>
      <c r="BF164" s="644"/>
      <c r="BG164" s="645"/>
      <c r="BH164" s="646"/>
      <c r="BI164" s="514"/>
      <c r="BJ164" s="516"/>
      <c r="BK164" s="516"/>
    </row>
    <row r="165" spans="1:63" x14ac:dyDescent="0.25">
      <c r="A165" s="429">
        <f>A158+1</f>
        <v>24</v>
      </c>
      <c r="B165" s="429" t="s">
        <v>346</v>
      </c>
      <c r="C165" s="649" t="s">
        <v>316</v>
      </c>
      <c r="D165" s="748" t="s">
        <v>347</v>
      </c>
      <c r="E165" s="738" t="s">
        <v>345</v>
      </c>
      <c r="F165" s="427" t="s">
        <v>132</v>
      </c>
      <c r="G165" s="425" t="s">
        <v>133</v>
      </c>
      <c r="H165" s="427" t="s">
        <v>134</v>
      </c>
      <c r="I165" s="435"/>
      <c r="J165" s="225"/>
      <c r="K165" s="159"/>
      <c r="L165" s="649"/>
      <c r="M165" s="649" t="s">
        <v>160</v>
      </c>
      <c r="N165" s="650" t="s">
        <v>161</v>
      </c>
      <c r="O165" s="651" t="s">
        <v>162</v>
      </c>
      <c r="P165" s="651"/>
      <c r="Q165" s="651"/>
      <c r="R165" s="649" t="s">
        <v>243</v>
      </c>
      <c r="S165" s="73"/>
      <c r="T165" s="162">
        <f>IFERROR(VLOOKUP($S165,TABLAS!$A$10:$B$14,2,FALSE),0)</f>
        <v>0</v>
      </c>
      <c r="U165" s="652" t="s">
        <v>145</v>
      </c>
      <c r="V165" s="647">
        <f>IFERROR(VLOOKUP($U165,TABLAS!$A$2:$B$6,2,FALSE),0)</f>
        <v>3</v>
      </c>
      <c r="W165" s="647">
        <f>MAX($T165:$T171)*V165</f>
        <v>0</v>
      </c>
      <c r="X165" s="443" t="b">
        <f>IF(OR(W165="11",W165="12",W165="21",W165="22",W165="31"),"BAJO",IF(OR(W165="13",W165="23",W165="32",W165="41"),"LEVE",IF(OR(W165="14",W165="15",W165="24",W165="33",W165="43",W165="42",W165="52",W165="51"),"MODERADO",IF(OR(W165="25",W165="34",W165="35",W165="44",W165="45",W165="53",W165="54",W165="55"),"IMPORTANTE"))))</f>
        <v>0</v>
      </c>
      <c r="Y165" s="63"/>
      <c r="Z165" s="63"/>
      <c r="AA165" s="63"/>
      <c r="AB165" s="63"/>
      <c r="AC165" s="401" t="str">
        <f>IFERROR(VLOOKUP(Y165,CONTROLES!$A$5:$Y$297,2,FALSE),"")</f>
        <v/>
      </c>
      <c r="AD165" s="63"/>
      <c r="AE165" s="63"/>
      <c r="AF165" s="63"/>
      <c r="AG165" s="63"/>
      <c r="AH165" s="63"/>
      <c r="AI165" s="63"/>
      <c r="AJ165" s="63"/>
      <c r="AK165" s="63"/>
      <c r="AL165" s="63" t="str">
        <f>IFERROR(VLOOKUP(AB165,CONTROLES!$A$5:$Y$297,2,FALSE),"")</f>
        <v/>
      </c>
      <c r="AM165" s="63"/>
      <c r="AN165" s="63"/>
      <c r="AO165" s="163" t="str">
        <f>IFERROR(VLOOKUP(Y165,CONTROLES!$A$6:$Y$25,24,FALSE),"")</f>
        <v/>
      </c>
      <c r="AP165" s="163" t="str">
        <f>IFERROR(VLOOKUP(Z165,CONTROLES!$A$6:$Y$25,24,FALSE),"")</f>
        <v/>
      </c>
      <c r="AQ165" s="163" t="str">
        <f>IFERROR(VLOOKUP(AA165,CONTROLES!$A$6:$Y$25,24,FALSE),"")</f>
        <v/>
      </c>
      <c r="AR165" s="163" t="str">
        <f>IFERROR(VLOOKUP(AB165,CONTROLES!$A$6:$Y$25,24,FALSE),"")</f>
        <v/>
      </c>
      <c r="AS165" s="72" t="str">
        <f>IFERROR(VLOOKUP(Y165,CONTROLES!$A$6:$Y$25,5,FALSE),"")</f>
        <v/>
      </c>
      <c r="AT165" s="72" t="str">
        <f>IFERROR(VLOOKUP(Z165,CONTROLES!$A$6:$Y$25,5,FALSE),"")</f>
        <v/>
      </c>
      <c r="AU165" s="72" t="str">
        <f>IFERROR(VLOOKUP(AA165,CONTROLES!$A$6:$Y$25,5,FALSE),"")</f>
        <v/>
      </c>
      <c r="AV165" s="72" t="str">
        <f>IFERROR(VLOOKUP(AB165,CONTROLES!$A$6:$Y$25,5,FALSE),"")</f>
        <v/>
      </c>
      <c r="AW165" s="143">
        <f t="shared" si="30"/>
        <v>0</v>
      </c>
      <c r="AX165" s="143">
        <f t="shared" si="31"/>
        <v>0</v>
      </c>
      <c r="AY165" s="522" t="str">
        <f>IF(MAX(AX165:AX171)&gt;MAX(BF165:BF171),"Consecuencia",IF(MAX(AX165:AX171)&gt;MAX(BF165:BF171),"Probabilidad",""))</f>
        <v/>
      </c>
      <c r="AZ165" s="510">
        <f>IF(AY165="Probabilidad",MAX(BF165:BF171),MAX(AX165:AX171))</f>
        <v>0</v>
      </c>
      <c r="BA165" s="506" t="str" cm="1">
        <f t="array" ref="BA165">IF(OR(AY165="Consecuencia",AY165="Probabilidad"),IF(AZ165&lt;CONTROLES!$AA$16:$AB$16,IF(AND(AZ165&gt;=CONTROLES!$AA$15,AZ165&lt;CONTROLES!$AB$15),CONTROLES!$AC$15,IF(AND(AZ165&gt;=CONTROLES!$AA$14,AZ165&lt;CONTROLES!$AB$14),CONTROLES!$AC$14,IF(AND(AZ165&gt;=CONTROLES!$AA$13,AZ165&lt;CONTROLES!$AB$13),CONTROLES!$AC$13,IF(AND(AZ165&gt;=CONTROLES!$AA$12,AZ165&lt;=CONTROLES!$AB$12),CONTROLES!$AC$12))))),"")</f>
        <v/>
      </c>
      <c r="BB165" s="508" t="s">
        <v>144</v>
      </c>
      <c r="BC165" s="510">
        <f>VLOOKUP(BB165,TABLAS!$A$10:$B$14,2,FALSE)</f>
        <v>5</v>
      </c>
      <c r="BD165" s="512" t="s">
        <v>211</v>
      </c>
      <c r="BE165" s="493">
        <f>VLOOKUP(BD165,TABLAS!$A$2:$B$6,2,FALSE)</f>
        <v>2</v>
      </c>
      <c r="BF165" s="642" t="str">
        <f>BC165&amp;BE165</f>
        <v>52</v>
      </c>
      <c r="BG165" s="645" t="str">
        <f>IF(OR(BF165="11",BF165="12",BF165="21",BF165="22",BF165="31"),"BAJO",IF(OR(BF165="13",BF165="23",BF165="32",BF165="41"),"LEVE",IF(OR(BF165="14",BF165="15",BF165="24",BF165="33",BF165="43",BF165="42",BF165="52",BF165="51"),"MODERADO",IF(OR(BF165="25",BF165="34",BF165="35",BF165="44",BF165="45",BF165="53",BF165="54",BF165="55"),"IMPORTANTE",""))))</f>
        <v>MODERADO</v>
      </c>
      <c r="BH165" s="532" t="s">
        <v>148</v>
      </c>
      <c r="BI165" s="514" t="s">
        <v>189</v>
      </c>
      <c r="BJ165" s="516" t="str">
        <f>IF(BH165="SI","NO","SI")</f>
        <v>NO</v>
      </c>
      <c r="BK165" s="516"/>
    </row>
    <row r="166" spans="1:63" x14ac:dyDescent="0.25">
      <c r="A166" s="429"/>
      <c r="B166" s="429"/>
      <c r="C166" s="649"/>
      <c r="D166" s="749"/>
      <c r="E166" s="738"/>
      <c r="F166" s="427"/>
      <c r="G166" s="425"/>
      <c r="H166" s="427"/>
      <c r="I166" s="435"/>
      <c r="J166" s="225"/>
      <c r="K166" s="159"/>
      <c r="L166" s="649"/>
      <c r="M166" s="649"/>
      <c r="N166" s="650"/>
      <c r="O166" s="651"/>
      <c r="P166" s="651"/>
      <c r="Q166" s="651"/>
      <c r="R166" s="649"/>
      <c r="S166" s="73"/>
      <c r="T166" s="162">
        <f>IFERROR(VLOOKUP($S166,TABLAS!$A$10:$B$14,2,FALSE),0)</f>
        <v>0</v>
      </c>
      <c r="U166" s="652"/>
      <c r="V166" s="647"/>
      <c r="W166" s="647"/>
      <c r="X166" s="443"/>
      <c r="Y166" s="63"/>
      <c r="Z166" s="63"/>
      <c r="AA166" s="63"/>
      <c r="AB166" s="63"/>
      <c r="AC166" s="401" t="str">
        <f>IFERROR(VLOOKUP(Y166,CONTROLES!$A$5:$Y$297,2,FALSE),"")</f>
        <v/>
      </c>
      <c r="AD166" s="63"/>
      <c r="AE166" s="63"/>
      <c r="AF166" s="63"/>
      <c r="AG166" s="63"/>
      <c r="AH166" s="63"/>
      <c r="AI166" s="63"/>
      <c r="AJ166" s="63"/>
      <c r="AK166" s="63"/>
      <c r="AL166" s="63" t="str">
        <f>IFERROR(VLOOKUP(AB166,CONTROLES!$A$5:$Y$297,2,FALSE),"")</f>
        <v/>
      </c>
      <c r="AM166" s="63"/>
      <c r="AN166" s="63"/>
      <c r="AO166" s="163" t="str">
        <f>IFERROR(VLOOKUP(Y166,CONTROLES!$A$6:$Y$25,24,FALSE),"")</f>
        <v/>
      </c>
      <c r="AP166" s="163" t="str">
        <f>IFERROR(VLOOKUP(Z166,CONTROLES!$A$6:$Y$25,24,FALSE),"")</f>
        <v/>
      </c>
      <c r="AQ166" s="163" t="str">
        <f>IFERROR(VLOOKUP(AA166,CONTROLES!$A$6:$Y$25,24,FALSE),"")</f>
        <v/>
      </c>
      <c r="AR166" s="163" t="str">
        <f>IFERROR(VLOOKUP(AB166,CONTROLES!$A$6:$Y$25,24,FALSE),"")</f>
        <v/>
      </c>
      <c r="AS166" s="72" t="str">
        <f>IFERROR(VLOOKUP(Y166,CONTROLES!$A$6:$Y$25,5,FALSE),"")</f>
        <v/>
      </c>
      <c r="AT166" s="72" t="str">
        <f>IFERROR(VLOOKUP(Z166,CONTROLES!$A$6:$Y$25,5,FALSE),"")</f>
        <v/>
      </c>
      <c r="AU166" s="72" t="str">
        <f>IFERROR(VLOOKUP(AA166,CONTROLES!$A$6:$Y$25,5,FALSE),"")</f>
        <v/>
      </c>
      <c r="AV166" s="72" t="str">
        <f>IFERROR(VLOOKUP(AB166,CONTROLES!$A$6:$Y$25,5,FALSE),"")</f>
        <v/>
      </c>
      <c r="AW166" s="143">
        <f t="shared" si="30"/>
        <v>0</v>
      </c>
      <c r="AX166" s="143">
        <f t="shared" si="31"/>
        <v>0</v>
      </c>
      <c r="AY166" s="523"/>
      <c r="AZ166" s="510"/>
      <c r="BA166" s="507"/>
      <c r="BB166" s="508"/>
      <c r="BC166" s="510"/>
      <c r="BD166" s="512"/>
      <c r="BE166" s="493"/>
      <c r="BF166" s="643"/>
      <c r="BG166" s="645"/>
      <c r="BH166" s="533"/>
      <c r="BI166" s="514"/>
      <c r="BJ166" s="516"/>
      <c r="BK166" s="516"/>
    </row>
    <row r="167" spans="1:63" x14ac:dyDescent="0.25">
      <c r="A167" s="429"/>
      <c r="B167" s="429"/>
      <c r="C167" s="649"/>
      <c r="D167" s="749"/>
      <c r="E167" s="738"/>
      <c r="F167" s="427"/>
      <c r="G167" s="425"/>
      <c r="H167" s="427"/>
      <c r="I167" s="435"/>
      <c r="J167" s="225"/>
      <c r="K167" s="159"/>
      <c r="L167" s="649"/>
      <c r="M167" s="649"/>
      <c r="N167" s="650"/>
      <c r="O167" s="651"/>
      <c r="P167" s="651"/>
      <c r="Q167" s="651"/>
      <c r="R167" s="649"/>
      <c r="S167" s="73"/>
      <c r="T167" s="162">
        <f>IFERROR(VLOOKUP($S167,TABLAS!$A$10:$B$14,2,FALSE),0)</f>
        <v>0</v>
      </c>
      <c r="U167" s="652"/>
      <c r="V167" s="647"/>
      <c r="W167" s="647"/>
      <c r="X167" s="443"/>
      <c r="Y167" s="63"/>
      <c r="Z167" s="63"/>
      <c r="AA167" s="63"/>
      <c r="AB167" s="63"/>
      <c r="AC167" s="401" t="str">
        <f>IFERROR(VLOOKUP(Y167,CONTROLES!$A$5:$Y$297,2,FALSE),"")</f>
        <v/>
      </c>
      <c r="AD167" s="63"/>
      <c r="AE167" s="63"/>
      <c r="AF167" s="63"/>
      <c r="AG167" s="63"/>
      <c r="AH167" s="63"/>
      <c r="AI167" s="63"/>
      <c r="AJ167" s="63"/>
      <c r="AK167" s="63"/>
      <c r="AL167" s="63" t="str">
        <f>IFERROR(VLOOKUP(AB167,CONTROLES!$A$5:$Y$297,2,FALSE),"")</f>
        <v/>
      </c>
      <c r="AM167" s="63"/>
      <c r="AN167" s="63"/>
      <c r="AO167" s="163" t="str">
        <f>IFERROR(VLOOKUP(Y167,CONTROLES!$A$6:$Y$25,24,FALSE),"")</f>
        <v/>
      </c>
      <c r="AP167" s="163" t="str">
        <f>IFERROR(VLOOKUP(Z167,CONTROLES!$A$6:$Y$25,24,FALSE),"")</f>
        <v/>
      </c>
      <c r="AQ167" s="163" t="str">
        <f>IFERROR(VLOOKUP(AA167,CONTROLES!$A$6:$Y$25,24,FALSE),"")</f>
        <v/>
      </c>
      <c r="AR167" s="163" t="str">
        <f>IFERROR(VLOOKUP(AB167,CONTROLES!$A$6:$Y$25,24,FALSE),"")</f>
        <v/>
      </c>
      <c r="AS167" s="72" t="str">
        <f>IFERROR(VLOOKUP(Y167,CONTROLES!$A$6:$Y$25,5,FALSE),"")</f>
        <v/>
      </c>
      <c r="AT167" s="72" t="str">
        <f>IFERROR(VLOOKUP(Z167,CONTROLES!$A$6:$Y$25,5,FALSE),"")</f>
        <v/>
      </c>
      <c r="AU167" s="72" t="str">
        <f>IFERROR(VLOOKUP(AA167,CONTROLES!$A$6:$Y$25,5,FALSE),"")</f>
        <v/>
      </c>
      <c r="AV167" s="72" t="str">
        <f>IFERROR(VLOOKUP(AB167,CONTROLES!$A$6:$Y$25,5,FALSE),"")</f>
        <v/>
      </c>
      <c r="AW167" s="143">
        <f t="shared" si="30"/>
        <v>0</v>
      </c>
      <c r="AX167" s="143">
        <f t="shared" si="31"/>
        <v>0</v>
      </c>
      <c r="AY167" s="523"/>
      <c r="AZ167" s="510"/>
      <c r="BA167" s="507"/>
      <c r="BB167" s="508"/>
      <c r="BC167" s="510"/>
      <c r="BD167" s="512"/>
      <c r="BE167" s="493"/>
      <c r="BF167" s="643"/>
      <c r="BG167" s="645"/>
      <c r="BH167" s="533"/>
      <c r="BI167" s="514"/>
      <c r="BJ167" s="516"/>
      <c r="BK167" s="516"/>
    </row>
    <row r="168" spans="1:63" x14ac:dyDescent="0.25">
      <c r="A168" s="429"/>
      <c r="B168" s="429"/>
      <c r="C168" s="649"/>
      <c r="D168" s="749"/>
      <c r="E168" s="738"/>
      <c r="F168" s="427"/>
      <c r="G168" s="425"/>
      <c r="H168" s="427"/>
      <c r="I168" s="435"/>
      <c r="J168" s="225"/>
      <c r="K168" s="159"/>
      <c r="L168" s="649"/>
      <c r="M168" s="649"/>
      <c r="N168" s="650"/>
      <c r="O168" s="651"/>
      <c r="P168" s="651"/>
      <c r="Q168" s="651"/>
      <c r="R168" s="649"/>
      <c r="S168" s="73"/>
      <c r="T168" s="162">
        <f>IFERROR(VLOOKUP($S168,TABLAS!$A$10:$B$14,2,FALSE),0)</f>
        <v>0</v>
      </c>
      <c r="U168" s="652"/>
      <c r="V168" s="647"/>
      <c r="W168" s="647"/>
      <c r="X168" s="443"/>
      <c r="Y168" s="63"/>
      <c r="Z168" s="63"/>
      <c r="AA168" s="63"/>
      <c r="AB168" s="63"/>
      <c r="AC168" s="401" t="str">
        <f>IFERROR(VLOOKUP(Y168,CONTROLES!$A$5:$Y$297,2,FALSE),"")</f>
        <v/>
      </c>
      <c r="AD168" s="63"/>
      <c r="AE168" s="63"/>
      <c r="AF168" s="63"/>
      <c r="AG168" s="63"/>
      <c r="AH168" s="63"/>
      <c r="AI168" s="63"/>
      <c r="AJ168" s="63"/>
      <c r="AK168" s="63"/>
      <c r="AL168" s="63" t="str">
        <f>IFERROR(VLOOKUP(AB168,CONTROLES!$A$5:$Y$297,2,FALSE),"")</f>
        <v/>
      </c>
      <c r="AM168" s="63"/>
      <c r="AN168" s="63"/>
      <c r="AO168" s="163" t="str">
        <f>IFERROR(VLOOKUP(Y168,CONTROLES!$A$6:$Y$25,24,FALSE),"")</f>
        <v/>
      </c>
      <c r="AP168" s="163" t="str">
        <f>IFERROR(VLOOKUP(Z168,CONTROLES!$A$6:$Y$25,24,FALSE),"")</f>
        <v/>
      </c>
      <c r="AQ168" s="163" t="str">
        <f>IFERROR(VLOOKUP(AA168,CONTROLES!$A$6:$Y$25,24,FALSE),"")</f>
        <v/>
      </c>
      <c r="AR168" s="163" t="str">
        <f>IFERROR(VLOOKUP(AB168,CONTROLES!$A$6:$Y$25,24,FALSE),"")</f>
        <v/>
      </c>
      <c r="AS168" s="72" t="str">
        <f>IFERROR(VLOOKUP(Y168,CONTROLES!$A$6:$Y$25,5,FALSE),"")</f>
        <v/>
      </c>
      <c r="AT168" s="72" t="str">
        <f>IFERROR(VLOOKUP(Z168,CONTROLES!$A$6:$Y$25,5,FALSE),"")</f>
        <v/>
      </c>
      <c r="AU168" s="72" t="str">
        <f>IFERROR(VLOOKUP(AA168,CONTROLES!$A$6:$Y$25,5,FALSE),"")</f>
        <v/>
      </c>
      <c r="AV168" s="72" t="str">
        <f>IFERROR(VLOOKUP(AB168,CONTROLES!$A$6:$Y$25,5,FALSE),"")</f>
        <v/>
      </c>
      <c r="AW168" s="143">
        <f t="shared" si="30"/>
        <v>0</v>
      </c>
      <c r="AX168" s="143">
        <f t="shared" si="31"/>
        <v>0</v>
      </c>
      <c r="AY168" s="523"/>
      <c r="AZ168" s="510"/>
      <c r="BA168" s="507"/>
      <c r="BB168" s="508"/>
      <c r="BC168" s="510"/>
      <c r="BD168" s="512"/>
      <c r="BE168" s="493"/>
      <c r="BF168" s="643"/>
      <c r="BG168" s="645"/>
      <c r="BH168" s="533"/>
      <c r="BI168" s="514"/>
      <c r="BJ168" s="516"/>
      <c r="BK168" s="516"/>
    </row>
    <row r="169" spans="1:63" x14ac:dyDescent="0.25">
      <c r="A169" s="429"/>
      <c r="B169" s="429"/>
      <c r="C169" s="649"/>
      <c r="D169" s="749"/>
      <c r="E169" s="738"/>
      <c r="F169" s="427"/>
      <c r="G169" s="425"/>
      <c r="H169" s="427"/>
      <c r="I169" s="435"/>
      <c r="J169" s="225"/>
      <c r="K169" s="159"/>
      <c r="L169" s="649"/>
      <c r="M169" s="649"/>
      <c r="N169" s="650"/>
      <c r="O169" s="651"/>
      <c r="P169" s="651"/>
      <c r="Q169" s="651"/>
      <c r="R169" s="649"/>
      <c r="S169" s="73"/>
      <c r="T169" s="162">
        <f>IFERROR(VLOOKUP($S169,TABLAS!$A$10:$B$14,2,FALSE),0)</f>
        <v>0</v>
      </c>
      <c r="U169" s="652"/>
      <c r="V169" s="647"/>
      <c r="W169" s="647"/>
      <c r="X169" s="443"/>
      <c r="Y169" s="63"/>
      <c r="Z169" s="63"/>
      <c r="AA169" s="63"/>
      <c r="AB169" s="63"/>
      <c r="AC169" s="401" t="str">
        <f>IFERROR(VLOOKUP(Y169,CONTROLES!$A$5:$Y$297,2,FALSE),"")</f>
        <v/>
      </c>
      <c r="AD169" s="63"/>
      <c r="AE169" s="63"/>
      <c r="AF169" s="63"/>
      <c r="AG169" s="63"/>
      <c r="AH169" s="63"/>
      <c r="AI169" s="63"/>
      <c r="AJ169" s="63"/>
      <c r="AK169" s="63"/>
      <c r="AL169" s="63" t="str">
        <f>IFERROR(VLOOKUP(AB169,CONTROLES!$A$5:$Y$297,2,FALSE),"")</f>
        <v/>
      </c>
      <c r="AM169" s="63"/>
      <c r="AN169" s="63"/>
      <c r="AO169" s="163" t="str">
        <f>IFERROR(VLOOKUP(Y169,CONTROLES!$A$6:$Y$25,24,FALSE),"")</f>
        <v/>
      </c>
      <c r="AP169" s="163" t="str">
        <f>IFERROR(VLOOKUP(Z169,CONTROLES!$A$6:$Y$25,24,FALSE),"")</f>
        <v/>
      </c>
      <c r="AQ169" s="163" t="str">
        <f>IFERROR(VLOOKUP(AA169,CONTROLES!$A$6:$Y$25,24,FALSE),"")</f>
        <v/>
      </c>
      <c r="AR169" s="163" t="str">
        <f>IFERROR(VLOOKUP(AB169,CONTROLES!$A$6:$Y$25,24,FALSE),"")</f>
        <v/>
      </c>
      <c r="AS169" s="72" t="str">
        <f>IFERROR(VLOOKUP(Y169,CONTROLES!$A$6:$Y$25,5,FALSE),"")</f>
        <v/>
      </c>
      <c r="AT169" s="72" t="str">
        <f>IFERROR(VLOOKUP(Z169,CONTROLES!$A$6:$Y$25,5,FALSE),"")</f>
        <v/>
      </c>
      <c r="AU169" s="72" t="str">
        <f>IFERROR(VLOOKUP(AA169,CONTROLES!$A$6:$Y$25,5,FALSE),"")</f>
        <v/>
      </c>
      <c r="AV169" s="72" t="str">
        <f>IFERROR(VLOOKUP(AB169,CONTROLES!$A$6:$Y$25,5,FALSE),"")</f>
        <v/>
      </c>
      <c r="AW169" s="143">
        <f t="shared" ref="AW169:AW232" si="40">IFERROR(AVERAGEIFS(AO169:AR169,AS169:AV169,"Probabilidad"),0)</f>
        <v>0</v>
      </c>
      <c r="AX169" s="143">
        <f t="shared" ref="AX169:AX232" si="41">IFERROR(AVERAGEIFS(AO169:AR169,AS169:AV169,"Consecuencia"),0)</f>
        <v>0</v>
      </c>
      <c r="AY169" s="523"/>
      <c r="AZ169" s="510"/>
      <c r="BA169" s="507"/>
      <c r="BB169" s="508"/>
      <c r="BC169" s="510"/>
      <c r="BD169" s="512"/>
      <c r="BE169" s="493"/>
      <c r="BF169" s="643"/>
      <c r="BG169" s="645"/>
      <c r="BH169" s="533"/>
      <c r="BI169" s="514"/>
      <c r="BJ169" s="516"/>
      <c r="BK169" s="516"/>
    </row>
    <row r="170" spans="1:63" x14ac:dyDescent="0.25">
      <c r="A170" s="429"/>
      <c r="B170" s="429"/>
      <c r="C170" s="649"/>
      <c r="D170" s="749"/>
      <c r="E170" s="738"/>
      <c r="F170" s="427"/>
      <c r="G170" s="425"/>
      <c r="H170" s="427"/>
      <c r="I170" s="435"/>
      <c r="J170" s="225"/>
      <c r="K170" s="159"/>
      <c r="L170" s="649"/>
      <c r="M170" s="649"/>
      <c r="N170" s="650"/>
      <c r="O170" s="651"/>
      <c r="P170" s="651"/>
      <c r="Q170" s="651"/>
      <c r="R170" s="649"/>
      <c r="S170" s="73"/>
      <c r="T170" s="162">
        <f>IFERROR(VLOOKUP($S170,TABLAS!$A$10:$B$14,2,FALSE),0)</f>
        <v>0</v>
      </c>
      <c r="U170" s="652"/>
      <c r="V170" s="647"/>
      <c r="W170" s="647"/>
      <c r="X170" s="443"/>
      <c r="Y170" s="63"/>
      <c r="Z170" s="63"/>
      <c r="AA170" s="63"/>
      <c r="AB170" s="63"/>
      <c r="AC170" s="401" t="str">
        <f>IFERROR(VLOOKUP(Y170,CONTROLES!$A$5:$Y$297,2,FALSE),"")</f>
        <v/>
      </c>
      <c r="AD170" s="63"/>
      <c r="AE170" s="63"/>
      <c r="AF170" s="63"/>
      <c r="AG170" s="63"/>
      <c r="AH170" s="63"/>
      <c r="AI170" s="63"/>
      <c r="AJ170" s="63"/>
      <c r="AK170" s="63"/>
      <c r="AL170" s="63" t="str">
        <f>IFERROR(VLOOKUP(AB170,CONTROLES!$A$5:$Y$297,2,FALSE),"")</f>
        <v/>
      </c>
      <c r="AM170" s="63"/>
      <c r="AN170" s="63"/>
      <c r="AO170" s="163" t="str">
        <f>IFERROR(VLOOKUP(Y170,CONTROLES!$A$6:$Y$25,24,FALSE),"")</f>
        <v/>
      </c>
      <c r="AP170" s="163" t="str">
        <f>IFERROR(VLOOKUP(Z170,CONTROLES!$A$6:$Y$25,24,FALSE),"")</f>
        <v/>
      </c>
      <c r="AQ170" s="163" t="str">
        <f>IFERROR(VLOOKUP(AA170,CONTROLES!$A$6:$Y$25,24,FALSE),"")</f>
        <v/>
      </c>
      <c r="AR170" s="163" t="str">
        <f>IFERROR(VLOOKUP(AB170,CONTROLES!$A$6:$Y$25,24,FALSE),"")</f>
        <v/>
      </c>
      <c r="AS170" s="72" t="str">
        <f>IFERROR(VLOOKUP(Y170,CONTROLES!$A$6:$Y$25,5,FALSE),"")</f>
        <v/>
      </c>
      <c r="AT170" s="72" t="str">
        <f>IFERROR(VLOOKUP(Z170,CONTROLES!$A$6:$Y$25,5,FALSE),"")</f>
        <v/>
      </c>
      <c r="AU170" s="72" t="str">
        <f>IFERROR(VLOOKUP(AA170,CONTROLES!$A$6:$Y$25,5,FALSE),"")</f>
        <v/>
      </c>
      <c r="AV170" s="72" t="str">
        <f>IFERROR(VLOOKUP(AB170,CONTROLES!$A$6:$Y$25,5,FALSE),"")</f>
        <v/>
      </c>
      <c r="AW170" s="143">
        <f t="shared" si="40"/>
        <v>0</v>
      </c>
      <c r="AX170" s="143">
        <f t="shared" si="41"/>
        <v>0</v>
      </c>
      <c r="AY170" s="523"/>
      <c r="AZ170" s="510"/>
      <c r="BA170" s="507"/>
      <c r="BB170" s="508"/>
      <c r="BC170" s="510"/>
      <c r="BD170" s="512"/>
      <c r="BE170" s="493"/>
      <c r="BF170" s="643"/>
      <c r="BG170" s="645"/>
      <c r="BH170" s="533"/>
      <c r="BI170" s="514"/>
      <c r="BJ170" s="516"/>
      <c r="BK170" s="516"/>
    </row>
    <row r="171" spans="1:63" x14ac:dyDescent="0.25">
      <c r="A171" s="429"/>
      <c r="B171" s="429"/>
      <c r="C171" s="649"/>
      <c r="D171" s="750"/>
      <c r="E171" s="738"/>
      <c r="F171" s="427"/>
      <c r="G171" s="425"/>
      <c r="H171" s="427"/>
      <c r="I171" s="435"/>
      <c r="J171" s="225"/>
      <c r="K171" s="159"/>
      <c r="L171" s="649"/>
      <c r="M171" s="649"/>
      <c r="N171" s="650"/>
      <c r="O171" s="651"/>
      <c r="P171" s="651"/>
      <c r="Q171" s="651"/>
      <c r="R171" s="649"/>
      <c r="S171" s="73"/>
      <c r="T171" s="162">
        <f>IFERROR(VLOOKUP($S171,TABLAS!$A$10:$B$14,2,FALSE),0)</f>
        <v>0</v>
      </c>
      <c r="U171" s="652"/>
      <c r="V171" s="647"/>
      <c r="W171" s="647"/>
      <c r="X171" s="443"/>
      <c r="Y171" s="63"/>
      <c r="Z171" s="63"/>
      <c r="AA171" s="63"/>
      <c r="AB171" s="63"/>
      <c r="AC171" s="401" t="str">
        <f>IFERROR(VLOOKUP(Y171,CONTROLES!$A$5:$Y$297,2,FALSE),"")</f>
        <v/>
      </c>
      <c r="AD171" s="63"/>
      <c r="AE171" s="63"/>
      <c r="AF171" s="63"/>
      <c r="AG171" s="63"/>
      <c r="AH171" s="63"/>
      <c r="AI171" s="63"/>
      <c r="AJ171" s="63"/>
      <c r="AK171" s="63"/>
      <c r="AL171" s="63" t="str">
        <f>IFERROR(VLOOKUP(AB171,CONTROLES!$A$5:$Y$297,2,FALSE),"")</f>
        <v/>
      </c>
      <c r="AM171" s="63"/>
      <c r="AN171" s="63"/>
      <c r="AO171" s="163" t="str">
        <f>IFERROR(VLOOKUP(Y171,CONTROLES!$A$6:$Y$25,24,FALSE),"")</f>
        <v/>
      </c>
      <c r="AP171" s="163" t="str">
        <f>IFERROR(VLOOKUP(Z171,CONTROLES!$A$6:$Y$25,24,FALSE),"")</f>
        <v/>
      </c>
      <c r="AQ171" s="163" t="str">
        <f>IFERROR(VLOOKUP(AA171,CONTROLES!$A$6:$Y$25,24,FALSE),"")</f>
        <v/>
      </c>
      <c r="AR171" s="163" t="str">
        <f>IFERROR(VLOOKUP(AB171,CONTROLES!$A$6:$Y$25,24,FALSE),"")</f>
        <v/>
      </c>
      <c r="AS171" s="72" t="str">
        <f>IFERROR(VLOOKUP(Y171,CONTROLES!$A$6:$Y$25,5,FALSE),"")</f>
        <v/>
      </c>
      <c r="AT171" s="72" t="str">
        <f>IFERROR(VLOOKUP(Z171,CONTROLES!$A$6:$Y$25,5,FALSE),"")</f>
        <v/>
      </c>
      <c r="AU171" s="72" t="str">
        <f>IFERROR(VLOOKUP(AA171,CONTROLES!$A$6:$Y$25,5,FALSE),"")</f>
        <v/>
      </c>
      <c r="AV171" s="72" t="str">
        <f>IFERROR(VLOOKUP(AB171,CONTROLES!$A$6:$Y$25,5,FALSE),"")</f>
        <v/>
      </c>
      <c r="AW171" s="143">
        <f t="shared" si="40"/>
        <v>0</v>
      </c>
      <c r="AX171" s="143">
        <f t="shared" si="41"/>
        <v>0</v>
      </c>
      <c r="AY171" s="653"/>
      <c r="AZ171" s="510"/>
      <c r="BA171" s="648"/>
      <c r="BB171" s="508"/>
      <c r="BC171" s="510"/>
      <c r="BD171" s="512"/>
      <c r="BE171" s="493"/>
      <c r="BF171" s="644"/>
      <c r="BG171" s="645"/>
      <c r="BH171" s="646"/>
      <c r="BI171" s="514"/>
      <c r="BJ171" s="516"/>
      <c r="BK171" s="516"/>
    </row>
    <row r="172" spans="1:63" ht="26.4" x14ac:dyDescent="0.25">
      <c r="A172" s="669">
        <f>A165+1</f>
        <v>25</v>
      </c>
      <c r="B172" s="669" t="s">
        <v>348</v>
      </c>
      <c r="C172" s="677" t="s">
        <v>316</v>
      </c>
      <c r="D172" s="725" t="s">
        <v>349</v>
      </c>
      <c r="E172" s="695" t="s">
        <v>350</v>
      </c>
      <c r="F172" s="743" t="s">
        <v>132</v>
      </c>
      <c r="G172" s="737" t="s">
        <v>133</v>
      </c>
      <c r="H172" s="737" t="s">
        <v>134</v>
      </c>
      <c r="I172" s="715" t="s">
        <v>351</v>
      </c>
      <c r="J172" s="397">
        <v>1</v>
      </c>
      <c r="K172" s="398" t="s">
        <v>352</v>
      </c>
      <c r="L172" s="677" t="s">
        <v>353</v>
      </c>
      <c r="M172" s="677" t="s">
        <v>199</v>
      </c>
      <c r="N172" s="701" t="s">
        <v>200</v>
      </c>
      <c r="O172" s="700" t="s">
        <v>201</v>
      </c>
      <c r="P172" s="700" t="s">
        <v>339</v>
      </c>
      <c r="Q172" s="700" t="s">
        <v>325</v>
      </c>
      <c r="R172" s="677" t="s">
        <v>243</v>
      </c>
      <c r="S172" s="400" t="s">
        <v>169</v>
      </c>
      <c r="T172" s="400">
        <f>IFERROR(VLOOKUP($S172,TABLAS!$A$10:$B$14,2,FALSE),0)</f>
        <v>4</v>
      </c>
      <c r="U172" s="698" t="s">
        <v>145</v>
      </c>
      <c r="V172" s="647">
        <f>IFERROR(VLOOKUP($U172,TABLAS!$A$2:$B$6,2,FALSE),0)</f>
        <v>3</v>
      </c>
      <c r="W172" s="697">
        <f>MAX($T172:$T178)*V172</f>
        <v>12</v>
      </c>
      <c r="X172" s="443" t="b">
        <f>IF(OR(W172="11",W172="12",W172="21",W172="22",W172="31"),"BAJO",IF(OR(W172="13",W172="23",W172="32",W172="41"),"LEVE",IF(OR(W172="14",W172="15",W172="24",W172="33",W172="43",W172="42",W172="52",W172="51"),"MODERADO",IF(OR(W172="25",W172="34",W172="35",W172="44",W172="45",W172="53",W172="54",W172="55"),"IMPORTANTE"))))</f>
        <v>0</v>
      </c>
      <c r="Y172" s="401">
        <v>3</v>
      </c>
      <c r="Z172" s="401"/>
      <c r="AA172" s="401"/>
      <c r="AB172" s="401"/>
      <c r="AC172" s="401" t="str">
        <f>IFERROR(VLOOKUP(Y172,CONTROLES!$A$5:$Y$297,2,FALSE),"")</f>
        <v>Ejecución del plan de capacitaciones</v>
      </c>
      <c r="AD172" s="401"/>
      <c r="AE172" s="401"/>
      <c r="AF172" s="401"/>
      <c r="AG172" s="401"/>
      <c r="AH172" s="401"/>
      <c r="AI172" s="401"/>
      <c r="AJ172" s="401"/>
      <c r="AK172" s="401"/>
      <c r="AL172" s="401" t="str">
        <f>IFERROR(VLOOKUP(AB172,CONTROLES!$A$5:$Y$297,2,FALSE),"")</f>
        <v/>
      </c>
      <c r="AM172" s="401"/>
      <c r="AN172" s="401"/>
      <c r="AO172" s="402">
        <f>IFERROR(VLOOKUP(Y172,CONTROLES!$A$6:$Y$25,24,FALSE),"")</f>
        <v>0.78</v>
      </c>
      <c r="AP172" s="402" t="str">
        <f>IFERROR(VLOOKUP(Z172,CONTROLES!$A$6:$Y$25,24,FALSE),"")</f>
        <v/>
      </c>
      <c r="AQ172" s="402" t="str">
        <f>IFERROR(VLOOKUP(AA172,CONTROLES!$A$6:$Y$25,24,FALSE),"")</f>
        <v/>
      </c>
      <c r="AR172" s="402" t="str">
        <f>IFERROR(VLOOKUP(AB172,CONTROLES!$A$6:$Y$25,24,FALSE),"")</f>
        <v/>
      </c>
      <c r="AS172" s="401" t="str">
        <f>IFERROR(VLOOKUP(Y172,CONTROLES!$A$6:$Y$25,5,FALSE),"")</f>
        <v>Probabilidad</v>
      </c>
      <c r="AT172" s="401" t="str">
        <f>IFERROR(VLOOKUP(Z172,CONTROLES!$A$6:$Y$25,5,FALSE),"")</f>
        <v/>
      </c>
      <c r="AU172" s="401" t="str">
        <f>IFERROR(VLOOKUP(AA172,CONTROLES!$A$6:$Y$25,5,FALSE),"")</f>
        <v/>
      </c>
      <c r="AV172" s="401" t="str">
        <f>IFERROR(VLOOKUP(AB172,CONTROLES!$A$6:$Y$25,5,FALSE),"")</f>
        <v/>
      </c>
      <c r="AW172" s="403">
        <f t="shared" si="40"/>
        <v>0.78</v>
      </c>
      <c r="AX172" s="403">
        <f t="shared" si="41"/>
        <v>0</v>
      </c>
      <c r="AY172" s="674" t="str">
        <f>IF(MAX(AX172:AX178)&gt;MAX(BF172:BF178),"Consecuencia",IF(MAX(AX172:AX178)&gt;MAX(BF172:BF178),"Probabilidad",""))</f>
        <v/>
      </c>
      <c r="AZ172" s="672">
        <f>IF(AY172="Probabilidad",MAX(BF172:BF178),MAX(AX172:AX178))</f>
        <v>0</v>
      </c>
      <c r="BA172" s="440" t="str" cm="1">
        <f t="array" ref="BA172">IF(OR(AY172="Consecuencia",AY172="Probabilidad"),IF(AZ172&lt;CONTROLES!$AA$16:$AB$16,IF(AND(AZ172&gt;=CONTROLES!$AA$15,AZ172&lt;CONTROLES!$AB$15),CONTROLES!$AC$15,IF(AND(AZ172&gt;=CONTROLES!$AA$14,AZ172&lt;CONTROLES!$AB$14),CONTROLES!$AC$14,IF(AND(AZ172&gt;=CONTROLES!$AA$13,AZ172&lt;CONTROLES!$AB$13),CONTROLES!$AC$13,IF(AND(AZ172&gt;=CONTROLES!$AA$12,AZ172&lt;=CONTROLES!$AB$12),CONTROLES!$AC$12))))),"")</f>
        <v/>
      </c>
      <c r="BB172" s="671" t="s">
        <v>144</v>
      </c>
      <c r="BC172" s="672">
        <f>VLOOKUP(BB172,TABLAS!$A$10:$B$14,2,FALSE)</f>
        <v>5</v>
      </c>
      <c r="BD172" s="673" t="s">
        <v>211</v>
      </c>
      <c r="BE172" s="443">
        <f>VLOOKUP(BD172,TABLAS!$A$2:$B$6,2,FALSE)</f>
        <v>2</v>
      </c>
      <c r="BF172" s="683" t="str">
        <f>BC172&amp;BE172</f>
        <v>52</v>
      </c>
      <c r="BG172" s="686" t="str">
        <f>IF(OR(BF172="11",BF172="12",BF172="21",BF172="22",BF172="31"),"BAJO",IF(OR(BF172="13",BF172="23",BF172="32",BF172="41"),"LEVE",IF(OR(BF172="14",BF172="15",BF172="24",BF172="33",BF172="43",BF172="42",BF172="52",BF172="51"),"MODERADO",IF(OR(BF172="25",BF172="34",BF172="35",BF172="44",BF172="45",BF172="53",BF172="54",BF172="55"),"IMPORTANTE",""))))</f>
        <v>MODERADO</v>
      </c>
      <c r="BH172" s="678" t="s">
        <v>148</v>
      </c>
      <c r="BI172" s="681" t="s">
        <v>189</v>
      </c>
      <c r="BJ172" s="682" t="str">
        <f>IF(BH172="SI","NO","SI")</f>
        <v>NO</v>
      </c>
      <c r="BK172" s="682"/>
    </row>
    <row r="173" spans="1:63" x14ac:dyDescent="0.25">
      <c r="A173" s="669"/>
      <c r="B173" s="669"/>
      <c r="C173" s="677"/>
      <c r="D173" s="726"/>
      <c r="E173" s="695"/>
      <c r="F173" s="744"/>
      <c r="G173" s="714"/>
      <c r="H173" s="714"/>
      <c r="I173" s="715"/>
      <c r="J173" s="397"/>
      <c r="K173" s="398"/>
      <c r="L173" s="677"/>
      <c r="M173" s="677"/>
      <c r="N173" s="701"/>
      <c r="O173" s="700"/>
      <c r="P173" s="700"/>
      <c r="Q173" s="700"/>
      <c r="R173" s="677"/>
      <c r="S173" s="400"/>
      <c r="T173" s="400">
        <v>0</v>
      </c>
      <c r="U173" s="698"/>
      <c r="V173" s="647"/>
      <c r="W173" s="697"/>
      <c r="X173" s="443"/>
      <c r="Y173" s="401"/>
      <c r="Z173" s="401"/>
      <c r="AA173" s="401"/>
      <c r="AB173" s="401"/>
      <c r="AC173" s="401" t="str">
        <f>IFERROR(VLOOKUP(Y173,CONTROLES!$A$5:$Y$297,2,FALSE),"")</f>
        <v/>
      </c>
      <c r="AD173" s="401"/>
      <c r="AE173" s="401"/>
      <c r="AF173" s="401"/>
      <c r="AG173" s="401"/>
      <c r="AH173" s="401"/>
      <c r="AI173" s="401"/>
      <c r="AJ173" s="401"/>
      <c r="AK173" s="401"/>
      <c r="AL173" s="401" t="str">
        <f>IFERROR(VLOOKUP(AB173,CONTROLES!$A$5:$Y$297,2,FALSE),"")</f>
        <v/>
      </c>
      <c r="AM173" s="401"/>
      <c r="AN173" s="401"/>
      <c r="AO173" s="402" t="str">
        <f>IFERROR(VLOOKUP(Y173,CONTROLES!$A$6:$Y$25,24,FALSE),"")</f>
        <v/>
      </c>
      <c r="AP173" s="402" t="str">
        <f>IFERROR(VLOOKUP(Z173,CONTROLES!$A$6:$Y$25,24,FALSE),"")</f>
        <v/>
      </c>
      <c r="AQ173" s="402" t="str">
        <f>IFERROR(VLOOKUP(AA173,CONTROLES!$A$6:$Y$25,24,FALSE),"")</f>
        <v/>
      </c>
      <c r="AR173" s="402" t="str">
        <f>IFERROR(VLOOKUP(AB173,CONTROLES!$A$6:$Y$25,24,FALSE),"")</f>
        <v/>
      </c>
      <c r="AS173" s="401" t="str">
        <f>IFERROR(VLOOKUP(Y173,CONTROLES!$A$6:$Y$25,5,FALSE),"")</f>
        <v/>
      </c>
      <c r="AT173" s="401" t="str">
        <f>IFERROR(VLOOKUP(Z173,CONTROLES!$A$6:$Y$25,5,FALSE),"")</f>
        <v/>
      </c>
      <c r="AU173" s="401" t="str">
        <f>IFERROR(VLOOKUP(AA173,CONTROLES!$A$6:$Y$25,5,FALSE),"")</f>
        <v/>
      </c>
      <c r="AV173" s="401" t="str">
        <f>IFERROR(VLOOKUP(AB173,CONTROLES!$A$6:$Y$25,5,FALSE),"")</f>
        <v/>
      </c>
      <c r="AW173" s="403">
        <f t="shared" si="40"/>
        <v>0</v>
      </c>
      <c r="AX173" s="403">
        <f t="shared" si="41"/>
        <v>0</v>
      </c>
      <c r="AY173" s="675"/>
      <c r="AZ173" s="672"/>
      <c r="BA173" s="441"/>
      <c r="BB173" s="671"/>
      <c r="BC173" s="672"/>
      <c r="BD173" s="673"/>
      <c r="BE173" s="443"/>
      <c r="BF173" s="684"/>
      <c r="BG173" s="686"/>
      <c r="BH173" s="679"/>
      <c r="BI173" s="681"/>
      <c r="BJ173" s="682"/>
      <c r="BK173" s="682"/>
    </row>
    <row r="174" spans="1:63" x14ac:dyDescent="0.25">
      <c r="A174" s="669"/>
      <c r="B174" s="669"/>
      <c r="C174" s="677"/>
      <c r="D174" s="726"/>
      <c r="E174" s="695"/>
      <c r="F174" s="744"/>
      <c r="G174" s="714"/>
      <c r="H174" s="714"/>
      <c r="I174" s="715"/>
      <c r="J174" s="397"/>
      <c r="K174" s="398"/>
      <c r="L174" s="677"/>
      <c r="M174" s="677"/>
      <c r="N174" s="701"/>
      <c r="O174" s="700"/>
      <c r="P174" s="700"/>
      <c r="Q174" s="700"/>
      <c r="R174" s="677"/>
      <c r="S174" s="400"/>
      <c r="T174" s="400">
        <f>IFERROR(VLOOKUP($S174,TABLAS!$A$10:$B$14,2,FALSE),0)</f>
        <v>0</v>
      </c>
      <c r="U174" s="698"/>
      <c r="V174" s="647"/>
      <c r="W174" s="697"/>
      <c r="X174" s="443"/>
      <c r="Y174" s="401"/>
      <c r="Z174" s="401"/>
      <c r="AA174" s="401"/>
      <c r="AB174" s="401"/>
      <c r="AC174" s="401" t="str">
        <f>IFERROR(VLOOKUP(Y174,CONTROLES!$A$5:$Y$297,2,FALSE),"")</f>
        <v/>
      </c>
      <c r="AD174" s="401"/>
      <c r="AE174" s="401"/>
      <c r="AF174" s="401"/>
      <c r="AG174" s="401"/>
      <c r="AH174" s="401"/>
      <c r="AI174" s="401"/>
      <c r="AJ174" s="401"/>
      <c r="AK174" s="401"/>
      <c r="AL174" s="401" t="str">
        <f>IFERROR(VLOOKUP(AB174,CONTROLES!$A$5:$Y$297,2,FALSE),"")</f>
        <v/>
      </c>
      <c r="AM174" s="401"/>
      <c r="AN174" s="401"/>
      <c r="AO174" s="402" t="str">
        <f>IFERROR(VLOOKUP(Y174,CONTROLES!$A$6:$Y$25,24,FALSE),"")</f>
        <v/>
      </c>
      <c r="AP174" s="402" t="str">
        <f>IFERROR(VLOOKUP(Z174,CONTROLES!$A$6:$Y$25,24,FALSE),"")</f>
        <v/>
      </c>
      <c r="AQ174" s="402" t="str">
        <f>IFERROR(VLOOKUP(AA174,CONTROLES!$A$6:$Y$25,24,FALSE),"")</f>
        <v/>
      </c>
      <c r="AR174" s="402" t="str">
        <f>IFERROR(VLOOKUP(AB174,CONTROLES!$A$6:$Y$25,24,FALSE),"")</f>
        <v/>
      </c>
      <c r="AS174" s="401" t="str">
        <f>IFERROR(VLOOKUP(Y174,CONTROLES!$A$6:$Y$25,5,FALSE),"")</f>
        <v/>
      </c>
      <c r="AT174" s="401" t="str">
        <f>IFERROR(VLOOKUP(Z174,CONTROLES!$A$6:$Y$25,5,FALSE),"")</f>
        <v/>
      </c>
      <c r="AU174" s="401" t="str">
        <f>IFERROR(VLOOKUP(AA174,CONTROLES!$A$6:$Y$25,5,FALSE),"")</f>
        <v/>
      </c>
      <c r="AV174" s="401" t="str">
        <f>IFERROR(VLOOKUP(AB174,CONTROLES!$A$6:$Y$25,5,FALSE),"")</f>
        <v/>
      </c>
      <c r="AW174" s="403">
        <f t="shared" si="40"/>
        <v>0</v>
      </c>
      <c r="AX174" s="403">
        <f t="shared" si="41"/>
        <v>0</v>
      </c>
      <c r="AY174" s="675"/>
      <c r="AZ174" s="672"/>
      <c r="BA174" s="441"/>
      <c r="BB174" s="671"/>
      <c r="BC174" s="672"/>
      <c r="BD174" s="673"/>
      <c r="BE174" s="443"/>
      <c r="BF174" s="684"/>
      <c r="BG174" s="686"/>
      <c r="BH174" s="679"/>
      <c r="BI174" s="681"/>
      <c r="BJ174" s="682"/>
      <c r="BK174" s="682"/>
    </row>
    <row r="175" spans="1:63" x14ac:dyDescent="0.25">
      <c r="A175" s="669"/>
      <c r="B175" s="669"/>
      <c r="C175" s="677"/>
      <c r="D175" s="726"/>
      <c r="E175" s="695"/>
      <c r="F175" s="744"/>
      <c r="G175" s="714"/>
      <c r="H175" s="714"/>
      <c r="I175" s="715"/>
      <c r="J175" s="397"/>
      <c r="K175" s="398"/>
      <c r="L175" s="677"/>
      <c r="M175" s="677"/>
      <c r="N175" s="701"/>
      <c r="O175" s="700"/>
      <c r="P175" s="700"/>
      <c r="Q175" s="700"/>
      <c r="R175" s="677"/>
      <c r="S175" s="400"/>
      <c r="T175" s="400">
        <f>IFERROR(VLOOKUP($S175,TABLAS!$A$10:$B$14,2,FALSE),0)</f>
        <v>0</v>
      </c>
      <c r="U175" s="698"/>
      <c r="V175" s="647"/>
      <c r="W175" s="697"/>
      <c r="X175" s="443"/>
      <c r="Y175" s="401"/>
      <c r="Z175" s="401"/>
      <c r="AA175" s="401"/>
      <c r="AB175" s="401"/>
      <c r="AC175" s="401" t="str">
        <f>IFERROR(VLOOKUP(Y175,CONTROLES!$A$5:$Y$297,2,FALSE),"")</f>
        <v/>
      </c>
      <c r="AD175" s="401"/>
      <c r="AE175" s="401"/>
      <c r="AF175" s="401"/>
      <c r="AG175" s="401"/>
      <c r="AH175" s="401"/>
      <c r="AI175" s="401"/>
      <c r="AJ175" s="401"/>
      <c r="AK175" s="401"/>
      <c r="AL175" s="401" t="str">
        <f>IFERROR(VLOOKUP(AB175,CONTROLES!$A$5:$Y$297,2,FALSE),"")</f>
        <v/>
      </c>
      <c r="AM175" s="401"/>
      <c r="AN175" s="401"/>
      <c r="AO175" s="402" t="str">
        <f>IFERROR(VLOOKUP(Y175,CONTROLES!$A$6:$Y$25,24,FALSE),"")</f>
        <v/>
      </c>
      <c r="AP175" s="402" t="str">
        <f>IFERROR(VLOOKUP(Z175,CONTROLES!$A$6:$Y$25,24,FALSE),"")</f>
        <v/>
      </c>
      <c r="AQ175" s="402" t="str">
        <f>IFERROR(VLOOKUP(AA175,CONTROLES!$A$6:$Y$25,24,FALSE),"")</f>
        <v/>
      </c>
      <c r="AR175" s="402" t="str">
        <f>IFERROR(VLOOKUP(AB175,CONTROLES!$A$6:$Y$25,24,FALSE),"")</f>
        <v/>
      </c>
      <c r="AS175" s="401" t="str">
        <f>IFERROR(VLOOKUP(Y175,CONTROLES!$A$6:$Y$25,5,FALSE),"")</f>
        <v/>
      </c>
      <c r="AT175" s="401" t="str">
        <f>IFERROR(VLOOKUP(Z175,CONTROLES!$A$6:$Y$25,5,FALSE),"")</f>
        <v/>
      </c>
      <c r="AU175" s="401" t="str">
        <f>IFERROR(VLOOKUP(AA175,CONTROLES!$A$6:$Y$25,5,FALSE),"")</f>
        <v/>
      </c>
      <c r="AV175" s="401" t="str">
        <f>IFERROR(VLOOKUP(AB175,CONTROLES!$A$6:$Y$25,5,FALSE),"")</f>
        <v/>
      </c>
      <c r="AW175" s="403">
        <f t="shared" si="40"/>
        <v>0</v>
      </c>
      <c r="AX175" s="403">
        <f t="shared" si="41"/>
        <v>0</v>
      </c>
      <c r="AY175" s="675"/>
      <c r="AZ175" s="672"/>
      <c r="BA175" s="441"/>
      <c r="BB175" s="671"/>
      <c r="BC175" s="672"/>
      <c r="BD175" s="673"/>
      <c r="BE175" s="443"/>
      <c r="BF175" s="684"/>
      <c r="BG175" s="686"/>
      <c r="BH175" s="679"/>
      <c r="BI175" s="681"/>
      <c r="BJ175" s="682"/>
      <c r="BK175" s="682"/>
    </row>
    <row r="176" spans="1:63" x14ac:dyDescent="0.25">
      <c r="A176" s="669"/>
      <c r="B176" s="669"/>
      <c r="C176" s="677"/>
      <c r="D176" s="726"/>
      <c r="E176" s="695"/>
      <c r="F176" s="744"/>
      <c r="G176" s="714"/>
      <c r="H176" s="714"/>
      <c r="I176" s="715"/>
      <c r="J176" s="397"/>
      <c r="K176" s="398"/>
      <c r="L176" s="677"/>
      <c r="M176" s="677"/>
      <c r="N176" s="701"/>
      <c r="O176" s="700"/>
      <c r="P176" s="700"/>
      <c r="Q176" s="700"/>
      <c r="R176" s="677"/>
      <c r="S176" s="400"/>
      <c r="T176" s="400">
        <f>IFERROR(VLOOKUP($S176,TABLAS!$A$10:$B$14,2,FALSE),0)</f>
        <v>0</v>
      </c>
      <c r="U176" s="698"/>
      <c r="V176" s="647"/>
      <c r="W176" s="697"/>
      <c r="X176" s="443"/>
      <c r="Y176" s="401"/>
      <c r="Z176" s="401"/>
      <c r="AA176" s="401"/>
      <c r="AB176" s="401"/>
      <c r="AC176" s="401" t="str">
        <f>IFERROR(VLOOKUP(Y176,CONTROLES!$A$5:$Y$297,2,FALSE),"")</f>
        <v/>
      </c>
      <c r="AD176" s="401"/>
      <c r="AE176" s="401"/>
      <c r="AF176" s="401"/>
      <c r="AG176" s="401"/>
      <c r="AH176" s="401"/>
      <c r="AI176" s="401"/>
      <c r="AJ176" s="401"/>
      <c r="AK176" s="401"/>
      <c r="AL176" s="401" t="str">
        <f>IFERROR(VLOOKUP(AB176,CONTROLES!$A$5:$Y$297,2,FALSE),"")</f>
        <v/>
      </c>
      <c r="AM176" s="401"/>
      <c r="AN176" s="401"/>
      <c r="AO176" s="402" t="str">
        <f>IFERROR(VLOOKUP(Y176,CONTROLES!$A$6:$Y$25,24,FALSE),"")</f>
        <v/>
      </c>
      <c r="AP176" s="402" t="str">
        <f>IFERROR(VLOOKUP(Z176,CONTROLES!$A$6:$Y$25,24,FALSE),"")</f>
        <v/>
      </c>
      <c r="AQ176" s="402" t="str">
        <f>IFERROR(VLOOKUP(AA176,CONTROLES!$A$6:$Y$25,24,FALSE),"")</f>
        <v/>
      </c>
      <c r="AR176" s="402" t="str">
        <f>IFERROR(VLOOKUP(AB176,CONTROLES!$A$6:$Y$25,24,FALSE),"")</f>
        <v/>
      </c>
      <c r="AS176" s="401" t="str">
        <f>IFERROR(VLOOKUP(Y176,CONTROLES!$A$6:$Y$25,5,FALSE),"")</f>
        <v/>
      </c>
      <c r="AT176" s="401" t="str">
        <f>IFERROR(VLOOKUP(Z176,CONTROLES!$A$6:$Y$25,5,FALSE),"")</f>
        <v/>
      </c>
      <c r="AU176" s="401" t="str">
        <f>IFERROR(VLOOKUP(AA176,CONTROLES!$A$6:$Y$25,5,FALSE),"")</f>
        <v/>
      </c>
      <c r="AV176" s="401" t="str">
        <f>IFERROR(VLOOKUP(AB176,CONTROLES!$A$6:$Y$25,5,FALSE),"")</f>
        <v/>
      </c>
      <c r="AW176" s="403">
        <f t="shared" si="40"/>
        <v>0</v>
      </c>
      <c r="AX176" s="403">
        <f t="shared" si="41"/>
        <v>0</v>
      </c>
      <c r="AY176" s="675"/>
      <c r="AZ176" s="672"/>
      <c r="BA176" s="441"/>
      <c r="BB176" s="671"/>
      <c r="BC176" s="672"/>
      <c r="BD176" s="673"/>
      <c r="BE176" s="443"/>
      <c r="BF176" s="684"/>
      <c r="BG176" s="686"/>
      <c r="BH176" s="679"/>
      <c r="BI176" s="681"/>
      <c r="BJ176" s="682"/>
      <c r="BK176" s="682"/>
    </row>
    <row r="177" spans="1:63" x14ac:dyDescent="0.25">
      <c r="A177" s="669"/>
      <c r="B177" s="669"/>
      <c r="C177" s="677"/>
      <c r="D177" s="726"/>
      <c r="E177" s="695"/>
      <c r="F177" s="744"/>
      <c r="G177" s="714"/>
      <c r="H177" s="714"/>
      <c r="I177" s="715"/>
      <c r="J177" s="397"/>
      <c r="K177" s="398"/>
      <c r="L177" s="677"/>
      <c r="M177" s="677"/>
      <c r="N177" s="701"/>
      <c r="O177" s="700"/>
      <c r="P177" s="700"/>
      <c r="Q177" s="700"/>
      <c r="R177" s="677"/>
      <c r="S177" s="400"/>
      <c r="T177" s="400">
        <f>IFERROR(VLOOKUP($S177,TABLAS!$A$10:$B$14,2,FALSE),0)</f>
        <v>0</v>
      </c>
      <c r="U177" s="698"/>
      <c r="V177" s="647"/>
      <c r="W177" s="697"/>
      <c r="X177" s="443"/>
      <c r="Y177" s="401"/>
      <c r="Z177" s="401"/>
      <c r="AA177" s="401"/>
      <c r="AB177" s="401"/>
      <c r="AC177" s="401" t="str">
        <f>IFERROR(VLOOKUP(Y177,CONTROLES!$A$5:$Y$297,2,FALSE),"")</f>
        <v/>
      </c>
      <c r="AD177" s="401"/>
      <c r="AE177" s="401"/>
      <c r="AF177" s="401"/>
      <c r="AG177" s="401"/>
      <c r="AH177" s="401"/>
      <c r="AI177" s="401"/>
      <c r="AJ177" s="401"/>
      <c r="AK177" s="401"/>
      <c r="AL177" s="401" t="str">
        <f>IFERROR(VLOOKUP(AB177,CONTROLES!$A$5:$Y$297,2,FALSE),"")</f>
        <v/>
      </c>
      <c r="AM177" s="401"/>
      <c r="AN177" s="401"/>
      <c r="AO177" s="402" t="str">
        <f>IFERROR(VLOOKUP(Y177,CONTROLES!$A$6:$Y$25,24,FALSE),"")</f>
        <v/>
      </c>
      <c r="AP177" s="402" t="str">
        <f>IFERROR(VLOOKUP(Z177,CONTROLES!$A$6:$Y$25,24,FALSE),"")</f>
        <v/>
      </c>
      <c r="AQ177" s="402" t="str">
        <f>IFERROR(VLOOKUP(AA177,CONTROLES!$A$6:$Y$25,24,FALSE),"")</f>
        <v/>
      </c>
      <c r="AR177" s="402" t="str">
        <f>IFERROR(VLOOKUP(AB177,CONTROLES!$A$6:$Y$25,24,FALSE),"")</f>
        <v/>
      </c>
      <c r="AS177" s="401" t="str">
        <f>IFERROR(VLOOKUP(Y177,CONTROLES!$A$6:$Y$25,5,FALSE),"")</f>
        <v/>
      </c>
      <c r="AT177" s="401" t="str">
        <f>IFERROR(VLOOKUP(Z177,CONTROLES!$A$6:$Y$25,5,FALSE),"")</f>
        <v/>
      </c>
      <c r="AU177" s="401" t="str">
        <f>IFERROR(VLOOKUP(AA177,CONTROLES!$A$6:$Y$25,5,FALSE),"")</f>
        <v/>
      </c>
      <c r="AV177" s="401" t="str">
        <f>IFERROR(VLOOKUP(AB177,CONTROLES!$A$6:$Y$25,5,FALSE),"")</f>
        <v/>
      </c>
      <c r="AW177" s="403">
        <f t="shared" si="40"/>
        <v>0</v>
      </c>
      <c r="AX177" s="403">
        <f t="shared" si="41"/>
        <v>0</v>
      </c>
      <c r="AY177" s="675"/>
      <c r="AZ177" s="672"/>
      <c r="BA177" s="441"/>
      <c r="BB177" s="671"/>
      <c r="BC177" s="672"/>
      <c r="BD177" s="673"/>
      <c r="BE177" s="443"/>
      <c r="BF177" s="684"/>
      <c r="BG177" s="686"/>
      <c r="BH177" s="679"/>
      <c r="BI177" s="681"/>
      <c r="BJ177" s="682"/>
      <c r="BK177" s="682"/>
    </row>
    <row r="178" spans="1:63" x14ac:dyDescent="0.25">
      <c r="A178" s="669"/>
      <c r="B178" s="669"/>
      <c r="C178" s="677"/>
      <c r="D178" s="730"/>
      <c r="E178" s="695"/>
      <c r="F178" s="744"/>
      <c r="G178" s="714"/>
      <c r="H178" s="714"/>
      <c r="I178" s="716"/>
      <c r="J178" s="397"/>
      <c r="K178" s="398"/>
      <c r="L178" s="677"/>
      <c r="M178" s="677"/>
      <c r="N178" s="701"/>
      <c r="O178" s="700"/>
      <c r="P178" s="700"/>
      <c r="Q178" s="700"/>
      <c r="R178" s="677"/>
      <c r="S178" s="400"/>
      <c r="T178" s="400">
        <f>IFERROR(VLOOKUP($S178,TABLAS!$A$10:$B$14,2,FALSE),0)</f>
        <v>0</v>
      </c>
      <c r="U178" s="698"/>
      <c r="V178" s="647"/>
      <c r="W178" s="697"/>
      <c r="X178" s="443"/>
      <c r="Y178" s="401"/>
      <c r="Z178" s="401"/>
      <c r="AA178" s="401"/>
      <c r="AB178" s="401"/>
      <c r="AC178" s="401" t="str">
        <f>IFERROR(VLOOKUP(Y178,CONTROLES!$A$5:$Y$297,2,FALSE),"")</f>
        <v/>
      </c>
      <c r="AD178" s="401"/>
      <c r="AE178" s="401"/>
      <c r="AF178" s="401"/>
      <c r="AG178" s="401"/>
      <c r="AH178" s="401"/>
      <c r="AI178" s="401"/>
      <c r="AJ178" s="401"/>
      <c r="AK178" s="401"/>
      <c r="AL178" s="401" t="str">
        <f>IFERROR(VLOOKUP(AB178,CONTROLES!$A$5:$Y$297,2,FALSE),"")</f>
        <v/>
      </c>
      <c r="AM178" s="401"/>
      <c r="AN178" s="401"/>
      <c r="AO178" s="402" t="str">
        <f>IFERROR(VLOOKUP(Y178,CONTROLES!$A$6:$Y$25,24,FALSE),"")</f>
        <v/>
      </c>
      <c r="AP178" s="402" t="str">
        <f>IFERROR(VLOOKUP(Z178,CONTROLES!$A$6:$Y$25,24,FALSE),"")</f>
        <v/>
      </c>
      <c r="AQ178" s="402" t="str">
        <f>IFERROR(VLOOKUP(AA178,CONTROLES!$A$6:$Y$25,24,FALSE),"")</f>
        <v/>
      </c>
      <c r="AR178" s="402" t="str">
        <f>IFERROR(VLOOKUP(AB178,CONTROLES!$A$6:$Y$25,24,FALSE),"")</f>
        <v/>
      </c>
      <c r="AS178" s="401" t="str">
        <f>IFERROR(VLOOKUP(Y178,CONTROLES!$A$6:$Y$25,5,FALSE),"")</f>
        <v/>
      </c>
      <c r="AT178" s="401" t="str">
        <f>IFERROR(VLOOKUP(Z178,CONTROLES!$A$6:$Y$25,5,FALSE),"")</f>
        <v/>
      </c>
      <c r="AU178" s="401" t="str">
        <f>IFERROR(VLOOKUP(AA178,CONTROLES!$A$6:$Y$25,5,FALSE),"")</f>
        <v/>
      </c>
      <c r="AV178" s="401" t="str">
        <f>IFERROR(VLOOKUP(AB178,CONTROLES!$A$6:$Y$25,5,FALSE),"")</f>
        <v/>
      </c>
      <c r="AW178" s="403">
        <f t="shared" si="40"/>
        <v>0</v>
      </c>
      <c r="AX178" s="403">
        <f t="shared" si="41"/>
        <v>0</v>
      </c>
      <c r="AY178" s="676"/>
      <c r="AZ178" s="672"/>
      <c r="BA178" s="442"/>
      <c r="BB178" s="671"/>
      <c r="BC178" s="672"/>
      <c r="BD178" s="673"/>
      <c r="BE178" s="443"/>
      <c r="BF178" s="685"/>
      <c r="BG178" s="686"/>
      <c r="BH178" s="680"/>
      <c r="BI178" s="681"/>
      <c r="BJ178" s="682"/>
      <c r="BK178" s="682"/>
    </row>
    <row r="179" spans="1:63" x14ac:dyDescent="0.25">
      <c r="A179" s="669">
        <f>A172+1</f>
        <v>26</v>
      </c>
      <c r="B179" s="669" t="s">
        <v>354</v>
      </c>
      <c r="C179" s="677" t="s">
        <v>316</v>
      </c>
      <c r="D179" s="693" t="s">
        <v>355</v>
      </c>
      <c r="E179" s="715" t="s">
        <v>356</v>
      </c>
      <c r="F179" s="714" t="s">
        <v>132</v>
      </c>
      <c r="G179" s="714" t="s">
        <v>133</v>
      </c>
      <c r="H179" s="714" t="s">
        <v>134</v>
      </c>
      <c r="I179" s="693" t="s">
        <v>357</v>
      </c>
      <c r="J179" s="397">
        <v>1</v>
      </c>
      <c r="K179" s="398" t="s">
        <v>358</v>
      </c>
      <c r="L179" s="677" t="s">
        <v>359</v>
      </c>
      <c r="M179" s="677" t="s">
        <v>160</v>
      </c>
      <c r="N179" s="701" t="s">
        <v>226</v>
      </c>
      <c r="O179" s="700" t="s">
        <v>360</v>
      </c>
      <c r="P179" s="700" t="s">
        <v>361</v>
      </c>
      <c r="Q179" s="700" t="s">
        <v>362</v>
      </c>
      <c r="R179" s="677" t="s">
        <v>210</v>
      </c>
      <c r="S179" s="400" t="s">
        <v>169</v>
      </c>
      <c r="T179" s="400">
        <f>IFERROR(VLOOKUP($S179,TABLAS!$A$10:$B$14,2,FALSE),0)</f>
        <v>4</v>
      </c>
      <c r="U179" s="698" t="s">
        <v>211</v>
      </c>
      <c r="V179" s="697">
        <f>IFERROR(VLOOKUP($U179,#REF!,2,FALSE),0)</f>
        <v>0</v>
      </c>
      <c r="W179" s="697">
        <f>MAX($T179:$T185)*V179</f>
        <v>0</v>
      </c>
      <c r="X179" s="443" t="b">
        <f>IF(OR(W179="11",W179="12",W179="21",W179="22",W179="31"),"BAJO",IF(OR(W179="13",W179="23",W179="32",W179="41"),"LEVE",IF(OR(W179="14",W179="15",W179="24",W179="33",W179="43",W179="42",W179="52",W179="51"),"MODERADO",IF(OR(W179="25",W179="34",W179="35",W179="44",W179="45",W179="53",W179="54",W179="55"),"IMPORTANTE"))))</f>
        <v>0</v>
      </c>
      <c r="Y179" s="401">
        <v>3</v>
      </c>
      <c r="Z179" s="401"/>
      <c r="AA179" s="401"/>
      <c r="AB179" s="401"/>
      <c r="AC179" s="401" t="str">
        <f>IFERROR(VLOOKUP(Y179,CONTROLES!$A$5:$Y$297,2,FALSE),"")</f>
        <v>Ejecución del plan de capacitaciones</v>
      </c>
      <c r="AD179" s="401"/>
      <c r="AE179" s="401"/>
      <c r="AF179" s="401"/>
      <c r="AG179" s="401"/>
      <c r="AH179" s="401"/>
      <c r="AI179" s="401"/>
      <c r="AJ179" s="401"/>
      <c r="AK179" s="401"/>
      <c r="AL179" s="401" t="str">
        <f>IFERROR(VLOOKUP(AB179,CONTROLES!$A$5:$Y$297,2,FALSE),"")</f>
        <v/>
      </c>
      <c r="AM179" s="401"/>
      <c r="AN179" s="401"/>
      <c r="AO179" s="402">
        <f>IFERROR(VLOOKUP(Y179,CONTROLES!$A$6:$Y$25,24,FALSE),"")</f>
        <v>0.78</v>
      </c>
      <c r="AP179" s="402" t="str">
        <f>IFERROR(VLOOKUP(Z179,CONTROLES!$A$6:$Y$25,24,FALSE),"")</f>
        <v/>
      </c>
      <c r="AQ179" s="402" t="str">
        <f>IFERROR(VLOOKUP(AA179,CONTROLES!$A$6:$Y$25,24,FALSE),"")</f>
        <v/>
      </c>
      <c r="AR179" s="402" t="str">
        <f>IFERROR(VLOOKUP(AB179,CONTROLES!$A$6:$Y$25,24,FALSE),"")</f>
        <v/>
      </c>
      <c r="AS179" s="401" t="str">
        <f>IFERROR(VLOOKUP(Y179,CONTROLES!$A$6:$Y$25,5,FALSE),"")</f>
        <v>Probabilidad</v>
      </c>
      <c r="AT179" s="401" t="str">
        <f>IFERROR(VLOOKUP(Z179,CONTROLES!$A$6:$Y$25,5,FALSE),"")</f>
        <v/>
      </c>
      <c r="AU179" s="401" t="str">
        <f>IFERROR(VLOOKUP(AA179,CONTROLES!$A$6:$Y$25,5,FALSE),"")</f>
        <v/>
      </c>
      <c r="AV179" s="401" t="str">
        <f>IFERROR(VLOOKUP(AB179,CONTROLES!$A$6:$Y$25,5,FALSE),"")</f>
        <v/>
      </c>
      <c r="AW179" s="403">
        <f t="shared" si="40"/>
        <v>0.78</v>
      </c>
      <c r="AX179" s="403">
        <f t="shared" si="41"/>
        <v>0</v>
      </c>
      <c r="AY179" s="674" t="str">
        <f>IF(MAX(AX179:AX185)&gt;MAX(BF179:BF185),"Consecuencia",IF(MAX(AX179:AX185)&gt;MAX(BF179:BF185),"Probabilidad",""))</f>
        <v/>
      </c>
      <c r="AZ179" s="672">
        <f>IF(AY179="Probabilidad",MAX(BF179:BF185),MAX(AX179:AX185))</f>
        <v>0</v>
      </c>
      <c r="BA179" s="440" t="str" cm="1">
        <f t="array" ref="BA179">IF(OR(AY179="Consecuencia",AY179="Probabilidad"),IF(AZ179&lt;CONTROLES!$AA$16:$AB$16,IF(AND(AZ179&gt;=CONTROLES!$AA$15,AZ179&lt;CONTROLES!$AB$15),CONTROLES!$AC$15,IF(AND(AZ179&gt;=CONTROLES!$AA$14,AZ179&lt;CONTROLES!$AB$14),CONTROLES!$AC$14,IF(AND(AZ179&gt;=CONTROLES!$AA$13,AZ179&lt;CONTROLES!$AB$13),CONTROLES!$AC$13,IF(AND(AZ179&gt;=CONTROLES!$AA$12,AZ179&lt;=CONTROLES!$AB$12),CONTROLES!$AC$12))))),"")</f>
        <v/>
      </c>
      <c r="BB179" s="671" t="s">
        <v>144</v>
      </c>
      <c r="BC179" s="672">
        <f>VLOOKUP(BB179,TABLAS!$A$10:$B$14,2,FALSE)</f>
        <v>5</v>
      </c>
      <c r="BD179" s="673" t="s">
        <v>211</v>
      </c>
      <c r="BE179" s="443">
        <f>VLOOKUP(BD179,TABLAS!$A$2:$B$6,2,FALSE)</f>
        <v>2</v>
      </c>
      <c r="BF179" s="683" t="str">
        <f>BC179&amp;BE179</f>
        <v>52</v>
      </c>
      <c r="BG179" s="686" t="str">
        <f>IF(OR(BF179="11",BF179="12",BF179="21",BF179="22",BF179="31"),"BAJO",IF(OR(BF179="13",BF179="23",BF179="32",BF179="41"),"LEVE",IF(OR(BF179="14",BF179="15",BF179="24",BF179="33",BF179="43",BF179="42",BF179="52",BF179="51"),"MODERADO",IF(OR(BF179="25",BF179="34",BF179="35",BF179="44",BF179="45",BF179="53",BF179="54",BF179="55"),"IMPORTANTE",""))))</f>
        <v>MODERADO</v>
      </c>
      <c r="BH179" s="678" t="s">
        <v>148</v>
      </c>
      <c r="BI179" s="681" t="s">
        <v>189</v>
      </c>
      <c r="BJ179" s="682" t="str">
        <f>IF(BH179="SI","NO","SI")</f>
        <v>NO</v>
      </c>
      <c r="BK179" s="682"/>
    </row>
    <row r="180" spans="1:63" x14ac:dyDescent="0.25">
      <c r="A180" s="669"/>
      <c r="B180" s="669"/>
      <c r="C180" s="677"/>
      <c r="D180" s="715"/>
      <c r="E180" s="715"/>
      <c r="F180" s="714"/>
      <c r="G180" s="714"/>
      <c r="H180" s="714"/>
      <c r="I180" s="715"/>
      <c r="J180" s="397">
        <v>2</v>
      </c>
      <c r="K180" s="398" t="s">
        <v>363</v>
      </c>
      <c r="L180" s="677"/>
      <c r="M180" s="677"/>
      <c r="N180" s="701"/>
      <c r="O180" s="700"/>
      <c r="P180" s="700"/>
      <c r="Q180" s="700"/>
      <c r="R180" s="677"/>
      <c r="S180" s="400" t="s">
        <v>146</v>
      </c>
      <c r="T180" s="400">
        <f>IFERROR(VLOOKUP($S180,TABLAS!$A$10:$B$14,2,FALSE),0)</f>
        <v>3</v>
      </c>
      <c r="U180" s="698"/>
      <c r="V180" s="697"/>
      <c r="W180" s="697"/>
      <c r="X180" s="443"/>
      <c r="Y180" s="401">
        <v>207</v>
      </c>
      <c r="Z180" s="401"/>
      <c r="AA180" s="401"/>
      <c r="AB180" s="401"/>
      <c r="AC180" s="401" t="str">
        <f>IFERROR(VLOOKUP(Y180,CONTROLES!$A$5:$Y$297,2,FALSE),"")</f>
        <v>Formato de control de devoluciones</v>
      </c>
      <c r="AD180" s="401"/>
      <c r="AE180" s="401"/>
      <c r="AF180" s="401"/>
      <c r="AG180" s="401"/>
      <c r="AH180" s="401"/>
      <c r="AI180" s="401"/>
      <c r="AJ180" s="401"/>
      <c r="AK180" s="401"/>
      <c r="AL180" s="401" t="str">
        <f>IFERROR(VLOOKUP(AB180,CONTROLES!$A$5:$Y$297,2,FALSE),"")</f>
        <v/>
      </c>
      <c r="AM180" s="401"/>
      <c r="AN180" s="401"/>
      <c r="AO180" s="402" t="str">
        <f>IFERROR(VLOOKUP(Y180,CONTROLES!$A$6:$Y$25,24,FALSE),"")</f>
        <v/>
      </c>
      <c r="AP180" s="402" t="str">
        <f>IFERROR(VLOOKUP(Z180,CONTROLES!$A$6:$Y$25,24,FALSE),"")</f>
        <v/>
      </c>
      <c r="AQ180" s="402" t="str">
        <f>IFERROR(VLOOKUP(AA180,CONTROLES!$A$6:$Y$25,24,FALSE),"")</f>
        <v/>
      </c>
      <c r="AR180" s="402" t="str">
        <f>IFERROR(VLOOKUP(AB180,CONTROLES!$A$6:$Y$25,24,FALSE),"")</f>
        <v/>
      </c>
      <c r="AS180" s="401" t="str">
        <f>IFERROR(VLOOKUP(Y180,CONTROLES!$A$6:$Y$25,5,FALSE),"")</f>
        <v/>
      </c>
      <c r="AT180" s="401" t="str">
        <f>IFERROR(VLOOKUP(Z180,CONTROLES!$A$6:$Y$25,5,FALSE),"")</f>
        <v/>
      </c>
      <c r="AU180" s="401" t="str">
        <f>IFERROR(VLOOKUP(AA180,CONTROLES!$A$6:$Y$25,5,FALSE),"")</f>
        <v/>
      </c>
      <c r="AV180" s="401" t="str">
        <f>IFERROR(VLOOKUP(AB180,CONTROLES!$A$6:$Y$25,5,FALSE),"")</f>
        <v/>
      </c>
      <c r="AW180" s="403">
        <f t="shared" si="40"/>
        <v>0</v>
      </c>
      <c r="AX180" s="403">
        <f t="shared" si="41"/>
        <v>0</v>
      </c>
      <c r="AY180" s="675"/>
      <c r="AZ180" s="672"/>
      <c r="BA180" s="441"/>
      <c r="BB180" s="671"/>
      <c r="BC180" s="672"/>
      <c r="BD180" s="673"/>
      <c r="BE180" s="443"/>
      <c r="BF180" s="684"/>
      <c r="BG180" s="686"/>
      <c r="BH180" s="679"/>
      <c r="BI180" s="681"/>
      <c r="BJ180" s="682"/>
      <c r="BK180" s="682"/>
    </row>
    <row r="181" spans="1:63" x14ac:dyDescent="0.25">
      <c r="A181" s="669"/>
      <c r="B181" s="669"/>
      <c r="C181" s="677"/>
      <c r="D181" s="715"/>
      <c r="E181" s="715"/>
      <c r="F181" s="714"/>
      <c r="G181" s="714"/>
      <c r="H181" s="714"/>
      <c r="I181" s="715"/>
      <c r="J181" s="397"/>
      <c r="K181" s="398"/>
      <c r="L181" s="677"/>
      <c r="M181" s="677"/>
      <c r="N181" s="701"/>
      <c r="O181" s="700"/>
      <c r="P181" s="700"/>
      <c r="Q181" s="700"/>
      <c r="R181" s="677"/>
      <c r="S181" s="400"/>
      <c r="T181" s="400">
        <f>IFERROR(VLOOKUP($S181,TABLAS!$A$10:$B$14,2,FALSE),0)</f>
        <v>0</v>
      </c>
      <c r="U181" s="698"/>
      <c r="V181" s="697"/>
      <c r="W181" s="697"/>
      <c r="X181" s="443"/>
      <c r="Y181" s="401"/>
      <c r="Z181" s="401"/>
      <c r="AA181" s="401"/>
      <c r="AB181" s="401"/>
      <c r="AC181" s="401" t="str">
        <f>IFERROR(VLOOKUP(Y181,CONTROLES!$A$5:$Y$297,2,FALSE),"")</f>
        <v/>
      </c>
      <c r="AD181" s="401"/>
      <c r="AE181" s="401"/>
      <c r="AF181" s="401"/>
      <c r="AG181" s="401"/>
      <c r="AH181" s="401"/>
      <c r="AI181" s="401"/>
      <c r="AJ181" s="401"/>
      <c r="AK181" s="401"/>
      <c r="AL181" s="401" t="str">
        <f>IFERROR(VLOOKUP(AB181,CONTROLES!$A$5:$Y$297,2,FALSE),"")</f>
        <v/>
      </c>
      <c r="AM181" s="401"/>
      <c r="AN181" s="401"/>
      <c r="AO181" s="402" t="str">
        <f>IFERROR(VLOOKUP(Y181,CONTROLES!$A$6:$Y$25,24,FALSE),"")</f>
        <v/>
      </c>
      <c r="AP181" s="402" t="str">
        <f>IFERROR(VLOOKUP(Z181,CONTROLES!$A$6:$Y$25,24,FALSE),"")</f>
        <v/>
      </c>
      <c r="AQ181" s="402" t="str">
        <f>IFERROR(VLOOKUP(AA181,CONTROLES!$A$6:$Y$25,24,FALSE),"")</f>
        <v/>
      </c>
      <c r="AR181" s="402" t="str">
        <f>IFERROR(VLOOKUP(AB181,CONTROLES!$A$6:$Y$25,24,FALSE),"")</f>
        <v/>
      </c>
      <c r="AS181" s="401" t="str">
        <f>IFERROR(VLOOKUP(Y181,CONTROLES!$A$6:$Y$25,5,FALSE),"")</f>
        <v/>
      </c>
      <c r="AT181" s="401" t="str">
        <f>IFERROR(VLOOKUP(Z181,CONTROLES!$A$6:$Y$25,5,FALSE),"")</f>
        <v/>
      </c>
      <c r="AU181" s="401" t="str">
        <f>IFERROR(VLOOKUP(AA181,CONTROLES!$A$6:$Y$25,5,FALSE),"")</f>
        <v/>
      </c>
      <c r="AV181" s="401" t="str">
        <f>IFERROR(VLOOKUP(AB181,CONTROLES!$A$6:$Y$25,5,FALSE),"")</f>
        <v/>
      </c>
      <c r="AW181" s="403">
        <f t="shared" si="40"/>
        <v>0</v>
      </c>
      <c r="AX181" s="403">
        <f t="shared" si="41"/>
        <v>0</v>
      </c>
      <c r="AY181" s="675"/>
      <c r="AZ181" s="672"/>
      <c r="BA181" s="441"/>
      <c r="BB181" s="671"/>
      <c r="BC181" s="672"/>
      <c r="BD181" s="673"/>
      <c r="BE181" s="443"/>
      <c r="BF181" s="684"/>
      <c r="BG181" s="686"/>
      <c r="BH181" s="679"/>
      <c r="BI181" s="681"/>
      <c r="BJ181" s="682"/>
      <c r="BK181" s="682"/>
    </row>
    <row r="182" spans="1:63" x14ac:dyDescent="0.25">
      <c r="A182" s="669"/>
      <c r="B182" s="669"/>
      <c r="C182" s="677"/>
      <c r="D182" s="715"/>
      <c r="E182" s="715"/>
      <c r="F182" s="714"/>
      <c r="G182" s="714"/>
      <c r="H182" s="714"/>
      <c r="I182" s="715"/>
      <c r="J182" s="397"/>
      <c r="K182" s="398"/>
      <c r="L182" s="677"/>
      <c r="M182" s="677"/>
      <c r="N182" s="701"/>
      <c r="O182" s="700"/>
      <c r="P182" s="700"/>
      <c r="Q182" s="700"/>
      <c r="R182" s="677"/>
      <c r="S182" s="400"/>
      <c r="T182" s="400">
        <f>IFERROR(VLOOKUP($S182,TABLAS!$A$10:$B$14,2,FALSE),0)</f>
        <v>0</v>
      </c>
      <c r="U182" s="698"/>
      <c r="V182" s="697"/>
      <c r="W182" s="697"/>
      <c r="X182" s="443"/>
      <c r="Y182" s="401"/>
      <c r="Z182" s="401"/>
      <c r="AA182" s="401"/>
      <c r="AB182" s="401"/>
      <c r="AC182" s="401" t="str">
        <f>IFERROR(VLOOKUP(Y182,CONTROLES!$A$5:$Y$297,2,FALSE),"")</f>
        <v/>
      </c>
      <c r="AD182" s="401"/>
      <c r="AE182" s="401"/>
      <c r="AF182" s="401"/>
      <c r="AG182" s="401"/>
      <c r="AH182" s="401"/>
      <c r="AI182" s="401"/>
      <c r="AJ182" s="401"/>
      <c r="AK182" s="401"/>
      <c r="AL182" s="401" t="str">
        <f>IFERROR(VLOOKUP(AB182,CONTROLES!$A$5:$Y$297,2,FALSE),"")</f>
        <v/>
      </c>
      <c r="AM182" s="401"/>
      <c r="AN182" s="401"/>
      <c r="AO182" s="402" t="str">
        <f>IFERROR(VLOOKUP(Y182,CONTROLES!$A$6:$Y$25,24,FALSE),"")</f>
        <v/>
      </c>
      <c r="AP182" s="402" t="str">
        <f>IFERROR(VLOOKUP(Z182,CONTROLES!$A$6:$Y$25,24,FALSE),"")</f>
        <v/>
      </c>
      <c r="AQ182" s="402" t="str">
        <f>IFERROR(VLOOKUP(AA182,CONTROLES!$A$6:$Y$25,24,FALSE),"")</f>
        <v/>
      </c>
      <c r="AR182" s="402" t="str">
        <f>IFERROR(VLOOKUP(AB182,CONTROLES!$A$6:$Y$25,24,FALSE),"")</f>
        <v/>
      </c>
      <c r="AS182" s="401" t="str">
        <f>IFERROR(VLOOKUP(Y182,CONTROLES!$A$6:$Y$25,5,FALSE),"")</f>
        <v/>
      </c>
      <c r="AT182" s="401" t="str">
        <f>IFERROR(VLOOKUP(Z182,CONTROLES!$A$6:$Y$25,5,FALSE),"")</f>
        <v/>
      </c>
      <c r="AU182" s="401" t="str">
        <f>IFERROR(VLOOKUP(AA182,CONTROLES!$A$6:$Y$25,5,FALSE),"")</f>
        <v/>
      </c>
      <c r="AV182" s="401" t="str">
        <f>IFERROR(VLOOKUP(AB182,CONTROLES!$A$6:$Y$25,5,FALSE),"")</f>
        <v/>
      </c>
      <c r="AW182" s="403">
        <f t="shared" si="40"/>
        <v>0</v>
      </c>
      <c r="AX182" s="403">
        <f t="shared" si="41"/>
        <v>0</v>
      </c>
      <c r="AY182" s="675"/>
      <c r="AZ182" s="672"/>
      <c r="BA182" s="441"/>
      <c r="BB182" s="671"/>
      <c r="BC182" s="672"/>
      <c r="BD182" s="673"/>
      <c r="BE182" s="443"/>
      <c r="BF182" s="684"/>
      <c r="BG182" s="686"/>
      <c r="BH182" s="679"/>
      <c r="BI182" s="681"/>
      <c r="BJ182" s="682"/>
      <c r="BK182" s="682"/>
    </row>
    <row r="183" spans="1:63" x14ac:dyDescent="0.25">
      <c r="A183" s="669"/>
      <c r="B183" s="669"/>
      <c r="C183" s="677"/>
      <c r="D183" s="715"/>
      <c r="E183" s="715"/>
      <c r="F183" s="714"/>
      <c r="G183" s="714"/>
      <c r="H183" s="714"/>
      <c r="I183" s="715"/>
      <c r="J183" s="397"/>
      <c r="K183" s="398"/>
      <c r="L183" s="677"/>
      <c r="M183" s="677"/>
      <c r="N183" s="701"/>
      <c r="O183" s="700"/>
      <c r="P183" s="700"/>
      <c r="Q183" s="700"/>
      <c r="R183" s="677"/>
      <c r="S183" s="400"/>
      <c r="T183" s="400">
        <f>IFERROR(VLOOKUP($S183,TABLAS!$A$10:$B$14,2,FALSE),0)</f>
        <v>0</v>
      </c>
      <c r="U183" s="698"/>
      <c r="V183" s="697"/>
      <c r="W183" s="697"/>
      <c r="X183" s="443"/>
      <c r="Y183" s="401"/>
      <c r="Z183" s="401"/>
      <c r="AA183" s="401"/>
      <c r="AB183" s="401"/>
      <c r="AC183" s="401" t="str">
        <f>IFERROR(VLOOKUP(Y183,CONTROLES!$A$5:$Y$297,2,FALSE),"")</f>
        <v/>
      </c>
      <c r="AD183" s="401"/>
      <c r="AE183" s="401"/>
      <c r="AF183" s="401"/>
      <c r="AG183" s="401"/>
      <c r="AH183" s="401"/>
      <c r="AI183" s="401"/>
      <c r="AJ183" s="401"/>
      <c r="AK183" s="401"/>
      <c r="AL183" s="401" t="str">
        <f>IFERROR(VLOOKUP(AB183,CONTROLES!$A$5:$Y$297,2,FALSE),"")</f>
        <v/>
      </c>
      <c r="AM183" s="401"/>
      <c r="AN183" s="401"/>
      <c r="AO183" s="402" t="str">
        <f>IFERROR(VLOOKUP(Y183,CONTROLES!$A$6:$Y$25,24,FALSE),"")</f>
        <v/>
      </c>
      <c r="AP183" s="402" t="str">
        <f>IFERROR(VLOOKUP(Z183,CONTROLES!$A$6:$Y$25,24,FALSE),"")</f>
        <v/>
      </c>
      <c r="AQ183" s="402" t="str">
        <f>IFERROR(VLOOKUP(AA183,CONTROLES!$A$6:$Y$25,24,FALSE),"")</f>
        <v/>
      </c>
      <c r="AR183" s="402" t="str">
        <f>IFERROR(VLOOKUP(AB183,CONTROLES!$A$6:$Y$25,24,FALSE),"")</f>
        <v/>
      </c>
      <c r="AS183" s="401" t="str">
        <f>IFERROR(VLOOKUP(Y183,CONTROLES!$A$6:$Y$25,5,FALSE),"")</f>
        <v/>
      </c>
      <c r="AT183" s="401" t="str">
        <f>IFERROR(VLOOKUP(Z183,CONTROLES!$A$6:$Y$25,5,FALSE),"")</f>
        <v/>
      </c>
      <c r="AU183" s="401" t="str">
        <f>IFERROR(VLOOKUP(AA183,CONTROLES!$A$6:$Y$25,5,FALSE),"")</f>
        <v/>
      </c>
      <c r="AV183" s="401" t="str">
        <f>IFERROR(VLOOKUP(AB183,CONTROLES!$A$6:$Y$25,5,FALSE),"")</f>
        <v/>
      </c>
      <c r="AW183" s="403">
        <f t="shared" si="40"/>
        <v>0</v>
      </c>
      <c r="AX183" s="403">
        <f t="shared" si="41"/>
        <v>0</v>
      </c>
      <c r="AY183" s="675"/>
      <c r="AZ183" s="672"/>
      <c r="BA183" s="441"/>
      <c r="BB183" s="671"/>
      <c r="BC183" s="672"/>
      <c r="BD183" s="673"/>
      <c r="BE183" s="443"/>
      <c r="BF183" s="684"/>
      <c r="BG183" s="686"/>
      <c r="BH183" s="679"/>
      <c r="BI183" s="681"/>
      <c r="BJ183" s="682"/>
      <c r="BK183" s="682"/>
    </row>
    <row r="184" spans="1:63" x14ac:dyDescent="0.25">
      <c r="A184" s="669"/>
      <c r="B184" s="669"/>
      <c r="C184" s="677"/>
      <c r="D184" s="715"/>
      <c r="E184" s="715"/>
      <c r="F184" s="714"/>
      <c r="G184" s="714"/>
      <c r="H184" s="714"/>
      <c r="I184" s="715"/>
      <c r="J184" s="397"/>
      <c r="K184" s="398"/>
      <c r="L184" s="677"/>
      <c r="M184" s="677"/>
      <c r="N184" s="701"/>
      <c r="O184" s="700"/>
      <c r="P184" s="700"/>
      <c r="Q184" s="700"/>
      <c r="R184" s="677"/>
      <c r="S184" s="400"/>
      <c r="T184" s="400">
        <f>IFERROR(VLOOKUP($S184,TABLAS!$A$10:$B$14,2,FALSE),0)</f>
        <v>0</v>
      </c>
      <c r="U184" s="698"/>
      <c r="V184" s="697"/>
      <c r="W184" s="697"/>
      <c r="X184" s="443"/>
      <c r="Y184" s="401"/>
      <c r="Z184" s="401"/>
      <c r="AA184" s="401"/>
      <c r="AB184" s="401"/>
      <c r="AC184" s="401" t="str">
        <f>IFERROR(VLOOKUP(Y184,CONTROLES!$A$5:$Y$297,2,FALSE),"")</f>
        <v/>
      </c>
      <c r="AD184" s="401"/>
      <c r="AE184" s="401"/>
      <c r="AF184" s="401"/>
      <c r="AG184" s="401"/>
      <c r="AH184" s="401"/>
      <c r="AI184" s="401"/>
      <c r="AJ184" s="401"/>
      <c r="AK184" s="401"/>
      <c r="AL184" s="401" t="str">
        <f>IFERROR(VLOOKUP(AB184,CONTROLES!$A$5:$Y$297,2,FALSE),"")</f>
        <v/>
      </c>
      <c r="AM184" s="401"/>
      <c r="AN184" s="401"/>
      <c r="AO184" s="402" t="str">
        <f>IFERROR(VLOOKUP(Y184,CONTROLES!$A$6:$Y$25,24,FALSE),"")</f>
        <v/>
      </c>
      <c r="AP184" s="402" t="str">
        <f>IFERROR(VLOOKUP(Z184,CONTROLES!$A$6:$Y$25,24,FALSE),"")</f>
        <v/>
      </c>
      <c r="AQ184" s="402" t="str">
        <f>IFERROR(VLOOKUP(AA184,CONTROLES!$A$6:$Y$25,24,FALSE),"")</f>
        <v/>
      </c>
      <c r="AR184" s="402" t="str">
        <f>IFERROR(VLOOKUP(AB184,CONTROLES!$A$6:$Y$25,24,FALSE),"")</f>
        <v/>
      </c>
      <c r="AS184" s="401" t="str">
        <f>IFERROR(VLOOKUP(Y184,CONTROLES!$A$6:$Y$25,5,FALSE),"")</f>
        <v/>
      </c>
      <c r="AT184" s="401" t="str">
        <f>IFERROR(VLOOKUP(Z184,CONTROLES!$A$6:$Y$25,5,FALSE),"")</f>
        <v/>
      </c>
      <c r="AU184" s="401" t="str">
        <f>IFERROR(VLOOKUP(AA184,CONTROLES!$A$6:$Y$25,5,FALSE),"")</f>
        <v/>
      </c>
      <c r="AV184" s="401" t="str">
        <f>IFERROR(VLOOKUP(AB184,CONTROLES!$A$6:$Y$25,5,FALSE),"")</f>
        <v/>
      </c>
      <c r="AW184" s="403">
        <f t="shared" si="40"/>
        <v>0</v>
      </c>
      <c r="AX184" s="403">
        <f t="shared" si="41"/>
        <v>0</v>
      </c>
      <c r="AY184" s="675"/>
      <c r="AZ184" s="672"/>
      <c r="BA184" s="441"/>
      <c r="BB184" s="671"/>
      <c r="BC184" s="672"/>
      <c r="BD184" s="673"/>
      <c r="BE184" s="443"/>
      <c r="BF184" s="684"/>
      <c r="BG184" s="686"/>
      <c r="BH184" s="679"/>
      <c r="BI184" s="681"/>
      <c r="BJ184" s="682"/>
      <c r="BK184" s="682"/>
    </row>
    <row r="185" spans="1:63" x14ac:dyDescent="0.25">
      <c r="A185" s="669"/>
      <c r="B185" s="669"/>
      <c r="C185" s="677"/>
      <c r="D185" s="716"/>
      <c r="E185" s="715"/>
      <c r="F185" s="714"/>
      <c r="G185" s="714"/>
      <c r="H185" s="714"/>
      <c r="I185" s="716"/>
      <c r="J185" s="397"/>
      <c r="K185" s="398"/>
      <c r="L185" s="677"/>
      <c r="M185" s="677"/>
      <c r="N185" s="701"/>
      <c r="O185" s="700"/>
      <c r="P185" s="700"/>
      <c r="Q185" s="700"/>
      <c r="R185" s="677"/>
      <c r="S185" s="400"/>
      <c r="T185" s="400">
        <f>IFERROR(VLOOKUP($S185,TABLAS!$A$10:$B$14,2,FALSE),0)</f>
        <v>0</v>
      </c>
      <c r="U185" s="698"/>
      <c r="V185" s="697"/>
      <c r="W185" s="697"/>
      <c r="X185" s="443"/>
      <c r="Y185" s="401"/>
      <c r="Z185" s="401"/>
      <c r="AA185" s="401"/>
      <c r="AB185" s="401"/>
      <c r="AC185" s="401" t="str">
        <f>IFERROR(VLOOKUP(Y185,CONTROLES!$A$5:$Y$297,2,FALSE),"")</f>
        <v/>
      </c>
      <c r="AD185" s="401"/>
      <c r="AE185" s="401"/>
      <c r="AF185" s="401"/>
      <c r="AG185" s="401"/>
      <c r="AH185" s="401"/>
      <c r="AI185" s="401"/>
      <c r="AJ185" s="401"/>
      <c r="AK185" s="401"/>
      <c r="AL185" s="401" t="str">
        <f>IFERROR(VLOOKUP(AB185,CONTROLES!$A$5:$Y$297,2,FALSE),"")</f>
        <v/>
      </c>
      <c r="AM185" s="401"/>
      <c r="AN185" s="401"/>
      <c r="AO185" s="402" t="str">
        <f>IFERROR(VLOOKUP(Y185,CONTROLES!$A$6:$Y$25,24,FALSE),"")</f>
        <v/>
      </c>
      <c r="AP185" s="402" t="str">
        <f>IFERROR(VLOOKUP(Z185,CONTROLES!$A$6:$Y$25,24,FALSE),"")</f>
        <v/>
      </c>
      <c r="AQ185" s="402" t="str">
        <f>IFERROR(VLOOKUP(AA185,CONTROLES!$A$6:$Y$25,24,FALSE),"")</f>
        <v/>
      </c>
      <c r="AR185" s="402" t="str">
        <f>IFERROR(VLOOKUP(AB185,CONTROLES!$A$6:$Y$25,24,FALSE),"")</f>
        <v/>
      </c>
      <c r="AS185" s="401" t="str">
        <f>IFERROR(VLOOKUP(Y185,CONTROLES!$A$6:$Y$25,5,FALSE),"")</f>
        <v/>
      </c>
      <c r="AT185" s="401" t="str">
        <f>IFERROR(VLOOKUP(Z185,CONTROLES!$A$6:$Y$25,5,FALSE),"")</f>
        <v/>
      </c>
      <c r="AU185" s="401" t="str">
        <f>IFERROR(VLOOKUP(AA185,CONTROLES!$A$6:$Y$25,5,FALSE),"")</f>
        <v/>
      </c>
      <c r="AV185" s="401" t="str">
        <f>IFERROR(VLOOKUP(AB185,CONTROLES!$A$6:$Y$25,5,FALSE),"")</f>
        <v/>
      </c>
      <c r="AW185" s="403">
        <f t="shared" si="40"/>
        <v>0</v>
      </c>
      <c r="AX185" s="403">
        <f t="shared" si="41"/>
        <v>0</v>
      </c>
      <c r="AY185" s="676"/>
      <c r="AZ185" s="672"/>
      <c r="BA185" s="442"/>
      <c r="BB185" s="671"/>
      <c r="BC185" s="672"/>
      <c r="BD185" s="673"/>
      <c r="BE185" s="443"/>
      <c r="BF185" s="685"/>
      <c r="BG185" s="686"/>
      <c r="BH185" s="680"/>
      <c r="BI185" s="681"/>
      <c r="BJ185" s="682"/>
      <c r="BK185" s="682"/>
    </row>
    <row r="186" spans="1:63" x14ac:dyDescent="0.25">
      <c r="A186" s="669">
        <f>A179+1</f>
        <v>27</v>
      </c>
      <c r="B186" s="669" t="s">
        <v>364</v>
      </c>
      <c r="C186" s="677" t="s">
        <v>316</v>
      </c>
      <c r="D186" s="725" t="s">
        <v>365</v>
      </c>
      <c r="E186" s="695" t="s">
        <v>366</v>
      </c>
      <c r="F186" s="744" t="s">
        <v>132</v>
      </c>
      <c r="G186" s="714" t="s">
        <v>133</v>
      </c>
      <c r="H186" s="714" t="s">
        <v>134</v>
      </c>
      <c r="I186" s="693" t="s">
        <v>367</v>
      </c>
      <c r="J186" s="397">
        <v>1</v>
      </c>
      <c r="K186" s="398" t="s">
        <v>368</v>
      </c>
      <c r="L186" s="677" t="s">
        <v>369</v>
      </c>
      <c r="M186" s="677" t="s">
        <v>370</v>
      </c>
      <c r="N186" s="701" t="s">
        <v>371</v>
      </c>
      <c r="O186" s="700" t="s">
        <v>372</v>
      </c>
      <c r="P186" s="700" t="s">
        <v>339</v>
      </c>
      <c r="Q186" s="700" t="s">
        <v>325</v>
      </c>
      <c r="R186" s="677" t="s">
        <v>297</v>
      </c>
      <c r="S186" s="400" t="s">
        <v>164</v>
      </c>
      <c r="T186" s="400">
        <f>IFERROR(VLOOKUP($S186,TABLAS!$A$10:$B$14,2,FALSE),0)</f>
        <v>1</v>
      </c>
      <c r="U186" s="698" t="s">
        <v>145</v>
      </c>
      <c r="V186" s="697">
        <f>IFERROR(VLOOKUP($U186,#REF!,2,FALSE),0)</f>
        <v>0</v>
      </c>
      <c r="W186" s="697">
        <f>MAX($T186:$T192)*V186</f>
        <v>0</v>
      </c>
      <c r="X186" s="443" t="b">
        <f>IF(OR(W186="11",W186="12",W186="21",W186="22",W186="31"),"BAJO",IF(OR(W186="13",W186="23",W186="32",W186="41"),"LEVE",IF(OR(W186="14",W186="15",W186="24",W186="33",W186="43",W186="42",W186="52",W186="51"),"MODERADO",IF(OR(W186="25",W186="34",W186="35",W186="44",W186="45",W186="53",W186="54",W186="55"),"IMPORTANTE"))))</f>
        <v>0</v>
      </c>
      <c r="Y186" s="401">
        <v>147</v>
      </c>
      <c r="Z186" s="401"/>
      <c r="AA186" s="401"/>
      <c r="AB186" s="401"/>
      <c r="AC186" s="401" t="str">
        <f>IFERROR(VLOOKUP(Y186,CONTROLES!$A$5:$Y$297,2,FALSE),"")</f>
        <v xml:space="preserve">APLICACIÓN DEL PR-CR-04 CONSULTA Y REPORTE EN CENTRALES DE INFORMACIÓN </v>
      </c>
      <c r="AD186" s="401"/>
      <c r="AE186" s="401"/>
      <c r="AF186" s="401"/>
      <c r="AG186" s="401"/>
      <c r="AH186" s="401"/>
      <c r="AI186" s="401"/>
      <c r="AJ186" s="401"/>
      <c r="AK186" s="401"/>
      <c r="AL186" s="401" t="str">
        <f>IFERROR(VLOOKUP(AB186,CONTROLES!$A$5:$Y$297,2,FALSE),"")</f>
        <v/>
      </c>
      <c r="AM186" s="401"/>
      <c r="AN186" s="401"/>
      <c r="AO186" s="402" t="str">
        <f>IFERROR(VLOOKUP(Y186,CONTROLES!$A$6:$Y$25,24,FALSE),"")</f>
        <v/>
      </c>
      <c r="AP186" s="402" t="str">
        <f>IFERROR(VLOOKUP(Z186,CONTROLES!$A$6:$Y$25,24,FALSE),"")</f>
        <v/>
      </c>
      <c r="AQ186" s="402" t="str">
        <f>IFERROR(VLOOKUP(AA186,CONTROLES!$A$6:$Y$25,24,FALSE),"")</f>
        <v/>
      </c>
      <c r="AR186" s="402" t="str">
        <f>IFERROR(VLOOKUP(AB186,CONTROLES!$A$6:$Y$25,24,FALSE),"")</f>
        <v/>
      </c>
      <c r="AS186" s="401" t="str">
        <f>IFERROR(VLOOKUP(Y186,CONTROLES!$A$6:$Y$25,5,FALSE),"")</f>
        <v/>
      </c>
      <c r="AT186" s="401" t="str">
        <f>IFERROR(VLOOKUP(Z186,CONTROLES!$A$6:$Y$25,5,FALSE),"")</f>
        <v/>
      </c>
      <c r="AU186" s="401" t="str">
        <f>IFERROR(VLOOKUP(AA186,CONTROLES!$A$6:$Y$25,5,FALSE),"")</f>
        <v/>
      </c>
      <c r="AV186" s="401" t="str">
        <f>IFERROR(VLOOKUP(AB186,CONTROLES!$A$6:$Y$25,5,FALSE),"")</f>
        <v/>
      </c>
      <c r="AW186" s="403">
        <f t="shared" si="40"/>
        <v>0</v>
      </c>
      <c r="AX186" s="403">
        <f t="shared" si="41"/>
        <v>0</v>
      </c>
      <c r="AY186" s="674" t="str">
        <f>IF(MAX(AX186:AX192)&gt;MAX(BF186:BF192),"Consecuencia",IF(MAX(AX186:AX192)&gt;MAX(BF186:BF192),"Probabilidad",""))</f>
        <v/>
      </c>
      <c r="AZ186" s="672">
        <f>IF(AY186="Probabilidad",MAX(BF186:BF192),MAX(AX186:AX192))</f>
        <v>0</v>
      </c>
      <c r="BA186" s="440" t="str" cm="1">
        <f t="array" ref="BA186">IF(OR(AY186="Consecuencia",AY186="Probabilidad"),IF(AZ186&lt;CONTROLES!$AA$16:$AB$16,IF(AND(AZ186&gt;=CONTROLES!$AA$15,AZ186&lt;CONTROLES!$AB$15),CONTROLES!$AC$15,IF(AND(AZ186&gt;=CONTROLES!$AA$14,AZ186&lt;CONTROLES!$AB$14),CONTROLES!$AC$14,IF(AND(AZ186&gt;=CONTROLES!$AA$13,AZ186&lt;CONTROLES!$AB$13),CONTROLES!$AC$13,IF(AND(AZ186&gt;=CONTROLES!$AA$12,AZ186&lt;=CONTROLES!$AB$12),CONTROLES!$AC$12))))),"")</f>
        <v/>
      </c>
      <c r="BB186" s="671" t="s">
        <v>144</v>
      </c>
      <c r="BC186" s="672">
        <f>VLOOKUP(BB186,TABLAS!$A$10:$B$14,2,FALSE)</f>
        <v>5</v>
      </c>
      <c r="BD186" s="673" t="s">
        <v>211</v>
      </c>
      <c r="BE186" s="443">
        <f>VLOOKUP(BD186,TABLAS!$A$2:$B$6,2,FALSE)</f>
        <v>2</v>
      </c>
      <c r="BF186" s="683" t="str">
        <f>BC186&amp;BE186</f>
        <v>52</v>
      </c>
      <c r="BG186" s="686" t="str">
        <f>IF(OR(BF186="11",BF186="12",BF186="21",BF186="22",BF186="31"),"BAJO",IF(OR(BF186="13",BF186="23",BF186="32",BF186="41"),"LEVE",IF(OR(BF186="14",BF186="15",BF186="24",BF186="33",BF186="43",BF186="42",BF186="52",BF186="51"),"MODERADO",IF(OR(BF186="25",BF186="34",BF186="35",BF186="44",BF186="45",BF186="53",BF186="54",BF186="55"),"IMPORTANTE",""))))</f>
        <v>MODERADO</v>
      </c>
      <c r="BH186" s="678" t="s">
        <v>148</v>
      </c>
      <c r="BI186" s="681" t="s">
        <v>189</v>
      </c>
      <c r="BJ186" s="682" t="str">
        <f>IF(BH186="SI","NO","SI")</f>
        <v>NO</v>
      </c>
      <c r="BK186" s="682"/>
    </row>
    <row r="187" spans="1:63" x14ac:dyDescent="0.25">
      <c r="A187" s="669"/>
      <c r="B187" s="669"/>
      <c r="C187" s="677"/>
      <c r="D187" s="726"/>
      <c r="E187" s="695"/>
      <c r="F187" s="744"/>
      <c r="G187" s="714"/>
      <c r="H187" s="714"/>
      <c r="I187" s="715"/>
      <c r="J187" s="397"/>
      <c r="K187" s="398"/>
      <c r="L187" s="677"/>
      <c r="M187" s="677"/>
      <c r="N187" s="701"/>
      <c r="O187" s="700"/>
      <c r="P187" s="700"/>
      <c r="Q187" s="700"/>
      <c r="R187" s="677"/>
      <c r="S187" s="400"/>
      <c r="T187" s="400">
        <f>IFERROR(VLOOKUP($S187,TABLAS!$A$10:$B$14,2,FALSE),0)</f>
        <v>0</v>
      </c>
      <c r="U187" s="698"/>
      <c r="V187" s="697"/>
      <c r="W187" s="697"/>
      <c r="X187" s="443"/>
      <c r="Y187" s="401"/>
      <c r="Z187" s="401"/>
      <c r="AA187" s="401"/>
      <c r="AB187" s="401"/>
      <c r="AC187" s="401" t="str">
        <f>IFERROR(VLOOKUP(Y187,CONTROLES!$A$5:$Y$297,2,FALSE),"")</f>
        <v/>
      </c>
      <c r="AD187" s="401"/>
      <c r="AE187" s="401"/>
      <c r="AF187" s="401"/>
      <c r="AG187" s="401"/>
      <c r="AH187" s="401"/>
      <c r="AI187" s="401"/>
      <c r="AJ187" s="401"/>
      <c r="AK187" s="401"/>
      <c r="AL187" s="401" t="str">
        <f>IFERROR(VLOOKUP(AB187,CONTROLES!$A$5:$Y$297,2,FALSE),"")</f>
        <v/>
      </c>
      <c r="AM187" s="401"/>
      <c r="AN187" s="401"/>
      <c r="AO187" s="402" t="str">
        <f>IFERROR(VLOOKUP(Y187,CONTROLES!$A$6:$Y$25,24,FALSE),"")</f>
        <v/>
      </c>
      <c r="AP187" s="402" t="str">
        <f>IFERROR(VLOOKUP(Z187,CONTROLES!$A$6:$Y$25,24,FALSE),"")</f>
        <v/>
      </c>
      <c r="AQ187" s="402" t="str">
        <f>IFERROR(VLOOKUP(AA187,CONTROLES!$A$6:$Y$25,24,FALSE),"")</f>
        <v/>
      </c>
      <c r="AR187" s="402" t="str">
        <f>IFERROR(VLOOKUP(AB187,CONTROLES!$A$6:$Y$25,24,FALSE),"")</f>
        <v/>
      </c>
      <c r="AS187" s="401" t="str">
        <f>IFERROR(VLOOKUP(Y187,CONTROLES!$A$6:$Y$25,5,FALSE),"")</f>
        <v/>
      </c>
      <c r="AT187" s="401" t="str">
        <f>IFERROR(VLOOKUP(Z187,CONTROLES!$A$6:$Y$25,5,FALSE),"")</f>
        <v/>
      </c>
      <c r="AU187" s="401" t="str">
        <f>IFERROR(VLOOKUP(AA187,CONTROLES!$A$6:$Y$25,5,FALSE),"")</f>
        <v/>
      </c>
      <c r="AV187" s="401" t="str">
        <f>IFERROR(VLOOKUP(AB187,CONTROLES!$A$6:$Y$25,5,FALSE),"")</f>
        <v/>
      </c>
      <c r="AW187" s="403">
        <f t="shared" si="40"/>
        <v>0</v>
      </c>
      <c r="AX187" s="403">
        <f t="shared" si="41"/>
        <v>0</v>
      </c>
      <c r="AY187" s="675"/>
      <c r="AZ187" s="672"/>
      <c r="BA187" s="441"/>
      <c r="BB187" s="671"/>
      <c r="BC187" s="672"/>
      <c r="BD187" s="673"/>
      <c r="BE187" s="443"/>
      <c r="BF187" s="684"/>
      <c r="BG187" s="686"/>
      <c r="BH187" s="679"/>
      <c r="BI187" s="681"/>
      <c r="BJ187" s="682"/>
      <c r="BK187" s="682"/>
    </row>
    <row r="188" spans="1:63" x14ac:dyDescent="0.25">
      <c r="A188" s="669"/>
      <c r="B188" s="669"/>
      <c r="C188" s="677"/>
      <c r="D188" s="726"/>
      <c r="E188" s="695"/>
      <c r="F188" s="744"/>
      <c r="G188" s="714"/>
      <c r="H188" s="714"/>
      <c r="I188" s="715"/>
      <c r="J188" s="397"/>
      <c r="K188" s="398"/>
      <c r="L188" s="677"/>
      <c r="M188" s="677"/>
      <c r="N188" s="701"/>
      <c r="O188" s="700"/>
      <c r="P188" s="700"/>
      <c r="Q188" s="700"/>
      <c r="R188" s="677"/>
      <c r="S188" s="400"/>
      <c r="T188" s="400">
        <f>IFERROR(VLOOKUP($S188,TABLAS!$A$10:$B$14,2,FALSE),0)</f>
        <v>0</v>
      </c>
      <c r="U188" s="698"/>
      <c r="V188" s="697"/>
      <c r="W188" s="697"/>
      <c r="X188" s="443"/>
      <c r="Y188" s="401"/>
      <c r="Z188" s="401"/>
      <c r="AA188" s="401"/>
      <c r="AB188" s="401"/>
      <c r="AC188" s="401" t="str">
        <f>IFERROR(VLOOKUP(Y188,CONTROLES!$A$5:$Y$297,2,FALSE),"")</f>
        <v/>
      </c>
      <c r="AD188" s="401"/>
      <c r="AE188" s="401"/>
      <c r="AF188" s="401"/>
      <c r="AG188" s="401"/>
      <c r="AH188" s="401"/>
      <c r="AI188" s="401"/>
      <c r="AJ188" s="401"/>
      <c r="AK188" s="401"/>
      <c r="AL188" s="401" t="str">
        <f>IFERROR(VLOOKUP(AB188,CONTROLES!$A$5:$Y$297,2,FALSE),"")</f>
        <v/>
      </c>
      <c r="AM188" s="401"/>
      <c r="AN188" s="401"/>
      <c r="AO188" s="402" t="str">
        <f>IFERROR(VLOOKUP(Y188,CONTROLES!$A$6:$Y$25,24,FALSE),"")</f>
        <v/>
      </c>
      <c r="AP188" s="402" t="str">
        <f>IFERROR(VLOOKUP(Z188,CONTROLES!$A$6:$Y$25,24,FALSE),"")</f>
        <v/>
      </c>
      <c r="AQ188" s="402" t="str">
        <f>IFERROR(VLOOKUP(AA188,CONTROLES!$A$6:$Y$25,24,FALSE),"")</f>
        <v/>
      </c>
      <c r="AR188" s="402" t="str">
        <f>IFERROR(VLOOKUP(AB188,CONTROLES!$A$6:$Y$25,24,FALSE),"")</f>
        <v/>
      </c>
      <c r="AS188" s="401" t="str">
        <f>IFERROR(VLOOKUP(Y188,CONTROLES!$A$6:$Y$25,5,FALSE),"")</f>
        <v/>
      </c>
      <c r="AT188" s="401" t="str">
        <f>IFERROR(VLOOKUP(Z188,CONTROLES!$A$6:$Y$25,5,FALSE),"")</f>
        <v/>
      </c>
      <c r="AU188" s="401" t="str">
        <f>IFERROR(VLOOKUP(AA188,CONTROLES!$A$6:$Y$25,5,FALSE),"")</f>
        <v/>
      </c>
      <c r="AV188" s="401" t="str">
        <f>IFERROR(VLOOKUP(AB188,CONTROLES!$A$6:$Y$25,5,FALSE),"")</f>
        <v/>
      </c>
      <c r="AW188" s="403">
        <f t="shared" si="40"/>
        <v>0</v>
      </c>
      <c r="AX188" s="403">
        <f t="shared" si="41"/>
        <v>0</v>
      </c>
      <c r="AY188" s="675"/>
      <c r="AZ188" s="672"/>
      <c r="BA188" s="441"/>
      <c r="BB188" s="671"/>
      <c r="BC188" s="672"/>
      <c r="BD188" s="673"/>
      <c r="BE188" s="443"/>
      <c r="BF188" s="684"/>
      <c r="BG188" s="686"/>
      <c r="BH188" s="679"/>
      <c r="BI188" s="681"/>
      <c r="BJ188" s="682"/>
      <c r="BK188" s="682"/>
    </row>
    <row r="189" spans="1:63" x14ac:dyDescent="0.25">
      <c r="A189" s="669"/>
      <c r="B189" s="669"/>
      <c r="C189" s="677"/>
      <c r="D189" s="726"/>
      <c r="E189" s="695"/>
      <c r="F189" s="744"/>
      <c r="G189" s="714"/>
      <c r="H189" s="714"/>
      <c r="I189" s="715"/>
      <c r="J189" s="397"/>
      <c r="K189" s="398"/>
      <c r="L189" s="677"/>
      <c r="M189" s="677"/>
      <c r="N189" s="701"/>
      <c r="O189" s="700"/>
      <c r="P189" s="700"/>
      <c r="Q189" s="700"/>
      <c r="R189" s="677"/>
      <c r="S189" s="400"/>
      <c r="T189" s="400">
        <f>IFERROR(VLOOKUP($S189,TABLAS!$A$10:$B$14,2,FALSE),0)</f>
        <v>0</v>
      </c>
      <c r="U189" s="698"/>
      <c r="V189" s="697"/>
      <c r="W189" s="697"/>
      <c r="X189" s="443"/>
      <c r="Y189" s="401"/>
      <c r="Z189" s="401"/>
      <c r="AA189" s="401"/>
      <c r="AB189" s="401"/>
      <c r="AC189" s="401" t="str">
        <f>IFERROR(VLOOKUP(Y189,CONTROLES!$A$5:$Y$297,2,FALSE),"")</f>
        <v/>
      </c>
      <c r="AD189" s="401"/>
      <c r="AE189" s="401"/>
      <c r="AF189" s="401"/>
      <c r="AG189" s="401"/>
      <c r="AH189" s="401"/>
      <c r="AI189" s="401"/>
      <c r="AJ189" s="401"/>
      <c r="AK189" s="401"/>
      <c r="AL189" s="401" t="str">
        <f>IFERROR(VLOOKUP(AB189,CONTROLES!$A$5:$Y$297,2,FALSE),"")</f>
        <v/>
      </c>
      <c r="AM189" s="401"/>
      <c r="AN189" s="401"/>
      <c r="AO189" s="402" t="str">
        <f>IFERROR(VLOOKUP(Y189,CONTROLES!$A$6:$Y$25,24,FALSE),"")</f>
        <v/>
      </c>
      <c r="AP189" s="402" t="str">
        <f>IFERROR(VLOOKUP(Z189,CONTROLES!$A$6:$Y$25,24,FALSE),"")</f>
        <v/>
      </c>
      <c r="AQ189" s="402" t="str">
        <f>IFERROR(VLOOKUP(AA189,CONTROLES!$A$6:$Y$25,24,FALSE),"")</f>
        <v/>
      </c>
      <c r="AR189" s="402" t="str">
        <f>IFERROR(VLOOKUP(AB189,CONTROLES!$A$6:$Y$25,24,FALSE),"")</f>
        <v/>
      </c>
      <c r="AS189" s="401" t="str">
        <f>IFERROR(VLOOKUP(Y189,CONTROLES!$A$6:$Y$25,5,FALSE),"")</f>
        <v/>
      </c>
      <c r="AT189" s="401" t="str">
        <f>IFERROR(VLOOKUP(Z189,CONTROLES!$A$6:$Y$25,5,FALSE),"")</f>
        <v/>
      </c>
      <c r="AU189" s="401" t="str">
        <f>IFERROR(VLOOKUP(AA189,CONTROLES!$A$6:$Y$25,5,FALSE),"")</f>
        <v/>
      </c>
      <c r="AV189" s="401" t="str">
        <f>IFERROR(VLOOKUP(AB189,CONTROLES!$A$6:$Y$25,5,FALSE),"")</f>
        <v/>
      </c>
      <c r="AW189" s="403">
        <f t="shared" si="40"/>
        <v>0</v>
      </c>
      <c r="AX189" s="403">
        <f t="shared" si="41"/>
        <v>0</v>
      </c>
      <c r="AY189" s="675"/>
      <c r="AZ189" s="672"/>
      <c r="BA189" s="441"/>
      <c r="BB189" s="671"/>
      <c r="BC189" s="672"/>
      <c r="BD189" s="673"/>
      <c r="BE189" s="443"/>
      <c r="BF189" s="684"/>
      <c r="BG189" s="686"/>
      <c r="BH189" s="679"/>
      <c r="BI189" s="681"/>
      <c r="BJ189" s="682"/>
      <c r="BK189" s="682"/>
    </row>
    <row r="190" spans="1:63" x14ac:dyDescent="0.25">
      <c r="A190" s="669"/>
      <c r="B190" s="669"/>
      <c r="C190" s="677"/>
      <c r="D190" s="726"/>
      <c r="E190" s="695"/>
      <c r="F190" s="744"/>
      <c r="G190" s="714"/>
      <c r="H190" s="714"/>
      <c r="I190" s="715"/>
      <c r="J190" s="397"/>
      <c r="K190" s="398"/>
      <c r="L190" s="677"/>
      <c r="M190" s="677"/>
      <c r="N190" s="701"/>
      <c r="O190" s="700"/>
      <c r="P190" s="700"/>
      <c r="Q190" s="700"/>
      <c r="R190" s="677"/>
      <c r="S190" s="400"/>
      <c r="T190" s="400">
        <f>IFERROR(VLOOKUP($S190,TABLAS!$A$10:$B$14,2,FALSE),0)</f>
        <v>0</v>
      </c>
      <c r="U190" s="698"/>
      <c r="V190" s="697"/>
      <c r="W190" s="697"/>
      <c r="X190" s="443"/>
      <c r="Y190" s="401"/>
      <c r="Z190" s="401"/>
      <c r="AA190" s="401"/>
      <c r="AB190" s="401"/>
      <c r="AC190" s="401" t="str">
        <f>IFERROR(VLOOKUP(Y190,CONTROLES!$A$5:$Y$297,2,FALSE),"")</f>
        <v/>
      </c>
      <c r="AD190" s="401"/>
      <c r="AE190" s="401"/>
      <c r="AF190" s="401"/>
      <c r="AG190" s="401"/>
      <c r="AH190" s="401"/>
      <c r="AI190" s="401"/>
      <c r="AJ190" s="401"/>
      <c r="AK190" s="401"/>
      <c r="AL190" s="401" t="str">
        <f>IFERROR(VLOOKUP(AB190,CONTROLES!$A$5:$Y$297,2,FALSE),"")</f>
        <v/>
      </c>
      <c r="AM190" s="401"/>
      <c r="AN190" s="401"/>
      <c r="AO190" s="402" t="str">
        <f>IFERROR(VLOOKUP(Y190,CONTROLES!$A$6:$Y$25,24,FALSE),"")</f>
        <v/>
      </c>
      <c r="AP190" s="402" t="str">
        <f>IFERROR(VLOOKUP(Z190,CONTROLES!$A$6:$Y$25,24,FALSE),"")</f>
        <v/>
      </c>
      <c r="AQ190" s="402" t="str">
        <f>IFERROR(VLOOKUP(AA190,CONTROLES!$A$6:$Y$25,24,FALSE),"")</f>
        <v/>
      </c>
      <c r="AR190" s="402" t="str">
        <f>IFERROR(VLOOKUP(AB190,CONTROLES!$A$6:$Y$25,24,FALSE),"")</f>
        <v/>
      </c>
      <c r="AS190" s="401" t="str">
        <f>IFERROR(VLOOKUP(Y190,CONTROLES!$A$6:$Y$25,5,FALSE),"")</f>
        <v/>
      </c>
      <c r="AT190" s="401" t="str">
        <f>IFERROR(VLOOKUP(Z190,CONTROLES!$A$6:$Y$25,5,FALSE),"")</f>
        <v/>
      </c>
      <c r="AU190" s="401" t="str">
        <f>IFERROR(VLOOKUP(AA190,CONTROLES!$A$6:$Y$25,5,FALSE),"")</f>
        <v/>
      </c>
      <c r="AV190" s="401" t="str">
        <f>IFERROR(VLOOKUP(AB190,CONTROLES!$A$6:$Y$25,5,FALSE),"")</f>
        <v/>
      </c>
      <c r="AW190" s="403">
        <f t="shared" si="40"/>
        <v>0</v>
      </c>
      <c r="AX190" s="403">
        <f t="shared" si="41"/>
        <v>0</v>
      </c>
      <c r="AY190" s="675"/>
      <c r="AZ190" s="672"/>
      <c r="BA190" s="441"/>
      <c r="BB190" s="671"/>
      <c r="BC190" s="672"/>
      <c r="BD190" s="673"/>
      <c r="BE190" s="443"/>
      <c r="BF190" s="684"/>
      <c r="BG190" s="686"/>
      <c r="BH190" s="679"/>
      <c r="BI190" s="681"/>
      <c r="BJ190" s="682"/>
      <c r="BK190" s="682"/>
    </row>
    <row r="191" spans="1:63" x14ac:dyDescent="0.25">
      <c r="A191" s="669"/>
      <c r="B191" s="669"/>
      <c r="C191" s="677"/>
      <c r="D191" s="726"/>
      <c r="E191" s="695"/>
      <c r="F191" s="744"/>
      <c r="G191" s="714"/>
      <c r="H191" s="714"/>
      <c r="I191" s="715"/>
      <c r="J191" s="397"/>
      <c r="K191" s="398"/>
      <c r="L191" s="677"/>
      <c r="M191" s="677"/>
      <c r="N191" s="701"/>
      <c r="O191" s="700"/>
      <c r="P191" s="700"/>
      <c r="Q191" s="700"/>
      <c r="R191" s="677"/>
      <c r="S191" s="400"/>
      <c r="T191" s="400">
        <f>IFERROR(VLOOKUP($S191,TABLAS!$A$10:$B$14,2,FALSE),0)</f>
        <v>0</v>
      </c>
      <c r="U191" s="698"/>
      <c r="V191" s="697"/>
      <c r="W191" s="697"/>
      <c r="X191" s="443"/>
      <c r="Y191" s="401"/>
      <c r="Z191" s="401"/>
      <c r="AA191" s="401"/>
      <c r="AB191" s="401"/>
      <c r="AC191" s="401" t="str">
        <f>IFERROR(VLOOKUP(Y191,CONTROLES!$A$5:$Y$297,2,FALSE),"")</f>
        <v/>
      </c>
      <c r="AD191" s="401"/>
      <c r="AE191" s="401"/>
      <c r="AF191" s="401"/>
      <c r="AG191" s="401"/>
      <c r="AH191" s="401"/>
      <c r="AI191" s="401"/>
      <c r="AJ191" s="401"/>
      <c r="AK191" s="401"/>
      <c r="AL191" s="401" t="str">
        <f>IFERROR(VLOOKUP(AB191,CONTROLES!$A$5:$Y$297,2,FALSE),"")</f>
        <v/>
      </c>
      <c r="AM191" s="401"/>
      <c r="AN191" s="401"/>
      <c r="AO191" s="402" t="str">
        <f>IFERROR(VLOOKUP(Y191,CONTROLES!$A$6:$Y$25,24,FALSE),"")</f>
        <v/>
      </c>
      <c r="AP191" s="402" t="str">
        <f>IFERROR(VLOOKUP(Z191,CONTROLES!$A$6:$Y$25,24,FALSE),"")</f>
        <v/>
      </c>
      <c r="AQ191" s="402" t="str">
        <f>IFERROR(VLOOKUP(AA191,CONTROLES!$A$6:$Y$25,24,FALSE),"")</f>
        <v/>
      </c>
      <c r="AR191" s="402" t="str">
        <f>IFERROR(VLOOKUP(AB191,CONTROLES!$A$6:$Y$25,24,FALSE),"")</f>
        <v/>
      </c>
      <c r="AS191" s="401" t="str">
        <f>IFERROR(VLOOKUP(Y191,CONTROLES!$A$6:$Y$25,5,FALSE),"")</f>
        <v/>
      </c>
      <c r="AT191" s="401" t="str">
        <f>IFERROR(VLOOKUP(Z191,CONTROLES!$A$6:$Y$25,5,FALSE),"")</f>
        <v/>
      </c>
      <c r="AU191" s="401" t="str">
        <f>IFERROR(VLOOKUP(AA191,CONTROLES!$A$6:$Y$25,5,FALSE),"")</f>
        <v/>
      </c>
      <c r="AV191" s="401" t="str">
        <f>IFERROR(VLOOKUP(AB191,CONTROLES!$A$6:$Y$25,5,FALSE),"")</f>
        <v/>
      </c>
      <c r="AW191" s="403">
        <f t="shared" si="40"/>
        <v>0</v>
      </c>
      <c r="AX191" s="403">
        <f t="shared" si="41"/>
        <v>0</v>
      </c>
      <c r="AY191" s="675"/>
      <c r="AZ191" s="672"/>
      <c r="BA191" s="441"/>
      <c r="BB191" s="671"/>
      <c r="BC191" s="672"/>
      <c r="BD191" s="673"/>
      <c r="BE191" s="443"/>
      <c r="BF191" s="684"/>
      <c r="BG191" s="686"/>
      <c r="BH191" s="679"/>
      <c r="BI191" s="681"/>
      <c r="BJ191" s="682"/>
      <c r="BK191" s="682"/>
    </row>
    <row r="192" spans="1:63" x14ac:dyDescent="0.25">
      <c r="A192" s="669"/>
      <c r="B192" s="669"/>
      <c r="C192" s="677"/>
      <c r="D192" s="730"/>
      <c r="E192" s="695"/>
      <c r="F192" s="744"/>
      <c r="G192" s="714"/>
      <c r="H192" s="714"/>
      <c r="I192" s="716"/>
      <c r="J192" s="397"/>
      <c r="K192" s="398"/>
      <c r="L192" s="677"/>
      <c r="M192" s="677"/>
      <c r="N192" s="701"/>
      <c r="O192" s="700"/>
      <c r="P192" s="700"/>
      <c r="Q192" s="700"/>
      <c r="R192" s="677"/>
      <c r="S192" s="400"/>
      <c r="T192" s="400">
        <f>IFERROR(VLOOKUP($S192,TABLAS!$A$10:$B$14,2,FALSE),0)</f>
        <v>0</v>
      </c>
      <c r="U192" s="698"/>
      <c r="V192" s="697"/>
      <c r="W192" s="697"/>
      <c r="X192" s="443"/>
      <c r="Y192" s="401"/>
      <c r="Z192" s="401"/>
      <c r="AA192" s="401"/>
      <c r="AB192" s="401"/>
      <c r="AC192" s="401" t="str">
        <f>IFERROR(VLOOKUP(Y192,CONTROLES!$A$5:$Y$297,2,FALSE),"")</f>
        <v/>
      </c>
      <c r="AD192" s="401"/>
      <c r="AE192" s="401"/>
      <c r="AF192" s="401"/>
      <c r="AG192" s="401"/>
      <c r="AH192" s="401"/>
      <c r="AI192" s="401"/>
      <c r="AJ192" s="401"/>
      <c r="AK192" s="401"/>
      <c r="AL192" s="401" t="str">
        <f>IFERROR(VLOOKUP(AB192,CONTROLES!$A$5:$Y$297,2,FALSE),"")</f>
        <v/>
      </c>
      <c r="AM192" s="401"/>
      <c r="AN192" s="401"/>
      <c r="AO192" s="402" t="str">
        <f>IFERROR(VLOOKUP(Y192,CONTROLES!$A$6:$Y$25,24,FALSE),"")</f>
        <v/>
      </c>
      <c r="AP192" s="402" t="str">
        <f>IFERROR(VLOOKUP(Z192,CONTROLES!$A$6:$Y$25,24,FALSE),"")</f>
        <v/>
      </c>
      <c r="AQ192" s="402" t="str">
        <f>IFERROR(VLOOKUP(AA192,CONTROLES!$A$6:$Y$25,24,FALSE),"")</f>
        <v/>
      </c>
      <c r="AR192" s="402" t="str">
        <f>IFERROR(VLOOKUP(AB192,CONTROLES!$A$6:$Y$25,24,FALSE),"")</f>
        <v/>
      </c>
      <c r="AS192" s="401" t="str">
        <f>IFERROR(VLOOKUP(Y192,CONTROLES!$A$6:$Y$25,5,FALSE),"")</f>
        <v/>
      </c>
      <c r="AT192" s="401" t="str">
        <f>IFERROR(VLOOKUP(Z192,CONTROLES!$A$6:$Y$25,5,FALSE),"")</f>
        <v/>
      </c>
      <c r="AU192" s="401" t="str">
        <f>IFERROR(VLOOKUP(AA192,CONTROLES!$A$6:$Y$25,5,FALSE),"")</f>
        <v/>
      </c>
      <c r="AV192" s="401" t="str">
        <f>IFERROR(VLOOKUP(AB192,CONTROLES!$A$6:$Y$25,5,FALSE),"")</f>
        <v/>
      </c>
      <c r="AW192" s="403">
        <f t="shared" si="40"/>
        <v>0</v>
      </c>
      <c r="AX192" s="403">
        <f t="shared" si="41"/>
        <v>0</v>
      </c>
      <c r="AY192" s="676"/>
      <c r="AZ192" s="672"/>
      <c r="BA192" s="442"/>
      <c r="BB192" s="671"/>
      <c r="BC192" s="672"/>
      <c r="BD192" s="673"/>
      <c r="BE192" s="443"/>
      <c r="BF192" s="685"/>
      <c r="BG192" s="686"/>
      <c r="BH192" s="680"/>
      <c r="BI192" s="681"/>
      <c r="BJ192" s="682"/>
      <c r="BK192" s="682"/>
    </row>
    <row r="193" spans="1:63" x14ac:dyDescent="0.25">
      <c r="A193" s="429">
        <f>A186+1</f>
        <v>28</v>
      </c>
      <c r="B193" s="429" t="s">
        <v>373</v>
      </c>
      <c r="C193" s="649" t="s">
        <v>316</v>
      </c>
      <c r="D193" s="517" t="s">
        <v>374</v>
      </c>
      <c r="E193" s="563" t="s">
        <v>345</v>
      </c>
      <c r="F193" s="657" t="s">
        <v>132</v>
      </c>
      <c r="G193" s="657" t="s">
        <v>133</v>
      </c>
      <c r="H193" s="657" t="s">
        <v>134</v>
      </c>
      <c r="I193" s="517"/>
      <c r="J193" s="160"/>
      <c r="K193" s="159"/>
      <c r="L193" s="649"/>
      <c r="M193" s="649" t="s">
        <v>160</v>
      </c>
      <c r="N193" s="650" t="s">
        <v>161</v>
      </c>
      <c r="O193" s="651" t="s">
        <v>162</v>
      </c>
      <c r="P193" s="651"/>
      <c r="Q193" s="651"/>
      <c r="R193" s="649" t="s">
        <v>243</v>
      </c>
      <c r="S193" s="73"/>
      <c r="T193" s="162">
        <f>IFERROR(VLOOKUP($S193,TABLAS!$A$10:$B$14,2,FALSE),0)</f>
        <v>0</v>
      </c>
      <c r="U193" s="652" t="s">
        <v>145</v>
      </c>
      <c r="V193" s="647">
        <f>IFERROR(VLOOKUP($U193,#REF!,2,FALSE),0)</f>
        <v>0</v>
      </c>
      <c r="W193" s="647">
        <f>MAX($T193:$T199)*V193</f>
        <v>0</v>
      </c>
      <c r="X193" s="493" t="b">
        <f>IF(OR(W193="11",W193="12",W193="21",W193="22",W193="31"),"BAJO",IF(OR(W193="13",W193="23",W193="32",W193="41"),"LEVE",IF(OR(W193="14",W193="15",W193="24",W193="33",W193="43",W193="42",W193="52",W193="51"),"MODERADO",IF(OR(W193="25",W193="34",W193="35",W193="44",W193="45",W193="53",W193="54",W193="55"),"IMPORTANTE"))))</f>
        <v>0</v>
      </c>
      <c r="Y193" s="63"/>
      <c r="Z193" s="63"/>
      <c r="AA193" s="63"/>
      <c r="AB193" s="63"/>
      <c r="AC193" s="401" t="str">
        <f>IFERROR(VLOOKUP(Y193,CONTROLES!$A$5:$Y$297,2,FALSE),"")</f>
        <v/>
      </c>
      <c r="AD193" s="63"/>
      <c r="AE193" s="63"/>
      <c r="AF193" s="63"/>
      <c r="AG193" s="63"/>
      <c r="AH193" s="63"/>
      <c r="AI193" s="63"/>
      <c r="AJ193" s="63"/>
      <c r="AK193" s="63"/>
      <c r="AL193" s="63" t="str">
        <f>IFERROR(VLOOKUP(AB193,CONTROLES!$A$5:$Y$297,2,FALSE),"")</f>
        <v/>
      </c>
      <c r="AM193" s="63"/>
      <c r="AN193" s="63"/>
      <c r="AO193" s="163" t="str">
        <f>IFERROR(VLOOKUP(Y193,CONTROLES!$A$6:$Y$25,24,FALSE),"")</f>
        <v/>
      </c>
      <c r="AP193" s="163" t="str">
        <f>IFERROR(VLOOKUP(Z193,CONTROLES!$A$6:$Y$25,24,FALSE),"")</f>
        <v/>
      </c>
      <c r="AQ193" s="163" t="str">
        <f>IFERROR(VLOOKUP(AA193,CONTROLES!$A$6:$Y$25,24,FALSE),"")</f>
        <v/>
      </c>
      <c r="AR193" s="163" t="str">
        <f>IFERROR(VLOOKUP(AB193,CONTROLES!$A$6:$Y$25,24,FALSE),"")</f>
        <v/>
      </c>
      <c r="AS193" s="72" t="str">
        <f>IFERROR(VLOOKUP(Y193,CONTROLES!$A$6:$Y$25,5,FALSE),"")</f>
        <v/>
      </c>
      <c r="AT193" s="72" t="str">
        <f>IFERROR(VLOOKUP(Z193,CONTROLES!$A$6:$Y$25,5,FALSE),"")</f>
        <v/>
      </c>
      <c r="AU193" s="72" t="str">
        <f>IFERROR(VLOOKUP(AA193,CONTROLES!$A$6:$Y$25,5,FALSE),"")</f>
        <v/>
      </c>
      <c r="AV193" s="72" t="str">
        <f>IFERROR(VLOOKUP(AB193,CONTROLES!$A$6:$Y$25,5,FALSE),"")</f>
        <v/>
      </c>
      <c r="AW193" s="143">
        <f t="shared" si="40"/>
        <v>0</v>
      </c>
      <c r="AX193" s="143">
        <f t="shared" si="41"/>
        <v>0</v>
      </c>
      <c r="AY193" s="522" t="str">
        <f>IF(MAX(AX193:AX199)&gt;MAX(BF193:BF199),"Consecuencia",IF(MAX(AX193:AX199)&gt;MAX(BF193:BF199),"Probabilidad",""))</f>
        <v/>
      </c>
      <c r="AZ193" s="510">
        <f>IF(AY193="Probabilidad",MAX(BF193:BF199),MAX(AX193:AX199))</f>
        <v>0</v>
      </c>
      <c r="BA193" s="506" t="str" cm="1">
        <f t="array" ref="BA193">IF(OR(AY193="Consecuencia",AY193="Probabilidad"),IF(AZ193&lt;CONTROLES!$AA$16:$AB$16,IF(AND(AZ193&gt;=CONTROLES!$AA$15,AZ193&lt;CONTROLES!$AB$15),CONTROLES!$AC$15,IF(AND(AZ193&gt;=CONTROLES!$AA$14,AZ193&lt;CONTROLES!$AB$14),CONTROLES!$AC$14,IF(AND(AZ193&gt;=CONTROLES!$AA$13,AZ193&lt;CONTROLES!$AB$13),CONTROLES!$AC$13,IF(AND(AZ193&gt;=CONTROLES!$AA$12,AZ193&lt;=CONTROLES!$AB$12),CONTROLES!$AC$12))))),"")</f>
        <v/>
      </c>
      <c r="BB193" s="508" t="s">
        <v>144</v>
      </c>
      <c r="BC193" s="510">
        <f>VLOOKUP(BB193,TABLAS!$A$10:$B$14,2,FALSE)</f>
        <v>5</v>
      </c>
      <c r="BD193" s="512" t="s">
        <v>211</v>
      </c>
      <c r="BE193" s="493">
        <f>VLOOKUP(BD193,TABLAS!$A$2:$B$6,2,FALSE)</f>
        <v>2</v>
      </c>
      <c r="BF193" s="642" t="str">
        <f>BC193&amp;BE193</f>
        <v>52</v>
      </c>
      <c r="BG193" s="645" t="str">
        <f>IF(OR(BF193="11",BF193="12",BF193="21",BF193="22",BF193="31"),"BAJO",IF(OR(BF193="13",BF193="23",BF193="32",BF193="41"),"LEVE",IF(OR(BF193="14",BF193="15",BF193="24",BF193="33",BF193="43",BF193="42",BF193="52",BF193="51"),"MODERADO",IF(OR(BF193="25",BF193="34",BF193="35",BF193="44",BF193="45",BF193="53",BF193="54",BF193="55"),"IMPORTANTE",""))))</f>
        <v>MODERADO</v>
      </c>
      <c r="BH193" s="532" t="s">
        <v>148</v>
      </c>
      <c r="BI193" s="514" t="s">
        <v>189</v>
      </c>
      <c r="BJ193" s="516" t="str">
        <f>IF(BH193="SI","NO","SI")</f>
        <v>NO</v>
      </c>
      <c r="BK193" s="516"/>
    </row>
    <row r="194" spans="1:63" x14ac:dyDescent="0.25">
      <c r="A194" s="429"/>
      <c r="B194" s="429"/>
      <c r="C194" s="649"/>
      <c r="D194" s="563"/>
      <c r="E194" s="563"/>
      <c r="F194" s="657"/>
      <c r="G194" s="657"/>
      <c r="H194" s="657"/>
      <c r="I194" s="563"/>
      <c r="J194" s="160"/>
      <c r="K194" s="159"/>
      <c r="L194" s="649"/>
      <c r="M194" s="649"/>
      <c r="N194" s="650"/>
      <c r="O194" s="651"/>
      <c r="P194" s="651"/>
      <c r="Q194" s="651"/>
      <c r="R194" s="649"/>
      <c r="S194" s="73"/>
      <c r="T194" s="162">
        <f>IFERROR(VLOOKUP($S194,TABLAS!$A$10:$B$14,2,FALSE),0)</f>
        <v>0</v>
      </c>
      <c r="U194" s="652"/>
      <c r="V194" s="647"/>
      <c r="W194" s="647"/>
      <c r="X194" s="493"/>
      <c r="Y194" s="63"/>
      <c r="Z194" s="63"/>
      <c r="AA194" s="63"/>
      <c r="AB194" s="63"/>
      <c r="AC194" s="401" t="str">
        <f>IFERROR(VLOOKUP(Y194,CONTROLES!$A$5:$Y$297,2,FALSE),"")</f>
        <v/>
      </c>
      <c r="AD194" s="63"/>
      <c r="AE194" s="63"/>
      <c r="AF194" s="63"/>
      <c r="AG194" s="63"/>
      <c r="AH194" s="63"/>
      <c r="AI194" s="63"/>
      <c r="AJ194" s="63"/>
      <c r="AK194" s="63"/>
      <c r="AL194" s="63" t="str">
        <f>IFERROR(VLOOKUP(AB194,CONTROLES!$A$5:$Y$297,2,FALSE),"")</f>
        <v/>
      </c>
      <c r="AM194" s="63"/>
      <c r="AN194" s="63"/>
      <c r="AO194" s="163" t="str">
        <f>IFERROR(VLOOKUP(Y194,CONTROLES!$A$6:$Y$25,24,FALSE),"")</f>
        <v/>
      </c>
      <c r="AP194" s="163" t="str">
        <f>IFERROR(VLOOKUP(Z194,CONTROLES!$A$6:$Y$25,24,FALSE),"")</f>
        <v/>
      </c>
      <c r="AQ194" s="163" t="str">
        <f>IFERROR(VLOOKUP(AA194,CONTROLES!$A$6:$Y$25,24,FALSE),"")</f>
        <v/>
      </c>
      <c r="AR194" s="163" t="str">
        <f>IFERROR(VLOOKUP(AB194,CONTROLES!$A$6:$Y$25,24,FALSE),"")</f>
        <v/>
      </c>
      <c r="AS194" s="72" t="str">
        <f>IFERROR(VLOOKUP(Y194,CONTROLES!$A$6:$Y$25,5,FALSE),"")</f>
        <v/>
      </c>
      <c r="AT194" s="72" t="str">
        <f>IFERROR(VLOOKUP(Z194,CONTROLES!$A$6:$Y$25,5,FALSE),"")</f>
        <v/>
      </c>
      <c r="AU194" s="72" t="str">
        <f>IFERROR(VLOOKUP(AA194,CONTROLES!$A$6:$Y$25,5,FALSE),"")</f>
        <v/>
      </c>
      <c r="AV194" s="72" t="str">
        <f>IFERROR(VLOOKUP(AB194,CONTROLES!$A$6:$Y$25,5,FALSE),"")</f>
        <v/>
      </c>
      <c r="AW194" s="143">
        <f t="shared" si="40"/>
        <v>0</v>
      </c>
      <c r="AX194" s="143">
        <f t="shared" si="41"/>
        <v>0</v>
      </c>
      <c r="AY194" s="523"/>
      <c r="AZ194" s="510"/>
      <c r="BA194" s="507"/>
      <c r="BB194" s="508"/>
      <c r="BC194" s="510"/>
      <c r="BD194" s="512"/>
      <c r="BE194" s="493"/>
      <c r="BF194" s="643"/>
      <c r="BG194" s="645"/>
      <c r="BH194" s="533"/>
      <c r="BI194" s="514"/>
      <c r="BJ194" s="516"/>
      <c r="BK194" s="516"/>
    </row>
    <row r="195" spans="1:63" x14ac:dyDescent="0.25">
      <c r="A195" s="429"/>
      <c r="B195" s="429"/>
      <c r="C195" s="649"/>
      <c r="D195" s="563"/>
      <c r="E195" s="563"/>
      <c r="F195" s="657"/>
      <c r="G195" s="657"/>
      <c r="H195" s="657"/>
      <c r="I195" s="563"/>
      <c r="J195" s="160"/>
      <c r="K195" s="159"/>
      <c r="L195" s="649"/>
      <c r="M195" s="649"/>
      <c r="N195" s="650"/>
      <c r="O195" s="651"/>
      <c r="P195" s="651"/>
      <c r="Q195" s="651"/>
      <c r="R195" s="649"/>
      <c r="S195" s="73"/>
      <c r="T195" s="162">
        <f>IFERROR(VLOOKUP($S195,TABLAS!$A$10:$B$14,2,FALSE),0)</f>
        <v>0</v>
      </c>
      <c r="U195" s="652"/>
      <c r="V195" s="647"/>
      <c r="W195" s="647"/>
      <c r="X195" s="493"/>
      <c r="Y195" s="63"/>
      <c r="Z195" s="63"/>
      <c r="AA195" s="63"/>
      <c r="AB195" s="63"/>
      <c r="AC195" s="401" t="str">
        <f>IFERROR(VLOOKUP(Y195,CONTROLES!$A$5:$Y$297,2,FALSE),"")</f>
        <v/>
      </c>
      <c r="AD195" s="63"/>
      <c r="AE195" s="63"/>
      <c r="AF195" s="63"/>
      <c r="AG195" s="63"/>
      <c r="AH195" s="63"/>
      <c r="AI195" s="63"/>
      <c r="AJ195" s="63"/>
      <c r="AK195" s="63"/>
      <c r="AL195" s="63" t="str">
        <f>IFERROR(VLOOKUP(AB195,CONTROLES!$A$5:$Y$297,2,FALSE),"")</f>
        <v/>
      </c>
      <c r="AM195" s="63"/>
      <c r="AN195" s="63"/>
      <c r="AO195" s="163" t="str">
        <f>IFERROR(VLOOKUP(Y195,CONTROLES!$A$6:$Y$25,24,FALSE),"")</f>
        <v/>
      </c>
      <c r="AP195" s="163" t="str">
        <f>IFERROR(VLOOKUP(Z195,CONTROLES!$A$6:$Y$25,24,FALSE),"")</f>
        <v/>
      </c>
      <c r="AQ195" s="163" t="str">
        <f>IFERROR(VLOOKUP(AA195,CONTROLES!$A$6:$Y$25,24,FALSE),"")</f>
        <v/>
      </c>
      <c r="AR195" s="163" t="str">
        <f>IFERROR(VLOOKUP(AB195,CONTROLES!$A$6:$Y$25,24,FALSE),"")</f>
        <v/>
      </c>
      <c r="AS195" s="72" t="str">
        <f>IFERROR(VLOOKUP(Y195,CONTROLES!$A$6:$Y$25,5,FALSE),"")</f>
        <v/>
      </c>
      <c r="AT195" s="72" t="str">
        <f>IFERROR(VLOOKUP(Z195,CONTROLES!$A$6:$Y$25,5,FALSE),"")</f>
        <v/>
      </c>
      <c r="AU195" s="72" t="str">
        <f>IFERROR(VLOOKUP(AA195,CONTROLES!$A$6:$Y$25,5,FALSE),"")</f>
        <v/>
      </c>
      <c r="AV195" s="72" t="str">
        <f>IFERROR(VLOOKUP(AB195,CONTROLES!$A$6:$Y$25,5,FALSE),"")</f>
        <v/>
      </c>
      <c r="AW195" s="143">
        <f t="shared" si="40"/>
        <v>0</v>
      </c>
      <c r="AX195" s="143">
        <f t="shared" si="41"/>
        <v>0</v>
      </c>
      <c r="AY195" s="523"/>
      <c r="AZ195" s="510"/>
      <c r="BA195" s="507"/>
      <c r="BB195" s="508"/>
      <c r="BC195" s="510"/>
      <c r="BD195" s="512"/>
      <c r="BE195" s="493"/>
      <c r="BF195" s="643"/>
      <c r="BG195" s="645"/>
      <c r="BH195" s="533"/>
      <c r="BI195" s="514"/>
      <c r="BJ195" s="516"/>
      <c r="BK195" s="516"/>
    </row>
    <row r="196" spans="1:63" x14ac:dyDescent="0.25">
      <c r="A196" s="429"/>
      <c r="B196" s="429"/>
      <c r="C196" s="649"/>
      <c r="D196" s="563"/>
      <c r="E196" s="563"/>
      <c r="F196" s="657"/>
      <c r="G196" s="657"/>
      <c r="H196" s="657"/>
      <c r="I196" s="563"/>
      <c r="J196" s="160"/>
      <c r="K196" s="159"/>
      <c r="L196" s="649"/>
      <c r="M196" s="649"/>
      <c r="N196" s="650"/>
      <c r="O196" s="651"/>
      <c r="P196" s="651"/>
      <c r="Q196" s="651"/>
      <c r="R196" s="649"/>
      <c r="S196" s="73"/>
      <c r="T196" s="162">
        <f>IFERROR(VLOOKUP($S196,TABLAS!$A$10:$B$14,2,FALSE),0)</f>
        <v>0</v>
      </c>
      <c r="U196" s="652"/>
      <c r="V196" s="647"/>
      <c r="W196" s="647"/>
      <c r="X196" s="493"/>
      <c r="Y196" s="63"/>
      <c r="Z196" s="63"/>
      <c r="AA196" s="63"/>
      <c r="AB196" s="63"/>
      <c r="AC196" s="401" t="str">
        <f>IFERROR(VLOOKUP(Y196,CONTROLES!$A$5:$Y$297,2,FALSE),"")</f>
        <v/>
      </c>
      <c r="AD196" s="63"/>
      <c r="AE196" s="63"/>
      <c r="AF196" s="63"/>
      <c r="AG196" s="63"/>
      <c r="AH196" s="63"/>
      <c r="AI196" s="63"/>
      <c r="AJ196" s="63"/>
      <c r="AK196" s="63"/>
      <c r="AL196" s="63" t="str">
        <f>IFERROR(VLOOKUP(AB196,CONTROLES!$A$5:$Y$297,2,FALSE),"")</f>
        <v/>
      </c>
      <c r="AM196" s="63"/>
      <c r="AN196" s="63"/>
      <c r="AO196" s="163" t="str">
        <f>IFERROR(VLOOKUP(Y196,CONTROLES!$A$6:$Y$25,24,FALSE),"")</f>
        <v/>
      </c>
      <c r="AP196" s="163" t="str">
        <f>IFERROR(VLOOKUP(Z196,CONTROLES!$A$6:$Y$25,24,FALSE),"")</f>
        <v/>
      </c>
      <c r="AQ196" s="163" t="str">
        <f>IFERROR(VLOOKUP(AA196,CONTROLES!$A$6:$Y$25,24,FALSE),"")</f>
        <v/>
      </c>
      <c r="AR196" s="163" t="str">
        <f>IFERROR(VLOOKUP(AB196,CONTROLES!$A$6:$Y$25,24,FALSE),"")</f>
        <v/>
      </c>
      <c r="AS196" s="72" t="str">
        <f>IFERROR(VLOOKUP(Y196,CONTROLES!$A$6:$Y$25,5,FALSE),"")</f>
        <v/>
      </c>
      <c r="AT196" s="72" t="str">
        <f>IFERROR(VLOOKUP(Z196,CONTROLES!$A$6:$Y$25,5,FALSE),"")</f>
        <v/>
      </c>
      <c r="AU196" s="72" t="str">
        <f>IFERROR(VLOOKUP(AA196,CONTROLES!$A$6:$Y$25,5,FALSE),"")</f>
        <v/>
      </c>
      <c r="AV196" s="72" t="str">
        <f>IFERROR(VLOOKUP(AB196,CONTROLES!$A$6:$Y$25,5,FALSE),"")</f>
        <v/>
      </c>
      <c r="AW196" s="143">
        <f t="shared" si="40"/>
        <v>0</v>
      </c>
      <c r="AX196" s="143">
        <f t="shared" si="41"/>
        <v>0</v>
      </c>
      <c r="AY196" s="523"/>
      <c r="AZ196" s="510"/>
      <c r="BA196" s="507"/>
      <c r="BB196" s="508"/>
      <c r="BC196" s="510"/>
      <c r="BD196" s="512"/>
      <c r="BE196" s="493"/>
      <c r="BF196" s="643"/>
      <c r="BG196" s="645"/>
      <c r="BH196" s="533"/>
      <c r="BI196" s="514"/>
      <c r="BJ196" s="516"/>
      <c r="BK196" s="516"/>
    </row>
    <row r="197" spans="1:63" x14ac:dyDescent="0.25">
      <c r="A197" s="429"/>
      <c r="B197" s="429"/>
      <c r="C197" s="649"/>
      <c r="D197" s="563"/>
      <c r="E197" s="563"/>
      <c r="F197" s="657"/>
      <c r="G197" s="657"/>
      <c r="H197" s="657"/>
      <c r="I197" s="563"/>
      <c r="J197" s="160"/>
      <c r="K197" s="159"/>
      <c r="L197" s="649"/>
      <c r="M197" s="649"/>
      <c r="N197" s="650"/>
      <c r="O197" s="651"/>
      <c r="P197" s="651"/>
      <c r="Q197" s="651"/>
      <c r="R197" s="649"/>
      <c r="S197" s="73"/>
      <c r="T197" s="162">
        <f>IFERROR(VLOOKUP($S197,TABLAS!$A$10:$B$14,2,FALSE),0)</f>
        <v>0</v>
      </c>
      <c r="U197" s="652"/>
      <c r="V197" s="647"/>
      <c r="W197" s="647"/>
      <c r="X197" s="493"/>
      <c r="Y197" s="63"/>
      <c r="Z197" s="63"/>
      <c r="AA197" s="63"/>
      <c r="AB197" s="63"/>
      <c r="AC197" s="401" t="str">
        <f>IFERROR(VLOOKUP(Y197,CONTROLES!$A$5:$Y$297,2,FALSE),"")</f>
        <v/>
      </c>
      <c r="AD197" s="63"/>
      <c r="AE197" s="63"/>
      <c r="AF197" s="63"/>
      <c r="AG197" s="63"/>
      <c r="AH197" s="63"/>
      <c r="AI197" s="63"/>
      <c r="AJ197" s="63"/>
      <c r="AK197" s="63"/>
      <c r="AL197" s="63" t="str">
        <f>IFERROR(VLOOKUP(AB197,CONTROLES!$A$5:$Y$297,2,FALSE),"")</f>
        <v/>
      </c>
      <c r="AM197" s="63"/>
      <c r="AN197" s="63"/>
      <c r="AO197" s="163" t="str">
        <f>IFERROR(VLOOKUP(Y197,CONTROLES!$A$6:$Y$25,24,FALSE),"")</f>
        <v/>
      </c>
      <c r="AP197" s="163" t="str">
        <f>IFERROR(VLOOKUP(Z197,CONTROLES!$A$6:$Y$25,24,FALSE),"")</f>
        <v/>
      </c>
      <c r="AQ197" s="163" t="str">
        <f>IFERROR(VLOOKUP(AA197,CONTROLES!$A$6:$Y$25,24,FALSE),"")</f>
        <v/>
      </c>
      <c r="AR197" s="163" t="str">
        <f>IFERROR(VLOOKUP(AB197,CONTROLES!$A$6:$Y$25,24,FALSE),"")</f>
        <v/>
      </c>
      <c r="AS197" s="72" t="str">
        <f>IFERROR(VLOOKUP(Y197,CONTROLES!$A$6:$Y$25,5,FALSE),"")</f>
        <v/>
      </c>
      <c r="AT197" s="72" t="str">
        <f>IFERROR(VLOOKUP(Z197,CONTROLES!$A$6:$Y$25,5,FALSE),"")</f>
        <v/>
      </c>
      <c r="AU197" s="72" t="str">
        <f>IFERROR(VLOOKUP(AA197,CONTROLES!$A$6:$Y$25,5,FALSE),"")</f>
        <v/>
      </c>
      <c r="AV197" s="72" t="str">
        <f>IFERROR(VLOOKUP(AB197,CONTROLES!$A$6:$Y$25,5,FALSE),"")</f>
        <v/>
      </c>
      <c r="AW197" s="143">
        <f t="shared" si="40"/>
        <v>0</v>
      </c>
      <c r="AX197" s="143">
        <f t="shared" si="41"/>
        <v>0</v>
      </c>
      <c r="AY197" s="523"/>
      <c r="AZ197" s="510"/>
      <c r="BA197" s="507"/>
      <c r="BB197" s="508"/>
      <c r="BC197" s="510"/>
      <c r="BD197" s="512"/>
      <c r="BE197" s="493"/>
      <c r="BF197" s="643"/>
      <c r="BG197" s="645"/>
      <c r="BH197" s="533"/>
      <c r="BI197" s="514"/>
      <c r="BJ197" s="516"/>
      <c r="BK197" s="516"/>
    </row>
    <row r="198" spans="1:63" x14ac:dyDescent="0.25">
      <c r="A198" s="429"/>
      <c r="B198" s="429"/>
      <c r="C198" s="649"/>
      <c r="D198" s="563"/>
      <c r="E198" s="563"/>
      <c r="F198" s="657"/>
      <c r="G198" s="657"/>
      <c r="H198" s="657"/>
      <c r="I198" s="563"/>
      <c r="J198" s="160"/>
      <c r="K198" s="159"/>
      <c r="L198" s="649"/>
      <c r="M198" s="649"/>
      <c r="N198" s="650"/>
      <c r="O198" s="651"/>
      <c r="P198" s="651"/>
      <c r="Q198" s="651"/>
      <c r="R198" s="649"/>
      <c r="S198" s="73"/>
      <c r="T198" s="162">
        <f>IFERROR(VLOOKUP($S198,TABLAS!$A$10:$B$14,2,FALSE),0)</f>
        <v>0</v>
      </c>
      <c r="U198" s="652"/>
      <c r="V198" s="647"/>
      <c r="W198" s="647"/>
      <c r="X198" s="493"/>
      <c r="Y198" s="63"/>
      <c r="Z198" s="63"/>
      <c r="AA198" s="63"/>
      <c r="AB198" s="63"/>
      <c r="AC198" s="401" t="str">
        <f>IFERROR(VLOOKUP(Y198,CONTROLES!$A$5:$Y$297,2,FALSE),"")</f>
        <v/>
      </c>
      <c r="AD198" s="63"/>
      <c r="AE198" s="63"/>
      <c r="AF198" s="63"/>
      <c r="AG198" s="63"/>
      <c r="AH198" s="63"/>
      <c r="AI198" s="63"/>
      <c r="AJ198" s="63"/>
      <c r="AK198" s="63"/>
      <c r="AL198" s="63" t="str">
        <f>IFERROR(VLOOKUP(AB198,CONTROLES!$A$5:$Y$297,2,FALSE),"")</f>
        <v/>
      </c>
      <c r="AM198" s="63"/>
      <c r="AN198" s="63"/>
      <c r="AO198" s="163" t="str">
        <f>IFERROR(VLOOKUP(Y198,CONTROLES!$A$6:$Y$25,24,FALSE),"")</f>
        <v/>
      </c>
      <c r="AP198" s="163" t="str">
        <f>IFERROR(VLOOKUP(Z198,CONTROLES!$A$6:$Y$25,24,FALSE),"")</f>
        <v/>
      </c>
      <c r="AQ198" s="163" t="str">
        <f>IFERROR(VLOOKUP(AA198,CONTROLES!$A$6:$Y$25,24,FALSE),"")</f>
        <v/>
      </c>
      <c r="AR198" s="163" t="str">
        <f>IFERROR(VLOOKUP(AB198,CONTROLES!$A$6:$Y$25,24,FALSE),"")</f>
        <v/>
      </c>
      <c r="AS198" s="72" t="str">
        <f>IFERROR(VLOOKUP(Y198,CONTROLES!$A$6:$Y$25,5,FALSE),"")</f>
        <v/>
      </c>
      <c r="AT198" s="72" t="str">
        <f>IFERROR(VLOOKUP(Z198,CONTROLES!$A$6:$Y$25,5,FALSE),"")</f>
        <v/>
      </c>
      <c r="AU198" s="72" t="str">
        <f>IFERROR(VLOOKUP(AA198,CONTROLES!$A$6:$Y$25,5,FALSE),"")</f>
        <v/>
      </c>
      <c r="AV198" s="72" t="str">
        <f>IFERROR(VLOOKUP(AB198,CONTROLES!$A$6:$Y$25,5,FALSE),"")</f>
        <v/>
      </c>
      <c r="AW198" s="143">
        <f t="shared" si="40"/>
        <v>0</v>
      </c>
      <c r="AX198" s="143">
        <f t="shared" si="41"/>
        <v>0</v>
      </c>
      <c r="AY198" s="523"/>
      <c r="AZ198" s="510"/>
      <c r="BA198" s="507"/>
      <c r="BB198" s="508"/>
      <c r="BC198" s="510"/>
      <c r="BD198" s="512"/>
      <c r="BE198" s="493"/>
      <c r="BF198" s="643"/>
      <c r="BG198" s="645"/>
      <c r="BH198" s="533"/>
      <c r="BI198" s="514"/>
      <c r="BJ198" s="516"/>
      <c r="BK198" s="516"/>
    </row>
    <row r="199" spans="1:63" x14ac:dyDescent="0.25">
      <c r="A199" s="429"/>
      <c r="B199" s="429"/>
      <c r="C199" s="649"/>
      <c r="D199" s="563"/>
      <c r="E199" s="562"/>
      <c r="F199" s="657"/>
      <c r="G199" s="657"/>
      <c r="H199" s="657"/>
      <c r="I199" s="562"/>
      <c r="J199" s="160"/>
      <c r="K199" s="159"/>
      <c r="L199" s="649"/>
      <c r="M199" s="649"/>
      <c r="N199" s="650"/>
      <c r="O199" s="651"/>
      <c r="P199" s="651"/>
      <c r="Q199" s="651"/>
      <c r="R199" s="649"/>
      <c r="S199" s="73"/>
      <c r="T199" s="162">
        <f>IFERROR(VLOOKUP($S199,TABLAS!$A$10:$B$14,2,FALSE),0)</f>
        <v>0</v>
      </c>
      <c r="U199" s="652"/>
      <c r="V199" s="647"/>
      <c r="W199" s="647"/>
      <c r="X199" s="493"/>
      <c r="Y199" s="63"/>
      <c r="Z199" s="63"/>
      <c r="AA199" s="63"/>
      <c r="AB199" s="63"/>
      <c r="AC199" s="401" t="str">
        <f>IFERROR(VLOOKUP(Y199,CONTROLES!$A$5:$Y$297,2,FALSE),"")</f>
        <v/>
      </c>
      <c r="AD199" s="63"/>
      <c r="AE199" s="63"/>
      <c r="AF199" s="63"/>
      <c r="AG199" s="63"/>
      <c r="AH199" s="63"/>
      <c r="AI199" s="63"/>
      <c r="AJ199" s="63"/>
      <c r="AK199" s="63"/>
      <c r="AL199" s="63" t="str">
        <f>IFERROR(VLOOKUP(AB199,CONTROLES!$A$5:$Y$297,2,FALSE),"")</f>
        <v/>
      </c>
      <c r="AM199" s="63"/>
      <c r="AN199" s="63"/>
      <c r="AO199" s="163" t="str">
        <f>IFERROR(VLOOKUP(Y199,CONTROLES!$A$6:$Y$25,24,FALSE),"")</f>
        <v/>
      </c>
      <c r="AP199" s="163" t="str">
        <f>IFERROR(VLOOKUP(Z199,CONTROLES!$A$6:$Y$25,24,FALSE),"")</f>
        <v/>
      </c>
      <c r="AQ199" s="163" t="str">
        <f>IFERROR(VLOOKUP(AA199,CONTROLES!$A$6:$Y$25,24,FALSE),"")</f>
        <v/>
      </c>
      <c r="AR199" s="163" t="str">
        <f>IFERROR(VLOOKUP(AB199,CONTROLES!$A$6:$Y$25,24,FALSE),"")</f>
        <v/>
      </c>
      <c r="AS199" s="72" t="str">
        <f>IFERROR(VLOOKUP(Y199,CONTROLES!$A$6:$Y$25,5,FALSE),"")</f>
        <v/>
      </c>
      <c r="AT199" s="72" t="str">
        <f>IFERROR(VLOOKUP(Z199,CONTROLES!$A$6:$Y$25,5,FALSE),"")</f>
        <v/>
      </c>
      <c r="AU199" s="72" t="str">
        <f>IFERROR(VLOOKUP(AA199,CONTROLES!$A$6:$Y$25,5,FALSE),"")</f>
        <v/>
      </c>
      <c r="AV199" s="72" t="str">
        <f>IFERROR(VLOOKUP(AB199,CONTROLES!$A$6:$Y$25,5,FALSE),"")</f>
        <v/>
      </c>
      <c r="AW199" s="143">
        <f t="shared" si="40"/>
        <v>0</v>
      </c>
      <c r="AX199" s="143">
        <f t="shared" si="41"/>
        <v>0</v>
      </c>
      <c r="AY199" s="653"/>
      <c r="AZ199" s="510"/>
      <c r="BA199" s="648"/>
      <c r="BB199" s="508"/>
      <c r="BC199" s="510"/>
      <c r="BD199" s="512"/>
      <c r="BE199" s="493"/>
      <c r="BF199" s="644"/>
      <c r="BG199" s="645"/>
      <c r="BH199" s="646"/>
      <c r="BI199" s="514"/>
      <c r="BJ199" s="516"/>
      <c r="BK199" s="516"/>
    </row>
    <row r="200" spans="1:63" x14ac:dyDescent="0.25">
      <c r="A200" s="669">
        <f>A193+1</f>
        <v>29</v>
      </c>
      <c r="B200" s="669" t="s">
        <v>375</v>
      </c>
      <c r="C200" s="763" t="s">
        <v>316</v>
      </c>
      <c r="D200" s="695" t="s">
        <v>376</v>
      </c>
      <c r="E200" s="745" t="s">
        <v>377</v>
      </c>
      <c r="F200" s="714" t="s">
        <v>132</v>
      </c>
      <c r="G200" s="714" t="s">
        <v>133</v>
      </c>
      <c r="H200" s="714" t="s">
        <v>134</v>
      </c>
      <c r="I200" s="693" t="s">
        <v>378</v>
      </c>
      <c r="J200" s="397">
        <v>1</v>
      </c>
      <c r="K200" s="398" t="s">
        <v>379</v>
      </c>
      <c r="L200" s="677" t="s">
        <v>380</v>
      </c>
      <c r="M200" s="677" t="s">
        <v>160</v>
      </c>
      <c r="N200" s="701" t="s">
        <v>381</v>
      </c>
      <c r="O200" s="700" t="s">
        <v>382</v>
      </c>
      <c r="P200" s="700" t="s">
        <v>339</v>
      </c>
      <c r="Q200" s="700" t="s">
        <v>325</v>
      </c>
      <c r="R200" s="677" t="s">
        <v>228</v>
      </c>
      <c r="S200" s="400" t="s">
        <v>146</v>
      </c>
      <c r="T200" s="400">
        <f>IFERROR(VLOOKUP($S200,TABLAS!$A$10:$B$14,2,FALSE),0)</f>
        <v>3</v>
      </c>
      <c r="U200" s="698" t="s">
        <v>145</v>
      </c>
      <c r="V200" s="697">
        <f>IFERROR(VLOOKUP($U200,#REF!,2,FALSE),0)</f>
        <v>0</v>
      </c>
      <c r="W200" s="697">
        <f>MAX($T200:$T206)*V200</f>
        <v>0</v>
      </c>
      <c r="X200" s="443" t="b">
        <f>IF(OR(W200="11",W200="12",W200="21",W200="22",W200="31"),"BAJO",IF(OR(W200="13",W200="23",W200="32",W200="41"),"LEVE",IF(OR(W200="14",W200="15",W200="24",W200="33",W200="43",W200="42",W200="52",W200="51"),"MODERADO",IF(OR(W200="25",W200="34",W200="35",W200="44",W200="45",W200="53",W200="54",W200="55"),"IMPORTANTE"))))</f>
        <v>0</v>
      </c>
      <c r="Y200" s="401">
        <v>149</v>
      </c>
      <c r="Z200" s="401"/>
      <c r="AA200" s="401"/>
      <c r="AB200" s="401"/>
      <c r="AC200" s="401" t="str">
        <f>IFERROR(VLOOKUP(Y200,CONTROLES!$A$5:$Y$297,2,FALSE),"")</f>
        <v>APLICACIÓN DEL PR-CR-17 SEGURO DE VIDA DEUDORES</v>
      </c>
      <c r="AD200" s="401"/>
      <c r="AE200" s="401"/>
      <c r="AF200" s="401"/>
      <c r="AG200" s="401"/>
      <c r="AH200" s="401"/>
      <c r="AI200" s="401"/>
      <c r="AJ200" s="401"/>
      <c r="AK200" s="401"/>
      <c r="AL200" s="401" t="str">
        <f>IFERROR(VLOOKUP(AB200,CONTROLES!$A$5:$Y$297,2,FALSE),"")</f>
        <v/>
      </c>
      <c r="AM200" s="401"/>
      <c r="AN200" s="401"/>
      <c r="AO200" s="402" t="str">
        <f>IFERROR(VLOOKUP(Y200,CONTROLES!$A$6:$Y$25,24,FALSE),"")</f>
        <v/>
      </c>
      <c r="AP200" s="402" t="str">
        <f>IFERROR(VLOOKUP(Z200,CONTROLES!$A$6:$Y$25,24,FALSE),"")</f>
        <v/>
      </c>
      <c r="AQ200" s="402" t="str">
        <f>IFERROR(VLOOKUP(AA200,CONTROLES!$A$6:$Y$25,24,FALSE),"")</f>
        <v/>
      </c>
      <c r="AR200" s="402" t="str">
        <f>IFERROR(VLOOKUP(AB200,CONTROLES!$A$6:$Y$25,24,FALSE),"")</f>
        <v/>
      </c>
      <c r="AS200" s="401" t="str">
        <f>IFERROR(VLOOKUP(Y200,CONTROLES!$A$6:$Y$25,5,FALSE),"")</f>
        <v/>
      </c>
      <c r="AT200" s="401" t="str">
        <f>IFERROR(VLOOKUP(Z200,CONTROLES!$A$6:$Y$25,5,FALSE),"")</f>
        <v/>
      </c>
      <c r="AU200" s="401" t="str">
        <f>IFERROR(VLOOKUP(AA200,CONTROLES!$A$6:$Y$25,5,FALSE),"")</f>
        <v/>
      </c>
      <c r="AV200" s="401" t="str">
        <f>IFERROR(VLOOKUP(AB200,CONTROLES!$A$6:$Y$25,5,FALSE),"")</f>
        <v/>
      </c>
      <c r="AW200" s="403">
        <f t="shared" si="40"/>
        <v>0</v>
      </c>
      <c r="AX200" s="403">
        <f t="shared" si="41"/>
        <v>0</v>
      </c>
      <c r="AY200" s="674" t="str">
        <f>IF(MAX(AX200:AX206)&gt;MAX(BF200:BF206),"Consecuencia",IF(MAX(AX200:AX206)&gt;MAX(BF200:BF206),"Probabilidad",""))</f>
        <v/>
      </c>
      <c r="AZ200" s="672">
        <f>IF(AY200="Probabilidad",MAX(BF200:BF206),MAX(AX200:AX206))</f>
        <v>0</v>
      </c>
      <c r="BA200" s="440" t="str" cm="1">
        <f t="array" ref="BA200">IF(OR(AY200="Consecuencia",AY200="Probabilidad"),IF(AZ200&lt;CONTROLES!$AA$16:$AB$16,IF(AND(AZ200&gt;=CONTROLES!$AA$15,AZ200&lt;CONTROLES!$AB$15),CONTROLES!$AC$15,IF(AND(AZ200&gt;=CONTROLES!$AA$14,AZ200&lt;CONTROLES!$AB$14),CONTROLES!$AC$14,IF(AND(AZ200&gt;=CONTROLES!$AA$13,AZ200&lt;CONTROLES!$AB$13),CONTROLES!$AC$13,IF(AND(AZ200&gt;=CONTROLES!$AA$12,AZ200&lt;=CONTROLES!$AB$12),CONTROLES!$AC$12))))),"")</f>
        <v/>
      </c>
      <c r="BB200" s="671" t="s">
        <v>144</v>
      </c>
      <c r="BC200" s="672">
        <f>VLOOKUP(BB200,TABLAS!$A$10:$B$14,2,FALSE)</f>
        <v>5</v>
      </c>
      <c r="BD200" s="673" t="s">
        <v>211</v>
      </c>
      <c r="BE200" s="443">
        <f>VLOOKUP(BD200,TABLAS!$A$2:$B$6,2,FALSE)</f>
        <v>2</v>
      </c>
      <c r="BF200" s="683" t="str">
        <f>BC200&amp;BE200</f>
        <v>52</v>
      </c>
      <c r="BG200" s="686" t="str">
        <f>IF(OR(BF200="11",BF200="12",BF200="21",BF200="22",BF200="31"),"BAJO",IF(OR(BF200="13",BF200="23",BF200="32",BF200="41"),"LEVE",IF(OR(BF200="14",BF200="15",BF200="24",BF200="33",BF200="43",BF200="42",BF200="52",BF200="51"),"MODERADO",IF(OR(BF200="25",BF200="34",BF200="35",BF200="44",BF200="45",BF200="53",BF200="54",BF200="55"),"IMPORTANTE",""))))</f>
        <v>MODERADO</v>
      </c>
      <c r="BH200" s="678" t="s">
        <v>148</v>
      </c>
      <c r="BI200" s="681" t="s">
        <v>189</v>
      </c>
      <c r="BJ200" s="682" t="str">
        <f>IF(BH200="SI","NO","SI")</f>
        <v>NO</v>
      </c>
      <c r="BK200" s="682"/>
    </row>
    <row r="201" spans="1:63" ht="26.4" x14ac:dyDescent="0.25">
      <c r="A201" s="669"/>
      <c r="B201" s="669"/>
      <c r="C201" s="763"/>
      <c r="D201" s="695"/>
      <c r="E201" s="746"/>
      <c r="F201" s="714"/>
      <c r="G201" s="714"/>
      <c r="H201" s="714"/>
      <c r="I201" s="715"/>
      <c r="J201" s="397">
        <v>2</v>
      </c>
      <c r="K201" s="398" t="s">
        <v>383</v>
      </c>
      <c r="L201" s="677"/>
      <c r="M201" s="677"/>
      <c r="N201" s="701"/>
      <c r="O201" s="700"/>
      <c r="P201" s="700"/>
      <c r="Q201" s="700"/>
      <c r="R201" s="677"/>
      <c r="S201" s="400" t="s">
        <v>155</v>
      </c>
      <c r="T201" s="400">
        <f>IFERROR(VLOOKUP($S201,TABLAS!$A$10:$B$14,2,FALSE),0)</f>
        <v>2</v>
      </c>
      <c r="U201" s="698"/>
      <c r="V201" s="697"/>
      <c r="W201" s="697"/>
      <c r="X201" s="443"/>
      <c r="Y201" s="401">
        <v>150</v>
      </c>
      <c r="Z201" s="401"/>
      <c r="AA201" s="401"/>
      <c r="AB201" s="401"/>
      <c r="AC201" s="401" t="str">
        <f>IFERROR(VLOOKUP(Y201,CONTROLES!$A$5:$Y$297,2,FALSE),"")</f>
        <v>APLICACIÓN DE LOS FORMATOS AUTORIZADOS PARA LA DECLARACIÓN DE CONDICIONES DE SALUD (Externo 01 declaración asegurabilidad la equidad, FO-CR-28, FO-CR-33)</v>
      </c>
      <c r="AD201" s="401"/>
      <c r="AE201" s="401"/>
      <c r="AF201" s="401"/>
      <c r="AG201" s="401"/>
      <c r="AH201" s="401"/>
      <c r="AI201" s="401"/>
      <c r="AJ201" s="401"/>
      <c r="AK201" s="401"/>
      <c r="AL201" s="401" t="str">
        <f>IFERROR(VLOOKUP(AB201,CONTROLES!$A$5:$Y$297,2,FALSE),"")</f>
        <v/>
      </c>
      <c r="AM201" s="401"/>
      <c r="AN201" s="401"/>
      <c r="AO201" s="402" t="str">
        <f>IFERROR(VLOOKUP(Y201,CONTROLES!$A$6:$Y$25,24,FALSE),"")</f>
        <v/>
      </c>
      <c r="AP201" s="402" t="str">
        <f>IFERROR(VLOOKUP(Z201,CONTROLES!$A$6:$Y$25,24,FALSE),"")</f>
        <v/>
      </c>
      <c r="AQ201" s="402" t="str">
        <f>IFERROR(VLOOKUP(AA201,CONTROLES!$A$6:$Y$25,24,FALSE),"")</f>
        <v/>
      </c>
      <c r="AR201" s="402" t="str">
        <f>IFERROR(VLOOKUP(AB201,CONTROLES!$A$6:$Y$25,24,FALSE),"")</f>
        <v/>
      </c>
      <c r="AS201" s="401" t="str">
        <f>IFERROR(VLOOKUP(Y201,CONTROLES!$A$6:$Y$25,5,FALSE),"")</f>
        <v/>
      </c>
      <c r="AT201" s="401" t="str">
        <f>IFERROR(VLOOKUP(Z201,CONTROLES!$A$6:$Y$25,5,FALSE),"")</f>
        <v/>
      </c>
      <c r="AU201" s="401" t="str">
        <f>IFERROR(VLOOKUP(AA201,CONTROLES!$A$6:$Y$25,5,FALSE),"")</f>
        <v/>
      </c>
      <c r="AV201" s="401" t="str">
        <f>IFERROR(VLOOKUP(AB201,CONTROLES!$A$6:$Y$25,5,FALSE),"")</f>
        <v/>
      </c>
      <c r="AW201" s="403">
        <f t="shared" si="40"/>
        <v>0</v>
      </c>
      <c r="AX201" s="403">
        <f t="shared" si="41"/>
        <v>0</v>
      </c>
      <c r="AY201" s="675"/>
      <c r="AZ201" s="672"/>
      <c r="BA201" s="441"/>
      <c r="BB201" s="671"/>
      <c r="BC201" s="672"/>
      <c r="BD201" s="673"/>
      <c r="BE201" s="443"/>
      <c r="BF201" s="684"/>
      <c r="BG201" s="686"/>
      <c r="BH201" s="679"/>
      <c r="BI201" s="681"/>
      <c r="BJ201" s="682"/>
      <c r="BK201" s="682"/>
    </row>
    <row r="202" spans="1:63" x14ac:dyDescent="0.25">
      <c r="A202" s="669"/>
      <c r="B202" s="669"/>
      <c r="C202" s="763"/>
      <c r="D202" s="695"/>
      <c r="E202" s="746"/>
      <c r="F202" s="714"/>
      <c r="G202" s="714"/>
      <c r="H202" s="714"/>
      <c r="I202" s="715"/>
      <c r="J202" s="397"/>
      <c r="K202" s="398"/>
      <c r="L202" s="677"/>
      <c r="M202" s="677"/>
      <c r="N202" s="701"/>
      <c r="O202" s="700"/>
      <c r="P202" s="700"/>
      <c r="Q202" s="700"/>
      <c r="R202" s="677"/>
      <c r="S202" s="400"/>
      <c r="T202" s="400">
        <f>IFERROR(VLOOKUP($S202,TABLAS!$A$10:$B$14,2,FALSE),0)</f>
        <v>0</v>
      </c>
      <c r="U202" s="698"/>
      <c r="V202" s="697"/>
      <c r="W202" s="697"/>
      <c r="X202" s="443"/>
      <c r="Y202" s="401"/>
      <c r="Z202" s="401"/>
      <c r="AA202" s="401"/>
      <c r="AB202" s="401"/>
      <c r="AC202" s="401" t="str">
        <f>IFERROR(VLOOKUP(Y202,CONTROLES!$A$5:$Y$297,2,FALSE),"")</f>
        <v/>
      </c>
      <c r="AD202" s="401"/>
      <c r="AE202" s="401"/>
      <c r="AF202" s="401"/>
      <c r="AG202" s="401"/>
      <c r="AH202" s="401"/>
      <c r="AI202" s="401"/>
      <c r="AJ202" s="401"/>
      <c r="AK202" s="401"/>
      <c r="AL202" s="401" t="str">
        <f>IFERROR(VLOOKUP(AB202,CONTROLES!$A$5:$Y$297,2,FALSE),"")</f>
        <v/>
      </c>
      <c r="AM202" s="401"/>
      <c r="AN202" s="401"/>
      <c r="AO202" s="402" t="str">
        <f>IFERROR(VLOOKUP(Y202,CONTROLES!$A$6:$Y$25,24,FALSE),"")</f>
        <v/>
      </c>
      <c r="AP202" s="402" t="str">
        <f>IFERROR(VLOOKUP(Z202,CONTROLES!$A$6:$Y$25,24,FALSE),"")</f>
        <v/>
      </c>
      <c r="AQ202" s="402" t="str">
        <f>IFERROR(VLOOKUP(AA202,CONTROLES!$A$6:$Y$25,24,FALSE),"")</f>
        <v/>
      </c>
      <c r="AR202" s="402" t="str">
        <f>IFERROR(VLOOKUP(AB202,CONTROLES!$A$6:$Y$25,24,FALSE),"")</f>
        <v/>
      </c>
      <c r="AS202" s="401" t="str">
        <f>IFERROR(VLOOKUP(Y202,CONTROLES!$A$6:$Y$25,5,FALSE),"")</f>
        <v/>
      </c>
      <c r="AT202" s="401" t="str">
        <f>IFERROR(VLOOKUP(Z202,CONTROLES!$A$6:$Y$25,5,FALSE),"")</f>
        <v/>
      </c>
      <c r="AU202" s="401" t="str">
        <f>IFERROR(VLOOKUP(AA202,CONTROLES!$A$6:$Y$25,5,FALSE),"")</f>
        <v/>
      </c>
      <c r="AV202" s="401" t="str">
        <f>IFERROR(VLOOKUP(AB202,CONTROLES!$A$6:$Y$25,5,FALSE),"")</f>
        <v/>
      </c>
      <c r="AW202" s="403">
        <f t="shared" si="40"/>
        <v>0</v>
      </c>
      <c r="AX202" s="403">
        <f t="shared" si="41"/>
        <v>0</v>
      </c>
      <c r="AY202" s="675"/>
      <c r="AZ202" s="672"/>
      <c r="BA202" s="441"/>
      <c r="BB202" s="671"/>
      <c r="BC202" s="672"/>
      <c r="BD202" s="673"/>
      <c r="BE202" s="443"/>
      <c r="BF202" s="684"/>
      <c r="BG202" s="686"/>
      <c r="BH202" s="679"/>
      <c r="BI202" s="681"/>
      <c r="BJ202" s="682"/>
      <c r="BK202" s="682"/>
    </row>
    <row r="203" spans="1:63" x14ac:dyDescent="0.25">
      <c r="A203" s="669"/>
      <c r="B203" s="669"/>
      <c r="C203" s="763"/>
      <c r="D203" s="695"/>
      <c r="E203" s="746"/>
      <c r="F203" s="714"/>
      <c r="G203" s="714"/>
      <c r="H203" s="714"/>
      <c r="I203" s="715"/>
      <c r="J203" s="397"/>
      <c r="K203" s="398"/>
      <c r="L203" s="677"/>
      <c r="M203" s="677"/>
      <c r="N203" s="701"/>
      <c r="O203" s="700"/>
      <c r="P203" s="700"/>
      <c r="Q203" s="700"/>
      <c r="R203" s="677"/>
      <c r="S203" s="400"/>
      <c r="T203" s="400">
        <f>IFERROR(VLOOKUP($S203,TABLAS!$A$10:$B$14,2,FALSE),0)</f>
        <v>0</v>
      </c>
      <c r="U203" s="698"/>
      <c r="V203" s="697"/>
      <c r="W203" s="697"/>
      <c r="X203" s="443"/>
      <c r="Y203" s="401"/>
      <c r="Z203" s="401"/>
      <c r="AA203" s="401"/>
      <c r="AB203" s="401"/>
      <c r="AC203" s="401" t="str">
        <f>IFERROR(VLOOKUP(Y203,CONTROLES!$A$5:$Y$297,2,FALSE),"")</f>
        <v/>
      </c>
      <c r="AD203" s="401"/>
      <c r="AE203" s="401"/>
      <c r="AF203" s="401"/>
      <c r="AG203" s="401"/>
      <c r="AH203" s="401"/>
      <c r="AI203" s="401"/>
      <c r="AJ203" s="401"/>
      <c r="AK203" s="401"/>
      <c r="AL203" s="401" t="str">
        <f>IFERROR(VLOOKUP(AB203,CONTROLES!$A$5:$Y$297,2,FALSE),"")</f>
        <v/>
      </c>
      <c r="AM203" s="401"/>
      <c r="AN203" s="401"/>
      <c r="AO203" s="402" t="str">
        <f>IFERROR(VLOOKUP(Y203,CONTROLES!$A$6:$Y$25,24,FALSE),"")</f>
        <v/>
      </c>
      <c r="AP203" s="402" t="str">
        <f>IFERROR(VLOOKUP(Z203,CONTROLES!$A$6:$Y$25,24,FALSE),"")</f>
        <v/>
      </c>
      <c r="AQ203" s="402" t="str">
        <f>IFERROR(VLOOKUP(AA203,CONTROLES!$A$6:$Y$25,24,FALSE),"")</f>
        <v/>
      </c>
      <c r="AR203" s="402" t="str">
        <f>IFERROR(VLOOKUP(AB203,CONTROLES!$A$6:$Y$25,24,FALSE),"")</f>
        <v/>
      </c>
      <c r="AS203" s="401" t="str">
        <f>IFERROR(VLOOKUP(Y203,CONTROLES!$A$6:$Y$25,5,FALSE),"")</f>
        <v/>
      </c>
      <c r="AT203" s="401" t="str">
        <f>IFERROR(VLOOKUP(Z203,CONTROLES!$A$6:$Y$25,5,FALSE),"")</f>
        <v/>
      </c>
      <c r="AU203" s="401" t="str">
        <f>IFERROR(VLOOKUP(AA203,CONTROLES!$A$6:$Y$25,5,FALSE),"")</f>
        <v/>
      </c>
      <c r="AV203" s="401" t="str">
        <f>IFERROR(VLOOKUP(AB203,CONTROLES!$A$6:$Y$25,5,FALSE),"")</f>
        <v/>
      </c>
      <c r="AW203" s="403">
        <f t="shared" si="40"/>
        <v>0</v>
      </c>
      <c r="AX203" s="403">
        <f t="shared" si="41"/>
        <v>0</v>
      </c>
      <c r="AY203" s="675"/>
      <c r="AZ203" s="672"/>
      <c r="BA203" s="441"/>
      <c r="BB203" s="671"/>
      <c r="BC203" s="672"/>
      <c r="BD203" s="673"/>
      <c r="BE203" s="443"/>
      <c r="BF203" s="684"/>
      <c r="BG203" s="686"/>
      <c r="BH203" s="679"/>
      <c r="BI203" s="681"/>
      <c r="BJ203" s="682"/>
      <c r="BK203" s="682"/>
    </row>
    <row r="204" spans="1:63" x14ac:dyDescent="0.25">
      <c r="A204" s="669"/>
      <c r="B204" s="669"/>
      <c r="C204" s="763"/>
      <c r="D204" s="695"/>
      <c r="E204" s="746"/>
      <c r="F204" s="714"/>
      <c r="G204" s="714"/>
      <c r="H204" s="714"/>
      <c r="I204" s="715"/>
      <c r="J204" s="397"/>
      <c r="K204" s="398"/>
      <c r="L204" s="677"/>
      <c r="M204" s="677"/>
      <c r="N204" s="701"/>
      <c r="O204" s="700"/>
      <c r="P204" s="700"/>
      <c r="Q204" s="700"/>
      <c r="R204" s="677"/>
      <c r="S204" s="400"/>
      <c r="T204" s="400">
        <f>IFERROR(VLOOKUP($S204,TABLAS!$A$10:$B$14,2,FALSE),0)</f>
        <v>0</v>
      </c>
      <c r="U204" s="698"/>
      <c r="V204" s="697"/>
      <c r="W204" s="697"/>
      <c r="X204" s="443"/>
      <c r="Y204" s="401"/>
      <c r="Z204" s="401"/>
      <c r="AA204" s="401"/>
      <c r="AB204" s="401"/>
      <c r="AC204" s="401" t="str">
        <f>IFERROR(VLOOKUP(Y204,CONTROLES!$A$5:$Y$297,2,FALSE),"")</f>
        <v/>
      </c>
      <c r="AD204" s="401"/>
      <c r="AE204" s="401"/>
      <c r="AF204" s="401"/>
      <c r="AG204" s="401"/>
      <c r="AH204" s="401"/>
      <c r="AI204" s="401"/>
      <c r="AJ204" s="401"/>
      <c r="AK204" s="401"/>
      <c r="AL204" s="401" t="str">
        <f>IFERROR(VLOOKUP(AB204,CONTROLES!$A$5:$Y$297,2,FALSE),"")</f>
        <v/>
      </c>
      <c r="AM204" s="401"/>
      <c r="AN204" s="401"/>
      <c r="AO204" s="402" t="str">
        <f>IFERROR(VLOOKUP(Y204,CONTROLES!$A$6:$Y$25,24,FALSE),"")</f>
        <v/>
      </c>
      <c r="AP204" s="402" t="str">
        <f>IFERROR(VLOOKUP(Z204,CONTROLES!$A$6:$Y$25,24,FALSE),"")</f>
        <v/>
      </c>
      <c r="AQ204" s="402" t="str">
        <f>IFERROR(VLOOKUP(AA204,CONTROLES!$A$6:$Y$25,24,FALSE),"")</f>
        <v/>
      </c>
      <c r="AR204" s="402" t="str">
        <f>IFERROR(VLOOKUP(AB204,CONTROLES!$A$6:$Y$25,24,FALSE),"")</f>
        <v/>
      </c>
      <c r="AS204" s="401" t="str">
        <f>IFERROR(VLOOKUP(Y204,CONTROLES!$A$6:$Y$25,5,FALSE),"")</f>
        <v/>
      </c>
      <c r="AT204" s="401" t="str">
        <f>IFERROR(VLOOKUP(Z204,CONTROLES!$A$6:$Y$25,5,FALSE),"")</f>
        <v/>
      </c>
      <c r="AU204" s="401" t="str">
        <f>IFERROR(VLOOKUP(AA204,CONTROLES!$A$6:$Y$25,5,FALSE),"")</f>
        <v/>
      </c>
      <c r="AV204" s="401" t="str">
        <f>IFERROR(VLOOKUP(AB204,CONTROLES!$A$6:$Y$25,5,FALSE),"")</f>
        <v/>
      </c>
      <c r="AW204" s="403">
        <f t="shared" si="40"/>
        <v>0</v>
      </c>
      <c r="AX204" s="403">
        <f t="shared" si="41"/>
        <v>0</v>
      </c>
      <c r="AY204" s="675"/>
      <c r="AZ204" s="672"/>
      <c r="BA204" s="441"/>
      <c r="BB204" s="671"/>
      <c r="BC204" s="672"/>
      <c r="BD204" s="673"/>
      <c r="BE204" s="443"/>
      <c r="BF204" s="684"/>
      <c r="BG204" s="686"/>
      <c r="BH204" s="679"/>
      <c r="BI204" s="681"/>
      <c r="BJ204" s="682"/>
      <c r="BK204" s="682"/>
    </row>
    <row r="205" spans="1:63" x14ac:dyDescent="0.25">
      <c r="A205" s="669"/>
      <c r="B205" s="669"/>
      <c r="C205" s="763"/>
      <c r="D205" s="695"/>
      <c r="E205" s="746"/>
      <c r="F205" s="714"/>
      <c r="G205" s="714"/>
      <c r="H205" s="714"/>
      <c r="I205" s="715"/>
      <c r="J205" s="397"/>
      <c r="K205" s="398"/>
      <c r="L205" s="677"/>
      <c r="M205" s="677"/>
      <c r="N205" s="701"/>
      <c r="O205" s="700"/>
      <c r="P205" s="700"/>
      <c r="Q205" s="700"/>
      <c r="R205" s="677"/>
      <c r="S205" s="400"/>
      <c r="T205" s="400">
        <f>IFERROR(VLOOKUP($S205,TABLAS!$A$10:$B$14,2,FALSE),0)</f>
        <v>0</v>
      </c>
      <c r="U205" s="698"/>
      <c r="V205" s="697"/>
      <c r="W205" s="697"/>
      <c r="X205" s="443"/>
      <c r="Y205" s="401"/>
      <c r="Z205" s="401"/>
      <c r="AA205" s="401"/>
      <c r="AB205" s="401"/>
      <c r="AC205" s="401" t="str">
        <f>IFERROR(VLOOKUP(Y205,CONTROLES!$A$5:$Y$297,2,FALSE),"")</f>
        <v/>
      </c>
      <c r="AD205" s="401"/>
      <c r="AE205" s="401"/>
      <c r="AF205" s="401"/>
      <c r="AG205" s="401"/>
      <c r="AH205" s="401"/>
      <c r="AI205" s="401"/>
      <c r="AJ205" s="401"/>
      <c r="AK205" s="401"/>
      <c r="AL205" s="401" t="str">
        <f>IFERROR(VLOOKUP(AB205,CONTROLES!$A$5:$Y$297,2,FALSE),"")</f>
        <v/>
      </c>
      <c r="AM205" s="401"/>
      <c r="AN205" s="401"/>
      <c r="AO205" s="402" t="str">
        <f>IFERROR(VLOOKUP(Y205,CONTROLES!$A$6:$Y$25,24,FALSE),"")</f>
        <v/>
      </c>
      <c r="AP205" s="402" t="str">
        <f>IFERROR(VLOOKUP(Z205,CONTROLES!$A$6:$Y$25,24,FALSE),"")</f>
        <v/>
      </c>
      <c r="AQ205" s="402" t="str">
        <f>IFERROR(VLOOKUP(AA205,CONTROLES!$A$6:$Y$25,24,FALSE),"")</f>
        <v/>
      </c>
      <c r="AR205" s="402" t="str">
        <f>IFERROR(VLOOKUP(AB205,CONTROLES!$A$6:$Y$25,24,FALSE),"")</f>
        <v/>
      </c>
      <c r="AS205" s="401" t="str">
        <f>IFERROR(VLOOKUP(Y205,CONTROLES!$A$6:$Y$25,5,FALSE),"")</f>
        <v/>
      </c>
      <c r="AT205" s="401" t="str">
        <f>IFERROR(VLOOKUP(Z205,CONTROLES!$A$6:$Y$25,5,FALSE),"")</f>
        <v/>
      </c>
      <c r="AU205" s="401" t="str">
        <f>IFERROR(VLOOKUP(AA205,CONTROLES!$A$6:$Y$25,5,FALSE),"")</f>
        <v/>
      </c>
      <c r="AV205" s="401" t="str">
        <f>IFERROR(VLOOKUP(AB205,CONTROLES!$A$6:$Y$25,5,FALSE),"")</f>
        <v/>
      </c>
      <c r="AW205" s="403">
        <f t="shared" si="40"/>
        <v>0</v>
      </c>
      <c r="AX205" s="403">
        <f t="shared" si="41"/>
        <v>0</v>
      </c>
      <c r="AY205" s="675"/>
      <c r="AZ205" s="672"/>
      <c r="BA205" s="441"/>
      <c r="BB205" s="671"/>
      <c r="BC205" s="672"/>
      <c r="BD205" s="673"/>
      <c r="BE205" s="443"/>
      <c r="BF205" s="684"/>
      <c r="BG205" s="686"/>
      <c r="BH205" s="679"/>
      <c r="BI205" s="681"/>
      <c r="BJ205" s="682"/>
      <c r="BK205" s="682"/>
    </row>
    <row r="206" spans="1:63" x14ac:dyDescent="0.25">
      <c r="A206" s="669"/>
      <c r="B206" s="669"/>
      <c r="C206" s="763"/>
      <c r="D206" s="695"/>
      <c r="E206" s="747"/>
      <c r="F206" s="714"/>
      <c r="G206" s="714"/>
      <c r="H206" s="714"/>
      <c r="I206" s="716"/>
      <c r="J206" s="397"/>
      <c r="K206" s="398"/>
      <c r="L206" s="677"/>
      <c r="M206" s="677"/>
      <c r="N206" s="701"/>
      <c r="O206" s="700"/>
      <c r="P206" s="700"/>
      <c r="Q206" s="700"/>
      <c r="R206" s="677"/>
      <c r="S206" s="400"/>
      <c r="T206" s="400">
        <f>IFERROR(VLOOKUP($S206,TABLAS!$A$10:$B$14,2,FALSE),0)</f>
        <v>0</v>
      </c>
      <c r="U206" s="698"/>
      <c r="V206" s="697"/>
      <c r="W206" s="697"/>
      <c r="X206" s="443"/>
      <c r="Y206" s="401"/>
      <c r="Z206" s="401"/>
      <c r="AA206" s="401"/>
      <c r="AB206" s="401"/>
      <c r="AC206" s="401" t="str">
        <f>IFERROR(VLOOKUP(Y206,CONTROLES!$A$5:$Y$297,2,FALSE),"")</f>
        <v/>
      </c>
      <c r="AD206" s="401"/>
      <c r="AE206" s="401"/>
      <c r="AF206" s="401"/>
      <c r="AG206" s="401"/>
      <c r="AH206" s="401"/>
      <c r="AI206" s="401"/>
      <c r="AJ206" s="401"/>
      <c r="AK206" s="401"/>
      <c r="AL206" s="401" t="str">
        <f>IFERROR(VLOOKUP(AB206,CONTROLES!$A$5:$Y$297,2,FALSE),"")</f>
        <v/>
      </c>
      <c r="AM206" s="401"/>
      <c r="AN206" s="401"/>
      <c r="AO206" s="402" t="str">
        <f>IFERROR(VLOOKUP(Y206,CONTROLES!$A$6:$Y$25,24,FALSE),"")</f>
        <v/>
      </c>
      <c r="AP206" s="402" t="str">
        <f>IFERROR(VLOOKUP(Z206,CONTROLES!$A$6:$Y$25,24,FALSE),"")</f>
        <v/>
      </c>
      <c r="AQ206" s="402" t="str">
        <f>IFERROR(VLOOKUP(AA206,CONTROLES!$A$6:$Y$25,24,FALSE),"")</f>
        <v/>
      </c>
      <c r="AR206" s="402" t="str">
        <f>IFERROR(VLOOKUP(AB206,CONTROLES!$A$6:$Y$25,24,FALSE),"")</f>
        <v/>
      </c>
      <c r="AS206" s="401" t="str">
        <f>IFERROR(VLOOKUP(Y206,CONTROLES!$A$6:$Y$25,5,FALSE),"")</f>
        <v/>
      </c>
      <c r="AT206" s="401" t="str">
        <f>IFERROR(VLOOKUP(Z206,CONTROLES!$A$6:$Y$25,5,FALSE),"")</f>
        <v/>
      </c>
      <c r="AU206" s="401" t="str">
        <f>IFERROR(VLOOKUP(AA206,CONTROLES!$A$6:$Y$25,5,FALSE),"")</f>
        <v/>
      </c>
      <c r="AV206" s="401" t="str">
        <f>IFERROR(VLOOKUP(AB206,CONTROLES!$A$6:$Y$25,5,FALSE),"")</f>
        <v/>
      </c>
      <c r="AW206" s="403">
        <f t="shared" si="40"/>
        <v>0</v>
      </c>
      <c r="AX206" s="403">
        <f t="shared" si="41"/>
        <v>0</v>
      </c>
      <c r="AY206" s="676"/>
      <c r="AZ206" s="672"/>
      <c r="BA206" s="442"/>
      <c r="BB206" s="671"/>
      <c r="BC206" s="672"/>
      <c r="BD206" s="673"/>
      <c r="BE206" s="443"/>
      <c r="BF206" s="685"/>
      <c r="BG206" s="686"/>
      <c r="BH206" s="680"/>
      <c r="BI206" s="681"/>
      <c r="BJ206" s="682"/>
      <c r="BK206" s="682"/>
    </row>
    <row r="207" spans="1:63" x14ac:dyDescent="0.25">
      <c r="A207" s="669">
        <f>A200+1</f>
        <v>30</v>
      </c>
      <c r="B207" s="669" t="s">
        <v>384</v>
      </c>
      <c r="C207" s="677" t="s">
        <v>316</v>
      </c>
      <c r="D207" s="715" t="s">
        <v>385</v>
      </c>
      <c r="E207" s="693" t="s">
        <v>386</v>
      </c>
      <c r="F207" s="714" t="s">
        <v>170</v>
      </c>
      <c r="G207" s="714" t="s">
        <v>133</v>
      </c>
      <c r="H207" s="714" t="s">
        <v>134</v>
      </c>
      <c r="I207" s="693" t="s">
        <v>387</v>
      </c>
      <c r="J207" s="397">
        <v>1</v>
      </c>
      <c r="K207" s="398" t="s">
        <v>388</v>
      </c>
      <c r="L207" s="677" t="s">
        <v>389</v>
      </c>
      <c r="M207" s="677" t="s">
        <v>332</v>
      </c>
      <c r="N207" s="701" t="s">
        <v>390</v>
      </c>
      <c r="O207" s="700" t="s">
        <v>323</v>
      </c>
      <c r="P207" s="700" t="s">
        <v>339</v>
      </c>
      <c r="Q207" s="700" t="s">
        <v>325</v>
      </c>
      <c r="R207" s="677" t="s">
        <v>210</v>
      </c>
      <c r="S207" s="400" t="s">
        <v>169</v>
      </c>
      <c r="T207" s="400">
        <f>IFERROR(VLOOKUP($S207,TABLAS!$A$10:$B$14,2,FALSE),0)</f>
        <v>4</v>
      </c>
      <c r="U207" s="698" t="s">
        <v>391</v>
      </c>
      <c r="V207" s="697">
        <f>IFERROR(VLOOKUP($U207,#REF!,2,FALSE),0)</f>
        <v>0</v>
      </c>
      <c r="W207" s="697">
        <f>MAX($T207:$T213)*V207</f>
        <v>0</v>
      </c>
      <c r="X207" s="443" t="b">
        <f>IF(OR(W207="11",W207="12",W207="21",W207="22",W207="31"),"BAJO",IF(OR(W207="13",W207="23",W207="32",W207="41"),"LEVE",IF(OR(W207="14",W207="15",W207="24",W207="33",W207="43",W207="42",W207="52",W207="51"),"MODERADO",IF(OR(W207="25",W207="34",W207="35",W207="44",W207="45",W207="53",W207="54",W207="55"),"IMPORTANTE"))))</f>
        <v>0</v>
      </c>
      <c r="Y207" s="401">
        <v>142</v>
      </c>
      <c r="Z207" s="401"/>
      <c r="AA207" s="401"/>
      <c r="AB207" s="401"/>
      <c r="AC207" s="401" t="str">
        <f>IFERROR(VLOOKUP(Y207,CONTROLES!$A$5:$Y$297,2,FALSE),"")</f>
        <v xml:space="preserve">Creación de una matriz de inventario de contactos de los convenios </v>
      </c>
      <c r="AD207" s="401"/>
      <c r="AE207" s="401"/>
      <c r="AF207" s="401"/>
      <c r="AG207" s="401"/>
      <c r="AH207" s="401"/>
      <c r="AI207" s="401"/>
      <c r="AJ207" s="401"/>
      <c r="AK207" s="401"/>
      <c r="AL207" s="401" t="str">
        <f>IFERROR(VLOOKUP(AB207,CONTROLES!$A$5:$Y$297,2,FALSE),"")</f>
        <v/>
      </c>
      <c r="AM207" s="401"/>
      <c r="AN207" s="401"/>
      <c r="AO207" s="402" t="str">
        <f>IFERROR(VLOOKUP(Y207,CONTROLES!$A$6:$Y$25,24,FALSE),"")</f>
        <v/>
      </c>
      <c r="AP207" s="402" t="str">
        <f>IFERROR(VLOOKUP(Z207,CONTROLES!$A$6:$Y$25,24,FALSE),"")</f>
        <v/>
      </c>
      <c r="AQ207" s="402" t="str">
        <f>IFERROR(VLOOKUP(AA207,CONTROLES!$A$6:$Y$25,24,FALSE),"")</f>
        <v/>
      </c>
      <c r="AR207" s="402" t="str">
        <f>IFERROR(VLOOKUP(AB207,CONTROLES!$A$6:$Y$25,24,FALSE),"")</f>
        <v/>
      </c>
      <c r="AS207" s="401" t="str">
        <f>IFERROR(VLOOKUP(Y207,CONTROLES!$A$6:$Y$25,5,FALSE),"")</f>
        <v/>
      </c>
      <c r="AT207" s="401" t="str">
        <f>IFERROR(VLOOKUP(Z207,CONTROLES!$A$6:$Y$25,5,FALSE),"")</f>
        <v/>
      </c>
      <c r="AU207" s="401" t="str">
        <f>IFERROR(VLOOKUP(AA207,CONTROLES!$A$6:$Y$25,5,FALSE),"")</f>
        <v/>
      </c>
      <c r="AV207" s="401" t="str">
        <f>IFERROR(VLOOKUP(AB207,CONTROLES!$A$6:$Y$25,5,FALSE),"")</f>
        <v/>
      </c>
      <c r="AW207" s="403">
        <f t="shared" si="40"/>
        <v>0</v>
      </c>
      <c r="AX207" s="403">
        <f t="shared" si="41"/>
        <v>0</v>
      </c>
      <c r="AY207" s="674" t="str">
        <f>IF(MAX(AX207:AX213)&gt;MAX(BF207:BF213),"Consecuencia",IF(MAX(AX207:AX213)&gt;MAX(BF207:BF213),"Probabilidad",""))</f>
        <v/>
      </c>
      <c r="AZ207" s="672">
        <f>IF(AY207="Probabilidad",MAX(BF207:BF213),MAX(AX207:AX213))</f>
        <v>0</v>
      </c>
      <c r="BA207" s="440" t="str" cm="1">
        <f t="array" ref="BA207">IF(OR(AY207="Consecuencia",AY207="Probabilidad"),IF(AZ207&lt;CONTROLES!$AA$16:$AB$16,IF(AND(AZ207&gt;=CONTROLES!$AA$15,AZ207&lt;CONTROLES!$AB$15),CONTROLES!$AC$15,IF(AND(AZ207&gt;=CONTROLES!$AA$14,AZ207&lt;CONTROLES!$AB$14),CONTROLES!$AC$14,IF(AND(AZ207&gt;=CONTROLES!$AA$13,AZ207&lt;CONTROLES!$AB$13),CONTROLES!$AC$13,IF(AND(AZ207&gt;=CONTROLES!$AA$12,AZ207&lt;=CONTROLES!$AB$12),CONTROLES!$AC$12))))),"")</f>
        <v/>
      </c>
      <c r="BB207" s="671" t="s">
        <v>144</v>
      </c>
      <c r="BC207" s="672">
        <f>VLOOKUP(BB207,TABLAS!$A$10:$B$14,2,FALSE)</f>
        <v>5</v>
      </c>
      <c r="BD207" s="673" t="s">
        <v>211</v>
      </c>
      <c r="BE207" s="443">
        <f>VLOOKUP(BD207,TABLAS!$A$2:$B$6,2,FALSE)</f>
        <v>2</v>
      </c>
      <c r="BF207" s="683" t="str">
        <f>BC207&amp;BE207</f>
        <v>52</v>
      </c>
      <c r="BG207" s="686" t="str">
        <f>IF(OR(BF207="11",BF207="12",BF207="21",BF207="22",BF207="31"),"BAJO",IF(OR(BF207="13",BF207="23",BF207="32",BF207="41"),"LEVE",IF(OR(BF207="14",BF207="15",BF207="24",BF207="33",BF207="43",BF207="42",BF207="52",BF207="51"),"MODERADO",IF(OR(BF207="25",BF207="34",BF207="35",BF207="44",BF207="45",BF207="53",BF207="54",BF207="55"),"IMPORTANTE",""))))</f>
        <v>MODERADO</v>
      </c>
      <c r="BH207" s="678" t="s">
        <v>148</v>
      </c>
      <c r="BI207" s="681" t="s">
        <v>189</v>
      </c>
      <c r="BJ207" s="682" t="str">
        <f>IF(BH207="SI","NO","SI")</f>
        <v>NO</v>
      </c>
      <c r="BK207" s="682"/>
    </row>
    <row r="208" spans="1:63" x14ac:dyDescent="0.25">
      <c r="A208" s="669"/>
      <c r="B208" s="669"/>
      <c r="C208" s="677"/>
      <c r="D208" s="715"/>
      <c r="E208" s="715" t="s">
        <v>392</v>
      </c>
      <c r="F208" s="714"/>
      <c r="G208" s="714"/>
      <c r="H208" s="714"/>
      <c r="I208" s="715"/>
      <c r="J208" s="397"/>
      <c r="K208" s="398"/>
      <c r="L208" s="713"/>
      <c r="M208" s="677"/>
      <c r="N208" s="701"/>
      <c r="O208" s="700"/>
      <c r="P208" s="700"/>
      <c r="Q208" s="700"/>
      <c r="R208" s="677"/>
      <c r="S208" s="400"/>
      <c r="T208" s="400"/>
      <c r="U208" s="698"/>
      <c r="V208" s="697"/>
      <c r="W208" s="697"/>
      <c r="X208" s="443"/>
      <c r="Y208" s="401"/>
      <c r="Z208" s="401"/>
      <c r="AA208" s="401"/>
      <c r="AB208" s="401"/>
      <c r="AC208" s="401" t="str">
        <f>IFERROR(VLOOKUP(Y208,CONTROLES!$A$5:$Y$297,2,FALSE),"")</f>
        <v/>
      </c>
      <c r="AD208" s="401"/>
      <c r="AE208" s="401"/>
      <c r="AF208" s="401"/>
      <c r="AG208" s="401"/>
      <c r="AH208" s="401"/>
      <c r="AI208" s="401"/>
      <c r="AJ208" s="401"/>
      <c r="AK208" s="401"/>
      <c r="AL208" s="401" t="str">
        <f>IFERROR(VLOOKUP(AB208,CONTROLES!$A$5:$Y$297,2,FALSE),"")</f>
        <v/>
      </c>
      <c r="AM208" s="401"/>
      <c r="AN208" s="401"/>
      <c r="AO208" s="402" t="str">
        <f>IFERROR(VLOOKUP(Y208,CONTROLES!$A$6:$Y$25,24,FALSE),"")</f>
        <v/>
      </c>
      <c r="AP208" s="402" t="str">
        <f>IFERROR(VLOOKUP(Z208,CONTROLES!$A$6:$Y$25,24,FALSE),"")</f>
        <v/>
      </c>
      <c r="AQ208" s="402" t="str">
        <f>IFERROR(VLOOKUP(AA208,CONTROLES!$A$6:$Y$25,24,FALSE),"")</f>
        <v/>
      </c>
      <c r="AR208" s="402" t="str">
        <f>IFERROR(VLOOKUP(AB208,CONTROLES!$A$6:$Y$25,24,FALSE),"")</f>
        <v/>
      </c>
      <c r="AS208" s="401" t="str">
        <f>IFERROR(VLOOKUP(Y208,CONTROLES!$A$6:$Y$25,5,FALSE),"")</f>
        <v/>
      </c>
      <c r="AT208" s="401" t="str">
        <f>IFERROR(VLOOKUP(Z208,CONTROLES!$A$6:$Y$25,5,FALSE),"")</f>
        <v/>
      </c>
      <c r="AU208" s="401" t="str">
        <f>IFERROR(VLOOKUP(AA208,CONTROLES!$A$6:$Y$25,5,FALSE),"")</f>
        <v/>
      </c>
      <c r="AV208" s="401" t="str">
        <f>IFERROR(VLOOKUP(AB208,CONTROLES!$A$6:$Y$25,5,FALSE),"")</f>
        <v/>
      </c>
      <c r="AW208" s="403">
        <f t="shared" si="40"/>
        <v>0</v>
      </c>
      <c r="AX208" s="403">
        <f t="shared" si="41"/>
        <v>0</v>
      </c>
      <c r="AY208" s="675"/>
      <c r="AZ208" s="672"/>
      <c r="BA208" s="441"/>
      <c r="BB208" s="671"/>
      <c r="BC208" s="672"/>
      <c r="BD208" s="673"/>
      <c r="BE208" s="443"/>
      <c r="BF208" s="684"/>
      <c r="BG208" s="686"/>
      <c r="BH208" s="679"/>
      <c r="BI208" s="681"/>
      <c r="BJ208" s="682"/>
      <c r="BK208" s="682"/>
    </row>
    <row r="209" spans="1:63" x14ac:dyDescent="0.25">
      <c r="A209" s="669"/>
      <c r="B209" s="669"/>
      <c r="C209" s="677"/>
      <c r="D209" s="715"/>
      <c r="E209" s="715" t="s">
        <v>393</v>
      </c>
      <c r="F209" s="714"/>
      <c r="G209" s="714"/>
      <c r="H209" s="714"/>
      <c r="I209" s="715"/>
      <c r="J209" s="397"/>
      <c r="K209" s="398"/>
      <c r="L209" s="677"/>
      <c r="M209" s="677"/>
      <c r="N209" s="701"/>
      <c r="O209" s="700"/>
      <c r="P209" s="700"/>
      <c r="Q209" s="700"/>
      <c r="R209" s="677"/>
      <c r="S209" s="400"/>
      <c r="T209" s="400">
        <f>IFERROR(VLOOKUP($S209,TABLAS!$A$10:$B$14,2,FALSE),0)</f>
        <v>0</v>
      </c>
      <c r="U209" s="698"/>
      <c r="V209" s="697"/>
      <c r="W209" s="697"/>
      <c r="X209" s="443"/>
      <c r="Y209" s="401"/>
      <c r="Z209" s="401"/>
      <c r="AA209" s="401"/>
      <c r="AB209" s="401"/>
      <c r="AC209" s="401" t="str">
        <f>IFERROR(VLOOKUP(Y209,CONTROLES!$A$5:$Y$297,2,FALSE),"")</f>
        <v/>
      </c>
      <c r="AD209" s="401"/>
      <c r="AE209" s="401"/>
      <c r="AF209" s="401"/>
      <c r="AG209" s="401"/>
      <c r="AH209" s="401"/>
      <c r="AI209" s="401"/>
      <c r="AJ209" s="401"/>
      <c r="AK209" s="401"/>
      <c r="AL209" s="401" t="str">
        <f>IFERROR(VLOOKUP(AB209,CONTROLES!$A$5:$Y$297,2,FALSE),"")</f>
        <v/>
      </c>
      <c r="AM209" s="401"/>
      <c r="AN209" s="401"/>
      <c r="AO209" s="402" t="str">
        <f>IFERROR(VLOOKUP(Y209,CONTROLES!$A$6:$Y$25,24,FALSE),"")</f>
        <v/>
      </c>
      <c r="AP209" s="402" t="str">
        <f>IFERROR(VLOOKUP(Z209,CONTROLES!$A$6:$Y$25,24,FALSE),"")</f>
        <v/>
      </c>
      <c r="AQ209" s="402" t="str">
        <f>IFERROR(VLOOKUP(AA209,CONTROLES!$A$6:$Y$25,24,FALSE),"")</f>
        <v/>
      </c>
      <c r="AR209" s="402" t="str">
        <f>IFERROR(VLOOKUP(AB209,CONTROLES!$A$6:$Y$25,24,FALSE),"")</f>
        <v/>
      </c>
      <c r="AS209" s="401" t="str">
        <f>IFERROR(VLOOKUP(Y209,CONTROLES!$A$6:$Y$25,5,FALSE),"")</f>
        <v/>
      </c>
      <c r="AT209" s="401" t="str">
        <f>IFERROR(VLOOKUP(Z209,CONTROLES!$A$6:$Y$25,5,FALSE),"")</f>
        <v/>
      </c>
      <c r="AU209" s="401" t="str">
        <f>IFERROR(VLOOKUP(AA209,CONTROLES!$A$6:$Y$25,5,FALSE),"")</f>
        <v/>
      </c>
      <c r="AV209" s="401" t="str">
        <f>IFERROR(VLOOKUP(AB209,CONTROLES!$A$6:$Y$25,5,FALSE),"")</f>
        <v/>
      </c>
      <c r="AW209" s="403">
        <f t="shared" si="40"/>
        <v>0</v>
      </c>
      <c r="AX209" s="403">
        <f t="shared" si="41"/>
        <v>0</v>
      </c>
      <c r="AY209" s="675"/>
      <c r="AZ209" s="672"/>
      <c r="BA209" s="441"/>
      <c r="BB209" s="671"/>
      <c r="BC209" s="672"/>
      <c r="BD209" s="673"/>
      <c r="BE209" s="443"/>
      <c r="BF209" s="684"/>
      <c r="BG209" s="686"/>
      <c r="BH209" s="679"/>
      <c r="BI209" s="681"/>
      <c r="BJ209" s="682"/>
      <c r="BK209" s="682"/>
    </row>
    <row r="210" spans="1:63" x14ac:dyDescent="0.25">
      <c r="A210" s="669"/>
      <c r="B210" s="669"/>
      <c r="C210" s="677"/>
      <c r="D210" s="715"/>
      <c r="E210" s="715"/>
      <c r="F210" s="714"/>
      <c r="G210" s="714"/>
      <c r="H210" s="714"/>
      <c r="I210" s="715"/>
      <c r="J210" s="397"/>
      <c r="K210" s="398"/>
      <c r="L210" s="677"/>
      <c r="M210" s="677"/>
      <c r="N210" s="701"/>
      <c r="O210" s="700"/>
      <c r="P210" s="700"/>
      <c r="Q210" s="700"/>
      <c r="R210" s="677"/>
      <c r="S210" s="400"/>
      <c r="T210" s="400">
        <f>IFERROR(VLOOKUP($S210,TABLAS!$A$10:$B$14,2,FALSE),0)</f>
        <v>0</v>
      </c>
      <c r="U210" s="698"/>
      <c r="V210" s="697"/>
      <c r="W210" s="697"/>
      <c r="X210" s="443"/>
      <c r="Y210" s="401"/>
      <c r="Z210" s="401"/>
      <c r="AA210" s="401"/>
      <c r="AB210" s="401"/>
      <c r="AC210" s="401" t="str">
        <f>IFERROR(VLOOKUP(Y210,CONTROLES!$A$5:$Y$297,2,FALSE),"")</f>
        <v/>
      </c>
      <c r="AD210" s="401"/>
      <c r="AE210" s="401"/>
      <c r="AF210" s="401"/>
      <c r="AG210" s="401"/>
      <c r="AH210" s="401"/>
      <c r="AI210" s="401"/>
      <c r="AJ210" s="401"/>
      <c r="AK210" s="401"/>
      <c r="AL210" s="401" t="str">
        <f>IFERROR(VLOOKUP(AB210,CONTROLES!$A$5:$Y$297,2,FALSE),"")</f>
        <v/>
      </c>
      <c r="AM210" s="401"/>
      <c r="AN210" s="401"/>
      <c r="AO210" s="402" t="str">
        <f>IFERROR(VLOOKUP(Y210,CONTROLES!$A$6:$Y$25,24,FALSE),"")</f>
        <v/>
      </c>
      <c r="AP210" s="402" t="str">
        <f>IFERROR(VLOOKUP(Z210,CONTROLES!$A$6:$Y$25,24,FALSE),"")</f>
        <v/>
      </c>
      <c r="AQ210" s="402" t="str">
        <f>IFERROR(VLOOKUP(AA210,CONTROLES!$A$6:$Y$25,24,FALSE),"")</f>
        <v/>
      </c>
      <c r="AR210" s="402" t="str">
        <f>IFERROR(VLOOKUP(AB210,CONTROLES!$A$6:$Y$25,24,FALSE),"")</f>
        <v/>
      </c>
      <c r="AS210" s="401" t="str">
        <f>IFERROR(VLOOKUP(Y210,CONTROLES!$A$6:$Y$25,5,FALSE),"")</f>
        <v/>
      </c>
      <c r="AT210" s="401" t="str">
        <f>IFERROR(VLOOKUP(Z210,CONTROLES!$A$6:$Y$25,5,FALSE),"")</f>
        <v/>
      </c>
      <c r="AU210" s="401" t="str">
        <f>IFERROR(VLOOKUP(AA210,CONTROLES!$A$6:$Y$25,5,FALSE),"")</f>
        <v/>
      </c>
      <c r="AV210" s="401" t="str">
        <f>IFERROR(VLOOKUP(AB210,CONTROLES!$A$6:$Y$25,5,FALSE),"")</f>
        <v/>
      </c>
      <c r="AW210" s="403">
        <f t="shared" si="40"/>
        <v>0</v>
      </c>
      <c r="AX210" s="403">
        <f t="shared" si="41"/>
        <v>0</v>
      </c>
      <c r="AY210" s="675"/>
      <c r="AZ210" s="672"/>
      <c r="BA210" s="441"/>
      <c r="BB210" s="671"/>
      <c r="BC210" s="672"/>
      <c r="BD210" s="673"/>
      <c r="BE210" s="443"/>
      <c r="BF210" s="684"/>
      <c r="BG210" s="686"/>
      <c r="BH210" s="679"/>
      <c r="BI210" s="681"/>
      <c r="BJ210" s="682"/>
      <c r="BK210" s="682"/>
    </row>
    <row r="211" spans="1:63" x14ac:dyDescent="0.25">
      <c r="A211" s="669"/>
      <c r="B211" s="669"/>
      <c r="C211" s="677"/>
      <c r="D211" s="715"/>
      <c r="E211" s="715"/>
      <c r="F211" s="714"/>
      <c r="G211" s="714"/>
      <c r="H211" s="714"/>
      <c r="I211" s="715"/>
      <c r="J211" s="397"/>
      <c r="K211" s="398"/>
      <c r="L211" s="677"/>
      <c r="M211" s="677"/>
      <c r="N211" s="701"/>
      <c r="O211" s="700"/>
      <c r="P211" s="700"/>
      <c r="Q211" s="700"/>
      <c r="R211" s="677"/>
      <c r="S211" s="400"/>
      <c r="T211" s="400">
        <f>IFERROR(VLOOKUP($S211,TABLAS!$A$10:$B$14,2,FALSE),0)</f>
        <v>0</v>
      </c>
      <c r="U211" s="698"/>
      <c r="V211" s="697"/>
      <c r="W211" s="697"/>
      <c r="X211" s="443"/>
      <c r="Y211" s="401"/>
      <c r="Z211" s="401"/>
      <c r="AA211" s="401"/>
      <c r="AB211" s="401"/>
      <c r="AC211" s="401" t="str">
        <f>IFERROR(VLOOKUP(Y211,CONTROLES!$A$5:$Y$297,2,FALSE),"")</f>
        <v/>
      </c>
      <c r="AD211" s="401"/>
      <c r="AE211" s="401"/>
      <c r="AF211" s="401"/>
      <c r="AG211" s="401"/>
      <c r="AH211" s="401"/>
      <c r="AI211" s="401"/>
      <c r="AJ211" s="401"/>
      <c r="AK211" s="401"/>
      <c r="AL211" s="401" t="str">
        <f>IFERROR(VLOOKUP(AB211,CONTROLES!$A$5:$Y$297,2,FALSE),"")</f>
        <v/>
      </c>
      <c r="AM211" s="401"/>
      <c r="AN211" s="401"/>
      <c r="AO211" s="402" t="str">
        <f>IFERROR(VLOOKUP(Y211,CONTROLES!$A$6:$Y$25,24,FALSE),"")</f>
        <v/>
      </c>
      <c r="AP211" s="402" t="str">
        <f>IFERROR(VLOOKUP(Z211,CONTROLES!$A$6:$Y$25,24,FALSE),"")</f>
        <v/>
      </c>
      <c r="AQ211" s="402" t="str">
        <f>IFERROR(VLOOKUP(AA211,CONTROLES!$A$6:$Y$25,24,FALSE),"")</f>
        <v/>
      </c>
      <c r="AR211" s="402" t="str">
        <f>IFERROR(VLOOKUP(AB211,CONTROLES!$A$6:$Y$25,24,FALSE),"")</f>
        <v/>
      </c>
      <c r="AS211" s="401" t="str">
        <f>IFERROR(VLOOKUP(Y211,CONTROLES!$A$6:$Y$25,5,FALSE),"")</f>
        <v/>
      </c>
      <c r="AT211" s="401" t="str">
        <f>IFERROR(VLOOKUP(Z211,CONTROLES!$A$6:$Y$25,5,FALSE),"")</f>
        <v/>
      </c>
      <c r="AU211" s="401" t="str">
        <f>IFERROR(VLOOKUP(AA211,CONTROLES!$A$6:$Y$25,5,FALSE),"")</f>
        <v/>
      </c>
      <c r="AV211" s="401" t="str">
        <f>IFERROR(VLOOKUP(AB211,CONTROLES!$A$6:$Y$25,5,FALSE),"")</f>
        <v/>
      </c>
      <c r="AW211" s="403">
        <f t="shared" si="40"/>
        <v>0</v>
      </c>
      <c r="AX211" s="403">
        <f t="shared" si="41"/>
        <v>0</v>
      </c>
      <c r="AY211" s="675"/>
      <c r="AZ211" s="672"/>
      <c r="BA211" s="441"/>
      <c r="BB211" s="671"/>
      <c r="BC211" s="672"/>
      <c r="BD211" s="673"/>
      <c r="BE211" s="443"/>
      <c r="BF211" s="684"/>
      <c r="BG211" s="686"/>
      <c r="BH211" s="679"/>
      <c r="BI211" s="681"/>
      <c r="BJ211" s="682"/>
      <c r="BK211" s="682"/>
    </row>
    <row r="212" spans="1:63" x14ac:dyDescent="0.25">
      <c r="A212" s="669"/>
      <c r="B212" s="669"/>
      <c r="C212" s="677"/>
      <c r="D212" s="715"/>
      <c r="E212" s="715"/>
      <c r="F212" s="714"/>
      <c r="G212" s="714"/>
      <c r="H212" s="714"/>
      <c r="I212" s="715"/>
      <c r="J212" s="397"/>
      <c r="K212" s="398"/>
      <c r="L212" s="677"/>
      <c r="M212" s="677"/>
      <c r="N212" s="701"/>
      <c r="O212" s="700"/>
      <c r="P212" s="700"/>
      <c r="Q212" s="700"/>
      <c r="R212" s="677"/>
      <c r="S212" s="400"/>
      <c r="T212" s="400">
        <f>IFERROR(VLOOKUP($S212,TABLAS!$A$10:$B$14,2,FALSE),0)</f>
        <v>0</v>
      </c>
      <c r="U212" s="698"/>
      <c r="V212" s="697"/>
      <c r="W212" s="697"/>
      <c r="X212" s="443"/>
      <c r="Y212" s="401"/>
      <c r="Z212" s="401"/>
      <c r="AA212" s="401"/>
      <c r="AB212" s="401"/>
      <c r="AC212" s="401" t="str">
        <f>IFERROR(VLOOKUP(Y212,CONTROLES!$A$5:$Y$297,2,FALSE),"")</f>
        <v/>
      </c>
      <c r="AD212" s="401"/>
      <c r="AE212" s="401"/>
      <c r="AF212" s="401"/>
      <c r="AG212" s="401"/>
      <c r="AH212" s="401"/>
      <c r="AI212" s="401"/>
      <c r="AJ212" s="401"/>
      <c r="AK212" s="401"/>
      <c r="AL212" s="401" t="str">
        <f>IFERROR(VLOOKUP(AB212,CONTROLES!$A$5:$Y$297,2,FALSE),"")</f>
        <v/>
      </c>
      <c r="AM212" s="401"/>
      <c r="AN212" s="401"/>
      <c r="AO212" s="402" t="str">
        <f>IFERROR(VLOOKUP(Y212,CONTROLES!$A$6:$Y$25,24,FALSE),"")</f>
        <v/>
      </c>
      <c r="AP212" s="402" t="str">
        <f>IFERROR(VLOOKUP(Z212,CONTROLES!$A$6:$Y$25,24,FALSE),"")</f>
        <v/>
      </c>
      <c r="AQ212" s="402" t="str">
        <f>IFERROR(VLOOKUP(AA212,CONTROLES!$A$6:$Y$25,24,FALSE),"")</f>
        <v/>
      </c>
      <c r="AR212" s="402" t="str">
        <f>IFERROR(VLOOKUP(AB212,CONTROLES!$A$6:$Y$25,24,FALSE),"")</f>
        <v/>
      </c>
      <c r="AS212" s="401" t="str">
        <f>IFERROR(VLOOKUP(Y212,CONTROLES!$A$6:$Y$25,5,FALSE),"")</f>
        <v/>
      </c>
      <c r="AT212" s="401" t="str">
        <f>IFERROR(VLOOKUP(Z212,CONTROLES!$A$6:$Y$25,5,FALSE),"")</f>
        <v/>
      </c>
      <c r="AU212" s="401" t="str">
        <f>IFERROR(VLOOKUP(AA212,CONTROLES!$A$6:$Y$25,5,FALSE),"")</f>
        <v/>
      </c>
      <c r="AV212" s="401" t="str">
        <f>IFERROR(VLOOKUP(AB212,CONTROLES!$A$6:$Y$25,5,FALSE),"")</f>
        <v/>
      </c>
      <c r="AW212" s="403">
        <f t="shared" si="40"/>
        <v>0</v>
      </c>
      <c r="AX212" s="403">
        <f t="shared" si="41"/>
        <v>0</v>
      </c>
      <c r="AY212" s="675"/>
      <c r="AZ212" s="672"/>
      <c r="BA212" s="441"/>
      <c r="BB212" s="671"/>
      <c r="BC212" s="672"/>
      <c r="BD212" s="673"/>
      <c r="BE212" s="443"/>
      <c r="BF212" s="684"/>
      <c r="BG212" s="686"/>
      <c r="BH212" s="679"/>
      <c r="BI212" s="681"/>
      <c r="BJ212" s="682"/>
      <c r="BK212" s="682"/>
    </row>
    <row r="213" spans="1:63" x14ac:dyDescent="0.25">
      <c r="A213" s="669"/>
      <c r="B213" s="669"/>
      <c r="C213" s="677"/>
      <c r="D213" s="716"/>
      <c r="E213" s="716"/>
      <c r="F213" s="714"/>
      <c r="G213" s="714"/>
      <c r="H213" s="714"/>
      <c r="I213" s="716"/>
      <c r="J213" s="397"/>
      <c r="K213" s="398"/>
      <c r="L213" s="677"/>
      <c r="M213" s="677"/>
      <c r="N213" s="701"/>
      <c r="O213" s="700"/>
      <c r="P213" s="700"/>
      <c r="Q213" s="700"/>
      <c r="R213" s="677"/>
      <c r="S213" s="400"/>
      <c r="T213" s="400">
        <f>IFERROR(VLOOKUP($S213,TABLAS!$A$10:$B$14,2,FALSE),0)</f>
        <v>0</v>
      </c>
      <c r="U213" s="698"/>
      <c r="V213" s="697"/>
      <c r="W213" s="697"/>
      <c r="X213" s="443"/>
      <c r="Y213" s="401"/>
      <c r="Z213" s="401"/>
      <c r="AA213" s="401"/>
      <c r="AB213" s="401"/>
      <c r="AC213" s="401" t="str">
        <f>IFERROR(VLOOKUP(Y213,CONTROLES!$A$5:$Y$297,2,FALSE),"")</f>
        <v/>
      </c>
      <c r="AD213" s="401"/>
      <c r="AE213" s="401"/>
      <c r="AF213" s="401"/>
      <c r="AG213" s="401"/>
      <c r="AH213" s="401"/>
      <c r="AI213" s="401"/>
      <c r="AJ213" s="401"/>
      <c r="AK213" s="401"/>
      <c r="AL213" s="401" t="str">
        <f>IFERROR(VLOOKUP(AB213,CONTROLES!$A$5:$Y$297,2,FALSE),"")</f>
        <v/>
      </c>
      <c r="AM213" s="401"/>
      <c r="AN213" s="401"/>
      <c r="AO213" s="402" t="str">
        <f>IFERROR(VLOOKUP(Y213,CONTROLES!$A$6:$Y$25,24,FALSE),"")</f>
        <v/>
      </c>
      <c r="AP213" s="402" t="str">
        <f>IFERROR(VLOOKUP(Z213,CONTROLES!$A$6:$Y$25,24,FALSE),"")</f>
        <v/>
      </c>
      <c r="AQ213" s="402" t="str">
        <f>IFERROR(VLOOKUP(AA213,CONTROLES!$A$6:$Y$25,24,FALSE),"")</f>
        <v/>
      </c>
      <c r="AR213" s="402" t="str">
        <f>IFERROR(VLOOKUP(AB213,CONTROLES!$A$6:$Y$25,24,FALSE),"")</f>
        <v/>
      </c>
      <c r="AS213" s="401" t="str">
        <f>IFERROR(VLOOKUP(Y213,CONTROLES!$A$6:$Y$25,5,FALSE),"")</f>
        <v/>
      </c>
      <c r="AT213" s="401" t="str">
        <f>IFERROR(VLOOKUP(Z213,CONTROLES!$A$6:$Y$25,5,FALSE),"")</f>
        <v/>
      </c>
      <c r="AU213" s="401" t="str">
        <f>IFERROR(VLOOKUP(AA213,CONTROLES!$A$6:$Y$25,5,FALSE),"")</f>
        <v/>
      </c>
      <c r="AV213" s="401" t="str">
        <f>IFERROR(VLOOKUP(AB213,CONTROLES!$A$6:$Y$25,5,FALSE),"")</f>
        <v/>
      </c>
      <c r="AW213" s="403">
        <f t="shared" si="40"/>
        <v>0</v>
      </c>
      <c r="AX213" s="403">
        <f t="shared" si="41"/>
        <v>0</v>
      </c>
      <c r="AY213" s="676"/>
      <c r="AZ213" s="672"/>
      <c r="BA213" s="442"/>
      <c r="BB213" s="671"/>
      <c r="BC213" s="672"/>
      <c r="BD213" s="673"/>
      <c r="BE213" s="443"/>
      <c r="BF213" s="685"/>
      <c r="BG213" s="686"/>
      <c r="BH213" s="680"/>
      <c r="BI213" s="681"/>
      <c r="BJ213" s="682"/>
      <c r="BK213" s="682"/>
    </row>
    <row r="214" spans="1:63" x14ac:dyDescent="0.25">
      <c r="A214" s="669">
        <f>A207+1</f>
        <v>31</v>
      </c>
      <c r="B214" s="669" t="s">
        <v>394</v>
      </c>
      <c r="C214" s="677" t="s">
        <v>316</v>
      </c>
      <c r="D214" s="693" t="s">
        <v>395</v>
      </c>
      <c r="E214" s="693" t="s">
        <v>396</v>
      </c>
      <c r="F214" s="714" t="s">
        <v>132</v>
      </c>
      <c r="G214" s="714" t="s">
        <v>133</v>
      </c>
      <c r="H214" s="714" t="s">
        <v>134</v>
      </c>
      <c r="I214" s="693" t="s">
        <v>397</v>
      </c>
      <c r="J214" s="397">
        <v>1</v>
      </c>
      <c r="K214" s="398" t="s">
        <v>398</v>
      </c>
      <c r="L214" s="677" t="s">
        <v>399</v>
      </c>
      <c r="M214" s="677" t="s">
        <v>160</v>
      </c>
      <c r="N214" s="701" t="s">
        <v>400</v>
      </c>
      <c r="O214" s="700" t="s">
        <v>401</v>
      </c>
      <c r="P214" s="700" t="s">
        <v>339</v>
      </c>
      <c r="Q214" s="700" t="s">
        <v>325</v>
      </c>
      <c r="R214" s="677" t="s">
        <v>228</v>
      </c>
      <c r="S214" s="400" t="s">
        <v>164</v>
      </c>
      <c r="T214" s="400">
        <f>IFERROR(VLOOKUP($S214,TABLAS!$A$10:$B$14,2,FALSE),0)</f>
        <v>1</v>
      </c>
      <c r="U214" s="698" t="s">
        <v>145</v>
      </c>
      <c r="V214" s="697">
        <f>IFERROR(VLOOKUP($U214,#REF!,2,FALSE),0)</f>
        <v>0</v>
      </c>
      <c r="W214" s="697">
        <f>MAX($T214:$T220)*V214</f>
        <v>0</v>
      </c>
      <c r="X214" s="443" t="b">
        <f>IF(OR(W214="11",W214="12",W214="21",W214="22",W214="31"),"BAJO",IF(OR(W214="13",W214="23",W214="32",W214="41"),"LEVE",IF(OR(W214="14",W214="15",W214="24",W214="33",W214="43",W214="42",W214="52",W214="51"),"MODERADO",IF(OR(W214="25",W214="34",W214="35",W214="44",W214="45",W214="53",W214="54",W214="55"),"IMPORTANTE"))))</f>
        <v>0</v>
      </c>
      <c r="Y214" s="401">
        <v>196</v>
      </c>
      <c r="Z214" s="401"/>
      <c r="AA214" s="401"/>
      <c r="AB214" s="401"/>
      <c r="AC214" s="401" t="str">
        <f>IFERROR(VLOOKUP(Y214,CONTROLES!$A$5:$Y$297,2,FALSE),"")</f>
        <v xml:space="preserve">Aplicación del formato Visita de bien inmueble a hipotecar FO-CR-10	 </v>
      </c>
      <c r="AD214" s="401"/>
      <c r="AE214" s="401"/>
      <c r="AF214" s="401"/>
      <c r="AG214" s="401"/>
      <c r="AH214" s="401"/>
      <c r="AI214" s="401"/>
      <c r="AJ214" s="401"/>
      <c r="AK214" s="401"/>
      <c r="AL214" s="401" t="str">
        <f>IFERROR(VLOOKUP(AB214,CONTROLES!$A$5:$Y$297,2,FALSE),"")</f>
        <v/>
      </c>
      <c r="AM214" s="401"/>
      <c r="AN214" s="401"/>
      <c r="AO214" s="402" t="str">
        <f>IFERROR(VLOOKUP(Y214,CONTROLES!$A$6:$Y$25,24,FALSE),"")</f>
        <v/>
      </c>
      <c r="AP214" s="402" t="str">
        <f>IFERROR(VLOOKUP(Z214,CONTROLES!$A$6:$Y$25,24,FALSE),"")</f>
        <v/>
      </c>
      <c r="AQ214" s="402" t="str">
        <f>IFERROR(VLOOKUP(AA214,CONTROLES!$A$6:$Y$25,24,FALSE),"")</f>
        <v/>
      </c>
      <c r="AR214" s="402" t="str">
        <f>IFERROR(VLOOKUP(AB214,CONTROLES!$A$6:$Y$25,24,FALSE),"")</f>
        <v/>
      </c>
      <c r="AS214" s="401" t="str">
        <f>IFERROR(VLOOKUP(Y214,CONTROLES!$A$6:$Y$25,5,FALSE),"")</f>
        <v/>
      </c>
      <c r="AT214" s="401" t="str">
        <f>IFERROR(VLOOKUP(Z214,CONTROLES!$A$6:$Y$25,5,FALSE),"")</f>
        <v/>
      </c>
      <c r="AU214" s="401" t="str">
        <f>IFERROR(VLOOKUP(AA214,CONTROLES!$A$6:$Y$25,5,FALSE),"")</f>
        <v/>
      </c>
      <c r="AV214" s="401" t="str">
        <f>IFERROR(VLOOKUP(AB214,CONTROLES!$A$6:$Y$25,5,FALSE),"")</f>
        <v/>
      </c>
      <c r="AW214" s="403">
        <f t="shared" si="40"/>
        <v>0</v>
      </c>
      <c r="AX214" s="403">
        <f t="shared" si="41"/>
        <v>0</v>
      </c>
      <c r="AY214" s="674" t="str">
        <f>IF(MAX(AX214:AX220)&gt;MAX(BF214:BF220),"Consecuencia",IF(MAX(AX214:AX220)&gt;MAX(BF214:BF220),"Probabilidad",""))</f>
        <v/>
      </c>
      <c r="AZ214" s="672">
        <f>IF(AY214="Probabilidad",MAX(BF214:BF220),MAX(AX214:AX220))</f>
        <v>0</v>
      </c>
      <c r="BA214" s="440" t="str" cm="1">
        <f t="array" ref="BA214">IF(OR(AY214="Consecuencia",AY214="Probabilidad"),IF(AZ214&lt;CONTROLES!$AA$16:$AB$16,IF(AND(AZ214&gt;=CONTROLES!$AA$15,AZ214&lt;CONTROLES!$AB$15),CONTROLES!$AC$15,IF(AND(AZ214&gt;=CONTROLES!$AA$14,AZ214&lt;CONTROLES!$AB$14),CONTROLES!$AC$14,IF(AND(AZ214&gt;=CONTROLES!$AA$13,AZ214&lt;CONTROLES!$AB$13),CONTROLES!$AC$13,IF(AND(AZ214&gt;=CONTROLES!$AA$12,AZ214&lt;=CONTROLES!$AB$12),CONTROLES!$AC$12))))),"")</f>
        <v/>
      </c>
      <c r="BB214" s="671" t="s">
        <v>144</v>
      </c>
      <c r="BC214" s="672">
        <f>VLOOKUP(BB214,TABLAS!$A$10:$B$14,2,FALSE)</f>
        <v>5</v>
      </c>
      <c r="BD214" s="673" t="s">
        <v>211</v>
      </c>
      <c r="BE214" s="443">
        <f>VLOOKUP(BD214,TABLAS!$A$2:$B$6,2,FALSE)</f>
        <v>2</v>
      </c>
      <c r="BF214" s="683" t="str">
        <f>BC214&amp;BE214</f>
        <v>52</v>
      </c>
      <c r="BG214" s="686" t="str">
        <f>IF(OR(BF214="11",BF214="12",BF214="21",BF214="22",BF214="31"),"BAJO",IF(OR(BF214="13",BF214="23",BF214="32",BF214="41"),"LEVE",IF(OR(BF214="14",BF214="15",BF214="24",BF214="33",BF214="43",BF214="42",BF214="52",BF214="51"),"MODERADO",IF(OR(BF214="25",BF214="34",BF214="35",BF214="44",BF214="45",BF214="53",BF214="54",BF214="55"),"IMPORTANTE",""))))</f>
        <v>MODERADO</v>
      </c>
      <c r="BH214" s="678" t="s">
        <v>148</v>
      </c>
      <c r="BI214" s="681" t="s">
        <v>189</v>
      </c>
      <c r="BJ214" s="682" t="str">
        <f>IF(BH214="SI","NO","SI")</f>
        <v>NO</v>
      </c>
      <c r="BK214" s="682"/>
    </row>
    <row r="215" spans="1:63" x14ac:dyDescent="0.25">
      <c r="A215" s="669"/>
      <c r="B215" s="669"/>
      <c r="C215" s="677"/>
      <c r="D215" s="715"/>
      <c r="E215" s="715"/>
      <c r="F215" s="714"/>
      <c r="G215" s="714"/>
      <c r="H215" s="714"/>
      <c r="I215" s="715"/>
      <c r="J215" s="397">
        <v>2</v>
      </c>
      <c r="K215" s="398" t="s">
        <v>402</v>
      </c>
      <c r="L215" s="677"/>
      <c r="M215" s="677"/>
      <c r="N215" s="701"/>
      <c r="O215" s="700"/>
      <c r="P215" s="700"/>
      <c r="Q215" s="700"/>
      <c r="R215" s="677"/>
      <c r="S215" s="400" t="s">
        <v>164</v>
      </c>
      <c r="T215" s="400">
        <f>IFERROR(VLOOKUP($S215,TABLAS!$A$10:$B$14,2,FALSE),0)</f>
        <v>1</v>
      </c>
      <c r="U215" s="698"/>
      <c r="V215" s="697"/>
      <c r="W215" s="697"/>
      <c r="X215" s="443"/>
      <c r="Y215" s="401"/>
      <c r="Z215" s="401"/>
      <c r="AA215" s="401"/>
      <c r="AB215" s="401"/>
      <c r="AC215" s="401" t="str">
        <f>IFERROR(VLOOKUP(Y215,CONTROLES!$A$5:$Y$297,2,FALSE),"")</f>
        <v/>
      </c>
      <c r="AD215" s="401"/>
      <c r="AE215" s="401"/>
      <c r="AF215" s="401"/>
      <c r="AG215" s="401"/>
      <c r="AH215" s="401"/>
      <c r="AI215" s="401"/>
      <c r="AJ215" s="401"/>
      <c r="AK215" s="401"/>
      <c r="AL215" s="401" t="str">
        <f>IFERROR(VLOOKUP(AB215,CONTROLES!$A$5:$Y$297,2,FALSE),"")</f>
        <v/>
      </c>
      <c r="AM215" s="401"/>
      <c r="AN215" s="401"/>
      <c r="AO215" s="402" t="str">
        <f>IFERROR(VLOOKUP(Y215,CONTROLES!$A$6:$Y$25,24,FALSE),"")</f>
        <v/>
      </c>
      <c r="AP215" s="402" t="str">
        <f>IFERROR(VLOOKUP(Z215,CONTROLES!$A$6:$Y$25,24,FALSE),"")</f>
        <v/>
      </c>
      <c r="AQ215" s="402" t="str">
        <f>IFERROR(VLOOKUP(AA215,CONTROLES!$A$6:$Y$25,24,FALSE),"")</f>
        <v/>
      </c>
      <c r="AR215" s="402" t="str">
        <f>IFERROR(VLOOKUP(AB215,CONTROLES!$A$6:$Y$25,24,FALSE),"")</f>
        <v/>
      </c>
      <c r="AS215" s="401" t="str">
        <f>IFERROR(VLOOKUP(Y215,CONTROLES!$A$6:$Y$25,5,FALSE),"")</f>
        <v/>
      </c>
      <c r="AT215" s="401" t="str">
        <f>IFERROR(VLOOKUP(Z215,CONTROLES!$A$6:$Y$25,5,FALSE),"")</f>
        <v/>
      </c>
      <c r="AU215" s="401" t="str">
        <f>IFERROR(VLOOKUP(AA215,CONTROLES!$A$6:$Y$25,5,FALSE),"")</f>
        <v/>
      </c>
      <c r="AV215" s="401" t="str">
        <f>IFERROR(VLOOKUP(AB215,CONTROLES!$A$6:$Y$25,5,FALSE),"")</f>
        <v/>
      </c>
      <c r="AW215" s="403">
        <f t="shared" si="40"/>
        <v>0</v>
      </c>
      <c r="AX215" s="403">
        <f t="shared" si="41"/>
        <v>0</v>
      </c>
      <c r="AY215" s="675"/>
      <c r="AZ215" s="672"/>
      <c r="BA215" s="441"/>
      <c r="BB215" s="671"/>
      <c r="BC215" s="672"/>
      <c r="BD215" s="673"/>
      <c r="BE215" s="443"/>
      <c r="BF215" s="684"/>
      <c r="BG215" s="686"/>
      <c r="BH215" s="679"/>
      <c r="BI215" s="681"/>
      <c r="BJ215" s="682"/>
      <c r="BK215" s="682"/>
    </row>
    <row r="216" spans="1:63" ht="26.4" x14ac:dyDescent="0.25">
      <c r="A216" s="669"/>
      <c r="B216" s="669"/>
      <c r="C216" s="677"/>
      <c r="D216" s="715"/>
      <c r="E216" s="715"/>
      <c r="F216" s="714"/>
      <c r="G216" s="714"/>
      <c r="H216" s="714"/>
      <c r="I216" s="715"/>
      <c r="J216" s="397">
        <v>3</v>
      </c>
      <c r="K216" s="398" t="s">
        <v>403</v>
      </c>
      <c r="L216" s="677"/>
      <c r="M216" s="677"/>
      <c r="N216" s="701"/>
      <c r="O216" s="700"/>
      <c r="P216" s="700"/>
      <c r="Q216" s="700"/>
      <c r="R216" s="677"/>
      <c r="S216" s="400" t="s">
        <v>155</v>
      </c>
      <c r="T216" s="400">
        <f>IFERROR(VLOOKUP($S216,TABLAS!$A$10:$B$14,2,FALSE),0)</f>
        <v>2</v>
      </c>
      <c r="U216" s="698"/>
      <c r="V216" s="697"/>
      <c r="W216" s="697"/>
      <c r="X216" s="443"/>
      <c r="Y216" s="401"/>
      <c r="Z216" s="401"/>
      <c r="AA216" s="401"/>
      <c r="AB216" s="401"/>
      <c r="AC216" s="401" t="str">
        <f>IFERROR(VLOOKUP(Y216,CONTROLES!$A$5:$Y$297,2,FALSE),"")</f>
        <v/>
      </c>
      <c r="AD216" s="401"/>
      <c r="AE216" s="401"/>
      <c r="AF216" s="401"/>
      <c r="AG216" s="401"/>
      <c r="AH216" s="401"/>
      <c r="AI216" s="401"/>
      <c r="AJ216" s="401"/>
      <c r="AK216" s="401"/>
      <c r="AL216" s="401" t="str">
        <f>IFERROR(VLOOKUP(AB216,CONTROLES!$A$5:$Y$297,2,FALSE),"")</f>
        <v/>
      </c>
      <c r="AM216" s="401"/>
      <c r="AN216" s="401"/>
      <c r="AO216" s="402" t="str">
        <f>IFERROR(VLOOKUP(Y216,CONTROLES!$A$6:$Y$25,24,FALSE),"")</f>
        <v/>
      </c>
      <c r="AP216" s="402" t="str">
        <f>IFERROR(VLOOKUP(Z216,CONTROLES!$A$6:$Y$25,24,FALSE),"")</f>
        <v/>
      </c>
      <c r="AQ216" s="402" t="str">
        <f>IFERROR(VLOOKUP(AA216,CONTROLES!$A$6:$Y$25,24,FALSE),"")</f>
        <v/>
      </c>
      <c r="AR216" s="402" t="str">
        <f>IFERROR(VLOOKUP(AB216,CONTROLES!$A$6:$Y$25,24,FALSE),"")</f>
        <v/>
      </c>
      <c r="AS216" s="401" t="str">
        <f>IFERROR(VLOOKUP(Y216,CONTROLES!$A$6:$Y$25,5,FALSE),"")</f>
        <v/>
      </c>
      <c r="AT216" s="401" t="str">
        <f>IFERROR(VLOOKUP(Z216,CONTROLES!$A$6:$Y$25,5,FALSE),"")</f>
        <v/>
      </c>
      <c r="AU216" s="401" t="str">
        <f>IFERROR(VLOOKUP(AA216,CONTROLES!$A$6:$Y$25,5,FALSE),"")</f>
        <v/>
      </c>
      <c r="AV216" s="401" t="str">
        <f>IFERROR(VLOOKUP(AB216,CONTROLES!$A$6:$Y$25,5,FALSE),"")</f>
        <v/>
      </c>
      <c r="AW216" s="403">
        <f t="shared" si="40"/>
        <v>0</v>
      </c>
      <c r="AX216" s="403">
        <f t="shared" si="41"/>
        <v>0</v>
      </c>
      <c r="AY216" s="675"/>
      <c r="AZ216" s="672"/>
      <c r="BA216" s="441"/>
      <c r="BB216" s="671"/>
      <c r="BC216" s="672"/>
      <c r="BD216" s="673"/>
      <c r="BE216" s="443"/>
      <c r="BF216" s="684"/>
      <c r="BG216" s="686"/>
      <c r="BH216" s="679"/>
      <c r="BI216" s="681"/>
      <c r="BJ216" s="682"/>
      <c r="BK216" s="682"/>
    </row>
    <row r="217" spans="1:63" x14ac:dyDescent="0.25">
      <c r="A217" s="669"/>
      <c r="B217" s="669"/>
      <c r="C217" s="677"/>
      <c r="D217" s="715"/>
      <c r="E217" s="715"/>
      <c r="F217" s="714"/>
      <c r="G217" s="714"/>
      <c r="H217" s="714"/>
      <c r="I217" s="715"/>
      <c r="J217" s="397">
        <v>4</v>
      </c>
      <c r="K217" s="398" t="s">
        <v>404</v>
      </c>
      <c r="L217" s="677"/>
      <c r="M217" s="677"/>
      <c r="N217" s="701"/>
      <c r="O217" s="700"/>
      <c r="P217" s="700"/>
      <c r="Q217" s="700"/>
      <c r="R217" s="677"/>
      <c r="S217" s="400" t="s">
        <v>164</v>
      </c>
      <c r="T217" s="400">
        <f>IFERROR(VLOOKUP($S217,TABLAS!$A$10:$B$14,2,FALSE),0)</f>
        <v>1</v>
      </c>
      <c r="U217" s="698"/>
      <c r="V217" s="697"/>
      <c r="W217" s="697"/>
      <c r="X217" s="443"/>
      <c r="Y217" s="401"/>
      <c r="Z217" s="401"/>
      <c r="AA217" s="401"/>
      <c r="AB217" s="401"/>
      <c r="AC217" s="401" t="str">
        <f>IFERROR(VLOOKUP(Y217,CONTROLES!$A$5:$Y$297,2,FALSE),"")</f>
        <v/>
      </c>
      <c r="AD217" s="401"/>
      <c r="AE217" s="401"/>
      <c r="AF217" s="401"/>
      <c r="AG217" s="401"/>
      <c r="AH217" s="401"/>
      <c r="AI217" s="401"/>
      <c r="AJ217" s="401"/>
      <c r="AK217" s="401"/>
      <c r="AL217" s="401" t="str">
        <f>IFERROR(VLOOKUP(AB217,CONTROLES!$A$5:$Y$297,2,FALSE),"")</f>
        <v/>
      </c>
      <c r="AM217" s="401"/>
      <c r="AN217" s="401"/>
      <c r="AO217" s="402" t="str">
        <f>IFERROR(VLOOKUP(Y217,CONTROLES!$A$6:$Y$25,24,FALSE),"")</f>
        <v/>
      </c>
      <c r="AP217" s="402" t="str">
        <f>IFERROR(VLOOKUP(Z217,CONTROLES!$A$6:$Y$25,24,FALSE),"")</f>
        <v/>
      </c>
      <c r="AQ217" s="402" t="str">
        <f>IFERROR(VLOOKUP(AA217,CONTROLES!$A$6:$Y$25,24,FALSE),"")</f>
        <v/>
      </c>
      <c r="AR217" s="402" t="str">
        <f>IFERROR(VLOOKUP(AB217,CONTROLES!$A$6:$Y$25,24,FALSE),"")</f>
        <v/>
      </c>
      <c r="AS217" s="401" t="str">
        <f>IFERROR(VLOOKUP(Y217,CONTROLES!$A$6:$Y$25,5,FALSE),"")</f>
        <v/>
      </c>
      <c r="AT217" s="401" t="str">
        <f>IFERROR(VLOOKUP(Z217,CONTROLES!$A$6:$Y$25,5,FALSE),"")</f>
        <v/>
      </c>
      <c r="AU217" s="401" t="str">
        <f>IFERROR(VLOOKUP(AA217,CONTROLES!$A$6:$Y$25,5,FALSE),"")</f>
        <v/>
      </c>
      <c r="AV217" s="401" t="str">
        <f>IFERROR(VLOOKUP(AB217,CONTROLES!$A$6:$Y$25,5,FALSE),"")</f>
        <v/>
      </c>
      <c r="AW217" s="403">
        <f t="shared" si="40"/>
        <v>0</v>
      </c>
      <c r="AX217" s="403">
        <f t="shared" si="41"/>
        <v>0</v>
      </c>
      <c r="AY217" s="675"/>
      <c r="AZ217" s="672"/>
      <c r="BA217" s="441"/>
      <c r="BB217" s="671"/>
      <c r="BC217" s="672"/>
      <c r="BD217" s="673"/>
      <c r="BE217" s="443"/>
      <c r="BF217" s="684"/>
      <c r="BG217" s="686"/>
      <c r="BH217" s="679"/>
      <c r="BI217" s="681"/>
      <c r="BJ217" s="682"/>
      <c r="BK217" s="682"/>
    </row>
    <row r="218" spans="1:63" x14ac:dyDescent="0.25">
      <c r="A218" s="669"/>
      <c r="B218" s="669"/>
      <c r="C218" s="677"/>
      <c r="D218" s="715"/>
      <c r="E218" s="715"/>
      <c r="F218" s="714"/>
      <c r="G218" s="714"/>
      <c r="H218" s="714"/>
      <c r="I218" s="715"/>
      <c r="J218" s="397">
        <v>5</v>
      </c>
      <c r="K218" s="398" t="s">
        <v>405</v>
      </c>
      <c r="L218" s="677"/>
      <c r="M218" s="677"/>
      <c r="N218" s="701"/>
      <c r="O218" s="700"/>
      <c r="P218" s="700"/>
      <c r="Q218" s="700"/>
      <c r="R218" s="677"/>
      <c r="S218" s="400"/>
      <c r="T218" s="400">
        <f>IFERROR(VLOOKUP($S218,TABLAS!$A$10:$B$14,2,FALSE),0)</f>
        <v>0</v>
      </c>
      <c r="U218" s="698"/>
      <c r="V218" s="697"/>
      <c r="W218" s="697"/>
      <c r="X218" s="443"/>
      <c r="Y218" s="401"/>
      <c r="Z218" s="401"/>
      <c r="AA218" s="401"/>
      <c r="AB218" s="401"/>
      <c r="AC218" s="401" t="str">
        <f>IFERROR(VLOOKUP(Y218,CONTROLES!$A$5:$Y$297,2,FALSE),"")</f>
        <v/>
      </c>
      <c r="AD218" s="401"/>
      <c r="AE218" s="401"/>
      <c r="AF218" s="401"/>
      <c r="AG218" s="401"/>
      <c r="AH218" s="401"/>
      <c r="AI218" s="401"/>
      <c r="AJ218" s="401"/>
      <c r="AK218" s="401"/>
      <c r="AL218" s="401" t="str">
        <f>IFERROR(VLOOKUP(AB218,CONTROLES!$A$5:$Y$297,2,FALSE),"")</f>
        <v/>
      </c>
      <c r="AM218" s="401"/>
      <c r="AN218" s="401"/>
      <c r="AO218" s="402" t="str">
        <f>IFERROR(VLOOKUP(Y218,CONTROLES!$A$6:$Y$25,24,FALSE),"")</f>
        <v/>
      </c>
      <c r="AP218" s="402" t="str">
        <f>IFERROR(VLOOKUP(Z218,CONTROLES!$A$6:$Y$25,24,FALSE),"")</f>
        <v/>
      </c>
      <c r="AQ218" s="402" t="str">
        <f>IFERROR(VLOOKUP(AA218,CONTROLES!$A$6:$Y$25,24,FALSE),"")</f>
        <v/>
      </c>
      <c r="AR218" s="402" t="str">
        <f>IFERROR(VLOOKUP(AB218,CONTROLES!$A$6:$Y$25,24,FALSE),"")</f>
        <v/>
      </c>
      <c r="AS218" s="401" t="str">
        <f>IFERROR(VLOOKUP(Y218,CONTROLES!$A$6:$Y$25,5,FALSE),"")</f>
        <v/>
      </c>
      <c r="AT218" s="401" t="str">
        <f>IFERROR(VLOOKUP(Z218,CONTROLES!$A$6:$Y$25,5,FALSE),"")</f>
        <v/>
      </c>
      <c r="AU218" s="401" t="str">
        <f>IFERROR(VLOOKUP(AA218,CONTROLES!$A$6:$Y$25,5,FALSE),"")</f>
        <v/>
      </c>
      <c r="AV218" s="401" t="str">
        <f>IFERROR(VLOOKUP(AB218,CONTROLES!$A$6:$Y$25,5,FALSE),"")</f>
        <v/>
      </c>
      <c r="AW218" s="403">
        <f t="shared" si="40"/>
        <v>0</v>
      </c>
      <c r="AX218" s="403">
        <f t="shared" si="41"/>
        <v>0</v>
      </c>
      <c r="AY218" s="675"/>
      <c r="AZ218" s="672"/>
      <c r="BA218" s="441"/>
      <c r="BB218" s="671"/>
      <c r="BC218" s="672"/>
      <c r="BD218" s="673"/>
      <c r="BE218" s="443"/>
      <c r="BF218" s="684"/>
      <c r="BG218" s="686"/>
      <c r="BH218" s="679"/>
      <c r="BI218" s="681"/>
      <c r="BJ218" s="682"/>
      <c r="BK218" s="682"/>
    </row>
    <row r="219" spans="1:63" x14ac:dyDescent="0.25">
      <c r="A219" s="669"/>
      <c r="B219" s="669"/>
      <c r="C219" s="677"/>
      <c r="D219" s="715"/>
      <c r="E219" s="715"/>
      <c r="F219" s="714"/>
      <c r="G219" s="714"/>
      <c r="H219" s="714"/>
      <c r="I219" s="715"/>
      <c r="J219" s="397"/>
      <c r="K219" s="398"/>
      <c r="L219" s="677"/>
      <c r="M219" s="677"/>
      <c r="N219" s="701"/>
      <c r="O219" s="700"/>
      <c r="P219" s="700"/>
      <c r="Q219" s="700"/>
      <c r="R219" s="677"/>
      <c r="S219" s="400"/>
      <c r="T219" s="400">
        <f>IFERROR(VLOOKUP($S219,TABLAS!$A$10:$B$14,2,FALSE),0)</f>
        <v>0</v>
      </c>
      <c r="U219" s="698"/>
      <c r="V219" s="697"/>
      <c r="W219" s="697"/>
      <c r="X219" s="443"/>
      <c r="Y219" s="401"/>
      <c r="Z219" s="401"/>
      <c r="AA219" s="401"/>
      <c r="AB219" s="401"/>
      <c r="AC219" s="401" t="str">
        <f>IFERROR(VLOOKUP(Y219,CONTROLES!$A$5:$Y$297,2,FALSE),"")</f>
        <v/>
      </c>
      <c r="AD219" s="401"/>
      <c r="AE219" s="401"/>
      <c r="AF219" s="401"/>
      <c r="AG219" s="401"/>
      <c r="AH219" s="401"/>
      <c r="AI219" s="401"/>
      <c r="AJ219" s="401"/>
      <c r="AK219" s="401"/>
      <c r="AL219" s="401" t="str">
        <f>IFERROR(VLOOKUP(AB219,CONTROLES!$A$5:$Y$297,2,FALSE),"")</f>
        <v/>
      </c>
      <c r="AM219" s="401"/>
      <c r="AN219" s="401"/>
      <c r="AO219" s="402" t="str">
        <f>IFERROR(VLOOKUP(Y219,CONTROLES!$A$6:$Y$25,24,FALSE),"")</f>
        <v/>
      </c>
      <c r="AP219" s="402" t="str">
        <f>IFERROR(VLOOKUP(Z219,CONTROLES!$A$6:$Y$25,24,FALSE),"")</f>
        <v/>
      </c>
      <c r="AQ219" s="402" t="str">
        <f>IFERROR(VLOOKUP(AA219,CONTROLES!$A$6:$Y$25,24,FALSE),"")</f>
        <v/>
      </c>
      <c r="AR219" s="402" t="str">
        <f>IFERROR(VLOOKUP(AB219,CONTROLES!$A$6:$Y$25,24,FALSE),"")</f>
        <v/>
      </c>
      <c r="AS219" s="401" t="str">
        <f>IFERROR(VLOOKUP(Y219,CONTROLES!$A$6:$Y$25,5,FALSE),"")</f>
        <v/>
      </c>
      <c r="AT219" s="401" t="str">
        <f>IFERROR(VLOOKUP(Z219,CONTROLES!$A$6:$Y$25,5,FALSE),"")</f>
        <v/>
      </c>
      <c r="AU219" s="401" t="str">
        <f>IFERROR(VLOOKUP(AA219,CONTROLES!$A$6:$Y$25,5,FALSE),"")</f>
        <v/>
      </c>
      <c r="AV219" s="401" t="str">
        <f>IFERROR(VLOOKUP(AB219,CONTROLES!$A$6:$Y$25,5,FALSE),"")</f>
        <v/>
      </c>
      <c r="AW219" s="403">
        <f t="shared" si="40"/>
        <v>0</v>
      </c>
      <c r="AX219" s="403">
        <f t="shared" si="41"/>
        <v>0</v>
      </c>
      <c r="AY219" s="675"/>
      <c r="AZ219" s="672"/>
      <c r="BA219" s="441"/>
      <c r="BB219" s="671"/>
      <c r="BC219" s="672"/>
      <c r="BD219" s="673"/>
      <c r="BE219" s="443"/>
      <c r="BF219" s="684"/>
      <c r="BG219" s="686"/>
      <c r="BH219" s="679"/>
      <c r="BI219" s="681"/>
      <c r="BJ219" s="682"/>
      <c r="BK219" s="682"/>
    </row>
    <row r="220" spans="1:63" x14ac:dyDescent="0.25">
      <c r="A220" s="669"/>
      <c r="B220" s="669"/>
      <c r="C220" s="677"/>
      <c r="D220" s="716"/>
      <c r="E220" s="715"/>
      <c r="F220" s="719"/>
      <c r="G220" s="719"/>
      <c r="H220" s="719"/>
      <c r="I220" s="715"/>
      <c r="J220" s="397"/>
      <c r="K220" s="398"/>
      <c r="L220" s="677"/>
      <c r="M220" s="677"/>
      <c r="N220" s="701"/>
      <c r="O220" s="700"/>
      <c r="P220" s="700"/>
      <c r="Q220" s="687"/>
      <c r="R220" s="677"/>
      <c r="S220" s="400"/>
      <c r="T220" s="400">
        <f>IFERROR(VLOOKUP($S220,TABLAS!$A$10:$B$14,2,FALSE),0)</f>
        <v>0</v>
      </c>
      <c r="U220" s="698"/>
      <c r="V220" s="697"/>
      <c r="W220" s="697"/>
      <c r="X220" s="443"/>
      <c r="Y220" s="401"/>
      <c r="Z220" s="401"/>
      <c r="AA220" s="401"/>
      <c r="AB220" s="401"/>
      <c r="AC220" s="401" t="str">
        <f>IFERROR(VLOOKUP(Y220,CONTROLES!$A$5:$Y$297,2,FALSE),"")</f>
        <v/>
      </c>
      <c r="AD220" s="401"/>
      <c r="AE220" s="401"/>
      <c r="AF220" s="401"/>
      <c r="AG220" s="401"/>
      <c r="AH220" s="401"/>
      <c r="AI220" s="401"/>
      <c r="AJ220" s="401"/>
      <c r="AK220" s="401"/>
      <c r="AL220" s="401" t="str">
        <f>IFERROR(VLOOKUP(AB220,CONTROLES!$A$5:$Y$297,2,FALSE),"")</f>
        <v/>
      </c>
      <c r="AM220" s="401"/>
      <c r="AN220" s="401"/>
      <c r="AO220" s="402" t="str">
        <f>IFERROR(VLOOKUP(Y220,CONTROLES!$A$6:$Y$25,24,FALSE),"")</f>
        <v/>
      </c>
      <c r="AP220" s="402" t="str">
        <f>IFERROR(VLOOKUP(Z220,CONTROLES!$A$6:$Y$25,24,FALSE),"")</f>
        <v/>
      </c>
      <c r="AQ220" s="402" t="str">
        <f>IFERROR(VLOOKUP(AA220,CONTROLES!$A$6:$Y$25,24,FALSE),"")</f>
        <v/>
      </c>
      <c r="AR220" s="402" t="str">
        <f>IFERROR(VLOOKUP(AB220,CONTROLES!$A$6:$Y$25,24,FALSE),"")</f>
        <v/>
      </c>
      <c r="AS220" s="401" t="str">
        <f>IFERROR(VLOOKUP(Y220,CONTROLES!$A$6:$Y$25,5,FALSE),"")</f>
        <v/>
      </c>
      <c r="AT220" s="401" t="str">
        <f>IFERROR(VLOOKUP(Z220,CONTROLES!$A$6:$Y$25,5,FALSE),"")</f>
        <v/>
      </c>
      <c r="AU220" s="401" t="str">
        <f>IFERROR(VLOOKUP(AA220,CONTROLES!$A$6:$Y$25,5,FALSE),"")</f>
        <v/>
      </c>
      <c r="AV220" s="401" t="str">
        <f>IFERROR(VLOOKUP(AB220,CONTROLES!$A$6:$Y$25,5,FALSE),"")</f>
        <v/>
      </c>
      <c r="AW220" s="403">
        <f t="shared" si="40"/>
        <v>0</v>
      </c>
      <c r="AX220" s="403">
        <f t="shared" si="41"/>
        <v>0</v>
      </c>
      <c r="AY220" s="676"/>
      <c r="AZ220" s="672"/>
      <c r="BA220" s="442"/>
      <c r="BB220" s="671"/>
      <c r="BC220" s="672"/>
      <c r="BD220" s="673"/>
      <c r="BE220" s="443"/>
      <c r="BF220" s="685"/>
      <c r="BG220" s="686"/>
      <c r="BH220" s="680"/>
      <c r="BI220" s="681"/>
      <c r="BJ220" s="682"/>
      <c r="BK220" s="682"/>
    </row>
    <row r="221" spans="1:63" x14ac:dyDescent="0.25">
      <c r="A221" s="669">
        <f>A214+1</f>
        <v>32</v>
      </c>
      <c r="B221" s="669" t="s">
        <v>406</v>
      </c>
      <c r="C221" s="677" t="s">
        <v>316</v>
      </c>
      <c r="D221" s="725" t="s">
        <v>407</v>
      </c>
      <c r="E221" s="731" t="s">
        <v>408</v>
      </c>
      <c r="F221" s="720" t="s">
        <v>132</v>
      </c>
      <c r="G221" s="717" t="s">
        <v>133</v>
      </c>
      <c r="H221" s="717" t="s">
        <v>134</v>
      </c>
      <c r="I221" s="695" t="s">
        <v>409</v>
      </c>
      <c r="J221" s="405">
        <v>1</v>
      </c>
      <c r="K221" s="398" t="s">
        <v>410</v>
      </c>
      <c r="L221" s="677" t="s">
        <v>411</v>
      </c>
      <c r="M221" s="677" t="s">
        <v>160</v>
      </c>
      <c r="N221" s="701" t="s">
        <v>226</v>
      </c>
      <c r="O221" s="700" t="s">
        <v>187</v>
      </c>
      <c r="P221" s="711" t="s">
        <v>339</v>
      </c>
      <c r="Q221" s="708" t="s">
        <v>325</v>
      </c>
      <c r="R221" s="713" t="s">
        <v>210</v>
      </c>
      <c r="S221" s="400" t="s">
        <v>169</v>
      </c>
      <c r="T221" s="400">
        <f>IFERROR(VLOOKUP($S221,TABLAS!$A$10:$B$14,2,FALSE),0)</f>
        <v>4</v>
      </c>
      <c r="U221" s="698" t="s">
        <v>145</v>
      </c>
      <c r="V221" s="697">
        <f>IFERROR(VLOOKUP($U221,#REF!,2,FALSE),0)</f>
        <v>0</v>
      </c>
      <c r="W221" s="697">
        <f>MAX($T221:$T227)*V221</f>
        <v>0</v>
      </c>
      <c r="X221" s="443" t="b">
        <f>IF(OR(W221="11",W221="12",W221="21",W221="22",W221="31"),"BAJO",IF(OR(W221="13",W221="23",W221="32",W221="41"),"LEVE",IF(OR(W221="14",W221="15",W221="24",W221="33",W221="43",W221="42",W221="52",W221="51"),"MODERADO",IF(OR(W221="25",W221="34",W221="35",W221="44",W221="45",W221="53",W221="54",W221="55"),"IMPORTANTE"))))</f>
        <v>0</v>
      </c>
      <c r="Y221" s="401">
        <v>183</v>
      </c>
      <c r="Z221" s="401"/>
      <c r="AA221" s="401"/>
      <c r="AB221" s="401"/>
      <c r="AC221" s="401" t="str">
        <f>IFERROR(VLOOKUP(Y221,CONTROLES!$A$5:$Y$297,2,FALSE),"")</f>
        <v>Aplicación del formato de declaración de asegurabilidad Externo-1</v>
      </c>
      <c r="AD221" s="401"/>
      <c r="AE221" s="401"/>
      <c r="AF221" s="401"/>
      <c r="AG221" s="401"/>
      <c r="AH221" s="401"/>
      <c r="AI221" s="401"/>
      <c r="AJ221" s="401"/>
      <c r="AK221" s="401"/>
      <c r="AL221" s="401" t="str">
        <f>IFERROR(VLOOKUP(AB221,CONTROLES!$A$5:$Y$297,2,FALSE),"")</f>
        <v/>
      </c>
      <c r="AM221" s="401"/>
      <c r="AN221" s="401"/>
      <c r="AO221" s="402" t="str">
        <f>IFERROR(VLOOKUP(Y221,CONTROLES!$A$6:$Y$25,24,FALSE),"")</f>
        <v/>
      </c>
      <c r="AP221" s="402" t="str">
        <f>IFERROR(VLOOKUP(Z221,CONTROLES!$A$6:$Y$25,24,FALSE),"")</f>
        <v/>
      </c>
      <c r="AQ221" s="402" t="str">
        <f>IFERROR(VLOOKUP(AA221,CONTROLES!$A$6:$Y$25,24,FALSE),"")</f>
        <v/>
      </c>
      <c r="AR221" s="402" t="str">
        <f>IFERROR(VLOOKUP(AB221,CONTROLES!$A$6:$Y$25,24,FALSE),"")</f>
        <v/>
      </c>
      <c r="AS221" s="401" t="str">
        <f>IFERROR(VLOOKUP(Y221,CONTROLES!$A$6:$Y$25,5,FALSE),"")</f>
        <v/>
      </c>
      <c r="AT221" s="401" t="str">
        <f>IFERROR(VLOOKUP(Z221,CONTROLES!$A$6:$Y$25,5,FALSE),"")</f>
        <v/>
      </c>
      <c r="AU221" s="401" t="str">
        <f>IFERROR(VLOOKUP(AA221,CONTROLES!$A$6:$Y$25,5,FALSE),"")</f>
        <v/>
      </c>
      <c r="AV221" s="401" t="str">
        <f>IFERROR(VLOOKUP(AB221,CONTROLES!$A$6:$Y$25,5,FALSE),"")</f>
        <v/>
      </c>
      <c r="AW221" s="403">
        <f t="shared" si="40"/>
        <v>0</v>
      </c>
      <c r="AX221" s="403">
        <f t="shared" si="41"/>
        <v>0</v>
      </c>
      <c r="AY221" s="674" t="str">
        <f>IF(MAX(AX221:AX227)&gt;MAX(BF221:BF227),"Consecuencia",IF(MAX(AX221:AX227)&gt;MAX(BF221:BF227),"Probabilidad",""))</f>
        <v/>
      </c>
      <c r="AZ221" s="672">
        <f>IF(AY221="Probabilidad",MAX(BF221:BF227),MAX(AX221:AX227))</f>
        <v>0</v>
      </c>
      <c r="BA221" s="440" t="str" cm="1">
        <f t="array" ref="BA221">IF(OR(AY221="Consecuencia",AY221="Probabilidad"),IF(AZ221&lt;CONTROLES!$AA$16:$AB$16,IF(AND(AZ221&gt;=CONTROLES!$AA$15,AZ221&lt;CONTROLES!$AB$15),CONTROLES!$AC$15,IF(AND(AZ221&gt;=CONTROLES!$AA$14,AZ221&lt;CONTROLES!$AB$14),CONTROLES!$AC$14,IF(AND(AZ221&gt;=CONTROLES!$AA$13,AZ221&lt;CONTROLES!$AB$13),CONTROLES!$AC$13,IF(AND(AZ221&gt;=CONTROLES!$AA$12,AZ221&lt;=CONTROLES!$AB$12),CONTROLES!$AC$12))))),"")</f>
        <v/>
      </c>
      <c r="BB221" s="671" t="s">
        <v>144</v>
      </c>
      <c r="BC221" s="672">
        <f>VLOOKUP(BB221,TABLAS!$A$10:$B$14,2,FALSE)</f>
        <v>5</v>
      </c>
      <c r="BD221" s="673" t="s">
        <v>211</v>
      </c>
      <c r="BE221" s="443">
        <f>VLOOKUP(BD221,TABLAS!$A$2:$B$6,2,FALSE)</f>
        <v>2</v>
      </c>
      <c r="BF221" s="683" t="str">
        <f>BC221&amp;BE221</f>
        <v>52</v>
      </c>
      <c r="BG221" s="686" t="str">
        <f>IF(OR(BF221="11",BF221="12",BF221="21",BF221="22",BF221="31"),"BAJO",IF(OR(BF221="13",BF221="23",BF221="32",BF221="41"),"LEVE",IF(OR(BF221="14",BF221="15",BF221="24",BF221="33",BF221="43",BF221="42",BF221="52",BF221="51"),"MODERADO",IF(OR(BF221="25",BF221="34",BF221="35",BF221="44",BF221="45",BF221="53",BF221="54",BF221="55"),"IMPORTANTE",""))))</f>
        <v>MODERADO</v>
      </c>
      <c r="BH221" s="678" t="s">
        <v>148</v>
      </c>
      <c r="BI221" s="681" t="s">
        <v>189</v>
      </c>
      <c r="BJ221" s="682" t="str">
        <f>IF(BH221="SI","NO","SI")</f>
        <v>NO</v>
      </c>
      <c r="BK221" s="682"/>
    </row>
    <row r="222" spans="1:63" x14ac:dyDescent="0.25">
      <c r="A222" s="669"/>
      <c r="B222" s="669"/>
      <c r="C222" s="677"/>
      <c r="D222" s="726"/>
      <c r="E222" s="731"/>
      <c r="F222" s="720"/>
      <c r="G222" s="717"/>
      <c r="H222" s="717"/>
      <c r="I222" s="695"/>
      <c r="J222" s="405">
        <v>2</v>
      </c>
      <c r="K222" s="398" t="s">
        <v>412</v>
      </c>
      <c r="L222" s="677"/>
      <c r="M222" s="677"/>
      <c r="N222" s="701"/>
      <c r="O222" s="700"/>
      <c r="P222" s="711"/>
      <c r="Q222" s="708"/>
      <c r="R222" s="713"/>
      <c r="S222" s="400" t="s">
        <v>146</v>
      </c>
      <c r="T222" s="400">
        <f>IFERROR(VLOOKUP($S222,TABLAS!$A$10:$B$14,2,FALSE),0)</f>
        <v>3</v>
      </c>
      <c r="U222" s="698"/>
      <c r="V222" s="697"/>
      <c r="W222" s="697"/>
      <c r="X222" s="443"/>
      <c r="Y222" s="401">
        <v>184</v>
      </c>
      <c r="Z222" s="401"/>
      <c r="AA222" s="401"/>
      <c r="AB222" s="401"/>
      <c r="AC222" s="401" t="str">
        <f>IFERROR(VLOOKUP(Y222,CONTROLES!$A$5:$Y$297,2,FALSE),"")</f>
        <v>Aplicación del procedimiento seguro de vida deudores PR-CR-17</v>
      </c>
      <c r="AD222" s="401"/>
      <c r="AE222" s="401"/>
      <c r="AF222" s="401"/>
      <c r="AG222" s="401"/>
      <c r="AH222" s="401"/>
      <c r="AI222" s="401"/>
      <c r="AJ222" s="401"/>
      <c r="AK222" s="401"/>
      <c r="AL222" s="401" t="str">
        <f>IFERROR(VLOOKUP(AB222,CONTROLES!$A$5:$Y$297,2,FALSE),"")</f>
        <v/>
      </c>
      <c r="AM222" s="401"/>
      <c r="AN222" s="401"/>
      <c r="AO222" s="402" t="str">
        <f>IFERROR(VLOOKUP(Y222,CONTROLES!$A$6:$Y$25,24,FALSE),"")</f>
        <v/>
      </c>
      <c r="AP222" s="402" t="str">
        <f>IFERROR(VLOOKUP(Z222,CONTROLES!$A$6:$Y$25,24,FALSE),"")</f>
        <v/>
      </c>
      <c r="AQ222" s="402" t="str">
        <f>IFERROR(VLOOKUP(AA222,CONTROLES!$A$6:$Y$25,24,FALSE),"")</f>
        <v/>
      </c>
      <c r="AR222" s="402" t="str">
        <f>IFERROR(VLOOKUP(AB222,CONTROLES!$A$6:$Y$25,24,FALSE),"")</f>
        <v/>
      </c>
      <c r="AS222" s="401" t="str">
        <f>IFERROR(VLOOKUP(Y222,CONTROLES!$A$6:$Y$25,5,FALSE),"")</f>
        <v/>
      </c>
      <c r="AT222" s="401" t="str">
        <f>IFERROR(VLOOKUP(Z222,CONTROLES!$A$6:$Y$25,5,FALSE),"")</f>
        <v/>
      </c>
      <c r="AU222" s="401" t="str">
        <f>IFERROR(VLOOKUP(AA222,CONTROLES!$A$6:$Y$25,5,FALSE),"")</f>
        <v/>
      </c>
      <c r="AV222" s="401" t="str">
        <f>IFERROR(VLOOKUP(AB222,CONTROLES!$A$6:$Y$25,5,FALSE),"")</f>
        <v/>
      </c>
      <c r="AW222" s="403">
        <f t="shared" si="40"/>
        <v>0</v>
      </c>
      <c r="AX222" s="403">
        <f t="shared" si="41"/>
        <v>0</v>
      </c>
      <c r="AY222" s="675"/>
      <c r="AZ222" s="672"/>
      <c r="BA222" s="441"/>
      <c r="BB222" s="671"/>
      <c r="BC222" s="672"/>
      <c r="BD222" s="673"/>
      <c r="BE222" s="443"/>
      <c r="BF222" s="684"/>
      <c r="BG222" s="686"/>
      <c r="BH222" s="679"/>
      <c r="BI222" s="681"/>
      <c r="BJ222" s="682"/>
      <c r="BK222" s="682"/>
    </row>
    <row r="223" spans="1:63" x14ac:dyDescent="0.25">
      <c r="A223" s="669"/>
      <c r="B223" s="669"/>
      <c r="C223" s="677"/>
      <c r="D223" s="726"/>
      <c r="E223" s="731"/>
      <c r="F223" s="720"/>
      <c r="G223" s="717"/>
      <c r="H223" s="717"/>
      <c r="I223" s="695"/>
      <c r="J223" s="405">
        <v>3</v>
      </c>
      <c r="K223" s="398" t="s">
        <v>413</v>
      </c>
      <c r="L223" s="677"/>
      <c r="M223" s="677"/>
      <c r="N223" s="701"/>
      <c r="O223" s="700"/>
      <c r="P223" s="711"/>
      <c r="Q223" s="708"/>
      <c r="R223" s="713"/>
      <c r="S223" s="400" t="s">
        <v>146</v>
      </c>
      <c r="T223" s="400">
        <f>IFERROR(VLOOKUP($S223,TABLAS!$A$10:$B$14,2,FALSE),0)</f>
        <v>3</v>
      </c>
      <c r="U223" s="698"/>
      <c r="V223" s="697"/>
      <c r="W223" s="697"/>
      <c r="X223" s="443"/>
      <c r="Y223" s="401">
        <v>185</v>
      </c>
      <c r="Z223" s="401"/>
      <c r="AA223" s="401"/>
      <c r="AB223" s="401"/>
      <c r="AC223" s="401" t="str">
        <f>IFERROR(VLOOKUP(Y223,CONTROLES!$A$5:$Y$297,2,FALSE),"")</f>
        <v>Validación de las actualizaciones de condiciones de seguro de vida por parte de la aseguradora</v>
      </c>
      <c r="AD223" s="401"/>
      <c r="AE223" s="401"/>
      <c r="AF223" s="401"/>
      <c r="AG223" s="401"/>
      <c r="AH223" s="401"/>
      <c r="AI223" s="401"/>
      <c r="AJ223" s="401"/>
      <c r="AK223" s="401"/>
      <c r="AL223" s="401" t="str">
        <f>IFERROR(VLOOKUP(AB223,CONTROLES!$A$5:$Y$297,2,FALSE),"")</f>
        <v/>
      </c>
      <c r="AM223" s="401"/>
      <c r="AN223" s="401"/>
      <c r="AO223" s="402" t="str">
        <f>IFERROR(VLOOKUP(Y223,CONTROLES!$A$6:$Y$25,24,FALSE),"")</f>
        <v/>
      </c>
      <c r="AP223" s="402" t="str">
        <f>IFERROR(VLOOKUP(Z223,CONTROLES!$A$6:$Y$25,24,FALSE),"")</f>
        <v/>
      </c>
      <c r="AQ223" s="402" t="str">
        <f>IFERROR(VLOOKUP(AA223,CONTROLES!$A$6:$Y$25,24,FALSE),"")</f>
        <v/>
      </c>
      <c r="AR223" s="402" t="str">
        <f>IFERROR(VLOOKUP(AB223,CONTROLES!$A$6:$Y$25,24,FALSE),"")</f>
        <v/>
      </c>
      <c r="AS223" s="401" t="str">
        <f>IFERROR(VLOOKUP(Y223,CONTROLES!$A$6:$Y$25,5,FALSE),"")</f>
        <v/>
      </c>
      <c r="AT223" s="401" t="str">
        <f>IFERROR(VLOOKUP(Z223,CONTROLES!$A$6:$Y$25,5,FALSE),"")</f>
        <v/>
      </c>
      <c r="AU223" s="401" t="str">
        <f>IFERROR(VLOOKUP(AA223,CONTROLES!$A$6:$Y$25,5,FALSE),"")</f>
        <v/>
      </c>
      <c r="AV223" s="401" t="str">
        <f>IFERROR(VLOOKUP(AB223,CONTROLES!$A$6:$Y$25,5,FALSE),"")</f>
        <v/>
      </c>
      <c r="AW223" s="403">
        <f t="shared" si="40"/>
        <v>0</v>
      </c>
      <c r="AX223" s="403">
        <f t="shared" si="41"/>
        <v>0</v>
      </c>
      <c r="AY223" s="675"/>
      <c r="AZ223" s="672"/>
      <c r="BA223" s="441"/>
      <c r="BB223" s="671"/>
      <c r="BC223" s="672"/>
      <c r="BD223" s="673"/>
      <c r="BE223" s="443"/>
      <c r="BF223" s="684"/>
      <c r="BG223" s="686"/>
      <c r="BH223" s="679"/>
      <c r="BI223" s="681"/>
      <c r="BJ223" s="682"/>
      <c r="BK223" s="682"/>
    </row>
    <row r="224" spans="1:63" x14ac:dyDescent="0.25">
      <c r="A224" s="669"/>
      <c r="B224" s="669"/>
      <c r="C224" s="677"/>
      <c r="D224" s="726"/>
      <c r="E224" s="731"/>
      <c r="F224" s="720"/>
      <c r="G224" s="717"/>
      <c r="H224" s="717"/>
      <c r="I224" s="695"/>
      <c r="J224" s="405">
        <v>4</v>
      </c>
      <c r="K224" s="398" t="s">
        <v>414</v>
      </c>
      <c r="L224" s="677"/>
      <c r="M224" s="677"/>
      <c r="N224" s="701"/>
      <c r="O224" s="700"/>
      <c r="P224" s="711"/>
      <c r="Q224" s="708"/>
      <c r="R224" s="713"/>
      <c r="S224" s="400" t="s">
        <v>164</v>
      </c>
      <c r="T224" s="400">
        <f>IFERROR(VLOOKUP($S224,TABLAS!$A$10:$B$14,2,FALSE),0)</f>
        <v>1</v>
      </c>
      <c r="U224" s="698"/>
      <c r="V224" s="697"/>
      <c r="W224" s="697"/>
      <c r="X224" s="443"/>
      <c r="Y224" s="401">
        <v>3</v>
      </c>
      <c r="Z224" s="401"/>
      <c r="AA224" s="401"/>
      <c r="AB224" s="401"/>
      <c r="AC224" s="401" t="str">
        <f>IFERROR(VLOOKUP(Y224,CONTROLES!$A$5:$Y$297,2,FALSE),"")</f>
        <v>Ejecución del plan de capacitaciones</v>
      </c>
      <c r="AD224" s="401"/>
      <c r="AE224" s="401"/>
      <c r="AF224" s="401"/>
      <c r="AG224" s="401"/>
      <c r="AH224" s="401"/>
      <c r="AI224" s="401"/>
      <c r="AJ224" s="401"/>
      <c r="AK224" s="401"/>
      <c r="AL224" s="401" t="str">
        <f>IFERROR(VLOOKUP(AB224,CONTROLES!$A$5:$Y$297,2,FALSE),"")</f>
        <v/>
      </c>
      <c r="AM224" s="401"/>
      <c r="AN224" s="401"/>
      <c r="AO224" s="402">
        <f>IFERROR(VLOOKUP(Y224,CONTROLES!$A$6:$Y$25,24,FALSE),"")</f>
        <v>0.78</v>
      </c>
      <c r="AP224" s="402" t="str">
        <f>IFERROR(VLOOKUP(Z224,CONTROLES!$A$6:$Y$25,24,FALSE),"")</f>
        <v/>
      </c>
      <c r="AQ224" s="402" t="str">
        <f>IFERROR(VLOOKUP(AA224,CONTROLES!$A$6:$Y$25,24,FALSE),"")</f>
        <v/>
      </c>
      <c r="AR224" s="402" t="str">
        <f>IFERROR(VLOOKUP(AB224,CONTROLES!$A$6:$Y$25,24,FALSE),"")</f>
        <v/>
      </c>
      <c r="AS224" s="401" t="str">
        <f>IFERROR(VLOOKUP(Y224,CONTROLES!$A$6:$Y$25,5,FALSE),"")</f>
        <v>Probabilidad</v>
      </c>
      <c r="AT224" s="401" t="str">
        <f>IFERROR(VLOOKUP(Z224,CONTROLES!$A$6:$Y$25,5,FALSE),"")</f>
        <v/>
      </c>
      <c r="AU224" s="401" t="str">
        <f>IFERROR(VLOOKUP(AA224,CONTROLES!$A$6:$Y$25,5,FALSE),"")</f>
        <v/>
      </c>
      <c r="AV224" s="401" t="str">
        <f>IFERROR(VLOOKUP(AB224,CONTROLES!$A$6:$Y$25,5,FALSE),"")</f>
        <v/>
      </c>
      <c r="AW224" s="403">
        <f t="shared" si="40"/>
        <v>0.78</v>
      </c>
      <c r="AX224" s="403">
        <f t="shared" si="41"/>
        <v>0</v>
      </c>
      <c r="AY224" s="675"/>
      <c r="AZ224" s="672"/>
      <c r="BA224" s="441"/>
      <c r="BB224" s="671"/>
      <c r="BC224" s="672"/>
      <c r="BD224" s="673"/>
      <c r="BE224" s="443"/>
      <c r="BF224" s="684"/>
      <c r="BG224" s="686"/>
      <c r="BH224" s="679"/>
      <c r="BI224" s="681"/>
      <c r="BJ224" s="682"/>
      <c r="BK224" s="682"/>
    </row>
    <row r="225" spans="1:63" x14ac:dyDescent="0.25">
      <c r="A225" s="669"/>
      <c r="B225" s="669"/>
      <c r="C225" s="677"/>
      <c r="D225" s="726"/>
      <c r="E225" s="731"/>
      <c r="F225" s="720"/>
      <c r="G225" s="717"/>
      <c r="H225" s="717"/>
      <c r="I225" s="695"/>
      <c r="J225" s="405"/>
      <c r="K225" s="398"/>
      <c r="L225" s="677"/>
      <c r="M225" s="677"/>
      <c r="N225" s="701"/>
      <c r="O225" s="700"/>
      <c r="P225" s="711"/>
      <c r="Q225" s="708"/>
      <c r="R225" s="713"/>
      <c r="S225" s="400"/>
      <c r="T225" s="400">
        <f>IFERROR(VLOOKUP($S225,TABLAS!$A$10:$B$14,2,FALSE),0)</f>
        <v>0</v>
      </c>
      <c r="U225" s="698"/>
      <c r="V225" s="697"/>
      <c r="W225" s="697"/>
      <c r="X225" s="443"/>
      <c r="Y225" s="401"/>
      <c r="Z225" s="401"/>
      <c r="AA225" s="401"/>
      <c r="AB225" s="401"/>
      <c r="AC225" s="401" t="str">
        <f>IFERROR(VLOOKUP(Y225,CONTROLES!$A$5:$Y$297,2,FALSE),"")</f>
        <v/>
      </c>
      <c r="AD225" s="401"/>
      <c r="AE225" s="401"/>
      <c r="AF225" s="401"/>
      <c r="AG225" s="401"/>
      <c r="AH225" s="401"/>
      <c r="AI225" s="401"/>
      <c r="AJ225" s="401"/>
      <c r="AK225" s="401"/>
      <c r="AL225" s="401" t="str">
        <f>IFERROR(VLOOKUP(AB225,CONTROLES!$A$5:$Y$297,2,FALSE),"")</f>
        <v/>
      </c>
      <c r="AM225" s="401"/>
      <c r="AN225" s="401"/>
      <c r="AO225" s="402" t="str">
        <f>IFERROR(VLOOKUP(Y225,CONTROLES!$A$6:$Y$25,24,FALSE),"")</f>
        <v/>
      </c>
      <c r="AP225" s="402" t="str">
        <f>IFERROR(VLOOKUP(Z225,CONTROLES!$A$6:$Y$25,24,FALSE),"")</f>
        <v/>
      </c>
      <c r="AQ225" s="402" t="str">
        <f>IFERROR(VLOOKUP(AA225,CONTROLES!$A$6:$Y$25,24,FALSE),"")</f>
        <v/>
      </c>
      <c r="AR225" s="402" t="str">
        <f>IFERROR(VLOOKUP(AB225,CONTROLES!$A$6:$Y$25,24,FALSE),"")</f>
        <v/>
      </c>
      <c r="AS225" s="401" t="str">
        <f>IFERROR(VLOOKUP(Y225,CONTROLES!$A$6:$Y$25,5,FALSE),"")</f>
        <v/>
      </c>
      <c r="AT225" s="401" t="str">
        <f>IFERROR(VLOOKUP(Z225,CONTROLES!$A$6:$Y$25,5,FALSE),"")</f>
        <v/>
      </c>
      <c r="AU225" s="401" t="str">
        <f>IFERROR(VLOOKUP(AA225,CONTROLES!$A$6:$Y$25,5,FALSE),"")</f>
        <v/>
      </c>
      <c r="AV225" s="401" t="str">
        <f>IFERROR(VLOOKUP(AB225,CONTROLES!$A$6:$Y$25,5,FALSE),"")</f>
        <v/>
      </c>
      <c r="AW225" s="403">
        <f t="shared" si="40"/>
        <v>0</v>
      </c>
      <c r="AX225" s="403">
        <f t="shared" si="41"/>
        <v>0</v>
      </c>
      <c r="AY225" s="675"/>
      <c r="AZ225" s="672"/>
      <c r="BA225" s="441"/>
      <c r="BB225" s="671"/>
      <c r="BC225" s="672"/>
      <c r="BD225" s="673"/>
      <c r="BE225" s="443"/>
      <c r="BF225" s="684"/>
      <c r="BG225" s="686"/>
      <c r="BH225" s="679"/>
      <c r="BI225" s="681"/>
      <c r="BJ225" s="682"/>
      <c r="BK225" s="682"/>
    </row>
    <row r="226" spans="1:63" x14ac:dyDescent="0.25">
      <c r="A226" s="669"/>
      <c r="B226" s="669"/>
      <c r="C226" s="677"/>
      <c r="D226" s="726"/>
      <c r="E226" s="731"/>
      <c r="F226" s="720"/>
      <c r="G226" s="717"/>
      <c r="H226" s="717"/>
      <c r="I226" s="695"/>
      <c r="J226" s="405"/>
      <c r="K226" s="398"/>
      <c r="L226" s="677"/>
      <c r="M226" s="677"/>
      <c r="N226" s="701"/>
      <c r="O226" s="700"/>
      <c r="P226" s="711"/>
      <c r="Q226" s="708"/>
      <c r="R226" s="713"/>
      <c r="S226" s="400"/>
      <c r="T226" s="400">
        <f>IFERROR(VLOOKUP($S226,TABLAS!$A$10:$B$14,2,FALSE),0)</f>
        <v>0</v>
      </c>
      <c r="U226" s="698"/>
      <c r="V226" s="697"/>
      <c r="W226" s="697"/>
      <c r="X226" s="443"/>
      <c r="Y226" s="401"/>
      <c r="Z226" s="401"/>
      <c r="AA226" s="401"/>
      <c r="AB226" s="401"/>
      <c r="AC226" s="401" t="str">
        <f>IFERROR(VLOOKUP(Y226,CONTROLES!$A$5:$Y$297,2,FALSE),"")</f>
        <v/>
      </c>
      <c r="AD226" s="401"/>
      <c r="AE226" s="401"/>
      <c r="AF226" s="401"/>
      <c r="AG226" s="401"/>
      <c r="AH226" s="401"/>
      <c r="AI226" s="401"/>
      <c r="AJ226" s="401"/>
      <c r="AK226" s="401"/>
      <c r="AL226" s="401" t="str">
        <f>IFERROR(VLOOKUP(AB226,CONTROLES!$A$5:$Y$297,2,FALSE),"")</f>
        <v/>
      </c>
      <c r="AM226" s="401"/>
      <c r="AN226" s="401"/>
      <c r="AO226" s="402" t="str">
        <f>IFERROR(VLOOKUP(Y226,CONTROLES!$A$6:$Y$25,24,FALSE),"")</f>
        <v/>
      </c>
      <c r="AP226" s="402" t="str">
        <f>IFERROR(VLOOKUP(Z226,CONTROLES!$A$6:$Y$25,24,FALSE),"")</f>
        <v/>
      </c>
      <c r="AQ226" s="402" t="str">
        <f>IFERROR(VLOOKUP(AA226,CONTROLES!$A$6:$Y$25,24,FALSE),"")</f>
        <v/>
      </c>
      <c r="AR226" s="402" t="str">
        <f>IFERROR(VLOOKUP(AB226,CONTROLES!$A$6:$Y$25,24,FALSE),"")</f>
        <v/>
      </c>
      <c r="AS226" s="401" t="str">
        <f>IFERROR(VLOOKUP(Y226,CONTROLES!$A$6:$Y$25,5,FALSE),"")</f>
        <v/>
      </c>
      <c r="AT226" s="401" t="str">
        <f>IFERROR(VLOOKUP(Z226,CONTROLES!$A$6:$Y$25,5,FALSE),"")</f>
        <v/>
      </c>
      <c r="AU226" s="401" t="str">
        <f>IFERROR(VLOOKUP(AA226,CONTROLES!$A$6:$Y$25,5,FALSE),"")</f>
        <v/>
      </c>
      <c r="AV226" s="401" t="str">
        <f>IFERROR(VLOOKUP(AB226,CONTROLES!$A$6:$Y$25,5,FALSE),"")</f>
        <v/>
      </c>
      <c r="AW226" s="403">
        <f t="shared" si="40"/>
        <v>0</v>
      </c>
      <c r="AX226" s="403">
        <f t="shared" si="41"/>
        <v>0</v>
      </c>
      <c r="AY226" s="675"/>
      <c r="AZ226" s="672"/>
      <c r="BA226" s="441"/>
      <c r="BB226" s="671"/>
      <c r="BC226" s="672"/>
      <c r="BD226" s="673"/>
      <c r="BE226" s="443"/>
      <c r="BF226" s="684"/>
      <c r="BG226" s="686"/>
      <c r="BH226" s="679"/>
      <c r="BI226" s="681"/>
      <c r="BJ226" s="682"/>
      <c r="BK226" s="682"/>
    </row>
    <row r="227" spans="1:63" x14ac:dyDescent="0.25">
      <c r="A227" s="669"/>
      <c r="B227" s="669"/>
      <c r="C227" s="677"/>
      <c r="D227" s="730"/>
      <c r="E227" s="731"/>
      <c r="F227" s="720"/>
      <c r="G227" s="717"/>
      <c r="H227" s="717"/>
      <c r="I227" s="695"/>
      <c r="J227" s="405"/>
      <c r="K227" s="398"/>
      <c r="L227" s="677"/>
      <c r="M227" s="677"/>
      <c r="N227" s="701"/>
      <c r="O227" s="700"/>
      <c r="P227" s="711"/>
      <c r="Q227" s="708"/>
      <c r="R227" s="713"/>
      <c r="S227" s="400"/>
      <c r="T227" s="400">
        <f>IFERROR(VLOOKUP($S227,TABLAS!$A$10:$B$14,2,FALSE),0)</f>
        <v>0</v>
      </c>
      <c r="U227" s="698"/>
      <c r="V227" s="697"/>
      <c r="W227" s="697"/>
      <c r="X227" s="443"/>
      <c r="Y227" s="401"/>
      <c r="Z227" s="401"/>
      <c r="AA227" s="401"/>
      <c r="AB227" s="401"/>
      <c r="AC227" s="401" t="str">
        <f>IFERROR(VLOOKUP(Y227,CONTROLES!$A$5:$Y$297,2,FALSE),"")</f>
        <v/>
      </c>
      <c r="AD227" s="401"/>
      <c r="AE227" s="401"/>
      <c r="AF227" s="401"/>
      <c r="AG227" s="401"/>
      <c r="AH227" s="401"/>
      <c r="AI227" s="401"/>
      <c r="AJ227" s="401"/>
      <c r="AK227" s="401"/>
      <c r="AL227" s="401" t="str">
        <f>IFERROR(VLOOKUP(AB227,CONTROLES!$A$5:$Y$297,2,FALSE),"")</f>
        <v/>
      </c>
      <c r="AM227" s="401"/>
      <c r="AN227" s="401"/>
      <c r="AO227" s="402" t="str">
        <f>IFERROR(VLOOKUP(Y227,CONTROLES!$A$6:$Y$25,24,FALSE),"")</f>
        <v/>
      </c>
      <c r="AP227" s="402" t="str">
        <f>IFERROR(VLOOKUP(Z227,CONTROLES!$A$6:$Y$25,24,FALSE),"")</f>
        <v/>
      </c>
      <c r="AQ227" s="402" t="str">
        <f>IFERROR(VLOOKUP(AA227,CONTROLES!$A$6:$Y$25,24,FALSE),"")</f>
        <v/>
      </c>
      <c r="AR227" s="402" t="str">
        <f>IFERROR(VLOOKUP(AB227,CONTROLES!$A$6:$Y$25,24,FALSE),"")</f>
        <v/>
      </c>
      <c r="AS227" s="401" t="str">
        <f>IFERROR(VLOOKUP(Y227,CONTROLES!$A$6:$Y$25,5,FALSE),"")</f>
        <v/>
      </c>
      <c r="AT227" s="401" t="str">
        <f>IFERROR(VLOOKUP(Z227,CONTROLES!$A$6:$Y$25,5,FALSE),"")</f>
        <v/>
      </c>
      <c r="AU227" s="401" t="str">
        <f>IFERROR(VLOOKUP(AA227,CONTROLES!$A$6:$Y$25,5,FALSE),"")</f>
        <v/>
      </c>
      <c r="AV227" s="401" t="str">
        <f>IFERROR(VLOOKUP(AB227,CONTROLES!$A$6:$Y$25,5,FALSE),"")</f>
        <v/>
      </c>
      <c r="AW227" s="403">
        <f t="shared" si="40"/>
        <v>0</v>
      </c>
      <c r="AX227" s="403">
        <f t="shared" si="41"/>
        <v>0</v>
      </c>
      <c r="AY227" s="676"/>
      <c r="AZ227" s="672"/>
      <c r="BA227" s="442"/>
      <c r="BB227" s="671"/>
      <c r="BC227" s="672"/>
      <c r="BD227" s="673"/>
      <c r="BE227" s="443"/>
      <c r="BF227" s="685"/>
      <c r="BG227" s="686"/>
      <c r="BH227" s="680"/>
      <c r="BI227" s="681"/>
      <c r="BJ227" s="682"/>
      <c r="BK227" s="682"/>
    </row>
    <row r="228" spans="1:63" x14ac:dyDescent="0.25">
      <c r="A228" s="429">
        <f>A221+1</f>
        <v>33</v>
      </c>
      <c r="B228" s="429" t="s">
        <v>415</v>
      </c>
      <c r="C228" s="649" t="s">
        <v>316</v>
      </c>
      <c r="D228" s="517" t="s">
        <v>416</v>
      </c>
      <c r="E228" s="563" t="s">
        <v>345</v>
      </c>
      <c r="F228" s="742" t="s">
        <v>132</v>
      </c>
      <c r="G228" s="742" t="s">
        <v>133</v>
      </c>
      <c r="H228" s="742" t="s">
        <v>134</v>
      </c>
      <c r="I228" s="563"/>
      <c r="J228" s="160"/>
      <c r="K228" s="159"/>
      <c r="L228" s="649"/>
      <c r="M228" s="649" t="s">
        <v>160</v>
      </c>
      <c r="N228" s="650" t="s">
        <v>161</v>
      </c>
      <c r="O228" s="651" t="s">
        <v>162</v>
      </c>
      <c r="P228" s="651"/>
      <c r="Q228" s="712"/>
      <c r="R228" s="649" t="s">
        <v>243</v>
      </c>
      <c r="S228" s="73"/>
      <c r="T228" s="162">
        <f>IFERROR(VLOOKUP($S228,TABLAS!$A$10:$B$14,2,FALSE),0)</f>
        <v>0</v>
      </c>
      <c r="U228" s="652" t="s">
        <v>145</v>
      </c>
      <c r="V228" s="647">
        <f>IFERROR(VLOOKUP($U228,#REF!,2,FALSE),0)</f>
        <v>0</v>
      </c>
      <c r="W228" s="647">
        <f>MAX($T228:$T234)*V228</f>
        <v>0</v>
      </c>
      <c r="X228" s="493" t="b">
        <f>IF(OR(W228="11",W228="12",W228="21",W228="22",W228="31"),"BAJO",IF(OR(W228="13",W228="23",W228="32",W228="41"),"LEVE",IF(OR(W228="14",W228="15",W228="24",W228="33",W228="43",W228="42",W228="52",W228="51"),"MODERADO",IF(OR(W228="25",W228="34",W228="35",W228="44",W228="45",W228="53",W228="54",W228="55"),"IMPORTANTE"))))</f>
        <v>0</v>
      </c>
      <c r="Y228" s="63"/>
      <c r="Z228" s="63"/>
      <c r="AA228" s="63"/>
      <c r="AB228" s="63"/>
      <c r="AC228" s="401" t="str">
        <f>IFERROR(VLOOKUP(Y228,CONTROLES!$A$5:$Y$297,2,FALSE),"")</f>
        <v/>
      </c>
      <c r="AD228" s="63"/>
      <c r="AE228" s="63"/>
      <c r="AF228" s="63"/>
      <c r="AG228" s="63"/>
      <c r="AH228" s="63"/>
      <c r="AI228" s="63"/>
      <c r="AJ228" s="63"/>
      <c r="AK228" s="63"/>
      <c r="AL228" s="63" t="str">
        <f>IFERROR(VLOOKUP(AB228,CONTROLES!$A$5:$Y$297,2,FALSE),"")</f>
        <v/>
      </c>
      <c r="AM228" s="63"/>
      <c r="AN228" s="63"/>
      <c r="AO228" s="163" t="str">
        <f>IFERROR(VLOOKUP(Y228,CONTROLES!$A$6:$Y$25,24,FALSE),"")</f>
        <v/>
      </c>
      <c r="AP228" s="163" t="str">
        <f>IFERROR(VLOOKUP(Z228,CONTROLES!$A$6:$Y$25,24,FALSE),"")</f>
        <v/>
      </c>
      <c r="AQ228" s="163" t="str">
        <f>IFERROR(VLOOKUP(AA228,CONTROLES!$A$6:$Y$25,24,FALSE),"")</f>
        <v/>
      </c>
      <c r="AR228" s="163" t="str">
        <f>IFERROR(VLOOKUP(AB228,CONTROLES!$A$6:$Y$25,24,FALSE),"")</f>
        <v/>
      </c>
      <c r="AS228" s="72" t="str">
        <f>IFERROR(VLOOKUP(Y228,CONTROLES!$A$6:$Y$25,5,FALSE),"")</f>
        <v/>
      </c>
      <c r="AT228" s="72" t="str">
        <f>IFERROR(VLOOKUP(Z228,CONTROLES!$A$6:$Y$25,5,FALSE),"")</f>
        <v/>
      </c>
      <c r="AU228" s="72" t="str">
        <f>IFERROR(VLOOKUP(AA228,CONTROLES!$A$6:$Y$25,5,FALSE),"")</f>
        <v/>
      </c>
      <c r="AV228" s="72" t="str">
        <f>IFERROR(VLOOKUP(AB228,CONTROLES!$A$6:$Y$25,5,FALSE),"")</f>
        <v/>
      </c>
      <c r="AW228" s="143">
        <f t="shared" si="40"/>
        <v>0</v>
      </c>
      <c r="AX228" s="143">
        <f t="shared" si="41"/>
        <v>0</v>
      </c>
      <c r="AY228" s="522" t="str">
        <f>IF(MAX(AX228:AX234)&gt;MAX(BF228:BF234),"Consecuencia",IF(MAX(AX228:AX234)&gt;MAX(BF228:BF234),"Probabilidad",""))</f>
        <v/>
      </c>
      <c r="AZ228" s="510">
        <f>IF(AY228="Probabilidad",MAX(BF228:BF234),MAX(AX228:AX234))</f>
        <v>0</v>
      </c>
      <c r="BA228" s="506" t="str" cm="1">
        <f t="array" ref="BA228">IF(OR(AY228="Consecuencia",AY228="Probabilidad"),IF(AZ228&lt;CONTROLES!$AA$16:$AB$16,IF(AND(AZ228&gt;=CONTROLES!$AA$15,AZ228&lt;CONTROLES!$AB$15),CONTROLES!$AC$15,IF(AND(AZ228&gt;=CONTROLES!$AA$14,AZ228&lt;CONTROLES!$AB$14),CONTROLES!$AC$14,IF(AND(AZ228&gt;=CONTROLES!$AA$13,AZ228&lt;CONTROLES!$AB$13),CONTROLES!$AC$13,IF(AND(AZ228&gt;=CONTROLES!$AA$12,AZ228&lt;=CONTROLES!$AB$12),CONTROLES!$AC$12))))),"")</f>
        <v/>
      </c>
      <c r="BB228" s="508" t="s">
        <v>144</v>
      </c>
      <c r="BC228" s="510">
        <f>VLOOKUP(BB228,TABLAS!$A$10:$B$14,2,FALSE)</f>
        <v>5</v>
      </c>
      <c r="BD228" s="512" t="s">
        <v>211</v>
      </c>
      <c r="BE228" s="493">
        <f>VLOOKUP(BD228,TABLAS!$A$2:$B$6,2,FALSE)</f>
        <v>2</v>
      </c>
      <c r="BF228" s="642" t="str">
        <f>BC228&amp;BE228</f>
        <v>52</v>
      </c>
      <c r="BG228" s="645" t="str">
        <f>IF(OR(BF228="11",BF228="12",BF228="21",BF228="22",BF228="31"),"BAJO",IF(OR(BF228="13",BF228="23",BF228="32",BF228="41"),"LEVE",IF(OR(BF228="14",BF228="15",BF228="24",BF228="33",BF228="43",BF228="42",BF228="52",BF228="51"),"MODERADO",IF(OR(BF228="25",BF228="34",BF228="35",BF228="44",BF228="45",BF228="53",BF228="54",BF228="55"),"IMPORTANTE",""))))</f>
        <v>MODERADO</v>
      </c>
      <c r="BH228" s="532" t="s">
        <v>148</v>
      </c>
      <c r="BI228" s="514" t="s">
        <v>189</v>
      </c>
      <c r="BJ228" s="516" t="str">
        <f>IF(BH228="SI","NO","SI")</f>
        <v>NO</v>
      </c>
      <c r="BK228" s="516"/>
    </row>
    <row r="229" spans="1:63" x14ac:dyDescent="0.25">
      <c r="A229" s="429"/>
      <c r="B229" s="429"/>
      <c r="C229" s="649"/>
      <c r="D229" s="563"/>
      <c r="E229" s="563"/>
      <c r="F229" s="657"/>
      <c r="G229" s="657"/>
      <c r="H229" s="657"/>
      <c r="I229" s="563"/>
      <c r="J229" s="160"/>
      <c r="K229" s="159"/>
      <c r="L229" s="649"/>
      <c r="M229" s="649"/>
      <c r="N229" s="650"/>
      <c r="O229" s="651"/>
      <c r="P229" s="651"/>
      <c r="Q229" s="651"/>
      <c r="R229" s="649"/>
      <c r="S229" s="73"/>
      <c r="T229" s="162">
        <f>IFERROR(VLOOKUP($S229,TABLAS!$A$10:$B$14,2,FALSE),0)</f>
        <v>0</v>
      </c>
      <c r="U229" s="652"/>
      <c r="V229" s="647"/>
      <c r="W229" s="647"/>
      <c r="X229" s="493"/>
      <c r="Y229" s="63"/>
      <c r="Z229" s="63"/>
      <c r="AA229" s="63"/>
      <c r="AB229" s="63"/>
      <c r="AC229" s="401" t="str">
        <f>IFERROR(VLOOKUP(Y229,CONTROLES!$A$5:$Y$297,2,FALSE),"")</f>
        <v/>
      </c>
      <c r="AD229" s="63"/>
      <c r="AE229" s="63"/>
      <c r="AF229" s="63"/>
      <c r="AG229" s="63"/>
      <c r="AH229" s="63"/>
      <c r="AI229" s="63"/>
      <c r="AJ229" s="63"/>
      <c r="AK229" s="63"/>
      <c r="AL229" s="63" t="str">
        <f>IFERROR(VLOOKUP(AB229,CONTROLES!$A$5:$Y$297,2,FALSE),"")</f>
        <v/>
      </c>
      <c r="AM229" s="63"/>
      <c r="AN229" s="63"/>
      <c r="AO229" s="163" t="str">
        <f>IFERROR(VLOOKUP(Y229,CONTROLES!$A$6:$Y$25,24,FALSE),"")</f>
        <v/>
      </c>
      <c r="AP229" s="163" t="str">
        <f>IFERROR(VLOOKUP(Z229,CONTROLES!$A$6:$Y$25,24,FALSE),"")</f>
        <v/>
      </c>
      <c r="AQ229" s="163" t="str">
        <f>IFERROR(VLOOKUP(AA229,CONTROLES!$A$6:$Y$25,24,FALSE),"")</f>
        <v/>
      </c>
      <c r="AR229" s="163" t="str">
        <f>IFERROR(VLOOKUP(AB229,CONTROLES!$A$6:$Y$25,24,FALSE),"")</f>
        <v/>
      </c>
      <c r="AS229" s="72" t="str">
        <f>IFERROR(VLOOKUP(Y229,CONTROLES!$A$6:$Y$25,5,FALSE),"")</f>
        <v/>
      </c>
      <c r="AT229" s="72" t="str">
        <f>IFERROR(VLOOKUP(Z229,CONTROLES!$A$6:$Y$25,5,FALSE),"")</f>
        <v/>
      </c>
      <c r="AU229" s="72" t="str">
        <f>IFERROR(VLOOKUP(AA229,CONTROLES!$A$6:$Y$25,5,FALSE),"")</f>
        <v/>
      </c>
      <c r="AV229" s="72" t="str">
        <f>IFERROR(VLOOKUP(AB229,CONTROLES!$A$6:$Y$25,5,FALSE),"")</f>
        <v/>
      </c>
      <c r="AW229" s="143">
        <f t="shared" si="40"/>
        <v>0</v>
      </c>
      <c r="AX229" s="143">
        <f t="shared" si="41"/>
        <v>0</v>
      </c>
      <c r="AY229" s="523"/>
      <c r="AZ229" s="510"/>
      <c r="BA229" s="507"/>
      <c r="BB229" s="508"/>
      <c r="BC229" s="510"/>
      <c r="BD229" s="512"/>
      <c r="BE229" s="493"/>
      <c r="BF229" s="643"/>
      <c r="BG229" s="645"/>
      <c r="BH229" s="533"/>
      <c r="BI229" s="514"/>
      <c r="BJ229" s="516"/>
      <c r="BK229" s="516"/>
    </row>
    <row r="230" spans="1:63" x14ac:dyDescent="0.25">
      <c r="A230" s="429"/>
      <c r="B230" s="429"/>
      <c r="C230" s="649"/>
      <c r="D230" s="563"/>
      <c r="E230" s="563"/>
      <c r="F230" s="657"/>
      <c r="G230" s="657"/>
      <c r="H230" s="657"/>
      <c r="I230" s="563"/>
      <c r="J230" s="160"/>
      <c r="K230" s="159"/>
      <c r="L230" s="649"/>
      <c r="M230" s="649"/>
      <c r="N230" s="650"/>
      <c r="O230" s="651"/>
      <c r="P230" s="651"/>
      <c r="Q230" s="651"/>
      <c r="R230" s="649"/>
      <c r="S230" s="73"/>
      <c r="T230" s="162">
        <f>IFERROR(VLOOKUP($S230,TABLAS!$A$10:$B$14,2,FALSE),0)</f>
        <v>0</v>
      </c>
      <c r="U230" s="652"/>
      <c r="V230" s="647"/>
      <c r="W230" s="647"/>
      <c r="X230" s="493"/>
      <c r="Y230" s="63"/>
      <c r="Z230" s="63"/>
      <c r="AA230" s="63"/>
      <c r="AB230" s="63"/>
      <c r="AC230" s="401" t="str">
        <f>IFERROR(VLOOKUP(Y230,CONTROLES!$A$5:$Y$297,2,FALSE),"")</f>
        <v/>
      </c>
      <c r="AD230" s="63"/>
      <c r="AE230" s="63"/>
      <c r="AF230" s="63"/>
      <c r="AG230" s="63"/>
      <c r="AH230" s="63"/>
      <c r="AI230" s="63"/>
      <c r="AJ230" s="63"/>
      <c r="AK230" s="63"/>
      <c r="AL230" s="63" t="str">
        <f>IFERROR(VLOOKUP(AB230,CONTROLES!$A$5:$Y$297,2,FALSE),"")</f>
        <v/>
      </c>
      <c r="AM230" s="63"/>
      <c r="AN230" s="63"/>
      <c r="AO230" s="163" t="str">
        <f>IFERROR(VLOOKUP(Y230,CONTROLES!$A$6:$Y$25,24,FALSE),"")</f>
        <v/>
      </c>
      <c r="AP230" s="163" t="str">
        <f>IFERROR(VLOOKUP(Z230,CONTROLES!$A$6:$Y$25,24,FALSE),"")</f>
        <v/>
      </c>
      <c r="AQ230" s="163" t="str">
        <f>IFERROR(VLOOKUP(AA230,CONTROLES!$A$6:$Y$25,24,FALSE),"")</f>
        <v/>
      </c>
      <c r="AR230" s="163" t="str">
        <f>IFERROR(VLOOKUP(AB230,CONTROLES!$A$6:$Y$25,24,FALSE),"")</f>
        <v/>
      </c>
      <c r="AS230" s="72" t="str">
        <f>IFERROR(VLOOKUP(Y230,CONTROLES!$A$6:$Y$25,5,FALSE),"")</f>
        <v/>
      </c>
      <c r="AT230" s="72" t="str">
        <f>IFERROR(VLOOKUP(Z230,CONTROLES!$A$6:$Y$25,5,FALSE),"")</f>
        <v/>
      </c>
      <c r="AU230" s="72" t="str">
        <f>IFERROR(VLOOKUP(AA230,CONTROLES!$A$6:$Y$25,5,FALSE),"")</f>
        <v/>
      </c>
      <c r="AV230" s="72" t="str">
        <f>IFERROR(VLOOKUP(AB230,CONTROLES!$A$6:$Y$25,5,FALSE),"")</f>
        <v/>
      </c>
      <c r="AW230" s="143">
        <f t="shared" si="40"/>
        <v>0</v>
      </c>
      <c r="AX230" s="143">
        <f t="shared" si="41"/>
        <v>0</v>
      </c>
      <c r="AY230" s="523"/>
      <c r="AZ230" s="510"/>
      <c r="BA230" s="507"/>
      <c r="BB230" s="508"/>
      <c r="BC230" s="510"/>
      <c r="BD230" s="512"/>
      <c r="BE230" s="493"/>
      <c r="BF230" s="643"/>
      <c r="BG230" s="645"/>
      <c r="BH230" s="533"/>
      <c r="BI230" s="514"/>
      <c r="BJ230" s="516"/>
      <c r="BK230" s="516"/>
    </row>
    <row r="231" spans="1:63" x14ac:dyDescent="0.25">
      <c r="A231" s="429"/>
      <c r="B231" s="429"/>
      <c r="C231" s="649"/>
      <c r="D231" s="563"/>
      <c r="E231" s="563"/>
      <c r="F231" s="657"/>
      <c r="G231" s="657"/>
      <c r="H231" s="657"/>
      <c r="I231" s="563"/>
      <c r="J231" s="160"/>
      <c r="K231" s="159"/>
      <c r="L231" s="649"/>
      <c r="M231" s="649"/>
      <c r="N231" s="650"/>
      <c r="O231" s="651"/>
      <c r="P231" s="651"/>
      <c r="Q231" s="651"/>
      <c r="R231" s="649"/>
      <c r="S231" s="73"/>
      <c r="T231" s="162">
        <f>IFERROR(VLOOKUP($S231,TABLAS!$A$10:$B$14,2,FALSE),0)</f>
        <v>0</v>
      </c>
      <c r="U231" s="652"/>
      <c r="V231" s="647"/>
      <c r="W231" s="647"/>
      <c r="X231" s="493"/>
      <c r="Y231" s="63"/>
      <c r="Z231" s="63"/>
      <c r="AA231" s="63"/>
      <c r="AB231" s="63"/>
      <c r="AC231" s="401" t="str">
        <f>IFERROR(VLOOKUP(Y231,CONTROLES!$A$5:$Y$297,2,FALSE),"")</f>
        <v/>
      </c>
      <c r="AD231" s="63"/>
      <c r="AE231" s="63"/>
      <c r="AF231" s="63"/>
      <c r="AG231" s="63"/>
      <c r="AH231" s="63"/>
      <c r="AI231" s="63"/>
      <c r="AJ231" s="63"/>
      <c r="AK231" s="63"/>
      <c r="AL231" s="63" t="str">
        <f>IFERROR(VLOOKUP(AB231,CONTROLES!$A$5:$Y$297,2,FALSE),"")</f>
        <v/>
      </c>
      <c r="AM231" s="63"/>
      <c r="AN231" s="63"/>
      <c r="AO231" s="163" t="str">
        <f>IFERROR(VLOOKUP(Y231,CONTROLES!$A$6:$Y$25,24,FALSE),"")</f>
        <v/>
      </c>
      <c r="AP231" s="163" t="str">
        <f>IFERROR(VLOOKUP(Z231,CONTROLES!$A$6:$Y$25,24,FALSE),"")</f>
        <v/>
      </c>
      <c r="AQ231" s="163" t="str">
        <f>IFERROR(VLOOKUP(AA231,CONTROLES!$A$6:$Y$25,24,FALSE),"")</f>
        <v/>
      </c>
      <c r="AR231" s="163" t="str">
        <f>IFERROR(VLOOKUP(AB231,CONTROLES!$A$6:$Y$25,24,FALSE),"")</f>
        <v/>
      </c>
      <c r="AS231" s="72" t="str">
        <f>IFERROR(VLOOKUP(Y231,CONTROLES!$A$6:$Y$25,5,FALSE),"")</f>
        <v/>
      </c>
      <c r="AT231" s="72" t="str">
        <f>IFERROR(VLOOKUP(Z231,CONTROLES!$A$6:$Y$25,5,FALSE),"")</f>
        <v/>
      </c>
      <c r="AU231" s="72" t="str">
        <f>IFERROR(VLOOKUP(AA231,CONTROLES!$A$6:$Y$25,5,FALSE),"")</f>
        <v/>
      </c>
      <c r="AV231" s="72" t="str">
        <f>IFERROR(VLOOKUP(AB231,CONTROLES!$A$6:$Y$25,5,FALSE),"")</f>
        <v/>
      </c>
      <c r="AW231" s="143">
        <f t="shared" si="40"/>
        <v>0</v>
      </c>
      <c r="AX231" s="143">
        <f t="shared" si="41"/>
        <v>0</v>
      </c>
      <c r="AY231" s="523"/>
      <c r="AZ231" s="510"/>
      <c r="BA231" s="507"/>
      <c r="BB231" s="508"/>
      <c r="BC231" s="510"/>
      <c r="BD231" s="512"/>
      <c r="BE231" s="493"/>
      <c r="BF231" s="643"/>
      <c r="BG231" s="645"/>
      <c r="BH231" s="533"/>
      <c r="BI231" s="514"/>
      <c r="BJ231" s="516"/>
      <c r="BK231" s="516"/>
    </row>
    <row r="232" spans="1:63" x14ac:dyDescent="0.25">
      <c r="A232" s="429"/>
      <c r="B232" s="429"/>
      <c r="C232" s="649"/>
      <c r="D232" s="563"/>
      <c r="E232" s="563"/>
      <c r="F232" s="657"/>
      <c r="G232" s="657"/>
      <c r="H232" s="657"/>
      <c r="I232" s="563"/>
      <c r="J232" s="160"/>
      <c r="K232" s="159"/>
      <c r="L232" s="649"/>
      <c r="M232" s="649"/>
      <c r="N232" s="650"/>
      <c r="O232" s="651"/>
      <c r="P232" s="651"/>
      <c r="Q232" s="651"/>
      <c r="R232" s="649"/>
      <c r="S232" s="73"/>
      <c r="T232" s="162">
        <f>IFERROR(VLOOKUP($S232,TABLAS!$A$10:$B$14,2,FALSE),0)</f>
        <v>0</v>
      </c>
      <c r="U232" s="652"/>
      <c r="V232" s="647"/>
      <c r="W232" s="647"/>
      <c r="X232" s="493"/>
      <c r="Y232" s="63"/>
      <c r="Z232" s="63"/>
      <c r="AA232" s="63"/>
      <c r="AB232" s="63"/>
      <c r="AC232" s="401" t="str">
        <f>IFERROR(VLOOKUP(Y232,CONTROLES!$A$5:$Y$297,2,FALSE),"")</f>
        <v/>
      </c>
      <c r="AD232" s="63"/>
      <c r="AE232" s="63"/>
      <c r="AF232" s="63"/>
      <c r="AG232" s="63"/>
      <c r="AH232" s="63"/>
      <c r="AI232" s="63"/>
      <c r="AJ232" s="63"/>
      <c r="AK232" s="63"/>
      <c r="AL232" s="63" t="str">
        <f>IFERROR(VLOOKUP(AB232,CONTROLES!$A$5:$Y$297,2,FALSE),"")</f>
        <v/>
      </c>
      <c r="AM232" s="63"/>
      <c r="AN232" s="63"/>
      <c r="AO232" s="163" t="str">
        <f>IFERROR(VLOOKUP(Y232,CONTROLES!$A$6:$Y$25,24,FALSE),"")</f>
        <v/>
      </c>
      <c r="AP232" s="163" t="str">
        <f>IFERROR(VLOOKUP(Z232,CONTROLES!$A$6:$Y$25,24,FALSE),"")</f>
        <v/>
      </c>
      <c r="AQ232" s="163" t="str">
        <f>IFERROR(VLOOKUP(AA232,CONTROLES!$A$6:$Y$25,24,FALSE),"")</f>
        <v/>
      </c>
      <c r="AR232" s="163" t="str">
        <f>IFERROR(VLOOKUP(AB232,CONTROLES!$A$6:$Y$25,24,FALSE),"")</f>
        <v/>
      </c>
      <c r="AS232" s="72" t="str">
        <f>IFERROR(VLOOKUP(Y232,CONTROLES!$A$6:$Y$25,5,FALSE),"")</f>
        <v/>
      </c>
      <c r="AT232" s="72" t="str">
        <f>IFERROR(VLOOKUP(Z232,CONTROLES!$A$6:$Y$25,5,FALSE),"")</f>
        <v/>
      </c>
      <c r="AU232" s="72" t="str">
        <f>IFERROR(VLOOKUP(AA232,CONTROLES!$A$6:$Y$25,5,FALSE),"")</f>
        <v/>
      </c>
      <c r="AV232" s="72" t="str">
        <f>IFERROR(VLOOKUP(AB232,CONTROLES!$A$6:$Y$25,5,FALSE),"")</f>
        <v/>
      </c>
      <c r="AW232" s="143">
        <f t="shared" si="40"/>
        <v>0</v>
      </c>
      <c r="AX232" s="143">
        <f t="shared" si="41"/>
        <v>0</v>
      </c>
      <c r="AY232" s="523"/>
      <c r="AZ232" s="510"/>
      <c r="BA232" s="507"/>
      <c r="BB232" s="508"/>
      <c r="BC232" s="510"/>
      <c r="BD232" s="512"/>
      <c r="BE232" s="493"/>
      <c r="BF232" s="643"/>
      <c r="BG232" s="645"/>
      <c r="BH232" s="533"/>
      <c r="BI232" s="514"/>
      <c r="BJ232" s="516"/>
      <c r="BK232" s="516"/>
    </row>
    <row r="233" spans="1:63" x14ac:dyDescent="0.25">
      <c r="A233" s="429"/>
      <c r="B233" s="429"/>
      <c r="C233" s="649"/>
      <c r="D233" s="563"/>
      <c r="E233" s="563"/>
      <c r="F233" s="657"/>
      <c r="G233" s="657"/>
      <c r="H233" s="657"/>
      <c r="I233" s="563"/>
      <c r="J233" s="160"/>
      <c r="K233" s="159"/>
      <c r="L233" s="649"/>
      <c r="M233" s="649"/>
      <c r="N233" s="650"/>
      <c r="O233" s="651"/>
      <c r="P233" s="651"/>
      <c r="Q233" s="651"/>
      <c r="R233" s="649"/>
      <c r="S233" s="73"/>
      <c r="T233" s="162">
        <f>IFERROR(VLOOKUP($S233,TABLAS!$A$10:$B$14,2,FALSE),0)</f>
        <v>0</v>
      </c>
      <c r="U233" s="652"/>
      <c r="V233" s="647"/>
      <c r="W233" s="647"/>
      <c r="X233" s="493"/>
      <c r="Y233" s="63"/>
      <c r="Z233" s="63"/>
      <c r="AA233" s="63"/>
      <c r="AB233" s="63"/>
      <c r="AC233" s="401" t="str">
        <f>IFERROR(VLOOKUP(Y233,CONTROLES!$A$5:$Y$297,2,FALSE),"")</f>
        <v/>
      </c>
      <c r="AD233" s="63"/>
      <c r="AE233" s="63"/>
      <c r="AF233" s="63"/>
      <c r="AG233" s="63"/>
      <c r="AH233" s="63"/>
      <c r="AI233" s="63"/>
      <c r="AJ233" s="63"/>
      <c r="AK233" s="63"/>
      <c r="AL233" s="63" t="str">
        <f>IFERROR(VLOOKUP(AB233,CONTROLES!$A$5:$Y$297,2,FALSE),"")</f>
        <v/>
      </c>
      <c r="AM233" s="63"/>
      <c r="AN233" s="63"/>
      <c r="AO233" s="163" t="str">
        <f>IFERROR(VLOOKUP(Y233,CONTROLES!$A$6:$Y$25,24,FALSE),"")</f>
        <v/>
      </c>
      <c r="AP233" s="163" t="str">
        <f>IFERROR(VLOOKUP(Z233,CONTROLES!$A$6:$Y$25,24,FALSE),"")</f>
        <v/>
      </c>
      <c r="AQ233" s="163" t="str">
        <f>IFERROR(VLOOKUP(AA233,CONTROLES!$A$6:$Y$25,24,FALSE),"")</f>
        <v/>
      </c>
      <c r="AR233" s="163" t="str">
        <f>IFERROR(VLOOKUP(AB233,CONTROLES!$A$6:$Y$25,24,FALSE),"")</f>
        <v/>
      </c>
      <c r="AS233" s="72" t="str">
        <f>IFERROR(VLOOKUP(Y233,CONTROLES!$A$6:$Y$25,5,FALSE),"")</f>
        <v/>
      </c>
      <c r="AT233" s="72" t="str">
        <f>IFERROR(VLOOKUP(Z233,CONTROLES!$A$6:$Y$25,5,FALSE),"")</f>
        <v/>
      </c>
      <c r="AU233" s="72" t="str">
        <f>IFERROR(VLOOKUP(AA233,CONTROLES!$A$6:$Y$25,5,FALSE),"")</f>
        <v/>
      </c>
      <c r="AV233" s="72" t="str">
        <f>IFERROR(VLOOKUP(AB233,CONTROLES!$A$6:$Y$25,5,FALSE),"")</f>
        <v/>
      </c>
      <c r="AW233" s="143">
        <f t="shared" ref="AW233:AW289" si="42">IFERROR(AVERAGEIFS(AO233:AR233,AS233:AV233,"Probabilidad"),0)</f>
        <v>0</v>
      </c>
      <c r="AX233" s="143">
        <f t="shared" ref="AX233:AX289" si="43">IFERROR(AVERAGEIFS(AO233:AR233,AS233:AV233,"Consecuencia"),0)</f>
        <v>0</v>
      </c>
      <c r="AY233" s="523"/>
      <c r="AZ233" s="510"/>
      <c r="BA233" s="507"/>
      <c r="BB233" s="508"/>
      <c r="BC233" s="510"/>
      <c r="BD233" s="512"/>
      <c r="BE233" s="493"/>
      <c r="BF233" s="643"/>
      <c r="BG233" s="645"/>
      <c r="BH233" s="533"/>
      <c r="BI233" s="514"/>
      <c r="BJ233" s="516"/>
      <c r="BK233" s="516"/>
    </row>
    <row r="234" spans="1:63" x14ac:dyDescent="0.25">
      <c r="A234" s="429"/>
      <c r="B234" s="429"/>
      <c r="C234" s="649"/>
      <c r="D234" s="562"/>
      <c r="E234" s="562"/>
      <c r="F234" s="657"/>
      <c r="G234" s="657"/>
      <c r="H234" s="657"/>
      <c r="I234" s="562"/>
      <c r="J234" s="160"/>
      <c r="K234" s="159"/>
      <c r="L234" s="649"/>
      <c r="M234" s="649"/>
      <c r="N234" s="650"/>
      <c r="O234" s="651"/>
      <c r="P234" s="651"/>
      <c r="Q234" s="651"/>
      <c r="R234" s="649"/>
      <c r="S234" s="73"/>
      <c r="T234" s="162">
        <f>IFERROR(VLOOKUP($S234,TABLAS!$A$10:$B$14,2,FALSE),0)</f>
        <v>0</v>
      </c>
      <c r="U234" s="652"/>
      <c r="V234" s="647"/>
      <c r="W234" s="647"/>
      <c r="X234" s="493"/>
      <c r="Y234" s="63"/>
      <c r="Z234" s="63"/>
      <c r="AA234" s="63"/>
      <c r="AB234" s="63"/>
      <c r="AC234" s="401" t="str">
        <f>IFERROR(VLOOKUP(Y234,CONTROLES!$A$5:$Y$297,2,FALSE),"")</f>
        <v/>
      </c>
      <c r="AD234" s="63"/>
      <c r="AE234" s="63"/>
      <c r="AF234" s="63"/>
      <c r="AG234" s="63"/>
      <c r="AH234" s="63"/>
      <c r="AI234" s="63"/>
      <c r="AJ234" s="63"/>
      <c r="AK234" s="63"/>
      <c r="AL234" s="63" t="str">
        <f>IFERROR(VLOOKUP(AB234,CONTROLES!$A$5:$Y$297,2,FALSE),"")</f>
        <v/>
      </c>
      <c r="AM234" s="63"/>
      <c r="AN234" s="63"/>
      <c r="AO234" s="163" t="str">
        <f>IFERROR(VLOOKUP(Y234,CONTROLES!$A$6:$Y$25,24,FALSE),"")</f>
        <v/>
      </c>
      <c r="AP234" s="163" t="str">
        <f>IFERROR(VLOOKUP(Z234,CONTROLES!$A$6:$Y$25,24,FALSE),"")</f>
        <v/>
      </c>
      <c r="AQ234" s="163" t="str">
        <f>IFERROR(VLOOKUP(AA234,CONTROLES!$A$6:$Y$25,24,FALSE),"")</f>
        <v/>
      </c>
      <c r="AR234" s="163" t="str">
        <f>IFERROR(VLOOKUP(AB234,CONTROLES!$A$6:$Y$25,24,FALSE),"")</f>
        <v/>
      </c>
      <c r="AS234" s="72" t="str">
        <f>IFERROR(VLOOKUP(Y234,CONTROLES!$A$6:$Y$25,5,FALSE),"")</f>
        <v/>
      </c>
      <c r="AT234" s="72" t="str">
        <f>IFERROR(VLOOKUP(Z234,CONTROLES!$A$6:$Y$25,5,FALSE),"")</f>
        <v/>
      </c>
      <c r="AU234" s="72" t="str">
        <f>IFERROR(VLOOKUP(AA234,CONTROLES!$A$6:$Y$25,5,FALSE),"")</f>
        <v/>
      </c>
      <c r="AV234" s="72" t="str">
        <f>IFERROR(VLOOKUP(AB234,CONTROLES!$A$6:$Y$25,5,FALSE),"")</f>
        <v/>
      </c>
      <c r="AW234" s="143">
        <f t="shared" si="42"/>
        <v>0</v>
      </c>
      <c r="AX234" s="143">
        <f t="shared" si="43"/>
        <v>0</v>
      </c>
      <c r="AY234" s="653"/>
      <c r="AZ234" s="510"/>
      <c r="BA234" s="648"/>
      <c r="BB234" s="508"/>
      <c r="BC234" s="510"/>
      <c r="BD234" s="512"/>
      <c r="BE234" s="493"/>
      <c r="BF234" s="644"/>
      <c r="BG234" s="645"/>
      <c r="BH234" s="646"/>
      <c r="BI234" s="514"/>
      <c r="BJ234" s="516"/>
      <c r="BK234" s="516"/>
    </row>
    <row r="235" spans="1:63" x14ac:dyDescent="0.25">
      <c r="A235" s="429">
        <f>A228+1</f>
        <v>34</v>
      </c>
      <c r="B235" s="429" t="s">
        <v>417</v>
      </c>
      <c r="C235" s="649" t="s">
        <v>316</v>
      </c>
      <c r="D235" s="517" t="s">
        <v>418</v>
      </c>
      <c r="E235" s="517" t="s">
        <v>345</v>
      </c>
      <c r="F235" s="657" t="s">
        <v>132</v>
      </c>
      <c r="G235" s="657" t="s">
        <v>133</v>
      </c>
      <c r="H235" s="657" t="s">
        <v>134</v>
      </c>
      <c r="I235" s="517"/>
      <c r="J235" s="160"/>
      <c r="K235" s="159"/>
      <c r="L235" s="649"/>
      <c r="M235" s="649" t="s">
        <v>160</v>
      </c>
      <c r="N235" s="650" t="s">
        <v>161</v>
      </c>
      <c r="O235" s="651" t="s">
        <v>162</v>
      </c>
      <c r="P235" s="651"/>
      <c r="Q235" s="651"/>
      <c r="R235" s="649" t="s">
        <v>243</v>
      </c>
      <c r="S235" s="73"/>
      <c r="T235" s="162">
        <f>IFERROR(VLOOKUP($S235,TABLAS!$A$10:$B$14,2,FALSE),0)</f>
        <v>0</v>
      </c>
      <c r="U235" s="652" t="s">
        <v>145</v>
      </c>
      <c r="V235" s="647">
        <f>IFERROR(VLOOKUP($U235,#REF!,2,FALSE),0)</f>
        <v>0</v>
      </c>
      <c r="W235" s="647">
        <f>MAX($T235:$T241)*V235</f>
        <v>0</v>
      </c>
      <c r="X235" s="493" t="b">
        <f>IF(OR(W235="11",W235="12",W235="21",W235="22",W235="31"),"BAJO",IF(OR(W235="13",W235="23",W235="32",W235="41"),"LEVE",IF(OR(W235="14",W235="15",W235="24",W235="33",W235="43",W235="42",W235="52",W235="51"),"MODERADO",IF(OR(W235="25",W235="34",W235="35",W235="44",W235="45",W235="53",W235="54",W235="55"),"IMPORTANTE"))))</f>
        <v>0</v>
      </c>
      <c r="Y235" s="63"/>
      <c r="Z235" s="63"/>
      <c r="AA235" s="63"/>
      <c r="AB235" s="63"/>
      <c r="AC235" s="401" t="str">
        <f>IFERROR(VLOOKUP(Y235,CONTROLES!$A$5:$Y$297,2,FALSE),"")</f>
        <v/>
      </c>
      <c r="AD235" s="63"/>
      <c r="AE235" s="63"/>
      <c r="AF235" s="63"/>
      <c r="AG235" s="63"/>
      <c r="AH235" s="63"/>
      <c r="AI235" s="63"/>
      <c r="AJ235" s="63"/>
      <c r="AK235" s="63"/>
      <c r="AL235" s="63" t="str">
        <f>IFERROR(VLOOKUP(AB235,CONTROLES!$A$5:$Y$297,2,FALSE),"")</f>
        <v/>
      </c>
      <c r="AM235" s="63"/>
      <c r="AN235" s="63"/>
      <c r="AO235" s="163" t="str">
        <f>IFERROR(VLOOKUP(Y235,CONTROLES!$A$6:$Y$25,24,FALSE),"")</f>
        <v/>
      </c>
      <c r="AP235" s="163" t="str">
        <f>IFERROR(VLOOKUP(Z235,CONTROLES!$A$6:$Y$25,24,FALSE),"")</f>
        <v/>
      </c>
      <c r="AQ235" s="163" t="str">
        <f>IFERROR(VLOOKUP(AA235,CONTROLES!$A$6:$Y$25,24,FALSE),"")</f>
        <v/>
      </c>
      <c r="AR235" s="163" t="str">
        <f>IFERROR(VLOOKUP(AB235,CONTROLES!$A$6:$Y$25,24,FALSE),"")</f>
        <v/>
      </c>
      <c r="AS235" s="72" t="str">
        <f>IFERROR(VLOOKUP(Y235,CONTROLES!$A$6:$Y$25,5,FALSE),"")</f>
        <v/>
      </c>
      <c r="AT235" s="72" t="str">
        <f>IFERROR(VLOOKUP(Z235,CONTROLES!$A$6:$Y$25,5,FALSE),"")</f>
        <v/>
      </c>
      <c r="AU235" s="72" t="str">
        <f>IFERROR(VLOOKUP(AA235,CONTROLES!$A$6:$Y$25,5,FALSE),"")</f>
        <v/>
      </c>
      <c r="AV235" s="72" t="str">
        <f>IFERROR(VLOOKUP(AB235,CONTROLES!$A$6:$Y$25,5,FALSE),"")</f>
        <v/>
      </c>
      <c r="AW235" s="143">
        <f t="shared" si="42"/>
        <v>0</v>
      </c>
      <c r="AX235" s="143">
        <f t="shared" si="43"/>
        <v>0</v>
      </c>
      <c r="AY235" s="522" t="str">
        <f>IF(MAX(AX235:AX241)&gt;MAX(BF235:BF241),"Consecuencia",IF(MAX(AX235:AX241)&gt;MAX(BF235:BF241),"Probabilidad",""))</f>
        <v/>
      </c>
      <c r="AZ235" s="510">
        <f>IF(AY235="Probabilidad",MAX(BF235:BF241),MAX(AX235:AX241))</f>
        <v>0</v>
      </c>
      <c r="BA235" s="506" t="str" cm="1">
        <f t="array" ref="BA235">IF(OR(AY235="Consecuencia",AY235="Probabilidad"),IF(AZ235&lt;CONTROLES!$AA$16:$AB$16,IF(AND(AZ235&gt;=CONTROLES!$AA$15,AZ235&lt;CONTROLES!$AB$15),CONTROLES!$AC$15,IF(AND(AZ235&gt;=CONTROLES!$AA$14,AZ235&lt;CONTROLES!$AB$14),CONTROLES!$AC$14,IF(AND(AZ235&gt;=CONTROLES!$AA$13,AZ235&lt;CONTROLES!$AB$13),CONTROLES!$AC$13,IF(AND(AZ235&gt;=CONTROLES!$AA$12,AZ235&lt;=CONTROLES!$AB$12),CONTROLES!$AC$12))))),"")</f>
        <v/>
      </c>
      <c r="BB235" s="508" t="s">
        <v>144</v>
      </c>
      <c r="BC235" s="510">
        <f>VLOOKUP(BB235,TABLAS!$A$10:$B$14,2,FALSE)</f>
        <v>5</v>
      </c>
      <c r="BD235" s="512" t="s">
        <v>211</v>
      </c>
      <c r="BE235" s="493">
        <f>VLOOKUP(BD235,TABLAS!$A$2:$B$6,2,FALSE)</f>
        <v>2</v>
      </c>
      <c r="BF235" s="642" t="str">
        <f>BC235&amp;BE235</f>
        <v>52</v>
      </c>
      <c r="BG235" s="645" t="str">
        <f>IF(OR(BF235="11",BF235="12",BF235="21",BF235="22",BF235="31"),"BAJO",IF(OR(BF235="13",BF235="23",BF235="32",BF235="41"),"LEVE",IF(OR(BF235="14",BF235="15",BF235="24",BF235="33",BF235="43",BF235="42",BF235="52",BF235="51"),"MODERADO",IF(OR(BF235="25",BF235="34",BF235="35",BF235="44",BF235="45",BF235="53",BF235="54",BF235="55"),"IMPORTANTE",""))))</f>
        <v>MODERADO</v>
      </c>
      <c r="BH235" s="532" t="s">
        <v>148</v>
      </c>
      <c r="BI235" s="514" t="s">
        <v>189</v>
      </c>
      <c r="BJ235" s="516" t="str">
        <f>IF(BH235="SI","NO","SI")</f>
        <v>NO</v>
      </c>
      <c r="BK235" s="516"/>
    </row>
    <row r="236" spans="1:63" x14ac:dyDescent="0.25">
      <c r="A236" s="429"/>
      <c r="B236" s="429"/>
      <c r="C236" s="649"/>
      <c r="D236" s="563"/>
      <c r="E236" s="563"/>
      <c r="F236" s="657"/>
      <c r="G236" s="657"/>
      <c r="H236" s="657"/>
      <c r="I236" s="563"/>
      <c r="J236" s="160"/>
      <c r="K236" s="159"/>
      <c r="L236" s="649"/>
      <c r="M236" s="649"/>
      <c r="N236" s="650"/>
      <c r="O236" s="651"/>
      <c r="P236" s="651"/>
      <c r="Q236" s="651"/>
      <c r="R236" s="649"/>
      <c r="S236" s="73"/>
      <c r="T236" s="162">
        <f>IFERROR(VLOOKUP($S236,TABLAS!$A$10:$B$14,2,FALSE),0)</f>
        <v>0</v>
      </c>
      <c r="U236" s="652"/>
      <c r="V236" s="647"/>
      <c r="W236" s="647"/>
      <c r="X236" s="493"/>
      <c r="Y236" s="63"/>
      <c r="Z236" s="63"/>
      <c r="AA236" s="63"/>
      <c r="AB236" s="63"/>
      <c r="AC236" s="401" t="str">
        <f>IFERROR(VLOOKUP(Y236,CONTROLES!$A$5:$Y$297,2,FALSE),"")</f>
        <v/>
      </c>
      <c r="AD236" s="63"/>
      <c r="AE236" s="63"/>
      <c r="AF236" s="63"/>
      <c r="AG236" s="63"/>
      <c r="AH236" s="63"/>
      <c r="AI236" s="63"/>
      <c r="AJ236" s="63"/>
      <c r="AK236" s="63"/>
      <c r="AL236" s="63" t="str">
        <f>IFERROR(VLOOKUP(AB236,CONTROLES!$A$5:$Y$297,2,FALSE),"")</f>
        <v/>
      </c>
      <c r="AM236" s="63"/>
      <c r="AN236" s="63"/>
      <c r="AO236" s="163" t="str">
        <f>IFERROR(VLOOKUP(Y236,CONTROLES!$A$6:$Y$25,24,FALSE),"")</f>
        <v/>
      </c>
      <c r="AP236" s="163" t="str">
        <f>IFERROR(VLOOKUP(Z236,CONTROLES!$A$6:$Y$25,24,FALSE),"")</f>
        <v/>
      </c>
      <c r="AQ236" s="163" t="str">
        <f>IFERROR(VLOOKUP(AA236,CONTROLES!$A$6:$Y$25,24,FALSE),"")</f>
        <v/>
      </c>
      <c r="AR236" s="163" t="str">
        <f>IFERROR(VLOOKUP(AB236,CONTROLES!$A$6:$Y$25,24,FALSE),"")</f>
        <v/>
      </c>
      <c r="AS236" s="72" t="str">
        <f>IFERROR(VLOOKUP(Y236,CONTROLES!$A$6:$Y$25,5,FALSE),"")</f>
        <v/>
      </c>
      <c r="AT236" s="72" t="str">
        <f>IFERROR(VLOOKUP(Z236,CONTROLES!$A$6:$Y$25,5,FALSE),"")</f>
        <v/>
      </c>
      <c r="AU236" s="72" t="str">
        <f>IFERROR(VLOOKUP(AA236,CONTROLES!$A$6:$Y$25,5,FALSE),"")</f>
        <v/>
      </c>
      <c r="AV236" s="72" t="str">
        <f>IFERROR(VLOOKUP(AB236,CONTROLES!$A$6:$Y$25,5,FALSE),"")</f>
        <v/>
      </c>
      <c r="AW236" s="143">
        <f t="shared" si="42"/>
        <v>0</v>
      </c>
      <c r="AX236" s="143">
        <f t="shared" si="43"/>
        <v>0</v>
      </c>
      <c r="AY236" s="523"/>
      <c r="AZ236" s="510"/>
      <c r="BA236" s="507"/>
      <c r="BB236" s="508"/>
      <c r="BC236" s="510"/>
      <c r="BD236" s="512"/>
      <c r="BE236" s="493"/>
      <c r="BF236" s="643"/>
      <c r="BG236" s="645"/>
      <c r="BH236" s="533"/>
      <c r="BI236" s="514"/>
      <c r="BJ236" s="516"/>
      <c r="BK236" s="516"/>
    </row>
    <row r="237" spans="1:63" x14ac:dyDescent="0.25">
      <c r="A237" s="429"/>
      <c r="B237" s="429"/>
      <c r="C237" s="649"/>
      <c r="D237" s="563"/>
      <c r="E237" s="563"/>
      <c r="F237" s="657"/>
      <c r="G237" s="657"/>
      <c r="H237" s="657"/>
      <c r="I237" s="563"/>
      <c r="J237" s="160"/>
      <c r="K237" s="159"/>
      <c r="L237" s="649"/>
      <c r="M237" s="649"/>
      <c r="N237" s="650"/>
      <c r="O237" s="651"/>
      <c r="P237" s="651"/>
      <c r="Q237" s="651"/>
      <c r="R237" s="649"/>
      <c r="S237" s="73"/>
      <c r="T237" s="162">
        <f>IFERROR(VLOOKUP($S237,TABLAS!$A$10:$B$14,2,FALSE),0)</f>
        <v>0</v>
      </c>
      <c r="U237" s="652"/>
      <c r="V237" s="647"/>
      <c r="W237" s="647"/>
      <c r="X237" s="493"/>
      <c r="Y237" s="63"/>
      <c r="Z237" s="63"/>
      <c r="AA237" s="63"/>
      <c r="AB237" s="63"/>
      <c r="AC237" s="401" t="str">
        <f>IFERROR(VLOOKUP(Y237,CONTROLES!$A$5:$Y$297,2,FALSE),"")</f>
        <v/>
      </c>
      <c r="AD237" s="63"/>
      <c r="AE237" s="63"/>
      <c r="AF237" s="63"/>
      <c r="AG237" s="63"/>
      <c r="AH237" s="63"/>
      <c r="AI237" s="63"/>
      <c r="AJ237" s="63"/>
      <c r="AK237" s="63"/>
      <c r="AL237" s="63" t="str">
        <f>IFERROR(VLOOKUP(AB237,CONTROLES!$A$5:$Y$297,2,FALSE),"")</f>
        <v/>
      </c>
      <c r="AM237" s="63"/>
      <c r="AN237" s="63"/>
      <c r="AO237" s="163" t="str">
        <f>IFERROR(VLOOKUP(Y237,CONTROLES!$A$6:$Y$25,24,FALSE),"")</f>
        <v/>
      </c>
      <c r="AP237" s="163" t="str">
        <f>IFERROR(VLOOKUP(Z237,CONTROLES!$A$6:$Y$25,24,FALSE),"")</f>
        <v/>
      </c>
      <c r="AQ237" s="163" t="str">
        <f>IFERROR(VLOOKUP(AA237,CONTROLES!$A$6:$Y$25,24,FALSE),"")</f>
        <v/>
      </c>
      <c r="AR237" s="163" t="str">
        <f>IFERROR(VLOOKUP(AB237,CONTROLES!$A$6:$Y$25,24,FALSE),"")</f>
        <v/>
      </c>
      <c r="AS237" s="72" t="str">
        <f>IFERROR(VLOOKUP(Y237,CONTROLES!$A$6:$Y$25,5,FALSE),"")</f>
        <v/>
      </c>
      <c r="AT237" s="72" t="str">
        <f>IFERROR(VLOOKUP(Z237,CONTROLES!$A$6:$Y$25,5,FALSE),"")</f>
        <v/>
      </c>
      <c r="AU237" s="72" t="str">
        <f>IFERROR(VLOOKUP(AA237,CONTROLES!$A$6:$Y$25,5,FALSE),"")</f>
        <v/>
      </c>
      <c r="AV237" s="72" t="str">
        <f>IFERROR(VLOOKUP(AB237,CONTROLES!$A$6:$Y$25,5,FALSE),"")</f>
        <v/>
      </c>
      <c r="AW237" s="143">
        <f t="shared" si="42"/>
        <v>0</v>
      </c>
      <c r="AX237" s="143">
        <f t="shared" si="43"/>
        <v>0</v>
      </c>
      <c r="AY237" s="523"/>
      <c r="AZ237" s="510"/>
      <c r="BA237" s="507"/>
      <c r="BB237" s="508"/>
      <c r="BC237" s="510"/>
      <c r="BD237" s="512"/>
      <c r="BE237" s="493"/>
      <c r="BF237" s="643"/>
      <c r="BG237" s="645"/>
      <c r="BH237" s="533"/>
      <c r="BI237" s="514"/>
      <c r="BJ237" s="516"/>
      <c r="BK237" s="516"/>
    </row>
    <row r="238" spans="1:63" x14ac:dyDescent="0.25">
      <c r="A238" s="429"/>
      <c r="B238" s="429"/>
      <c r="C238" s="649"/>
      <c r="D238" s="563"/>
      <c r="E238" s="563"/>
      <c r="F238" s="657"/>
      <c r="G238" s="657"/>
      <c r="H238" s="657"/>
      <c r="I238" s="563"/>
      <c r="J238" s="160"/>
      <c r="K238" s="159"/>
      <c r="L238" s="649"/>
      <c r="M238" s="649"/>
      <c r="N238" s="650"/>
      <c r="O238" s="651"/>
      <c r="P238" s="651"/>
      <c r="Q238" s="651"/>
      <c r="R238" s="649"/>
      <c r="S238" s="73"/>
      <c r="T238" s="162">
        <f>IFERROR(VLOOKUP($S238,TABLAS!$A$10:$B$14,2,FALSE),0)</f>
        <v>0</v>
      </c>
      <c r="U238" s="652"/>
      <c r="V238" s="647"/>
      <c r="W238" s="647"/>
      <c r="X238" s="493"/>
      <c r="Y238" s="63"/>
      <c r="Z238" s="63"/>
      <c r="AA238" s="63"/>
      <c r="AB238" s="63"/>
      <c r="AC238" s="401" t="str">
        <f>IFERROR(VLOOKUP(Y238,CONTROLES!$A$5:$Y$297,2,FALSE),"")</f>
        <v/>
      </c>
      <c r="AD238" s="63"/>
      <c r="AE238" s="63"/>
      <c r="AF238" s="63"/>
      <c r="AG238" s="63"/>
      <c r="AH238" s="63"/>
      <c r="AI238" s="63"/>
      <c r="AJ238" s="63"/>
      <c r="AK238" s="63"/>
      <c r="AL238" s="63" t="str">
        <f>IFERROR(VLOOKUP(AB238,CONTROLES!$A$5:$Y$297,2,FALSE),"")</f>
        <v/>
      </c>
      <c r="AM238" s="63"/>
      <c r="AN238" s="63"/>
      <c r="AO238" s="163" t="str">
        <f>IFERROR(VLOOKUP(Y238,CONTROLES!$A$6:$Y$25,24,FALSE),"")</f>
        <v/>
      </c>
      <c r="AP238" s="163" t="str">
        <f>IFERROR(VLOOKUP(Z238,CONTROLES!$A$6:$Y$25,24,FALSE),"")</f>
        <v/>
      </c>
      <c r="AQ238" s="163" t="str">
        <f>IFERROR(VLOOKUP(AA238,CONTROLES!$A$6:$Y$25,24,FALSE),"")</f>
        <v/>
      </c>
      <c r="AR238" s="163" t="str">
        <f>IFERROR(VLOOKUP(AB238,CONTROLES!$A$6:$Y$25,24,FALSE),"")</f>
        <v/>
      </c>
      <c r="AS238" s="72" t="str">
        <f>IFERROR(VLOOKUP(Y238,CONTROLES!$A$6:$Y$25,5,FALSE),"")</f>
        <v/>
      </c>
      <c r="AT238" s="72" t="str">
        <f>IFERROR(VLOOKUP(Z238,CONTROLES!$A$6:$Y$25,5,FALSE),"")</f>
        <v/>
      </c>
      <c r="AU238" s="72" t="str">
        <f>IFERROR(VLOOKUP(AA238,CONTROLES!$A$6:$Y$25,5,FALSE),"")</f>
        <v/>
      </c>
      <c r="AV238" s="72" t="str">
        <f>IFERROR(VLOOKUP(AB238,CONTROLES!$A$6:$Y$25,5,FALSE),"")</f>
        <v/>
      </c>
      <c r="AW238" s="143">
        <f t="shared" si="42"/>
        <v>0</v>
      </c>
      <c r="AX238" s="143">
        <f t="shared" si="43"/>
        <v>0</v>
      </c>
      <c r="AY238" s="523"/>
      <c r="AZ238" s="510"/>
      <c r="BA238" s="507"/>
      <c r="BB238" s="508"/>
      <c r="BC238" s="510"/>
      <c r="BD238" s="512"/>
      <c r="BE238" s="493"/>
      <c r="BF238" s="643"/>
      <c r="BG238" s="645"/>
      <c r="BH238" s="533"/>
      <c r="BI238" s="514"/>
      <c r="BJ238" s="516"/>
      <c r="BK238" s="516"/>
    </row>
    <row r="239" spans="1:63" x14ac:dyDescent="0.25">
      <c r="A239" s="429"/>
      <c r="B239" s="429"/>
      <c r="C239" s="649"/>
      <c r="D239" s="563"/>
      <c r="E239" s="563"/>
      <c r="F239" s="657"/>
      <c r="G239" s="657"/>
      <c r="H239" s="657"/>
      <c r="I239" s="563"/>
      <c r="J239" s="160"/>
      <c r="K239" s="159"/>
      <c r="L239" s="649"/>
      <c r="M239" s="649"/>
      <c r="N239" s="650"/>
      <c r="O239" s="651"/>
      <c r="P239" s="651"/>
      <c r="Q239" s="651"/>
      <c r="R239" s="649"/>
      <c r="S239" s="73"/>
      <c r="T239" s="162">
        <f>IFERROR(VLOOKUP($S239,TABLAS!$A$10:$B$14,2,FALSE),0)</f>
        <v>0</v>
      </c>
      <c r="U239" s="652"/>
      <c r="V239" s="647"/>
      <c r="W239" s="647"/>
      <c r="X239" s="493"/>
      <c r="Y239" s="63"/>
      <c r="Z239" s="63"/>
      <c r="AA239" s="63"/>
      <c r="AB239" s="63"/>
      <c r="AC239" s="401" t="str">
        <f>IFERROR(VLOOKUP(Y239,CONTROLES!$A$5:$Y$297,2,FALSE),"")</f>
        <v/>
      </c>
      <c r="AD239" s="63"/>
      <c r="AE239" s="63"/>
      <c r="AF239" s="63"/>
      <c r="AG239" s="63"/>
      <c r="AH239" s="63"/>
      <c r="AI239" s="63"/>
      <c r="AJ239" s="63"/>
      <c r="AK239" s="63"/>
      <c r="AL239" s="63" t="str">
        <f>IFERROR(VLOOKUP(AB239,CONTROLES!$A$5:$Y$297,2,FALSE),"")</f>
        <v/>
      </c>
      <c r="AM239" s="63"/>
      <c r="AN239" s="63"/>
      <c r="AO239" s="163" t="str">
        <f>IFERROR(VLOOKUP(Y239,CONTROLES!$A$6:$Y$25,24,FALSE),"")</f>
        <v/>
      </c>
      <c r="AP239" s="163" t="str">
        <f>IFERROR(VLOOKUP(Z239,CONTROLES!$A$6:$Y$25,24,FALSE),"")</f>
        <v/>
      </c>
      <c r="AQ239" s="163" t="str">
        <f>IFERROR(VLOOKUP(AA239,CONTROLES!$A$6:$Y$25,24,FALSE),"")</f>
        <v/>
      </c>
      <c r="AR239" s="163" t="str">
        <f>IFERROR(VLOOKUP(AB239,CONTROLES!$A$6:$Y$25,24,FALSE),"")</f>
        <v/>
      </c>
      <c r="AS239" s="72" t="str">
        <f>IFERROR(VLOOKUP(Y239,CONTROLES!$A$6:$Y$25,5,FALSE),"")</f>
        <v/>
      </c>
      <c r="AT239" s="72" t="str">
        <f>IFERROR(VLOOKUP(Z239,CONTROLES!$A$6:$Y$25,5,FALSE),"")</f>
        <v/>
      </c>
      <c r="AU239" s="72" t="str">
        <f>IFERROR(VLOOKUP(AA239,CONTROLES!$A$6:$Y$25,5,FALSE),"")</f>
        <v/>
      </c>
      <c r="AV239" s="72" t="str">
        <f>IFERROR(VLOOKUP(AB239,CONTROLES!$A$6:$Y$25,5,FALSE),"")</f>
        <v/>
      </c>
      <c r="AW239" s="143">
        <f t="shared" si="42"/>
        <v>0</v>
      </c>
      <c r="AX239" s="143">
        <f t="shared" si="43"/>
        <v>0</v>
      </c>
      <c r="AY239" s="523"/>
      <c r="AZ239" s="510"/>
      <c r="BA239" s="507"/>
      <c r="BB239" s="508"/>
      <c r="BC239" s="510"/>
      <c r="BD239" s="512"/>
      <c r="BE239" s="493"/>
      <c r="BF239" s="643"/>
      <c r="BG239" s="645"/>
      <c r="BH239" s="533"/>
      <c r="BI239" s="514"/>
      <c r="BJ239" s="516"/>
      <c r="BK239" s="516"/>
    </row>
    <row r="240" spans="1:63" x14ac:dyDescent="0.25">
      <c r="A240" s="429"/>
      <c r="B240" s="429"/>
      <c r="C240" s="649"/>
      <c r="D240" s="563"/>
      <c r="E240" s="563"/>
      <c r="F240" s="657"/>
      <c r="G240" s="657"/>
      <c r="H240" s="657"/>
      <c r="I240" s="563"/>
      <c r="J240" s="160"/>
      <c r="K240" s="159"/>
      <c r="L240" s="649"/>
      <c r="M240" s="649"/>
      <c r="N240" s="650"/>
      <c r="O240" s="651"/>
      <c r="P240" s="651"/>
      <c r="Q240" s="651"/>
      <c r="R240" s="649"/>
      <c r="S240" s="73"/>
      <c r="T240" s="162">
        <f>IFERROR(VLOOKUP($S240,TABLAS!$A$10:$B$14,2,FALSE),0)</f>
        <v>0</v>
      </c>
      <c r="U240" s="652"/>
      <c r="V240" s="647"/>
      <c r="W240" s="647"/>
      <c r="X240" s="493"/>
      <c r="Y240" s="63"/>
      <c r="Z240" s="63"/>
      <c r="AA240" s="63"/>
      <c r="AB240" s="63"/>
      <c r="AC240" s="401" t="str">
        <f>IFERROR(VLOOKUP(Y240,CONTROLES!$A$5:$Y$297,2,FALSE),"")</f>
        <v/>
      </c>
      <c r="AD240" s="63"/>
      <c r="AE240" s="63"/>
      <c r="AF240" s="63"/>
      <c r="AG240" s="63"/>
      <c r="AH240" s="63"/>
      <c r="AI240" s="63"/>
      <c r="AJ240" s="63"/>
      <c r="AK240" s="63"/>
      <c r="AL240" s="63" t="str">
        <f>IFERROR(VLOOKUP(AB240,CONTROLES!$A$5:$Y$297,2,FALSE),"")</f>
        <v/>
      </c>
      <c r="AM240" s="63"/>
      <c r="AN240" s="63"/>
      <c r="AO240" s="163" t="str">
        <f>IFERROR(VLOOKUP(Y240,CONTROLES!$A$6:$Y$25,24,FALSE),"")</f>
        <v/>
      </c>
      <c r="AP240" s="163" t="str">
        <f>IFERROR(VLOOKUP(Z240,CONTROLES!$A$6:$Y$25,24,FALSE),"")</f>
        <v/>
      </c>
      <c r="AQ240" s="163" t="str">
        <f>IFERROR(VLOOKUP(AA240,CONTROLES!$A$6:$Y$25,24,FALSE),"")</f>
        <v/>
      </c>
      <c r="AR240" s="163" t="str">
        <f>IFERROR(VLOOKUP(AB240,CONTROLES!$A$6:$Y$25,24,FALSE),"")</f>
        <v/>
      </c>
      <c r="AS240" s="72" t="str">
        <f>IFERROR(VLOOKUP(Y240,CONTROLES!$A$6:$Y$25,5,FALSE),"")</f>
        <v/>
      </c>
      <c r="AT240" s="72" t="str">
        <f>IFERROR(VLOOKUP(Z240,CONTROLES!$A$6:$Y$25,5,FALSE),"")</f>
        <v/>
      </c>
      <c r="AU240" s="72" t="str">
        <f>IFERROR(VLOOKUP(AA240,CONTROLES!$A$6:$Y$25,5,FALSE),"")</f>
        <v/>
      </c>
      <c r="AV240" s="72" t="str">
        <f>IFERROR(VLOOKUP(AB240,CONTROLES!$A$6:$Y$25,5,FALSE),"")</f>
        <v/>
      </c>
      <c r="AW240" s="143">
        <f t="shared" si="42"/>
        <v>0</v>
      </c>
      <c r="AX240" s="143">
        <f t="shared" si="43"/>
        <v>0</v>
      </c>
      <c r="AY240" s="523"/>
      <c r="AZ240" s="510"/>
      <c r="BA240" s="507"/>
      <c r="BB240" s="508"/>
      <c r="BC240" s="510"/>
      <c r="BD240" s="512"/>
      <c r="BE240" s="493"/>
      <c r="BF240" s="643"/>
      <c r="BG240" s="645"/>
      <c r="BH240" s="533"/>
      <c r="BI240" s="514"/>
      <c r="BJ240" s="516"/>
      <c r="BK240" s="516"/>
    </row>
    <row r="241" spans="1:63" x14ac:dyDescent="0.25">
      <c r="A241" s="429"/>
      <c r="B241" s="429"/>
      <c r="C241" s="649"/>
      <c r="D241" s="562"/>
      <c r="E241" s="562"/>
      <c r="F241" s="657"/>
      <c r="G241" s="657"/>
      <c r="H241" s="657"/>
      <c r="I241" s="562"/>
      <c r="J241" s="160"/>
      <c r="K241" s="159"/>
      <c r="L241" s="649"/>
      <c r="M241" s="649"/>
      <c r="N241" s="650"/>
      <c r="O241" s="651"/>
      <c r="P241" s="651"/>
      <c r="Q241" s="651"/>
      <c r="R241" s="649"/>
      <c r="S241" s="73"/>
      <c r="T241" s="162">
        <f>IFERROR(VLOOKUP($S241,TABLAS!$A$10:$B$14,2,FALSE),0)</f>
        <v>0</v>
      </c>
      <c r="U241" s="652"/>
      <c r="V241" s="647"/>
      <c r="W241" s="647"/>
      <c r="X241" s="493"/>
      <c r="Y241" s="63"/>
      <c r="Z241" s="63"/>
      <c r="AA241" s="63"/>
      <c r="AB241" s="63"/>
      <c r="AC241" s="401" t="str">
        <f>IFERROR(VLOOKUP(Y241,CONTROLES!$A$5:$Y$297,2,FALSE),"")</f>
        <v/>
      </c>
      <c r="AD241" s="63"/>
      <c r="AE241" s="63"/>
      <c r="AF241" s="63"/>
      <c r="AG241" s="63"/>
      <c r="AH241" s="63"/>
      <c r="AI241" s="63"/>
      <c r="AJ241" s="63"/>
      <c r="AK241" s="63"/>
      <c r="AL241" s="63" t="str">
        <f>IFERROR(VLOOKUP(AB241,CONTROLES!$A$5:$Y$297,2,FALSE),"")</f>
        <v/>
      </c>
      <c r="AM241" s="63"/>
      <c r="AN241" s="63"/>
      <c r="AO241" s="163" t="str">
        <f>IFERROR(VLOOKUP(Y241,CONTROLES!$A$6:$Y$25,24,FALSE),"")</f>
        <v/>
      </c>
      <c r="AP241" s="163" t="str">
        <f>IFERROR(VLOOKUP(Z241,CONTROLES!$A$6:$Y$25,24,FALSE),"")</f>
        <v/>
      </c>
      <c r="AQ241" s="163" t="str">
        <f>IFERROR(VLOOKUP(AA241,CONTROLES!$A$6:$Y$25,24,FALSE),"")</f>
        <v/>
      </c>
      <c r="AR241" s="163" t="str">
        <f>IFERROR(VLOOKUP(AB241,CONTROLES!$A$6:$Y$25,24,FALSE),"")</f>
        <v/>
      </c>
      <c r="AS241" s="72" t="str">
        <f>IFERROR(VLOOKUP(Y241,CONTROLES!$A$6:$Y$25,5,FALSE),"")</f>
        <v/>
      </c>
      <c r="AT241" s="72" t="str">
        <f>IFERROR(VLOOKUP(Z241,CONTROLES!$A$6:$Y$25,5,FALSE),"")</f>
        <v/>
      </c>
      <c r="AU241" s="72" t="str">
        <f>IFERROR(VLOOKUP(AA241,CONTROLES!$A$6:$Y$25,5,FALSE),"")</f>
        <v/>
      </c>
      <c r="AV241" s="72" t="str">
        <f>IFERROR(VLOOKUP(AB241,CONTROLES!$A$6:$Y$25,5,FALSE),"")</f>
        <v/>
      </c>
      <c r="AW241" s="143">
        <f t="shared" si="42"/>
        <v>0</v>
      </c>
      <c r="AX241" s="143">
        <f t="shared" si="43"/>
        <v>0</v>
      </c>
      <c r="AY241" s="653"/>
      <c r="AZ241" s="510"/>
      <c r="BA241" s="648"/>
      <c r="BB241" s="508"/>
      <c r="BC241" s="510"/>
      <c r="BD241" s="512"/>
      <c r="BE241" s="493"/>
      <c r="BF241" s="644"/>
      <c r="BG241" s="645"/>
      <c r="BH241" s="646"/>
      <c r="BI241" s="514"/>
      <c r="BJ241" s="516"/>
      <c r="BK241" s="516"/>
    </row>
    <row r="242" spans="1:63" x14ac:dyDescent="0.25">
      <c r="A242" s="669">
        <f>A235+1</f>
        <v>35</v>
      </c>
      <c r="B242" s="669" t="s">
        <v>419</v>
      </c>
      <c r="C242" s="677" t="s">
        <v>316</v>
      </c>
      <c r="D242" s="693" t="s">
        <v>420</v>
      </c>
      <c r="E242" s="693" t="s">
        <v>421</v>
      </c>
      <c r="F242" s="714" t="s">
        <v>132</v>
      </c>
      <c r="G242" s="714" t="s">
        <v>133</v>
      </c>
      <c r="H242" s="714" t="s">
        <v>134</v>
      </c>
      <c r="I242" s="693" t="s">
        <v>422</v>
      </c>
      <c r="J242" s="397">
        <v>1</v>
      </c>
      <c r="K242" s="398" t="s">
        <v>423</v>
      </c>
      <c r="L242" s="677" t="s">
        <v>424</v>
      </c>
      <c r="M242" s="677" t="s">
        <v>160</v>
      </c>
      <c r="N242" s="701" t="s">
        <v>226</v>
      </c>
      <c r="O242" s="700" t="s">
        <v>425</v>
      </c>
      <c r="P242" s="700" t="s">
        <v>339</v>
      </c>
      <c r="Q242" s="700" t="s">
        <v>426</v>
      </c>
      <c r="R242" s="677" t="s">
        <v>210</v>
      </c>
      <c r="S242" s="400" t="s">
        <v>144</v>
      </c>
      <c r="T242" s="400">
        <f>IFERROR(VLOOKUP($S242,TABLAS!$A$10:$B$14,2,FALSE),0)</f>
        <v>5</v>
      </c>
      <c r="U242" s="698" t="s">
        <v>211</v>
      </c>
      <c r="V242" s="697">
        <f>IFERROR(VLOOKUP($U242,#REF!,2,FALSE),0)</f>
        <v>0</v>
      </c>
      <c r="W242" s="697">
        <f>MAX($T242:$T248)*V242</f>
        <v>0</v>
      </c>
      <c r="X242" s="443" t="b">
        <f>IF(OR(W242="11",W242="12",W242="21",W242="22",W242="31"),"BAJO",IF(OR(W242="13",W242="23",W242="32",W242="41"),"LEVE",IF(OR(W242="14",W242="15",W242="24",W242="33",W242="43",W242="42",W242="52",W242="51"),"MODERADO",IF(OR(W242="25",W242="34",W242="35",W242="44",W242="45",W242="53",W242="54",W242="55"),"IMPORTANTE"))))</f>
        <v>0</v>
      </c>
      <c r="Y242" s="401">
        <v>186</v>
      </c>
      <c r="Z242" s="401"/>
      <c r="AA242" s="401"/>
      <c r="AB242" s="401"/>
      <c r="AC242" s="401" t="str">
        <f>IFERROR(VLOOKUP(Y242,CONTROLES!$A$5:$Y$297,2,FALSE),"")</f>
        <v>Aplicación del formato hoja de ruta decrédito FO-CR-19</v>
      </c>
      <c r="AD242" s="401"/>
      <c r="AE242" s="401"/>
      <c r="AF242" s="401"/>
      <c r="AG242" s="401"/>
      <c r="AH242" s="401"/>
      <c r="AI242" s="401"/>
      <c r="AJ242" s="401"/>
      <c r="AK242" s="401"/>
      <c r="AL242" s="401" t="str">
        <f>IFERROR(VLOOKUP(AB242,CONTROLES!$A$5:$Y$297,2,FALSE),"")</f>
        <v/>
      </c>
      <c r="AM242" s="401"/>
      <c r="AN242" s="401"/>
      <c r="AO242" s="402" t="str">
        <f>IFERROR(VLOOKUP(Y242,CONTROLES!$A$6:$Y$25,24,FALSE),"")</f>
        <v/>
      </c>
      <c r="AP242" s="402" t="str">
        <f>IFERROR(VLOOKUP(Z242,CONTROLES!$A$6:$Y$25,24,FALSE),"")</f>
        <v/>
      </c>
      <c r="AQ242" s="402" t="str">
        <f>IFERROR(VLOOKUP(AA242,CONTROLES!$A$6:$Y$25,24,FALSE),"")</f>
        <v/>
      </c>
      <c r="AR242" s="402" t="str">
        <f>IFERROR(VLOOKUP(AB242,CONTROLES!$A$6:$Y$25,24,FALSE),"")</f>
        <v/>
      </c>
      <c r="AS242" s="401" t="str">
        <f>IFERROR(VLOOKUP(Y242,CONTROLES!$A$6:$Y$25,5,FALSE),"")</f>
        <v/>
      </c>
      <c r="AT242" s="401" t="str">
        <f>IFERROR(VLOOKUP(Z242,CONTROLES!$A$6:$Y$25,5,FALSE),"")</f>
        <v/>
      </c>
      <c r="AU242" s="401" t="str">
        <f>IFERROR(VLOOKUP(AA242,CONTROLES!$A$6:$Y$25,5,FALSE),"")</f>
        <v/>
      </c>
      <c r="AV242" s="401" t="str">
        <f>IFERROR(VLOOKUP(AB242,CONTROLES!$A$6:$Y$25,5,FALSE),"")</f>
        <v/>
      </c>
      <c r="AW242" s="403">
        <f t="shared" si="42"/>
        <v>0</v>
      </c>
      <c r="AX242" s="403">
        <f t="shared" si="43"/>
        <v>0</v>
      </c>
      <c r="AY242" s="674" t="str">
        <f>IF(MAX(AX242:AX248)&gt;MAX(BF242:BF248),"Consecuencia",IF(MAX(AX242:AX248)&gt;MAX(BF242:BF248),"Probabilidad",""))</f>
        <v/>
      </c>
      <c r="AZ242" s="672">
        <f>IF(AY242="Probabilidad",MAX(BF242:BF248),MAX(AX242:AX248))</f>
        <v>0</v>
      </c>
      <c r="BA242" s="440" t="str" cm="1">
        <f t="array" ref="BA242">IF(OR(AY242="Consecuencia",AY242="Probabilidad"),IF(AZ242&lt;CONTROLES!$AA$16:$AB$16,IF(AND(AZ242&gt;=CONTROLES!$AA$15,AZ242&lt;CONTROLES!$AB$15),CONTROLES!$AC$15,IF(AND(AZ242&gt;=CONTROLES!$AA$14,AZ242&lt;CONTROLES!$AB$14),CONTROLES!$AC$14,IF(AND(AZ242&gt;=CONTROLES!$AA$13,AZ242&lt;CONTROLES!$AB$13),CONTROLES!$AC$13,IF(AND(AZ242&gt;=CONTROLES!$AA$12,AZ242&lt;=CONTROLES!$AB$12),CONTROLES!$AC$12))))),"")</f>
        <v/>
      </c>
      <c r="BB242" s="671" t="s">
        <v>144</v>
      </c>
      <c r="BC242" s="672">
        <f>VLOOKUP(BB242,TABLAS!$A$10:$B$14,2,FALSE)</f>
        <v>5</v>
      </c>
      <c r="BD242" s="673" t="s">
        <v>211</v>
      </c>
      <c r="BE242" s="443">
        <f>VLOOKUP(BD242,TABLAS!$A$2:$B$6,2,FALSE)</f>
        <v>2</v>
      </c>
      <c r="BF242" s="683" t="str">
        <f>BC242&amp;BE242</f>
        <v>52</v>
      </c>
      <c r="BG242" s="686" t="str">
        <f>IF(OR(BF242="11",BF242="12",BF242="21",BF242="22",BF242="31"),"BAJO",IF(OR(BF242="13",BF242="23",BF242="32",BF242="41"),"LEVE",IF(OR(BF242="14",BF242="15",BF242="24",BF242="33",BF242="43",BF242="42",BF242="52",BF242="51"),"MODERADO",IF(OR(BF242="25",BF242="34",BF242="35",BF242="44",BF242="45",BF242="53",BF242="54",BF242="55"),"IMPORTANTE",""))))</f>
        <v>MODERADO</v>
      </c>
      <c r="BH242" s="678" t="s">
        <v>148</v>
      </c>
      <c r="BI242" s="681" t="s">
        <v>189</v>
      </c>
      <c r="BJ242" s="682" t="str">
        <f>IF(BH242="SI","NO","SI")</f>
        <v>NO</v>
      </c>
      <c r="BK242" s="682"/>
    </row>
    <row r="243" spans="1:63" x14ac:dyDescent="0.25">
      <c r="A243" s="669"/>
      <c r="B243" s="669"/>
      <c r="C243" s="677"/>
      <c r="D243" s="715"/>
      <c r="E243" s="715"/>
      <c r="F243" s="714"/>
      <c r="G243" s="714"/>
      <c r="H243" s="714"/>
      <c r="I243" s="715"/>
      <c r="J243" s="397">
        <v>2</v>
      </c>
      <c r="K243" s="398" t="s">
        <v>427</v>
      </c>
      <c r="L243" s="677"/>
      <c r="M243" s="677"/>
      <c r="N243" s="701"/>
      <c r="O243" s="700"/>
      <c r="P243" s="700"/>
      <c r="Q243" s="700"/>
      <c r="R243" s="677"/>
      <c r="S243" s="400" t="s">
        <v>169</v>
      </c>
      <c r="T243" s="400">
        <f>IFERROR(VLOOKUP($S243,TABLAS!$A$10:$B$14,2,FALSE),0)</f>
        <v>4</v>
      </c>
      <c r="U243" s="698"/>
      <c r="V243" s="697"/>
      <c r="W243" s="697"/>
      <c r="X243" s="443"/>
      <c r="Y243" s="401">
        <v>187</v>
      </c>
      <c r="Z243" s="401"/>
      <c r="AA243" s="401"/>
      <c r="AB243" s="401"/>
      <c r="AC243" s="401" t="str">
        <f>IFERROR(VLOOKUP(Y243,CONTROLES!$A$5:$Y$297,2,FALSE),"")</f>
        <v>Aplicación del intructivo radicación de créditos en el integrador por Workmanager IN-CR-03</v>
      </c>
      <c r="AD243" s="401"/>
      <c r="AE243" s="401"/>
      <c r="AF243" s="401"/>
      <c r="AG243" s="401"/>
      <c r="AH243" s="401"/>
      <c r="AI243" s="401"/>
      <c r="AJ243" s="401"/>
      <c r="AK243" s="401"/>
      <c r="AL243" s="401" t="str">
        <f>IFERROR(VLOOKUP(AB243,CONTROLES!$A$5:$Y$297,2,FALSE),"")</f>
        <v/>
      </c>
      <c r="AM243" s="401"/>
      <c r="AN243" s="401"/>
      <c r="AO243" s="402" t="str">
        <f>IFERROR(VLOOKUP(Y243,CONTROLES!$A$6:$Y$25,24,FALSE),"")</f>
        <v/>
      </c>
      <c r="AP243" s="402" t="str">
        <f>IFERROR(VLOOKUP(Z243,CONTROLES!$A$6:$Y$25,24,FALSE),"")</f>
        <v/>
      </c>
      <c r="AQ243" s="402" t="str">
        <f>IFERROR(VLOOKUP(AA243,CONTROLES!$A$6:$Y$25,24,FALSE),"")</f>
        <v/>
      </c>
      <c r="AR243" s="402" t="str">
        <f>IFERROR(VLOOKUP(AB243,CONTROLES!$A$6:$Y$25,24,FALSE),"")</f>
        <v/>
      </c>
      <c r="AS243" s="401" t="str">
        <f>IFERROR(VLOOKUP(Y243,CONTROLES!$A$6:$Y$25,5,FALSE),"")</f>
        <v/>
      </c>
      <c r="AT243" s="401" t="str">
        <f>IFERROR(VLOOKUP(Z243,CONTROLES!$A$6:$Y$25,5,FALSE),"")</f>
        <v/>
      </c>
      <c r="AU243" s="401" t="str">
        <f>IFERROR(VLOOKUP(AA243,CONTROLES!$A$6:$Y$25,5,FALSE),"")</f>
        <v/>
      </c>
      <c r="AV243" s="401" t="str">
        <f>IFERROR(VLOOKUP(AB243,CONTROLES!$A$6:$Y$25,5,FALSE),"")</f>
        <v/>
      </c>
      <c r="AW243" s="403">
        <f t="shared" si="42"/>
        <v>0</v>
      </c>
      <c r="AX243" s="403">
        <f t="shared" si="43"/>
        <v>0</v>
      </c>
      <c r="AY243" s="675"/>
      <c r="AZ243" s="672"/>
      <c r="BA243" s="441"/>
      <c r="BB243" s="671"/>
      <c r="BC243" s="672"/>
      <c r="BD243" s="673"/>
      <c r="BE243" s="443"/>
      <c r="BF243" s="684"/>
      <c r="BG243" s="686"/>
      <c r="BH243" s="679"/>
      <c r="BI243" s="681"/>
      <c r="BJ243" s="682"/>
      <c r="BK243" s="682"/>
    </row>
    <row r="244" spans="1:63" x14ac:dyDescent="0.25">
      <c r="A244" s="669"/>
      <c r="B244" s="669"/>
      <c r="C244" s="677"/>
      <c r="D244" s="715"/>
      <c r="E244" s="715"/>
      <c r="F244" s="714"/>
      <c r="G244" s="714"/>
      <c r="H244" s="714"/>
      <c r="I244" s="715"/>
      <c r="J244" s="397"/>
      <c r="K244" s="398"/>
      <c r="L244" s="677"/>
      <c r="M244" s="677"/>
      <c r="N244" s="701"/>
      <c r="O244" s="700"/>
      <c r="P244" s="700"/>
      <c r="Q244" s="700"/>
      <c r="R244" s="677"/>
      <c r="S244" s="400"/>
      <c r="T244" s="400">
        <f>IFERROR(VLOOKUP($S244,TABLAS!$A$10:$B$14,2,FALSE),0)</f>
        <v>0</v>
      </c>
      <c r="U244" s="698"/>
      <c r="V244" s="697"/>
      <c r="W244" s="697"/>
      <c r="X244" s="443"/>
      <c r="Y244" s="401"/>
      <c r="Z244" s="401"/>
      <c r="AA244" s="401"/>
      <c r="AB244" s="401"/>
      <c r="AC244" s="401" t="str">
        <f>IFERROR(VLOOKUP(Y244,CONTROLES!$A$5:$Y$297,2,FALSE),"")</f>
        <v/>
      </c>
      <c r="AD244" s="401"/>
      <c r="AE244" s="401"/>
      <c r="AF244" s="401"/>
      <c r="AG244" s="401"/>
      <c r="AH244" s="401"/>
      <c r="AI244" s="401"/>
      <c r="AJ244" s="401"/>
      <c r="AK244" s="401"/>
      <c r="AL244" s="401" t="str">
        <f>IFERROR(VLOOKUP(AB244,CONTROLES!$A$5:$Y$297,2,FALSE),"")</f>
        <v/>
      </c>
      <c r="AM244" s="401"/>
      <c r="AN244" s="401"/>
      <c r="AO244" s="402" t="str">
        <f>IFERROR(VLOOKUP(Y244,CONTROLES!$A$6:$Y$25,24,FALSE),"")</f>
        <v/>
      </c>
      <c r="AP244" s="402" t="str">
        <f>IFERROR(VLOOKUP(Z244,CONTROLES!$A$6:$Y$25,24,FALSE),"")</f>
        <v/>
      </c>
      <c r="AQ244" s="402" t="str">
        <f>IFERROR(VLOOKUP(AA244,CONTROLES!$A$6:$Y$25,24,FALSE),"")</f>
        <v/>
      </c>
      <c r="AR244" s="402" t="str">
        <f>IFERROR(VLOOKUP(AB244,CONTROLES!$A$6:$Y$25,24,FALSE),"")</f>
        <v/>
      </c>
      <c r="AS244" s="401" t="str">
        <f>IFERROR(VLOOKUP(Y244,CONTROLES!$A$6:$Y$25,5,FALSE),"")</f>
        <v/>
      </c>
      <c r="AT244" s="401" t="str">
        <f>IFERROR(VLOOKUP(Z244,CONTROLES!$A$6:$Y$25,5,FALSE),"")</f>
        <v/>
      </c>
      <c r="AU244" s="401" t="str">
        <f>IFERROR(VLOOKUP(AA244,CONTROLES!$A$6:$Y$25,5,FALSE),"")</f>
        <v/>
      </c>
      <c r="AV244" s="401" t="str">
        <f>IFERROR(VLOOKUP(AB244,CONTROLES!$A$6:$Y$25,5,FALSE),"")</f>
        <v/>
      </c>
      <c r="AW244" s="403">
        <f t="shared" si="42"/>
        <v>0</v>
      </c>
      <c r="AX244" s="403">
        <f t="shared" si="43"/>
        <v>0</v>
      </c>
      <c r="AY244" s="675"/>
      <c r="AZ244" s="672"/>
      <c r="BA244" s="441"/>
      <c r="BB244" s="671"/>
      <c r="BC244" s="672"/>
      <c r="BD244" s="673"/>
      <c r="BE244" s="443"/>
      <c r="BF244" s="684"/>
      <c r="BG244" s="686"/>
      <c r="BH244" s="679"/>
      <c r="BI244" s="681"/>
      <c r="BJ244" s="682"/>
      <c r="BK244" s="682"/>
    </row>
    <row r="245" spans="1:63" x14ac:dyDescent="0.25">
      <c r="A245" s="669"/>
      <c r="B245" s="669"/>
      <c r="C245" s="677"/>
      <c r="D245" s="715"/>
      <c r="E245" s="715"/>
      <c r="F245" s="714"/>
      <c r="G245" s="714"/>
      <c r="H245" s="714"/>
      <c r="I245" s="715"/>
      <c r="J245" s="397"/>
      <c r="K245" s="398"/>
      <c r="L245" s="677"/>
      <c r="M245" s="677"/>
      <c r="N245" s="701"/>
      <c r="O245" s="700"/>
      <c r="P245" s="700"/>
      <c r="Q245" s="700"/>
      <c r="R245" s="677"/>
      <c r="S245" s="400"/>
      <c r="T245" s="400">
        <f>IFERROR(VLOOKUP($S245,TABLAS!$A$10:$B$14,2,FALSE),0)</f>
        <v>0</v>
      </c>
      <c r="U245" s="698"/>
      <c r="V245" s="697"/>
      <c r="W245" s="697"/>
      <c r="X245" s="443"/>
      <c r="Y245" s="401"/>
      <c r="Z245" s="401"/>
      <c r="AA245" s="401"/>
      <c r="AB245" s="401"/>
      <c r="AC245" s="401" t="str">
        <f>IFERROR(VLOOKUP(Y245,CONTROLES!$A$5:$Y$297,2,FALSE),"")</f>
        <v/>
      </c>
      <c r="AD245" s="401"/>
      <c r="AE245" s="401"/>
      <c r="AF245" s="401"/>
      <c r="AG245" s="401"/>
      <c r="AH245" s="401"/>
      <c r="AI245" s="401"/>
      <c r="AJ245" s="401"/>
      <c r="AK245" s="401"/>
      <c r="AL245" s="401" t="str">
        <f>IFERROR(VLOOKUP(AB245,CONTROLES!$A$5:$Y$297,2,FALSE),"")</f>
        <v/>
      </c>
      <c r="AM245" s="401"/>
      <c r="AN245" s="401"/>
      <c r="AO245" s="402" t="str">
        <f>IFERROR(VLOOKUP(Y245,CONTROLES!$A$6:$Y$25,24,FALSE),"")</f>
        <v/>
      </c>
      <c r="AP245" s="402" t="str">
        <f>IFERROR(VLOOKUP(Z245,CONTROLES!$A$6:$Y$25,24,FALSE),"")</f>
        <v/>
      </c>
      <c r="AQ245" s="402" t="str">
        <f>IFERROR(VLOOKUP(AA245,CONTROLES!$A$6:$Y$25,24,FALSE),"")</f>
        <v/>
      </c>
      <c r="AR245" s="402" t="str">
        <f>IFERROR(VLOOKUP(AB245,CONTROLES!$A$6:$Y$25,24,FALSE),"")</f>
        <v/>
      </c>
      <c r="AS245" s="401" t="str">
        <f>IFERROR(VLOOKUP(Y245,CONTROLES!$A$6:$Y$25,5,FALSE),"")</f>
        <v/>
      </c>
      <c r="AT245" s="401" t="str">
        <f>IFERROR(VLOOKUP(Z245,CONTROLES!$A$6:$Y$25,5,FALSE),"")</f>
        <v/>
      </c>
      <c r="AU245" s="401" t="str">
        <f>IFERROR(VLOOKUP(AA245,CONTROLES!$A$6:$Y$25,5,FALSE),"")</f>
        <v/>
      </c>
      <c r="AV245" s="401" t="str">
        <f>IFERROR(VLOOKUP(AB245,CONTROLES!$A$6:$Y$25,5,FALSE),"")</f>
        <v/>
      </c>
      <c r="AW245" s="403">
        <f t="shared" si="42"/>
        <v>0</v>
      </c>
      <c r="AX245" s="403">
        <f t="shared" si="43"/>
        <v>0</v>
      </c>
      <c r="AY245" s="675"/>
      <c r="AZ245" s="672"/>
      <c r="BA245" s="441"/>
      <c r="BB245" s="671"/>
      <c r="BC245" s="672"/>
      <c r="BD245" s="673"/>
      <c r="BE245" s="443"/>
      <c r="BF245" s="684"/>
      <c r="BG245" s="686"/>
      <c r="BH245" s="679"/>
      <c r="BI245" s="681"/>
      <c r="BJ245" s="682"/>
      <c r="BK245" s="682"/>
    </row>
    <row r="246" spans="1:63" x14ac:dyDescent="0.25">
      <c r="A246" s="669"/>
      <c r="B246" s="669"/>
      <c r="C246" s="677"/>
      <c r="D246" s="715"/>
      <c r="E246" s="715"/>
      <c r="F246" s="714"/>
      <c r="G246" s="714"/>
      <c r="H246" s="714"/>
      <c r="I246" s="715"/>
      <c r="J246" s="397"/>
      <c r="K246" s="398"/>
      <c r="L246" s="677"/>
      <c r="M246" s="677"/>
      <c r="N246" s="701"/>
      <c r="O246" s="700"/>
      <c r="P246" s="700"/>
      <c r="Q246" s="700"/>
      <c r="R246" s="677"/>
      <c r="S246" s="400"/>
      <c r="T246" s="400">
        <f>IFERROR(VLOOKUP($S246,TABLAS!$A$10:$B$14,2,FALSE),0)</f>
        <v>0</v>
      </c>
      <c r="U246" s="698"/>
      <c r="V246" s="697"/>
      <c r="W246" s="697"/>
      <c r="X246" s="443"/>
      <c r="Y246" s="401"/>
      <c r="Z246" s="401"/>
      <c r="AA246" s="401"/>
      <c r="AB246" s="401"/>
      <c r="AC246" s="401" t="str">
        <f>IFERROR(VLOOKUP(Y246,CONTROLES!$A$5:$Y$297,2,FALSE),"")</f>
        <v/>
      </c>
      <c r="AD246" s="401"/>
      <c r="AE246" s="401"/>
      <c r="AF246" s="401"/>
      <c r="AG246" s="401"/>
      <c r="AH246" s="401"/>
      <c r="AI246" s="401"/>
      <c r="AJ246" s="401"/>
      <c r="AK246" s="401"/>
      <c r="AL246" s="401" t="str">
        <f>IFERROR(VLOOKUP(AB246,CONTROLES!$A$5:$Y$297,2,FALSE),"")</f>
        <v/>
      </c>
      <c r="AM246" s="401"/>
      <c r="AN246" s="401"/>
      <c r="AO246" s="402" t="str">
        <f>IFERROR(VLOOKUP(Y246,CONTROLES!$A$6:$Y$25,24,FALSE),"")</f>
        <v/>
      </c>
      <c r="AP246" s="402" t="str">
        <f>IFERROR(VLOOKUP(Z246,CONTROLES!$A$6:$Y$25,24,FALSE),"")</f>
        <v/>
      </c>
      <c r="AQ246" s="402" t="str">
        <f>IFERROR(VLOOKUP(AA246,CONTROLES!$A$6:$Y$25,24,FALSE),"")</f>
        <v/>
      </c>
      <c r="AR246" s="402" t="str">
        <f>IFERROR(VLOOKUP(AB246,CONTROLES!$A$6:$Y$25,24,FALSE),"")</f>
        <v/>
      </c>
      <c r="AS246" s="401" t="str">
        <f>IFERROR(VLOOKUP(Y246,CONTROLES!$A$6:$Y$25,5,FALSE),"")</f>
        <v/>
      </c>
      <c r="AT246" s="401" t="str">
        <f>IFERROR(VLOOKUP(Z246,CONTROLES!$A$6:$Y$25,5,FALSE),"")</f>
        <v/>
      </c>
      <c r="AU246" s="401" t="str">
        <f>IFERROR(VLOOKUP(AA246,CONTROLES!$A$6:$Y$25,5,FALSE),"")</f>
        <v/>
      </c>
      <c r="AV246" s="401" t="str">
        <f>IFERROR(VLOOKUP(AB246,CONTROLES!$A$6:$Y$25,5,FALSE),"")</f>
        <v/>
      </c>
      <c r="AW246" s="403">
        <f t="shared" si="42"/>
        <v>0</v>
      </c>
      <c r="AX246" s="403">
        <f t="shared" si="43"/>
        <v>0</v>
      </c>
      <c r="AY246" s="675"/>
      <c r="AZ246" s="672"/>
      <c r="BA246" s="441"/>
      <c r="BB246" s="671"/>
      <c r="BC246" s="672"/>
      <c r="BD246" s="673"/>
      <c r="BE246" s="443"/>
      <c r="BF246" s="684"/>
      <c r="BG246" s="686"/>
      <c r="BH246" s="679"/>
      <c r="BI246" s="681"/>
      <c r="BJ246" s="682"/>
      <c r="BK246" s="682"/>
    </row>
    <row r="247" spans="1:63" x14ac:dyDescent="0.25">
      <c r="A247" s="669"/>
      <c r="B247" s="669"/>
      <c r="C247" s="677"/>
      <c r="D247" s="715"/>
      <c r="E247" s="715"/>
      <c r="F247" s="714"/>
      <c r="G247" s="714"/>
      <c r="H247" s="714"/>
      <c r="I247" s="715"/>
      <c r="J247" s="397"/>
      <c r="K247" s="398"/>
      <c r="L247" s="677"/>
      <c r="M247" s="677"/>
      <c r="N247" s="701"/>
      <c r="O247" s="700"/>
      <c r="P247" s="700"/>
      <c r="Q247" s="700"/>
      <c r="R247" s="677"/>
      <c r="S247" s="400"/>
      <c r="T247" s="400">
        <f>IFERROR(VLOOKUP($S247,TABLAS!$A$10:$B$14,2,FALSE),0)</f>
        <v>0</v>
      </c>
      <c r="U247" s="698"/>
      <c r="V247" s="697"/>
      <c r="W247" s="697"/>
      <c r="X247" s="443"/>
      <c r="Y247" s="401"/>
      <c r="Z247" s="401"/>
      <c r="AA247" s="401"/>
      <c r="AB247" s="401"/>
      <c r="AC247" s="401" t="str">
        <f>IFERROR(VLOOKUP(Y247,CONTROLES!$A$5:$Y$297,2,FALSE),"")</f>
        <v/>
      </c>
      <c r="AD247" s="401"/>
      <c r="AE247" s="401"/>
      <c r="AF247" s="401"/>
      <c r="AG247" s="401"/>
      <c r="AH247" s="401"/>
      <c r="AI247" s="401"/>
      <c r="AJ247" s="401"/>
      <c r="AK247" s="401"/>
      <c r="AL247" s="401" t="str">
        <f>IFERROR(VLOOKUP(AB247,CONTROLES!$A$5:$Y$297,2,FALSE),"")</f>
        <v/>
      </c>
      <c r="AM247" s="401"/>
      <c r="AN247" s="401"/>
      <c r="AO247" s="402" t="str">
        <f>IFERROR(VLOOKUP(Y247,CONTROLES!$A$6:$Y$25,24,FALSE),"")</f>
        <v/>
      </c>
      <c r="AP247" s="402" t="str">
        <f>IFERROR(VLOOKUP(Z247,CONTROLES!$A$6:$Y$25,24,FALSE),"")</f>
        <v/>
      </c>
      <c r="AQ247" s="402" t="str">
        <f>IFERROR(VLOOKUP(AA247,CONTROLES!$A$6:$Y$25,24,FALSE),"")</f>
        <v/>
      </c>
      <c r="AR247" s="402" t="str">
        <f>IFERROR(VLOOKUP(AB247,CONTROLES!$A$6:$Y$25,24,FALSE),"")</f>
        <v/>
      </c>
      <c r="AS247" s="401" t="str">
        <f>IFERROR(VLOOKUP(Y247,CONTROLES!$A$6:$Y$25,5,FALSE),"")</f>
        <v/>
      </c>
      <c r="AT247" s="401" t="str">
        <f>IFERROR(VLOOKUP(Z247,CONTROLES!$A$6:$Y$25,5,FALSE),"")</f>
        <v/>
      </c>
      <c r="AU247" s="401" t="str">
        <f>IFERROR(VLOOKUP(AA247,CONTROLES!$A$6:$Y$25,5,FALSE),"")</f>
        <v/>
      </c>
      <c r="AV247" s="401" t="str">
        <f>IFERROR(VLOOKUP(AB247,CONTROLES!$A$6:$Y$25,5,FALSE),"")</f>
        <v/>
      </c>
      <c r="AW247" s="403">
        <f t="shared" si="42"/>
        <v>0</v>
      </c>
      <c r="AX247" s="403">
        <f t="shared" si="43"/>
        <v>0</v>
      </c>
      <c r="AY247" s="675"/>
      <c r="AZ247" s="672"/>
      <c r="BA247" s="441"/>
      <c r="BB247" s="671"/>
      <c r="BC247" s="672"/>
      <c r="BD247" s="673"/>
      <c r="BE247" s="443"/>
      <c r="BF247" s="684"/>
      <c r="BG247" s="686"/>
      <c r="BH247" s="679"/>
      <c r="BI247" s="681"/>
      <c r="BJ247" s="682"/>
      <c r="BK247" s="682"/>
    </row>
    <row r="248" spans="1:63" x14ac:dyDescent="0.25">
      <c r="A248" s="669"/>
      <c r="B248" s="669"/>
      <c r="C248" s="677"/>
      <c r="D248" s="716"/>
      <c r="E248" s="716"/>
      <c r="F248" s="719"/>
      <c r="G248" s="714"/>
      <c r="H248" s="719"/>
      <c r="I248" s="716"/>
      <c r="J248" s="397"/>
      <c r="K248" s="398"/>
      <c r="L248" s="677"/>
      <c r="M248" s="677"/>
      <c r="N248" s="701"/>
      <c r="O248" s="700"/>
      <c r="P248" s="687"/>
      <c r="Q248" s="700"/>
      <c r="R248" s="702"/>
      <c r="S248" s="400"/>
      <c r="T248" s="400">
        <f>IFERROR(VLOOKUP($S248,TABLAS!$A$10:$B$14,2,FALSE),0)</f>
        <v>0</v>
      </c>
      <c r="U248" s="698"/>
      <c r="V248" s="697"/>
      <c r="W248" s="697"/>
      <c r="X248" s="443"/>
      <c r="Y248" s="401"/>
      <c r="Z248" s="401"/>
      <c r="AA248" s="401"/>
      <c r="AB248" s="401"/>
      <c r="AC248" s="401" t="str">
        <f>IFERROR(VLOOKUP(Y248,CONTROLES!$A$5:$Y$297,2,FALSE),"")</f>
        <v/>
      </c>
      <c r="AD248" s="401"/>
      <c r="AE248" s="401"/>
      <c r="AF248" s="401"/>
      <c r="AG248" s="401"/>
      <c r="AH248" s="401"/>
      <c r="AI248" s="401"/>
      <c r="AJ248" s="401"/>
      <c r="AK248" s="401"/>
      <c r="AL248" s="401" t="str">
        <f>IFERROR(VLOOKUP(AB248,CONTROLES!$A$5:$Y$297,2,FALSE),"")</f>
        <v/>
      </c>
      <c r="AM248" s="401"/>
      <c r="AN248" s="401"/>
      <c r="AO248" s="402" t="str">
        <f>IFERROR(VLOOKUP(Y248,CONTROLES!$A$6:$Y$25,24,FALSE),"")</f>
        <v/>
      </c>
      <c r="AP248" s="402" t="str">
        <f>IFERROR(VLOOKUP(Z248,CONTROLES!$A$6:$Y$25,24,FALSE),"")</f>
        <v/>
      </c>
      <c r="AQ248" s="402" t="str">
        <f>IFERROR(VLOOKUP(AA248,CONTROLES!$A$6:$Y$25,24,FALSE),"")</f>
        <v/>
      </c>
      <c r="AR248" s="402" t="str">
        <f>IFERROR(VLOOKUP(AB248,CONTROLES!$A$6:$Y$25,24,FALSE),"")</f>
        <v/>
      </c>
      <c r="AS248" s="401" t="str">
        <f>IFERROR(VLOOKUP(Y248,CONTROLES!$A$6:$Y$25,5,FALSE),"")</f>
        <v/>
      </c>
      <c r="AT248" s="401" t="str">
        <f>IFERROR(VLOOKUP(Z248,CONTROLES!$A$6:$Y$25,5,FALSE),"")</f>
        <v/>
      </c>
      <c r="AU248" s="401" t="str">
        <f>IFERROR(VLOOKUP(AA248,CONTROLES!$A$6:$Y$25,5,FALSE),"")</f>
        <v/>
      </c>
      <c r="AV248" s="401" t="str">
        <f>IFERROR(VLOOKUP(AB248,CONTROLES!$A$6:$Y$25,5,FALSE),"")</f>
        <v/>
      </c>
      <c r="AW248" s="403">
        <f t="shared" si="42"/>
        <v>0</v>
      </c>
      <c r="AX248" s="403">
        <f t="shared" si="43"/>
        <v>0</v>
      </c>
      <c r="AY248" s="676"/>
      <c r="AZ248" s="672"/>
      <c r="BA248" s="442"/>
      <c r="BB248" s="671"/>
      <c r="BC248" s="672"/>
      <c r="BD248" s="673"/>
      <c r="BE248" s="443"/>
      <c r="BF248" s="685"/>
      <c r="BG248" s="686"/>
      <c r="BH248" s="680"/>
      <c r="BI248" s="681"/>
      <c r="BJ248" s="682"/>
      <c r="BK248" s="682"/>
    </row>
    <row r="249" spans="1:63" ht="26.4" x14ac:dyDescent="0.25">
      <c r="A249" s="669">
        <f>A242+1</f>
        <v>36</v>
      </c>
      <c r="B249" s="669" t="s">
        <v>428</v>
      </c>
      <c r="C249" s="677" t="s">
        <v>316</v>
      </c>
      <c r="D249" s="693" t="s">
        <v>429</v>
      </c>
      <c r="E249" s="725" t="s">
        <v>430</v>
      </c>
      <c r="F249" s="717" t="s">
        <v>170</v>
      </c>
      <c r="G249" s="764" t="s">
        <v>133</v>
      </c>
      <c r="H249" s="717" t="s">
        <v>134</v>
      </c>
      <c r="I249" s="693" t="s">
        <v>431</v>
      </c>
      <c r="J249" s="397">
        <v>1</v>
      </c>
      <c r="K249" s="398" t="s">
        <v>432</v>
      </c>
      <c r="L249" s="677" t="s">
        <v>433</v>
      </c>
      <c r="M249" s="677" t="s">
        <v>160</v>
      </c>
      <c r="N249" s="701" t="s">
        <v>161</v>
      </c>
      <c r="O249" s="711" t="s">
        <v>434</v>
      </c>
      <c r="P249" s="708" t="s">
        <v>339</v>
      </c>
      <c r="Q249" s="709" t="s">
        <v>435</v>
      </c>
      <c r="R249" s="710" t="s">
        <v>228</v>
      </c>
      <c r="S249" s="406" t="s">
        <v>164</v>
      </c>
      <c r="T249" s="400">
        <f>IFERROR(VLOOKUP($S249,TABLAS!$A$10:$B$14,2,FALSE),0)</f>
        <v>1</v>
      </c>
      <c r="U249" s="698" t="s">
        <v>145</v>
      </c>
      <c r="V249" s="697">
        <f>IFERROR(VLOOKUP($U249,#REF!,2,FALSE),0)</f>
        <v>0</v>
      </c>
      <c r="W249" s="697">
        <f>MAX($T249:$T255)*V249</f>
        <v>0</v>
      </c>
      <c r="X249" s="443" t="b">
        <f>IF(OR(W249="11",W249="12",W249="21",W249="22",W249="31"),"BAJO",IF(OR(W249="13",W249="23",W249="32",W249="41"),"LEVE",IF(OR(W249="14",W249="15",W249="24",W249="33",W249="43",W249="42",W249="52",W249="51"),"MODERADO",IF(OR(W249="25",W249="34",W249="35",W249="44",W249="45",W249="53",W249="54",W249="55"),"IMPORTANTE"))))</f>
        <v>0</v>
      </c>
      <c r="Y249" s="401">
        <v>143</v>
      </c>
      <c r="Z249" s="401"/>
      <c r="AA249" s="401"/>
      <c r="AB249" s="401"/>
      <c r="AC249" s="401" t="str">
        <f>IFERROR(VLOOKUP(Y249,CONTROLES!$A$5:$Y$297,2,FALSE),"")</f>
        <v>Incluir en el pr de aplicación de nómina la revisión, control, seguimiento a los posibles errores cometidos por la pagaduría PR-CR-12</v>
      </c>
      <c r="AD249" s="401"/>
      <c r="AE249" s="401"/>
      <c r="AF249" s="401"/>
      <c r="AG249" s="401"/>
      <c r="AH249" s="401"/>
      <c r="AI249" s="401"/>
      <c r="AJ249" s="401"/>
      <c r="AK249" s="401"/>
      <c r="AL249" s="401" t="str">
        <f>IFERROR(VLOOKUP(AB249,CONTROLES!$A$5:$Y$297,2,FALSE),"")</f>
        <v/>
      </c>
      <c r="AM249" s="401"/>
      <c r="AN249" s="401"/>
      <c r="AO249" s="402" t="str">
        <f>IFERROR(VLOOKUP(Y249,CONTROLES!$A$6:$Y$25,24,FALSE),"")</f>
        <v/>
      </c>
      <c r="AP249" s="402" t="str">
        <f>IFERROR(VLOOKUP(Z249,CONTROLES!$A$6:$Y$25,24,FALSE),"")</f>
        <v/>
      </c>
      <c r="AQ249" s="402" t="str">
        <f>IFERROR(VLOOKUP(AA249,CONTROLES!$A$6:$Y$25,24,FALSE),"")</f>
        <v/>
      </c>
      <c r="AR249" s="402" t="str">
        <f>IFERROR(VLOOKUP(AB249,CONTROLES!$A$6:$Y$25,24,FALSE),"")</f>
        <v/>
      </c>
      <c r="AS249" s="401" t="str">
        <f>IFERROR(VLOOKUP(Y249,CONTROLES!$A$6:$Y$25,5,FALSE),"")</f>
        <v/>
      </c>
      <c r="AT249" s="401" t="str">
        <f>IFERROR(VLOOKUP(Z249,CONTROLES!$A$6:$Y$25,5,FALSE),"")</f>
        <v/>
      </c>
      <c r="AU249" s="401" t="str">
        <f>IFERROR(VLOOKUP(AA249,CONTROLES!$A$6:$Y$25,5,FALSE),"")</f>
        <v/>
      </c>
      <c r="AV249" s="401" t="str">
        <f>IFERROR(VLOOKUP(AB249,CONTROLES!$A$6:$Y$25,5,FALSE),"")</f>
        <v/>
      </c>
      <c r="AW249" s="403">
        <f t="shared" si="42"/>
        <v>0</v>
      </c>
      <c r="AX249" s="403">
        <f t="shared" si="43"/>
        <v>0</v>
      </c>
      <c r="AY249" s="674" t="str">
        <f>IF(MAX(AX249:AX255)&gt;MAX(BF249:BF255),"Consecuencia",IF(MAX(AX249:AX255)&gt;MAX(BF249:BF255),"Probabilidad",""))</f>
        <v/>
      </c>
      <c r="AZ249" s="672">
        <f>IF(AY249="Probabilidad",MAX(BF249:BF255),MAX(AX249:AX255))</f>
        <v>0</v>
      </c>
      <c r="BA249" s="440" t="str" cm="1">
        <f t="array" ref="BA249">IF(OR(AY249="Consecuencia",AY249="Probabilidad"),IF(AZ249&lt;CONTROLES!$AA$16:$AB$16,IF(AND(AZ249&gt;=CONTROLES!$AA$15,AZ249&lt;CONTROLES!$AB$15),CONTROLES!$AC$15,IF(AND(AZ249&gt;=CONTROLES!$AA$14,AZ249&lt;CONTROLES!$AB$14),CONTROLES!$AC$14,IF(AND(AZ249&gt;=CONTROLES!$AA$13,AZ249&lt;CONTROLES!$AB$13),CONTROLES!$AC$13,IF(AND(AZ249&gt;=CONTROLES!$AA$12,AZ249&lt;=CONTROLES!$AB$12),CONTROLES!$AC$12))))),"")</f>
        <v/>
      </c>
      <c r="BB249" s="671" t="s">
        <v>144</v>
      </c>
      <c r="BC249" s="672">
        <f>VLOOKUP(BB249,TABLAS!$A$10:$B$14,2,FALSE)</f>
        <v>5</v>
      </c>
      <c r="BD249" s="673" t="s">
        <v>211</v>
      </c>
      <c r="BE249" s="443">
        <f>VLOOKUP(BD249,TABLAS!$A$2:$B$6,2,FALSE)</f>
        <v>2</v>
      </c>
      <c r="BF249" s="683" t="str">
        <f>BC249&amp;BE249</f>
        <v>52</v>
      </c>
      <c r="BG249" s="686" t="str">
        <f>IF(OR(BF249="11",BF249="12",BF249="21",BF249="22",BF249="31"),"BAJO",IF(OR(BF249="13",BF249="23",BF249="32",BF249="41"),"LEVE",IF(OR(BF249="14",BF249="15",BF249="24",BF249="33",BF249="43",BF249="42",BF249="52",BF249="51"),"MODERADO",IF(OR(BF249="25",BF249="34",BF249="35",BF249="44",BF249="45",BF249="53",BF249="54",BF249="55"),"IMPORTANTE",""))))</f>
        <v>MODERADO</v>
      </c>
      <c r="BH249" s="678" t="s">
        <v>148</v>
      </c>
      <c r="BI249" s="681" t="s">
        <v>189</v>
      </c>
      <c r="BJ249" s="682" t="str">
        <f>IF(BH249="SI","NO","SI")</f>
        <v>NO</v>
      </c>
      <c r="BK249" s="682"/>
    </row>
    <row r="250" spans="1:63" ht="26.4" x14ac:dyDescent="0.25">
      <c r="A250" s="669"/>
      <c r="B250" s="669"/>
      <c r="C250" s="677"/>
      <c r="D250" s="715"/>
      <c r="E250" s="726"/>
      <c r="F250" s="717"/>
      <c r="G250" s="764"/>
      <c r="H250" s="717"/>
      <c r="I250" s="715"/>
      <c r="J250" s="397">
        <v>2</v>
      </c>
      <c r="K250" s="398" t="s">
        <v>436</v>
      </c>
      <c r="L250" s="677"/>
      <c r="M250" s="677"/>
      <c r="N250" s="701"/>
      <c r="O250" s="711"/>
      <c r="P250" s="708"/>
      <c r="Q250" s="709"/>
      <c r="R250" s="710"/>
      <c r="S250" s="406" t="s">
        <v>155</v>
      </c>
      <c r="T250" s="400">
        <f>IFERROR(VLOOKUP($S250,TABLAS!$A$10:$B$14,2,FALSE),0)</f>
        <v>2</v>
      </c>
      <c r="U250" s="698"/>
      <c r="V250" s="697"/>
      <c r="W250" s="697"/>
      <c r="X250" s="443"/>
      <c r="Y250" s="401">
        <v>143</v>
      </c>
      <c r="Z250" s="401"/>
      <c r="AA250" s="401"/>
      <c r="AB250" s="401"/>
      <c r="AC250" s="401" t="str">
        <f>IFERROR(VLOOKUP(Y250,CONTROLES!$A$5:$Y$297,2,FALSE),"")</f>
        <v>Incluir en el pr de aplicación de nómina la revisión, control, seguimiento a los posibles errores cometidos por la pagaduría PR-CR-12</v>
      </c>
      <c r="AD250" s="401"/>
      <c r="AE250" s="401"/>
      <c r="AF250" s="401"/>
      <c r="AG250" s="401"/>
      <c r="AH250" s="401"/>
      <c r="AI250" s="401"/>
      <c r="AJ250" s="401"/>
      <c r="AK250" s="401"/>
      <c r="AL250" s="401" t="str">
        <f>IFERROR(VLOOKUP(AB250,CONTROLES!$A$5:$Y$297,2,FALSE),"")</f>
        <v/>
      </c>
      <c r="AM250" s="401"/>
      <c r="AN250" s="401"/>
      <c r="AO250" s="402" t="str">
        <f>IFERROR(VLOOKUP(Y250,CONTROLES!$A$6:$Y$25,24,FALSE),"")</f>
        <v/>
      </c>
      <c r="AP250" s="402" t="str">
        <f>IFERROR(VLOOKUP(Z250,CONTROLES!$A$6:$Y$25,24,FALSE),"")</f>
        <v/>
      </c>
      <c r="AQ250" s="402" t="str">
        <f>IFERROR(VLOOKUP(AA250,CONTROLES!$A$6:$Y$25,24,FALSE),"")</f>
        <v/>
      </c>
      <c r="AR250" s="402" t="str">
        <f>IFERROR(VLOOKUP(AB250,CONTROLES!$A$6:$Y$25,24,FALSE),"")</f>
        <v/>
      </c>
      <c r="AS250" s="401" t="str">
        <f>IFERROR(VLOOKUP(Y250,CONTROLES!$A$6:$Y$25,5,FALSE),"")</f>
        <v/>
      </c>
      <c r="AT250" s="401" t="str">
        <f>IFERROR(VLOOKUP(Z250,CONTROLES!$A$6:$Y$25,5,FALSE),"")</f>
        <v/>
      </c>
      <c r="AU250" s="401" t="str">
        <f>IFERROR(VLOOKUP(AA250,CONTROLES!$A$6:$Y$25,5,FALSE),"")</f>
        <v/>
      </c>
      <c r="AV250" s="401" t="str">
        <f>IFERROR(VLOOKUP(AB250,CONTROLES!$A$6:$Y$25,5,FALSE),"")</f>
        <v/>
      </c>
      <c r="AW250" s="403">
        <f t="shared" si="42"/>
        <v>0</v>
      </c>
      <c r="AX250" s="403">
        <f t="shared" si="43"/>
        <v>0</v>
      </c>
      <c r="AY250" s="675"/>
      <c r="AZ250" s="672"/>
      <c r="BA250" s="441"/>
      <c r="BB250" s="671"/>
      <c r="BC250" s="672"/>
      <c r="BD250" s="673"/>
      <c r="BE250" s="443"/>
      <c r="BF250" s="684"/>
      <c r="BG250" s="686"/>
      <c r="BH250" s="679"/>
      <c r="BI250" s="681"/>
      <c r="BJ250" s="682"/>
      <c r="BK250" s="682"/>
    </row>
    <row r="251" spans="1:63" x14ac:dyDescent="0.25">
      <c r="A251" s="669"/>
      <c r="B251" s="669"/>
      <c r="C251" s="677"/>
      <c r="D251" s="715"/>
      <c r="E251" s="726"/>
      <c r="F251" s="717"/>
      <c r="G251" s="764"/>
      <c r="H251" s="717"/>
      <c r="I251" s="715"/>
      <c r="J251" s="397">
        <v>3</v>
      </c>
      <c r="K251" s="398" t="s">
        <v>437</v>
      </c>
      <c r="L251" s="677"/>
      <c r="M251" s="677"/>
      <c r="N251" s="701"/>
      <c r="O251" s="711"/>
      <c r="P251" s="708"/>
      <c r="Q251" s="709"/>
      <c r="R251" s="710"/>
      <c r="S251" s="406" t="s">
        <v>155</v>
      </c>
      <c r="T251" s="400">
        <f>IFERROR(VLOOKUP($S251,TABLAS!$A$10:$B$14,2,FALSE),0)</f>
        <v>2</v>
      </c>
      <c r="U251" s="698"/>
      <c r="V251" s="697"/>
      <c r="W251" s="697"/>
      <c r="X251" s="443"/>
      <c r="Y251" s="401"/>
      <c r="Z251" s="401"/>
      <c r="AA251" s="401"/>
      <c r="AB251" s="401"/>
      <c r="AC251" s="401" t="str">
        <f>IFERROR(VLOOKUP(Y251,CONTROLES!$A$5:$Y$297,2,FALSE),"")</f>
        <v/>
      </c>
      <c r="AD251" s="401"/>
      <c r="AE251" s="401"/>
      <c r="AF251" s="401"/>
      <c r="AG251" s="401"/>
      <c r="AH251" s="401"/>
      <c r="AI251" s="401"/>
      <c r="AJ251" s="401"/>
      <c r="AK251" s="401"/>
      <c r="AL251" s="401" t="str">
        <f>IFERROR(VLOOKUP(AB251,CONTROLES!$A$5:$Y$297,2,FALSE),"")</f>
        <v/>
      </c>
      <c r="AM251" s="401"/>
      <c r="AN251" s="401"/>
      <c r="AO251" s="402" t="str">
        <f>IFERROR(VLOOKUP(Y251,CONTROLES!$A$6:$Y$25,24,FALSE),"")</f>
        <v/>
      </c>
      <c r="AP251" s="402" t="str">
        <f>IFERROR(VLOOKUP(Z251,CONTROLES!$A$6:$Y$25,24,FALSE),"")</f>
        <v/>
      </c>
      <c r="AQ251" s="402" t="str">
        <f>IFERROR(VLOOKUP(AA251,CONTROLES!$A$6:$Y$25,24,FALSE),"")</f>
        <v/>
      </c>
      <c r="AR251" s="402" t="str">
        <f>IFERROR(VLOOKUP(AB251,CONTROLES!$A$6:$Y$25,24,FALSE),"")</f>
        <v/>
      </c>
      <c r="AS251" s="401" t="str">
        <f>IFERROR(VLOOKUP(Y251,CONTROLES!$A$6:$Y$25,5,FALSE),"")</f>
        <v/>
      </c>
      <c r="AT251" s="401" t="str">
        <f>IFERROR(VLOOKUP(Z251,CONTROLES!$A$6:$Y$25,5,FALSE),"")</f>
        <v/>
      </c>
      <c r="AU251" s="401" t="str">
        <f>IFERROR(VLOOKUP(AA251,CONTROLES!$A$6:$Y$25,5,FALSE),"")</f>
        <v/>
      </c>
      <c r="AV251" s="401" t="str">
        <f>IFERROR(VLOOKUP(AB251,CONTROLES!$A$6:$Y$25,5,FALSE),"")</f>
        <v/>
      </c>
      <c r="AW251" s="403">
        <f t="shared" si="42"/>
        <v>0</v>
      </c>
      <c r="AX251" s="403">
        <f t="shared" si="43"/>
        <v>0</v>
      </c>
      <c r="AY251" s="675"/>
      <c r="AZ251" s="672"/>
      <c r="BA251" s="441"/>
      <c r="BB251" s="671"/>
      <c r="BC251" s="672"/>
      <c r="BD251" s="673"/>
      <c r="BE251" s="443"/>
      <c r="BF251" s="684"/>
      <c r="BG251" s="686"/>
      <c r="BH251" s="679"/>
      <c r="BI251" s="681"/>
      <c r="BJ251" s="682"/>
      <c r="BK251" s="682"/>
    </row>
    <row r="252" spans="1:63" x14ac:dyDescent="0.25">
      <c r="A252" s="669"/>
      <c r="B252" s="669"/>
      <c r="C252" s="677"/>
      <c r="D252" s="715"/>
      <c r="E252" s="726"/>
      <c r="F252" s="717"/>
      <c r="G252" s="764"/>
      <c r="H252" s="717"/>
      <c r="I252" s="715"/>
      <c r="J252" s="397"/>
      <c r="K252" s="398"/>
      <c r="L252" s="677"/>
      <c r="M252" s="677"/>
      <c r="N252" s="701"/>
      <c r="O252" s="711"/>
      <c r="P252" s="708"/>
      <c r="Q252" s="709"/>
      <c r="R252" s="710"/>
      <c r="S252" s="406"/>
      <c r="T252" s="400">
        <f>IFERROR(VLOOKUP($S252,TABLAS!$A$10:$B$14,2,FALSE),0)</f>
        <v>0</v>
      </c>
      <c r="U252" s="698"/>
      <c r="V252" s="697"/>
      <c r="W252" s="697"/>
      <c r="X252" s="443"/>
      <c r="Y252" s="401"/>
      <c r="Z252" s="401"/>
      <c r="AA252" s="401"/>
      <c r="AB252" s="401"/>
      <c r="AC252" s="401" t="str">
        <f>IFERROR(VLOOKUP(Y252,CONTROLES!$A$5:$Y$297,2,FALSE),"")</f>
        <v/>
      </c>
      <c r="AD252" s="401"/>
      <c r="AE252" s="401"/>
      <c r="AF252" s="401"/>
      <c r="AG252" s="401"/>
      <c r="AH252" s="401"/>
      <c r="AI252" s="401"/>
      <c r="AJ252" s="401"/>
      <c r="AK252" s="401"/>
      <c r="AL252" s="401" t="str">
        <f>IFERROR(VLOOKUP(AB252,CONTROLES!$A$5:$Y$297,2,FALSE),"")</f>
        <v/>
      </c>
      <c r="AM252" s="401"/>
      <c r="AN252" s="401"/>
      <c r="AO252" s="402" t="str">
        <f>IFERROR(VLOOKUP(Y252,CONTROLES!$A$6:$Y$25,24,FALSE),"")</f>
        <v/>
      </c>
      <c r="AP252" s="402" t="str">
        <f>IFERROR(VLOOKUP(Z252,CONTROLES!$A$6:$Y$25,24,FALSE),"")</f>
        <v/>
      </c>
      <c r="AQ252" s="402" t="str">
        <f>IFERROR(VLOOKUP(AA252,CONTROLES!$A$6:$Y$25,24,FALSE),"")</f>
        <v/>
      </c>
      <c r="AR252" s="402" t="str">
        <f>IFERROR(VLOOKUP(AB252,CONTROLES!$A$6:$Y$25,24,FALSE),"")</f>
        <v/>
      </c>
      <c r="AS252" s="401" t="str">
        <f>IFERROR(VLOOKUP(Y252,CONTROLES!$A$6:$Y$25,5,FALSE),"")</f>
        <v/>
      </c>
      <c r="AT252" s="401" t="str">
        <f>IFERROR(VLOOKUP(Z252,CONTROLES!$A$6:$Y$25,5,FALSE),"")</f>
        <v/>
      </c>
      <c r="AU252" s="401" t="str">
        <f>IFERROR(VLOOKUP(AA252,CONTROLES!$A$6:$Y$25,5,FALSE),"")</f>
        <v/>
      </c>
      <c r="AV252" s="401" t="str">
        <f>IFERROR(VLOOKUP(AB252,CONTROLES!$A$6:$Y$25,5,FALSE),"")</f>
        <v/>
      </c>
      <c r="AW252" s="403">
        <f t="shared" si="42"/>
        <v>0</v>
      </c>
      <c r="AX252" s="403">
        <f t="shared" si="43"/>
        <v>0</v>
      </c>
      <c r="AY252" s="675"/>
      <c r="AZ252" s="672"/>
      <c r="BA252" s="441"/>
      <c r="BB252" s="671"/>
      <c r="BC252" s="672"/>
      <c r="BD252" s="673"/>
      <c r="BE252" s="443"/>
      <c r="BF252" s="684"/>
      <c r="BG252" s="686"/>
      <c r="BH252" s="679"/>
      <c r="BI252" s="681"/>
      <c r="BJ252" s="682"/>
      <c r="BK252" s="682"/>
    </row>
    <row r="253" spans="1:63" x14ac:dyDescent="0.25">
      <c r="A253" s="669"/>
      <c r="B253" s="669"/>
      <c r="C253" s="677"/>
      <c r="D253" s="715"/>
      <c r="E253" s="726"/>
      <c r="F253" s="717"/>
      <c r="G253" s="764"/>
      <c r="H253" s="717"/>
      <c r="I253" s="715"/>
      <c r="J253" s="397"/>
      <c r="K253" s="398"/>
      <c r="L253" s="677"/>
      <c r="M253" s="677"/>
      <c r="N253" s="701"/>
      <c r="O253" s="711"/>
      <c r="P253" s="708"/>
      <c r="Q253" s="709"/>
      <c r="R253" s="710"/>
      <c r="S253" s="406"/>
      <c r="T253" s="400">
        <f>IFERROR(VLOOKUP($S253,TABLAS!$A$10:$B$14,2,FALSE),0)</f>
        <v>0</v>
      </c>
      <c r="U253" s="698"/>
      <c r="V253" s="697"/>
      <c r="W253" s="697"/>
      <c r="X253" s="443"/>
      <c r="Y253" s="401"/>
      <c r="Z253" s="401"/>
      <c r="AA253" s="401"/>
      <c r="AB253" s="401"/>
      <c r="AC253" s="401" t="str">
        <f>IFERROR(VLOOKUP(Y253,CONTROLES!$A$5:$Y$297,2,FALSE),"")</f>
        <v/>
      </c>
      <c r="AD253" s="401"/>
      <c r="AE253" s="401"/>
      <c r="AF253" s="401"/>
      <c r="AG253" s="401"/>
      <c r="AH253" s="401"/>
      <c r="AI253" s="401"/>
      <c r="AJ253" s="401"/>
      <c r="AK253" s="401"/>
      <c r="AL253" s="401" t="str">
        <f>IFERROR(VLOOKUP(AB253,CONTROLES!$A$5:$Y$297,2,FALSE),"")</f>
        <v/>
      </c>
      <c r="AM253" s="401"/>
      <c r="AN253" s="401"/>
      <c r="AO253" s="402" t="str">
        <f>IFERROR(VLOOKUP(Y253,CONTROLES!$A$6:$Y$25,24,FALSE),"")</f>
        <v/>
      </c>
      <c r="AP253" s="402" t="str">
        <f>IFERROR(VLOOKUP(Z253,CONTROLES!$A$6:$Y$25,24,FALSE),"")</f>
        <v/>
      </c>
      <c r="AQ253" s="402" t="str">
        <f>IFERROR(VLOOKUP(AA253,CONTROLES!$A$6:$Y$25,24,FALSE),"")</f>
        <v/>
      </c>
      <c r="AR253" s="402" t="str">
        <f>IFERROR(VLOOKUP(AB253,CONTROLES!$A$6:$Y$25,24,FALSE),"")</f>
        <v/>
      </c>
      <c r="AS253" s="401" t="str">
        <f>IFERROR(VLOOKUP(Y253,CONTROLES!$A$6:$Y$25,5,FALSE),"")</f>
        <v/>
      </c>
      <c r="AT253" s="401" t="str">
        <f>IFERROR(VLOOKUP(Z253,CONTROLES!$A$6:$Y$25,5,FALSE),"")</f>
        <v/>
      </c>
      <c r="AU253" s="401" t="str">
        <f>IFERROR(VLOOKUP(AA253,CONTROLES!$A$6:$Y$25,5,FALSE),"")</f>
        <v/>
      </c>
      <c r="AV253" s="401" t="str">
        <f>IFERROR(VLOOKUP(AB253,CONTROLES!$A$6:$Y$25,5,FALSE),"")</f>
        <v/>
      </c>
      <c r="AW253" s="403">
        <f t="shared" si="42"/>
        <v>0</v>
      </c>
      <c r="AX253" s="403">
        <f t="shared" si="43"/>
        <v>0</v>
      </c>
      <c r="AY253" s="675"/>
      <c r="AZ253" s="672"/>
      <c r="BA253" s="441"/>
      <c r="BB253" s="671"/>
      <c r="BC253" s="672"/>
      <c r="BD253" s="673"/>
      <c r="BE253" s="443"/>
      <c r="BF253" s="684"/>
      <c r="BG253" s="686"/>
      <c r="BH253" s="679"/>
      <c r="BI253" s="681"/>
      <c r="BJ253" s="682"/>
      <c r="BK253" s="682"/>
    </row>
    <row r="254" spans="1:63" x14ac:dyDescent="0.25">
      <c r="A254" s="669"/>
      <c r="B254" s="669"/>
      <c r="C254" s="677"/>
      <c r="D254" s="715"/>
      <c r="E254" s="726"/>
      <c r="F254" s="717"/>
      <c r="G254" s="764"/>
      <c r="H254" s="717"/>
      <c r="I254" s="715"/>
      <c r="J254" s="397"/>
      <c r="K254" s="398"/>
      <c r="L254" s="677"/>
      <c r="M254" s="677"/>
      <c r="N254" s="701"/>
      <c r="O254" s="711"/>
      <c r="P254" s="708"/>
      <c r="Q254" s="709"/>
      <c r="R254" s="710"/>
      <c r="S254" s="406"/>
      <c r="T254" s="400">
        <f>IFERROR(VLOOKUP($S254,TABLAS!$A$10:$B$14,2,FALSE),0)</f>
        <v>0</v>
      </c>
      <c r="U254" s="698"/>
      <c r="V254" s="697"/>
      <c r="W254" s="697"/>
      <c r="X254" s="443"/>
      <c r="Y254" s="401"/>
      <c r="Z254" s="401"/>
      <c r="AA254" s="401"/>
      <c r="AB254" s="401"/>
      <c r="AC254" s="401" t="str">
        <f>IFERROR(VLOOKUP(Y254,CONTROLES!$A$5:$Y$297,2,FALSE),"")</f>
        <v/>
      </c>
      <c r="AD254" s="401"/>
      <c r="AE254" s="401"/>
      <c r="AF254" s="401"/>
      <c r="AG254" s="401"/>
      <c r="AH254" s="401"/>
      <c r="AI254" s="401"/>
      <c r="AJ254" s="401"/>
      <c r="AK254" s="401"/>
      <c r="AL254" s="401" t="str">
        <f>IFERROR(VLOOKUP(AB254,CONTROLES!$A$5:$Y$297,2,FALSE),"")</f>
        <v/>
      </c>
      <c r="AM254" s="401"/>
      <c r="AN254" s="401"/>
      <c r="AO254" s="402" t="str">
        <f>IFERROR(VLOOKUP(Y254,CONTROLES!$A$6:$Y$25,24,FALSE),"")</f>
        <v/>
      </c>
      <c r="AP254" s="402" t="str">
        <f>IFERROR(VLOOKUP(Z254,CONTROLES!$A$6:$Y$25,24,FALSE),"")</f>
        <v/>
      </c>
      <c r="AQ254" s="402" t="str">
        <f>IFERROR(VLOOKUP(AA254,CONTROLES!$A$6:$Y$25,24,FALSE),"")</f>
        <v/>
      </c>
      <c r="AR254" s="402" t="str">
        <f>IFERROR(VLOOKUP(AB254,CONTROLES!$A$6:$Y$25,24,FALSE),"")</f>
        <v/>
      </c>
      <c r="AS254" s="401" t="str">
        <f>IFERROR(VLOOKUP(Y254,CONTROLES!$A$6:$Y$25,5,FALSE),"")</f>
        <v/>
      </c>
      <c r="AT254" s="401" t="str">
        <f>IFERROR(VLOOKUP(Z254,CONTROLES!$A$6:$Y$25,5,FALSE),"")</f>
        <v/>
      </c>
      <c r="AU254" s="401" t="str">
        <f>IFERROR(VLOOKUP(AA254,CONTROLES!$A$6:$Y$25,5,FALSE),"")</f>
        <v/>
      </c>
      <c r="AV254" s="401" t="str">
        <f>IFERROR(VLOOKUP(AB254,CONTROLES!$A$6:$Y$25,5,FALSE),"")</f>
        <v/>
      </c>
      <c r="AW254" s="403">
        <f t="shared" si="42"/>
        <v>0</v>
      </c>
      <c r="AX254" s="403">
        <f t="shared" si="43"/>
        <v>0</v>
      </c>
      <c r="AY254" s="675"/>
      <c r="AZ254" s="672"/>
      <c r="BA254" s="441"/>
      <c r="BB254" s="671"/>
      <c r="BC254" s="672"/>
      <c r="BD254" s="673"/>
      <c r="BE254" s="443"/>
      <c r="BF254" s="684"/>
      <c r="BG254" s="686"/>
      <c r="BH254" s="679"/>
      <c r="BI254" s="681"/>
      <c r="BJ254" s="682"/>
      <c r="BK254" s="682"/>
    </row>
    <row r="255" spans="1:63" x14ac:dyDescent="0.25">
      <c r="A255" s="669"/>
      <c r="B255" s="669"/>
      <c r="C255" s="677"/>
      <c r="D255" s="716"/>
      <c r="E255" s="730"/>
      <c r="F255" s="717"/>
      <c r="G255" s="764"/>
      <c r="H255" s="717"/>
      <c r="I255" s="716"/>
      <c r="J255" s="397"/>
      <c r="K255" s="398"/>
      <c r="L255" s="677"/>
      <c r="M255" s="677"/>
      <c r="N255" s="701"/>
      <c r="O255" s="711"/>
      <c r="P255" s="708"/>
      <c r="Q255" s="709"/>
      <c r="R255" s="710"/>
      <c r="S255" s="406"/>
      <c r="T255" s="400">
        <f>IFERROR(VLOOKUP($S255,TABLAS!$A$10:$B$14,2,FALSE),0)</f>
        <v>0</v>
      </c>
      <c r="U255" s="698"/>
      <c r="V255" s="697"/>
      <c r="W255" s="697"/>
      <c r="X255" s="443"/>
      <c r="Y255" s="401"/>
      <c r="Z255" s="401"/>
      <c r="AA255" s="401"/>
      <c r="AB255" s="401"/>
      <c r="AC255" s="401" t="str">
        <f>IFERROR(VLOOKUP(Y255,CONTROLES!$A$5:$Y$297,2,FALSE),"")</f>
        <v/>
      </c>
      <c r="AD255" s="401"/>
      <c r="AE255" s="401"/>
      <c r="AF255" s="401"/>
      <c r="AG255" s="401"/>
      <c r="AH255" s="401"/>
      <c r="AI255" s="401"/>
      <c r="AJ255" s="401"/>
      <c r="AK255" s="401"/>
      <c r="AL255" s="401" t="str">
        <f>IFERROR(VLOOKUP(AB255,CONTROLES!$A$5:$Y$297,2,FALSE),"")</f>
        <v/>
      </c>
      <c r="AM255" s="401"/>
      <c r="AN255" s="401"/>
      <c r="AO255" s="402" t="str">
        <f>IFERROR(VLOOKUP(Y255,CONTROLES!$A$6:$Y$25,24,FALSE),"")</f>
        <v/>
      </c>
      <c r="AP255" s="402" t="str">
        <f>IFERROR(VLOOKUP(Z255,CONTROLES!$A$6:$Y$25,24,FALSE),"")</f>
        <v/>
      </c>
      <c r="AQ255" s="402" t="str">
        <f>IFERROR(VLOOKUP(AA255,CONTROLES!$A$6:$Y$25,24,FALSE),"")</f>
        <v/>
      </c>
      <c r="AR255" s="402" t="str">
        <f>IFERROR(VLOOKUP(AB255,CONTROLES!$A$6:$Y$25,24,FALSE),"")</f>
        <v/>
      </c>
      <c r="AS255" s="401" t="str">
        <f>IFERROR(VLOOKUP(Y255,CONTROLES!$A$6:$Y$25,5,FALSE),"")</f>
        <v/>
      </c>
      <c r="AT255" s="401" t="str">
        <f>IFERROR(VLOOKUP(Z255,CONTROLES!$A$6:$Y$25,5,FALSE),"")</f>
        <v/>
      </c>
      <c r="AU255" s="401" t="str">
        <f>IFERROR(VLOOKUP(AA255,CONTROLES!$A$6:$Y$25,5,FALSE),"")</f>
        <v/>
      </c>
      <c r="AV255" s="401" t="str">
        <f>IFERROR(VLOOKUP(AB255,CONTROLES!$A$6:$Y$25,5,FALSE),"")</f>
        <v/>
      </c>
      <c r="AW255" s="403">
        <f t="shared" si="42"/>
        <v>0</v>
      </c>
      <c r="AX255" s="403">
        <f t="shared" si="43"/>
        <v>0</v>
      </c>
      <c r="AY255" s="676"/>
      <c r="AZ255" s="672"/>
      <c r="BA255" s="442"/>
      <c r="BB255" s="671"/>
      <c r="BC255" s="672"/>
      <c r="BD255" s="673"/>
      <c r="BE255" s="443"/>
      <c r="BF255" s="685"/>
      <c r="BG255" s="686"/>
      <c r="BH255" s="680"/>
      <c r="BI255" s="681"/>
      <c r="BJ255" s="682"/>
      <c r="BK255" s="682"/>
    </row>
    <row r="256" spans="1:63" x14ac:dyDescent="0.25">
      <c r="A256" s="669">
        <f>A249+1</f>
        <v>37</v>
      </c>
      <c r="B256" s="669" t="s">
        <v>438</v>
      </c>
      <c r="C256" s="677" t="s">
        <v>316</v>
      </c>
      <c r="D256" s="693" t="s">
        <v>439</v>
      </c>
      <c r="E256" s="693" t="s">
        <v>440</v>
      </c>
      <c r="F256" s="737" t="s">
        <v>132</v>
      </c>
      <c r="G256" s="714" t="s">
        <v>133</v>
      </c>
      <c r="H256" s="737" t="s">
        <v>134</v>
      </c>
      <c r="I256" s="693" t="s">
        <v>441</v>
      </c>
      <c r="J256" s="397">
        <v>1</v>
      </c>
      <c r="K256" s="398" t="s">
        <v>442</v>
      </c>
      <c r="L256" s="677" t="s">
        <v>443</v>
      </c>
      <c r="M256" s="677" t="s">
        <v>160</v>
      </c>
      <c r="N256" s="701" t="s">
        <v>226</v>
      </c>
      <c r="O256" s="700" t="s">
        <v>187</v>
      </c>
      <c r="P256" s="689" t="s">
        <v>339</v>
      </c>
      <c r="Q256" s="700" t="s">
        <v>325</v>
      </c>
      <c r="R256" s="704" t="s">
        <v>210</v>
      </c>
      <c r="S256" s="400" t="s">
        <v>169</v>
      </c>
      <c r="T256" s="400">
        <f>IFERROR(VLOOKUP($S256,TABLAS!$A$10:$B$14,2,FALSE),0)</f>
        <v>4</v>
      </c>
      <c r="U256" s="698" t="s">
        <v>211</v>
      </c>
      <c r="V256" s="697">
        <f>IFERROR(VLOOKUP($U256,#REF!,2,FALSE),0)</f>
        <v>0</v>
      </c>
      <c r="W256" s="697">
        <f>MAX($T256:$T262)*V256</f>
        <v>0</v>
      </c>
      <c r="X256" s="443" t="b">
        <f>IF(OR(W256="11",W256="12",W256="21",W256="22",W256="31"),"BAJO",IF(OR(W256="13",W256="23",W256="32",W256="41"),"LEVE",IF(OR(W256="14",W256="15",W256="24",W256="33",W256="43",W256="42",W256="52",W256="51"),"MODERADO",IF(OR(W256="25",W256="34",W256="35",W256="44",W256="45",W256="53",W256="54",W256="55"),"IMPORTANTE"))))</f>
        <v>0</v>
      </c>
      <c r="Y256" s="401">
        <v>170</v>
      </c>
      <c r="Z256" s="401"/>
      <c r="AA256" s="401"/>
      <c r="AB256" s="401"/>
      <c r="AC256" s="401" t="str">
        <f>IFERROR(VLOOKUP(Y256,CONTROLES!$A$5:$Y$297,2,FALSE),"")</f>
        <v>Cumplimiento del procedimiento de actualización de datos personales PR-CO-08</v>
      </c>
      <c r="AD256" s="401"/>
      <c r="AE256" s="401"/>
      <c r="AF256" s="401"/>
      <c r="AG256" s="401"/>
      <c r="AH256" s="401"/>
      <c r="AI256" s="401"/>
      <c r="AJ256" s="401"/>
      <c r="AK256" s="401"/>
      <c r="AL256" s="401" t="str">
        <f>IFERROR(VLOOKUP(AB256,CONTROLES!$A$5:$Y$297,2,FALSE),"")</f>
        <v/>
      </c>
      <c r="AM256" s="401"/>
      <c r="AN256" s="401"/>
      <c r="AO256" s="402" t="str">
        <f>IFERROR(VLOOKUP(Y256,CONTROLES!$A$6:$Y$25,24,FALSE),"")</f>
        <v/>
      </c>
      <c r="AP256" s="402" t="str">
        <f>IFERROR(VLOOKUP(Z256,CONTROLES!$A$6:$Y$25,24,FALSE),"")</f>
        <v/>
      </c>
      <c r="AQ256" s="402" t="str">
        <f>IFERROR(VLOOKUP(AA256,CONTROLES!$A$6:$Y$25,24,FALSE),"")</f>
        <v/>
      </c>
      <c r="AR256" s="402" t="str">
        <f>IFERROR(VLOOKUP(AB256,CONTROLES!$A$6:$Y$25,24,FALSE),"")</f>
        <v/>
      </c>
      <c r="AS256" s="401" t="str">
        <f>IFERROR(VLOOKUP(Y256,CONTROLES!$A$6:$Y$25,5,FALSE),"")</f>
        <v/>
      </c>
      <c r="AT256" s="401" t="str">
        <f>IFERROR(VLOOKUP(Z256,CONTROLES!$A$6:$Y$25,5,FALSE),"")</f>
        <v/>
      </c>
      <c r="AU256" s="401" t="str">
        <f>IFERROR(VLOOKUP(AA256,CONTROLES!$A$6:$Y$25,5,FALSE),"")</f>
        <v/>
      </c>
      <c r="AV256" s="401" t="str">
        <f>IFERROR(VLOOKUP(AB256,CONTROLES!$A$6:$Y$25,5,FALSE),"")</f>
        <v/>
      </c>
      <c r="AW256" s="403">
        <f t="shared" si="42"/>
        <v>0</v>
      </c>
      <c r="AX256" s="403">
        <f t="shared" si="43"/>
        <v>0</v>
      </c>
      <c r="AY256" s="674" t="str">
        <f>IF(MAX(AX256:AX262)&gt;MAX(BF256:BF262),"Consecuencia",IF(MAX(AX256:AX262)&gt;MAX(BF256:BF262),"Probabilidad",""))</f>
        <v/>
      </c>
      <c r="AZ256" s="672">
        <f>IF(AY256="Probabilidad",MAX(BF256:BF262),MAX(AX256:AX262))</f>
        <v>0</v>
      </c>
      <c r="BA256" s="440" t="str" cm="1">
        <f t="array" ref="BA256">IF(OR(AY256="Consecuencia",AY256="Probabilidad"),IF(AZ256&lt;CONTROLES!$AA$16:$AB$16,IF(AND(AZ256&gt;=CONTROLES!$AA$15,AZ256&lt;CONTROLES!$AB$15),CONTROLES!$AC$15,IF(AND(AZ256&gt;=CONTROLES!$AA$14,AZ256&lt;CONTROLES!$AB$14),CONTROLES!$AC$14,IF(AND(AZ256&gt;=CONTROLES!$AA$13,AZ256&lt;CONTROLES!$AB$13),CONTROLES!$AC$13,IF(AND(AZ256&gt;=CONTROLES!$AA$12,AZ256&lt;=CONTROLES!$AB$12),CONTROLES!$AC$12))))),"")</f>
        <v/>
      </c>
      <c r="BB256" s="671" t="s">
        <v>144</v>
      </c>
      <c r="BC256" s="672">
        <f>VLOOKUP(BB256,TABLAS!$A$10:$B$14,2,FALSE)</f>
        <v>5</v>
      </c>
      <c r="BD256" s="673" t="s">
        <v>211</v>
      </c>
      <c r="BE256" s="443">
        <f>VLOOKUP(BD256,TABLAS!$A$2:$B$6,2,FALSE)</f>
        <v>2</v>
      </c>
      <c r="BF256" s="683" t="str">
        <f>BC256&amp;BE256</f>
        <v>52</v>
      </c>
      <c r="BG256" s="686" t="str">
        <f>IF(OR(BF256="11",BF256="12",BF256="21",BF256="22",BF256="31"),"BAJO",IF(OR(BF256="13",BF256="23",BF256="32",BF256="41"),"LEVE",IF(OR(BF256="14",BF256="15",BF256="24",BF256="33",BF256="43",BF256="42",BF256="52",BF256="51"),"MODERADO",IF(OR(BF256="25",BF256="34",BF256="35",BF256="44",BF256="45",BF256="53",BF256="54",BF256="55"),"IMPORTANTE",""))))</f>
        <v>MODERADO</v>
      </c>
      <c r="BH256" s="678" t="s">
        <v>148</v>
      </c>
      <c r="BI256" s="681" t="s">
        <v>189</v>
      </c>
      <c r="BJ256" s="682" t="str">
        <f>IF(BH256="SI","NO","SI")</f>
        <v>NO</v>
      </c>
      <c r="BK256" s="682"/>
    </row>
    <row r="257" spans="1:63" x14ac:dyDescent="0.25">
      <c r="A257" s="669"/>
      <c r="B257" s="669"/>
      <c r="C257" s="677"/>
      <c r="D257" s="715"/>
      <c r="E257" s="715"/>
      <c r="F257" s="714"/>
      <c r="G257" s="714"/>
      <c r="H257" s="714"/>
      <c r="I257" s="715"/>
      <c r="J257" s="397">
        <v>2</v>
      </c>
      <c r="K257" s="398" t="s">
        <v>444</v>
      </c>
      <c r="L257" s="677"/>
      <c r="M257" s="677"/>
      <c r="N257" s="701"/>
      <c r="O257" s="700"/>
      <c r="P257" s="700"/>
      <c r="Q257" s="700"/>
      <c r="R257" s="677"/>
      <c r="S257" s="400" t="s">
        <v>155</v>
      </c>
      <c r="T257" s="400">
        <f>IFERROR(VLOOKUP($S257,TABLAS!$A$10:$B$14,2,FALSE),0)</f>
        <v>2</v>
      </c>
      <c r="U257" s="698"/>
      <c r="V257" s="697"/>
      <c r="W257" s="697"/>
      <c r="X257" s="443"/>
      <c r="Y257" s="401">
        <v>170</v>
      </c>
      <c r="Z257" s="401"/>
      <c r="AA257" s="401"/>
      <c r="AB257" s="401"/>
      <c r="AC257" s="401" t="str">
        <f>IFERROR(VLOOKUP(Y257,CONTROLES!$A$5:$Y$297,2,FALSE),"")</f>
        <v>Cumplimiento del procedimiento de actualización de datos personales PR-CO-08</v>
      </c>
      <c r="AD257" s="401"/>
      <c r="AE257" s="401"/>
      <c r="AF257" s="401"/>
      <c r="AG257" s="401"/>
      <c r="AH257" s="401"/>
      <c r="AI257" s="401"/>
      <c r="AJ257" s="401"/>
      <c r="AK257" s="401"/>
      <c r="AL257" s="401" t="str">
        <f>IFERROR(VLOOKUP(AB257,CONTROLES!$A$5:$Y$297,2,FALSE),"")</f>
        <v/>
      </c>
      <c r="AM257" s="401"/>
      <c r="AN257" s="401"/>
      <c r="AO257" s="402" t="str">
        <f>IFERROR(VLOOKUP(Y257,CONTROLES!$A$6:$Y$25,24,FALSE),"")</f>
        <v/>
      </c>
      <c r="AP257" s="402" t="str">
        <f>IFERROR(VLOOKUP(Z257,CONTROLES!$A$6:$Y$25,24,FALSE),"")</f>
        <v/>
      </c>
      <c r="AQ257" s="402" t="str">
        <f>IFERROR(VLOOKUP(AA257,CONTROLES!$A$6:$Y$25,24,FALSE),"")</f>
        <v/>
      </c>
      <c r="AR257" s="402" t="str">
        <f>IFERROR(VLOOKUP(AB257,CONTROLES!$A$6:$Y$25,24,FALSE),"")</f>
        <v/>
      </c>
      <c r="AS257" s="401" t="str">
        <f>IFERROR(VLOOKUP(Y257,CONTROLES!$A$6:$Y$25,5,FALSE),"")</f>
        <v/>
      </c>
      <c r="AT257" s="401" t="str">
        <f>IFERROR(VLOOKUP(Z257,CONTROLES!$A$6:$Y$25,5,FALSE),"")</f>
        <v/>
      </c>
      <c r="AU257" s="401" t="str">
        <f>IFERROR(VLOOKUP(AA257,CONTROLES!$A$6:$Y$25,5,FALSE),"")</f>
        <v/>
      </c>
      <c r="AV257" s="401" t="str">
        <f>IFERROR(VLOOKUP(AB257,CONTROLES!$A$6:$Y$25,5,FALSE),"")</f>
        <v/>
      </c>
      <c r="AW257" s="403">
        <f t="shared" si="42"/>
        <v>0</v>
      </c>
      <c r="AX257" s="403">
        <f t="shared" si="43"/>
        <v>0</v>
      </c>
      <c r="AY257" s="675"/>
      <c r="AZ257" s="672"/>
      <c r="BA257" s="441"/>
      <c r="BB257" s="671"/>
      <c r="BC257" s="672"/>
      <c r="BD257" s="673"/>
      <c r="BE257" s="443"/>
      <c r="BF257" s="684"/>
      <c r="BG257" s="686"/>
      <c r="BH257" s="679"/>
      <c r="BI257" s="681"/>
      <c r="BJ257" s="682"/>
      <c r="BK257" s="682"/>
    </row>
    <row r="258" spans="1:63" x14ac:dyDescent="0.25">
      <c r="A258" s="669"/>
      <c r="B258" s="669"/>
      <c r="C258" s="677"/>
      <c r="D258" s="715"/>
      <c r="E258" s="715"/>
      <c r="F258" s="714"/>
      <c r="G258" s="714"/>
      <c r="H258" s="714"/>
      <c r="I258" s="715"/>
      <c r="J258" s="397"/>
      <c r="K258" s="398" t="s">
        <v>445</v>
      </c>
      <c r="L258" s="677"/>
      <c r="M258" s="677"/>
      <c r="N258" s="701"/>
      <c r="O258" s="700"/>
      <c r="P258" s="700"/>
      <c r="Q258" s="700"/>
      <c r="R258" s="677"/>
      <c r="S258" s="400"/>
      <c r="T258" s="400">
        <f>IFERROR(VLOOKUP($S258,TABLAS!$A$10:$B$14,2,FALSE),0)</f>
        <v>0</v>
      </c>
      <c r="U258" s="698"/>
      <c r="V258" s="697"/>
      <c r="W258" s="697"/>
      <c r="X258" s="443"/>
      <c r="Y258" s="401"/>
      <c r="Z258" s="401"/>
      <c r="AA258" s="401"/>
      <c r="AB258" s="401"/>
      <c r="AC258" s="401" t="str">
        <f>IFERROR(VLOOKUP(Y258,CONTROLES!$A$5:$Y$297,2,FALSE),"")</f>
        <v/>
      </c>
      <c r="AD258" s="401"/>
      <c r="AE258" s="401"/>
      <c r="AF258" s="401"/>
      <c r="AG258" s="401"/>
      <c r="AH258" s="401"/>
      <c r="AI258" s="401"/>
      <c r="AJ258" s="401"/>
      <c r="AK258" s="401"/>
      <c r="AL258" s="401" t="str">
        <f>IFERROR(VLOOKUP(AB258,CONTROLES!$A$5:$Y$297,2,FALSE),"")</f>
        <v/>
      </c>
      <c r="AM258" s="401"/>
      <c r="AN258" s="401"/>
      <c r="AO258" s="402" t="str">
        <f>IFERROR(VLOOKUP(Y258,CONTROLES!$A$6:$Y$25,24,FALSE),"")</f>
        <v/>
      </c>
      <c r="AP258" s="402" t="str">
        <f>IFERROR(VLOOKUP(Z258,CONTROLES!$A$6:$Y$25,24,FALSE),"")</f>
        <v/>
      </c>
      <c r="AQ258" s="402" t="str">
        <f>IFERROR(VLOOKUP(AA258,CONTROLES!$A$6:$Y$25,24,FALSE),"")</f>
        <v/>
      </c>
      <c r="AR258" s="402" t="str">
        <f>IFERROR(VLOOKUP(AB258,CONTROLES!$A$6:$Y$25,24,FALSE),"")</f>
        <v/>
      </c>
      <c r="AS258" s="401" t="str">
        <f>IFERROR(VLOOKUP(Y258,CONTROLES!$A$6:$Y$25,5,FALSE),"")</f>
        <v/>
      </c>
      <c r="AT258" s="401" t="str">
        <f>IFERROR(VLOOKUP(Z258,CONTROLES!$A$6:$Y$25,5,FALSE),"")</f>
        <v/>
      </c>
      <c r="AU258" s="401" t="str">
        <f>IFERROR(VLOOKUP(AA258,CONTROLES!$A$6:$Y$25,5,FALSE),"")</f>
        <v/>
      </c>
      <c r="AV258" s="401" t="str">
        <f>IFERROR(VLOOKUP(AB258,CONTROLES!$A$6:$Y$25,5,FALSE),"")</f>
        <v/>
      </c>
      <c r="AW258" s="403">
        <f t="shared" si="42"/>
        <v>0</v>
      </c>
      <c r="AX258" s="403">
        <f t="shared" si="43"/>
        <v>0</v>
      </c>
      <c r="AY258" s="675"/>
      <c r="AZ258" s="672"/>
      <c r="BA258" s="441"/>
      <c r="BB258" s="671"/>
      <c r="BC258" s="672"/>
      <c r="BD258" s="673"/>
      <c r="BE258" s="443"/>
      <c r="BF258" s="684"/>
      <c r="BG258" s="686"/>
      <c r="BH258" s="679"/>
      <c r="BI258" s="681"/>
      <c r="BJ258" s="682"/>
      <c r="BK258" s="682"/>
    </row>
    <row r="259" spans="1:63" x14ac:dyDescent="0.25">
      <c r="A259" s="669"/>
      <c r="B259" s="669"/>
      <c r="C259" s="677"/>
      <c r="D259" s="715"/>
      <c r="E259" s="715"/>
      <c r="F259" s="714"/>
      <c r="G259" s="714"/>
      <c r="H259" s="714"/>
      <c r="I259" s="715"/>
      <c r="J259" s="397"/>
      <c r="K259" s="398"/>
      <c r="L259" s="677"/>
      <c r="M259" s="677"/>
      <c r="N259" s="701"/>
      <c r="O259" s="700"/>
      <c r="P259" s="700"/>
      <c r="Q259" s="700"/>
      <c r="R259" s="677"/>
      <c r="S259" s="400"/>
      <c r="T259" s="400">
        <f>IFERROR(VLOOKUP($S259,TABLAS!$A$10:$B$14,2,FALSE),0)</f>
        <v>0</v>
      </c>
      <c r="U259" s="698"/>
      <c r="V259" s="697"/>
      <c r="W259" s="697"/>
      <c r="X259" s="443"/>
      <c r="Y259" s="401"/>
      <c r="Z259" s="401"/>
      <c r="AA259" s="401"/>
      <c r="AB259" s="401"/>
      <c r="AC259" s="401" t="str">
        <f>IFERROR(VLOOKUP(Y259,CONTROLES!$A$5:$Y$297,2,FALSE),"")</f>
        <v/>
      </c>
      <c r="AD259" s="401"/>
      <c r="AE259" s="401"/>
      <c r="AF259" s="401"/>
      <c r="AG259" s="401"/>
      <c r="AH259" s="401"/>
      <c r="AI259" s="401"/>
      <c r="AJ259" s="401"/>
      <c r="AK259" s="401"/>
      <c r="AL259" s="401" t="str">
        <f>IFERROR(VLOOKUP(AB259,CONTROLES!$A$5:$Y$297,2,FALSE),"")</f>
        <v/>
      </c>
      <c r="AM259" s="401"/>
      <c r="AN259" s="401"/>
      <c r="AO259" s="402" t="str">
        <f>IFERROR(VLOOKUP(Y259,CONTROLES!$A$6:$Y$25,24,FALSE),"")</f>
        <v/>
      </c>
      <c r="AP259" s="402" t="str">
        <f>IFERROR(VLOOKUP(Z259,CONTROLES!$A$6:$Y$25,24,FALSE),"")</f>
        <v/>
      </c>
      <c r="AQ259" s="402" t="str">
        <f>IFERROR(VLOOKUP(AA259,CONTROLES!$A$6:$Y$25,24,FALSE),"")</f>
        <v/>
      </c>
      <c r="AR259" s="402" t="str">
        <f>IFERROR(VLOOKUP(AB259,CONTROLES!$A$6:$Y$25,24,FALSE),"")</f>
        <v/>
      </c>
      <c r="AS259" s="401" t="str">
        <f>IFERROR(VLOOKUP(Y259,CONTROLES!$A$6:$Y$25,5,FALSE),"")</f>
        <v/>
      </c>
      <c r="AT259" s="401" t="str">
        <f>IFERROR(VLOOKUP(Z259,CONTROLES!$A$6:$Y$25,5,FALSE),"")</f>
        <v/>
      </c>
      <c r="AU259" s="401" t="str">
        <f>IFERROR(VLOOKUP(AA259,CONTROLES!$A$6:$Y$25,5,FALSE),"")</f>
        <v/>
      </c>
      <c r="AV259" s="401" t="str">
        <f>IFERROR(VLOOKUP(AB259,CONTROLES!$A$6:$Y$25,5,FALSE),"")</f>
        <v/>
      </c>
      <c r="AW259" s="403">
        <f t="shared" si="42"/>
        <v>0</v>
      </c>
      <c r="AX259" s="403">
        <f t="shared" si="43"/>
        <v>0</v>
      </c>
      <c r="AY259" s="675"/>
      <c r="AZ259" s="672"/>
      <c r="BA259" s="441"/>
      <c r="BB259" s="671"/>
      <c r="BC259" s="672"/>
      <c r="BD259" s="673"/>
      <c r="BE259" s="443"/>
      <c r="BF259" s="684"/>
      <c r="BG259" s="686"/>
      <c r="BH259" s="679"/>
      <c r="BI259" s="681"/>
      <c r="BJ259" s="682"/>
      <c r="BK259" s="682"/>
    </row>
    <row r="260" spans="1:63" x14ac:dyDescent="0.25">
      <c r="A260" s="669"/>
      <c r="B260" s="669"/>
      <c r="C260" s="677"/>
      <c r="D260" s="715"/>
      <c r="E260" s="715"/>
      <c r="F260" s="714"/>
      <c r="G260" s="714"/>
      <c r="H260" s="714"/>
      <c r="I260" s="715"/>
      <c r="J260" s="397"/>
      <c r="K260" s="398"/>
      <c r="L260" s="677"/>
      <c r="M260" s="677"/>
      <c r="N260" s="701"/>
      <c r="O260" s="700"/>
      <c r="P260" s="700"/>
      <c r="Q260" s="700"/>
      <c r="R260" s="677"/>
      <c r="S260" s="400"/>
      <c r="T260" s="400">
        <f>IFERROR(VLOOKUP($S260,TABLAS!$A$10:$B$14,2,FALSE),0)</f>
        <v>0</v>
      </c>
      <c r="U260" s="698"/>
      <c r="V260" s="697"/>
      <c r="W260" s="697"/>
      <c r="X260" s="443"/>
      <c r="Y260" s="401"/>
      <c r="Z260" s="401"/>
      <c r="AA260" s="401"/>
      <c r="AB260" s="401"/>
      <c r="AC260" s="401" t="str">
        <f>IFERROR(VLOOKUP(Y260,CONTROLES!$A$5:$Y$297,2,FALSE),"")</f>
        <v/>
      </c>
      <c r="AD260" s="401"/>
      <c r="AE260" s="401"/>
      <c r="AF260" s="401"/>
      <c r="AG260" s="401"/>
      <c r="AH260" s="401"/>
      <c r="AI260" s="401"/>
      <c r="AJ260" s="401"/>
      <c r="AK260" s="401"/>
      <c r="AL260" s="401" t="str">
        <f>IFERROR(VLOOKUP(AB260,CONTROLES!$A$5:$Y$297,2,FALSE),"")</f>
        <v/>
      </c>
      <c r="AM260" s="401"/>
      <c r="AN260" s="401"/>
      <c r="AO260" s="402" t="str">
        <f>IFERROR(VLOOKUP(Y260,CONTROLES!$A$6:$Y$25,24,FALSE),"")</f>
        <v/>
      </c>
      <c r="AP260" s="402" t="str">
        <f>IFERROR(VLOOKUP(Z260,CONTROLES!$A$6:$Y$25,24,FALSE),"")</f>
        <v/>
      </c>
      <c r="AQ260" s="402" t="str">
        <f>IFERROR(VLOOKUP(AA260,CONTROLES!$A$6:$Y$25,24,FALSE),"")</f>
        <v/>
      </c>
      <c r="AR260" s="402" t="str">
        <f>IFERROR(VLOOKUP(AB260,CONTROLES!$A$6:$Y$25,24,FALSE),"")</f>
        <v/>
      </c>
      <c r="AS260" s="401" t="str">
        <f>IFERROR(VLOOKUP(Y260,CONTROLES!$A$6:$Y$25,5,FALSE),"")</f>
        <v/>
      </c>
      <c r="AT260" s="401" t="str">
        <f>IFERROR(VLOOKUP(Z260,CONTROLES!$A$6:$Y$25,5,FALSE),"")</f>
        <v/>
      </c>
      <c r="AU260" s="401" t="str">
        <f>IFERROR(VLOOKUP(AA260,CONTROLES!$A$6:$Y$25,5,FALSE),"")</f>
        <v/>
      </c>
      <c r="AV260" s="401" t="str">
        <f>IFERROR(VLOOKUP(AB260,CONTROLES!$A$6:$Y$25,5,FALSE),"")</f>
        <v/>
      </c>
      <c r="AW260" s="403">
        <f t="shared" si="42"/>
        <v>0</v>
      </c>
      <c r="AX260" s="403">
        <f t="shared" si="43"/>
        <v>0</v>
      </c>
      <c r="AY260" s="675"/>
      <c r="AZ260" s="672"/>
      <c r="BA260" s="441"/>
      <c r="BB260" s="671"/>
      <c r="BC260" s="672"/>
      <c r="BD260" s="673"/>
      <c r="BE260" s="443"/>
      <c r="BF260" s="684"/>
      <c r="BG260" s="686"/>
      <c r="BH260" s="679"/>
      <c r="BI260" s="681"/>
      <c r="BJ260" s="682"/>
      <c r="BK260" s="682"/>
    </row>
    <row r="261" spans="1:63" x14ac:dyDescent="0.25">
      <c r="A261" s="669"/>
      <c r="B261" s="669"/>
      <c r="C261" s="677"/>
      <c r="D261" s="715"/>
      <c r="E261" s="715"/>
      <c r="F261" s="714"/>
      <c r="G261" s="714"/>
      <c r="H261" s="714"/>
      <c r="I261" s="715"/>
      <c r="J261" s="397"/>
      <c r="K261" s="398"/>
      <c r="L261" s="677"/>
      <c r="M261" s="677"/>
      <c r="N261" s="701"/>
      <c r="O261" s="700"/>
      <c r="P261" s="700"/>
      <c r="Q261" s="700"/>
      <c r="R261" s="677"/>
      <c r="S261" s="400"/>
      <c r="T261" s="400">
        <f>IFERROR(VLOOKUP($S261,TABLAS!$A$10:$B$14,2,FALSE),0)</f>
        <v>0</v>
      </c>
      <c r="U261" s="698"/>
      <c r="V261" s="697"/>
      <c r="W261" s="697"/>
      <c r="X261" s="443"/>
      <c r="Y261" s="401"/>
      <c r="Z261" s="401"/>
      <c r="AA261" s="401"/>
      <c r="AB261" s="401"/>
      <c r="AC261" s="401" t="str">
        <f>IFERROR(VLOOKUP(Y261,CONTROLES!$A$5:$Y$297,2,FALSE),"")</f>
        <v/>
      </c>
      <c r="AD261" s="401"/>
      <c r="AE261" s="401"/>
      <c r="AF261" s="401"/>
      <c r="AG261" s="401"/>
      <c r="AH261" s="401"/>
      <c r="AI261" s="401"/>
      <c r="AJ261" s="401"/>
      <c r="AK261" s="401"/>
      <c r="AL261" s="401" t="str">
        <f>IFERROR(VLOOKUP(AB261,CONTROLES!$A$5:$Y$297,2,FALSE),"")</f>
        <v/>
      </c>
      <c r="AM261" s="401"/>
      <c r="AN261" s="401"/>
      <c r="AO261" s="402" t="str">
        <f>IFERROR(VLOOKUP(Y261,CONTROLES!$A$6:$Y$25,24,FALSE),"")</f>
        <v/>
      </c>
      <c r="AP261" s="402" t="str">
        <f>IFERROR(VLOOKUP(Z261,CONTROLES!$A$6:$Y$25,24,FALSE),"")</f>
        <v/>
      </c>
      <c r="AQ261" s="402" t="str">
        <f>IFERROR(VLOOKUP(AA261,CONTROLES!$A$6:$Y$25,24,FALSE),"")</f>
        <v/>
      </c>
      <c r="AR261" s="402" t="str">
        <f>IFERROR(VLOOKUP(AB261,CONTROLES!$A$6:$Y$25,24,FALSE),"")</f>
        <v/>
      </c>
      <c r="AS261" s="401" t="str">
        <f>IFERROR(VLOOKUP(Y261,CONTROLES!$A$6:$Y$25,5,FALSE),"")</f>
        <v/>
      </c>
      <c r="AT261" s="401" t="str">
        <f>IFERROR(VLOOKUP(Z261,CONTROLES!$A$6:$Y$25,5,FALSE),"")</f>
        <v/>
      </c>
      <c r="AU261" s="401" t="str">
        <f>IFERROR(VLOOKUP(AA261,CONTROLES!$A$6:$Y$25,5,FALSE),"")</f>
        <v/>
      </c>
      <c r="AV261" s="401" t="str">
        <f>IFERROR(VLOOKUP(AB261,CONTROLES!$A$6:$Y$25,5,FALSE),"")</f>
        <v/>
      </c>
      <c r="AW261" s="403">
        <f t="shared" si="42"/>
        <v>0</v>
      </c>
      <c r="AX261" s="403">
        <f t="shared" si="43"/>
        <v>0</v>
      </c>
      <c r="AY261" s="675"/>
      <c r="AZ261" s="672"/>
      <c r="BA261" s="441"/>
      <c r="BB261" s="671"/>
      <c r="BC261" s="672"/>
      <c r="BD261" s="673"/>
      <c r="BE261" s="443"/>
      <c r="BF261" s="684"/>
      <c r="BG261" s="686"/>
      <c r="BH261" s="679"/>
      <c r="BI261" s="681"/>
      <c r="BJ261" s="682"/>
      <c r="BK261" s="682"/>
    </row>
    <row r="262" spans="1:63" x14ac:dyDescent="0.25">
      <c r="A262" s="669"/>
      <c r="B262" s="669"/>
      <c r="C262" s="677"/>
      <c r="D262" s="716"/>
      <c r="E262" s="716"/>
      <c r="F262" s="714"/>
      <c r="G262" s="714"/>
      <c r="H262" s="714"/>
      <c r="I262" s="716"/>
      <c r="J262" s="397"/>
      <c r="K262" s="398"/>
      <c r="L262" s="677"/>
      <c r="M262" s="677"/>
      <c r="N262" s="701"/>
      <c r="O262" s="700"/>
      <c r="P262" s="700"/>
      <c r="Q262" s="700"/>
      <c r="R262" s="677"/>
      <c r="S262" s="400"/>
      <c r="T262" s="400">
        <f>IFERROR(VLOOKUP($S262,TABLAS!$A$10:$B$14,2,FALSE),0)</f>
        <v>0</v>
      </c>
      <c r="U262" s="698"/>
      <c r="V262" s="697"/>
      <c r="W262" s="697"/>
      <c r="X262" s="443"/>
      <c r="Y262" s="401"/>
      <c r="Z262" s="401"/>
      <c r="AA262" s="401"/>
      <c r="AB262" s="401"/>
      <c r="AC262" s="401" t="str">
        <f>IFERROR(VLOOKUP(Y262,CONTROLES!$A$5:$Y$297,2,FALSE),"")</f>
        <v/>
      </c>
      <c r="AD262" s="401"/>
      <c r="AE262" s="401"/>
      <c r="AF262" s="401"/>
      <c r="AG262" s="401"/>
      <c r="AH262" s="401"/>
      <c r="AI262" s="401"/>
      <c r="AJ262" s="401"/>
      <c r="AK262" s="401"/>
      <c r="AL262" s="401" t="str">
        <f>IFERROR(VLOOKUP(AB262,CONTROLES!$A$5:$Y$297,2,FALSE),"")</f>
        <v/>
      </c>
      <c r="AM262" s="401"/>
      <c r="AN262" s="401"/>
      <c r="AO262" s="402" t="str">
        <f>IFERROR(VLOOKUP(Y262,CONTROLES!$A$6:$Y$25,24,FALSE),"")</f>
        <v/>
      </c>
      <c r="AP262" s="402" t="str">
        <f>IFERROR(VLOOKUP(Z262,CONTROLES!$A$6:$Y$25,24,FALSE),"")</f>
        <v/>
      </c>
      <c r="AQ262" s="402" t="str">
        <f>IFERROR(VLOOKUP(AA262,CONTROLES!$A$6:$Y$25,24,FALSE),"")</f>
        <v/>
      </c>
      <c r="AR262" s="402" t="str">
        <f>IFERROR(VLOOKUP(AB262,CONTROLES!$A$6:$Y$25,24,FALSE),"")</f>
        <v/>
      </c>
      <c r="AS262" s="401" t="str">
        <f>IFERROR(VLOOKUP(Y262,CONTROLES!$A$6:$Y$25,5,FALSE),"")</f>
        <v/>
      </c>
      <c r="AT262" s="401" t="str">
        <f>IFERROR(VLOOKUP(Z262,CONTROLES!$A$6:$Y$25,5,FALSE),"")</f>
        <v/>
      </c>
      <c r="AU262" s="401" t="str">
        <f>IFERROR(VLOOKUP(AA262,CONTROLES!$A$6:$Y$25,5,FALSE),"")</f>
        <v/>
      </c>
      <c r="AV262" s="401" t="str">
        <f>IFERROR(VLOOKUP(AB262,CONTROLES!$A$6:$Y$25,5,FALSE),"")</f>
        <v/>
      </c>
      <c r="AW262" s="403">
        <f t="shared" si="42"/>
        <v>0</v>
      </c>
      <c r="AX262" s="403">
        <f t="shared" si="43"/>
        <v>0</v>
      </c>
      <c r="AY262" s="676"/>
      <c r="AZ262" s="672"/>
      <c r="BA262" s="442"/>
      <c r="BB262" s="671"/>
      <c r="BC262" s="672"/>
      <c r="BD262" s="673"/>
      <c r="BE262" s="443"/>
      <c r="BF262" s="685"/>
      <c r="BG262" s="686"/>
      <c r="BH262" s="680"/>
      <c r="BI262" s="681"/>
      <c r="BJ262" s="682"/>
      <c r="BK262" s="682"/>
    </row>
    <row r="263" spans="1:63" x14ac:dyDescent="0.25">
      <c r="A263" s="429">
        <f>A256+1</f>
        <v>38</v>
      </c>
      <c r="B263" s="429" t="s">
        <v>446</v>
      </c>
      <c r="C263" s="649" t="s">
        <v>316</v>
      </c>
      <c r="D263" s="517" t="s">
        <v>447</v>
      </c>
      <c r="E263" s="517" t="s">
        <v>345</v>
      </c>
      <c r="F263" s="657" t="s">
        <v>170</v>
      </c>
      <c r="G263" s="657" t="s">
        <v>133</v>
      </c>
      <c r="H263" s="657" t="s">
        <v>134</v>
      </c>
      <c r="I263" s="517"/>
      <c r="J263" s="160"/>
      <c r="K263" s="159"/>
      <c r="L263" s="649"/>
      <c r="M263" s="649" t="s">
        <v>160</v>
      </c>
      <c r="N263" s="650" t="s">
        <v>161</v>
      </c>
      <c r="O263" s="651" t="s">
        <v>162</v>
      </c>
      <c r="P263" s="651"/>
      <c r="Q263" s="651"/>
      <c r="R263" s="649" t="s">
        <v>243</v>
      </c>
      <c r="S263" s="73"/>
      <c r="T263" s="162">
        <f>IFERROR(VLOOKUP($S263,TABLAS!$A$10:$B$14,2,FALSE),0)</f>
        <v>0</v>
      </c>
      <c r="U263" s="652" t="s">
        <v>145</v>
      </c>
      <c r="V263" s="647">
        <f>IFERROR(VLOOKUP($U263,#REF!,2,FALSE),0)</f>
        <v>0</v>
      </c>
      <c r="W263" s="647">
        <f>MAX($T263:$T269)*V263</f>
        <v>0</v>
      </c>
      <c r="X263" s="493" t="b">
        <f>IF(OR(W263="11",W263="12",W263="21",W263="22",W263="31"),"BAJO",IF(OR(W263="13",W263="23",W263="32",W263="41"),"LEVE",IF(OR(W263="14",W263="15",W263="24",W263="33",W263="43",W263="42",W263="52",W263="51"),"MODERADO",IF(OR(W263="25",W263="34",W263="35",W263="44",W263="45",W263="53",W263="54",W263="55"),"IMPORTANTE"))))</f>
        <v>0</v>
      </c>
      <c r="Y263" s="63"/>
      <c r="Z263" s="63"/>
      <c r="AA263" s="63"/>
      <c r="AB263" s="63"/>
      <c r="AC263" s="401" t="str">
        <f>IFERROR(VLOOKUP(Y263,CONTROLES!$A$5:$Y$297,2,FALSE),"")</f>
        <v/>
      </c>
      <c r="AD263" s="63"/>
      <c r="AE263" s="63"/>
      <c r="AF263" s="63"/>
      <c r="AG263" s="63"/>
      <c r="AH263" s="63"/>
      <c r="AI263" s="63"/>
      <c r="AJ263" s="63"/>
      <c r="AK263" s="63"/>
      <c r="AL263" s="63" t="str">
        <f>IFERROR(VLOOKUP(AB263,CONTROLES!$A$5:$Y$297,2,FALSE),"")</f>
        <v/>
      </c>
      <c r="AM263" s="63"/>
      <c r="AN263" s="63"/>
      <c r="AO263" s="163" t="str">
        <f>IFERROR(VLOOKUP(Y263,CONTROLES!$A$6:$Y$25,24,FALSE),"")</f>
        <v/>
      </c>
      <c r="AP263" s="163" t="str">
        <f>IFERROR(VLOOKUP(Z263,CONTROLES!$A$6:$Y$25,24,FALSE),"")</f>
        <v/>
      </c>
      <c r="AQ263" s="163" t="str">
        <f>IFERROR(VLOOKUP(AA263,CONTROLES!$A$6:$Y$25,24,FALSE),"")</f>
        <v/>
      </c>
      <c r="AR263" s="163" t="str">
        <f>IFERROR(VLOOKUP(AB263,CONTROLES!$A$6:$Y$25,24,FALSE),"")</f>
        <v/>
      </c>
      <c r="AS263" s="72" t="str">
        <f>IFERROR(VLOOKUP(Y263,CONTROLES!$A$6:$Y$25,5,FALSE),"")</f>
        <v/>
      </c>
      <c r="AT263" s="72" t="str">
        <f>IFERROR(VLOOKUP(Z263,CONTROLES!$A$6:$Y$25,5,FALSE),"")</f>
        <v/>
      </c>
      <c r="AU263" s="72" t="str">
        <f>IFERROR(VLOOKUP(AA263,CONTROLES!$A$6:$Y$25,5,FALSE),"")</f>
        <v/>
      </c>
      <c r="AV263" s="72" t="str">
        <f>IFERROR(VLOOKUP(AB263,CONTROLES!$A$6:$Y$25,5,FALSE),"")</f>
        <v/>
      </c>
      <c r="AW263" s="143">
        <f t="shared" si="42"/>
        <v>0</v>
      </c>
      <c r="AX263" s="143">
        <f t="shared" si="43"/>
        <v>0</v>
      </c>
      <c r="AY263" s="522" t="str">
        <f>IF(MAX(AX263:AX269)&gt;MAX(BF263:BF269),"Consecuencia",IF(MAX(AX263:AX269)&gt;MAX(BF263:BF269),"Probabilidad",""))</f>
        <v/>
      </c>
      <c r="AZ263" s="510">
        <f>IF(AY263="Probabilidad",MAX(BF263:BF269),MAX(AX263:AX269))</f>
        <v>0</v>
      </c>
      <c r="BA263" s="506" t="str" cm="1">
        <f t="array" ref="BA263">IF(OR(AY263="Consecuencia",AY263="Probabilidad"),IF(AZ263&lt;CONTROLES!$AA$16:$AB$16,IF(AND(AZ263&gt;=CONTROLES!$AA$15,AZ263&lt;CONTROLES!$AB$15),CONTROLES!$AC$15,IF(AND(AZ263&gt;=CONTROLES!$AA$14,AZ263&lt;CONTROLES!$AB$14),CONTROLES!$AC$14,IF(AND(AZ263&gt;=CONTROLES!$AA$13,AZ263&lt;CONTROLES!$AB$13),CONTROLES!$AC$13,IF(AND(AZ263&gt;=CONTROLES!$AA$12,AZ263&lt;=CONTROLES!$AB$12),CONTROLES!$AC$12))))),"")</f>
        <v/>
      </c>
      <c r="BB263" s="508" t="s">
        <v>144</v>
      </c>
      <c r="BC263" s="510">
        <f>VLOOKUP(BB263,TABLAS!$A$10:$B$14,2,FALSE)</f>
        <v>5</v>
      </c>
      <c r="BD263" s="512" t="s">
        <v>211</v>
      </c>
      <c r="BE263" s="493">
        <f>VLOOKUP(BD263,TABLAS!$A$2:$B$6,2,FALSE)</f>
        <v>2</v>
      </c>
      <c r="BF263" s="642" t="str">
        <f>BC263&amp;BE263</f>
        <v>52</v>
      </c>
      <c r="BG263" s="645" t="str">
        <f>IF(OR(BF263="11",BF263="12",BF263="21",BF263="22",BF263="31"),"BAJO",IF(OR(BF263="13",BF263="23",BF263="32",BF263="41"),"LEVE",IF(OR(BF263="14",BF263="15",BF263="24",BF263="33",BF263="43",BF263="42",BF263="52",BF263="51"),"MODERADO",IF(OR(BF263="25",BF263="34",BF263="35",BF263="44",BF263="45",BF263="53",BF263="54",BF263="55"),"IMPORTANTE",""))))</f>
        <v>MODERADO</v>
      </c>
      <c r="BH263" s="532" t="s">
        <v>148</v>
      </c>
      <c r="BI263" s="514" t="s">
        <v>189</v>
      </c>
      <c r="BJ263" s="516" t="str">
        <f>IF(BH263="SI","NO","SI")</f>
        <v>NO</v>
      </c>
      <c r="BK263" s="516"/>
    </row>
    <row r="264" spans="1:63" x14ac:dyDescent="0.25">
      <c r="A264" s="429"/>
      <c r="B264" s="429"/>
      <c r="C264" s="649"/>
      <c r="D264" s="563"/>
      <c r="E264" s="563"/>
      <c r="F264" s="657"/>
      <c r="G264" s="657"/>
      <c r="H264" s="657"/>
      <c r="I264" s="563"/>
      <c r="J264" s="160"/>
      <c r="K264" s="159"/>
      <c r="L264" s="649"/>
      <c r="M264" s="649"/>
      <c r="N264" s="650"/>
      <c r="O264" s="651"/>
      <c r="P264" s="651"/>
      <c r="Q264" s="651"/>
      <c r="R264" s="649"/>
      <c r="S264" s="73"/>
      <c r="T264" s="162">
        <f>IFERROR(VLOOKUP($S264,TABLAS!$A$10:$B$14,2,FALSE),0)</f>
        <v>0</v>
      </c>
      <c r="U264" s="652"/>
      <c r="V264" s="647"/>
      <c r="W264" s="647"/>
      <c r="X264" s="493"/>
      <c r="Y264" s="63"/>
      <c r="Z264" s="63"/>
      <c r="AA264" s="63"/>
      <c r="AB264" s="63"/>
      <c r="AC264" s="401" t="str">
        <f>IFERROR(VLOOKUP(Y264,CONTROLES!$A$5:$Y$297,2,FALSE),"")</f>
        <v/>
      </c>
      <c r="AD264" s="63"/>
      <c r="AE264" s="63"/>
      <c r="AF264" s="63"/>
      <c r="AG264" s="63"/>
      <c r="AH264" s="63"/>
      <c r="AI264" s="63"/>
      <c r="AJ264" s="63"/>
      <c r="AK264" s="63"/>
      <c r="AL264" s="63" t="str">
        <f>IFERROR(VLOOKUP(AB264,CONTROLES!$A$5:$Y$297,2,FALSE),"")</f>
        <v/>
      </c>
      <c r="AM264" s="63"/>
      <c r="AN264" s="63"/>
      <c r="AO264" s="163" t="str">
        <f>IFERROR(VLOOKUP(Y264,CONTROLES!$A$6:$Y$25,24,FALSE),"")</f>
        <v/>
      </c>
      <c r="AP264" s="163" t="str">
        <f>IFERROR(VLOOKUP(Z264,CONTROLES!$A$6:$Y$25,24,FALSE),"")</f>
        <v/>
      </c>
      <c r="AQ264" s="163" t="str">
        <f>IFERROR(VLOOKUP(AA264,CONTROLES!$A$6:$Y$25,24,FALSE),"")</f>
        <v/>
      </c>
      <c r="AR264" s="163" t="str">
        <f>IFERROR(VLOOKUP(AB264,CONTROLES!$A$6:$Y$25,24,FALSE),"")</f>
        <v/>
      </c>
      <c r="AS264" s="72" t="str">
        <f>IFERROR(VLOOKUP(Y264,CONTROLES!$A$6:$Y$25,5,FALSE),"")</f>
        <v/>
      </c>
      <c r="AT264" s="72" t="str">
        <f>IFERROR(VLOOKUP(Z264,CONTROLES!$A$6:$Y$25,5,FALSE),"")</f>
        <v/>
      </c>
      <c r="AU264" s="72" t="str">
        <f>IFERROR(VLOOKUP(AA264,CONTROLES!$A$6:$Y$25,5,FALSE),"")</f>
        <v/>
      </c>
      <c r="AV264" s="72" t="str">
        <f>IFERROR(VLOOKUP(AB264,CONTROLES!$A$6:$Y$25,5,FALSE),"")</f>
        <v/>
      </c>
      <c r="AW264" s="143">
        <f t="shared" si="42"/>
        <v>0</v>
      </c>
      <c r="AX264" s="143">
        <f t="shared" si="43"/>
        <v>0</v>
      </c>
      <c r="AY264" s="523"/>
      <c r="AZ264" s="510"/>
      <c r="BA264" s="507"/>
      <c r="BB264" s="508"/>
      <c r="BC264" s="510"/>
      <c r="BD264" s="512"/>
      <c r="BE264" s="493"/>
      <c r="BF264" s="643"/>
      <c r="BG264" s="645"/>
      <c r="BH264" s="533"/>
      <c r="BI264" s="514"/>
      <c r="BJ264" s="516"/>
      <c r="BK264" s="516"/>
    </row>
    <row r="265" spans="1:63" x14ac:dyDescent="0.25">
      <c r="A265" s="429"/>
      <c r="B265" s="429"/>
      <c r="C265" s="649"/>
      <c r="D265" s="563"/>
      <c r="E265" s="563"/>
      <c r="F265" s="657"/>
      <c r="G265" s="657"/>
      <c r="H265" s="657"/>
      <c r="I265" s="563"/>
      <c r="J265" s="160"/>
      <c r="K265" s="159"/>
      <c r="L265" s="649"/>
      <c r="M265" s="649"/>
      <c r="N265" s="650"/>
      <c r="O265" s="651"/>
      <c r="P265" s="651"/>
      <c r="Q265" s="651"/>
      <c r="R265" s="649"/>
      <c r="S265" s="73"/>
      <c r="T265" s="162">
        <f>IFERROR(VLOOKUP($S265,TABLAS!$A$10:$B$14,2,FALSE),0)</f>
        <v>0</v>
      </c>
      <c r="U265" s="652"/>
      <c r="V265" s="647"/>
      <c r="W265" s="647"/>
      <c r="X265" s="493"/>
      <c r="Y265" s="63"/>
      <c r="Z265" s="63"/>
      <c r="AA265" s="63"/>
      <c r="AB265" s="63"/>
      <c r="AC265" s="401" t="str">
        <f>IFERROR(VLOOKUP(Y265,CONTROLES!$A$5:$Y$297,2,FALSE),"")</f>
        <v/>
      </c>
      <c r="AD265" s="63"/>
      <c r="AE265" s="63"/>
      <c r="AF265" s="63"/>
      <c r="AG265" s="63"/>
      <c r="AH265" s="63"/>
      <c r="AI265" s="63"/>
      <c r="AJ265" s="63"/>
      <c r="AK265" s="63"/>
      <c r="AL265" s="63" t="str">
        <f>IFERROR(VLOOKUP(AB265,CONTROLES!$A$5:$Y$297,2,FALSE),"")</f>
        <v/>
      </c>
      <c r="AM265" s="63"/>
      <c r="AN265" s="63"/>
      <c r="AO265" s="163" t="str">
        <f>IFERROR(VLOOKUP(Y265,CONTROLES!$A$6:$Y$25,24,FALSE),"")</f>
        <v/>
      </c>
      <c r="AP265" s="163" t="str">
        <f>IFERROR(VLOOKUP(Z265,CONTROLES!$A$6:$Y$25,24,FALSE),"")</f>
        <v/>
      </c>
      <c r="AQ265" s="163" t="str">
        <f>IFERROR(VLOOKUP(AA265,CONTROLES!$A$6:$Y$25,24,FALSE),"")</f>
        <v/>
      </c>
      <c r="AR265" s="163" t="str">
        <f>IFERROR(VLOOKUP(AB265,CONTROLES!$A$6:$Y$25,24,FALSE),"")</f>
        <v/>
      </c>
      <c r="AS265" s="72" t="str">
        <f>IFERROR(VLOOKUP(Y265,CONTROLES!$A$6:$Y$25,5,FALSE),"")</f>
        <v/>
      </c>
      <c r="AT265" s="72" t="str">
        <f>IFERROR(VLOOKUP(Z265,CONTROLES!$A$6:$Y$25,5,FALSE),"")</f>
        <v/>
      </c>
      <c r="AU265" s="72" t="str">
        <f>IFERROR(VLOOKUP(AA265,CONTROLES!$A$6:$Y$25,5,FALSE),"")</f>
        <v/>
      </c>
      <c r="AV265" s="72" t="str">
        <f>IFERROR(VLOOKUP(AB265,CONTROLES!$A$6:$Y$25,5,FALSE),"")</f>
        <v/>
      </c>
      <c r="AW265" s="143">
        <f t="shared" si="42"/>
        <v>0</v>
      </c>
      <c r="AX265" s="143">
        <f t="shared" si="43"/>
        <v>0</v>
      </c>
      <c r="AY265" s="523"/>
      <c r="AZ265" s="510"/>
      <c r="BA265" s="507"/>
      <c r="BB265" s="508"/>
      <c r="BC265" s="510"/>
      <c r="BD265" s="512"/>
      <c r="BE265" s="493"/>
      <c r="BF265" s="643"/>
      <c r="BG265" s="645"/>
      <c r="BH265" s="533"/>
      <c r="BI265" s="514"/>
      <c r="BJ265" s="516"/>
      <c r="BK265" s="516"/>
    </row>
    <row r="266" spans="1:63" x14ac:dyDescent="0.25">
      <c r="A266" s="429"/>
      <c r="B266" s="429"/>
      <c r="C266" s="649"/>
      <c r="D266" s="563"/>
      <c r="E266" s="563"/>
      <c r="F266" s="657"/>
      <c r="G266" s="657"/>
      <c r="H266" s="657"/>
      <c r="I266" s="563"/>
      <c r="J266" s="160"/>
      <c r="K266" s="159"/>
      <c r="L266" s="649"/>
      <c r="M266" s="649"/>
      <c r="N266" s="650"/>
      <c r="O266" s="651"/>
      <c r="P266" s="651"/>
      <c r="Q266" s="651"/>
      <c r="R266" s="649"/>
      <c r="S266" s="73"/>
      <c r="T266" s="162">
        <f>IFERROR(VLOOKUP($S266,TABLAS!$A$10:$B$14,2,FALSE),0)</f>
        <v>0</v>
      </c>
      <c r="U266" s="652"/>
      <c r="V266" s="647"/>
      <c r="W266" s="647"/>
      <c r="X266" s="493"/>
      <c r="Y266" s="63"/>
      <c r="Z266" s="63"/>
      <c r="AA266" s="63"/>
      <c r="AB266" s="63"/>
      <c r="AC266" s="401" t="str">
        <f>IFERROR(VLOOKUP(Y266,CONTROLES!$A$5:$Y$297,2,FALSE),"")</f>
        <v/>
      </c>
      <c r="AD266" s="63"/>
      <c r="AE266" s="63"/>
      <c r="AF266" s="63"/>
      <c r="AG266" s="63"/>
      <c r="AH266" s="63"/>
      <c r="AI266" s="63"/>
      <c r="AJ266" s="63"/>
      <c r="AK266" s="63"/>
      <c r="AL266" s="63" t="str">
        <f>IFERROR(VLOOKUP(AB266,CONTROLES!$A$5:$Y$297,2,FALSE),"")</f>
        <v/>
      </c>
      <c r="AM266" s="63"/>
      <c r="AN266" s="63"/>
      <c r="AO266" s="163" t="str">
        <f>IFERROR(VLOOKUP(Y266,CONTROLES!$A$6:$Y$25,24,FALSE),"")</f>
        <v/>
      </c>
      <c r="AP266" s="163" t="str">
        <f>IFERROR(VLOOKUP(Z266,CONTROLES!$A$6:$Y$25,24,FALSE),"")</f>
        <v/>
      </c>
      <c r="AQ266" s="163" t="str">
        <f>IFERROR(VLOOKUP(AA266,CONTROLES!$A$6:$Y$25,24,FALSE),"")</f>
        <v/>
      </c>
      <c r="AR266" s="163" t="str">
        <f>IFERROR(VLOOKUP(AB266,CONTROLES!$A$6:$Y$25,24,FALSE),"")</f>
        <v/>
      </c>
      <c r="AS266" s="72" t="str">
        <f>IFERROR(VLOOKUP(Y266,CONTROLES!$A$6:$Y$25,5,FALSE),"")</f>
        <v/>
      </c>
      <c r="AT266" s="72" t="str">
        <f>IFERROR(VLOOKUP(Z266,CONTROLES!$A$6:$Y$25,5,FALSE),"")</f>
        <v/>
      </c>
      <c r="AU266" s="72" t="str">
        <f>IFERROR(VLOOKUP(AA266,CONTROLES!$A$6:$Y$25,5,FALSE),"")</f>
        <v/>
      </c>
      <c r="AV266" s="72" t="str">
        <f>IFERROR(VLOOKUP(AB266,CONTROLES!$A$6:$Y$25,5,FALSE),"")</f>
        <v/>
      </c>
      <c r="AW266" s="143">
        <f t="shared" si="42"/>
        <v>0</v>
      </c>
      <c r="AX266" s="143">
        <f t="shared" si="43"/>
        <v>0</v>
      </c>
      <c r="AY266" s="523"/>
      <c r="AZ266" s="510"/>
      <c r="BA266" s="507"/>
      <c r="BB266" s="508"/>
      <c r="BC266" s="510"/>
      <c r="BD266" s="512"/>
      <c r="BE266" s="493"/>
      <c r="BF266" s="643"/>
      <c r="BG266" s="645"/>
      <c r="BH266" s="533"/>
      <c r="BI266" s="514"/>
      <c r="BJ266" s="516"/>
      <c r="BK266" s="516"/>
    </row>
    <row r="267" spans="1:63" x14ac:dyDescent="0.25">
      <c r="A267" s="429"/>
      <c r="B267" s="429"/>
      <c r="C267" s="649"/>
      <c r="D267" s="563"/>
      <c r="E267" s="563"/>
      <c r="F267" s="657"/>
      <c r="G267" s="657"/>
      <c r="H267" s="657"/>
      <c r="I267" s="563"/>
      <c r="J267" s="160"/>
      <c r="K267" s="159"/>
      <c r="L267" s="649"/>
      <c r="M267" s="649"/>
      <c r="N267" s="650"/>
      <c r="O267" s="651"/>
      <c r="P267" s="651"/>
      <c r="Q267" s="651"/>
      <c r="R267" s="649"/>
      <c r="S267" s="73"/>
      <c r="T267" s="162">
        <f>IFERROR(VLOOKUP($S267,TABLAS!$A$10:$B$14,2,FALSE),0)</f>
        <v>0</v>
      </c>
      <c r="U267" s="652"/>
      <c r="V267" s="647"/>
      <c r="W267" s="647"/>
      <c r="X267" s="493"/>
      <c r="Y267" s="63"/>
      <c r="Z267" s="63"/>
      <c r="AA267" s="63"/>
      <c r="AB267" s="63"/>
      <c r="AC267" s="401" t="str">
        <f>IFERROR(VLOOKUP(Y267,CONTROLES!$A$5:$Y$297,2,FALSE),"")</f>
        <v/>
      </c>
      <c r="AD267" s="63"/>
      <c r="AE267" s="63"/>
      <c r="AF267" s="63"/>
      <c r="AG267" s="63"/>
      <c r="AH267" s="63"/>
      <c r="AI267" s="63"/>
      <c r="AJ267" s="63"/>
      <c r="AK267" s="63"/>
      <c r="AL267" s="63" t="str">
        <f>IFERROR(VLOOKUP(AB267,CONTROLES!$A$5:$Y$297,2,FALSE),"")</f>
        <v/>
      </c>
      <c r="AM267" s="63"/>
      <c r="AN267" s="63"/>
      <c r="AO267" s="163" t="str">
        <f>IFERROR(VLOOKUP(Y267,CONTROLES!$A$6:$Y$25,24,FALSE),"")</f>
        <v/>
      </c>
      <c r="AP267" s="163" t="str">
        <f>IFERROR(VLOOKUP(Z267,CONTROLES!$A$6:$Y$25,24,FALSE),"")</f>
        <v/>
      </c>
      <c r="AQ267" s="163" t="str">
        <f>IFERROR(VLOOKUP(AA267,CONTROLES!$A$6:$Y$25,24,FALSE),"")</f>
        <v/>
      </c>
      <c r="AR267" s="163" t="str">
        <f>IFERROR(VLOOKUP(AB267,CONTROLES!$A$6:$Y$25,24,FALSE),"")</f>
        <v/>
      </c>
      <c r="AS267" s="72" t="str">
        <f>IFERROR(VLOOKUP(Y267,CONTROLES!$A$6:$Y$25,5,FALSE),"")</f>
        <v/>
      </c>
      <c r="AT267" s="72" t="str">
        <f>IFERROR(VLOOKUP(Z267,CONTROLES!$A$6:$Y$25,5,FALSE),"")</f>
        <v/>
      </c>
      <c r="AU267" s="72" t="str">
        <f>IFERROR(VLOOKUP(AA267,CONTROLES!$A$6:$Y$25,5,FALSE),"")</f>
        <v/>
      </c>
      <c r="AV267" s="72" t="str">
        <f>IFERROR(VLOOKUP(AB267,CONTROLES!$A$6:$Y$25,5,FALSE),"")</f>
        <v/>
      </c>
      <c r="AW267" s="143">
        <f t="shared" si="42"/>
        <v>0</v>
      </c>
      <c r="AX267" s="143">
        <f t="shared" si="43"/>
        <v>0</v>
      </c>
      <c r="AY267" s="523"/>
      <c r="AZ267" s="510"/>
      <c r="BA267" s="507"/>
      <c r="BB267" s="508"/>
      <c r="BC267" s="510"/>
      <c r="BD267" s="512"/>
      <c r="BE267" s="493"/>
      <c r="BF267" s="643"/>
      <c r="BG267" s="645"/>
      <c r="BH267" s="533"/>
      <c r="BI267" s="514"/>
      <c r="BJ267" s="516"/>
      <c r="BK267" s="516"/>
    </row>
    <row r="268" spans="1:63" x14ac:dyDescent="0.25">
      <c r="A268" s="429"/>
      <c r="B268" s="429"/>
      <c r="C268" s="649"/>
      <c r="D268" s="563"/>
      <c r="E268" s="563"/>
      <c r="F268" s="657"/>
      <c r="G268" s="657"/>
      <c r="H268" s="657"/>
      <c r="I268" s="563"/>
      <c r="J268" s="160"/>
      <c r="K268" s="159"/>
      <c r="L268" s="649"/>
      <c r="M268" s="649"/>
      <c r="N268" s="650"/>
      <c r="O268" s="651"/>
      <c r="P268" s="651"/>
      <c r="Q268" s="651"/>
      <c r="R268" s="649"/>
      <c r="S268" s="73"/>
      <c r="T268" s="162">
        <f>IFERROR(VLOOKUP($S268,TABLAS!$A$10:$B$14,2,FALSE),0)</f>
        <v>0</v>
      </c>
      <c r="U268" s="652"/>
      <c r="V268" s="647"/>
      <c r="W268" s="647"/>
      <c r="X268" s="493"/>
      <c r="Y268" s="63"/>
      <c r="Z268" s="63"/>
      <c r="AA268" s="63"/>
      <c r="AB268" s="63"/>
      <c r="AC268" s="401" t="str">
        <f>IFERROR(VLOOKUP(Y268,CONTROLES!$A$5:$Y$297,2,FALSE),"")</f>
        <v/>
      </c>
      <c r="AD268" s="63"/>
      <c r="AE268" s="63"/>
      <c r="AF268" s="63"/>
      <c r="AG268" s="63"/>
      <c r="AH268" s="63"/>
      <c r="AI268" s="63"/>
      <c r="AJ268" s="63"/>
      <c r="AK268" s="63"/>
      <c r="AL268" s="63" t="str">
        <f>IFERROR(VLOOKUP(AB268,CONTROLES!$A$5:$Y$297,2,FALSE),"")</f>
        <v/>
      </c>
      <c r="AM268" s="63"/>
      <c r="AN268" s="63"/>
      <c r="AO268" s="163" t="str">
        <f>IFERROR(VLOOKUP(Y268,CONTROLES!$A$6:$Y$25,24,FALSE),"")</f>
        <v/>
      </c>
      <c r="AP268" s="163" t="str">
        <f>IFERROR(VLOOKUP(Z268,CONTROLES!$A$6:$Y$25,24,FALSE),"")</f>
        <v/>
      </c>
      <c r="AQ268" s="163" t="str">
        <f>IFERROR(VLOOKUP(AA268,CONTROLES!$A$6:$Y$25,24,FALSE),"")</f>
        <v/>
      </c>
      <c r="AR268" s="163" t="str">
        <f>IFERROR(VLOOKUP(AB268,CONTROLES!$A$6:$Y$25,24,FALSE),"")</f>
        <v/>
      </c>
      <c r="AS268" s="72" t="str">
        <f>IFERROR(VLOOKUP(Y268,CONTROLES!$A$6:$Y$25,5,FALSE),"")</f>
        <v/>
      </c>
      <c r="AT268" s="72" t="str">
        <f>IFERROR(VLOOKUP(Z268,CONTROLES!$A$6:$Y$25,5,FALSE),"")</f>
        <v/>
      </c>
      <c r="AU268" s="72" t="str">
        <f>IFERROR(VLOOKUP(AA268,CONTROLES!$A$6:$Y$25,5,FALSE),"")</f>
        <v/>
      </c>
      <c r="AV268" s="72" t="str">
        <f>IFERROR(VLOOKUP(AB268,CONTROLES!$A$6:$Y$25,5,FALSE),"")</f>
        <v/>
      </c>
      <c r="AW268" s="143">
        <f t="shared" si="42"/>
        <v>0</v>
      </c>
      <c r="AX268" s="143">
        <f t="shared" si="43"/>
        <v>0</v>
      </c>
      <c r="AY268" s="523"/>
      <c r="AZ268" s="510"/>
      <c r="BA268" s="507"/>
      <c r="BB268" s="508"/>
      <c r="BC268" s="510"/>
      <c r="BD268" s="512"/>
      <c r="BE268" s="493"/>
      <c r="BF268" s="643"/>
      <c r="BG268" s="645"/>
      <c r="BH268" s="533"/>
      <c r="BI268" s="514"/>
      <c r="BJ268" s="516"/>
      <c r="BK268" s="516"/>
    </row>
    <row r="269" spans="1:63" x14ac:dyDescent="0.25">
      <c r="A269" s="429"/>
      <c r="B269" s="429"/>
      <c r="C269" s="649"/>
      <c r="D269" s="562"/>
      <c r="E269" s="562"/>
      <c r="F269" s="657"/>
      <c r="G269" s="657"/>
      <c r="H269" s="657"/>
      <c r="I269" s="562"/>
      <c r="J269" s="160"/>
      <c r="K269" s="159"/>
      <c r="L269" s="649"/>
      <c r="M269" s="649"/>
      <c r="N269" s="650"/>
      <c r="O269" s="651"/>
      <c r="P269" s="651"/>
      <c r="Q269" s="651"/>
      <c r="R269" s="649"/>
      <c r="S269" s="73"/>
      <c r="T269" s="162">
        <f>IFERROR(VLOOKUP($S269,TABLAS!$A$10:$B$14,2,FALSE),0)</f>
        <v>0</v>
      </c>
      <c r="U269" s="652"/>
      <c r="V269" s="647"/>
      <c r="W269" s="647"/>
      <c r="X269" s="493"/>
      <c r="Y269" s="63"/>
      <c r="Z269" s="63"/>
      <c r="AA269" s="63"/>
      <c r="AB269" s="63"/>
      <c r="AC269" s="401" t="str">
        <f>IFERROR(VLOOKUP(Y269,CONTROLES!$A$5:$Y$297,2,FALSE),"")</f>
        <v/>
      </c>
      <c r="AD269" s="63"/>
      <c r="AE269" s="63"/>
      <c r="AF269" s="63"/>
      <c r="AG269" s="63"/>
      <c r="AH269" s="63"/>
      <c r="AI269" s="63"/>
      <c r="AJ269" s="63"/>
      <c r="AK269" s="63"/>
      <c r="AL269" s="63" t="str">
        <f>IFERROR(VLOOKUP(AB269,CONTROLES!$A$5:$Y$297,2,FALSE),"")</f>
        <v/>
      </c>
      <c r="AM269" s="63"/>
      <c r="AN269" s="63"/>
      <c r="AO269" s="163" t="str">
        <f>IFERROR(VLOOKUP(Y269,CONTROLES!$A$6:$Y$25,24,FALSE),"")</f>
        <v/>
      </c>
      <c r="AP269" s="163" t="str">
        <f>IFERROR(VLOOKUP(Z269,CONTROLES!$A$6:$Y$25,24,FALSE),"")</f>
        <v/>
      </c>
      <c r="AQ269" s="163" t="str">
        <f>IFERROR(VLOOKUP(AA269,CONTROLES!$A$6:$Y$25,24,FALSE),"")</f>
        <v/>
      </c>
      <c r="AR269" s="163" t="str">
        <f>IFERROR(VLOOKUP(AB269,CONTROLES!$A$6:$Y$25,24,FALSE),"")</f>
        <v/>
      </c>
      <c r="AS269" s="72" t="str">
        <f>IFERROR(VLOOKUP(Y269,CONTROLES!$A$6:$Y$25,5,FALSE),"")</f>
        <v/>
      </c>
      <c r="AT269" s="72" t="str">
        <f>IFERROR(VLOOKUP(Z269,CONTROLES!$A$6:$Y$25,5,FALSE),"")</f>
        <v/>
      </c>
      <c r="AU269" s="72" t="str">
        <f>IFERROR(VLOOKUP(AA269,CONTROLES!$A$6:$Y$25,5,FALSE),"")</f>
        <v/>
      </c>
      <c r="AV269" s="72" t="str">
        <f>IFERROR(VLOOKUP(AB269,CONTROLES!$A$6:$Y$25,5,FALSE),"")</f>
        <v/>
      </c>
      <c r="AW269" s="143">
        <f t="shared" si="42"/>
        <v>0</v>
      </c>
      <c r="AX269" s="143">
        <f t="shared" si="43"/>
        <v>0</v>
      </c>
      <c r="AY269" s="653"/>
      <c r="AZ269" s="510"/>
      <c r="BA269" s="648"/>
      <c r="BB269" s="508"/>
      <c r="BC269" s="510"/>
      <c r="BD269" s="512"/>
      <c r="BE269" s="493"/>
      <c r="BF269" s="644"/>
      <c r="BG269" s="645"/>
      <c r="BH269" s="646"/>
      <c r="BI269" s="514"/>
      <c r="BJ269" s="516"/>
      <c r="BK269" s="516"/>
    </row>
    <row r="270" spans="1:63" x14ac:dyDescent="0.25">
      <c r="A270" s="669">
        <f>A263+1</f>
        <v>39</v>
      </c>
      <c r="B270" s="669" t="s">
        <v>448</v>
      </c>
      <c r="C270" s="677" t="s">
        <v>316</v>
      </c>
      <c r="D270" s="693" t="s">
        <v>449</v>
      </c>
      <c r="E270" s="693" t="s">
        <v>450</v>
      </c>
      <c r="F270" s="714" t="s">
        <v>132</v>
      </c>
      <c r="G270" s="714" t="s">
        <v>133</v>
      </c>
      <c r="H270" s="714" t="s">
        <v>134</v>
      </c>
      <c r="I270" s="693" t="s">
        <v>451</v>
      </c>
      <c r="J270" s="397">
        <v>1</v>
      </c>
      <c r="K270" s="398" t="s">
        <v>452</v>
      </c>
      <c r="L270" s="677" t="s">
        <v>453</v>
      </c>
      <c r="M270" s="677" t="s">
        <v>199</v>
      </c>
      <c r="N270" s="701" t="s">
        <v>200</v>
      </c>
      <c r="O270" s="700" t="s">
        <v>268</v>
      </c>
      <c r="P270" s="700" t="s">
        <v>361</v>
      </c>
      <c r="Q270" s="700" t="s">
        <v>325</v>
      </c>
      <c r="R270" s="677" t="s">
        <v>210</v>
      </c>
      <c r="S270" s="400" t="s">
        <v>146</v>
      </c>
      <c r="T270" s="400">
        <f>IFERROR(VLOOKUP($S270,TABLAS!$A$10:$B$14,2,FALSE),0)</f>
        <v>3</v>
      </c>
      <c r="U270" s="698" t="s">
        <v>211</v>
      </c>
      <c r="V270" s="697">
        <f>IFERROR(VLOOKUP($U270,#REF!,2,FALSE),0)</f>
        <v>0</v>
      </c>
      <c r="W270" s="697">
        <f>MAX($T270:$T276)*V270</f>
        <v>0</v>
      </c>
      <c r="X270" s="443" t="b">
        <f>IF(OR(W270="11",W270="12",W270="21",W270="22",W270="31"),"BAJO",IF(OR(W270="13",W270="23",W270="32",W270="41"),"LEVE",IF(OR(W270="14",W270="15",W270="24",W270="33",W270="43",W270="42",W270="52",W270="51"),"MODERADO",IF(OR(W270="25",W270="34",W270="35",W270="44",W270="45",W270="53",W270="54",W270="55"),"IMPORTANTE"))))</f>
        <v>0</v>
      </c>
      <c r="Y270" s="401"/>
      <c r="Z270" s="401"/>
      <c r="AA270" s="401"/>
      <c r="AB270" s="401"/>
      <c r="AC270" s="401" t="str">
        <f>IFERROR(VLOOKUP(Y270,CONTROLES!$A$5:$Y$297,2,FALSE),"")</f>
        <v/>
      </c>
      <c r="AD270" s="401"/>
      <c r="AE270" s="401"/>
      <c r="AF270" s="401"/>
      <c r="AG270" s="401"/>
      <c r="AH270" s="401"/>
      <c r="AI270" s="401"/>
      <c r="AJ270" s="401"/>
      <c r="AK270" s="401"/>
      <c r="AL270" s="401" t="str">
        <f>IFERROR(VLOOKUP(AB270,CONTROLES!$A$5:$Y$297,2,FALSE),"")</f>
        <v/>
      </c>
      <c r="AM270" s="401"/>
      <c r="AN270" s="401"/>
      <c r="AO270" s="402" t="str">
        <f>IFERROR(VLOOKUP(Y270,CONTROLES!$A$6:$Y$25,24,FALSE),"")</f>
        <v/>
      </c>
      <c r="AP270" s="402" t="str">
        <f>IFERROR(VLOOKUP(Z270,CONTROLES!$A$6:$Y$25,24,FALSE),"")</f>
        <v/>
      </c>
      <c r="AQ270" s="402" t="str">
        <f>IFERROR(VLOOKUP(AA270,CONTROLES!$A$6:$Y$25,24,FALSE),"")</f>
        <v/>
      </c>
      <c r="AR270" s="402" t="str">
        <f>IFERROR(VLOOKUP(AB270,CONTROLES!$A$6:$Y$25,24,FALSE),"")</f>
        <v/>
      </c>
      <c r="AS270" s="401" t="str">
        <f>IFERROR(VLOOKUP(Y270,CONTROLES!$A$6:$Y$25,5,FALSE),"")</f>
        <v/>
      </c>
      <c r="AT270" s="401" t="str">
        <f>IFERROR(VLOOKUP(Z270,CONTROLES!$A$6:$Y$25,5,FALSE),"")</f>
        <v/>
      </c>
      <c r="AU270" s="401" t="str">
        <f>IFERROR(VLOOKUP(AA270,CONTROLES!$A$6:$Y$25,5,FALSE),"")</f>
        <v/>
      </c>
      <c r="AV270" s="401" t="str">
        <f>IFERROR(VLOOKUP(AB270,CONTROLES!$A$6:$Y$25,5,FALSE),"")</f>
        <v/>
      </c>
      <c r="AW270" s="403">
        <f t="shared" si="42"/>
        <v>0</v>
      </c>
      <c r="AX270" s="403">
        <f t="shared" si="43"/>
        <v>0</v>
      </c>
      <c r="AY270" s="674" t="str">
        <f>IF(MAX(AX270:AX276)&gt;MAX(BF270:BF276),"Consecuencia",IF(MAX(AX270:AX276)&gt;MAX(BF270:BF276),"Probabilidad",""))</f>
        <v/>
      </c>
      <c r="AZ270" s="672">
        <f>IF(AY270="Probabilidad",MAX(BF270:BF276),MAX(AX270:AX276))</f>
        <v>0</v>
      </c>
      <c r="BA270" s="440" t="str" cm="1">
        <f t="array" ref="BA270">IF(OR(AY270="Consecuencia",AY270="Probabilidad"),IF(AZ270&lt;CONTROLES!$AA$16:$AB$16,IF(AND(AZ270&gt;=CONTROLES!$AA$15,AZ270&lt;CONTROLES!$AB$15),CONTROLES!$AC$15,IF(AND(AZ270&gt;=CONTROLES!$AA$14,AZ270&lt;CONTROLES!$AB$14),CONTROLES!$AC$14,IF(AND(AZ270&gt;=CONTROLES!$AA$13,AZ270&lt;CONTROLES!$AB$13),CONTROLES!$AC$13,IF(AND(AZ270&gt;=CONTROLES!$AA$12,AZ270&lt;=CONTROLES!$AB$12),CONTROLES!$AC$12))))),"")</f>
        <v/>
      </c>
      <c r="BB270" s="671" t="s">
        <v>144</v>
      </c>
      <c r="BC270" s="672">
        <f>VLOOKUP(BB270,TABLAS!$A$10:$B$14,2,FALSE)</f>
        <v>5</v>
      </c>
      <c r="BD270" s="673" t="s">
        <v>211</v>
      </c>
      <c r="BE270" s="443">
        <f>VLOOKUP(BD270,TABLAS!$A$2:$B$6,2,FALSE)</f>
        <v>2</v>
      </c>
      <c r="BF270" s="683" t="str">
        <f>BC270&amp;BE270</f>
        <v>52</v>
      </c>
      <c r="BG270" s="686" t="str">
        <f>IF(OR(BF270="11",BF270="12",BF270="21",BF270="22",BF270="31"),"BAJO",IF(OR(BF270="13",BF270="23",BF270="32",BF270="41"),"LEVE",IF(OR(BF270="14",BF270="15",BF270="24",BF270="33",BF270="43",BF270="42",BF270="52",BF270="51"),"MODERADO",IF(OR(BF270="25",BF270="34",BF270="35",BF270="44",BF270="45",BF270="53",BF270="54",BF270="55"),"IMPORTANTE",""))))</f>
        <v>MODERADO</v>
      </c>
      <c r="BH270" s="678" t="s">
        <v>148</v>
      </c>
      <c r="BI270" s="681" t="s">
        <v>189</v>
      </c>
      <c r="BJ270" s="682" t="str">
        <f>IF(BH270="SI","NO","SI")</f>
        <v>NO</v>
      </c>
      <c r="BK270" s="682"/>
    </row>
    <row r="271" spans="1:63" x14ac:dyDescent="0.25">
      <c r="A271" s="669"/>
      <c r="B271" s="669"/>
      <c r="C271" s="677"/>
      <c r="D271" s="715"/>
      <c r="E271" s="715"/>
      <c r="F271" s="714"/>
      <c r="G271" s="714"/>
      <c r="H271" s="714"/>
      <c r="I271" s="715"/>
      <c r="J271" s="397"/>
      <c r="K271" s="398"/>
      <c r="L271" s="677"/>
      <c r="M271" s="677"/>
      <c r="N271" s="701"/>
      <c r="O271" s="700"/>
      <c r="P271" s="700"/>
      <c r="Q271" s="700"/>
      <c r="R271" s="677"/>
      <c r="S271" s="400"/>
      <c r="T271" s="400">
        <f>IFERROR(VLOOKUP($S271,TABLAS!$A$10:$B$14,2,FALSE),0)</f>
        <v>0</v>
      </c>
      <c r="U271" s="698"/>
      <c r="V271" s="697"/>
      <c r="W271" s="697"/>
      <c r="X271" s="443"/>
      <c r="Y271" s="401"/>
      <c r="Z271" s="401"/>
      <c r="AA271" s="401"/>
      <c r="AB271" s="401"/>
      <c r="AC271" s="401" t="str">
        <f>IFERROR(VLOOKUP(Y271,CONTROLES!$A$5:$Y$297,2,FALSE),"")</f>
        <v/>
      </c>
      <c r="AD271" s="401"/>
      <c r="AE271" s="401"/>
      <c r="AF271" s="401"/>
      <c r="AG271" s="401"/>
      <c r="AH271" s="401"/>
      <c r="AI271" s="401"/>
      <c r="AJ271" s="401"/>
      <c r="AK271" s="401"/>
      <c r="AL271" s="401" t="str">
        <f>IFERROR(VLOOKUP(AB271,CONTROLES!$A$5:$Y$297,2,FALSE),"")</f>
        <v/>
      </c>
      <c r="AM271" s="401"/>
      <c r="AN271" s="401"/>
      <c r="AO271" s="402" t="str">
        <f>IFERROR(VLOOKUP(Y271,CONTROLES!$A$6:$Y$25,24,FALSE),"")</f>
        <v/>
      </c>
      <c r="AP271" s="402" t="str">
        <f>IFERROR(VLOOKUP(Z271,CONTROLES!$A$6:$Y$25,24,FALSE),"")</f>
        <v/>
      </c>
      <c r="AQ271" s="402" t="str">
        <f>IFERROR(VLOOKUP(AA271,CONTROLES!$A$6:$Y$25,24,FALSE),"")</f>
        <v/>
      </c>
      <c r="AR271" s="402" t="str">
        <f>IFERROR(VLOOKUP(AB271,CONTROLES!$A$6:$Y$25,24,FALSE),"")</f>
        <v/>
      </c>
      <c r="AS271" s="401" t="str">
        <f>IFERROR(VLOOKUP(Y271,CONTROLES!$A$6:$Y$25,5,FALSE),"")</f>
        <v/>
      </c>
      <c r="AT271" s="401" t="str">
        <f>IFERROR(VLOOKUP(Z271,CONTROLES!$A$6:$Y$25,5,FALSE),"")</f>
        <v/>
      </c>
      <c r="AU271" s="401" t="str">
        <f>IFERROR(VLOOKUP(AA271,CONTROLES!$A$6:$Y$25,5,FALSE),"")</f>
        <v/>
      </c>
      <c r="AV271" s="401" t="str">
        <f>IFERROR(VLOOKUP(AB271,CONTROLES!$A$6:$Y$25,5,FALSE),"")</f>
        <v/>
      </c>
      <c r="AW271" s="403">
        <f t="shared" si="42"/>
        <v>0</v>
      </c>
      <c r="AX271" s="403">
        <f t="shared" si="43"/>
        <v>0</v>
      </c>
      <c r="AY271" s="675"/>
      <c r="AZ271" s="672"/>
      <c r="BA271" s="441"/>
      <c r="BB271" s="671"/>
      <c r="BC271" s="672"/>
      <c r="BD271" s="673"/>
      <c r="BE271" s="443"/>
      <c r="BF271" s="684"/>
      <c r="BG271" s="686"/>
      <c r="BH271" s="679"/>
      <c r="BI271" s="681"/>
      <c r="BJ271" s="682"/>
      <c r="BK271" s="682"/>
    </row>
    <row r="272" spans="1:63" x14ac:dyDescent="0.25">
      <c r="A272" s="669"/>
      <c r="B272" s="669"/>
      <c r="C272" s="677"/>
      <c r="D272" s="715"/>
      <c r="E272" s="715"/>
      <c r="F272" s="714"/>
      <c r="G272" s="714"/>
      <c r="H272" s="714"/>
      <c r="I272" s="715"/>
      <c r="J272" s="397"/>
      <c r="K272" s="398"/>
      <c r="L272" s="677"/>
      <c r="M272" s="677"/>
      <c r="N272" s="701"/>
      <c r="O272" s="700"/>
      <c r="P272" s="700"/>
      <c r="Q272" s="700"/>
      <c r="R272" s="677"/>
      <c r="S272" s="400"/>
      <c r="T272" s="400">
        <f>IFERROR(VLOOKUP($S272,TABLAS!$A$10:$B$14,2,FALSE),0)</f>
        <v>0</v>
      </c>
      <c r="U272" s="698"/>
      <c r="V272" s="697"/>
      <c r="W272" s="697"/>
      <c r="X272" s="443"/>
      <c r="Y272" s="401"/>
      <c r="Z272" s="401"/>
      <c r="AA272" s="401"/>
      <c r="AB272" s="401"/>
      <c r="AC272" s="401" t="str">
        <f>IFERROR(VLOOKUP(Y272,CONTROLES!$A$5:$Y$297,2,FALSE),"")</f>
        <v/>
      </c>
      <c r="AD272" s="401"/>
      <c r="AE272" s="401"/>
      <c r="AF272" s="401"/>
      <c r="AG272" s="401"/>
      <c r="AH272" s="401"/>
      <c r="AI272" s="401"/>
      <c r="AJ272" s="401"/>
      <c r="AK272" s="401"/>
      <c r="AL272" s="401" t="str">
        <f>IFERROR(VLOOKUP(AB272,CONTROLES!$A$5:$Y$297,2,FALSE),"")</f>
        <v/>
      </c>
      <c r="AM272" s="401"/>
      <c r="AN272" s="401"/>
      <c r="AO272" s="402" t="str">
        <f>IFERROR(VLOOKUP(Y272,CONTROLES!$A$6:$Y$25,24,FALSE),"")</f>
        <v/>
      </c>
      <c r="AP272" s="402" t="str">
        <f>IFERROR(VLOOKUP(Z272,CONTROLES!$A$6:$Y$25,24,FALSE),"")</f>
        <v/>
      </c>
      <c r="AQ272" s="402" t="str">
        <f>IFERROR(VLOOKUP(AA272,CONTROLES!$A$6:$Y$25,24,FALSE),"")</f>
        <v/>
      </c>
      <c r="AR272" s="402" t="str">
        <f>IFERROR(VLOOKUP(AB272,CONTROLES!$A$6:$Y$25,24,FALSE),"")</f>
        <v/>
      </c>
      <c r="AS272" s="401" t="str">
        <f>IFERROR(VLOOKUP(Y272,CONTROLES!$A$6:$Y$25,5,FALSE),"")</f>
        <v/>
      </c>
      <c r="AT272" s="401" t="str">
        <f>IFERROR(VLOOKUP(Z272,CONTROLES!$A$6:$Y$25,5,FALSE),"")</f>
        <v/>
      </c>
      <c r="AU272" s="401" t="str">
        <f>IFERROR(VLOOKUP(AA272,CONTROLES!$A$6:$Y$25,5,FALSE),"")</f>
        <v/>
      </c>
      <c r="AV272" s="401" t="str">
        <f>IFERROR(VLOOKUP(AB272,CONTROLES!$A$6:$Y$25,5,FALSE),"")</f>
        <v/>
      </c>
      <c r="AW272" s="403">
        <f t="shared" si="42"/>
        <v>0</v>
      </c>
      <c r="AX272" s="403">
        <f t="shared" si="43"/>
        <v>0</v>
      </c>
      <c r="AY272" s="675"/>
      <c r="AZ272" s="672"/>
      <c r="BA272" s="441"/>
      <c r="BB272" s="671"/>
      <c r="BC272" s="672"/>
      <c r="BD272" s="673"/>
      <c r="BE272" s="443"/>
      <c r="BF272" s="684"/>
      <c r="BG272" s="686"/>
      <c r="BH272" s="679"/>
      <c r="BI272" s="681"/>
      <c r="BJ272" s="682"/>
      <c r="BK272" s="682"/>
    </row>
    <row r="273" spans="1:63" x14ac:dyDescent="0.25">
      <c r="A273" s="669"/>
      <c r="B273" s="669"/>
      <c r="C273" s="677"/>
      <c r="D273" s="715"/>
      <c r="E273" s="715"/>
      <c r="F273" s="714"/>
      <c r="G273" s="714"/>
      <c r="H273" s="714"/>
      <c r="I273" s="715"/>
      <c r="J273" s="397"/>
      <c r="K273" s="398"/>
      <c r="L273" s="677"/>
      <c r="M273" s="677"/>
      <c r="N273" s="701"/>
      <c r="O273" s="700"/>
      <c r="P273" s="700"/>
      <c r="Q273" s="700"/>
      <c r="R273" s="677"/>
      <c r="S273" s="400"/>
      <c r="T273" s="400">
        <f>IFERROR(VLOOKUP($S273,TABLAS!$A$10:$B$14,2,FALSE),0)</f>
        <v>0</v>
      </c>
      <c r="U273" s="698"/>
      <c r="V273" s="697"/>
      <c r="W273" s="697"/>
      <c r="X273" s="443"/>
      <c r="Y273" s="401"/>
      <c r="Z273" s="401"/>
      <c r="AA273" s="401"/>
      <c r="AB273" s="401"/>
      <c r="AC273" s="401" t="str">
        <f>IFERROR(VLOOKUP(Y273,CONTROLES!$A$5:$Y$297,2,FALSE),"")</f>
        <v/>
      </c>
      <c r="AD273" s="401"/>
      <c r="AE273" s="401"/>
      <c r="AF273" s="401"/>
      <c r="AG273" s="401"/>
      <c r="AH273" s="401"/>
      <c r="AI273" s="401"/>
      <c r="AJ273" s="401"/>
      <c r="AK273" s="401"/>
      <c r="AL273" s="401" t="str">
        <f>IFERROR(VLOOKUP(AB273,CONTROLES!$A$5:$Y$297,2,FALSE),"")</f>
        <v/>
      </c>
      <c r="AM273" s="401"/>
      <c r="AN273" s="401"/>
      <c r="AO273" s="402" t="str">
        <f>IFERROR(VLOOKUP(Y273,CONTROLES!$A$6:$Y$25,24,FALSE),"")</f>
        <v/>
      </c>
      <c r="AP273" s="402" t="str">
        <f>IFERROR(VLOOKUP(Z273,CONTROLES!$A$6:$Y$25,24,FALSE),"")</f>
        <v/>
      </c>
      <c r="AQ273" s="402" t="str">
        <f>IFERROR(VLOOKUP(AA273,CONTROLES!$A$6:$Y$25,24,FALSE),"")</f>
        <v/>
      </c>
      <c r="AR273" s="402" t="str">
        <f>IFERROR(VLOOKUP(AB273,CONTROLES!$A$6:$Y$25,24,FALSE),"")</f>
        <v/>
      </c>
      <c r="AS273" s="401" t="str">
        <f>IFERROR(VLOOKUP(Y273,CONTROLES!$A$6:$Y$25,5,FALSE),"")</f>
        <v/>
      </c>
      <c r="AT273" s="401" t="str">
        <f>IFERROR(VLOOKUP(Z273,CONTROLES!$A$6:$Y$25,5,FALSE),"")</f>
        <v/>
      </c>
      <c r="AU273" s="401" t="str">
        <f>IFERROR(VLOOKUP(AA273,CONTROLES!$A$6:$Y$25,5,FALSE),"")</f>
        <v/>
      </c>
      <c r="AV273" s="401" t="str">
        <f>IFERROR(VLOOKUP(AB273,CONTROLES!$A$6:$Y$25,5,FALSE),"")</f>
        <v/>
      </c>
      <c r="AW273" s="403">
        <f t="shared" si="42"/>
        <v>0</v>
      </c>
      <c r="AX273" s="403">
        <f t="shared" si="43"/>
        <v>0</v>
      </c>
      <c r="AY273" s="675"/>
      <c r="AZ273" s="672"/>
      <c r="BA273" s="441"/>
      <c r="BB273" s="671"/>
      <c r="BC273" s="672"/>
      <c r="BD273" s="673"/>
      <c r="BE273" s="443"/>
      <c r="BF273" s="684"/>
      <c r="BG273" s="686"/>
      <c r="BH273" s="679"/>
      <c r="BI273" s="681"/>
      <c r="BJ273" s="682"/>
      <c r="BK273" s="682"/>
    </row>
    <row r="274" spans="1:63" x14ac:dyDescent="0.25">
      <c r="A274" s="669"/>
      <c r="B274" s="669"/>
      <c r="C274" s="677"/>
      <c r="D274" s="715"/>
      <c r="E274" s="715"/>
      <c r="F274" s="714"/>
      <c r="G274" s="714"/>
      <c r="H274" s="714"/>
      <c r="I274" s="715"/>
      <c r="J274" s="397"/>
      <c r="K274" s="398"/>
      <c r="L274" s="677"/>
      <c r="M274" s="677"/>
      <c r="N274" s="701"/>
      <c r="O274" s="700"/>
      <c r="P274" s="700"/>
      <c r="Q274" s="700"/>
      <c r="R274" s="677"/>
      <c r="S274" s="400"/>
      <c r="T274" s="400">
        <f>IFERROR(VLOOKUP($S274,TABLAS!$A$10:$B$14,2,FALSE),0)</f>
        <v>0</v>
      </c>
      <c r="U274" s="698"/>
      <c r="V274" s="697"/>
      <c r="W274" s="697"/>
      <c r="X274" s="443"/>
      <c r="Y274" s="401"/>
      <c r="Z274" s="401"/>
      <c r="AA274" s="401"/>
      <c r="AB274" s="401"/>
      <c r="AC274" s="401" t="str">
        <f>IFERROR(VLOOKUP(Y274,CONTROLES!$A$5:$Y$297,2,FALSE),"")</f>
        <v/>
      </c>
      <c r="AD274" s="401"/>
      <c r="AE274" s="401"/>
      <c r="AF274" s="401"/>
      <c r="AG274" s="401"/>
      <c r="AH274" s="401"/>
      <c r="AI274" s="401"/>
      <c r="AJ274" s="401"/>
      <c r="AK274" s="401"/>
      <c r="AL274" s="401" t="str">
        <f>IFERROR(VLOOKUP(AB274,CONTROLES!$A$5:$Y$297,2,FALSE),"")</f>
        <v/>
      </c>
      <c r="AM274" s="401"/>
      <c r="AN274" s="401"/>
      <c r="AO274" s="402" t="str">
        <f>IFERROR(VLOOKUP(Y274,CONTROLES!$A$6:$Y$25,24,FALSE),"")</f>
        <v/>
      </c>
      <c r="AP274" s="402" t="str">
        <f>IFERROR(VLOOKUP(Z274,CONTROLES!$A$6:$Y$25,24,FALSE),"")</f>
        <v/>
      </c>
      <c r="AQ274" s="402" t="str">
        <f>IFERROR(VLOOKUP(AA274,CONTROLES!$A$6:$Y$25,24,FALSE),"")</f>
        <v/>
      </c>
      <c r="AR274" s="402" t="str">
        <f>IFERROR(VLOOKUP(AB274,CONTROLES!$A$6:$Y$25,24,FALSE),"")</f>
        <v/>
      </c>
      <c r="AS274" s="401" t="str">
        <f>IFERROR(VLOOKUP(Y274,CONTROLES!$A$6:$Y$25,5,FALSE),"")</f>
        <v/>
      </c>
      <c r="AT274" s="401" t="str">
        <f>IFERROR(VLOOKUP(Z274,CONTROLES!$A$6:$Y$25,5,FALSE),"")</f>
        <v/>
      </c>
      <c r="AU274" s="401" t="str">
        <f>IFERROR(VLOOKUP(AA274,CONTROLES!$A$6:$Y$25,5,FALSE),"")</f>
        <v/>
      </c>
      <c r="AV274" s="401" t="str">
        <f>IFERROR(VLOOKUP(AB274,CONTROLES!$A$6:$Y$25,5,FALSE),"")</f>
        <v/>
      </c>
      <c r="AW274" s="403">
        <f t="shared" si="42"/>
        <v>0</v>
      </c>
      <c r="AX274" s="403">
        <f t="shared" si="43"/>
        <v>0</v>
      </c>
      <c r="AY274" s="675"/>
      <c r="AZ274" s="672"/>
      <c r="BA274" s="441"/>
      <c r="BB274" s="671"/>
      <c r="BC274" s="672"/>
      <c r="BD274" s="673"/>
      <c r="BE274" s="443"/>
      <c r="BF274" s="684"/>
      <c r="BG274" s="686"/>
      <c r="BH274" s="679"/>
      <c r="BI274" s="681"/>
      <c r="BJ274" s="682"/>
      <c r="BK274" s="682"/>
    </row>
    <row r="275" spans="1:63" x14ac:dyDescent="0.25">
      <c r="A275" s="669"/>
      <c r="B275" s="669"/>
      <c r="C275" s="677"/>
      <c r="D275" s="715"/>
      <c r="E275" s="715"/>
      <c r="F275" s="714"/>
      <c r="G275" s="714"/>
      <c r="H275" s="714"/>
      <c r="I275" s="715"/>
      <c r="J275" s="397"/>
      <c r="K275" s="398"/>
      <c r="L275" s="677"/>
      <c r="M275" s="677"/>
      <c r="N275" s="701"/>
      <c r="O275" s="700"/>
      <c r="P275" s="700"/>
      <c r="Q275" s="700"/>
      <c r="R275" s="677"/>
      <c r="S275" s="400"/>
      <c r="T275" s="400">
        <f>IFERROR(VLOOKUP($S275,TABLAS!$A$10:$B$14,2,FALSE),0)</f>
        <v>0</v>
      </c>
      <c r="U275" s="698"/>
      <c r="V275" s="697"/>
      <c r="W275" s="697"/>
      <c r="X275" s="443"/>
      <c r="Y275" s="401"/>
      <c r="Z275" s="401"/>
      <c r="AA275" s="401"/>
      <c r="AB275" s="401"/>
      <c r="AC275" s="401" t="str">
        <f>IFERROR(VLOOKUP(Y275,CONTROLES!$A$5:$Y$297,2,FALSE),"")</f>
        <v/>
      </c>
      <c r="AD275" s="401"/>
      <c r="AE275" s="401"/>
      <c r="AF275" s="401"/>
      <c r="AG275" s="401"/>
      <c r="AH275" s="401"/>
      <c r="AI275" s="401"/>
      <c r="AJ275" s="401"/>
      <c r="AK275" s="401"/>
      <c r="AL275" s="401" t="str">
        <f>IFERROR(VLOOKUP(AB275,CONTROLES!$A$5:$Y$297,2,FALSE),"")</f>
        <v/>
      </c>
      <c r="AM275" s="401"/>
      <c r="AN275" s="401"/>
      <c r="AO275" s="402" t="str">
        <f>IFERROR(VLOOKUP(Y275,CONTROLES!$A$6:$Y$25,24,FALSE),"")</f>
        <v/>
      </c>
      <c r="AP275" s="402" t="str">
        <f>IFERROR(VLOOKUP(Z275,CONTROLES!$A$6:$Y$25,24,FALSE),"")</f>
        <v/>
      </c>
      <c r="AQ275" s="402" t="str">
        <f>IFERROR(VLOOKUP(AA275,CONTROLES!$A$6:$Y$25,24,FALSE),"")</f>
        <v/>
      </c>
      <c r="AR275" s="402" t="str">
        <f>IFERROR(VLOOKUP(AB275,CONTROLES!$A$6:$Y$25,24,FALSE),"")</f>
        <v/>
      </c>
      <c r="AS275" s="401" t="str">
        <f>IFERROR(VLOOKUP(Y275,CONTROLES!$A$6:$Y$25,5,FALSE),"")</f>
        <v/>
      </c>
      <c r="AT275" s="401" t="str">
        <f>IFERROR(VLOOKUP(Z275,CONTROLES!$A$6:$Y$25,5,FALSE),"")</f>
        <v/>
      </c>
      <c r="AU275" s="401" t="str">
        <f>IFERROR(VLOOKUP(AA275,CONTROLES!$A$6:$Y$25,5,FALSE),"")</f>
        <v/>
      </c>
      <c r="AV275" s="401" t="str">
        <f>IFERROR(VLOOKUP(AB275,CONTROLES!$A$6:$Y$25,5,FALSE),"")</f>
        <v/>
      </c>
      <c r="AW275" s="403">
        <f t="shared" si="42"/>
        <v>0</v>
      </c>
      <c r="AX275" s="403">
        <f t="shared" si="43"/>
        <v>0</v>
      </c>
      <c r="AY275" s="675"/>
      <c r="AZ275" s="672"/>
      <c r="BA275" s="441"/>
      <c r="BB275" s="671"/>
      <c r="BC275" s="672"/>
      <c r="BD275" s="673"/>
      <c r="BE275" s="443"/>
      <c r="BF275" s="684"/>
      <c r="BG275" s="686"/>
      <c r="BH275" s="679"/>
      <c r="BI275" s="681"/>
      <c r="BJ275" s="682"/>
      <c r="BK275" s="682"/>
    </row>
    <row r="276" spans="1:63" x14ac:dyDescent="0.25">
      <c r="A276" s="669"/>
      <c r="B276" s="669"/>
      <c r="C276" s="677"/>
      <c r="D276" s="716"/>
      <c r="E276" s="716"/>
      <c r="F276" s="714"/>
      <c r="G276" s="714"/>
      <c r="H276" s="714"/>
      <c r="I276" s="716"/>
      <c r="J276" s="397"/>
      <c r="K276" s="398"/>
      <c r="L276" s="677"/>
      <c r="M276" s="677"/>
      <c r="N276" s="701"/>
      <c r="O276" s="700"/>
      <c r="P276" s="700"/>
      <c r="Q276" s="700"/>
      <c r="R276" s="677"/>
      <c r="S276" s="400"/>
      <c r="T276" s="400">
        <f>IFERROR(VLOOKUP($S276,TABLAS!$A$10:$B$14,2,FALSE),0)</f>
        <v>0</v>
      </c>
      <c r="U276" s="698"/>
      <c r="V276" s="697"/>
      <c r="W276" s="697"/>
      <c r="X276" s="443"/>
      <c r="Y276" s="401"/>
      <c r="Z276" s="401"/>
      <c r="AA276" s="401"/>
      <c r="AB276" s="401"/>
      <c r="AC276" s="401" t="str">
        <f>IFERROR(VLOOKUP(Y276,CONTROLES!$A$5:$Y$297,2,FALSE),"")</f>
        <v/>
      </c>
      <c r="AD276" s="401"/>
      <c r="AE276" s="401"/>
      <c r="AF276" s="401"/>
      <c r="AG276" s="401"/>
      <c r="AH276" s="401"/>
      <c r="AI276" s="401"/>
      <c r="AJ276" s="401"/>
      <c r="AK276" s="401"/>
      <c r="AL276" s="401" t="str">
        <f>IFERROR(VLOOKUP(AB276,CONTROLES!$A$5:$Y$297,2,FALSE),"")</f>
        <v/>
      </c>
      <c r="AM276" s="401"/>
      <c r="AN276" s="401"/>
      <c r="AO276" s="402" t="str">
        <f>IFERROR(VLOOKUP(Y276,CONTROLES!$A$6:$Y$25,24,FALSE),"")</f>
        <v/>
      </c>
      <c r="AP276" s="402" t="str">
        <f>IFERROR(VLOOKUP(Z276,CONTROLES!$A$6:$Y$25,24,FALSE),"")</f>
        <v/>
      </c>
      <c r="AQ276" s="402" t="str">
        <f>IFERROR(VLOOKUP(AA276,CONTROLES!$A$6:$Y$25,24,FALSE),"")</f>
        <v/>
      </c>
      <c r="AR276" s="402" t="str">
        <f>IFERROR(VLOOKUP(AB276,CONTROLES!$A$6:$Y$25,24,FALSE),"")</f>
        <v/>
      </c>
      <c r="AS276" s="401" t="str">
        <f>IFERROR(VLOOKUP(Y276,CONTROLES!$A$6:$Y$25,5,FALSE),"")</f>
        <v/>
      </c>
      <c r="AT276" s="401" t="str">
        <f>IFERROR(VLOOKUP(Z276,CONTROLES!$A$6:$Y$25,5,FALSE),"")</f>
        <v/>
      </c>
      <c r="AU276" s="401" t="str">
        <f>IFERROR(VLOOKUP(AA276,CONTROLES!$A$6:$Y$25,5,FALSE),"")</f>
        <v/>
      </c>
      <c r="AV276" s="401" t="str">
        <f>IFERROR(VLOOKUP(AB276,CONTROLES!$A$6:$Y$25,5,FALSE),"")</f>
        <v/>
      </c>
      <c r="AW276" s="403">
        <f t="shared" si="42"/>
        <v>0</v>
      </c>
      <c r="AX276" s="403">
        <f t="shared" si="43"/>
        <v>0</v>
      </c>
      <c r="AY276" s="676"/>
      <c r="AZ276" s="672"/>
      <c r="BA276" s="442"/>
      <c r="BB276" s="671"/>
      <c r="BC276" s="672"/>
      <c r="BD276" s="673"/>
      <c r="BE276" s="443"/>
      <c r="BF276" s="685"/>
      <c r="BG276" s="686"/>
      <c r="BH276" s="680"/>
      <c r="BI276" s="681"/>
      <c r="BJ276" s="682"/>
      <c r="BK276" s="682"/>
    </row>
    <row r="277" spans="1:63" ht="14.25" customHeight="1" x14ac:dyDescent="0.25">
      <c r="A277" s="669">
        <f>A270+1</f>
        <v>40</v>
      </c>
      <c r="B277" s="666" t="s">
        <v>454</v>
      </c>
      <c r="C277" s="677" t="s">
        <v>316</v>
      </c>
      <c r="D277" s="693" t="s">
        <v>455</v>
      </c>
      <c r="E277" s="693" t="s">
        <v>456</v>
      </c>
      <c r="F277" s="714" t="s">
        <v>132</v>
      </c>
      <c r="G277" s="714" t="s">
        <v>133</v>
      </c>
      <c r="H277" s="714" t="s">
        <v>134</v>
      </c>
      <c r="I277" s="693" t="s">
        <v>457</v>
      </c>
      <c r="J277" s="397">
        <v>1</v>
      </c>
      <c r="K277" s="398" t="s">
        <v>458</v>
      </c>
      <c r="L277" s="677" t="s">
        <v>459</v>
      </c>
      <c r="M277" s="677" t="s">
        <v>160</v>
      </c>
      <c r="N277" s="701" t="s">
        <v>226</v>
      </c>
      <c r="O277" s="700" t="s">
        <v>305</v>
      </c>
      <c r="P277" s="700" t="s">
        <v>339</v>
      </c>
      <c r="Q277" s="700" t="s">
        <v>325</v>
      </c>
      <c r="R277" s="677" t="s">
        <v>210</v>
      </c>
      <c r="S277" s="400" t="s">
        <v>144</v>
      </c>
      <c r="T277" s="400">
        <f>IFERROR(VLOOKUP($S277,TABLAS!$A$10:$B$14,2,FALSE),0)</f>
        <v>5</v>
      </c>
      <c r="U277" s="698" t="s">
        <v>145</v>
      </c>
      <c r="V277" s="697">
        <f>IFERROR(VLOOKUP($U277,#REF!,2,FALSE),0)</f>
        <v>0</v>
      </c>
      <c r="W277" s="697">
        <f>MAX($T277:$T283)*V277</f>
        <v>0</v>
      </c>
      <c r="X277" s="443" t="b">
        <f>IF(OR(W277="11",W277="12",W277="21",W277="22",W277="31"),"BAJO",IF(OR(W277="13",W277="23",W277="32",W277="41"),"LEVE",IF(OR(W277="14",W277="15",W277="24",W277="33",W277="43",W277="42",W277="52",W277="51"),"MODERADO",IF(OR(W277="25",W277="34",W277="35",W277="44",W277="45",W277="53",W277="54",W277="55"),"IMPORTANTE"))))</f>
        <v>0</v>
      </c>
      <c r="Y277" s="401"/>
      <c r="Z277" s="401"/>
      <c r="AA277" s="401"/>
      <c r="AB277" s="401"/>
      <c r="AC277" s="401" t="str">
        <f>IFERROR(VLOOKUP(Y277,CONTROLES!$A$5:$Y$297,2,FALSE),"")</f>
        <v/>
      </c>
      <c r="AD277" s="401"/>
      <c r="AE277" s="401"/>
      <c r="AF277" s="401"/>
      <c r="AG277" s="401"/>
      <c r="AH277" s="401"/>
      <c r="AI277" s="401"/>
      <c r="AJ277" s="401"/>
      <c r="AK277" s="401"/>
      <c r="AL277" s="401" t="str">
        <f>IFERROR(VLOOKUP(AB277,CONTROLES!$A$5:$Y$297,2,FALSE),"")</f>
        <v/>
      </c>
      <c r="AM277" s="401"/>
      <c r="AN277" s="401"/>
      <c r="AO277" s="402" t="str">
        <f>IFERROR(VLOOKUP(Y277,CONTROLES!$A$6:$Y$25,24,FALSE),"")</f>
        <v/>
      </c>
      <c r="AP277" s="402" t="str">
        <f>IFERROR(VLOOKUP(Z277,CONTROLES!$A$6:$Y$25,24,FALSE),"")</f>
        <v/>
      </c>
      <c r="AQ277" s="402" t="str">
        <f>IFERROR(VLOOKUP(AA277,CONTROLES!$A$6:$Y$25,24,FALSE),"")</f>
        <v/>
      </c>
      <c r="AR277" s="402" t="str">
        <f>IFERROR(VLOOKUP(AB277,CONTROLES!$A$6:$Y$25,24,FALSE),"")</f>
        <v/>
      </c>
      <c r="AS277" s="401" t="str">
        <f>IFERROR(VLOOKUP(Y277,CONTROLES!$A$6:$Y$25,5,FALSE),"")</f>
        <v/>
      </c>
      <c r="AT277" s="401" t="str">
        <f>IFERROR(VLOOKUP(Z277,CONTROLES!$A$6:$Y$25,5,FALSE),"")</f>
        <v/>
      </c>
      <c r="AU277" s="401" t="str">
        <f>IFERROR(VLOOKUP(AA277,CONTROLES!$A$6:$Y$25,5,FALSE),"")</f>
        <v/>
      </c>
      <c r="AV277" s="401" t="str">
        <f>IFERROR(VLOOKUP(AB277,CONTROLES!$A$6:$Y$25,5,FALSE),"")</f>
        <v/>
      </c>
      <c r="AW277" s="403">
        <f t="shared" si="42"/>
        <v>0</v>
      </c>
      <c r="AX277" s="403">
        <f t="shared" si="43"/>
        <v>0</v>
      </c>
      <c r="AY277" s="674" t="str">
        <f>IF(MAX(AX277:AX283)&gt;MAX(BF277:BF283),"Consecuencia",IF(MAX(AX277:AX283)&gt;MAX(BF277:BF283),"Probabilidad",""))</f>
        <v/>
      </c>
      <c r="AZ277" s="672">
        <f>IF(AY277="Probabilidad",MAX(BF277:BF283),MAX(AX277:AX283))</f>
        <v>0</v>
      </c>
      <c r="BA277" s="440" t="str" cm="1">
        <f t="array" ref="BA277">IF(OR(AY277="Consecuencia",AY277="Probabilidad"),IF(AZ277&lt;CONTROLES!$AA$16:$AB$16,IF(AND(AZ277&gt;=CONTROLES!$AA$15,AZ277&lt;CONTROLES!$AB$15),CONTROLES!$AC$15,IF(AND(AZ277&gt;=CONTROLES!$AA$14,AZ277&lt;CONTROLES!$AB$14),CONTROLES!$AC$14,IF(AND(AZ277&gt;=CONTROLES!$AA$13,AZ277&lt;CONTROLES!$AB$13),CONTROLES!$AC$13,IF(AND(AZ277&gt;=CONTROLES!$AA$12,AZ277&lt;=CONTROLES!$AB$12),CONTROLES!$AC$12))))),"")</f>
        <v/>
      </c>
      <c r="BB277" s="671" t="s">
        <v>144</v>
      </c>
      <c r="BC277" s="672">
        <f>VLOOKUP(BB277,TABLAS!$A$10:$B$14,2,FALSE)</f>
        <v>5</v>
      </c>
      <c r="BD277" s="673" t="s">
        <v>211</v>
      </c>
      <c r="BE277" s="443">
        <f>VLOOKUP(BD277,TABLAS!$A$2:$B$6,2,FALSE)</f>
        <v>2</v>
      </c>
      <c r="BF277" s="683" t="str">
        <f>BC277&amp;BE277</f>
        <v>52</v>
      </c>
      <c r="BG277" s="686" t="str">
        <f>IF(OR(BF277="11",BF277="12",BF277="21",BF277="22",BF277="31"),"BAJO",IF(OR(BF277="13",BF277="23",BF277="32",BF277="41"),"LEVE",IF(OR(BF277="14",BF277="15",BF277="24",BF277="33",BF277="43",BF277="42",BF277="52",BF277="51"),"MODERADO",IF(OR(BF277="25",BF277="34",BF277="35",BF277="44",BF277="45",BF277="53",BF277="54",BF277="55"),"IMPORTANTE",""))))</f>
        <v>MODERADO</v>
      </c>
      <c r="BH277" s="678" t="s">
        <v>148</v>
      </c>
      <c r="BI277" s="681" t="s">
        <v>189</v>
      </c>
      <c r="BJ277" s="682" t="str">
        <f>IF(BH277="SI","NO","SI")</f>
        <v>NO</v>
      </c>
      <c r="BK277" s="682"/>
    </row>
    <row r="278" spans="1:63" ht="14.25" customHeight="1" x14ac:dyDescent="0.25">
      <c r="A278" s="669"/>
      <c r="B278" s="667"/>
      <c r="C278" s="677"/>
      <c r="D278" s="715"/>
      <c r="E278" s="715"/>
      <c r="F278" s="714"/>
      <c r="G278" s="714"/>
      <c r="H278" s="714"/>
      <c r="I278" s="715"/>
      <c r="J278" s="397"/>
      <c r="K278" s="398"/>
      <c r="L278" s="677"/>
      <c r="M278" s="677"/>
      <c r="N278" s="701"/>
      <c r="O278" s="700"/>
      <c r="P278" s="700"/>
      <c r="Q278" s="700"/>
      <c r="R278" s="677"/>
      <c r="S278" s="400"/>
      <c r="T278" s="400">
        <f>IFERROR(VLOOKUP($S278,TABLAS!$A$10:$B$14,2,FALSE),0)</f>
        <v>0</v>
      </c>
      <c r="U278" s="698"/>
      <c r="V278" s="697"/>
      <c r="W278" s="697"/>
      <c r="X278" s="443"/>
      <c r="Y278" s="401"/>
      <c r="Z278" s="401"/>
      <c r="AA278" s="401"/>
      <c r="AB278" s="401"/>
      <c r="AC278" s="401" t="str">
        <f>IFERROR(VLOOKUP(Y278,CONTROLES!$A$5:$Y$297,2,FALSE),"")</f>
        <v/>
      </c>
      <c r="AD278" s="401"/>
      <c r="AE278" s="401"/>
      <c r="AF278" s="401"/>
      <c r="AG278" s="401"/>
      <c r="AH278" s="401"/>
      <c r="AI278" s="401"/>
      <c r="AJ278" s="401"/>
      <c r="AK278" s="401"/>
      <c r="AL278" s="401" t="str">
        <f>IFERROR(VLOOKUP(AB278,CONTROLES!$A$5:$Y$297,2,FALSE),"")</f>
        <v/>
      </c>
      <c r="AM278" s="401"/>
      <c r="AN278" s="401"/>
      <c r="AO278" s="402" t="str">
        <f>IFERROR(VLOOKUP(Y278,CONTROLES!$A$6:$Y$25,24,FALSE),"")</f>
        <v/>
      </c>
      <c r="AP278" s="402" t="str">
        <f>IFERROR(VLOOKUP(Z278,CONTROLES!$A$6:$Y$25,24,FALSE),"")</f>
        <v/>
      </c>
      <c r="AQ278" s="402" t="str">
        <f>IFERROR(VLOOKUP(AA278,CONTROLES!$A$6:$Y$25,24,FALSE),"")</f>
        <v/>
      </c>
      <c r="AR278" s="402" t="str">
        <f>IFERROR(VLOOKUP(AB278,CONTROLES!$A$6:$Y$25,24,FALSE),"")</f>
        <v/>
      </c>
      <c r="AS278" s="401" t="str">
        <f>IFERROR(VLOOKUP(Y278,CONTROLES!$A$6:$Y$25,5,FALSE),"")</f>
        <v/>
      </c>
      <c r="AT278" s="401" t="str">
        <f>IFERROR(VLOOKUP(Z278,CONTROLES!$A$6:$Y$25,5,FALSE),"")</f>
        <v/>
      </c>
      <c r="AU278" s="401" t="str">
        <f>IFERROR(VLOOKUP(AA278,CONTROLES!$A$6:$Y$25,5,FALSE),"")</f>
        <v/>
      </c>
      <c r="AV278" s="401" t="str">
        <f>IFERROR(VLOOKUP(AB278,CONTROLES!$A$6:$Y$25,5,FALSE),"")</f>
        <v/>
      </c>
      <c r="AW278" s="403">
        <f t="shared" si="42"/>
        <v>0</v>
      </c>
      <c r="AX278" s="403">
        <f t="shared" si="43"/>
        <v>0</v>
      </c>
      <c r="AY278" s="675"/>
      <c r="AZ278" s="672"/>
      <c r="BA278" s="441"/>
      <c r="BB278" s="671"/>
      <c r="BC278" s="672"/>
      <c r="BD278" s="673"/>
      <c r="BE278" s="443"/>
      <c r="BF278" s="684"/>
      <c r="BG278" s="686"/>
      <c r="BH278" s="679"/>
      <c r="BI278" s="681"/>
      <c r="BJ278" s="682"/>
      <c r="BK278" s="682"/>
    </row>
    <row r="279" spans="1:63" ht="14.25" customHeight="1" x14ac:dyDescent="0.25">
      <c r="A279" s="669"/>
      <c r="B279" s="667"/>
      <c r="C279" s="677"/>
      <c r="D279" s="715"/>
      <c r="E279" s="715"/>
      <c r="F279" s="714"/>
      <c r="G279" s="714"/>
      <c r="H279" s="714"/>
      <c r="I279" s="715"/>
      <c r="J279" s="397"/>
      <c r="K279" s="398"/>
      <c r="L279" s="677"/>
      <c r="M279" s="677"/>
      <c r="N279" s="701"/>
      <c r="O279" s="700"/>
      <c r="P279" s="700"/>
      <c r="Q279" s="700"/>
      <c r="R279" s="677"/>
      <c r="S279" s="400"/>
      <c r="T279" s="400">
        <f>IFERROR(VLOOKUP($S279,TABLAS!$A$10:$B$14,2,FALSE),0)</f>
        <v>0</v>
      </c>
      <c r="U279" s="698"/>
      <c r="V279" s="697"/>
      <c r="W279" s="697"/>
      <c r="X279" s="443"/>
      <c r="Y279" s="401"/>
      <c r="Z279" s="401"/>
      <c r="AA279" s="401"/>
      <c r="AB279" s="401"/>
      <c r="AC279" s="401" t="str">
        <f>IFERROR(VLOOKUP(Y279,CONTROLES!$A$5:$Y$297,2,FALSE),"")</f>
        <v/>
      </c>
      <c r="AD279" s="401"/>
      <c r="AE279" s="401"/>
      <c r="AF279" s="401"/>
      <c r="AG279" s="401"/>
      <c r="AH279" s="401"/>
      <c r="AI279" s="401"/>
      <c r="AJ279" s="401"/>
      <c r="AK279" s="401"/>
      <c r="AL279" s="401" t="str">
        <f>IFERROR(VLOOKUP(AB279,CONTROLES!$A$5:$Y$297,2,FALSE),"")</f>
        <v/>
      </c>
      <c r="AM279" s="401"/>
      <c r="AN279" s="401"/>
      <c r="AO279" s="402" t="str">
        <f>IFERROR(VLOOKUP(Y279,CONTROLES!$A$6:$Y$25,24,FALSE),"")</f>
        <v/>
      </c>
      <c r="AP279" s="402" t="str">
        <f>IFERROR(VLOOKUP(Z279,CONTROLES!$A$6:$Y$25,24,FALSE),"")</f>
        <v/>
      </c>
      <c r="AQ279" s="402" t="str">
        <f>IFERROR(VLOOKUP(AA279,CONTROLES!$A$6:$Y$25,24,FALSE),"")</f>
        <v/>
      </c>
      <c r="AR279" s="402" t="str">
        <f>IFERROR(VLOOKUP(AB279,CONTROLES!$A$6:$Y$25,24,FALSE),"")</f>
        <v/>
      </c>
      <c r="AS279" s="401" t="str">
        <f>IFERROR(VLOOKUP(Y279,CONTROLES!$A$6:$Y$25,5,FALSE),"")</f>
        <v/>
      </c>
      <c r="AT279" s="401" t="str">
        <f>IFERROR(VLOOKUP(Z279,CONTROLES!$A$6:$Y$25,5,FALSE),"")</f>
        <v/>
      </c>
      <c r="AU279" s="401" t="str">
        <f>IFERROR(VLOOKUP(AA279,CONTROLES!$A$6:$Y$25,5,FALSE),"")</f>
        <v/>
      </c>
      <c r="AV279" s="401" t="str">
        <f>IFERROR(VLOOKUP(AB279,CONTROLES!$A$6:$Y$25,5,FALSE),"")</f>
        <v/>
      </c>
      <c r="AW279" s="403">
        <f t="shared" si="42"/>
        <v>0</v>
      </c>
      <c r="AX279" s="403">
        <f t="shared" si="43"/>
        <v>0</v>
      </c>
      <c r="AY279" s="675"/>
      <c r="AZ279" s="672"/>
      <c r="BA279" s="441"/>
      <c r="BB279" s="671"/>
      <c r="BC279" s="672"/>
      <c r="BD279" s="673"/>
      <c r="BE279" s="443"/>
      <c r="BF279" s="684"/>
      <c r="BG279" s="686"/>
      <c r="BH279" s="679"/>
      <c r="BI279" s="681"/>
      <c r="BJ279" s="682"/>
      <c r="BK279" s="682"/>
    </row>
    <row r="280" spans="1:63" ht="14.25" customHeight="1" x14ac:dyDescent="0.25">
      <c r="A280" s="669"/>
      <c r="B280" s="667"/>
      <c r="C280" s="677"/>
      <c r="D280" s="715"/>
      <c r="E280" s="715"/>
      <c r="F280" s="714"/>
      <c r="G280" s="714"/>
      <c r="H280" s="714"/>
      <c r="I280" s="715"/>
      <c r="J280" s="397"/>
      <c r="K280" s="398"/>
      <c r="L280" s="677"/>
      <c r="M280" s="677"/>
      <c r="N280" s="701"/>
      <c r="O280" s="700"/>
      <c r="P280" s="700"/>
      <c r="Q280" s="700"/>
      <c r="R280" s="677"/>
      <c r="S280" s="400"/>
      <c r="T280" s="400">
        <f>IFERROR(VLOOKUP($S280,TABLAS!$A$10:$B$14,2,FALSE),0)</f>
        <v>0</v>
      </c>
      <c r="U280" s="698"/>
      <c r="V280" s="697"/>
      <c r="W280" s="697"/>
      <c r="X280" s="443"/>
      <c r="Y280" s="401"/>
      <c r="Z280" s="401"/>
      <c r="AA280" s="401"/>
      <c r="AB280" s="401"/>
      <c r="AC280" s="401" t="str">
        <f>IFERROR(VLOOKUP(Y280,CONTROLES!$A$5:$Y$297,2,FALSE),"")</f>
        <v/>
      </c>
      <c r="AD280" s="401"/>
      <c r="AE280" s="401"/>
      <c r="AF280" s="401"/>
      <c r="AG280" s="401"/>
      <c r="AH280" s="401"/>
      <c r="AI280" s="401"/>
      <c r="AJ280" s="401"/>
      <c r="AK280" s="401"/>
      <c r="AL280" s="401" t="str">
        <f>IFERROR(VLOOKUP(AB280,CONTROLES!$A$5:$Y$297,2,FALSE),"")</f>
        <v/>
      </c>
      <c r="AM280" s="401"/>
      <c r="AN280" s="401"/>
      <c r="AO280" s="402" t="str">
        <f>IFERROR(VLOOKUP(Y280,CONTROLES!$A$6:$Y$25,24,FALSE),"")</f>
        <v/>
      </c>
      <c r="AP280" s="402" t="str">
        <f>IFERROR(VLOOKUP(Z280,CONTROLES!$A$6:$Y$25,24,FALSE),"")</f>
        <v/>
      </c>
      <c r="AQ280" s="402" t="str">
        <f>IFERROR(VLOOKUP(AA280,CONTROLES!$A$6:$Y$25,24,FALSE),"")</f>
        <v/>
      </c>
      <c r="AR280" s="402" t="str">
        <f>IFERROR(VLOOKUP(AB280,CONTROLES!$A$6:$Y$25,24,FALSE),"")</f>
        <v/>
      </c>
      <c r="AS280" s="401" t="str">
        <f>IFERROR(VLOOKUP(Y280,CONTROLES!$A$6:$Y$25,5,FALSE),"")</f>
        <v/>
      </c>
      <c r="AT280" s="401" t="str">
        <f>IFERROR(VLOOKUP(Z280,CONTROLES!$A$6:$Y$25,5,FALSE),"")</f>
        <v/>
      </c>
      <c r="AU280" s="401" t="str">
        <f>IFERROR(VLOOKUP(AA280,CONTROLES!$A$6:$Y$25,5,FALSE),"")</f>
        <v/>
      </c>
      <c r="AV280" s="401" t="str">
        <f>IFERROR(VLOOKUP(AB280,CONTROLES!$A$6:$Y$25,5,FALSE),"")</f>
        <v/>
      </c>
      <c r="AW280" s="403">
        <f t="shared" si="42"/>
        <v>0</v>
      </c>
      <c r="AX280" s="403">
        <f t="shared" si="43"/>
        <v>0</v>
      </c>
      <c r="AY280" s="675"/>
      <c r="AZ280" s="672"/>
      <c r="BA280" s="441"/>
      <c r="BB280" s="671"/>
      <c r="BC280" s="672"/>
      <c r="BD280" s="673"/>
      <c r="BE280" s="443"/>
      <c r="BF280" s="684"/>
      <c r="BG280" s="686"/>
      <c r="BH280" s="679"/>
      <c r="BI280" s="681"/>
      <c r="BJ280" s="682"/>
      <c r="BK280" s="682"/>
    </row>
    <row r="281" spans="1:63" ht="14.25" customHeight="1" x14ac:dyDescent="0.25">
      <c r="A281" s="669"/>
      <c r="B281" s="667"/>
      <c r="C281" s="677"/>
      <c r="D281" s="715"/>
      <c r="E281" s="715"/>
      <c r="F281" s="714"/>
      <c r="G281" s="714"/>
      <c r="H281" s="714"/>
      <c r="I281" s="715"/>
      <c r="J281" s="397"/>
      <c r="K281" s="398"/>
      <c r="L281" s="677"/>
      <c r="M281" s="677"/>
      <c r="N281" s="701"/>
      <c r="O281" s="700"/>
      <c r="P281" s="700"/>
      <c r="Q281" s="700"/>
      <c r="R281" s="677"/>
      <c r="S281" s="400"/>
      <c r="T281" s="400">
        <f>IFERROR(VLOOKUP($S281,TABLAS!$A$10:$B$14,2,FALSE),0)</f>
        <v>0</v>
      </c>
      <c r="U281" s="698"/>
      <c r="V281" s="697"/>
      <c r="W281" s="697"/>
      <c r="X281" s="443"/>
      <c r="Y281" s="401"/>
      <c r="Z281" s="401"/>
      <c r="AA281" s="401"/>
      <c r="AB281" s="401"/>
      <c r="AC281" s="401" t="str">
        <f>IFERROR(VLOOKUP(Y281,CONTROLES!$A$5:$Y$297,2,FALSE),"")</f>
        <v/>
      </c>
      <c r="AD281" s="401"/>
      <c r="AE281" s="401"/>
      <c r="AF281" s="401"/>
      <c r="AG281" s="401"/>
      <c r="AH281" s="401"/>
      <c r="AI281" s="401"/>
      <c r="AJ281" s="401"/>
      <c r="AK281" s="401"/>
      <c r="AL281" s="401" t="str">
        <f>IFERROR(VLOOKUP(AB281,CONTROLES!$A$5:$Y$297,2,FALSE),"")</f>
        <v/>
      </c>
      <c r="AM281" s="401"/>
      <c r="AN281" s="401"/>
      <c r="AO281" s="402" t="str">
        <f>IFERROR(VLOOKUP(Y281,CONTROLES!$A$6:$Y$25,24,FALSE),"")</f>
        <v/>
      </c>
      <c r="AP281" s="402" t="str">
        <f>IFERROR(VLOOKUP(Z281,CONTROLES!$A$6:$Y$25,24,FALSE),"")</f>
        <v/>
      </c>
      <c r="AQ281" s="402" t="str">
        <f>IFERROR(VLOOKUP(AA281,CONTROLES!$A$6:$Y$25,24,FALSE),"")</f>
        <v/>
      </c>
      <c r="AR281" s="402" t="str">
        <f>IFERROR(VLOOKUP(AB281,CONTROLES!$A$6:$Y$25,24,FALSE),"")</f>
        <v/>
      </c>
      <c r="AS281" s="401" t="str">
        <f>IFERROR(VLOOKUP(Y281,CONTROLES!$A$6:$Y$25,5,FALSE),"")</f>
        <v/>
      </c>
      <c r="AT281" s="401" t="str">
        <f>IFERROR(VLOOKUP(Z281,CONTROLES!$A$6:$Y$25,5,FALSE),"")</f>
        <v/>
      </c>
      <c r="AU281" s="401" t="str">
        <f>IFERROR(VLOOKUP(AA281,CONTROLES!$A$6:$Y$25,5,FALSE),"")</f>
        <v/>
      </c>
      <c r="AV281" s="401" t="str">
        <f>IFERROR(VLOOKUP(AB281,CONTROLES!$A$6:$Y$25,5,FALSE),"")</f>
        <v/>
      </c>
      <c r="AW281" s="403">
        <f t="shared" si="42"/>
        <v>0</v>
      </c>
      <c r="AX281" s="403">
        <f t="shared" si="43"/>
        <v>0</v>
      </c>
      <c r="AY281" s="675"/>
      <c r="AZ281" s="672"/>
      <c r="BA281" s="441"/>
      <c r="BB281" s="671"/>
      <c r="BC281" s="672"/>
      <c r="BD281" s="673"/>
      <c r="BE281" s="443"/>
      <c r="BF281" s="684"/>
      <c r="BG281" s="686"/>
      <c r="BH281" s="679"/>
      <c r="BI281" s="681"/>
      <c r="BJ281" s="682"/>
      <c r="BK281" s="682"/>
    </row>
    <row r="282" spans="1:63" ht="14.25" customHeight="1" x14ac:dyDescent="0.25">
      <c r="A282" s="669"/>
      <c r="B282" s="667"/>
      <c r="C282" s="677"/>
      <c r="D282" s="715"/>
      <c r="E282" s="715"/>
      <c r="F282" s="714"/>
      <c r="G282" s="714"/>
      <c r="H282" s="714"/>
      <c r="I282" s="715"/>
      <c r="J282" s="397"/>
      <c r="K282" s="398"/>
      <c r="L282" s="677"/>
      <c r="M282" s="677"/>
      <c r="N282" s="701"/>
      <c r="O282" s="700"/>
      <c r="P282" s="700"/>
      <c r="Q282" s="700"/>
      <c r="R282" s="677"/>
      <c r="S282" s="400"/>
      <c r="T282" s="400">
        <f>IFERROR(VLOOKUP($S282,TABLAS!$A$10:$B$14,2,FALSE),0)</f>
        <v>0</v>
      </c>
      <c r="U282" s="698"/>
      <c r="V282" s="697"/>
      <c r="W282" s="697"/>
      <c r="X282" s="443"/>
      <c r="Y282" s="401"/>
      <c r="Z282" s="401"/>
      <c r="AA282" s="401"/>
      <c r="AB282" s="401"/>
      <c r="AC282" s="401" t="str">
        <f>IFERROR(VLOOKUP(Y282,CONTROLES!$A$5:$Y$297,2,FALSE),"")</f>
        <v/>
      </c>
      <c r="AD282" s="401"/>
      <c r="AE282" s="401"/>
      <c r="AF282" s="401"/>
      <c r="AG282" s="401"/>
      <c r="AH282" s="401"/>
      <c r="AI282" s="401"/>
      <c r="AJ282" s="401"/>
      <c r="AK282" s="401"/>
      <c r="AL282" s="401" t="str">
        <f>IFERROR(VLOOKUP(AB282,CONTROLES!$A$5:$Y$297,2,FALSE),"")</f>
        <v/>
      </c>
      <c r="AM282" s="401"/>
      <c r="AN282" s="401"/>
      <c r="AO282" s="402" t="str">
        <f>IFERROR(VLOOKUP(Y282,CONTROLES!$A$6:$Y$25,24,FALSE),"")</f>
        <v/>
      </c>
      <c r="AP282" s="402" t="str">
        <f>IFERROR(VLOOKUP(Z282,CONTROLES!$A$6:$Y$25,24,FALSE),"")</f>
        <v/>
      </c>
      <c r="AQ282" s="402" t="str">
        <f>IFERROR(VLOOKUP(AA282,CONTROLES!$A$6:$Y$25,24,FALSE),"")</f>
        <v/>
      </c>
      <c r="AR282" s="402" t="str">
        <f>IFERROR(VLOOKUP(AB282,CONTROLES!$A$6:$Y$25,24,FALSE),"")</f>
        <v/>
      </c>
      <c r="AS282" s="401" t="str">
        <f>IFERROR(VLOOKUP(Y282,CONTROLES!$A$6:$Y$25,5,FALSE),"")</f>
        <v/>
      </c>
      <c r="AT282" s="401" t="str">
        <f>IFERROR(VLOOKUP(Z282,CONTROLES!$A$6:$Y$25,5,FALSE),"")</f>
        <v/>
      </c>
      <c r="AU282" s="401" t="str">
        <f>IFERROR(VLOOKUP(AA282,CONTROLES!$A$6:$Y$25,5,FALSE),"")</f>
        <v/>
      </c>
      <c r="AV282" s="401" t="str">
        <f>IFERROR(VLOOKUP(AB282,CONTROLES!$A$6:$Y$25,5,FALSE),"")</f>
        <v/>
      </c>
      <c r="AW282" s="403">
        <f t="shared" si="42"/>
        <v>0</v>
      </c>
      <c r="AX282" s="403">
        <f t="shared" si="43"/>
        <v>0</v>
      </c>
      <c r="AY282" s="675"/>
      <c r="AZ282" s="672"/>
      <c r="BA282" s="441"/>
      <c r="BB282" s="671"/>
      <c r="BC282" s="672"/>
      <c r="BD282" s="673"/>
      <c r="BE282" s="443"/>
      <c r="BF282" s="684"/>
      <c r="BG282" s="686"/>
      <c r="BH282" s="679"/>
      <c r="BI282" s="681"/>
      <c r="BJ282" s="682"/>
      <c r="BK282" s="682"/>
    </row>
    <row r="283" spans="1:63" ht="14.25" customHeight="1" x14ac:dyDescent="0.25">
      <c r="A283" s="669"/>
      <c r="B283" s="668"/>
      <c r="C283" s="677"/>
      <c r="D283" s="716"/>
      <c r="E283" s="716"/>
      <c r="F283" s="714"/>
      <c r="G283" s="714"/>
      <c r="H283" s="714"/>
      <c r="I283" s="716"/>
      <c r="J283" s="397"/>
      <c r="K283" s="398"/>
      <c r="L283" s="677"/>
      <c r="M283" s="677"/>
      <c r="N283" s="701"/>
      <c r="O283" s="700"/>
      <c r="P283" s="700"/>
      <c r="Q283" s="700"/>
      <c r="R283" s="677"/>
      <c r="S283" s="400"/>
      <c r="T283" s="400">
        <f>IFERROR(VLOOKUP($S283,TABLAS!$A$10:$B$14,2,FALSE),0)</f>
        <v>0</v>
      </c>
      <c r="U283" s="698"/>
      <c r="V283" s="697"/>
      <c r="W283" s="697"/>
      <c r="X283" s="443"/>
      <c r="Y283" s="401"/>
      <c r="Z283" s="401"/>
      <c r="AA283" s="401"/>
      <c r="AB283" s="401"/>
      <c r="AC283" s="401" t="str">
        <f>IFERROR(VLOOKUP(Y283,CONTROLES!$A$5:$Y$297,2,FALSE),"")</f>
        <v/>
      </c>
      <c r="AD283" s="401"/>
      <c r="AE283" s="401"/>
      <c r="AF283" s="401"/>
      <c r="AG283" s="401"/>
      <c r="AH283" s="401"/>
      <c r="AI283" s="401"/>
      <c r="AJ283" s="401"/>
      <c r="AK283" s="401"/>
      <c r="AL283" s="401" t="str">
        <f>IFERROR(VLOOKUP(AB283,CONTROLES!$A$5:$Y$297,2,FALSE),"")</f>
        <v/>
      </c>
      <c r="AM283" s="401"/>
      <c r="AN283" s="401"/>
      <c r="AO283" s="402" t="str">
        <f>IFERROR(VLOOKUP(Y283,CONTROLES!$A$6:$Y$25,24,FALSE),"")</f>
        <v/>
      </c>
      <c r="AP283" s="402" t="str">
        <f>IFERROR(VLOOKUP(Z283,CONTROLES!$A$6:$Y$25,24,FALSE),"")</f>
        <v/>
      </c>
      <c r="AQ283" s="402" t="str">
        <f>IFERROR(VLOOKUP(AA283,CONTROLES!$A$6:$Y$25,24,FALSE),"")</f>
        <v/>
      </c>
      <c r="AR283" s="402" t="str">
        <f>IFERROR(VLOOKUP(AB283,CONTROLES!$A$6:$Y$25,24,FALSE),"")</f>
        <v/>
      </c>
      <c r="AS283" s="401" t="str">
        <f>IFERROR(VLOOKUP(Y283,CONTROLES!$A$6:$Y$25,5,FALSE),"")</f>
        <v/>
      </c>
      <c r="AT283" s="401" t="str">
        <f>IFERROR(VLOOKUP(Z283,CONTROLES!$A$6:$Y$25,5,FALSE),"")</f>
        <v/>
      </c>
      <c r="AU283" s="401" t="str">
        <f>IFERROR(VLOOKUP(AA283,CONTROLES!$A$6:$Y$25,5,FALSE),"")</f>
        <v/>
      </c>
      <c r="AV283" s="401" t="str">
        <f>IFERROR(VLOOKUP(AB283,CONTROLES!$A$6:$Y$25,5,FALSE),"")</f>
        <v/>
      </c>
      <c r="AW283" s="403">
        <f t="shared" si="42"/>
        <v>0</v>
      </c>
      <c r="AX283" s="403">
        <f t="shared" si="43"/>
        <v>0</v>
      </c>
      <c r="AY283" s="676"/>
      <c r="AZ283" s="672"/>
      <c r="BA283" s="442"/>
      <c r="BB283" s="671"/>
      <c r="BC283" s="672"/>
      <c r="BD283" s="673"/>
      <c r="BE283" s="443"/>
      <c r="BF283" s="685"/>
      <c r="BG283" s="686"/>
      <c r="BH283" s="680"/>
      <c r="BI283" s="681"/>
      <c r="BJ283" s="682"/>
      <c r="BK283" s="682"/>
    </row>
    <row r="284" spans="1:63" x14ac:dyDescent="0.25">
      <c r="A284" s="669">
        <f>A277+1</f>
        <v>41</v>
      </c>
      <c r="B284" s="669" t="s">
        <v>460</v>
      </c>
      <c r="C284" s="677" t="s">
        <v>316</v>
      </c>
      <c r="D284" s="693" t="s">
        <v>461</v>
      </c>
      <c r="E284" s="693" t="s">
        <v>462</v>
      </c>
      <c r="F284" s="714" t="s">
        <v>132</v>
      </c>
      <c r="G284" s="714" t="s">
        <v>133</v>
      </c>
      <c r="H284" s="714" t="s">
        <v>134</v>
      </c>
      <c r="I284" s="693" t="s">
        <v>463</v>
      </c>
      <c r="J284" s="397">
        <v>1</v>
      </c>
      <c r="K284" s="398" t="s">
        <v>464</v>
      </c>
      <c r="L284" s="677" t="s">
        <v>465</v>
      </c>
      <c r="M284" s="677" t="s">
        <v>160</v>
      </c>
      <c r="N284" s="701" t="s">
        <v>226</v>
      </c>
      <c r="O284" s="700" t="s">
        <v>187</v>
      </c>
      <c r="P284" s="700" t="s">
        <v>339</v>
      </c>
      <c r="Q284" s="700" t="s">
        <v>325</v>
      </c>
      <c r="R284" s="677" t="s">
        <v>210</v>
      </c>
      <c r="S284" s="400" t="s">
        <v>146</v>
      </c>
      <c r="T284" s="400">
        <f>IFERROR(VLOOKUP($S284,TABLAS!$A$10:$B$14,2,FALSE),0)</f>
        <v>3</v>
      </c>
      <c r="U284" s="698" t="s">
        <v>211</v>
      </c>
      <c r="V284" s="697">
        <f>IFERROR(VLOOKUP($U284,#REF!,2,FALSE),0)</f>
        <v>0</v>
      </c>
      <c r="W284" s="697">
        <f>MAX($T284:$T290)*V284</f>
        <v>0</v>
      </c>
      <c r="X284" s="443" t="b">
        <f>IF(OR(W284="11",W284="12",W284="21",W284="22",W284="31"),"BAJO",IF(OR(W284="13",W284="23",W284="32",W284="41"),"LEVE",IF(OR(W284="14",W284="15",W284="24",W284="33",W284="43",W284="42",W284="52",W284="51"),"MODERADO",IF(OR(W284="25",W284="34",W284="35",W284="44",W284="45",W284="53",W284="54",W284="55"),"IMPORTANTE"))))</f>
        <v>0</v>
      </c>
      <c r="Y284" s="401">
        <v>171</v>
      </c>
      <c r="Z284" s="401"/>
      <c r="AA284" s="401"/>
      <c r="AB284" s="401"/>
      <c r="AC284" s="401" t="str">
        <f>IFERROR(VLOOKUP(Y284,CONTROLES!$A$5:$Y$297,2,FALSE),"")</f>
        <v>Cumplimiento del procedimiento de creditos consumo PR-CR01</v>
      </c>
      <c r="AD284" s="401"/>
      <c r="AE284" s="401"/>
      <c r="AF284" s="401"/>
      <c r="AG284" s="401"/>
      <c r="AH284" s="401"/>
      <c r="AI284" s="401"/>
      <c r="AJ284" s="401"/>
      <c r="AK284" s="401"/>
      <c r="AL284" s="401" t="str">
        <f>IFERROR(VLOOKUP(AB284,CONTROLES!$A$5:$Y$297,2,FALSE),"")</f>
        <v/>
      </c>
      <c r="AM284" s="401"/>
      <c r="AN284" s="401"/>
      <c r="AO284" s="402" t="str">
        <f>IFERROR(VLOOKUP(Y284,CONTROLES!$A$6:$Y$25,24,FALSE),"")</f>
        <v/>
      </c>
      <c r="AP284" s="402" t="str">
        <f>IFERROR(VLOOKUP(Z284,CONTROLES!$A$6:$Y$25,24,FALSE),"")</f>
        <v/>
      </c>
      <c r="AQ284" s="402" t="str">
        <f>IFERROR(VLOOKUP(AA284,CONTROLES!$A$6:$Y$25,24,FALSE),"")</f>
        <v/>
      </c>
      <c r="AR284" s="402" t="str">
        <f>IFERROR(VLOOKUP(AB284,CONTROLES!$A$6:$Y$25,24,FALSE),"")</f>
        <v/>
      </c>
      <c r="AS284" s="401" t="str">
        <f>IFERROR(VLOOKUP(Y284,CONTROLES!$A$6:$Y$25,5,FALSE),"")</f>
        <v/>
      </c>
      <c r="AT284" s="401" t="str">
        <f>IFERROR(VLOOKUP(Z284,CONTROLES!$A$6:$Y$25,5,FALSE),"")</f>
        <v/>
      </c>
      <c r="AU284" s="401" t="str">
        <f>IFERROR(VLOOKUP(AA284,CONTROLES!$A$6:$Y$25,5,FALSE),"")</f>
        <v/>
      </c>
      <c r="AV284" s="401" t="str">
        <f>IFERROR(VLOOKUP(AB284,CONTROLES!$A$6:$Y$25,5,FALSE),"")</f>
        <v/>
      </c>
      <c r="AW284" s="403">
        <f t="shared" si="42"/>
        <v>0</v>
      </c>
      <c r="AX284" s="403">
        <f t="shared" si="43"/>
        <v>0</v>
      </c>
      <c r="AY284" s="674" t="str">
        <f>IF(MAX(AX284:AX290)&gt;MAX(BF284:BF290),"Consecuencia",IF(MAX(AX284:AX290)&gt;MAX(BF284:BF290),"Probabilidad",""))</f>
        <v/>
      </c>
      <c r="AZ284" s="672">
        <f>IF(AY284="Probabilidad",MAX(BF284:BF290),MAX(AX284:AX290))</f>
        <v>0</v>
      </c>
      <c r="BA284" s="440" t="str" cm="1">
        <f t="array" ref="BA284">IF(OR(AY284="Consecuencia",AY284="Probabilidad"),IF(AZ284&lt;CONTROLES!$AA$16:$AB$16,IF(AND(AZ284&gt;=CONTROLES!$AA$15,AZ284&lt;CONTROLES!$AB$15),CONTROLES!$AC$15,IF(AND(AZ284&gt;=CONTROLES!$AA$14,AZ284&lt;CONTROLES!$AB$14),CONTROLES!$AC$14,IF(AND(AZ284&gt;=CONTROLES!$AA$13,AZ284&lt;CONTROLES!$AB$13),CONTROLES!$AC$13,IF(AND(AZ284&gt;=CONTROLES!$AA$12,AZ284&lt;=CONTROLES!$AB$12),CONTROLES!$AC$12))))),"")</f>
        <v/>
      </c>
      <c r="BB284" s="671" t="s">
        <v>144</v>
      </c>
      <c r="BC284" s="672">
        <f>VLOOKUP(BB284,TABLAS!$A$10:$B$14,2,FALSE)</f>
        <v>5</v>
      </c>
      <c r="BD284" s="673" t="s">
        <v>211</v>
      </c>
      <c r="BE284" s="443">
        <f>VLOOKUP(BD284,TABLAS!$A$2:$B$6,2,FALSE)</f>
        <v>2</v>
      </c>
      <c r="BF284" s="683" t="str">
        <f>BC284&amp;BE284</f>
        <v>52</v>
      </c>
      <c r="BG284" s="686" t="str">
        <f>IF(OR(BF284="11",BF284="12",BF284="21",BF284="22",BF284="31"),"BAJO",IF(OR(BF284="13",BF284="23",BF284="32",BF284="41"),"LEVE",IF(OR(BF284="14",BF284="15",BF284="24",BF284="33",BF284="43",BF284="42",BF284="52",BF284="51"),"MODERADO",IF(OR(BF284="25",BF284="34",BF284="35",BF284="44",BF284="45",BF284="53",BF284="54",BF284="55"),"IMPORTANTE",""))))</f>
        <v>MODERADO</v>
      </c>
      <c r="BH284" s="678" t="s">
        <v>148</v>
      </c>
      <c r="BI284" s="681" t="s">
        <v>189</v>
      </c>
      <c r="BJ284" s="682" t="str">
        <f>IF(BH284="SI","NO","SI")</f>
        <v>NO</v>
      </c>
      <c r="BK284" s="682"/>
    </row>
    <row r="285" spans="1:63" x14ac:dyDescent="0.25">
      <c r="A285" s="669"/>
      <c r="B285" s="669"/>
      <c r="C285" s="677"/>
      <c r="D285" s="715"/>
      <c r="E285" s="715"/>
      <c r="F285" s="714"/>
      <c r="G285" s="714"/>
      <c r="H285" s="714"/>
      <c r="I285" s="715"/>
      <c r="J285" s="397"/>
      <c r="K285" s="398"/>
      <c r="L285" s="677"/>
      <c r="M285" s="677"/>
      <c r="N285" s="701"/>
      <c r="O285" s="700"/>
      <c r="P285" s="700"/>
      <c r="Q285" s="700"/>
      <c r="R285" s="677"/>
      <c r="S285" s="400"/>
      <c r="T285" s="400">
        <f>IFERROR(VLOOKUP($S285,TABLAS!$A$10:$B$14,2,FALSE),0)</f>
        <v>0</v>
      </c>
      <c r="U285" s="698"/>
      <c r="V285" s="697"/>
      <c r="W285" s="697"/>
      <c r="X285" s="443"/>
      <c r="Y285" s="401"/>
      <c r="Z285" s="401"/>
      <c r="AA285" s="401"/>
      <c r="AB285" s="401"/>
      <c r="AC285" s="401" t="str">
        <f>IFERROR(VLOOKUP(Y285,CONTROLES!$A$5:$Y$297,2,FALSE),"")</f>
        <v/>
      </c>
      <c r="AD285" s="401"/>
      <c r="AE285" s="401"/>
      <c r="AF285" s="401"/>
      <c r="AG285" s="401"/>
      <c r="AH285" s="401"/>
      <c r="AI285" s="401"/>
      <c r="AJ285" s="401"/>
      <c r="AK285" s="401"/>
      <c r="AL285" s="401" t="str">
        <f>IFERROR(VLOOKUP(AB285,CONTROLES!$A$5:$Y$297,2,FALSE),"")</f>
        <v/>
      </c>
      <c r="AM285" s="401"/>
      <c r="AN285" s="401"/>
      <c r="AO285" s="402" t="str">
        <f>IFERROR(VLOOKUP(Y285,CONTROLES!$A$6:$Y$25,24,FALSE),"")</f>
        <v/>
      </c>
      <c r="AP285" s="402" t="str">
        <f>IFERROR(VLOOKUP(Z285,CONTROLES!$A$6:$Y$25,24,FALSE),"")</f>
        <v/>
      </c>
      <c r="AQ285" s="402" t="str">
        <f>IFERROR(VLOOKUP(AA285,CONTROLES!$A$6:$Y$25,24,FALSE),"")</f>
        <v/>
      </c>
      <c r="AR285" s="402" t="str">
        <f>IFERROR(VLOOKUP(AB285,CONTROLES!$A$6:$Y$25,24,FALSE),"")</f>
        <v/>
      </c>
      <c r="AS285" s="401" t="str">
        <f>IFERROR(VLOOKUP(Y285,CONTROLES!$A$6:$Y$25,5,FALSE),"")</f>
        <v/>
      </c>
      <c r="AT285" s="401" t="str">
        <f>IFERROR(VLOOKUP(Z285,CONTROLES!$A$6:$Y$25,5,FALSE),"")</f>
        <v/>
      </c>
      <c r="AU285" s="401" t="str">
        <f>IFERROR(VLOOKUP(AA285,CONTROLES!$A$6:$Y$25,5,FALSE),"")</f>
        <v/>
      </c>
      <c r="AV285" s="401" t="str">
        <f>IFERROR(VLOOKUP(AB285,CONTROLES!$A$6:$Y$25,5,FALSE),"")</f>
        <v/>
      </c>
      <c r="AW285" s="403">
        <f t="shared" si="42"/>
        <v>0</v>
      </c>
      <c r="AX285" s="403">
        <f t="shared" si="43"/>
        <v>0</v>
      </c>
      <c r="AY285" s="675"/>
      <c r="AZ285" s="672"/>
      <c r="BA285" s="441"/>
      <c r="BB285" s="671"/>
      <c r="BC285" s="672"/>
      <c r="BD285" s="673"/>
      <c r="BE285" s="443"/>
      <c r="BF285" s="684"/>
      <c r="BG285" s="686"/>
      <c r="BH285" s="679"/>
      <c r="BI285" s="681"/>
      <c r="BJ285" s="682"/>
      <c r="BK285" s="682"/>
    </row>
    <row r="286" spans="1:63" x14ac:dyDescent="0.25">
      <c r="A286" s="669"/>
      <c r="B286" s="669"/>
      <c r="C286" s="677"/>
      <c r="D286" s="715"/>
      <c r="E286" s="715"/>
      <c r="F286" s="714"/>
      <c r="G286" s="714"/>
      <c r="H286" s="714"/>
      <c r="I286" s="715"/>
      <c r="J286" s="397"/>
      <c r="K286" s="398"/>
      <c r="L286" s="677"/>
      <c r="M286" s="677"/>
      <c r="N286" s="701"/>
      <c r="O286" s="700"/>
      <c r="P286" s="700"/>
      <c r="Q286" s="700"/>
      <c r="R286" s="677"/>
      <c r="S286" s="400"/>
      <c r="T286" s="400">
        <f>IFERROR(VLOOKUP($S286,TABLAS!$A$10:$B$14,2,FALSE),0)</f>
        <v>0</v>
      </c>
      <c r="U286" s="698"/>
      <c r="V286" s="697"/>
      <c r="W286" s="697"/>
      <c r="X286" s="443"/>
      <c r="Y286" s="401"/>
      <c r="Z286" s="401"/>
      <c r="AA286" s="401"/>
      <c r="AB286" s="401"/>
      <c r="AC286" s="401" t="str">
        <f>IFERROR(VLOOKUP(Y286,CONTROLES!$A$5:$Y$297,2,FALSE),"")</f>
        <v/>
      </c>
      <c r="AD286" s="401"/>
      <c r="AE286" s="401"/>
      <c r="AF286" s="401"/>
      <c r="AG286" s="401"/>
      <c r="AH286" s="401"/>
      <c r="AI286" s="401"/>
      <c r="AJ286" s="401"/>
      <c r="AK286" s="401"/>
      <c r="AL286" s="401" t="str">
        <f>IFERROR(VLOOKUP(AB286,CONTROLES!$A$5:$Y$297,2,FALSE),"")</f>
        <v/>
      </c>
      <c r="AM286" s="401"/>
      <c r="AN286" s="401"/>
      <c r="AO286" s="402" t="str">
        <f>IFERROR(VLOOKUP(Y286,CONTROLES!$A$6:$Y$25,24,FALSE),"")</f>
        <v/>
      </c>
      <c r="AP286" s="402" t="str">
        <f>IFERROR(VLOOKUP(Z286,CONTROLES!$A$6:$Y$25,24,FALSE),"")</f>
        <v/>
      </c>
      <c r="AQ286" s="402" t="str">
        <f>IFERROR(VLOOKUP(AA286,CONTROLES!$A$6:$Y$25,24,FALSE),"")</f>
        <v/>
      </c>
      <c r="AR286" s="402" t="str">
        <f>IFERROR(VLOOKUP(AB286,CONTROLES!$A$6:$Y$25,24,FALSE),"")</f>
        <v/>
      </c>
      <c r="AS286" s="401" t="str">
        <f>IFERROR(VLOOKUP(Y286,CONTROLES!$A$6:$Y$25,5,FALSE),"")</f>
        <v/>
      </c>
      <c r="AT286" s="401" t="str">
        <f>IFERROR(VLOOKUP(Z286,CONTROLES!$A$6:$Y$25,5,FALSE),"")</f>
        <v/>
      </c>
      <c r="AU286" s="401" t="str">
        <f>IFERROR(VLOOKUP(AA286,CONTROLES!$A$6:$Y$25,5,FALSE),"")</f>
        <v/>
      </c>
      <c r="AV286" s="401" t="str">
        <f>IFERROR(VLOOKUP(AB286,CONTROLES!$A$6:$Y$25,5,FALSE),"")</f>
        <v/>
      </c>
      <c r="AW286" s="403">
        <f t="shared" si="42"/>
        <v>0</v>
      </c>
      <c r="AX286" s="403">
        <f t="shared" si="43"/>
        <v>0</v>
      </c>
      <c r="AY286" s="675"/>
      <c r="AZ286" s="672"/>
      <c r="BA286" s="441"/>
      <c r="BB286" s="671"/>
      <c r="BC286" s="672"/>
      <c r="BD286" s="673"/>
      <c r="BE286" s="443"/>
      <c r="BF286" s="684"/>
      <c r="BG286" s="686"/>
      <c r="BH286" s="679"/>
      <c r="BI286" s="681"/>
      <c r="BJ286" s="682"/>
      <c r="BK286" s="682"/>
    </row>
    <row r="287" spans="1:63" x14ac:dyDescent="0.25">
      <c r="A287" s="669"/>
      <c r="B287" s="669"/>
      <c r="C287" s="677"/>
      <c r="D287" s="715"/>
      <c r="E287" s="715"/>
      <c r="F287" s="714"/>
      <c r="G287" s="714"/>
      <c r="H287" s="714"/>
      <c r="I287" s="715"/>
      <c r="J287" s="397"/>
      <c r="K287" s="398"/>
      <c r="L287" s="677"/>
      <c r="M287" s="677"/>
      <c r="N287" s="701"/>
      <c r="O287" s="700"/>
      <c r="P287" s="700"/>
      <c r="Q287" s="700"/>
      <c r="R287" s="677"/>
      <c r="S287" s="400"/>
      <c r="T287" s="400">
        <f>IFERROR(VLOOKUP($S287,TABLAS!$A$10:$B$14,2,FALSE),0)</f>
        <v>0</v>
      </c>
      <c r="U287" s="698"/>
      <c r="V287" s="697"/>
      <c r="W287" s="697"/>
      <c r="X287" s="443"/>
      <c r="Y287" s="401"/>
      <c r="Z287" s="401"/>
      <c r="AA287" s="401"/>
      <c r="AB287" s="401"/>
      <c r="AC287" s="401" t="str">
        <f>IFERROR(VLOOKUP(Y287,CONTROLES!$A$5:$Y$297,2,FALSE),"")</f>
        <v/>
      </c>
      <c r="AD287" s="401"/>
      <c r="AE287" s="401"/>
      <c r="AF287" s="401"/>
      <c r="AG287" s="401"/>
      <c r="AH287" s="401"/>
      <c r="AI287" s="401"/>
      <c r="AJ287" s="401"/>
      <c r="AK287" s="401"/>
      <c r="AL287" s="401" t="str">
        <f>IFERROR(VLOOKUP(AB287,CONTROLES!$A$5:$Y$297,2,FALSE),"")</f>
        <v/>
      </c>
      <c r="AM287" s="401"/>
      <c r="AN287" s="401"/>
      <c r="AO287" s="402" t="str">
        <f>IFERROR(VLOOKUP(Y287,CONTROLES!$A$6:$Y$25,24,FALSE),"")</f>
        <v/>
      </c>
      <c r="AP287" s="402" t="str">
        <f>IFERROR(VLOOKUP(Z287,CONTROLES!$A$6:$Y$25,24,FALSE),"")</f>
        <v/>
      </c>
      <c r="AQ287" s="402" t="str">
        <f>IFERROR(VLOOKUP(AA287,CONTROLES!$A$6:$Y$25,24,FALSE),"")</f>
        <v/>
      </c>
      <c r="AR287" s="402" t="str">
        <f>IFERROR(VLOOKUP(AB287,CONTROLES!$A$6:$Y$25,24,FALSE),"")</f>
        <v/>
      </c>
      <c r="AS287" s="401" t="str">
        <f>IFERROR(VLOOKUP(Y287,CONTROLES!$A$6:$Y$25,5,FALSE),"")</f>
        <v/>
      </c>
      <c r="AT287" s="401" t="str">
        <f>IFERROR(VLOOKUP(Z287,CONTROLES!$A$6:$Y$25,5,FALSE),"")</f>
        <v/>
      </c>
      <c r="AU287" s="401" t="str">
        <f>IFERROR(VLOOKUP(AA287,CONTROLES!$A$6:$Y$25,5,FALSE),"")</f>
        <v/>
      </c>
      <c r="AV287" s="401" t="str">
        <f>IFERROR(VLOOKUP(AB287,CONTROLES!$A$6:$Y$25,5,FALSE),"")</f>
        <v/>
      </c>
      <c r="AW287" s="403">
        <f t="shared" si="42"/>
        <v>0</v>
      </c>
      <c r="AX287" s="403">
        <f t="shared" si="43"/>
        <v>0</v>
      </c>
      <c r="AY287" s="675"/>
      <c r="AZ287" s="672"/>
      <c r="BA287" s="441"/>
      <c r="BB287" s="671"/>
      <c r="BC287" s="672"/>
      <c r="BD287" s="673"/>
      <c r="BE287" s="443"/>
      <c r="BF287" s="684"/>
      <c r="BG287" s="686"/>
      <c r="BH287" s="679"/>
      <c r="BI287" s="681"/>
      <c r="BJ287" s="682"/>
      <c r="BK287" s="682"/>
    </row>
    <row r="288" spans="1:63" x14ac:dyDescent="0.25">
      <c r="A288" s="669"/>
      <c r="B288" s="669"/>
      <c r="C288" s="677"/>
      <c r="D288" s="715"/>
      <c r="E288" s="715"/>
      <c r="F288" s="714"/>
      <c r="G288" s="714"/>
      <c r="H288" s="714"/>
      <c r="I288" s="715"/>
      <c r="J288" s="397"/>
      <c r="K288" s="398"/>
      <c r="L288" s="677"/>
      <c r="M288" s="677"/>
      <c r="N288" s="701"/>
      <c r="O288" s="700"/>
      <c r="P288" s="700"/>
      <c r="Q288" s="700"/>
      <c r="R288" s="677"/>
      <c r="S288" s="400"/>
      <c r="T288" s="400">
        <f>IFERROR(VLOOKUP($S288,TABLAS!$A$10:$B$14,2,FALSE),0)</f>
        <v>0</v>
      </c>
      <c r="U288" s="698"/>
      <c r="V288" s="697"/>
      <c r="W288" s="697"/>
      <c r="X288" s="443"/>
      <c r="Y288" s="401"/>
      <c r="Z288" s="401"/>
      <c r="AA288" s="401"/>
      <c r="AB288" s="401"/>
      <c r="AC288" s="401" t="str">
        <f>IFERROR(VLOOKUP(Y288,CONTROLES!$A$5:$Y$297,2,FALSE),"")</f>
        <v/>
      </c>
      <c r="AD288" s="401"/>
      <c r="AE288" s="401"/>
      <c r="AF288" s="401"/>
      <c r="AG288" s="401"/>
      <c r="AH288" s="401"/>
      <c r="AI288" s="401"/>
      <c r="AJ288" s="401"/>
      <c r="AK288" s="401"/>
      <c r="AL288" s="401" t="str">
        <f>IFERROR(VLOOKUP(AB288,CONTROLES!$A$5:$Y$297,2,FALSE),"")</f>
        <v/>
      </c>
      <c r="AM288" s="401"/>
      <c r="AN288" s="401"/>
      <c r="AO288" s="402" t="str">
        <f>IFERROR(VLOOKUP(Y288,CONTROLES!$A$6:$Y$25,24,FALSE),"")</f>
        <v/>
      </c>
      <c r="AP288" s="402" t="str">
        <f>IFERROR(VLOOKUP(Z288,CONTROLES!$A$6:$Y$25,24,FALSE),"")</f>
        <v/>
      </c>
      <c r="AQ288" s="402" t="str">
        <f>IFERROR(VLOOKUP(AA288,CONTROLES!$A$6:$Y$25,24,FALSE),"")</f>
        <v/>
      </c>
      <c r="AR288" s="402" t="str">
        <f>IFERROR(VLOOKUP(AB288,CONTROLES!$A$6:$Y$25,24,FALSE),"")</f>
        <v/>
      </c>
      <c r="AS288" s="401" t="str">
        <f>IFERROR(VLOOKUP(Y288,CONTROLES!$A$6:$Y$25,5,FALSE),"")</f>
        <v/>
      </c>
      <c r="AT288" s="401" t="str">
        <f>IFERROR(VLOOKUP(Z288,CONTROLES!$A$6:$Y$25,5,FALSE),"")</f>
        <v/>
      </c>
      <c r="AU288" s="401" t="str">
        <f>IFERROR(VLOOKUP(AA288,CONTROLES!$A$6:$Y$25,5,FALSE),"")</f>
        <v/>
      </c>
      <c r="AV288" s="401" t="str">
        <f>IFERROR(VLOOKUP(AB288,CONTROLES!$A$6:$Y$25,5,FALSE),"")</f>
        <v/>
      </c>
      <c r="AW288" s="403">
        <f t="shared" si="42"/>
        <v>0</v>
      </c>
      <c r="AX288" s="403">
        <f t="shared" si="43"/>
        <v>0</v>
      </c>
      <c r="AY288" s="675"/>
      <c r="AZ288" s="672"/>
      <c r="BA288" s="441"/>
      <c r="BB288" s="671"/>
      <c r="BC288" s="672"/>
      <c r="BD288" s="673"/>
      <c r="BE288" s="443"/>
      <c r="BF288" s="684"/>
      <c r="BG288" s="686"/>
      <c r="BH288" s="679"/>
      <c r="BI288" s="681"/>
      <c r="BJ288" s="682"/>
      <c r="BK288" s="682"/>
    </row>
    <row r="289" spans="1:63" x14ac:dyDescent="0.25">
      <c r="A289" s="669"/>
      <c r="B289" s="669"/>
      <c r="C289" s="677"/>
      <c r="D289" s="715"/>
      <c r="E289" s="715"/>
      <c r="F289" s="714"/>
      <c r="G289" s="714"/>
      <c r="H289" s="714"/>
      <c r="I289" s="715"/>
      <c r="J289" s="397"/>
      <c r="K289" s="398"/>
      <c r="L289" s="677"/>
      <c r="M289" s="677"/>
      <c r="N289" s="701"/>
      <c r="O289" s="700"/>
      <c r="P289" s="700"/>
      <c r="Q289" s="700"/>
      <c r="R289" s="677"/>
      <c r="S289" s="400"/>
      <c r="T289" s="400">
        <f>IFERROR(VLOOKUP($S289,TABLAS!$A$10:$B$14,2,FALSE),0)</f>
        <v>0</v>
      </c>
      <c r="U289" s="698"/>
      <c r="V289" s="697"/>
      <c r="W289" s="697"/>
      <c r="X289" s="443"/>
      <c r="Y289" s="401"/>
      <c r="Z289" s="401"/>
      <c r="AA289" s="401"/>
      <c r="AB289" s="401"/>
      <c r="AC289" s="401" t="str">
        <f>IFERROR(VLOOKUP(Y289,CONTROLES!$A$5:$Y$297,2,FALSE),"")</f>
        <v/>
      </c>
      <c r="AD289" s="401"/>
      <c r="AE289" s="401"/>
      <c r="AF289" s="401"/>
      <c r="AG289" s="401"/>
      <c r="AH289" s="401"/>
      <c r="AI289" s="401"/>
      <c r="AJ289" s="401"/>
      <c r="AK289" s="401"/>
      <c r="AL289" s="401" t="str">
        <f>IFERROR(VLOOKUP(AB289,CONTROLES!$A$5:$Y$297,2,FALSE),"")</f>
        <v/>
      </c>
      <c r="AM289" s="401"/>
      <c r="AN289" s="401"/>
      <c r="AO289" s="402" t="str">
        <f>IFERROR(VLOOKUP(Y289,CONTROLES!$A$6:$Y$25,24,FALSE),"")</f>
        <v/>
      </c>
      <c r="AP289" s="402" t="str">
        <f>IFERROR(VLOOKUP(Z289,CONTROLES!$A$6:$Y$25,24,FALSE),"")</f>
        <v/>
      </c>
      <c r="AQ289" s="402" t="str">
        <f>IFERROR(VLOOKUP(AA289,CONTROLES!$A$6:$Y$25,24,FALSE),"")</f>
        <v/>
      </c>
      <c r="AR289" s="402" t="str">
        <f>IFERROR(VLOOKUP(AB289,CONTROLES!$A$6:$Y$25,24,FALSE),"")</f>
        <v/>
      </c>
      <c r="AS289" s="401" t="str">
        <f>IFERROR(VLOOKUP(Y289,CONTROLES!$A$6:$Y$25,5,FALSE),"")</f>
        <v/>
      </c>
      <c r="AT289" s="401" t="str">
        <f>IFERROR(VLOOKUP(Z289,CONTROLES!$A$6:$Y$25,5,FALSE),"")</f>
        <v/>
      </c>
      <c r="AU289" s="401" t="str">
        <f>IFERROR(VLOOKUP(AA289,CONTROLES!$A$6:$Y$25,5,FALSE),"")</f>
        <v/>
      </c>
      <c r="AV289" s="401" t="str">
        <f>IFERROR(VLOOKUP(AB289,CONTROLES!$A$6:$Y$25,5,FALSE),"")</f>
        <v/>
      </c>
      <c r="AW289" s="403">
        <f t="shared" si="42"/>
        <v>0</v>
      </c>
      <c r="AX289" s="403">
        <f t="shared" si="43"/>
        <v>0</v>
      </c>
      <c r="AY289" s="675"/>
      <c r="AZ289" s="672"/>
      <c r="BA289" s="441"/>
      <c r="BB289" s="671"/>
      <c r="BC289" s="672"/>
      <c r="BD289" s="673"/>
      <c r="BE289" s="443"/>
      <c r="BF289" s="684"/>
      <c r="BG289" s="686"/>
      <c r="BH289" s="679"/>
      <c r="BI289" s="681"/>
      <c r="BJ289" s="682"/>
      <c r="BK289" s="682"/>
    </row>
    <row r="290" spans="1:63" x14ac:dyDescent="0.25">
      <c r="A290" s="669"/>
      <c r="B290" s="669"/>
      <c r="C290" s="677"/>
      <c r="D290" s="716"/>
      <c r="E290" s="716"/>
      <c r="F290" s="714"/>
      <c r="G290" s="714"/>
      <c r="H290" s="714"/>
      <c r="I290" s="716"/>
      <c r="J290" s="397"/>
      <c r="K290" s="398"/>
      <c r="L290" s="677"/>
      <c r="M290" s="677"/>
      <c r="N290" s="701"/>
      <c r="O290" s="700"/>
      <c r="P290" s="700"/>
      <c r="Q290" s="700"/>
      <c r="R290" s="677"/>
      <c r="S290" s="400"/>
      <c r="T290" s="400">
        <f>IFERROR(VLOOKUP($S290,TABLAS!$A$10:$B$14,2,FALSE),0)</f>
        <v>0</v>
      </c>
      <c r="U290" s="698"/>
      <c r="V290" s="697"/>
      <c r="W290" s="697"/>
      <c r="X290" s="443"/>
      <c r="Y290" s="401"/>
      <c r="Z290" s="401"/>
      <c r="AA290" s="401"/>
      <c r="AB290" s="401"/>
      <c r="AC290" s="401" t="str">
        <f>IFERROR(VLOOKUP(Y290,CONTROLES!$A$5:$Y$297,2,FALSE),"")</f>
        <v/>
      </c>
      <c r="AD290" s="401"/>
      <c r="AE290" s="401"/>
      <c r="AF290" s="401"/>
      <c r="AG290" s="401"/>
      <c r="AH290" s="401"/>
      <c r="AI290" s="401"/>
      <c r="AJ290" s="401"/>
      <c r="AK290" s="401"/>
      <c r="AL290" s="401" t="str">
        <f>IFERROR(VLOOKUP(AB290,CONTROLES!$A$5:$Y$297,2,FALSE),"")</f>
        <v/>
      </c>
      <c r="AM290" s="401"/>
      <c r="AN290" s="401"/>
      <c r="AO290" s="402" t="str">
        <f>IFERROR(VLOOKUP(Y290,CONTROLES!$A$6:$Y$25,24,FALSE),"")</f>
        <v/>
      </c>
      <c r="AP290" s="402" t="str">
        <f>IFERROR(VLOOKUP(Z290,CONTROLES!$A$6:$Y$25,24,FALSE),"")</f>
        <v/>
      </c>
      <c r="AQ290" s="402" t="str">
        <f>IFERROR(VLOOKUP(AA290,CONTROLES!$A$6:$Y$25,24,FALSE),"")</f>
        <v/>
      </c>
      <c r="AR290" s="402" t="str">
        <f>IFERROR(VLOOKUP(AB290,CONTROLES!$A$6:$Y$25,24,FALSE),"")</f>
        <v/>
      </c>
      <c r="AS290" s="401" t="str">
        <f>IFERROR(VLOOKUP(Y290,CONTROLES!$A$6:$Y$25,5,FALSE),"")</f>
        <v/>
      </c>
      <c r="AT290" s="401" t="str">
        <f>IFERROR(VLOOKUP(Z290,CONTROLES!$A$6:$Y$25,5,FALSE),"")</f>
        <v/>
      </c>
      <c r="AU290" s="401" t="str">
        <f>IFERROR(VLOOKUP(AA290,CONTROLES!$A$6:$Y$25,5,FALSE),"")</f>
        <v/>
      </c>
      <c r="AV290" s="401" t="str">
        <f>IFERROR(VLOOKUP(AB290,CONTROLES!$A$6:$Y$25,5,FALSE),"")</f>
        <v/>
      </c>
      <c r="AW290" s="403">
        <f t="shared" ref="AW290:AW353" si="44">IFERROR(AVERAGEIFS(AO290:AR290,AS290:AV290,"Probabilidad"),0)</f>
        <v>0</v>
      </c>
      <c r="AX290" s="403">
        <f t="shared" ref="AX290:AX353" si="45">IFERROR(AVERAGEIFS(AO290:AR290,AS290:AV290,"Consecuencia"),0)</f>
        <v>0</v>
      </c>
      <c r="AY290" s="676"/>
      <c r="AZ290" s="672"/>
      <c r="BA290" s="442"/>
      <c r="BB290" s="671"/>
      <c r="BC290" s="672"/>
      <c r="BD290" s="673"/>
      <c r="BE290" s="443"/>
      <c r="BF290" s="685"/>
      <c r="BG290" s="686"/>
      <c r="BH290" s="680"/>
      <c r="BI290" s="681"/>
      <c r="BJ290" s="682"/>
      <c r="BK290" s="682"/>
    </row>
    <row r="291" spans="1:63" x14ac:dyDescent="0.25">
      <c r="A291" s="669">
        <f>A284+1</f>
        <v>42</v>
      </c>
      <c r="B291" s="669" t="s">
        <v>466</v>
      </c>
      <c r="C291" s="677" t="s">
        <v>316</v>
      </c>
      <c r="D291" s="693" t="s">
        <v>467</v>
      </c>
      <c r="E291" s="693" t="s">
        <v>468</v>
      </c>
      <c r="F291" s="714" t="s">
        <v>132</v>
      </c>
      <c r="G291" s="714" t="s">
        <v>133</v>
      </c>
      <c r="H291" s="714" t="s">
        <v>134</v>
      </c>
      <c r="I291" s="693" t="s">
        <v>469</v>
      </c>
      <c r="J291" s="397">
        <v>1</v>
      </c>
      <c r="K291" s="398" t="s">
        <v>470</v>
      </c>
      <c r="L291" s="677" t="s">
        <v>471</v>
      </c>
      <c r="M291" s="677" t="s">
        <v>160</v>
      </c>
      <c r="N291" s="701" t="s">
        <v>226</v>
      </c>
      <c r="O291" s="700" t="s">
        <v>313</v>
      </c>
      <c r="P291" s="700" t="s">
        <v>339</v>
      </c>
      <c r="Q291" s="700" t="s">
        <v>325</v>
      </c>
      <c r="R291" s="677" t="s">
        <v>228</v>
      </c>
      <c r="S291" s="400" t="s">
        <v>155</v>
      </c>
      <c r="T291" s="400">
        <f>IFERROR(VLOOKUP($S291,TABLAS!$A$10:$B$14,2,FALSE),0)</f>
        <v>2</v>
      </c>
      <c r="U291" s="698" t="s">
        <v>211</v>
      </c>
      <c r="V291" s="697">
        <f>IFERROR(VLOOKUP($U291,#REF!,2,FALSE),0)</f>
        <v>0</v>
      </c>
      <c r="W291" s="697">
        <f>MAX($T291:$T297)*V291</f>
        <v>0</v>
      </c>
      <c r="X291" s="443" t="b">
        <f>IF(OR(W291="11",W291="12",W291="21",W291="22",W291="31"),"BAJO",IF(OR(W291="13",W291="23",W291="32",W291="41"),"LEVE",IF(OR(W291="14",W291="15",W291="24",W291="33",W291="43",W291="42",W291="52",W291="51"),"MODERADO",IF(OR(W291="25",W291="34",W291="35",W291="44",W291="45",W291="53",W291="54",W291="55"),"IMPORTANTE"))))</f>
        <v>0</v>
      </c>
      <c r="Y291" s="401">
        <v>162</v>
      </c>
      <c r="Z291" s="401"/>
      <c r="AA291" s="401"/>
      <c r="AB291" s="401"/>
      <c r="AC291" s="401" t="str">
        <f>IFERROR(VLOOKUP(Y291,CONTROLES!$A$5:$Y$297,2,FALSE),"")</f>
        <v>Realizar cronograma de reporte de novedades de nómina</v>
      </c>
      <c r="AD291" s="401"/>
      <c r="AE291" s="401"/>
      <c r="AF291" s="401"/>
      <c r="AG291" s="401"/>
      <c r="AH291" s="401"/>
      <c r="AI291" s="401"/>
      <c r="AJ291" s="401"/>
      <c r="AK291" s="401"/>
      <c r="AL291" s="401" t="str">
        <f>IFERROR(VLOOKUP(AB291,CONTROLES!$A$5:$Y$297,2,FALSE),"")</f>
        <v/>
      </c>
      <c r="AM291" s="401"/>
      <c r="AN291" s="401"/>
      <c r="AO291" s="402" t="str">
        <f>IFERROR(VLOOKUP(Y291,CONTROLES!$A$6:$Y$25,24,FALSE),"")</f>
        <v/>
      </c>
      <c r="AP291" s="402" t="str">
        <f>IFERROR(VLOOKUP(Z291,CONTROLES!$A$6:$Y$25,24,FALSE),"")</f>
        <v/>
      </c>
      <c r="AQ291" s="402" t="str">
        <f>IFERROR(VLOOKUP(AA291,CONTROLES!$A$6:$Y$25,24,FALSE),"")</f>
        <v/>
      </c>
      <c r="AR291" s="402" t="str">
        <f>IFERROR(VLOOKUP(AB291,CONTROLES!$A$6:$Y$25,24,FALSE),"")</f>
        <v/>
      </c>
      <c r="AS291" s="401" t="str">
        <f>IFERROR(VLOOKUP(Y291,CONTROLES!$A$6:$Y$25,5,FALSE),"")</f>
        <v/>
      </c>
      <c r="AT291" s="401" t="str">
        <f>IFERROR(VLOOKUP(Z291,CONTROLES!$A$6:$Y$25,5,FALSE),"")</f>
        <v/>
      </c>
      <c r="AU291" s="401" t="str">
        <f>IFERROR(VLOOKUP(AA291,CONTROLES!$A$6:$Y$25,5,FALSE),"")</f>
        <v/>
      </c>
      <c r="AV291" s="401" t="str">
        <f>IFERROR(VLOOKUP(AB291,CONTROLES!$A$6:$Y$25,5,FALSE),"")</f>
        <v/>
      </c>
      <c r="AW291" s="403">
        <f t="shared" si="44"/>
        <v>0</v>
      </c>
      <c r="AX291" s="403">
        <f t="shared" si="45"/>
        <v>0</v>
      </c>
      <c r="AY291" s="674" t="str">
        <f>IF(MAX(AX291:AX297)&gt;MAX(BF291:BF297),"Consecuencia",IF(MAX(AX291:AX297)&gt;MAX(BF291:BF297),"Probabilidad",""))</f>
        <v/>
      </c>
      <c r="AZ291" s="672">
        <f>IF(AY291="Probabilidad",MAX(BF291:BF297),MAX(AX291:AX297))</f>
        <v>0</v>
      </c>
      <c r="BA291" s="440" t="str" cm="1">
        <f t="array" ref="BA291">IF(OR(AY291="Consecuencia",AY291="Probabilidad"),IF(AZ291&lt;CONTROLES!$AA$16:$AB$16,IF(AND(AZ291&gt;=CONTROLES!$AA$15,AZ291&lt;CONTROLES!$AB$15),CONTROLES!$AC$15,IF(AND(AZ291&gt;=CONTROLES!$AA$14,AZ291&lt;CONTROLES!$AB$14),CONTROLES!$AC$14,IF(AND(AZ291&gt;=CONTROLES!$AA$13,AZ291&lt;CONTROLES!$AB$13),CONTROLES!$AC$13,IF(AND(AZ291&gt;=CONTROLES!$AA$12,AZ291&lt;=CONTROLES!$AB$12),CONTROLES!$AC$12))))),"")</f>
        <v/>
      </c>
      <c r="BB291" s="671" t="s">
        <v>144</v>
      </c>
      <c r="BC291" s="672">
        <f>VLOOKUP(BB291,TABLAS!$A$10:$B$14,2,FALSE)</f>
        <v>5</v>
      </c>
      <c r="BD291" s="673" t="s">
        <v>211</v>
      </c>
      <c r="BE291" s="443">
        <f>VLOOKUP(BD291,TABLAS!$A$2:$B$6,2,FALSE)</f>
        <v>2</v>
      </c>
      <c r="BF291" s="683" t="str">
        <f>BC291&amp;BE291</f>
        <v>52</v>
      </c>
      <c r="BG291" s="686" t="str">
        <f>IF(OR(BF291="11",BF291="12",BF291="21",BF291="22",BF291="31"),"BAJO",IF(OR(BF291="13",BF291="23",BF291="32",BF291="41"),"LEVE",IF(OR(BF291="14",BF291="15",BF291="24",BF291="33",BF291="43",BF291="42",BF291="52",BF291="51"),"MODERADO",IF(OR(BF291="25",BF291="34",BF291="35",BF291="44",BF291="45",BF291="53",BF291="54",BF291="55"),"IMPORTANTE",""))))</f>
        <v>MODERADO</v>
      </c>
      <c r="BH291" s="678" t="s">
        <v>148</v>
      </c>
      <c r="BI291" s="681" t="s">
        <v>189</v>
      </c>
      <c r="BJ291" s="682" t="str">
        <f>IF(BH291="SI","NO","SI")</f>
        <v>NO</v>
      </c>
      <c r="BK291" s="682"/>
    </row>
    <row r="292" spans="1:63" x14ac:dyDescent="0.25">
      <c r="A292" s="669"/>
      <c r="B292" s="669"/>
      <c r="C292" s="677"/>
      <c r="D292" s="715"/>
      <c r="E292" s="715"/>
      <c r="F292" s="714"/>
      <c r="G292" s="714"/>
      <c r="H292" s="714"/>
      <c r="I292" s="715"/>
      <c r="J292" s="397">
        <v>2</v>
      </c>
      <c r="K292" s="398" t="s">
        <v>472</v>
      </c>
      <c r="L292" s="677"/>
      <c r="M292" s="677"/>
      <c r="N292" s="701"/>
      <c r="O292" s="700"/>
      <c r="P292" s="700"/>
      <c r="Q292" s="700"/>
      <c r="R292" s="677"/>
      <c r="S292" s="400" t="s">
        <v>146</v>
      </c>
      <c r="T292" s="400">
        <f>IFERROR(VLOOKUP($S292,TABLAS!$A$10:$B$14,2,FALSE),0)</f>
        <v>3</v>
      </c>
      <c r="U292" s="698"/>
      <c r="V292" s="697"/>
      <c r="W292" s="697"/>
      <c r="X292" s="443"/>
      <c r="Y292" s="401">
        <v>163</v>
      </c>
      <c r="Z292" s="401"/>
      <c r="AA292" s="401"/>
      <c r="AB292" s="401"/>
      <c r="AC292" s="401" t="str">
        <f>IFERROR(VLOOKUP(Y292,CONTROLES!$A$5:$Y$297,2,FALSE),"")</f>
        <v>Aplicación de los procedimientos entregados por cada pagaduría</v>
      </c>
      <c r="AD292" s="401"/>
      <c r="AE292" s="401"/>
      <c r="AF292" s="401"/>
      <c r="AG292" s="401"/>
      <c r="AH292" s="401"/>
      <c r="AI292" s="401"/>
      <c r="AJ292" s="401"/>
      <c r="AK292" s="401"/>
      <c r="AL292" s="401" t="str">
        <f>IFERROR(VLOOKUP(AB292,CONTROLES!$A$5:$Y$297,2,FALSE),"")</f>
        <v/>
      </c>
      <c r="AM292" s="401"/>
      <c r="AN292" s="401"/>
      <c r="AO292" s="402" t="str">
        <f>IFERROR(VLOOKUP(Y292,CONTROLES!$A$6:$Y$25,24,FALSE),"")</f>
        <v/>
      </c>
      <c r="AP292" s="402" t="str">
        <f>IFERROR(VLOOKUP(Z292,CONTROLES!$A$6:$Y$25,24,FALSE),"")</f>
        <v/>
      </c>
      <c r="AQ292" s="402" t="str">
        <f>IFERROR(VLOOKUP(AA292,CONTROLES!$A$6:$Y$25,24,FALSE),"")</f>
        <v/>
      </c>
      <c r="AR292" s="402" t="str">
        <f>IFERROR(VLOOKUP(AB292,CONTROLES!$A$6:$Y$25,24,FALSE),"")</f>
        <v/>
      </c>
      <c r="AS292" s="401" t="str">
        <f>IFERROR(VLOOKUP(Y292,CONTROLES!$A$6:$Y$25,5,FALSE),"")</f>
        <v/>
      </c>
      <c r="AT292" s="401" t="str">
        <f>IFERROR(VLOOKUP(Z292,CONTROLES!$A$6:$Y$25,5,FALSE),"")</f>
        <v/>
      </c>
      <c r="AU292" s="401" t="str">
        <f>IFERROR(VLOOKUP(AA292,CONTROLES!$A$6:$Y$25,5,FALSE),"")</f>
        <v/>
      </c>
      <c r="AV292" s="401" t="str">
        <f>IFERROR(VLOOKUP(AB292,CONTROLES!$A$6:$Y$25,5,FALSE),"")</f>
        <v/>
      </c>
      <c r="AW292" s="403">
        <f t="shared" si="44"/>
        <v>0</v>
      </c>
      <c r="AX292" s="403">
        <f t="shared" si="45"/>
        <v>0</v>
      </c>
      <c r="AY292" s="675"/>
      <c r="AZ292" s="672"/>
      <c r="BA292" s="441"/>
      <c r="BB292" s="671"/>
      <c r="BC292" s="672"/>
      <c r="BD292" s="673"/>
      <c r="BE292" s="443"/>
      <c r="BF292" s="684"/>
      <c r="BG292" s="686"/>
      <c r="BH292" s="679"/>
      <c r="BI292" s="681"/>
      <c r="BJ292" s="682"/>
      <c r="BK292" s="682"/>
    </row>
    <row r="293" spans="1:63" x14ac:dyDescent="0.25">
      <c r="A293" s="669"/>
      <c r="B293" s="669"/>
      <c r="C293" s="677"/>
      <c r="D293" s="715"/>
      <c r="E293" s="715"/>
      <c r="F293" s="714"/>
      <c r="G293" s="714"/>
      <c r="H293" s="714"/>
      <c r="I293" s="715"/>
      <c r="J293" s="397"/>
      <c r="K293" s="398"/>
      <c r="L293" s="677"/>
      <c r="M293" s="677"/>
      <c r="N293" s="701"/>
      <c r="O293" s="700"/>
      <c r="P293" s="700"/>
      <c r="Q293" s="700"/>
      <c r="R293" s="677"/>
      <c r="S293" s="400"/>
      <c r="T293" s="400">
        <f>IFERROR(VLOOKUP($S293,TABLAS!$A$10:$B$14,2,FALSE),0)</f>
        <v>0</v>
      </c>
      <c r="U293" s="698"/>
      <c r="V293" s="697"/>
      <c r="W293" s="697"/>
      <c r="X293" s="443"/>
      <c r="Y293" s="401"/>
      <c r="Z293" s="401"/>
      <c r="AA293" s="401"/>
      <c r="AB293" s="401"/>
      <c r="AC293" s="401" t="str">
        <f>IFERROR(VLOOKUP(Y293,CONTROLES!$A$5:$Y$297,2,FALSE),"")</f>
        <v/>
      </c>
      <c r="AD293" s="401"/>
      <c r="AE293" s="401"/>
      <c r="AF293" s="401"/>
      <c r="AG293" s="401"/>
      <c r="AH293" s="401"/>
      <c r="AI293" s="401"/>
      <c r="AJ293" s="401"/>
      <c r="AK293" s="401"/>
      <c r="AL293" s="401" t="str">
        <f>IFERROR(VLOOKUP(AB293,CONTROLES!$A$5:$Y$297,2,FALSE),"")</f>
        <v/>
      </c>
      <c r="AM293" s="401"/>
      <c r="AN293" s="401"/>
      <c r="AO293" s="402" t="str">
        <f>IFERROR(VLOOKUP(Y293,CONTROLES!$A$6:$Y$25,24,FALSE),"")</f>
        <v/>
      </c>
      <c r="AP293" s="402" t="str">
        <f>IFERROR(VLOOKUP(Z293,CONTROLES!$A$6:$Y$25,24,FALSE),"")</f>
        <v/>
      </c>
      <c r="AQ293" s="402" t="str">
        <f>IFERROR(VLOOKUP(AA293,CONTROLES!$A$6:$Y$25,24,FALSE),"")</f>
        <v/>
      </c>
      <c r="AR293" s="402" t="str">
        <f>IFERROR(VLOOKUP(AB293,CONTROLES!$A$6:$Y$25,24,FALSE),"")</f>
        <v/>
      </c>
      <c r="AS293" s="401" t="str">
        <f>IFERROR(VLOOKUP(Y293,CONTROLES!$A$6:$Y$25,5,FALSE),"")</f>
        <v/>
      </c>
      <c r="AT293" s="401" t="str">
        <f>IFERROR(VLOOKUP(Z293,CONTROLES!$A$6:$Y$25,5,FALSE),"")</f>
        <v/>
      </c>
      <c r="AU293" s="401" t="str">
        <f>IFERROR(VLOOKUP(AA293,CONTROLES!$A$6:$Y$25,5,FALSE),"")</f>
        <v/>
      </c>
      <c r="AV293" s="401" t="str">
        <f>IFERROR(VLOOKUP(AB293,CONTROLES!$A$6:$Y$25,5,FALSE),"")</f>
        <v/>
      </c>
      <c r="AW293" s="403">
        <f t="shared" si="44"/>
        <v>0</v>
      </c>
      <c r="AX293" s="403">
        <f t="shared" si="45"/>
        <v>0</v>
      </c>
      <c r="AY293" s="675"/>
      <c r="AZ293" s="672"/>
      <c r="BA293" s="441"/>
      <c r="BB293" s="671"/>
      <c r="BC293" s="672"/>
      <c r="BD293" s="673"/>
      <c r="BE293" s="443"/>
      <c r="BF293" s="684"/>
      <c r="BG293" s="686"/>
      <c r="BH293" s="679"/>
      <c r="BI293" s="681"/>
      <c r="BJ293" s="682"/>
      <c r="BK293" s="682"/>
    </row>
    <row r="294" spans="1:63" x14ac:dyDescent="0.25">
      <c r="A294" s="669"/>
      <c r="B294" s="669"/>
      <c r="C294" s="677"/>
      <c r="D294" s="715"/>
      <c r="E294" s="715"/>
      <c r="F294" s="714"/>
      <c r="G294" s="714"/>
      <c r="H294" s="714"/>
      <c r="I294" s="715"/>
      <c r="J294" s="397"/>
      <c r="K294" s="398"/>
      <c r="L294" s="677"/>
      <c r="M294" s="677"/>
      <c r="N294" s="701"/>
      <c r="O294" s="700"/>
      <c r="P294" s="700"/>
      <c r="Q294" s="700"/>
      <c r="R294" s="677"/>
      <c r="S294" s="400"/>
      <c r="T294" s="400">
        <f>IFERROR(VLOOKUP($S294,TABLAS!$A$10:$B$14,2,FALSE),0)</f>
        <v>0</v>
      </c>
      <c r="U294" s="698"/>
      <c r="V294" s="697"/>
      <c r="W294" s="697"/>
      <c r="X294" s="443"/>
      <c r="Y294" s="401"/>
      <c r="Z294" s="401"/>
      <c r="AA294" s="401"/>
      <c r="AB294" s="401"/>
      <c r="AC294" s="401" t="str">
        <f>IFERROR(VLOOKUP(Y294,CONTROLES!$A$5:$Y$297,2,FALSE),"")</f>
        <v/>
      </c>
      <c r="AD294" s="401"/>
      <c r="AE294" s="401"/>
      <c r="AF294" s="401"/>
      <c r="AG294" s="401"/>
      <c r="AH294" s="401"/>
      <c r="AI294" s="401"/>
      <c r="AJ294" s="401"/>
      <c r="AK294" s="401"/>
      <c r="AL294" s="401" t="str">
        <f>IFERROR(VLOOKUP(AB294,CONTROLES!$A$5:$Y$297,2,FALSE),"")</f>
        <v/>
      </c>
      <c r="AM294" s="401"/>
      <c r="AN294" s="401"/>
      <c r="AO294" s="402" t="str">
        <f>IFERROR(VLOOKUP(Y294,CONTROLES!$A$6:$Y$25,24,FALSE),"")</f>
        <v/>
      </c>
      <c r="AP294" s="402" t="str">
        <f>IFERROR(VLOOKUP(Z294,CONTROLES!$A$6:$Y$25,24,FALSE),"")</f>
        <v/>
      </c>
      <c r="AQ294" s="402" t="str">
        <f>IFERROR(VLOOKUP(AA294,CONTROLES!$A$6:$Y$25,24,FALSE),"")</f>
        <v/>
      </c>
      <c r="AR294" s="402" t="str">
        <f>IFERROR(VLOOKUP(AB294,CONTROLES!$A$6:$Y$25,24,FALSE),"")</f>
        <v/>
      </c>
      <c r="AS294" s="401" t="str">
        <f>IFERROR(VLOOKUP(Y294,CONTROLES!$A$6:$Y$25,5,FALSE),"")</f>
        <v/>
      </c>
      <c r="AT294" s="401" t="str">
        <f>IFERROR(VLOOKUP(Z294,CONTROLES!$A$6:$Y$25,5,FALSE),"")</f>
        <v/>
      </c>
      <c r="AU294" s="401" t="str">
        <f>IFERROR(VLOOKUP(AA294,CONTROLES!$A$6:$Y$25,5,FALSE),"")</f>
        <v/>
      </c>
      <c r="AV294" s="401" t="str">
        <f>IFERROR(VLOOKUP(AB294,CONTROLES!$A$6:$Y$25,5,FALSE),"")</f>
        <v/>
      </c>
      <c r="AW294" s="403">
        <f t="shared" si="44"/>
        <v>0</v>
      </c>
      <c r="AX294" s="403">
        <f t="shared" si="45"/>
        <v>0</v>
      </c>
      <c r="AY294" s="675"/>
      <c r="AZ294" s="672"/>
      <c r="BA294" s="441"/>
      <c r="BB294" s="671"/>
      <c r="BC294" s="672"/>
      <c r="BD294" s="673"/>
      <c r="BE294" s="443"/>
      <c r="BF294" s="684"/>
      <c r="BG294" s="686"/>
      <c r="BH294" s="679"/>
      <c r="BI294" s="681"/>
      <c r="BJ294" s="682"/>
      <c r="BK294" s="682"/>
    </row>
    <row r="295" spans="1:63" x14ac:dyDescent="0.25">
      <c r="A295" s="669"/>
      <c r="B295" s="669"/>
      <c r="C295" s="677"/>
      <c r="D295" s="715"/>
      <c r="E295" s="715"/>
      <c r="F295" s="714"/>
      <c r="G295" s="714"/>
      <c r="H295" s="714"/>
      <c r="I295" s="715"/>
      <c r="J295" s="397"/>
      <c r="K295" s="398"/>
      <c r="L295" s="677"/>
      <c r="M295" s="677"/>
      <c r="N295" s="701"/>
      <c r="O295" s="700"/>
      <c r="P295" s="700"/>
      <c r="Q295" s="700"/>
      <c r="R295" s="677"/>
      <c r="S295" s="400"/>
      <c r="T295" s="400">
        <f>IFERROR(VLOOKUP($S295,TABLAS!$A$10:$B$14,2,FALSE),0)</f>
        <v>0</v>
      </c>
      <c r="U295" s="698"/>
      <c r="V295" s="697"/>
      <c r="W295" s="697"/>
      <c r="X295" s="443"/>
      <c r="Y295" s="401"/>
      <c r="Z295" s="401"/>
      <c r="AA295" s="401"/>
      <c r="AB295" s="401"/>
      <c r="AC295" s="401" t="str">
        <f>IFERROR(VLOOKUP(Y295,CONTROLES!$A$5:$Y$297,2,FALSE),"")</f>
        <v/>
      </c>
      <c r="AD295" s="401"/>
      <c r="AE295" s="401"/>
      <c r="AF295" s="401"/>
      <c r="AG295" s="401"/>
      <c r="AH295" s="401"/>
      <c r="AI295" s="401"/>
      <c r="AJ295" s="401"/>
      <c r="AK295" s="401"/>
      <c r="AL295" s="401" t="str">
        <f>IFERROR(VLOOKUP(AB295,CONTROLES!$A$5:$Y$297,2,FALSE),"")</f>
        <v/>
      </c>
      <c r="AM295" s="401"/>
      <c r="AN295" s="401"/>
      <c r="AO295" s="402" t="str">
        <f>IFERROR(VLOOKUP(Y295,CONTROLES!$A$6:$Y$25,24,FALSE),"")</f>
        <v/>
      </c>
      <c r="AP295" s="402" t="str">
        <f>IFERROR(VLOOKUP(Z295,CONTROLES!$A$6:$Y$25,24,FALSE),"")</f>
        <v/>
      </c>
      <c r="AQ295" s="402" t="str">
        <f>IFERROR(VLOOKUP(AA295,CONTROLES!$A$6:$Y$25,24,FALSE),"")</f>
        <v/>
      </c>
      <c r="AR295" s="402" t="str">
        <f>IFERROR(VLOOKUP(AB295,CONTROLES!$A$6:$Y$25,24,FALSE),"")</f>
        <v/>
      </c>
      <c r="AS295" s="401" t="str">
        <f>IFERROR(VLOOKUP(Y295,CONTROLES!$A$6:$Y$25,5,FALSE),"")</f>
        <v/>
      </c>
      <c r="AT295" s="401" t="str">
        <f>IFERROR(VLOOKUP(Z295,CONTROLES!$A$6:$Y$25,5,FALSE),"")</f>
        <v/>
      </c>
      <c r="AU295" s="401" t="str">
        <f>IFERROR(VLOOKUP(AA295,CONTROLES!$A$6:$Y$25,5,FALSE),"")</f>
        <v/>
      </c>
      <c r="AV295" s="401" t="str">
        <f>IFERROR(VLOOKUP(AB295,CONTROLES!$A$6:$Y$25,5,FALSE),"")</f>
        <v/>
      </c>
      <c r="AW295" s="403">
        <f t="shared" si="44"/>
        <v>0</v>
      </c>
      <c r="AX295" s="403">
        <f t="shared" si="45"/>
        <v>0</v>
      </c>
      <c r="AY295" s="675"/>
      <c r="AZ295" s="672"/>
      <c r="BA295" s="441"/>
      <c r="BB295" s="671"/>
      <c r="BC295" s="672"/>
      <c r="BD295" s="673"/>
      <c r="BE295" s="443"/>
      <c r="BF295" s="684"/>
      <c r="BG295" s="686"/>
      <c r="BH295" s="679"/>
      <c r="BI295" s="681"/>
      <c r="BJ295" s="682"/>
      <c r="BK295" s="682"/>
    </row>
    <row r="296" spans="1:63" x14ac:dyDescent="0.25">
      <c r="A296" s="669"/>
      <c r="B296" s="669"/>
      <c r="C296" s="677"/>
      <c r="D296" s="715"/>
      <c r="E296" s="715"/>
      <c r="F296" s="714"/>
      <c r="G296" s="714"/>
      <c r="H296" s="714"/>
      <c r="I296" s="715"/>
      <c r="J296" s="397"/>
      <c r="K296" s="398"/>
      <c r="L296" s="677"/>
      <c r="M296" s="677"/>
      <c r="N296" s="701"/>
      <c r="O296" s="700"/>
      <c r="P296" s="700"/>
      <c r="Q296" s="700"/>
      <c r="R296" s="677"/>
      <c r="S296" s="400"/>
      <c r="T296" s="400">
        <f>IFERROR(VLOOKUP($S296,TABLAS!$A$10:$B$14,2,FALSE),0)</f>
        <v>0</v>
      </c>
      <c r="U296" s="698"/>
      <c r="V296" s="697"/>
      <c r="W296" s="697"/>
      <c r="X296" s="443"/>
      <c r="Y296" s="401"/>
      <c r="Z296" s="401"/>
      <c r="AA296" s="401"/>
      <c r="AB296" s="401"/>
      <c r="AC296" s="401" t="str">
        <f>IFERROR(VLOOKUP(Y296,CONTROLES!$A$5:$Y$297,2,FALSE),"")</f>
        <v/>
      </c>
      <c r="AD296" s="401"/>
      <c r="AE296" s="401"/>
      <c r="AF296" s="401"/>
      <c r="AG296" s="401"/>
      <c r="AH296" s="401"/>
      <c r="AI296" s="401"/>
      <c r="AJ296" s="401"/>
      <c r="AK296" s="401"/>
      <c r="AL296" s="401" t="str">
        <f>IFERROR(VLOOKUP(AB296,CONTROLES!$A$5:$Y$297,2,FALSE),"")</f>
        <v/>
      </c>
      <c r="AM296" s="401"/>
      <c r="AN296" s="401"/>
      <c r="AO296" s="402" t="str">
        <f>IFERROR(VLOOKUP(Y296,CONTROLES!$A$6:$Y$25,24,FALSE),"")</f>
        <v/>
      </c>
      <c r="AP296" s="402" t="str">
        <f>IFERROR(VLOOKUP(Z296,CONTROLES!$A$6:$Y$25,24,FALSE),"")</f>
        <v/>
      </c>
      <c r="AQ296" s="402" t="str">
        <f>IFERROR(VLOOKUP(AA296,CONTROLES!$A$6:$Y$25,24,FALSE),"")</f>
        <v/>
      </c>
      <c r="AR296" s="402" t="str">
        <f>IFERROR(VLOOKUP(AB296,CONTROLES!$A$6:$Y$25,24,FALSE),"")</f>
        <v/>
      </c>
      <c r="AS296" s="401" t="str">
        <f>IFERROR(VLOOKUP(Y296,CONTROLES!$A$6:$Y$25,5,FALSE),"")</f>
        <v/>
      </c>
      <c r="AT296" s="401" t="str">
        <f>IFERROR(VLOOKUP(Z296,CONTROLES!$A$6:$Y$25,5,FALSE),"")</f>
        <v/>
      </c>
      <c r="AU296" s="401" t="str">
        <f>IFERROR(VLOOKUP(AA296,CONTROLES!$A$6:$Y$25,5,FALSE),"")</f>
        <v/>
      </c>
      <c r="AV296" s="401" t="str">
        <f>IFERROR(VLOOKUP(AB296,CONTROLES!$A$6:$Y$25,5,FALSE),"")</f>
        <v/>
      </c>
      <c r="AW296" s="403">
        <f t="shared" si="44"/>
        <v>0</v>
      </c>
      <c r="AX296" s="403">
        <f t="shared" si="45"/>
        <v>0</v>
      </c>
      <c r="AY296" s="675"/>
      <c r="AZ296" s="672"/>
      <c r="BA296" s="441"/>
      <c r="BB296" s="671"/>
      <c r="BC296" s="672"/>
      <c r="BD296" s="673"/>
      <c r="BE296" s="443"/>
      <c r="BF296" s="684"/>
      <c r="BG296" s="686"/>
      <c r="BH296" s="679"/>
      <c r="BI296" s="681"/>
      <c r="BJ296" s="682"/>
      <c r="BK296" s="682"/>
    </row>
    <row r="297" spans="1:63" x14ac:dyDescent="0.25">
      <c r="A297" s="669"/>
      <c r="B297" s="669"/>
      <c r="C297" s="677"/>
      <c r="D297" s="716"/>
      <c r="E297" s="716"/>
      <c r="F297" s="714"/>
      <c r="G297" s="714"/>
      <c r="H297" s="714"/>
      <c r="I297" s="716"/>
      <c r="J297" s="397"/>
      <c r="K297" s="398"/>
      <c r="L297" s="677"/>
      <c r="M297" s="677"/>
      <c r="N297" s="701"/>
      <c r="O297" s="700"/>
      <c r="P297" s="700"/>
      <c r="Q297" s="700"/>
      <c r="R297" s="677"/>
      <c r="S297" s="400"/>
      <c r="T297" s="400">
        <f>IFERROR(VLOOKUP($S297,TABLAS!$A$10:$B$14,2,FALSE),0)</f>
        <v>0</v>
      </c>
      <c r="U297" s="698"/>
      <c r="V297" s="697"/>
      <c r="W297" s="697"/>
      <c r="X297" s="443"/>
      <c r="Y297" s="401"/>
      <c r="Z297" s="401"/>
      <c r="AA297" s="401"/>
      <c r="AB297" s="401"/>
      <c r="AC297" s="401" t="str">
        <f>IFERROR(VLOOKUP(Y297,CONTROLES!$A$5:$Y$297,2,FALSE),"")</f>
        <v/>
      </c>
      <c r="AD297" s="401"/>
      <c r="AE297" s="401"/>
      <c r="AF297" s="401"/>
      <c r="AG297" s="401"/>
      <c r="AH297" s="401"/>
      <c r="AI297" s="401"/>
      <c r="AJ297" s="401"/>
      <c r="AK297" s="401"/>
      <c r="AL297" s="401" t="str">
        <f>IFERROR(VLOOKUP(AB297,CONTROLES!$A$5:$Y$297,2,FALSE),"")</f>
        <v/>
      </c>
      <c r="AM297" s="401"/>
      <c r="AN297" s="401"/>
      <c r="AO297" s="402" t="str">
        <f>IFERROR(VLOOKUP(Y297,CONTROLES!$A$6:$Y$25,24,FALSE),"")</f>
        <v/>
      </c>
      <c r="AP297" s="402" t="str">
        <f>IFERROR(VLOOKUP(Z297,CONTROLES!$A$6:$Y$25,24,FALSE),"")</f>
        <v/>
      </c>
      <c r="AQ297" s="402" t="str">
        <f>IFERROR(VLOOKUP(AA297,CONTROLES!$A$6:$Y$25,24,FALSE),"")</f>
        <v/>
      </c>
      <c r="AR297" s="402" t="str">
        <f>IFERROR(VLOOKUP(AB297,CONTROLES!$A$6:$Y$25,24,FALSE),"")</f>
        <v/>
      </c>
      <c r="AS297" s="401" t="str">
        <f>IFERROR(VLOOKUP(Y297,CONTROLES!$A$6:$Y$25,5,FALSE),"")</f>
        <v/>
      </c>
      <c r="AT297" s="401" t="str">
        <f>IFERROR(VLOOKUP(Z297,CONTROLES!$A$6:$Y$25,5,FALSE),"")</f>
        <v/>
      </c>
      <c r="AU297" s="401" t="str">
        <f>IFERROR(VLOOKUP(AA297,CONTROLES!$A$6:$Y$25,5,FALSE),"")</f>
        <v/>
      </c>
      <c r="AV297" s="401" t="str">
        <f>IFERROR(VLOOKUP(AB297,CONTROLES!$A$6:$Y$25,5,FALSE),"")</f>
        <v/>
      </c>
      <c r="AW297" s="403">
        <f t="shared" si="44"/>
        <v>0</v>
      </c>
      <c r="AX297" s="403">
        <f t="shared" si="45"/>
        <v>0</v>
      </c>
      <c r="AY297" s="676"/>
      <c r="AZ297" s="672"/>
      <c r="BA297" s="442"/>
      <c r="BB297" s="671"/>
      <c r="BC297" s="672"/>
      <c r="BD297" s="673"/>
      <c r="BE297" s="443"/>
      <c r="BF297" s="685"/>
      <c r="BG297" s="686"/>
      <c r="BH297" s="680"/>
      <c r="BI297" s="681"/>
      <c r="BJ297" s="682"/>
      <c r="BK297" s="682"/>
    </row>
    <row r="298" spans="1:63" x14ac:dyDescent="0.25">
      <c r="A298" s="429">
        <f>A291+1</f>
        <v>43</v>
      </c>
      <c r="B298" s="429" t="s">
        <v>473</v>
      </c>
      <c r="C298" s="649" t="s">
        <v>316</v>
      </c>
      <c r="D298" s="517" t="s">
        <v>474</v>
      </c>
      <c r="E298" s="517" t="s">
        <v>345</v>
      </c>
      <c r="F298" s="657" t="s">
        <v>132</v>
      </c>
      <c r="G298" s="657" t="s">
        <v>133</v>
      </c>
      <c r="H298" s="657" t="s">
        <v>134</v>
      </c>
      <c r="I298" s="517"/>
      <c r="J298" s="160"/>
      <c r="K298" s="159"/>
      <c r="L298" s="649"/>
      <c r="M298" s="649" t="s">
        <v>160</v>
      </c>
      <c r="N298" s="650" t="s">
        <v>161</v>
      </c>
      <c r="O298" s="651" t="s">
        <v>162</v>
      </c>
      <c r="P298" s="651"/>
      <c r="Q298" s="651"/>
      <c r="R298" s="649" t="s">
        <v>243</v>
      </c>
      <c r="S298" s="73"/>
      <c r="T298" s="162">
        <f>IFERROR(VLOOKUP($S298,TABLAS!$A$10:$B$14,2,FALSE),0)</f>
        <v>0</v>
      </c>
      <c r="U298" s="652" t="s">
        <v>145</v>
      </c>
      <c r="V298" s="647">
        <f>IFERROR(VLOOKUP($U298,#REF!,2,FALSE),0)</f>
        <v>0</v>
      </c>
      <c r="W298" s="647">
        <f>MAX($T298:$T304)*V298</f>
        <v>0</v>
      </c>
      <c r="X298" s="493" t="b">
        <f>IF(OR(W298="11",W298="12",W298="21",W298="22",W298="31"),"BAJO",IF(OR(W298="13",W298="23",W298="32",W298="41"),"LEVE",IF(OR(W298="14",W298="15",W298="24",W298="33",W298="43",W298="42",W298="52",W298="51"),"MODERADO",IF(OR(W298="25",W298="34",W298="35",W298="44",W298="45",W298="53",W298="54",W298="55"),"IMPORTANTE"))))</f>
        <v>0</v>
      </c>
      <c r="Y298" s="63"/>
      <c r="Z298" s="63"/>
      <c r="AA298" s="63"/>
      <c r="AB298" s="63"/>
      <c r="AC298" s="401" t="str">
        <f>IFERROR(VLOOKUP(Y298,CONTROLES!$A$5:$Y$297,2,FALSE),"")</f>
        <v/>
      </c>
      <c r="AD298" s="63"/>
      <c r="AE298" s="63"/>
      <c r="AF298" s="63"/>
      <c r="AG298" s="63"/>
      <c r="AH298" s="63"/>
      <c r="AI298" s="63"/>
      <c r="AJ298" s="63"/>
      <c r="AK298" s="63"/>
      <c r="AL298" s="63" t="str">
        <f>IFERROR(VLOOKUP(AB298,CONTROLES!$A$5:$Y$297,2,FALSE),"")</f>
        <v/>
      </c>
      <c r="AM298" s="63"/>
      <c r="AN298" s="63"/>
      <c r="AO298" s="163" t="str">
        <f>IFERROR(VLOOKUP(Y298,CONTROLES!$A$6:$Y$25,24,FALSE),"")</f>
        <v/>
      </c>
      <c r="AP298" s="163" t="str">
        <f>IFERROR(VLOOKUP(Z298,CONTROLES!$A$6:$Y$25,24,FALSE),"")</f>
        <v/>
      </c>
      <c r="AQ298" s="163" t="str">
        <f>IFERROR(VLOOKUP(AA298,CONTROLES!$A$6:$Y$25,24,FALSE),"")</f>
        <v/>
      </c>
      <c r="AR298" s="163" t="str">
        <f>IFERROR(VLOOKUP(AB298,CONTROLES!$A$6:$Y$25,24,FALSE),"")</f>
        <v/>
      </c>
      <c r="AS298" s="72" t="str">
        <f>IFERROR(VLOOKUP(Y298,CONTROLES!$A$6:$Y$25,5,FALSE),"")</f>
        <v/>
      </c>
      <c r="AT298" s="72" t="str">
        <f>IFERROR(VLOOKUP(Z298,CONTROLES!$A$6:$Y$25,5,FALSE),"")</f>
        <v/>
      </c>
      <c r="AU298" s="72" t="str">
        <f>IFERROR(VLOOKUP(AA298,CONTROLES!$A$6:$Y$25,5,FALSE),"")</f>
        <v/>
      </c>
      <c r="AV298" s="72" t="str">
        <f>IFERROR(VLOOKUP(AB298,CONTROLES!$A$6:$Y$25,5,FALSE),"")</f>
        <v/>
      </c>
      <c r="AW298" s="143">
        <f t="shared" si="44"/>
        <v>0</v>
      </c>
      <c r="AX298" s="143">
        <f t="shared" si="45"/>
        <v>0</v>
      </c>
      <c r="AY298" s="522" t="str">
        <f>IF(MAX(AX298:AX304)&gt;MAX(BF298:BF304),"Consecuencia",IF(MAX(AX298:AX304)&gt;MAX(BF298:BF304),"Probabilidad",""))</f>
        <v/>
      </c>
      <c r="AZ298" s="510">
        <f>IF(AY298="Probabilidad",MAX(BF298:BF304),MAX(AX298:AX304))</f>
        <v>0</v>
      </c>
      <c r="BA298" s="506" t="str" cm="1">
        <f t="array" ref="BA298">IF(OR(AY298="Consecuencia",AY298="Probabilidad"),IF(AZ298&lt;CONTROLES!$AA$16:$AB$16,IF(AND(AZ298&gt;=CONTROLES!$AA$15,AZ298&lt;CONTROLES!$AB$15),CONTROLES!$AC$15,IF(AND(AZ298&gt;=CONTROLES!$AA$14,AZ298&lt;CONTROLES!$AB$14),CONTROLES!$AC$14,IF(AND(AZ298&gt;=CONTROLES!$AA$13,AZ298&lt;CONTROLES!$AB$13),CONTROLES!$AC$13,IF(AND(AZ298&gt;=CONTROLES!$AA$12,AZ298&lt;=CONTROLES!$AB$12),CONTROLES!$AC$12))))),"")</f>
        <v/>
      </c>
      <c r="BB298" s="508" t="s">
        <v>144</v>
      </c>
      <c r="BC298" s="510">
        <f>VLOOKUP(BB298,TABLAS!$A$10:$B$14,2,FALSE)</f>
        <v>5</v>
      </c>
      <c r="BD298" s="512" t="s">
        <v>211</v>
      </c>
      <c r="BE298" s="493">
        <f>VLOOKUP(BD298,TABLAS!$A$2:$B$6,2,FALSE)</f>
        <v>2</v>
      </c>
      <c r="BF298" s="642" t="str">
        <f>BC298&amp;BE298</f>
        <v>52</v>
      </c>
      <c r="BG298" s="645" t="str">
        <f>IF(OR(BF298="11",BF298="12",BF298="21",BF298="22",BF298="31"),"BAJO",IF(OR(BF298="13",BF298="23",BF298="32",BF298="41"),"LEVE",IF(OR(BF298="14",BF298="15",BF298="24",BF298="33",BF298="43",BF298="42",BF298="52",BF298="51"),"MODERADO",IF(OR(BF298="25",BF298="34",BF298="35",BF298="44",BF298="45",BF298="53",BF298="54",BF298="55"),"IMPORTANTE",""))))</f>
        <v>MODERADO</v>
      </c>
      <c r="BH298" s="532" t="s">
        <v>148</v>
      </c>
      <c r="BI298" s="514" t="s">
        <v>189</v>
      </c>
      <c r="BJ298" s="516" t="str">
        <f>IF(BH298="SI","NO","SI")</f>
        <v>NO</v>
      </c>
      <c r="BK298" s="516"/>
    </row>
    <row r="299" spans="1:63" x14ac:dyDescent="0.25">
      <c r="A299" s="429"/>
      <c r="B299" s="429"/>
      <c r="C299" s="649"/>
      <c r="D299" s="563"/>
      <c r="E299" s="563"/>
      <c r="F299" s="657"/>
      <c r="G299" s="657"/>
      <c r="H299" s="657"/>
      <c r="I299" s="563"/>
      <c r="J299" s="160"/>
      <c r="K299" s="159"/>
      <c r="L299" s="649"/>
      <c r="M299" s="649"/>
      <c r="N299" s="650"/>
      <c r="O299" s="651"/>
      <c r="P299" s="651"/>
      <c r="Q299" s="651"/>
      <c r="R299" s="649"/>
      <c r="S299" s="73"/>
      <c r="T299" s="162">
        <f>IFERROR(VLOOKUP($S299,TABLAS!$A$10:$B$14,2,FALSE),0)</f>
        <v>0</v>
      </c>
      <c r="U299" s="652"/>
      <c r="V299" s="647"/>
      <c r="W299" s="647"/>
      <c r="X299" s="493"/>
      <c r="Y299" s="63"/>
      <c r="Z299" s="63"/>
      <c r="AA299" s="63"/>
      <c r="AB299" s="63"/>
      <c r="AC299" s="401" t="str">
        <f>IFERROR(VLOOKUP(Y299,CONTROLES!$A$5:$Y$297,2,FALSE),"")</f>
        <v/>
      </c>
      <c r="AD299" s="63"/>
      <c r="AE299" s="63"/>
      <c r="AF299" s="63"/>
      <c r="AG299" s="63"/>
      <c r="AH299" s="63"/>
      <c r="AI299" s="63"/>
      <c r="AJ299" s="63"/>
      <c r="AK299" s="63"/>
      <c r="AL299" s="63" t="str">
        <f>IFERROR(VLOOKUP(AB299,CONTROLES!$A$5:$Y$297,2,FALSE),"")</f>
        <v/>
      </c>
      <c r="AM299" s="63"/>
      <c r="AN299" s="63"/>
      <c r="AO299" s="163" t="str">
        <f>IFERROR(VLOOKUP(Y299,CONTROLES!$A$6:$Y$25,24,FALSE),"")</f>
        <v/>
      </c>
      <c r="AP299" s="163" t="str">
        <f>IFERROR(VLOOKUP(Z299,CONTROLES!$A$6:$Y$25,24,FALSE),"")</f>
        <v/>
      </c>
      <c r="AQ299" s="163" t="str">
        <f>IFERROR(VLOOKUP(AA299,CONTROLES!$A$6:$Y$25,24,FALSE),"")</f>
        <v/>
      </c>
      <c r="AR299" s="163" t="str">
        <f>IFERROR(VLOOKUP(AB299,CONTROLES!$A$6:$Y$25,24,FALSE),"")</f>
        <v/>
      </c>
      <c r="AS299" s="72" t="str">
        <f>IFERROR(VLOOKUP(Y299,CONTROLES!$A$6:$Y$25,5,FALSE),"")</f>
        <v/>
      </c>
      <c r="AT299" s="72" t="str">
        <f>IFERROR(VLOOKUP(Z299,CONTROLES!$A$6:$Y$25,5,FALSE),"")</f>
        <v/>
      </c>
      <c r="AU299" s="72" t="str">
        <f>IFERROR(VLOOKUP(AA299,CONTROLES!$A$6:$Y$25,5,FALSE),"")</f>
        <v/>
      </c>
      <c r="AV299" s="72" t="str">
        <f>IFERROR(VLOOKUP(AB299,CONTROLES!$A$6:$Y$25,5,FALSE),"")</f>
        <v/>
      </c>
      <c r="AW299" s="143">
        <f t="shared" si="44"/>
        <v>0</v>
      </c>
      <c r="AX299" s="143">
        <f t="shared" si="45"/>
        <v>0</v>
      </c>
      <c r="AY299" s="523"/>
      <c r="AZ299" s="510"/>
      <c r="BA299" s="507"/>
      <c r="BB299" s="508"/>
      <c r="BC299" s="510"/>
      <c r="BD299" s="512"/>
      <c r="BE299" s="493"/>
      <c r="BF299" s="643"/>
      <c r="BG299" s="645"/>
      <c r="BH299" s="533"/>
      <c r="BI299" s="514"/>
      <c r="BJ299" s="516"/>
      <c r="BK299" s="516"/>
    </row>
    <row r="300" spans="1:63" x14ac:dyDescent="0.25">
      <c r="A300" s="429"/>
      <c r="B300" s="429"/>
      <c r="C300" s="649"/>
      <c r="D300" s="563"/>
      <c r="E300" s="563"/>
      <c r="F300" s="657"/>
      <c r="G300" s="657"/>
      <c r="H300" s="657"/>
      <c r="I300" s="563"/>
      <c r="J300" s="160"/>
      <c r="K300" s="159"/>
      <c r="L300" s="649"/>
      <c r="M300" s="649"/>
      <c r="N300" s="650"/>
      <c r="O300" s="651"/>
      <c r="P300" s="651"/>
      <c r="Q300" s="651"/>
      <c r="R300" s="649"/>
      <c r="S300" s="73"/>
      <c r="T300" s="162">
        <f>IFERROR(VLOOKUP($S300,TABLAS!$A$10:$B$14,2,FALSE),0)</f>
        <v>0</v>
      </c>
      <c r="U300" s="652"/>
      <c r="V300" s="647"/>
      <c r="W300" s="647"/>
      <c r="X300" s="493"/>
      <c r="Y300" s="63"/>
      <c r="Z300" s="63"/>
      <c r="AA300" s="63"/>
      <c r="AB300" s="63"/>
      <c r="AC300" s="401" t="str">
        <f>IFERROR(VLOOKUP(Y300,CONTROLES!$A$5:$Y$297,2,FALSE),"")</f>
        <v/>
      </c>
      <c r="AD300" s="63"/>
      <c r="AE300" s="63"/>
      <c r="AF300" s="63"/>
      <c r="AG300" s="63"/>
      <c r="AH300" s="63"/>
      <c r="AI300" s="63"/>
      <c r="AJ300" s="63"/>
      <c r="AK300" s="63"/>
      <c r="AL300" s="63" t="str">
        <f>IFERROR(VLOOKUP(AB300,CONTROLES!$A$5:$Y$297,2,FALSE),"")</f>
        <v/>
      </c>
      <c r="AM300" s="63"/>
      <c r="AN300" s="63"/>
      <c r="AO300" s="163" t="str">
        <f>IFERROR(VLOOKUP(Y300,CONTROLES!$A$6:$Y$25,24,FALSE),"")</f>
        <v/>
      </c>
      <c r="AP300" s="163" t="str">
        <f>IFERROR(VLOOKUP(Z300,CONTROLES!$A$6:$Y$25,24,FALSE),"")</f>
        <v/>
      </c>
      <c r="AQ300" s="163" t="str">
        <f>IFERROR(VLOOKUP(AA300,CONTROLES!$A$6:$Y$25,24,FALSE),"")</f>
        <v/>
      </c>
      <c r="AR300" s="163" t="str">
        <f>IFERROR(VLOOKUP(AB300,CONTROLES!$A$6:$Y$25,24,FALSE),"")</f>
        <v/>
      </c>
      <c r="AS300" s="72" t="str">
        <f>IFERROR(VLOOKUP(Y300,CONTROLES!$A$6:$Y$25,5,FALSE),"")</f>
        <v/>
      </c>
      <c r="AT300" s="72" t="str">
        <f>IFERROR(VLOOKUP(Z300,CONTROLES!$A$6:$Y$25,5,FALSE),"")</f>
        <v/>
      </c>
      <c r="AU300" s="72" t="str">
        <f>IFERROR(VLOOKUP(AA300,CONTROLES!$A$6:$Y$25,5,FALSE),"")</f>
        <v/>
      </c>
      <c r="AV300" s="72" t="str">
        <f>IFERROR(VLOOKUP(AB300,CONTROLES!$A$6:$Y$25,5,FALSE),"")</f>
        <v/>
      </c>
      <c r="AW300" s="143">
        <f t="shared" si="44"/>
        <v>0</v>
      </c>
      <c r="AX300" s="143">
        <f t="shared" si="45"/>
        <v>0</v>
      </c>
      <c r="AY300" s="523"/>
      <c r="AZ300" s="510"/>
      <c r="BA300" s="507"/>
      <c r="BB300" s="508"/>
      <c r="BC300" s="510"/>
      <c r="BD300" s="512"/>
      <c r="BE300" s="493"/>
      <c r="BF300" s="643"/>
      <c r="BG300" s="645"/>
      <c r="BH300" s="533"/>
      <c r="BI300" s="514"/>
      <c r="BJ300" s="516"/>
      <c r="BK300" s="516"/>
    </row>
    <row r="301" spans="1:63" x14ac:dyDescent="0.25">
      <c r="A301" s="429"/>
      <c r="B301" s="429"/>
      <c r="C301" s="649"/>
      <c r="D301" s="563"/>
      <c r="E301" s="563"/>
      <c r="F301" s="657"/>
      <c r="G301" s="657"/>
      <c r="H301" s="657"/>
      <c r="I301" s="563"/>
      <c r="J301" s="160"/>
      <c r="K301" s="159"/>
      <c r="L301" s="649"/>
      <c r="M301" s="649"/>
      <c r="N301" s="650"/>
      <c r="O301" s="651"/>
      <c r="P301" s="651"/>
      <c r="Q301" s="651"/>
      <c r="R301" s="649"/>
      <c r="S301" s="73"/>
      <c r="T301" s="162">
        <f>IFERROR(VLOOKUP($S301,TABLAS!$A$10:$B$14,2,FALSE),0)</f>
        <v>0</v>
      </c>
      <c r="U301" s="652"/>
      <c r="V301" s="647"/>
      <c r="W301" s="647"/>
      <c r="X301" s="493"/>
      <c r="Y301" s="63"/>
      <c r="Z301" s="63"/>
      <c r="AA301" s="63"/>
      <c r="AB301" s="63"/>
      <c r="AC301" s="401" t="str">
        <f>IFERROR(VLOOKUP(Y301,CONTROLES!$A$5:$Y$297,2,FALSE),"")</f>
        <v/>
      </c>
      <c r="AD301" s="63"/>
      <c r="AE301" s="63"/>
      <c r="AF301" s="63"/>
      <c r="AG301" s="63"/>
      <c r="AH301" s="63"/>
      <c r="AI301" s="63"/>
      <c r="AJ301" s="63"/>
      <c r="AK301" s="63"/>
      <c r="AL301" s="63" t="str">
        <f>IFERROR(VLOOKUP(AB301,CONTROLES!$A$5:$Y$297,2,FALSE),"")</f>
        <v/>
      </c>
      <c r="AM301" s="63"/>
      <c r="AN301" s="63"/>
      <c r="AO301" s="163" t="str">
        <f>IFERROR(VLOOKUP(Y301,CONTROLES!$A$6:$Y$25,24,FALSE),"")</f>
        <v/>
      </c>
      <c r="AP301" s="163" t="str">
        <f>IFERROR(VLOOKUP(Z301,CONTROLES!$A$6:$Y$25,24,FALSE),"")</f>
        <v/>
      </c>
      <c r="AQ301" s="163" t="str">
        <f>IFERROR(VLOOKUP(AA301,CONTROLES!$A$6:$Y$25,24,FALSE),"")</f>
        <v/>
      </c>
      <c r="AR301" s="163" t="str">
        <f>IFERROR(VLOOKUP(AB301,CONTROLES!$A$6:$Y$25,24,FALSE),"")</f>
        <v/>
      </c>
      <c r="AS301" s="72" t="str">
        <f>IFERROR(VLOOKUP(Y301,CONTROLES!$A$6:$Y$25,5,FALSE),"")</f>
        <v/>
      </c>
      <c r="AT301" s="72" t="str">
        <f>IFERROR(VLOOKUP(Z301,CONTROLES!$A$6:$Y$25,5,FALSE),"")</f>
        <v/>
      </c>
      <c r="AU301" s="72" t="str">
        <f>IFERROR(VLOOKUP(AA301,CONTROLES!$A$6:$Y$25,5,FALSE),"")</f>
        <v/>
      </c>
      <c r="AV301" s="72" t="str">
        <f>IFERROR(VLOOKUP(AB301,CONTROLES!$A$6:$Y$25,5,FALSE),"")</f>
        <v/>
      </c>
      <c r="AW301" s="143">
        <f t="shared" si="44"/>
        <v>0</v>
      </c>
      <c r="AX301" s="143">
        <f t="shared" si="45"/>
        <v>0</v>
      </c>
      <c r="AY301" s="523"/>
      <c r="AZ301" s="510"/>
      <c r="BA301" s="507"/>
      <c r="BB301" s="508"/>
      <c r="BC301" s="510"/>
      <c r="BD301" s="512"/>
      <c r="BE301" s="493"/>
      <c r="BF301" s="643"/>
      <c r="BG301" s="645"/>
      <c r="BH301" s="533"/>
      <c r="BI301" s="514"/>
      <c r="BJ301" s="516"/>
      <c r="BK301" s="516"/>
    </row>
    <row r="302" spans="1:63" x14ac:dyDescent="0.25">
      <c r="A302" s="429"/>
      <c r="B302" s="429"/>
      <c r="C302" s="649"/>
      <c r="D302" s="563"/>
      <c r="E302" s="563"/>
      <c r="F302" s="657"/>
      <c r="G302" s="657"/>
      <c r="H302" s="657"/>
      <c r="I302" s="563"/>
      <c r="J302" s="160"/>
      <c r="K302" s="159"/>
      <c r="L302" s="649"/>
      <c r="M302" s="649"/>
      <c r="N302" s="650"/>
      <c r="O302" s="651"/>
      <c r="P302" s="651"/>
      <c r="Q302" s="651"/>
      <c r="R302" s="649"/>
      <c r="S302" s="73"/>
      <c r="T302" s="162">
        <f>IFERROR(VLOOKUP($S302,TABLAS!$A$10:$B$14,2,FALSE),0)</f>
        <v>0</v>
      </c>
      <c r="U302" s="652"/>
      <c r="V302" s="647"/>
      <c r="W302" s="647"/>
      <c r="X302" s="493"/>
      <c r="Y302" s="63"/>
      <c r="Z302" s="63"/>
      <c r="AA302" s="63"/>
      <c r="AB302" s="63"/>
      <c r="AC302" s="401" t="str">
        <f>IFERROR(VLOOKUP(Y302,CONTROLES!$A$5:$Y$297,2,FALSE),"")</f>
        <v/>
      </c>
      <c r="AD302" s="63"/>
      <c r="AE302" s="63"/>
      <c r="AF302" s="63"/>
      <c r="AG302" s="63"/>
      <c r="AH302" s="63"/>
      <c r="AI302" s="63"/>
      <c r="AJ302" s="63"/>
      <c r="AK302" s="63"/>
      <c r="AL302" s="63" t="str">
        <f>IFERROR(VLOOKUP(AB302,CONTROLES!$A$5:$Y$297,2,FALSE),"")</f>
        <v/>
      </c>
      <c r="AM302" s="63"/>
      <c r="AN302" s="63"/>
      <c r="AO302" s="163" t="str">
        <f>IFERROR(VLOOKUP(Y302,CONTROLES!$A$6:$Y$25,24,FALSE),"")</f>
        <v/>
      </c>
      <c r="AP302" s="163" t="str">
        <f>IFERROR(VLOOKUP(Z302,CONTROLES!$A$6:$Y$25,24,FALSE),"")</f>
        <v/>
      </c>
      <c r="AQ302" s="163" t="str">
        <f>IFERROR(VLOOKUP(AA302,CONTROLES!$A$6:$Y$25,24,FALSE),"")</f>
        <v/>
      </c>
      <c r="AR302" s="163" t="str">
        <f>IFERROR(VLOOKUP(AB302,CONTROLES!$A$6:$Y$25,24,FALSE),"")</f>
        <v/>
      </c>
      <c r="AS302" s="72" t="str">
        <f>IFERROR(VLOOKUP(Y302,CONTROLES!$A$6:$Y$25,5,FALSE),"")</f>
        <v/>
      </c>
      <c r="AT302" s="72" t="str">
        <f>IFERROR(VLOOKUP(Z302,CONTROLES!$A$6:$Y$25,5,FALSE),"")</f>
        <v/>
      </c>
      <c r="AU302" s="72" t="str">
        <f>IFERROR(VLOOKUP(AA302,CONTROLES!$A$6:$Y$25,5,FALSE),"")</f>
        <v/>
      </c>
      <c r="AV302" s="72" t="str">
        <f>IFERROR(VLOOKUP(AB302,CONTROLES!$A$6:$Y$25,5,FALSE),"")</f>
        <v/>
      </c>
      <c r="AW302" s="143">
        <f t="shared" si="44"/>
        <v>0</v>
      </c>
      <c r="AX302" s="143">
        <f t="shared" si="45"/>
        <v>0</v>
      </c>
      <c r="AY302" s="523"/>
      <c r="AZ302" s="510"/>
      <c r="BA302" s="507"/>
      <c r="BB302" s="508"/>
      <c r="BC302" s="510"/>
      <c r="BD302" s="512"/>
      <c r="BE302" s="493"/>
      <c r="BF302" s="643"/>
      <c r="BG302" s="645"/>
      <c r="BH302" s="533"/>
      <c r="BI302" s="514"/>
      <c r="BJ302" s="516"/>
      <c r="BK302" s="516"/>
    </row>
    <row r="303" spans="1:63" x14ac:dyDescent="0.25">
      <c r="A303" s="429"/>
      <c r="B303" s="429"/>
      <c r="C303" s="649"/>
      <c r="D303" s="563"/>
      <c r="E303" s="563"/>
      <c r="F303" s="657"/>
      <c r="G303" s="657"/>
      <c r="H303" s="657"/>
      <c r="I303" s="563"/>
      <c r="J303" s="160"/>
      <c r="K303" s="159"/>
      <c r="L303" s="649"/>
      <c r="M303" s="649"/>
      <c r="N303" s="650"/>
      <c r="O303" s="651"/>
      <c r="P303" s="651"/>
      <c r="Q303" s="651"/>
      <c r="R303" s="649"/>
      <c r="S303" s="73"/>
      <c r="T303" s="162">
        <f>IFERROR(VLOOKUP($S303,TABLAS!$A$10:$B$14,2,FALSE),0)</f>
        <v>0</v>
      </c>
      <c r="U303" s="652"/>
      <c r="V303" s="647"/>
      <c r="W303" s="647"/>
      <c r="X303" s="493"/>
      <c r="Y303" s="63"/>
      <c r="Z303" s="63"/>
      <c r="AA303" s="63"/>
      <c r="AB303" s="63"/>
      <c r="AC303" s="401" t="str">
        <f>IFERROR(VLOOKUP(Y303,CONTROLES!$A$5:$Y$297,2,FALSE),"")</f>
        <v/>
      </c>
      <c r="AD303" s="63"/>
      <c r="AE303" s="63"/>
      <c r="AF303" s="63"/>
      <c r="AG303" s="63"/>
      <c r="AH303" s="63"/>
      <c r="AI303" s="63"/>
      <c r="AJ303" s="63"/>
      <c r="AK303" s="63"/>
      <c r="AL303" s="63" t="str">
        <f>IFERROR(VLOOKUP(AB303,CONTROLES!$A$5:$Y$297,2,FALSE),"")</f>
        <v/>
      </c>
      <c r="AM303" s="63"/>
      <c r="AN303" s="63"/>
      <c r="AO303" s="163" t="str">
        <f>IFERROR(VLOOKUP(Y303,CONTROLES!$A$6:$Y$25,24,FALSE),"")</f>
        <v/>
      </c>
      <c r="AP303" s="163" t="str">
        <f>IFERROR(VLOOKUP(Z303,CONTROLES!$A$6:$Y$25,24,FALSE),"")</f>
        <v/>
      </c>
      <c r="AQ303" s="163" t="str">
        <f>IFERROR(VLOOKUP(AA303,CONTROLES!$A$6:$Y$25,24,FALSE),"")</f>
        <v/>
      </c>
      <c r="AR303" s="163" t="str">
        <f>IFERROR(VLOOKUP(AB303,CONTROLES!$A$6:$Y$25,24,FALSE),"")</f>
        <v/>
      </c>
      <c r="AS303" s="72" t="str">
        <f>IFERROR(VLOOKUP(Y303,CONTROLES!$A$6:$Y$25,5,FALSE),"")</f>
        <v/>
      </c>
      <c r="AT303" s="72" t="str">
        <f>IFERROR(VLOOKUP(Z303,CONTROLES!$A$6:$Y$25,5,FALSE),"")</f>
        <v/>
      </c>
      <c r="AU303" s="72" t="str">
        <f>IFERROR(VLOOKUP(AA303,CONTROLES!$A$6:$Y$25,5,FALSE),"")</f>
        <v/>
      </c>
      <c r="AV303" s="72" t="str">
        <f>IFERROR(VLOOKUP(AB303,CONTROLES!$A$6:$Y$25,5,FALSE),"")</f>
        <v/>
      </c>
      <c r="AW303" s="143">
        <f t="shared" si="44"/>
        <v>0</v>
      </c>
      <c r="AX303" s="143">
        <f t="shared" si="45"/>
        <v>0</v>
      </c>
      <c r="AY303" s="523"/>
      <c r="AZ303" s="510"/>
      <c r="BA303" s="507"/>
      <c r="BB303" s="508"/>
      <c r="BC303" s="510"/>
      <c r="BD303" s="512"/>
      <c r="BE303" s="493"/>
      <c r="BF303" s="643"/>
      <c r="BG303" s="645"/>
      <c r="BH303" s="533"/>
      <c r="BI303" s="514"/>
      <c r="BJ303" s="516"/>
      <c r="BK303" s="516"/>
    </row>
    <row r="304" spans="1:63" x14ac:dyDescent="0.25">
      <c r="A304" s="429"/>
      <c r="B304" s="429"/>
      <c r="C304" s="649"/>
      <c r="D304" s="562"/>
      <c r="E304" s="562"/>
      <c r="F304" s="657"/>
      <c r="G304" s="657"/>
      <c r="H304" s="657"/>
      <c r="I304" s="562"/>
      <c r="J304" s="160"/>
      <c r="K304" s="159"/>
      <c r="L304" s="649"/>
      <c r="M304" s="649"/>
      <c r="N304" s="650"/>
      <c r="O304" s="651"/>
      <c r="P304" s="651"/>
      <c r="Q304" s="651"/>
      <c r="R304" s="649"/>
      <c r="S304" s="73"/>
      <c r="T304" s="162">
        <f>IFERROR(VLOOKUP($S304,TABLAS!$A$10:$B$14,2,FALSE),0)</f>
        <v>0</v>
      </c>
      <c r="U304" s="652"/>
      <c r="V304" s="647"/>
      <c r="W304" s="647"/>
      <c r="X304" s="493"/>
      <c r="Y304" s="63"/>
      <c r="Z304" s="63"/>
      <c r="AA304" s="63"/>
      <c r="AB304" s="63"/>
      <c r="AC304" s="401" t="str">
        <f>IFERROR(VLOOKUP(Y304,CONTROLES!$A$5:$Y$297,2,FALSE),"")</f>
        <v/>
      </c>
      <c r="AD304" s="63"/>
      <c r="AE304" s="63"/>
      <c r="AF304" s="63"/>
      <c r="AG304" s="63"/>
      <c r="AH304" s="63"/>
      <c r="AI304" s="63"/>
      <c r="AJ304" s="63"/>
      <c r="AK304" s="63"/>
      <c r="AL304" s="63" t="str">
        <f>IFERROR(VLOOKUP(AB304,CONTROLES!$A$5:$Y$297,2,FALSE),"")</f>
        <v/>
      </c>
      <c r="AM304" s="63"/>
      <c r="AN304" s="63"/>
      <c r="AO304" s="163" t="str">
        <f>IFERROR(VLOOKUP(Y304,CONTROLES!$A$6:$Y$25,24,FALSE),"")</f>
        <v/>
      </c>
      <c r="AP304" s="163" t="str">
        <f>IFERROR(VLOOKUP(Z304,CONTROLES!$A$6:$Y$25,24,FALSE),"")</f>
        <v/>
      </c>
      <c r="AQ304" s="163" t="str">
        <f>IFERROR(VLOOKUP(AA304,CONTROLES!$A$6:$Y$25,24,FALSE),"")</f>
        <v/>
      </c>
      <c r="AR304" s="163" t="str">
        <f>IFERROR(VLOOKUP(AB304,CONTROLES!$A$6:$Y$25,24,FALSE),"")</f>
        <v/>
      </c>
      <c r="AS304" s="72" t="str">
        <f>IFERROR(VLOOKUP(Y304,CONTROLES!$A$6:$Y$25,5,FALSE),"")</f>
        <v/>
      </c>
      <c r="AT304" s="72" t="str">
        <f>IFERROR(VLOOKUP(Z304,CONTROLES!$A$6:$Y$25,5,FALSE),"")</f>
        <v/>
      </c>
      <c r="AU304" s="72" t="str">
        <f>IFERROR(VLOOKUP(AA304,CONTROLES!$A$6:$Y$25,5,FALSE),"")</f>
        <v/>
      </c>
      <c r="AV304" s="72" t="str">
        <f>IFERROR(VLOOKUP(AB304,CONTROLES!$A$6:$Y$25,5,FALSE),"")</f>
        <v/>
      </c>
      <c r="AW304" s="143">
        <f t="shared" si="44"/>
        <v>0</v>
      </c>
      <c r="AX304" s="143">
        <f t="shared" si="45"/>
        <v>0</v>
      </c>
      <c r="AY304" s="653"/>
      <c r="AZ304" s="510"/>
      <c r="BA304" s="648"/>
      <c r="BB304" s="508"/>
      <c r="BC304" s="510"/>
      <c r="BD304" s="512"/>
      <c r="BE304" s="493"/>
      <c r="BF304" s="644"/>
      <c r="BG304" s="645"/>
      <c r="BH304" s="646"/>
      <c r="BI304" s="514"/>
      <c r="BJ304" s="516"/>
      <c r="BK304" s="516"/>
    </row>
    <row r="305" spans="1:63" x14ac:dyDescent="0.25">
      <c r="A305" s="429">
        <f>A298+1</f>
        <v>44</v>
      </c>
      <c r="B305" s="429" t="s">
        <v>475</v>
      </c>
      <c r="C305" s="649" t="s">
        <v>316</v>
      </c>
      <c r="D305" s="517" t="s">
        <v>476</v>
      </c>
      <c r="E305" s="517" t="s">
        <v>477</v>
      </c>
      <c r="F305" s="657" t="s">
        <v>132</v>
      </c>
      <c r="G305" s="657" t="s">
        <v>133</v>
      </c>
      <c r="H305" s="657" t="s">
        <v>134</v>
      </c>
      <c r="I305" s="517"/>
      <c r="J305" s="160"/>
      <c r="K305" s="159"/>
      <c r="L305" s="649"/>
      <c r="M305" s="649" t="s">
        <v>160</v>
      </c>
      <c r="N305" s="650" t="s">
        <v>161</v>
      </c>
      <c r="O305" s="651" t="s">
        <v>162</v>
      </c>
      <c r="P305" s="651"/>
      <c r="Q305" s="651"/>
      <c r="R305" s="649" t="s">
        <v>243</v>
      </c>
      <c r="S305" s="73"/>
      <c r="T305" s="162">
        <f>IFERROR(VLOOKUP($S305,TABLAS!$A$10:$B$14,2,FALSE),0)</f>
        <v>0</v>
      </c>
      <c r="U305" s="652" t="s">
        <v>145</v>
      </c>
      <c r="V305" s="647">
        <f>IFERROR(VLOOKUP($U305,#REF!,2,FALSE),0)</f>
        <v>0</v>
      </c>
      <c r="W305" s="647">
        <f>MAX($T305:$T311)*V305</f>
        <v>0</v>
      </c>
      <c r="X305" s="493" t="b">
        <f>IF(OR(W305="11",W305="12",W305="21",W305="22",W305="31"),"BAJO",IF(OR(W305="13",W305="23",W305="32",W305="41"),"LEVE",IF(OR(W305="14",W305="15",W305="24",W305="33",W305="43",W305="42",W305="52",W305="51"),"MODERADO",IF(OR(W305="25",W305="34",W305="35",W305="44",W305="45",W305="53",W305="54",W305="55"),"IMPORTANTE"))))</f>
        <v>0</v>
      </c>
      <c r="Y305" s="63"/>
      <c r="Z305" s="63"/>
      <c r="AA305" s="63"/>
      <c r="AB305" s="63"/>
      <c r="AC305" s="401" t="str">
        <f>IFERROR(VLOOKUP(Y305,CONTROLES!$A$5:$Y$297,2,FALSE),"")</f>
        <v/>
      </c>
      <c r="AD305" s="63"/>
      <c r="AE305" s="63"/>
      <c r="AF305" s="63"/>
      <c r="AG305" s="63"/>
      <c r="AH305" s="63"/>
      <c r="AI305" s="63"/>
      <c r="AJ305" s="63"/>
      <c r="AK305" s="63"/>
      <c r="AL305" s="63" t="str">
        <f>IFERROR(VLOOKUP(AB305,CONTROLES!$A$5:$Y$297,2,FALSE),"")</f>
        <v/>
      </c>
      <c r="AM305" s="63"/>
      <c r="AN305" s="63"/>
      <c r="AO305" s="163" t="str">
        <f>IFERROR(VLOOKUP(Y305,CONTROLES!$A$6:$Y$25,24,FALSE),"")</f>
        <v/>
      </c>
      <c r="AP305" s="163" t="str">
        <f>IFERROR(VLOOKUP(Z305,CONTROLES!$A$6:$Y$25,24,FALSE),"")</f>
        <v/>
      </c>
      <c r="AQ305" s="163" t="str">
        <f>IFERROR(VLOOKUP(AA305,CONTROLES!$A$6:$Y$25,24,FALSE),"")</f>
        <v/>
      </c>
      <c r="AR305" s="163" t="str">
        <f>IFERROR(VLOOKUP(AB305,CONTROLES!$A$6:$Y$25,24,FALSE),"")</f>
        <v/>
      </c>
      <c r="AS305" s="72" t="str">
        <f>IFERROR(VLOOKUP(Y305,CONTROLES!$A$6:$Y$25,5,FALSE),"")</f>
        <v/>
      </c>
      <c r="AT305" s="72" t="str">
        <f>IFERROR(VLOOKUP(Z305,CONTROLES!$A$6:$Y$25,5,FALSE),"")</f>
        <v/>
      </c>
      <c r="AU305" s="72" t="str">
        <f>IFERROR(VLOOKUP(AA305,CONTROLES!$A$6:$Y$25,5,FALSE),"")</f>
        <v/>
      </c>
      <c r="AV305" s="72" t="str">
        <f>IFERROR(VLOOKUP(AB305,CONTROLES!$A$6:$Y$25,5,FALSE),"")</f>
        <v/>
      </c>
      <c r="AW305" s="143">
        <f t="shared" si="44"/>
        <v>0</v>
      </c>
      <c r="AX305" s="143">
        <f t="shared" si="45"/>
        <v>0</v>
      </c>
      <c r="AY305" s="522" t="str">
        <f>IF(MAX(AX305:AX311)&gt;MAX(BF305:BF311),"Consecuencia",IF(MAX(AX305:AX311)&gt;MAX(BF305:BF311),"Probabilidad",""))</f>
        <v/>
      </c>
      <c r="AZ305" s="510">
        <f>IF(AY305="Probabilidad",MAX(BF305:BF311),MAX(AX305:AX311))</f>
        <v>0</v>
      </c>
      <c r="BA305" s="506" t="str" cm="1">
        <f t="array" ref="BA305">IF(OR(AY305="Consecuencia",AY305="Probabilidad"),IF(AZ305&lt;CONTROLES!$AA$16:$AB$16,IF(AND(AZ305&gt;=CONTROLES!$AA$15,AZ305&lt;CONTROLES!$AB$15),CONTROLES!$AC$15,IF(AND(AZ305&gt;=CONTROLES!$AA$14,AZ305&lt;CONTROLES!$AB$14),CONTROLES!$AC$14,IF(AND(AZ305&gt;=CONTROLES!$AA$13,AZ305&lt;CONTROLES!$AB$13),CONTROLES!$AC$13,IF(AND(AZ305&gt;=CONTROLES!$AA$12,AZ305&lt;=CONTROLES!$AB$12),CONTROLES!$AC$12))))),"")</f>
        <v/>
      </c>
      <c r="BB305" s="508" t="s">
        <v>144</v>
      </c>
      <c r="BC305" s="510">
        <f>VLOOKUP(BB305,TABLAS!$A$10:$B$14,2,FALSE)</f>
        <v>5</v>
      </c>
      <c r="BD305" s="512" t="s">
        <v>211</v>
      </c>
      <c r="BE305" s="493">
        <f>VLOOKUP(BD305,TABLAS!$A$2:$B$6,2,FALSE)</f>
        <v>2</v>
      </c>
      <c r="BF305" s="642" t="str">
        <f>BC305&amp;BE305</f>
        <v>52</v>
      </c>
      <c r="BG305" s="645" t="str">
        <f>IF(OR(BF305="11",BF305="12",BF305="21",BF305="22",BF305="31"),"BAJO",IF(OR(BF305="13",BF305="23",BF305="32",BF305="41"),"LEVE",IF(OR(BF305="14",BF305="15",BF305="24",BF305="33",BF305="43",BF305="42",BF305="52",BF305="51"),"MODERADO",IF(OR(BF305="25",BF305="34",BF305="35",BF305="44",BF305="45",BF305="53",BF305="54",BF305="55"),"IMPORTANTE",""))))</f>
        <v>MODERADO</v>
      </c>
      <c r="BH305" s="532" t="s">
        <v>148</v>
      </c>
      <c r="BI305" s="514" t="s">
        <v>189</v>
      </c>
      <c r="BJ305" s="516" t="str">
        <f>IF(BH305="SI","NO","SI")</f>
        <v>NO</v>
      </c>
      <c r="BK305" s="516"/>
    </row>
    <row r="306" spans="1:63" x14ac:dyDescent="0.25">
      <c r="A306" s="429"/>
      <c r="B306" s="429"/>
      <c r="C306" s="649"/>
      <c r="D306" s="563"/>
      <c r="E306" s="563"/>
      <c r="F306" s="657"/>
      <c r="G306" s="657"/>
      <c r="H306" s="657"/>
      <c r="I306" s="563"/>
      <c r="J306" s="160"/>
      <c r="K306" s="159"/>
      <c r="L306" s="649"/>
      <c r="M306" s="649"/>
      <c r="N306" s="650"/>
      <c r="O306" s="651"/>
      <c r="P306" s="651"/>
      <c r="Q306" s="651"/>
      <c r="R306" s="649"/>
      <c r="S306" s="73"/>
      <c r="T306" s="162">
        <f>IFERROR(VLOOKUP($S306,TABLAS!$A$10:$B$14,2,FALSE),0)</f>
        <v>0</v>
      </c>
      <c r="U306" s="652"/>
      <c r="V306" s="647"/>
      <c r="W306" s="647"/>
      <c r="X306" s="493"/>
      <c r="Y306" s="63"/>
      <c r="Z306" s="63"/>
      <c r="AA306" s="63"/>
      <c r="AB306" s="63"/>
      <c r="AC306" s="401" t="str">
        <f>IFERROR(VLOOKUP(Y306,CONTROLES!$A$5:$Y$297,2,FALSE),"")</f>
        <v/>
      </c>
      <c r="AD306" s="63"/>
      <c r="AE306" s="63"/>
      <c r="AF306" s="63"/>
      <c r="AG306" s="63"/>
      <c r="AH306" s="63"/>
      <c r="AI306" s="63"/>
      <c r="AJ306" s="63"/>
      <c r="AK306" s="63"/>
      <c r="AL306" s="63" t="str">
        <f>IFERROR(VLOOKUP(AB306,CONTROLES!$A$5:$Y$297,2,FALSE),"")</f>
        <v/>
      </c>
      <c r="AM306" s="63"/>
      <c r="AN306" s="63"/>
      <c r="AO306" s="163" t="str">
        <f>IFERROR(VLOOKUP(Y306,CONTROLES!$A$6:$Y$25,24,FALSE),"")</f>
        <v/>
      </c>
      <c r="AP306" s="163" t="str">
        <f>IFERROR(VLOOKUP(Z306,CONTROLES!$A$6:$Y$25,24,FALSE),"")</f>
        <v/>
      </c>
      <c r="AQ306" s="163" t="str">
        <f>IFERROR(VLOOKUP(AA306,CONTROLES!$A$6:$Y$25,24,FALSE),"")</f>
        <v/>
      </c>
      <c r="AR306" s="163" t="str">
        <f>IFERROR(VLOOKUP(AB306,CONTROLES!$A$6:$Y$25,24,FALSE),"")</f>
        <v/>
      </c>
      <c r="AS306" s="72" t="str">
        <f>IFERROR(VLOOKUP(Y306,CONTROLES!$A$6:$Y$25,5,FALSE),"")</f>
        <v/>
      </c>
      <c r="AT306" s="72" t="str">
        <f>IFERROR(VLOOKUP(Z306,CONTROLES!$A$6:$Y$25,5,FALSE),"")</f>
        <v/>
      </c>
      <c r="AU306" s="72" t="str">
        <f>IFERROR(VLOOKUP(AA306,CONTROLES!$A$6:$Y$25,5,FALSE),"")</f>
        <v/>
      </c>
      <c r="AV306" s="72" t="str">
        <f>IFERROR(VLOOKUP(AB306,CONTROLES!$A$6:$Y$25,5,FALSE),"")</f>
        <v/>
      </c>
      <c r="AW306" s="143">
        <f t="shared" si="44"/>
        <v>0</v>
      </c>
      <c r="AX306" s="143">
        <f t="shared" si="45"/>
        <v>0</v>
      </c>
      <c r="AY306" s="523"/>
      <c r="AZ306" s="510"/>
      <c r="BA306" s="507"/>
      <c r="BB306" s="508"/>
      <c r="BC306" s="510"/>
      <c r="BD306" s="512"/>
      <c r="BE306" s="493"/>
      <c r="BF306" s="643"/>
      <c r="BG306" s="645"/>
      <c r="BH306" s="533"/>
      <c r="BI306" s="514"/>
      <c r="BJ306" s="516"/>
      <c r="BK306" s="516"/>
    </row>
    <row r="307" spans="1:63" x14ac:dyDescent="0.25">
      <c r="A307" s="429"/>
      <c r="B307" s="429"/>
      <c r="C307" s="649"/>
      <c r="D307" s="563"/>
      <c r="E307" s="563"/>
      <c r="F307" s="657"/>
      <c r="G307" s="657"/>
      <c r="H307" s="657"/>
      <c r="I307" s="563"/>
      <c r="J307" s="160"/>
      <c r="K307" s="159"/>
      <c r="L307" s="649"/>
      <c r="M307" s="649"/>
      <c r="N307" s="650"/>
      <c r="O307" s="651"/>
      <c r="P307" s="651"/>
      <c r="Q307" s="651"/>
      <c r="R307" s="649"/>
      <c r="S307" s="73"/>
      <c r="T307" s="162">
        <f>IFERROR(VLOOKUP($S307,TABLAS!$A$10:$B$14,2,FALSE),0)</f>
        <v>0</v>
      </c>
      <c r="U307" s="652"/>
      <c r="V307" s="647"/>
      <c r="W307" s="647"/>
      <c r="X307" s="493"/>
      <c r="Y307" s="63"/>
      <c r="Z307" s="63"/>
      <c r="AA307" s="63"/>
      <c r="AB307" s="63"/>
      <c r="AC307" s="401" t="str">
        <f>IFERROR(VLOOKUP(Y307,CONTROLES!$A$5:$Y$297,2,FALSE),"")</f>
        <v/>
      </c>
      <c r="AD307" s="63"/>
      <c r="AE307" s="63"/>
      <c r="AF307" s="63"/>
      <c r="AG307" s="63"/>
      <c r="AH307" s="63"/>
      <c r="AI307" s="63"/>
      <c r="AJ307" s="63"/>
      <c r="AK307" s="63"/>
      <c r="AL307" s="63" t="str">
        <f>IFERROR(VLOOKUP(AB307,CONTROLES!$A$5:$Y$297,2,FALSE),"")</f>
        <v/>
      </c>
      <c r="AM307" s="63"/>
      <c r="AN307" s="63"/>
      <c r="AO307" s="163" t="str">
        <f>IFERROR(VLOOKUP(Y307,CONTROLES!$A$6:$Y$25,24,FALSE),"")</f>
        <v/>
      </c>
      <c r="AP307" s="163" t="str">
        <f>IFERROR(VLOOKUP(Z307,CONTROLES!$A$6:$Y$25,24,FALSE),"")</f>
        <v/>
      </c>
      <c r="AQ307" s="163" t="str">
        <f>IFERROR(VLOOKUP(AA307,CONTROLES!$A$6:$Y$25,24,FALSE),"")</f>
        <v/>
      </c>
      <c r="AR307" s="163" t="str">
        <f>IFERROR(VLOOKUP(AB307,CONTROLES!$A$6:$Y$25,24,FALSE),"")</f>
        <v/>
      </c>
      <c r="AS307" s="72" t="str">
        <f>IFERROR(VLOOKUP(Y307,CONTROLES!$A$6:$Y$25,5,FALSE),"")</f>
        <v/>
      </c>
      <c r="AT307" s="72" t="str">
        <f>IFERROR(VLOOKUP(Z307,CONTROLES!$A$6:$Y$25,5,FALSE),"")</f>
        <v/>
      </c>
      <c r="AU307" s="72" t="str">
        <f>IFERROR(VLOOKUP(AA307,CONTROLES!$A$6:$Y$25,5,FALSE),"")</f>
        <v/>
      </c>
      <c r="AV307" s="72" t="str">
        <f>IFERROR(VLOOKUP(AB307,CONTROLES!$A$6:$Y$25,5,FALSE),"")</f>
        <v/>
      </c>
      <c r="AW307" s="143">
        <f t="shared" si="44"/>
        <v>0</v>
      </c>
      <c r="AX307" s="143">
        <f t="shared" si="45"/>
        <v>0</v>
      </c>
      <c r="AY307" s="523"/>
      <c r="AZ307" s="510"/>
      <c r="BA307" s="507"/>
      <c r="BB307" s="508"/>
      <c r="BC307" s="510"/>
      <c r="BD307" s="512"/>
      <c r="BE307" s="493"/>
      <c r="BF307" s="643"/>
      <c r="BG307" s="645"/>
      <c r="BH307" s="533"/>
      <c r="BI307" s="514"/>
      <c r="BJ307" s="516"/>
      <c r="BK307" s="516"/>
    </row>
    <row r="308" spans="1:63" x14ac:dyDescent="0.25">
      <c r="A308" s="429"/>
      <c r="B308" s="429"/>
      <c r="C308" s="649"/>
      <c r="D308" s="563"/>
      <c r="E308" s="563"/>
      <c r="F308" s="657"/>
      <c r="G308" s="657"/>
      <c r="H308" s="657"/>
      <c r="I308" s="563"/>
      <c r="J308" s="160"/>
      <c r="K308" s="159"/>
      <c r="L308" s="649"/>
      <c r="M308" s="649"/>
      <c r="N308" s="650"/>
      <c r="O308" s="651"/>
      <c r="P308" s="651"/>
      <c r="Q308" s="651"/>
      <c r="R308" s="649"/>
      <c r="S308" s="73"/>
      <c r="T308" s="162">
        <f>IFERROR(VLOOKUP($S308,TABLAS!$A$10:$B$14,2,FALSE),0)</f>
        <v>0</v>
      </c>
      <c r="U308" s="652"/>
      <c r="V308" s="647"/>
      <c r="W308" s="647"/>
      <c r="X308" s="493"/>
      <c r="Y308" s="63"/>
      <c r="Z308" s="63"/>
      <c r="AA308" s="63"/>
      <c r="AB308" s="63"/>
      <c r="AC308" s="401" t="str">
        <f>IFERROR(VLOOKUP(Y308,CONTROLES!$A$5:$Y$297,2,FALSE),"")</f>
        <v/>
      </c>
      <c r="AD308" s="63"/>
      <c r="AE308" s="63"/>
      <c r="AF308" s="63"/>
      <c r="AG308" s="63"/>
      <c r="AH308" s="63"/>
      <c r="AI308" s="63"/>
      <c r="AJ308" s="63"/>
      <c r="AK308" s="63"/>
      <c r="AL308" s="63" t="str">
        <f>IFERROR(VLOOKUP(AB308,CONTROLES!$A$5:$Y$297,2,FALSE),"")</f>
        <v/>
      </c>
      <c r="AM308" s="63"/>
      <c r="AN308" s="63"/>
      <c r="AO308" s="163" t="str">
        <f>IFERROR(VLOOKUP(Y308,CONTROLES!$A$6:$Y$25,24,FALSE),"")</f>
        <v/>
      </c>
      <c r="AP308" s="163" t="str">
        <f>IFERROR(VLOOKUP(Z308,CONTROLES!$A$6:$Y$25,24,FALSE),"")</f>
        <v/>
      </c>
      <c r="AQ308" s="163" t="str">
        <f>IFERROR(VLOOKUP(AA308,CONTROLES!$A$6:$Y$25,24,FALSE),"")</f>
        <v/>
      </c>
      <c r="AR308" s="163" t="str">
        <f>IFERROR(VLOOKUP(AB308,CONTROLES!$A$6:$Y$25,24,FALSE),"")</f>
        <v/>
      </c>
      <c r="AS308" s="72" t="str">
        <f>IFERROR(VLOOKUP(Y308,CONTROLES!$A$6:$Y$25,5,FALSE),"")</f>
        <v/>
      </c>
      <c r="AT308" s="72" t="str">
        <f>IFERROR(VLOOKUP(Z308,CONTROLES!$A$6:$Y$25,5,FALSE),"")</f>
        <v/>
      </c>
      <c r="AU308" s="72" t="str">
        <f>IFERROR(VLOOKUP(AA308,CONTROLES!$A$6:$Y$25,5,FALSE),"")</f>
        <v/>
      </c>
      <c r="AV308" s="72" t="str">
        <f>IFERROR(VLOOKUP(AB308,CONTROLES!$A$6:$Y$25,5,FALSE),"")</f>
        <v/>
      </c>
      <c r="AW308" s="143">
        <f t="shared" si="44"/>
        <v>0</v>
      </c>
      <c r="AX308" s="143">
        <f t="shared" si="45"/>
        <v>0</v>
      </c>
      <c r="AY308" s="523"/>
      <c r="AZ308" s="510"/>
      <c r="BA308" s="507"/>
      <c r="BB308" s="508"/>
      <c r="BC308" s="510"/>
      <c r="BD308" s="512"/>
      <c r="BE308" s="493"/>
      <c r="BF308" s="643"/>
      <c r="BG308" s="645"/>
      <c r="BH308" s="533"/>
      <c r="BI308" s="514"/>
      <c r="BJ308" s="516"/>
      <c r="BK308" s="516"/>
    </row>
    <row r="309" spans="1:63" x14ac:dyDescent="0.25">
      <c r="A309" s="429"/>
      <c r="B309" s="429"/>
      <c r="C309" s="649"/>
      <c r="D309" s="563"/>
      <c r="E309" s="563"/>
      <c r="F309" s="657"/>
      <c r="G309" s="657"/>
      <c r="H309" s="657"/>
      <c r="I309" s="563"/>
      <c r="J309" s="160"/>
      <c r="K309" s="159"/>
      <c r="L309" s="649"/>
      <c r="M309" s="649"/>
      <c r="N309" s="650"/>
      <c r="O309" s="651"/>
      <c r="P309" s="651"/>
      <c r="Q309" s="651"/>
      <c r="R309" s="649"/>
      <c r="S309" s="73"/>
      <c r="T309" s="162">
        <f>IFERROR(VLOOKUP($S309,TABLAS!$A$10:$B$14,2,FALSE),0)</f>
        <v>0</v>
      </c>
      <c r="U309" s="652"/>
      <c r="V309" s="647"/>
      <c r="W309" s="647"/>
      <c r="X309" s="493"/>
      <c r="Y309" s="63"/>
      <c r="Z309" s="63"/>
      <c r="AA309" s="63"/>
      <c r="AB309" s="63"/>
      <c r="AC309" s="401" t="str">
        <f>IFERROR(VLOOKUP(Y309,CONTROLES!$A$5:$Y$297,2,FALSE),"")</f>
        <v/>
      </c>
      <c r="AD309" s="63"/>
      <c r="AE309" s="63"/>
      <c r="AF309" s="63"/>
      <c r="AG309" s="63"/>
      <c r="AH309" s="63"/>
      <c r="AI309" s="63"/>
      <c r="AJ309" s="63"/>
      <c r="AK309" s="63"/>
      <c r="AL309" s="63" t="str">
        <f>IFERROR(VLOOKUP(AB309,CONTROLES!$A$5:$Y$297,2,FALSE),"")</f>
        <v/>
      </c>
      <c r="AM309" s="63"/>
      <c r="AN309" s="63"/>
      <c r="AO309" s="163" t="str">
        <f>IFERROR(VLOOKUP(Y309,CONTROLES!$A$6:$Y$25,24,FALSE),"")</f>
        <v/>
      </c>
      <c r="AP309" s="163" t="str">
        <f>IFERROR(VLOOKUP(Z309,CONTROLES!$A$6:$Y$25,24,FALSE),"")</f>
        <v/>
      </c>
      <c r="AQ309" s="163" t="str">
        <f>IFERROR(VLOOKUP(AA309,CONTROLES!$A$6:$Y$25,24,FALSE),"")</f>
        <v/>
      </c>
      <c r="AR309" s="163" t="str">
        <f>IFERROR(VLOOKUP(AB309,CONTROLES!$A$6:$Y$25,24,FALSE),"")</f>
        <v/>
      </c>
      <c r="AS309" s="72" t="str">
        <f>IFERROR(VLOOKUP(Y309,CONTROLES!$A$6:$Y$25,5,FALSE),"")</f>
        <v/>
      </c>
      <c r="AT309" s="72" t="str">
        <f>IFERROR(VLOOKUP(Z309,CONTROLES!$A$6:$Y$25,5,FALSE),"")</f>
        <v/>
      </c>
      <c r="AU309" s="72" t="str">
        <f>IFERROR(VLOOKUP(AA309,CONTROLES!$A$6:$Y$25,5,FALSE),"")</f>
        <v/>
      </c>
      <c r="AV309" s="72" t="str">
        <f>IFERROR(VLOOKUP(AB309,CONTROLES!$A$6:$Y$25,5,FALSE),"")</f>
        <v/>
      </c>
      <c r="AW309" s="143">
        <f t="shared" si="44"/>
        <v>0</v>
      </c>
      <c r="AX309" s="143">
        <f t="shared" si="45"/>
        <v>0</v>
      </c>
      <c r="AY309" s="523"/>
      <c r="AZ309" s="510"/>
      <c r="BA309" s="507"/>
      <c r="BB309" s="508"/>
      <c r="BC309" s="510"/>
      <c r="BD309" s="512"/>
      <c r="BE309" s="493"/>
      <c r="BF309" s="643"/>
      <c r="BG309" s="645"/>
      <c r="BH309" s="533"/>
      <c r="BI309" s="514"/>
      <c r="BJ309" s="516"/>
      <c r="BK309" s="516"/>
    </row>
    <row r="310" spans="1:63" x14ac:dyDescent="0.25">
      <c r="A310" s="429"/>
      <c r="B310" s="429"/>
      <c r="C310" s="649"/>
      <c r="D310" s="563"/>
      <c r="E310" s="563"/>
      <c r="F310" s="657"/>
      <c r="G310" s="657"/>
      <c r="H310" s="657"/>
      <c r="I310" s="563"/>
      <c r="J310" s="160"/>
      <c r="K310" s="159"/>
      <c r="L310" s="649"/>
      <c r="M310" s="649"/>
      <c r="N310" s="650"/>
      <c r="O310" s="651"/>
      <c r="P310" s="651"/>
      <c r="Q310" s="651"/>
      <c r="R310" s="649"/>
      <c r="S310" s="73"/>
      <c r="T310" s="162">
        <f>IFERROR(VLOOKUP($S310,TABLAS!$A$10:$B$14,2,FALSE),0)</f>
        <v>0</v>
      </c>
      <c r="U310" s="652"/>
      <c r="V310" s="647"/>
      <c r="W310" s="647"/>
      <c r="X310" s="493"/>
      <c r="Y310" s="63"/>
      <c r="Z310" s="63"/>
      <c r="AA310" s="63"/>
      <c r="AB310" s="63"/>
      <c r="AC310" s="401" t="str">
        <f>IFERROR(VLOOKUP(Y310,CONTROLES!$A$5:$Y$297,2,FALSE),"")</f>
        <v/>
      </c>
      <c r="AD310" s="63"/>
      <c r="AE310" s="63"/>
      <c r="AF310" s="63"/>
      <c r="AG310" s="63"/>
      <c r="AH310" s="63"/>
      <c r="AI310" s="63"/>
      <c r="AJ310" s="63"/>
      <c r="AK310" s="63"/>
      <c r="AL310" s="63" t="str">
        <f>IFERROR(VLOOKUP(AB310,CONTROLES!$A$5:$Y$297,2,FALSE),"")</f>
        <v/>
      </c>
      <c r="AM310" s="63"/>
      <c r="AN310" s="63"/>
      <c r="AO310" s="163" t="str">
        <f>IFERROR(VLOOKUP(Y310,CONTROLES!$A$6:$Y$25,24,FALSE),"")</f>
        <v/>
      </c>
      <c r="AP310" s="163" t="str">
        <f>IFERROR(VLOOKUP(Z310,CONTROLES!$A$6:$Y$25,24,FALSE),"")</f>
        <v/>
      </c>
      <c r="AQ310" s="163" t="str">
        <f>IFERROR(VLOOKUP(AA310,CONTROLES!$A$6:$Y$25,24,FALSE),"")</f>
        <v/>
      </c>
      <c r="AR310" s="163" t="str">
        <f>IFERROR(VLOOKUP(AB310,CONTROLES!$A$6:$Y$25,24,FALSE),"")</f>
        <v/>
      </c>
      <c r="AS310" s="72" t="str">
        <f>IFERROR(VLOOKUP(Y310,CONTROLES!$A$6:$Y$25,5,FALSE),"")</f>
        <v/>
      </c>
      <c r="AT310" s="72" t="str">
        <f>IFERROR(VLOOKUP(Z310,CONTROLES!$A$6:$Y$25,5,FALSE),"")</f>
        <v/>
      </c>
      <c r="AU310" s="72" t="str">
        <f>IFERROR(VLOOKUP(AA310,CONTROLES!$A$6:$Y$25,5,FALSE),"")</f>
        <v/>
      </c>
      <c r="AV310" s="72" t="str">
        <f>IFERROR(VLOOKUP(AB310,CONTROLES!$A$6:$Y$25,5,FALSE),"")</f>
        <v/>
      </c>
      <c r="AW310" s="143">
        <f t="shared" si="44"/>
        <v>0</v>
      </c>
      <c r="AX310" s="143">
        <f t="shared" si="45"/>
        <v>0</v>
      </c>
      <c r="AY310" s="523"/>
      <c r="AZ310" s="510"/>
      <c r="BA310" s="507"/>
      <c r="BB310" s="508"/>
      <c r="BC310" s="510"/>
      <c r="BD310" s="512"/>
      <c r="BE310" s="493"/>
      <c r="BF310" s="643"/>
      <c r="BG310" s="645"/>
      <c r="BH310" s="533"/>
      <c r="BI310" s="514"/>
      <c r="BJ310" s="516"/>
      <c r="BK310" s="516"/>
    </row>
    <row r="311" spans="1:63" x14ac:dyDescent="0.25">
      <c r="A311" s="429"/>
      <c r="B311" s="429"/>
      <c r="C311" s="649"/>
      <c r="D311" s="562"/>
      <c r="E311" s="562"/>
      <c r="F311" s="657"/>
      <c r="G311" s="657"/>
      <c r="H311" s="657"/>
      <c r="I311" s="562"/>
      <c r="J311" s="160"/>
      <c r="K311" s="159"/>
      <c r="L311" s="649"/>
      <c r="M311" s="649"/>
      <c r="N311" s="650"/>
      <c r="O311" s="651"/>
      <c r="P311" s="651"/>
      <c r="Q311" s="651"/>
      <c r="R311" s="649"/>
      <c r="S311" s="73"/>
      <c r="T311" s="162">
        <f>IFERROR(VLOOKUP($S311,TABLAS!$A$10:$B$14,2,FALSE),0)</f>
        <v>0</v>
      </c>
      <c r="U311" s="652"/>
      <c r="V311" s="647"/>
      <c r="W311" s="647"/>
      <c r="X311" s="493"/>
      <c r="Y311" s="63"/>
      <c r="Z311" s="63"/>
      <c r="AA311" s="63"/>
      <c r="AB311" s="63"/>
      <c r="AC311" s="401" t="str">
        <f>IFERROR(VLOOKUP(Y311,CONTROLES!$A$5:$Y$297,2,FALSE),"")</f>
        <v/>
      </c>
      <c r="AD311" s="63"/>
      <c r="AE311" s="63"/>
      <c r="AF311" s="63"/>
      <c r="AG311" s="63"/>
      <c r="AH311" s="63"/>
      <c r="AI311" s="63"/>
      <c r="AJ311" s="63"/>
      <c r="AK311" s="63"/>
      <c r="AL311" s="63" t="str">
        <f>IFERROR(VLOOKUP(AB311,CONTROLES!$A$5:$Y$297,2,FALSE),"")</f>
        <v/>
      </c>
      <c r="AM311" s="63"/>
      <c r="AN311" s="63"/>
      <c r="AO311" s="163" t="str">
        <f>IFERROR(VLOOKUP(Y311,CONTROLES!$A$6:$Y$25,24,FALSE),"")</f>
        <v/>
      </c>
      <c r="AP311" s="163" t="str">
        <f>IFERROR(VLOOKUP(Z311,CONTROLES!$A$6:$Y$25,24,FALSE),"")</f>
        <v/>
      </c>
      <c r="AQ311" s="163" t="str">
        <f>IFERROR(VLOOKUP(AA311,CONTROLES!$A$6:$Y$25,24,FALSE),"")</f>
        <v/>
      </c>
      <c r="AR311" s="163" t="str">
        <f>IFERROR(VLOOKUP(AB311,CONTROLES!$A$6:$Y$25,24,FALSE),"")</f>
        <v/>
      </c>
      <c r="AS311" s="72" t="str">
        <f>IFERROR(VLOOKUP(Y311,CONTROLES!$A$6:$Y$25,5,FALSE),"")</f>
        <v/>
      </c>
      <c r="AT311" s="72" t="str">
        <f>IFERROR(VLOOKUP(Z311,CONTROLES!$A$6:$Y$25,5,FALSE),"")</f>
        <v/>
      </c>
      <c r="AU311" s="72" t="str">
        <f>IFERROR(VLOOKUP(AA311,CONTROLES!$A$6:$Y$25,5,FALSE),"")</f>
        <v/>
      </c>
      <c r="AV311" s="72" t="str">
        <f>IFERROR(VLOOKUP(AB311,CONTROLES!$A$6:$Y$25,5,FALSE),"")</f>
        <v/>
      </c>
      <c r="AW311" s="143">
        <f t="shared" si="44"/>
        <v>0</v>
      </c>
      <c r="AX311" s="143">
        <f t="shared" si="45"/>
        <v>0</v>
      </c>
      <c r="AY311" s="653"/>
      <c r="AZ311" s="510"/>
      <c r="BA311" s="648"/>
      <c r="BB311" s="508"/>
      <c r="BC311" s="510"/>
      <c r="BD311" s="512"/>
      <c r="BE311" s="493"/>
      <c r="BF311" s="644"/>
      <c r="BG311" s="645"/>
      <c r="BH311" s="646"/>
      <c r="BI311" s="514"/>
      <c r="BJ311" s="516"/>
      <c r="BK311" s="516"/>
    </row>
    <row r="312" spans="1:63" x14ac:dyDescent="0.25">
      <c r="A312" s="429">
        <f>A305+1</f>
        <v>45</v>
      </c>
      <c r="B312" s="429" t="s">
        <v>478</v>
      </c>
      <c r="C312" s="649" t="s">
        <v>316</v>
      </c>
      <c r="D312" s="517" t="s">
        <v>479</v>
      </c>
      <c r="E312" s="517" t="s">
        <v>480</v>
      </c>
      <c r="F312" s="657" t="s">
        <v>132</v>
      </c>
      <c r="G312" s="657" t="s">
        <v>133</v>
      </c>
      <c r="H312" s="657" t="s">
        <v>134</v>
      </c>
      <c r="I312" s="517"/>
      <c r="J312" s="160"/>
      <c r="K312" s="159"/>
      <c r="L312" s="649"/>
      <c r="M312" s="649" t="s">
        <v>160</v>
      </c>
      <c r="N312" s="650" t="s">
        <v>161</v>
      </c>
      <c r="O312" s="651" t="s">
        <v>162</v>
      </c>
      <c r="P312" s="651"/>
      <c r="Q312" s="651"/>
      <c r="R312" s="649" t="s">
        <v>243</v>
      </c>
      <c r="S312" s="73"/>
      <c r="T312" s="162">
        <f>IFERROR(VLOOKUP($S312,TABLAS!$A$10:$B$14,2,FALSE),0)</f>
        <v>0</v>
      </c>
      <c r="U312" s="652" t="s">
        <v>145</v>
      </c>
      <c r="V312" s="647">
        <f>IFERROR(VLOOKUP($U312,#REF!,2,FALSE),0)</f>
        <v>0</v>
      </c>
      <c r="W312" s="647">
        <f>MAX($T312:$T318)*V312</f>
        <v>0</v>
      </c>
      <c r="X312" s="493" t="b">
        <f>IF(OR(W312="11",W312="12",W312="21",W312="22",W312="31"),"BAJO",IF(OR(W312="13",W312="23",W312="32",W312="41"),"LEVE",IF(OR(W312="14",W312="15",W312="24",W312="33",W312="43",W312="42",W312="52",W312="51"),"MODERADO",IF(OR(W312="25",W312="34",W312="35",W312="44",W312="45",W312="53",W312="54",W312="55"),"IMPORTANTE"))))</f>
        <v>0</v>
      </c>
      <c r="Y312" s="63"/>
      <c r="Z312" s="63"/>
      <c r="AA312" s="63"/>
      <c r="AB312" s="63"/>
      <c r="AC312" s="401" t="str">
        <f>IFERROR(VLOOKUP(Y312,CONTROLES!$A$5:$Y$297,2,FALSE),"")</f>
        <v/>
      </c>
      <c r="AD312" s="63"/>
      <c r="AE312" s="63"/>
      <c r="AF312" s="63"/>
      <c r="AG312" s="63"/>
      <c r="AH312" s="63"/>
      <c r="AI312" s="63"/>
      <c r="AJ312" s="63"/>
      <c r="AK312" s="63"/>
      <c r="AL312" s="63" t="str">
        <f>IFERROR(VLOOKUP(AB312,CONTROLES!$A$5:$Y$297,2,FALSE),"")</f>
        <v/>
      </c>
      <c r="AM312" s="63"/>
      <c r="AN312" s="63"/>
      <c r="AO312" s="163" t="str">
        <f>IFERROR(VLOOKUP(Y312,CONTROLES!$A$6:$Y$25,24,FALSE),"")</f>
        <v/>
      </c>
      <c r="AP312" s="163" t="str">
        <f>IFERROR(VLOOKUP(Z312,CONTROLES!$A$6:$Y$25,24,FALSE),"")</f>
        <v/>
      </c>
      <c r="AQ312" s="163" t="str">
        <f>IFERROR(VLOOKUP(AA312,CONTROLES!$A$6:$Y$25,24,FALSE),"")</f>
        <v/>
      </c>
      <c r="AR312" s="163" t="str">
        <f>IFERROR(VLOOKUP(AB312,CONTROLES!$A$6:$Y$25,24,FALSE),"")</f>
        <v/>
      </c>
      <c r="AS312" s="72" t="str">
        <f>IFERROR(VLOOKUP(Y312,CONTROLES!$A$6:$Y$25,5,FALSE),"")</f>
        <v/>
      </c>
      <c r="AT312" s="72" t="str">
        <f>IFERROR(VLOOKUP(Z312,CONTROLES!$A$6:$Y$25,5,FALSE),"")</f>
        <v/>
      </c>
      <c r="AU312" s="72" t="str">
        <f>IFERROR(VLOOKUP(AA312,CONTROLES!$A$6:$Y$25,5,FALSE),"")</f>
        <v/>
      </c>
      <c r="AV312" s="72" t="str">
        <f>IFERROR(VLOOKUP(AB312,CONTROLES!$A$6:$Y$25,5,FALSE),"")</f>
        <v/>
      </c>
      <c r="AW312" s="143">
        <f t="shared" si="44"/>
        <v>0</v>
      </c>
      <c r="AX312" s="143">
        <f t="shared" si="45"/>
        <v>0</v>
      </c>
      <c r="AY312" s="522" t="str">
        <f>IF(MAX(AX312:AX318)&gt;MAX(BF312:BF318),"Consecuencia",IF(MAX(AX312:AX318)&gt;MAX(BF312:BF318),"Probabilidad",""))</f>
        <v/>
      </c>
      <c r="AZ312" s="510">
        <f>IF(AY312="Probabilidad",MAX(BF312:BF318),MAX(AX312:AX318))</f>
        <v>0</v>
      </c>
      <c r="BA312" s="506" t="str" cm="1">
        <f t="array" ref="BA312">IF(OR(AY312="Consecuencia",AY312="Probabilidad"),IF(AZ312&lt;CONTROLES!$AA$16:$AB$16,IF(AND(AZ312&gt;=CONTROLES!$AA$15,AZ312&lt;CONTROLES!$AB$15),CONTROLES!$AC$15,IF(AND(AZ312&gt;=CONTROLES!$AA$14,AZ312&lt;CONTROLES!$AB$14),CONTROLES!$AC$14,IF(AND(AZ312&gt;=CONTROLES!$AA$13,AZ312&lt;CONTROLES!$AB$13),CONTROLES!$AC$13,IF(AND(AZ312&gt;=CONTROLES!$AA$12,AZ312&lt;=CONTROLES!$AB$12),CONTROLES!$AC$12))))),"")</f>
        <v/>
      </c>
      <c r="BB312" s="508" t="s">
        <v>144</v>
      </c>
      <c r="BC312" s="510">
        <f>VLOOKUP(BB312,TABLAS!$A$10:$B$14,2,FALSE)</f>
        <v>5</v>
      </c>
      <c r="BD312" s="512" t="s">
        <v>211</v>
      </c>
      <c r="BE312" s="493">
        <f>VLOOKUP(BD312,TABLAS!$A$2:$B$6,2,FALSE)</f>
        <v>2</v>
      </c>
      <c r="BF312" s="642" t="str">
        <f>BC312&amp;BE312</f>
        <v>52</v>
      </c>
      <c r="BG312" s="645" t="str">
        <f>IF(OR(BF312="11",BF312="12",BF312="21",BF312="22",BF312="31"),"BAJO",IF(OR(BF312="13",BF312="23",BF312="32",BF312="41"),"LEVE",IF(OR(BF312="14",BF312="15",BF312="24",BF312="33",BF312="43",BF312="42",BF312="52",BF312="51"),"MODERADO",IF(OR(BF312="25",BF312="34",BF312="35",BF312="44",BF312="45",BF312="53",BF312="54",BF312="55"),"IMPORTANTE",""))))</f>
        <v>MODERADO</v>
      </c>
      <c r="BH312" s="532" t="s">
        <v>148</v>
      </c>
      <c r="BI312" s="514" t="s">
        <v>189</v>
      </c>
      <c r="BJ312" s="516" t="str">
        <f>IF(BH312="SI","NO","SI")</f>
        <v>NO</v>
      </c>
      <c r="BK312" s="516"/>
    </row>
    <row r="313" spans="1:63" x14ac:dyDescent="0.25">
      <c r="A313" s="429"/>
      <c r="B313" s="429"/>
      <c r="C313" s="649"/>
      <c r="D313" s="563"/>
      <c r="E313" s="563" t="s">
        <v>481</v>
      </c>
      <c r="F313" s="657"/>
      <c r="G313" s="657"/>
      <c r="H313" s="657"/>
      <c r="I313" s="563"/>
      <c r="J313" s="160"/>
      <c r="K313" s="159"/>
      <c r="L313" s="649"/>
      <c r="M313" s="649"/>
      <c r="N313" s="650"/>
      <c r="O313" s="651"/>
      <c r="P313" s="651"/>
      <c r="Q313" s="651"/>
      <c r="R313" s="649"/>
      <c r="S313" s="73"/>
      <c r="T313" s="162">
        <f>IFERROR(VLOOKUP($S313,TABLAS!$A$10:$B$14,2,FALSE),0)</f>
        <v>0</v>
      </c>
      <c r="U313" s="652"/>
      <c r="V313" s="647"/>
      <c r="W313" s="647"/>
      <c r="X313" s="493"/>
      <c r="Y313" s="63"/>
      <c r="Z313" s="63"/>
      <c r="AA313" s="63"/>
      <c r="AB313" s="63"/>
      <c r="AC313" s="401" t="str">
        <f>IFERROR(VLOOKUP(Y313,CONTROLES!$A$5:$Y$297,2,FALSE),"")</f>
        <v/>
      </c>
      <c r="AD313" s="63"/>
      <c r="AE313" s="63"/>
      <c r="AF313" s="63"/>
      <c r="AG313" s="63"/>
      <c r="AH313" s="63"/>
      <c r="AI313" s="63"/>
      <c r="AJ313" s="63"/>
      <c r="AK313" s="63"/>
      <c r="AL313" s="63" t="str">
        <f>IFERROR(VLOOKUP(AB313,CONTROLES!$A$5:$Y$297,2,FALSE),"")</f>
        <v/>
      </c>
      <c r="AM313" s="63"/>
      <c r="AN313" s="63"/>
      <c r="AO313" s="163" t="str">
        <f>IFERROR(VLOOKUP(Y313,CONTROLES!$A$6:$Y$25,24,FALSE),"")</f>
        <v/>
      </c>
      <c r="AP313" s="163" t="str">
        <f>IFERROR(VLOOKUP(Z313,CONTROLES!$A$6:$Y$25,24,FALSE),"")</f>
        <v/>
      </c>
      <c r="AQ313" s="163" t="str">
        <f>IFERROR(VLOOKUP(AA313,CONTROLES!$A$6:$Y$25,24,FALSE),"")</f>
        <v/>
      </c>
      <c r="AR313" s="163" t="str">
        <f>IFERROR(VLOOKUP(AB313,CONTROLES!$A$6:$Y$25,24,FALSE),"")</f>
        <v/>
      </c>
      <c r="AS313" s="72" t="str">
        <f>IFERROR(VLOOKUP(Y313,CONTROLES!$A$6:$Y$25,5,FALSE),"")</f>
        <v/>
      </c>
      <c r="AT313" s="72" t="str">
        <f>IFERROR(VLOOKUP(Z313,CONTROLES!$A$6:$Y$25,5,FALSE),"")</f>
        <v/>
      </c>
      <c r="AU313" s="72" t="str">
        <f>IFERROR(VLOOKUP(AA313,CONTROLES!$A$6:$Y$25,5,FALSE),"")</f>
        <v/>
      </c>
      <c r="AV313" s="72" t="str">
        <f>IFERROR(VLOOKUP(AB313,CONTROLES!$A$6:$Y$25,5,FALSE),"")</f>
        <v/>
      </c>
      <c r="AW313" s="143">
        <f t="shared" si="44"/>
        <v>0</v>
      </c>
      <c r="AX313" s="143">
        <f t="shared" si="45"/>
        <v>0</v>
      </c>
      <c r="AY313" s="523"/>
      <c r="AZ313" s="510"/>
      <c r="BA313" s="507"/>
      <c r="BB313" s="508"/>
      <c r="BC313" s="510"/>
      <c r="BD313" s="512"/>
      <c r="BE313" s="493"/>
      <c r="BF313" s="643"/>
      <c r="BG313" s="645"/>
      <c r="BH313" s="533"/>
      <c r="BI313" s="514"/>
      <c r="BJ313" s="516"/>
      <c r="BK313" s="516"/>
    </row>
    <row r="314" spans="1:63" x14ac:dyDescent="0.25">
      <c r="A314" s="429"/>
      <c r="B314" s="429"/>
      <c r="C314" s="649"/>
      <c r="D314" s="563"/>
      <c r="E314" s="563"/>
      <c r="F314" s="657"/>
      <c r="G314" s="657"/>
      <c r="H314" s="657"/>
      <c r="I314" s="563"/>
      <c r="J314" s="160"/>
      <c r="K314" s="159"/>
      <c r="L314" s="649"/>
      <c r="M314" s="649"/>
      <c r="N314" s="650"/>
      <c r="O314" s="651"/>
      <c r="P314" s="651"/>
      <c r="Q314" s="651"/>
      <c r="R314" s="649"/>
      <c r="S314" s="73"/>
      <c r="T314" s="162">
        <f>IFERROR(VLOOKUP($S314,TABLAS!$A$10:$B$14,2,FALSE),0)</f>
        <v>0</v>
      </c>
      <c r="U314" s="652"/>
      <c r="V314" s="647"/>
      <c r="W314" s="647"/>
      <c r="X314" s="493"/>
      <c r="Y314" s="63"/>
      <c r="Z314" s="63"/>
      <c r="AA314" s="63"/>
      <c r="AB314" s="63"/>
      <c r="AC314" s="401" t="str">
        <f>IFERROR(VLOOKUP(Y314,CONTROLES!$A$5:$Y$297,2,FALSE),"")</f>
        <v/>
      </c>
      <c r="AD314" s="63"/>
      <c r="AE314" s="63"/>
      <c r="AF314" s="63"/>
      <c r="AG314" s="63"/>
      <c r="AH314" s="63"/>
      <c r="AI314" s="63"/>
      <c r="AJ314" s="63"/>
      <c r="AK314" s="63"/>
      <c r="AL314" s="63" t="str">
        <f>IFERROR(VLOOKUP(AB314,CONTROLES!$A$5:$Y$297,2,FALSE),"")</f>
        <v/>
      </c>
      <c r="AM314" s="63"/>
      <c r="AN314" s="63"/>
      <c r="AO314" s="163" t="str">
        <f>IFERROR(VLOOKUP(Y314,CONTROLES!$A$6:$Y$25,24,FALSE),"")</f>
        <v/>
      </c>
      <c r="AP314" s="163" t="str">
        <f>IFERROR(VLOOKUP(Z314,CONTROLES!$A$6:$Y$25,24,FALSE),"")</f>
        <v/>
      </c>
      <c r="AQ314" s="163" t="str">
        <f>IFERROR(VLOOKUP(AA314,CONTROLES!$A$6:$Y$25,24,FALSE),"")</f>
        <v/>
      </c>
      <c r="AR314" s="163" t="str">
        <f>IFERROR(VLOOKUP(AB314,CONTROLES!$A$6:$Y$25,24,FALSE),"")</f>
        <v/>
      </c>
      <c r="AS314" s="72" t="str">
        <f>IFERROR(VLOOKUP(Y314,CONTROLES!$A$6:$Y$25,5,FALSE),"")</f>
        <v/>
      </c>
      <c r="AT314" s="72" t="str">
        <f>IFERROR(VLOOKUP(Z314,CONTROLES!$A$6:$Y$25,5,FALSE),"")</f>
        <v/>
      </c>
      <c r="AU314" s="72" t="str">
        <f>IFERROR(VLOOKUP(AA314,CONTROLES!$A$6:$Y$25,5,FALSE),"")</f>
        <v/>
      </c>
      <c r="AV314" s="72" t="str">
        <f>IFERROR(VLOOKUP(AB314,CONTROLES!$A$6:$Y$25,5,FALSE),"")</f>
        <v/>
      </c>
      <c r="AW314" s="143">
        <f t="shared" si="44"/>
        <v>0</v>
      </c>
      <c r="AX314" s="143">
        <f t="shared" si="45"/>
        <v>0</v>
      </c>
      <c r="AY314" s="523"/>
      <c r="AZ314" s="510"/>
      <c r="BA314" s="507"/>
      <c r="BB314" s="508"/>
      <c r="BC314" s="510"/>
      <c r="BD314" s="512"/>
      <c r="BE314" s="493"/>
      <c r="BF314" s="643"/>
      <c r="BG314" s="645"/>
      <c r="BH314" s="533"/>
      <c r="BI314" s="514"/>
      <c r="BJ314" s="516"/>
      <c r="BK314" s="516"/>
    </row>
    <row r="315" spans="1:63" x14ac:dyDescent="0.25">
      <c r="A315" s="429"/>
      <c r="B315" s="429"/>
      <c r="C315" s="649"/>
      <c r="D315" s="563"/>
      <c r="E315" s="563"/>
      <c r="F315" s="657"/>
      <c r="G315" s="657"/>
      <c r="H315" s="657"/>
      <c r="I315" s="563"/>
      <c r="J315" s="160"/>
      <c r="K315" s="159"/>
      <c r="L315" s="649"/>
      <c r="M315" s="649"/>
      <c r="N315" s="650"/>
      <c r="O315" s="651"/>
      <c r="P315" s="651"/>
      <c r="Q315" s="651"/>
      <c r="R315" s="649"/>
      <c r="S315" s="73"/>
      <c r="T315" s="162">
        <f>IFERROR(VLOOKUP($S315,TABLAS!$A$10:$B$14,2,FALSE),0)</f>
        <v>0</v>
      </c>
      <c r="U315" s="652"/>
      <c r="V315" s="647"/>
      <c r="W315" s="647"/>
      <c r="X315" s="493"/>
      <c r="Y315" s="63"/>
      <c r="Z315" s="63"/>
      <c r="AA315" s="63"/>
      <c r="AB315" s="63"/>
      <c r="AC315" s="401" t="str">
        <f>IFERROR(VLOOKUP(Y315,CONTROLES!$A$5:$Y$297,2,FALSE),"")</f>
        <v/>
      </c>
      <c r="AD315" s="63"/>
      <c r="AE315" s="63"/>
      <c r="AF315" s="63"/>
      <c r="AG315" s="63"/>
      <c r="AH315" s="63"/>
      <c r="AI315" s="63"/>
      <c r="AJ315" s="63"/>
      <c r="AK315" s="63"/>
      <c r="AL315" s="63" t="str">
        <f>IFERROR(VLOOKUP(AB315,CONTROLES!$A$5:$Y$297,2,FALSE),"")</f>
        <v/>
      </c>
      <c r="AM315" s="63"/>
      <c r="AN315" s="63"/>
      <c r="AO315" s="163" t="str">
        <f>IFERROR(VLOOKUP(Y315,CONTROLES!$A$6:$Y$25,24,FALSE),"")</f>
        <v/>
      </c>
      <c r="AP315" s="163" t="str">
        <f>IFERROR(VLOOKUP(Z315,CONTROLES!$A$6:$Y$25,24,FALSE),"")</f>
        <v/>
      </c>
      <c r="AQ315" s="163" t="str">
        <f>IFERROR(VLOOKUP(AA315,CONTROLES!$A$6:$Y$25,24,FALSE),"")</f>
        <v/>
      </c>
      <c r="AR315" s="163" t="str">
        <f>IFERROR(VLOOKUP(AB315,CONTROLES!$A$6:$Y$25,24,FALSE),"")</f>
        <v/>
      </c>
      <c r="AS315" s="72" t="str">
        <f>IFERROR(VLOOKUP(Y315,CONTROLES!$A$6:$Y$25,5,FALSE),"")</f>
        <v/>
      </c>
      <c r="AT315" s="72" t="str">
        <f>IFERROR(VLOOKUP(Z315,CONTROLES!$A$6:$Y$25,5,FALSE),"")</f>
        <v/>
      </c>
      <c r="AU315" s="72" t="str">
        <f>IFERROR(VLOOKUP(AA315,CONTROLES!$A$6:$Y$25,5,FALSE),"")</f>
        <v/>
      </c>
      <c r="AV315" s="72" t="str">
        <f>IFERROR(VLOOKUP(AB315,CONTROLES!$A$6:$Y$25,5,FALSE),"")</f>
        <v/>
      </c>
      <c r="AW315" s="143">
        <f t="shared" si="44"/>
        <v>0</v>
      </c>
      <c r="AX315" s="143">
        <f t="shared" si="45"/>
        <v>0</v>
      </c>
      <c r="AY315" s="523"/>
      <c r="AZ315" s="510"/>
      <c r="BA315" s="507"/>
      <c r="BB315" s="508"/>
      <c r="BC315" s="510"/>
      <c r="BD315" s="512"/>
      <c r="BE315" s="493"/>
      <c r="BF315" s="643"/>
      <c r="BG315" s="645"/>
      <c r="BH315" s="533"/>
      <c r="BI315" s="514"/>
      <c r="BJ315" s="516"/>
      <c r="BK315" s="516"/>
    </row>
    <row r="316" spans="1:63" x14ac:dyDescent="0.25">
      <c r="A316" s="429"/>
      <c r="B316" s="429"/>
      <c r="C316" s="649"/>
      <c r="D316" s="563"/>
      <c r="E316" s="563"/>
      <c r="F316" s="657"/>
      <c r="G316" s="657"/>
      <c r="H316" s="657"/>
      <c r="I316" s="563"/>
      <c r="J316" s="160"/>
      <c r="K316" s="159"/>
      <c r="L316" s="649"/>
      <c r="M316" s="649"/>
      <c r="N316" s="650"/>
      <c r="O316" s="651"/>
      <c r="P316" s="651"/>
      <c r="Q316" s="651"/>
      <c r="R316" s="649"/>
      <c r="S316" s="73"/>
      <c r="T316" s="162">
        <f>IFERROR(VLOOKUP($S316,TABLAS!$A$10:$B$14,2,FALSE),0)</f>
        <v>0</v>
      </c>
      <c r="U316" s="652"/>
      <c r="V316" s="647"/>
      <c r="W316" s="647"/>
      <c r="X316" s="493"/>
      <c r="Y316" s="63"/>
      <c r="Z316" s="63"/>
      <c r="AA316" s="63"/>
      <c r="AB316" s="63"/>
      <c r="AC316" s="401" t="str">
        <f>IFERROR(VLOOKUP(Y316,CONTROLES!$A$5:$Y$297,2,FALSE),"")</f>
        <v/>
      </c>
      <c r="AD316" s="63"/>
      <c r="AE316" s="63"/>
      <c r="AF316" s="63"/>
      <c r="AG316" s="63"/>
      <c r="AH316" s="63"/>
      <c r="AI316" s="63"/>
      <c r="AJ316" s="63"/>
      <c r="AK316" s="63"/>
      <c r="AL316" s="63" t="str">
        <f>IFERROR(VLOOKUP(AB316,CONTROLES!$A$5:$Y$297,2,FALSE),"")</f>
        <v/>
      </c>
      <c r="AM316" s="63"/>
      <c r="AN316" s="63"/>
      <c r="AO316" s="163" t="str">
        <f>IFERROR(VLOOKUP(Y316,CONTROLES!$A$6:$Y$25,24,FALSE),"")</f>
        <v/>
      </c>
      <c r="AP316" s="163" t="str">
        <f>IFERROR(VLOOKUP(Z316,CONTROLES!$A$6:$Y$25,24,FALSE),"")</f>
        <v/>
      </c>
      <c r="AQ316" s="163" t="str">
        <f>IFERROR(VLOOKUP(AA316,CONTROLES!$A$6:$Y$25,24,FALSE),"")</f>
        <v/>
      </c>
      <c r="AR316" s="163" t="str">
        <f>IFERROR(VLOOKUP(AB316,CONTROLES!$A$6:$Y$25,24,FALSE),"")</f>
        <v/>
      </c>
      <c r="AS316" s="72" t="str">
        <f>IFERROR(VLOOKUP(Y316,CONTROLES!$A$6:$Y$25,5,FALSE),"")</f>
        <v/>
      </c>
      <c r="AT316" s="72" t="str">
        <f>IFERROR(VLOOKUP(Z316,CONTROLES!$A$6:$Y$25,5,FALSE),"")</f>
        <v/>
      </c>
      <c r="AU316" s="72" t="str">
        <f>IFERROR(VLOOKUP(AA316,CONTROLES!$A$6:$Y$25,5,FALSE),"")</f>
        <v/>
      </c>
      <c r="AV316" s="72" t="str">
        <f>IFERROR(VLOOKUP(AB316,CONTROLES!$A$6:$Y$25,5,FALSE),"")</f>
        <v/>
      </c>
      <c r="AW316" s="143">
        <f t="shared" si="44"/>
        <v>0</v>
      </c>
      <c r="AX316" s="143">
        <f t="shared" si="45"/>
        <v>0</v>
      </c>
      <c r="AY316" s="523"/>
      <c r="AZ316" s="510"/>
      <c r="BA316" s="507"/>
      <c r="BB316" s="508"/>
      <c r="BC316" s="510"/>
      <c r="BD316" s="512"/>
      <c r="BE316" s="493"/>
      <c r="BF316" s="643"/>
      <c r="BG316" s="645"/>
      <c r="BH316" s="533"/>
      <c r="BI316" s="514"/>
      <c r="BJ316" s="516"/>
      <c r="BK316" s="516"/>
    </row>
    <row r="317" spans="1:63" x14ac:dyDescent="0.25">
      <c r="A317" s="429"/>
      <c r="B317" s="429"/>
      <c r="C317" s="649"/>
      <c r="D317" s="563"/>
      <c r="E317" s="563"/>
      <c r="F317" s="657"/>
      <c r="G317" s="657"/>
      <c r="H317" s="657"/>
      <c r="I317" s="563"/>
      <c r="J317" s="160"/>
      <c r="K317" s="159"/>
      <c r="L317" s="649"/>
      <c r="M317" s="649"/>
      <c r="N317" s="650"/>
      <c r="O317" s="651"/>
      <c r="P317" s="651"/>
      <c r="Q317" s="651"/>
      <c r="R317" s="649"/>
      <c r="S317" s="73"/>
      <c r="T317" s="162">
        <f>IFERROR(VLOOKUP($S317,TABLAS!$A$10:$B$14,2,FALSE),0)</f>
        <v>0</v>
      </c>
      <c r="U317" s="652"/>
      <c r="V317" s="647"/>
      <c r="W317" s="647"/>
      <c r="X317" s="493"/>
      <c r="Y317" s="63"/>
      <c r="Z317" s="63"/>
      <c r="AA317" s="63"/>
      <c r="AB317" s="63"/>
      <c r="AC317" s="401" t="str">
        <f>IFERROR(VLOOKUP(Y317,CONTROLES!$A$5:$Y$297,2,FALSE),"")</f>
        <v/>
      </c>
      <c r="AD317" s="63"/>
      <c r="AE317" s="63"/>
      <c r="AF317" s="63"/>
      <c r="AG317" s="63"/>
      <c r="AH317" s="63"/>
      <c r="AI317" s="63"/>
      <c r="AJ317" s="63"/>
      <c r="AK317" s="63"/>
      <c r="AL317" s="63" t="str">
        <f>IFERROR(VLOOKUP(AB317,CONTROLES!$A$5:$Y$297,2,FALSE),"")</f>
        <v/>
      </c>
      <c r="AM317" s="63"/>
      <c r="AN317" s="63"/>
      <c r="AO317" s="163" t="str">
        <f>IFERROR(VLOOKUP(Y317,CONTROLES!$A$6:$Y$25,24,FALSE),"")</f>
        <v/>
      </c>
      <c r="AP317" s="163" t="str">
        <f>IFERROR(VLOOKUP(Z317,CONTROLES!$A$6:$Y$25,24,FALSE),"")</f>
        <v/>
      </c>
      <c r="AQ317" s="163" t="str">
        <f>IFERROR(VLOOKUP(AA317,CONTROLES!$A$6:$Y$25,24,FALSE),"")</f>
        <v/>
      </c>
      <c r="AR317" s="163" t="str">
        <f>IFERROR(VLOOKUP(AB317,CONTROLES!$A$6:$Y$25,24,FALSE),"")</f>
        <v/>
      </c>
      <c r="AS317" s="72" t="str">
        <f>IFERROR(VLOOKUP(Y317,CONTROLES!$A$6:$Y$25,5,FALSE),"")</f>
        <v/>
      </c>
      <c r="AT317" s="72" t="str">
        <f>IFERROR(VLOOKUP(Z317,CONTROLES!$A$6:$Y$25,5,FALSE),"")</f>
        <v/>
      </c>
      <c r="AU317" s="72" t="str">
        <f>IFERROR(VLOOKUP(AA317,CONTROLES!$A$6:$Y$25,5,FALSE),"")</f>
        <v/>
      </c>
      <c r="AV317" s="72" t="str">
        <f>IFERROR(VLOOKUP(AB317,CONTROLES!$A$6:$Y$25,5,FALSE),"")</f>
        <v/>
      </c>
      <c r="AW317" s="143">
        <f t="shared" si="44"/>
        <v>0</v>
      </c>
      <c r="AX317" s="143">
        <f t="shared" si="45"/>
        <v>0</v>
      </c>
      <c r="AY317" s="523"/>
      <c r="AZ317" s="510"/>
      <c r="BA317" s="507"/>
      <c r="BB317" s="508"/>
      <c r="BC317" s="510"/>
      <c r="BD317" s="512"/>
      <c r="BE317" s="493"/>
      <c r="BF317" s="643"/>
      <c r="BG317" s="645"/>
      <c r="BH317" s="533"/>
      <c r="BI317" s="514"/>
      <c r="BJ317" s="516"/>
      <c r="BK317" s="516"/>
    </row>
    <row r="318" spans="1:63" x14ac:dyDescent="0.25">
      <c r="A318" s="429"/>
      <c r="B318" s="429"/>
      <c r="C318" s="649"/>
      <c r="D318" s="562"/>
      <c r="E318" s="562"/>
      <c r="F318" s="657"/>
      <c r="G318" s="657"/>
      <c r="H318" s="657"/>
      <c r="I318" s="562"/>
      <c r="J318" s="160"/>
      <c r="K318" s="159"/>
      <c r="L318" s="649"/>
      <c r="M318" s="649"/>
      <c r="N318" s="650"/>
      <c r="O318" s="651"/>
      <c r="P318" s="651"/>
      <c r="Q318" s="651"/>
      <c r="R318" s="649"/>
      <c r="S318" s="73"/>
      <c r="T318" s="162">
        <f>IFERROR(VLOOKUP($S318,TABLAS!$A$10:$B$14,2,FALSE),0)</f>
        <v>0</v>
      </c>
      <c r="U318" s="652"/>
      <c r="V318" s="647"/>
      <c r="W318" s="647"/>
      <c r="X318" s="493"/>
      <c r="Y318" s="63"/>
      <c r="Z318" s="63"/>
      <c r="AA318" s="63"/>
      <c r="AB318" s="63"/>
      <c r="AC318" s="401" t="str">
        <f>IFERROR(VLOOKUP(Y318,CONTROLES!$A$5:$Y$297,2,FALSE),"")</f>
        <v/>
      </c>
      <c r="AD318" s="63"/>
      <c r="AE318" s="63"/>
      <c r="AF318" s="63"/>
      <c r="AG318" s="63"/>
      <c r="AH318" s="63"/>
      <c r="AI318" s="63"/>
      <c r="AJ318" s="63"/>
      <c r="AK318" s="63"/>
      <c r="AL318" s="63" t="str">
        <f>IFERROR(VLOOKUP(AB318,CONTROLES!$A$5:$Y$297,2,FALSE),"")</f>
        <v/>
      </c>
      <c r="AM318" s="63"/>
      <c r="AN318" s="63"/>
      <c r="AO318" s="163" t="str">
        <f>IFERROR(VLOOKUP(Y318,CONTROLES!$A$6:$Y$25,24,FALSE),"")</f>
        <v/>
      </c>
      <c r="AP318" s="163" t="str">
        <f>IFERROR(VLOOKUP(Z318,CONTROLES!$A$6:$Y$25,24,FALSE),"")</f>
        <v/>
      </c>
      <c r="AQ318" s="163" t="str">
        <f>IFERROR(VLOOKUP(AA318,CONTROLES!$A$6:$Y$25,24,FALSE),"")</f>
        <v/>
      </c>
      <c r="AR318" s="163" t="str">
        <f>IFERROR(VLOOKUP(AB318,CONTROLES!$A$6:$Y$25,24,FALSE),"")</f>
        <v/>
      </c>
      <c r="AS318" s="72" t="str">
        <f>IFERROR(VLOOKUP(Y318,CONTROLES!$A$6:$Y$25,5,FALSE),"")</f>
        <v/>
      </c>
      <c r="AT318" s="72" t="str">
        <f>IFERROR(VLOOKUP(Z318,CONTROLES!$A$6:$Y$25,5,FALSE),"")</f>
        <v/>
      </c>
      <c r="AU318" s="72" t="str">
        <f>IFERROR(VLOOKUP(AA318,CONTROLES!$A$6:$Y$25,5,FALSE),"")</f>
        <v/>
      </c>
      <c r="AV318" s="72" t="str">
        <f>IFERROR(VLOOKUP(AB318,CONTROLES!$A$6:$Y$25,5,FALSE),"")</f>
        <v/>
      </c>
      <c r="AW318" s="143">
        <f t="shared" si="44"/>
        <v>0</v>
      </c>
      <c r="AX318" s="143">
        <f t="shared" si="45"/>
        <v>0</v>
      </c>
      <c r="AY318" s="653"/>
      <c r="AZ318" s="510"/>
      <c r="BA318" s="648"/>
      <c r="BB318" s="508"/>
      <c r="BC318" s="510"/>
      <c r="BD318" s="512"/>
      <c r="BE318" s="493"/>
      <c r="BF318" s="644"/>
      <c r="BG318" s="645"/>
      <c r="BH318" s="646"/>
      <c r="BI318" s="514"/>
      <c r="BJ318" s="516"/>
      <c r="BK318" s="516"/>
    </row>
    <row r="319" spans="1:63" x14ac:dyDescent="0.25">
      <c r="A319" s="669">
        <f>A312+1</f>
        <v>46</v>
      </c>
      <c r="B319" s="669" t="s">
        <v>482</v>
      </c>
      <c r="C319" s="677" t="s">
        <v>316</v>
      </c>
      <c r="D319" s="693" t="s">
        <v>483</v>
      </c>
      <c r="E319" s="693" t="s">
        <v>484</v>
      </c>
      <c r="F319" s="714" t="s">
        <v>132</v>
      </c>
      <c r="G319" s="714" t="s">
        <v>133</v>
      </c>
      <c r="H319" s="714" t="s">
        <v>134</v>
      </c>
      <c r="I319" s="718" t="s">
        <v>485</v>
      </c>
      <c r="J319" s="397">
        <v>1</v>
      </c>
      <c r="K319" s="398" t="s">
        <v>486</v>
      </c>
      <c r="L319" s="677" t="s">
        <v>487</v>
      </c>
      <c r="M319" s="677" t="s">
        <v>160</v>
      </c>
      <c r="N319" s="701" t="s">
        <v>226</v>
      </c>
      <c r="O319" s="700" t="s">
        <v>187</v>
      </c>
      <c r="P319" s="700" t="s">
        <v>488</v>
      </c>
      <c r="Q319" s="700" t="s">
        <v>325</v>
      </c>
      <c r="R319" s="677" t="s">
        <v>210</v>
      </c>
      <c r="S319" s="400" t="s">
        <v>155</v>
      </c>
      <c r="T319" s="400">
        <f>IFERROR(VLOOKUP($S319,TABLAS!$A$10:$B$14,2,FALSE),0)</f>
        <v>2</v>
      </c>
      <c r="U319" s="698" t="s">
        <v>211</v>
      </c>
      <c r="V319" s="697">
        <f>IFERROR(VLOOKUP($U319,#REF!,2,FALSE),0)</f>
        <v>0</v>
      </c>
      <c r="W319" s="697">
        <f>MAX($T319:$T325)*V319</f>
        <v>0</v>
      </c>
      <c r="X319" s="443" t="b">
        <f>IF(OR(W319="11",W319="12",W319="21",W319="22",W319="31"),"BAJO",IF(OR(W319="13",W319="23",W319="32",W319="41"),"LEVE",IF(OR(W319="14",W319="15",W319="24",W319="33",W319="43",W319="42",W319="52",W319="51"),"MODERADO",IF(OR(W319="25",W319="34",W319="35",W319="44",W319="45",W319="53",W319="54",W319="55"),"IMPORTANTE"))))</f>
        <v>0</v>
      </c>
      <c r="Y319" s="401">
        <v>171</v>
      </c>
      <c r="Z319" s="401"/>
      <c r="AA319" s="401"/>
      <c r="AB319" s="401"/>
      <c r="AC319" s="401" t="str">
        <f>IFERROR(VLOOKUP(Y319,CONTROLES!$A$5:$Y$297,2,FALSE),"")</f>
        <v>Cumplimiento del procedimiento de creditos consumo PR-CR01</v>
      </c>
      <c r="AD319" s="401"/>
      <c r="AE319" s="401"/>
      <c r="AF319" s="401"/>
      <c r="AG319" s="401"/>
      <c r="AH319" s="401"/>
      <c r="AI319" s="401"/>
      <c r="AJ319" s="401"/>
      <c r="AK319" s="401"/>
      <c r="AL319" s="401" t="str">
        <f>IFERROR(VLOOKUP(AB319,CONTROLES!$A$5:$Y$297,2,FALSE),"")</f>
        <v/>
      </c>
      <c r="AM319" s="401"/>
      <c r="AN319" s="401"/>
      <c r="AO319" s="402" t="str">
        <f>IFERROR(VLOOKUP(Y319,CONTROLES!$A$6:$Y$25,24,FALSE),"")</f>
        <v/>
      </c>
      <c r="AP319" s="402" t="str">
        <f>IFERROR(VLOOKUP(Z319,CONTROLES!$A$6:$Y$25,24,FALSE),"")</f>
        <v/>
      </c>
      <c r="AQ319" s="402" t="str">
        <f>IFERROR(VLOOKUP(AA319,CONTROLES!$A$6:$Y$25,24,FALSE),"")</f>
        <v/>
      </c>
      <c r="AR319" s="402" t="str">
        <f>IFERROR(VLOOKUP(AB319,CONTROLES!$A$6:$Y$25,24,FALSE),"")</f>
        <v/>
      </c>
      <c r="AS319" s="401" t="str">
        <f>IFERROR(VLOOKUP(Y319,CONTROLES!$A$6:$Y$25,5,FALSE),"")</f>
        <v/>
      </c>
      <c r="AT319" s="401" t="str">
        <f>IFERROR(VLOOKUP(Z319,CONTROLES!$A$6:$Y$25,5,FALSE),"")</f>
        <v/>
      </c>
      <c r="AU319" s="401" t="str">
        <f>IFERROR(VLOOKUP(AA319,CONTROLES!$A$6:$Y$25,5,FALSE),"")</f>
        <v/>
      </c>
      <c r="AV319" s="401" t="str">
        <f>IFERROR(VLOOKUP(AB319,CONTROLES!$A$6:$Y$25,5,FALSE),"")</f>
        <v/>
      </c>
      <c r="AW319" s="403">
        <f t="shared" si="44"/>
        <v>0</v>
      </c>
      <c r="AX319" s="403">
        <f t="shared" si="45"/>
        <v>0</v>
      </c>
      <c r="AY319" s="674" t="str">
        <f>IF(MAX(AX319:AX325)&gt;MAX(BF319:BF325),"Consecuencia",IF(MAX(AX319:AX325)&gt;MAX(BF319:BF325),"Probabilidad",""))</f>
        <v/>
      </c>
      <c r="AZ319" s="672">
        <f>IF(AY319="Probabilidad",MAX(BF319:BF325),MAX(AX319:AX325))</f>
        <v>0</v>
      </c>
      <c r="BA319" s="440" t="str" cm="1">
        <f t="array" ref="BA319">IF(OR(AY319="Consecuencia",AY319="Probabilidad"),IF(AZ319&lt;CONTROLES!$AA$16:$AB$16,IF(AND(AZ319&gt;=CONTROLES!$AA$15,AZ319&lt;CONTROLES!$AB$15),CONTROLES!$AC$15,IF(AND(AZ319&gt;=CONTROLES!$AA$14,AZ319&lt;CONTROLES!$AB$14),CONTROLES!$AC$14,IF(AND(AZ319&gt;=CONTROLES!$AA$13,AZ319&lt;CONTROLES!$AB$13),CONTROLES!$AC$13,IF(AND(AZ319&gt;=CONTROLES!$AA$12,AZ319&lt;=CONTROLES!$AB$12),CONTROLES!$AC$12))))),"")</f>
        <v/>
      </c>
      <c r="BB319" s="671" t="s">
        <v>144</v>
      </c>
      <c r="BC319" s="672">
        <f>VLOOKUP(BB319,TABLAS!$A$10:$B$14,2,FALSE)</f>
        <v>5</v>
      </c>
      <c r="BD319" s="673" t="s">
        <v>211</v>
      </c>
      <c r="BE319" s="443">
        <f>VLOOKUP(BD319,TABLAS!$A$2:$B$6,2,FALSE)</f>
        <v>2</v>
      </c>
      <c r="BF319" s="683" t="str">
        <f>BC319&amp;BE319</f>
        <v>52</v>
      </c>
      <c r="BG319" s="686" t="str">
        <f>IF(OR(BF319="11",BF319="12",BF319="21",BF319="22",BF319="31"),"BAJO",IF(OR(BF319="13",BF319="23",BF319="32",BF319="41"),"LEVE",IF(OR(BF319="14",BF319="15",BF319="24",BF319="33",BF319="43",BF319="42",BF319="52",BF319="51"),"MODERADO",IF(OR(BF319="25",BF319="34",BF319="35",BF319="44",BF319="45",BF319="53",BF319="54",BF319="55"),"IMPORTANTE",""))))</f>
        <v>MODERADO</v>
      </c>
      <c r="BH319" s="678" t="s">
        <v>148</v>
      </c>
      <c r="BI319" s="681" t="s">
        <v>189</v>
      </c>
      <c r="BJ319" s="682" t="str">
        <f>IF(BH319="SI","NO","SI")</f>
        <v>NO</v>
      </c>
      <c r="BK319" s="682"/>
    </row>
    <row r="320" spans="1:63" x14ac:dyDescent="0.25">
      <c r="A320" s="669"/>
      <c r="B320" s="669"/>
      <c r="C320" s="677"/>
      <c r="D320" s="715"/>
      <c r="E320" s="715"/>
      <c r="F320" s="714"/>
      <c r="G320" s="714"/>
      <c r="H320" s="714"/>
      <c r="I320" s="715"/>
      <c r="J320" s="397">
        <v>2</v>
      </c>
      <c r="K320" s="398" t="s">
        <v>489</v>
      </c>
      <c r="L320" s="677"/>
      <c r="M320" s="677"/>
      <c r="N320" s="701"/>
      <c r="O320" s="700"/>
      <c r="P320" s="700"/>
      <c r="Q320" s="700"/>
      <c r="R320" s="677"/>
      <c r="S320" s="400" t="s">
        <v>155</v>
      </c>
      <c r="T320" s="400">
        <f>IFERROR(VLOOKUP($S320,TABLAS!$A$10:$B$14,2,FALSE),0)</f>
        <v>2</v>
      </c>
      <c r="U320" s="698"/>
      <c r="V320" s="697"/>
      <c r="W320" s="697"/>
      <c r="X320" s="443"/>
      <c r="Y320" s="401">
        <v>171</v>
      </c>
      <c r="Z320" s="401"/>
      <c r="AA320" s="401"/>
      <c r="AB320" s="401"/>
      <c r="AC320" s="401" t="str">
        <f>IFERROR(VLOOKUP(Y320,CONTROLES!$A$5:$Y$297,2,FALSE),"")</f>
        <v>Cumplimiento del procedimiento de creditos consumo PR-CR01</v>
      </c>
      <c r="AD320" s="401"/>
      <c r="AE320" s="401"/>
      <c r="AF320" s="401"/>
      <c r="AG320" s="401"/>
      <c r="AH320" s="401"/>
      <c r="AI320" s="401"/>
      <c r="AJ320" s="401"/>
      <c r="AK320" s="401"/>
      <c r="AL320" s="401" t="str">
        <f>IFERROR(VLOOKUP(AB320,CONTROLES!$A$5:$Y$297,2,FALSE),"")</f>
        <v/>
      </c>
      <c r="AM320" s="401"/>
      <c r="AN320" s="401"/>
      <c r="AO320" s="402" t="str">
        <f>IFERROR(VLOOKUP(Y320,CONTROLES!$A$6:$Y$25,24,FALSE),"")</f>
        <v/>
      </c>
      <c r="AP320" s="402" t="str">
        <f>IFERROR(VLOOKUP(Z320,CONTROLES!$A$6:$Y$25,24,FALSE),"")</f>
        <v/>
      </c>
      <c r="AQ320" s="402" t="str">
        <f>IFERROR(VLOOKUP(AA320,CONTROLES!$A$6:$Y$25,24,FALSE),"")</f>
        <v/>
      </c>
      <c r="AR320" s="402" t="str">
        <f>IFERROR(VLOOKUP(AB320,CONTROLES!$A$6:$Y$25,24,FALSE),"")</f>
        <v/>
      </c>
      <c r="AS320" s="401" t="str">
        <f>IFERROR(VLOOKUP(Y320,CONTROLES!$A$6:$Y$25,5,FALSE),"")</f>
        <v/>
      </c>
      <c r="AT320" s="401" t="str">
        <f>IFERROR(VLOOKUP(Z320,CONTROLES!$A$6:$Y$25,5,FALSE),"")</f>
        <v/>
      </c>
      <c r="AU320" s="401" t="str">
        <f>IFERROR(VLOOKUP(AA320,CONTROLES!$A$6:$Y$25,5,FALSE),"")</f>
        <v/>
      </c>
      <c r="AV320" s="401" t="str">
        <f>IFERROR(VLOOKUP(AB320,CONTROLES!$A$6:$Y$25,5,FALSE),"")</f>
        <v/>
      </c>
      <c r="AW320" s="403">
        <f t="shared" si="44"/>
        <v>0</v>
      </c>
      <c r="AX320" s="403">
        <f t="shared" si="45"/>
        <v>0</v>
      </c>
      <c r="AY320" s="675"/>
      <c r="AZ320" s="672"/>
      <c r="BA320" s="441"/>
      <c r="BB320" s="671"/>
      <c r="BC320" s="672"/>
      <c r="BD320" s="673"/>
      <c r="BE320" s="443"/>
      <c r="BF320" s="684"/>
      <c r="BG320" s="686"/>
      <c r="BH320" s="679"/>
      <c r="BI320" s="681"/>
      <c r="BJ320" s="682"/>
      <c r="BK320" s="682"/>
    </row>
    <row r="321" spans="1:63" x14ac:dyDescent="0.25">
      <c r="A321" s="669"/>
      <c r="B321" s="669"/>
      <c r="C321" s="677"/>
      <c r="D321" s="715"/>
      <c r="E321" s="715"/>
      <c r="F321" s="714"/>
      <c r="G321" s="714"/>
      <c r="H321" s="714"/>
      <c r="I321" s="715"/>
      <c r="J321" s="397">
        <v>3</v>
      </c>
      <c r="K321" s="398" t="s">
        <v>490</v>
      </c>
      <c r="L321" s="677"/>
      <c r="M321" s="677"/>
      <c r="N321" s="701"/>
      <c r="O321" s="700"/>
      <c r="P321" s="700"/>
      <c r="Q321" s="700"/>
      <c r="R321" s="677"/>
      <c r="S321" s="400" t="s">
        <v>155</v>
      </c>
      <c r="T321" s="400">
        <f>IFERROR(VLOOKUP($S321,TABLAS!$A$10:$B$14,2,FALSE),0)</f>
        <v>2</v>
      </c>
      <c r="U321" s="698"/>
      <c r="V321" s="697"/>
      <c r="W321" s="697"/>
      <c r="X321" s="443"/>
      <c r="Y321" s="401">
        <v>171</v>
      </c>
      <c r="Z321" s="401"/>
      <c r="AA321" s="401"/>
      <c r="AB321" s="401"/>
      <c r="AC321" s="401" t="str">
        <f>IFERROR(VLOOKUP(Y321,CONTROLES!$A$5:$Y$297,2,FALSE),"")</f>
        <v>Cumplimiento del procedimiento de creditos consumo PR-CR01</v>
      </c>
      <c r="AD321" s="401"/>
      <c r="AE321" s="401"/>
      <c r="AF321" s="401"/>
      <c r="AG321" s="401"/>
      <c r="AH321" s="401"/>
      <c r="AI321" s="401"/>
      <c r="AJ321" s="401"/>
      <c r="AK321" s="401"/>
      <c r="AL321" s="401" t="str">
        <f>IFERROR(VLOOKUP(AB321,CONTROLES!$A$5:$Y$297,2,FALSE),"")</f>
        <v/>
      </c>
      <c r="AM321" s="401"/>
      <c r="AN321" s="401"/>
      <c r="AO321" s="402" t="str">
        <f>IFERROR(VLOOKUP(Y321,CONTROLES!$A$6:$Y$25,24,FALSE),"")</f>
        <v/>
      </c>
      <c r="AP321" s="402" t="str">
        <f>IFERROR(VLOOKUP(Z321,CONTROLES!$A$6:$Y$25,24,FALSE),"")</f>
        <v/>
      </c>
      <c r="AQ321" s="402" t="str">
        <f>IFERROR(VLOOKUP(AA321,CONTROLES!$A$6:$Y$25,24,FALSE),"")</f>
        <v/>
      </c>
      <c r="AR321" s="402" t="str">
        <f>IFERROR(VLOOKUP(AB321,CONTROLES!$A$6:$Y$25,24,FALSE),"")</f>
        <v/>
      </c>
      <c r="AS321" s="401" t="str">
        <f>IFERROR(VLOOKUP(Y321,CONTROLES!$A$6:$Y$25,5,FALSE),"")</f>
        <v/>
      </c>
      <c r="AT321" s="401" t="str">
        <f>IFERROR(VLOOKUP(Z321,CONTROLES!$A$6:$Y$25,5,FALSE),"")</f>
        <v/>
      </c>
      <c r="AU321" s="401" t="str">
        <f>IFERROR(VLOOKUP(AA321,CONTROLES!$A$6:$Y$25,5,FALSE),"")</f>
        <v/>
      </c>
      <c r="AV321" s="401" t="str">
        <f>IFERROR(VLOOKUP(AB321,CONTROLES!$A$6:$Y$25,5,FALSE),"")</f>
        <v/>
      </c>
      <c r="AW321" s="403">
        <f t="shared" si="44"/>
        <v>0</v>
      </c>
      <c r="AX321" s="403">
        <f t="shared" si="45"/>
        <v>0</v>
      </c>
      <c r="AY321" s="675"/>
      <c r="AZ321" s="672"/>
      <c r="BA321" s="441"/>
      <c r="BB321" s="671"/>
      <c r="BC321" s="672"/>
      <c r="BD321" s="673"/>
      <c r="BE321" s="443"/>
      <c r="BF321" s="684"/>
      <c r="BG321" s="686"/>
      <c r="BH321" s="679"/>
      <c r="BI321" s="681"/>
      <c r="BJ321" s="682"/>
      <c r="BK321" s="682"/>
    </row>
    <row r="322" spans="1:63" x14ac:dyDescent="0.25">
      <c r="A322" s="669"/>
      <c r="B322" s="669"/>
      <c r="C322" s="677"/>
      <c r="D322" s="715"/>
      <c r="E322" s="715"/>
      <c r="F322" s="714"/>
      <c r="G322" s="714"/>
      <c r="H322" s="714"/>
      <c r="I322" s="715"/>
      <c r="J322" s="397"/>
      <c r="K322" s="398"/>
      <c r="L322" s="677"/>
      <c r="M322" s="677"/>
      <c r="N322" s="701"/>
      <c r="O322" s="700"/>
      <c r="P322" s="700"/>
      <c r="Q322" s="700"/>
      <c r="R322" s="677"/>
      <c r="S322" s="400"/>
      <c r="T322" s="400">
        <f>IFERROR(VLOOKUP($S322,TABLAS!$A$10:$B$14,2,FALSE),0)</f>
        <v>0</v>
      </c>
      <c r="U322" s="698"/>
      <c r="V322" s="697"/>
      <c r="W322" s="697"/>
      <c r="X322" s="443"/>
      <c r="Y322" s="401"/>
      <c r="Z322" s="401"/>
      <c r="AA322" s="401"/>
      <c r="AB322" s="401"/>
      <c r="AC322" s="401" t="str">
        <f>IFERROR(VLOOKUP(Y322,CONTROLES!$A$5:$Y$297,2,FALSE),"")</f>
        <v/>
      </c>
      <c r="AD322" s="401"/>
      <c r="AE322" s="401"/>
      <c r="AF322" s="401"/>
      <c r="AG322" s="401"/>
      <c r="AH322" s="401"/>
      <c r="AI322" s="401"/>
      <c r="AJ322" s="401"/>
      <c r="AK322" s="401"/>
      <c r="AL322" s="401" t="str">
        <f>IFERROR(VLOOKUP(AB322,CONTROLES!$A$5:$Y$297,2,FALSE),"")</f>
        <v/>
      </c>
      <c r="AM322" s="401"/>
      <c r="AN322" s="401"/>
      <c r="AO322" s="402" t="str">
        <f>IFERROR(VLOOKUP(Y322,CONTROLES!$A$6:$Y$25,24,FALSE),"")</f>
        <v/>
      </c>
      <c r="AP322" s="402" t="str">
        <f>IFERROR(VLOOKUP(Z322,CONTROLES!$A$6:$Y$25,24,FALSE),"")</f>
        <v/>
      </c>
      <c r="AQ322" s="402" t="str">
        <f>IFERROR(VLOOKUP(AA322,CONTROLES!$A$6:$Y$25,24,FALSE),"")</f>
        <v/>
      </c>
      <c r="AR322" s="402" t="str">
        <f>IFERROR(VLOOKUP(AB322,CONTROLES!$A$6:$Y$25,24,FALSE),"")</f>
        <v/>
      </c>
      <c r="AS322" s="401" t="str">
        <f>IFERROR(VLOOKUP(Y322,CONTROLES!$A$6:$Y$25,5,FALSE),"")</f>
        <v/>
      </c>
      <c r="AT322" s="401" t="str">
        <f>IFERROR(VLOOKUP(Z322,CONTROLES!$A$6:$Y$25,5,FALSE),"")</f>
        <v/>
      </c>
      <c r="AU322" s="401" t="str">
        <f>IFERROR(VLOOKUP(AA322,CONTROLES!$A$6:$Y$25,5,FALSE),"")</f>
        <v/>
      </c>
      <c r="AV322" s="401" t="str">
        <f>IFERROR(VLOOKUP(AB322,CONTROLES!$A$6:$Y$25,5,FALSE),"")</f>
        <v/>
      </c>
      <c r="AW322" s="403">
        <f t="shared" si="44"/>
        <v>0</v>
      </c>
      <c r="AX322" s="403">
        <f t="shared" si="45"/>
        <v>0</v>
      </c>
      <c r="AY322" s="675"/>
      <c r="AZ322" s="672"/>
      <c r="BA322" s="441"/>
      <c r="BB322" s="671"/>
      <c r="BC322" s="672"/>
      <c r="BD322" s="673"/>
      <c r="BE322" s="443"/>
      <c r="BF322" s="684"/>
      <c r="BG322" s="686"/>
      <c r="BH322" s="679"/>
      <c r="BI322" s="681"/>
      <c r="BJ322" s="682"/>
      <c r="BK322" s="682"/>
    </row>
    <row r="323" spans="1:63" x14ac:dyDescent="0.25">
      <c r="A323" s="669"/>
      <c r="B323" s="669"/>
      <c r="C323" s="677"/>
      <c r="D323" s="715"/>
      <c r="E323" s="715"/>
      <c r="F323" s="714"/>
      <c r="G323" s="714"/>
      <c r="H323" s="714"/>
      <c r="I323" s="715"/>
      <c r="J323" s="397"/>
      <c r="K323" s="398"/>
      <c r="L323" s="677"/>
      <c r="M323" s="677"/>
      <c r="N323" s="701"/>
      <c r="O323" s="700"/>
      <c r="P323" s="700"/>
      <c r="Q323" s="700"/>
      <c r="R323" s="677"/>
      <c r="S323" s="400"/>
      <c r="T323" s="400">
        <f>IFERROR(VLOOKUP($S323,TABLAS!$A$10:$B$14,2,FALSE),0)</f>
        <v>0</v>
      </c>
      <c r="U323" s="698"/>
      <c r="V323" s="697"/>
      <c r="W323" s="697"/>
      <c r="X323" s="443"/>
      <c r="Y323" s="401"/>
      <c r="Z323" s="401"/>
      <c r="AA323" s="401"/>
      <c r="AB323" s="401"/>
      <c r="AC323" s="401" t="str">
        <f>IFERROR(VLOOKUP(Y323,CONTROLES!$A$5:$Y$297,2,FALSE),"")</f>
        <v/>
      </c>
      <c r="AD323" s="401"/>
      <c r="AE323" s="401"/>
      <c r="AF323" s="401"/>
      <c r="AG323" s="401"/>
      <c r="AH323" s="401"/>
      <c r="AI323" s="401"/>
      <c r="AJ323" s="401"/>
      <c r="AK323" s="401"/>
      <c r="AL323" s="401" t="str">
        <f>IFERROR(VLOOKUP(AB323,CONTROLES!$A$5:$Y$297,2,FALSE),"")</f>
        <v/>
      </c>
      <c r="AM323" s="401"/>
      <c r="AN323" s="401"/>
      <c r="AO323" s="402" t="str">
        <f>IFERROR(VLOOKUP(Y323,CONTROLES!$A$6:$Y$25,24,FALSE),"")</f>
        <v/>
      </c>
      <c r="AP323" s="402" t="str">
        <f>IFERROR(VLOOKUP(Z323,CONTROLES!$A$6:$Y$25,24,FALSE),"")</f>
        <v/>
      </c>
      <c r="AQ323" s="402" t="str">
        <f>IFERROR(VLOOKUP(AA323,CONTROLES!$A$6:$Y$25,24,FALSE),"")</f>
        <v/>
      </c>
      <c r="AR323" s="402" t="str">
        <f>IFERROR(VLOOKUP(AB323,CONTROLES!$A$6:$Y$25,24,FALSE),"")</f>
        <v/>
      </c>
      <c r="AS323" s="401" t="str">
        <f>IFERROR(VLOOKUP(Y323,CONTROLES!$A$6:$Y$25,5,FALSE),"")</f>
        <v/>
      </c>
      <c r="AT323" s="401" t="str">
        <f>IFERROR(VLOOKUP(Z323,CONTROLES!$A$6:$Y$25,5,FALSE),"")</f>
        <v/>
      </c>
      <c r="AU323" s="401" t="str">
        <f>IFERROR(VLOOKUP(AA323,CONTROLES!$A$6:$Y$25,5,FALSE),"")</f>
        <v/>
      </c>
      <c r="AV323" s="401" t="str">
        <f>IFERROR(VLOOKUP(AB323,CONTROLES!$A$6:$Y$25,5,FALSE),"")</f>
        <v/>
      </c>
      <c r="AW323" s="403">
        <f t="shared" si="44"/>
        <v>0</v>
      </c>
      <c r="AX323" s="403">
        <f t="shared" si="45"/>
        <v>0</v>
      </c>
      <c r="AY323" s="675"/>
      <c r="AZ323" s="672"/>
      <c r="BA323" s="441"/>
      <c r="BB323" s="671"/>
      <c r="BC323" s="672"/>
      <c r="BD323" s="673"/>
      <c r="BE323" s="443"/>
      <c r="BF323" s="684"/>
      <c r="BG323" s="686"/>
      <c r="BH323" s="679"/>
      <c r="BI323" s="681"/>
      <c r="BJ323" s="682"/>
      <c r="BK323" s="682"/>
    </row>
    <row r="324" spans="1:63" x14ac:dyDescent="0.25">
      <c r="A324" s="669"/>
      <c r="B324" s="669"/>
      <c r="C324" s="677"/>
      <c r="D324" s="715"/>
      <c r="E324" s="715"/>
      <c r="F324" s="714"/>
      <c r="G324" s="714"/>
      <c r="H324" s="714"/>
      <c r="I324" s="715"/>
      <c r="J324" s="397"/>
      <c r="K324" s="398"/>
      <c r="L324" s="677"/>
      <c r="M324" s="677"/>
      <c r="N324" s="701"/>
      <c r="O324" s="700"/>
      <c r="P324" s="700"/>
      <c r="Q324" s="700"/>
      <c r="R324" s="677"/>
      <c r="S324" s="400"/>
      <c r="T324" s="400">
        <f>IFERROR(VLOOKUP($S324,TABLAS!$A$10:$B$14,2,FALSE),0)</f>
        <v>0</v>
      </c>
      <c r="U324" s="698"/>
      <c r="V324" s="697"/>
      <c r="W324" s="697"/>
      <c r="X324" s="443"/>
      <c r="Y324" s="401"/>
      <c r="Z324" s="401"/>
      <c r="AA324" s="401"/>
      <c r="AB324" s="401"/>
      <c r="AC324" s="401" t="str">
        <f>IFERROR(VLOOKUP(Y324,CONTROLES!$A$5:$Y$297,2,FALSE),"")</f>
        <v/>
      </c>
      <c r="AD324" s="401"/>
      <c r="AE324" s="401"/>
      <c r="AF324" s="401"/>
      <c r="AG324" s="401"/>
      <c r="AH324" s="401"/>
      <c r="AI324" s="401"/>
      <c r="AJ324" s="401"/>
      <c r="AK324" s="401"/>
      <c r="AL324" s="401" t="str">
        <f>IFERROR(VLOOKUP(AB324,CONTROLES!$A$5:$Y$297,2,FALSE),"")</f>
        <v/>
      </c>
      <c r="AM324" s="401"/>
      <c r="AN324" s="401"/>
      <c r="AO324" s="402" t="str">
        <f>IFERROR(VLOOKUP(Y324,CONTROLES!$A$6:$Y$25,24,FALSE),"")</f>
        <v/>
      </c>
      <c r="AP324" s="402" t="str">
        <f>IFERROR(VLOOKUP(Z324,CONTROLES!$A$6:$Y$25,24,FALSE),"")</f>
        <v/>
      </c>
      <c r="AQ324" s="402" t="str">
        <f>IFERROR(VLOOKUP(AA324,CONTROLES!$A$6:$Y$25,24,FALSE),"")</f>
        <v/>
      </c>
      <c r="AR324" s="402" t="str">
        <f>IFERROR(VLOOKUP(AB324,CONTROLES!$A$6:$Y$25,24,FALSE),"")</f>
        <v/>
      </c>
      <c r="AS324" s="401" t="str">
        <f>IFERROR(VLOOKUP(Y324,CONTROLES!$A$6:$Y$25,5,FALSE),"")</f>
        <v/>
      </c>
      <c r="AT324" s="401" t="str">
        <f>IFERROR(VLOOKUP(Z324,CONTROLES!$A$6:$Y$25,5,FALSE),"")</f>
        <v/>
      </c>
      <c r="AU324" s="401" t="str">
        <f>IFERROR(VLOOKUP(AA324,CONTROLES!$A$6:$Y$25,5,FALSE),"")</f>
        <v/>
      </c>
      <c r="AV324" s="401" t="str">
        <f>IFERROR(VLOOKUP(AB324,CONTROLES!$A$6:$Y$25,5,FALSE),"")</f>
        <v/>
      </c>
      <c r="AW324" s="403">
        <f t="shared" si="44"/>
        <v>0</v>
      </c>
      <c r="AX324" s="403">
        <f t="shared" si="45"/>
        <v>0</v>
      </c>
      <c r="AY324" s="675"/>
      <c r="AZ324" s="672"/>
      <c r="BA324" s="441"/>
      <c r="BB324" s="671"/>
      <c r="BC324" s="672"/>
      <c r="BD324" s="673"/>
      <c r="BE324" s="443"/>
      <c r="BF324" s="684"/>
      <c r="BG324" s="686"/>
      <c r="BH324" s="679"/>
      <c r="BI324" s="681"/>
      <c r="BJ324" s="682"/>
      <c r="BK324" s="682"/>
    </row>
    <row r="325" spans="1:63" x14ac:dyDescent="0.25">
      <c r="A325" s="669"/>
      <c r="B325" s="669"/>
      <c r="C325" s="677"/>
      <c r="D325" s="716"/>
      <c r="E325" s="716"/>
      <c r="F325" s="714"/>
      <c r="G325" s="714"/>
      <c r="H325" s="714"/>
      <c r="I325" s="716"/>
      <c r="J325" s="397"/>
      <c r="K325" s="398"/>
      <c r="L325" s="677"/>
      <c r="M325" s="677"/>
      <c r="N325" s="701"/>
      <c r="O325" s="700"/>
      <c r="P325" s="700"/>
      <c r="Q325" s="700"/>
      <c r="R325" s="677"/>
      <c r="S325" s="400"/>
      <c r="T325" s="400">
        <f>IFERROR(VLOOKUP($S325,TABLAS!$A$10:$B$14,2,FALSE),0)</f>
        <v>0</v>
      </c>
      <c r="U325" s="698"/>
      <c r="V325" s="697"/>
      <c r="W325" s="697"/>
      <c r="X325" s="443"/>
      <c r="Y325" s="401"/>
      <c r="Z325" s="401"/>
      <c r="AA325" s="401"/>
      <c r="AB325" s="401"/>
      <c r="AC325" s="401" t="str">
        <f>IFERROR(VLOOKUP(Y325,CONTROLES!$A$5:$Y$297,2,FALSE),"")</f>
        <v/>
      </c>
      <c r="AD325" s="401"/>
      <c r="AE325" s="401"/>
      <c r="AF325" s="401"/>
      <c r="AG325" s="401"/>
      <c r="AH325" s="401"/>
      <c r="AI325" s="401"/>
      <c r="AJ325" s="401"/>
      <c r="AK325" s="401"/>
      <c r="AL325" s="401" t="str">
        <f>IFERROR(VLOOKUP(AB325,CONTROLES!$A$5:$Y$297,2,FALSE),"")</f>
        <v/>
      </c>
      <c r="AM325" s="401"/>
      <c r="AN325" s="401"/>
      <c r="AO325" s="402" t="str">
        <f>IFERROR(VLOOKUP(Y325,CONTROLES!$A$6:$Y$25,24,FALSE),"")</f>
        <v/>
      </c>
      <c r="AP325" s="402" t="str">
        <f>IFERROR(VLOOKUP(Z325,CONTROLES!$A$6:$Y$25,24,FALSE),"")</f>
        <v/>
      </c>
      <c r="AQ325" s="402" t="str">
        <f>IFERROR(VLOOKUP(AA325,CONTROLES!$A$6:$Y$25,24,FALSE),"")</f>
        <v/>
      </c>
      <c r="AR325" s="402" t="str">
        <f>IFERROR(VLOOKUP(AB325,CONTROLES!$A$6:$Y$25,24,FALSE),"")</f>
        <v/>
      </c>
      <c r="AS325" s="401" t="str">
        <f>IFERROR(VLOOKUP(Y325,CONTROLES!$A$6:$Y$25,5,FALSE),"")</f>
        <v/>
      </c>
      <c r="AT325" s="401" t="str">
        <f>IFERROR(VLOOKUP(Z325,CONTROLES!$A$6:$Y$25,5,FALSE),"")</f>
        <v/>
      </c>
      <c r="AU325" s="401" t="str">
        <f>IFERROR(VLOOKUP(AA325,CONTROLES!$A$6:$Y$25,5,FALSE),"")</f>
        <v/>
      </c>
      <c r="AV325" s="401" t="str">
        <f>IFERROR(VLOOKUP(AB325,CONTROLES!$A$6:$Y$25,5,FALSE),"")</f>
        <v/>
      </c>
      <c r="AW325" s="403">
        <f t="shared" si="44"/>
        <v>0</v>
      </c>
      <c r="AX325" s="403">
        <f t="shared" si="45"/>
        <v>0</v>
      </c>
      <c r="AY325" s="676"/>
      <c r="AZ325" s="672"/>
      <c r="BA325" s="442"/>
      <c r="BB325" s="671"/>
      <c r="BC325" s="672"/>
      <c r="BD325" s="673"/>
      <c r="BE325" s="443"/>
      <c r="BF325" s="685"/>
      <c r="BG325" s="686"/>
      <c r="BH325" s="680"/>
      <c r="BI325" s="681"/>
      <c r="BJ325" s="682"/>
      <c r="BK325" s="682"/>
    </row>
    <row r="326" spans="1:63" x14ac:dyDescent="0.25">
      <c r="A326" s="429">
        <f>A319+1</f>
        <v>47</v>
      </c>
      <c r="B326" s="429" t="s">
        <v>491</v>
      </c>
      <c r="C326" s="649" t="s">
        <v>316</v>
      </c>
      <c r="D326" s="517" t="s">
        <v>492</v>
      </c>
      <c r="E326" s="517" t="s">
        <v>493</v>
      </c>
      <c r="F326" s="657" t="s">
        <v>132</v>
      </c>
      <c r="G326" s="657" t="s">
        <v>133</v>
      </c>
      <c r="H326" s="657" t="s">
        <v>134</v>
      </c>
      <c r="I326" s="517"/>
      <c r="J326" s="160"/>
      <c r="K326" s="159"/>
      <c r="L326" s="649"/>
      <c r="M326" s="649" t="s">
        <v>160</v>
      </c>
      <c r="N326" s="650" t="s">
        <v>161</v>
      </c>
      <c r="O326" s="651" t="s">
        <v>162</v>
      </c>
      <c r="P326" s="651"/>
      <c r="Q326" s="651"/>
      <c r="R326" s="649" t="s">
        <v>243</v>
      </c>
      <c r="S326" s="73"/>
      <c r="T326" s="162">
        <f>IFERROR(VLOOKUP($S326,TABLAS!$A$10:$B$14,2,FALSE),0)</f>
        <v>0</v>
      </c>
      <c r="U326" s="652" t="s">
        <v>145</v>
      </c>
      <c r="V326" s="647">
        <f>IFERROR(VLOOKUP($U326,#REF!,2,FALSE),0)</f>
        <v>0</v>
      </c>
      <c r="W326" s="647">
        <f>MAX($T326:$T332)*V326</f>
        <v>0</v>
      </c>
      <c r="X326" s="493" t="b">
        <f>IF(OR(W326="11",W326="12",W326="21",W326="22",W326="31"),"BAJO",IF(OR(W326="13",W326="23",W326="32",W326="41"),"LEVE",IF(OR(W326="14",W326="15",W326="24",W326="33",W326="43",W326="42",W326="52",W326="51"),"MODERADO",IF(OR(W326="25",W326="34",W326="35",W326="44",W326="45",W326="53",W326="54",W326="55"),"IMPORTANTE"))))</f>
        <v>0</v>
      </c>
      <c r="Y326" s="63"/>
      <c r="Z326" s="63"/>
      <c r="AA326" s="63"/>
      <c r="AB326" s="63"/>
      <c r="AC326" s="401" t="str">
        <f>IFERROR(VLOOKUP(Y326,CONTROLES!$A$5:$Y$297,2,FALSE),"")</f>
        <v/>
      </c>
      <c r="AD326" s="63"/>
      <c r="AE326" s="63"/>
      <c r="AF326" s="63"/>
      <c r="AG326" s="63"/>
      <c r="AH326" s="63"/>
      <c r="AI326" s="63"/>
      <c r="AJ326" s="63"/>
      <c r="AK326" s="63"/>
      <c r="AL326" s="63" t="str">
        <f>IFERROR(VLOOKUP(AB326,CONTROLES!$A$5:$Y$297,2,FALSE),"")</f>
        <v/>
      </c>
      <c r="AM326" s="63"/>
      <c r="AN326" s="63"/>
      <c r="AO326" s="163" t="str">
        <f>IFERROR(VLOOKUP(Y326,CONTROLES!$A$6:$Y$25,24,FALSE),"")</f>
        <v/>
      </c>
      <c r="AP326" s="163" t="str">
        <f>IFERROR(VLOOKUP(Z326,CONTROLES!$A$6:$Y$25,24,FALSE),"")</f>
        <v/>
      </c>
      <c r="AQ326" s="163" t="str">
        <f>IFERROR(VLOOKUP(AA326,CONTROLES!$A$6:$Y$25,24,FALSE),"")</f>
        <v/>
      </c>
      <c r="AR326" s="163" t="str">
        <f>IFERROR(VLOOKUP(AB326,CONTROLES!$A$6:$Y$25,24,FALSE),"")</f>
        <v/>
      </c>
      <c r="AS326" s="72" t="str">
        <f>IFERROR(VLOOKUP(Y326,CONTROLES!$A$6:$Y$25,5,FALSE),"")</f>
        <v/>
      </c>
      <c r="AT326" s="72" t="str">
        <f>IFERROR(VLOOKUP(Z326,CONTROLES!$A$6:$Y$25,5,FALSE),"")</f>
        <v/>
      </c>
      <c r="AU326" s="72" t="str">
        <f>IFERROR(VLOOKUP(AA326,CONTROLES!$A$6:$Y$25,5,FALSE),"")</f>
        <v/>
      </c>
      <c r="AV326" s="72" t="str">
        <f>IFERROR(VLOOKUP(AB326,CONTROLES!$A$6:$Y$25,5,FALSE),"")</f>
        <v/>
      </c>
      <c r="AW326" s="143">
        <f t="shared" si="44"/>
        <v>0</v>
      </c>
      <c r="AX326" s="143">
        <f t="shared" si="45"/>
        <v>0</v>
      </c>
      <c r="AY326" s="522" t="str">
        <f>IF(MAX(AX326:AX332)&gt;MAX(BF326:BF332),"Consecuencia",IF(MAX(AX326:AX332)&gt;MAX(BF326:BF332),"Probabilidad",""))</f>
        <v/>
      </c>
      <c r="AZ326" s="510">
        <f>IF(AY326="Probabilidad",MAX(BF326:BF332),MAX(AX326:AX332))</f>
        <v>0</v>
      </c>
      <c r="BA326" s="506" t="str" cm="1">
        <f t="array" ref="BA326">IF(OR(AY326="Consecuencia",AY326="Probabilidad"),IF(AZ326&lt;CONTROLES!$AA$16:$AB$16,IF(AND(AZ326&gt;=CONTROLES!$AA$15,AZ326&lt;CONTROLES!$AB$15),CONTROLES!$AC$15,IF(AND(AZ326&gt;=CONTROLES!$AA$14,AZ326&lt;CONTROLES!$AB$14),CONTROLES!$AC$14,IF(AND(AZ326&gt;=CONTROLES!$AA$13,AZ326&lt;CONTROLES!$AB$13),CONTROLES!$AC$13,IF(AND(AZ326&gt;=CONTROLES!$AA$12,AZ326&lt;=CONTROLES!$AB$12),CONTROLES!$AC$12))))),"")</f>
        <v/>
      </c>
      <c r="BB326" s="508" t="s">
        <v>144</v>
      </c>
      <c r="BC326" s="510">
        <f>VLOOKUP(BB326,TABLAS!$A$10:$B$14,2,FALSE)</f>
        <v>5</v>
      </c>
      <c r="BD326" s="512" t="s">
        <v>211</v>
      </c>
      <c r="BE326" s="493">
        <f>VLOOKUP(BD326,TABLAS!$A$2:$B$6,2,FALSE)</f>
        <v>2</v>
      </c>
      <c r="BF326" s="642" t="str">
        <f>BC326&amp;BE326</f>
        <v>52</v>
      </c>
      <c r="BG326" s="645" t="str">
        <f>IF(OR(BF326="11",BF326="12",BF326="21",BF326="22",BF326="31"),"BAJO",IF(OR(BF326="13",BF326="23",BF326="32",BF326="41"),"LEVE",IF(OR(BF326="14",BF326="15",BF326="24",BF326="33",BF326="43",BF326="42",BF326="52",BF326="51"),"MODERADO",IF(OR(BF326="25",BF326="34",BF326="35",BF326="44",BF326="45",BF326="53",BF326="54",BF326="55"),"IMPORTANTE",""))))</f>
        <v>MODERADO</v>
      </c>
      <c r="BH326" s="532" t="s">
        <v>148</v>
      </c>
      <c r="BI326" s="514" t="s">
        <v>189</v>
      </c>
      <c r="BJ326" s="516" t="str">
        <f>IF(BH326="SI","NO","SI")</f>
        <v>NO</v>
      </c>
      <c r="BK326" s="516"/>
    </row>
    <row r="327" spans="1:63" x14ac:dyDescent="0.25">
      <c r="A327" s="429"/>
      <c r="B327" s="429"/>
      <c r="C327" s="649"/>
      <c r="D327" s="563"/>
      <c r="E327" s="563"/>
      <c r="F327" s="657"/>
      <c r="G327" s="657"/>
      <c r="H327" s="657"/>
      <c r="I327" s="563"/>
      <c r="J327" s="160"/>
      <c r="K327" s="159"/>
      <c r="L327" s="649"/>
      <c r="M327" s="649"/>
      <c r="N327" s="650"/>
      <c r="O327" s="651"/>
      <c r="P327" s="651"/>
      <c r="Q327" s="651"/>
      <c r="R327" s="649"/>
      <c r="S327" s="73"/>
      <c r="T327" s="162">
        <f>IFERROR(VLOOKUP($S327,TABLAS!$A$10:$B$14,2,FALSE),0)</f>
        <v>0</v>
      </c>
      <c r="U327" s="652"/>
      <c r="V327" s="647"/>
      <c r="W327" s="647"/>
      <c r="X327" s="493"/>
      <c r="Y327" s="63"/>
      <c r="Z327" s="63"/>
      <c r="AA327" s="63"/>
      <c r="AB327" s="63"/>
      <c r="AC327" s="401" t="str">
        <f>IFERROR(VLOOKUP(Y327,CONTROLES!$A$5:$Y$297,2,FALSE),"")</f>
        <v/>
      </c>
      <c r="AD327" s="63"/>
      <c r="AE327" s="63"/>
      <c r="AF327" s="63"/>
      <c r="AG327" s="63"/>
      <c r="AH327" s="63"/>
      <c r="AI327" s="63"/>
      <c r="AJ327" s="63"/>
      <c r="AK327" s="63"/>
      <c r="AL327" s="63" t="str">
        <f>IFERROR(VLOOKUP(AB327,CONTROLES!$A$5:$Y$297,2,FALSE),"")</f>
        <v/>
      </c>
      <c r="AM327" s="63"/>
      <c r="AN327" s="63"/>
      <c r="AO327" s="163" t="str">
        <f>IFERROR(VLOOKUP(Y327,CONTROLES!$A$6:$Y$25,24,FALSE),"")</f>
        <v/>
      </c>
      <c r="AP327" s="163" t="str">
        <f>IFERROR(VLOOKUP(Z327,CONTROLES!$A$6:$Y$25,24,FALSE),"")</f>
        <v/>
      </c>
      <c r="AQ327" s="163" t="str">
        <f>IFERROR(VLOOKUP(AA327,CONTROLES!$A$6:$Y$25,24,FALSE),"")</f>
        <v/>
      </c>
      <c r="AR327" s="163" t="str">
        <f>IFERROR(VLOOKUP(AB327,CONTROLES!$A$6:$Y$25,24,FALSE),"")</f>
        <v/>
      </c>
      <c r="AS327" s="72" t="str">
        <f>IFERROR(VLOOKUP(Y327,CONTROLES!$A$6:$Y$25,5,FALSE),"")</f>
        <v/>
      </c>
      <c r="AT327" s="72" t="str">
        <f>IFERROR(VLOOKUP(Z327,CONTROLES!$A$6:$Y$25,5,FALSE),"")</f>
        <v/>
      </c>
      <c r="AU327" s="72" t="str">
        <f>IFERROR(VLOOKUP(AA327,CONTROLES!$A$6:$Y$25,5,FALSE),"")</f>
        <v/>
      </c>
      <c r="AV327" s="72" t="str">
        <f>IFERROR(VLOOKUP(AB327,CONTROLES!$A$6:$Y$25,5,FALSE),"")</f>
        <v/>
      </c>
      <c r="AW327" s="143">
        <f t="shared" si="44"/>
        <v>0</v>
      </c>
      <c r="AX327" s="143">
        <f t="shared" si="45"/>
        <v>0</v>
      </c>
      <c r="AY327" s="523"/>
      <c r="AZ327" s="510"/>
      <c r="BA327" s="507"/>
      <c r="BB327" s="508"/>
      <c r="BC327" s="510"/>
      <c r="BD327" s="512"/>
      <c r="BE327" s="493"/>
      <c r="BF327" s="643"/>
      <c r="BG327" s="645"/>
      <c r="BH327" s="533"/>
      <c r="BI327" s="514"/>
      <c r="BJ327" s="516"/>
      <c r="BK327" s="516"/>
    </row>
    <row r="328" spans="1:63" x14ac:dyDescent="0.25">
      <c r="A328" s="429"/>
      <c r="B328" s="429"/>
      <c r="C328" s="649"/>
      <c r="D328" s="563"/>
      <c r="E328" s="563"/>
      <c r="F328" s="657"/>
      <c r="G328" s="657"/>
      <c r="H328" s="657"/>
      <c r="I328" s="563"/>
      <c r="J328" s="160"/>
      <c r="K328" s="159"/>
      <c r="L328" s="649"/>
      <c r="M328" s="649"/>
      <c r="N328" s="650"/>
      <c r="O328" s="651"/>
      <c r="P328" s="651"/>
      <c r="Q328" s="651"/>
      <c r="R328" s="649"/>
      <c r="S328" s="73"/>
      <c r="T328" s="162">
        <f>IFERROR(VLOOKUP($S328,TABLAS!$A$10:$B$14,2,FALSE),0)</f>
        <v>0</v>
      </c>
      <c r="U328" s="652"/>
      <c r="V328" s="647"/>
      <c r="W328" s="647"/>
      <c r="X328" s="493"/>
      <c r="Y328" s="63"/>
      <c r="Z328" s="63"/>
      <c r="AA328" s="63"/>
      <c r="AB328" s="63"/>
      <c r="AC328" s="401" t="str">
        <f>IFERROR(VLOOKUP(Y328,CONTROLES!$A$5:$Y$297,2,FALSE),"")</f>
        <v/>
      </c>
      <c r="AD328" s="63"/>
      <c r="AE328" s="63"/>
      <c r="AF328" s="63"/>
      <c r="AG328" s="63"/>
      <c r="AH328" s="63"/>
      <c r="AI328" s="63"/>
      <c r="AJ328" s="63"/>
      <c r="AK328" s="63"/>
      <c r="AL328" s="63" t="str">
        <f>IFERROR(VLOOKUP(AB328,CONTROLES!$A$5:$Y$297,2,FALSE),"")</f>
        <v/>
      </c>
      <c r="AM328" s="63"/>
      <c r="AN328" s="63"/>
      <c r="AO328" s="163" t="str">
        <f>IFERROR(VLOOKUP(Y328,CONTROLES!$A$6:$Y$25,24,FALSE),"")</f>
        <v/>
      </c>
      <c r="AP328" s="163" t="str">
        <f>IFERROR(VLOOKUP(Z328,CONTROLES!$A$6:$Y$25,24,FALSE),"")</f>
        <v/>
      </c>
      <c r="AQ328" s="163" t="str">
        <f>IFERROR(VLOOKUP(AA328,CONTROLES!$A$6:$Y$25,24,FALSE),"")</f>
        <v/>
      </c>
      <c r="AR328" s="163" t="str">
        <f>IFERROR(VLOOKUP(AB328,CONTROLES!$A$6:$Y$25,24,FALSE),"")</f>
        <v/>
      </c>
      <c r="AS328" s="72" t="str">
        <f>IFERROR(VLOOKUP(Y328,CONTROLES!$A$6:$Y$25,5,FALSE),"")</f>
        <v/>
      </c>
      <c r="AT328" s="72" t="str">
        <f>IFERROR(VLOOKUP(Z328,CONTROLES!$A$6:$Y$25,5,FALSE),"")</f>
        <v/>
      </c>
      <c r="AU328" s="72" t="str">
        <f>IFERROR(VLOOKUP(AA328,CONTROLES!$A$6:$Y$25,5,FALSE),"")</f>
        <v/>
      </c>
      <c r="AV328" s="72" t="str">
        <f>IFERROR(VLOOKUP(AB328,CONTROLES!$A$6:$Y$25,5,FALSE),"")</f>
        <v/>
      </c>
      <c r="AW328" s="143">
        <f t="shared" si="44"/>
        <v>0</v>
      </c>
      <c r="AX328" s="143">
        <f t="shared" si="45"/>
        <v>0</v>
      </c>
      <c r="AY328" s="523"/>
      <c r="AZ328" s="510"/>
      <c r="BA328" s="507"/>
      <c r="BB328" s="508"/>
      <c r="BC328" s="510"/>
      <c r="BD328" s="512"/>
      <c r="BE328" s="493"/>
      <c r="BF328" s="643"/>
      <c r="BG328" s="645"/>
      <c r="BH328" s="533"/>
      <c r="BI328" s="514"/>
      <c r="BJ328" s="516"/>
      <c r="BK328" s="516"/>
    </row>
    <row r="329" spans="1:63" x14ac:dyDescent="0.25">
      <c r="A329" s="429"/>
      <c r="B329" s="429"/>
      <c r="C329" s="649"/>
      <c r="D329" s="563"/>
      <c r="E329" s="563"/>
      <c r="F329" s="657"/>
      <c r="G329" s="657"/>
      <c r="H329" s="657"/>
      <c r="I329" s="563"/>
      <c r="J329" s="160"/>
      <c r="K329" s="159"/>
      <c r="L329" s="649"/>
      <c r="M329" s="649"/>
      <c r="N329" s="650"/>
      <c r="O329" s="651"/>
      <c r="P329" s="651"/>
      <c r="Q329" s="651"/>
      <c r="R329" s="649"/>
      <c r="S329" s="73"/>
      <c r="T329" s="162">
        <f>IFERROR(VLOOKUP($S329,TABLAS!$A$10:$B$14,2,FALSE),0)</f>
        <v>0</v>
      </c>
      <c r="U329" s="652"/>
      <c r="V329" s="647"/>
      <c r="W329" s="647"/>
      <c r="X329" s="493"/>
      <c r="Y329" s="63"/>
      <c r="Z329" s="63"/>
      <c r="AA329" s="63"/>
      <c r="AB329" s="63"/>
      <c r="AC329" s="401" t="str">
        <f>IFERROR(VLOOKUP(Y329,CONTROLES!$A$5:$Y$297,2,FALSE),"")</f>
        <v/>
      </c>
      <c r="AD329" s="63"/>
      <c r="AE329" s="63"/>
      <c r="AF329" s="63"/>
      <c r="AG329" s="63"/>
      <c r="AH329" s="63"/>
      <c r="AI329" s="63"/>
      <c r="AJ329" s="63"/>
      <c r="AK329" s="63"/>
      <c r="AL329" s="63" t="str">
        <f>IFERROR(VLOOKUP(AB329,CONTROLES!$A$5:$Y$297,2,FALSE),"")</f>
        <v/>
      </c>
      <c r="AM329" s="63"/>
      <c r="AN329" s="63"/>
      <c r="AO329" s="163" t="str">
        <f>IFERROR(VLOOKUP(Y329,CONTROLES!$A$6:$Y$25,24,FALSE),"")</f>
        <v/>
      </c>
      <c r="AP329" s="163" t="str">
        <f>IFERROR(VLOOKUP(Z329,CONTROLES!$A$6:$Y$25,24,FALSE),"")</f>
        <v/>
      </c>
      <c r="AQ329" s="163" t="str">
        <f>IFERROR(VLOOKUP(AA329,CONTROLES!$A$6:$Y$25,24,FALSE),"")</f>
        <v/>
      </c>
      <c r="AR329" s="163" t="str">
        <f>IFERROR(VLOOKUP(AB329,CONTROLES!$A$6:$Y$25,24,FALSE),"")</f>
        <v/>
      </c>
      <c r="AS329" s="72" t="str">
        <f>IFERROR(VLOOKUP(Y329,CONTROLES!$A$6:$Y$25,5,FALSE),"")</f>
        <v/>
      </c>
      <c r="AT329" s="72" t="str">
        <f>IFERROR(VLOOKUP(Z329,CONTROLES!$A$6:$Y$25,5,FALSE),"")</f>
        <v/>
      </c>
      <c r="AU329" s="72" t="str">
        <f>IFERROR(VLOOKUP(AA329,CONTROLES!$A$6:$Y$25,5,FALSE),"")</f>
        <v/>
      </c>
      <c r="AV329" s="72" t="str">
        <f>IFERROR(VLOOKUP(AB329,CONTROLES!$A$6:$Y$25,5,FALSE),"")</f>
        <v/>
      </c>
      <c r="AW329" s="143">
        <f t="shared" si="44"/>
        <v>0</v>
      </c>
      <c r="AX329" s="143">
        <f t="shared" si="45"/>
        <v>0</v>
      </c>
      <c r="AY329" s="523"/>
      <c r="AZ329" s="510"/>
      <c r="BA329" s="507"/>
      <c r="BB329" s="508"/>
      <c r="BC329" s="510"/>
      <c r="BD329" s="512"/>
      <c r="BE329" s="493"/>
      <c r="BF329" s="643"/>
      <c r="BG329" s="645"/>
      <c r="BH329" s="533"/>
      <c r="BI329" s="514"/>
      <c r="BJ329" s="516"/>
      <c r="BK329" s="516"/>
    </row>
    <row r="330" spans="1:63" x14ac:dyDescent="0.25">
      <c r="A330" s="429"/>
      <c r="B330" s="429"/>
      <c r="C330" s="649"/>
      <c r="D330" s="563"/>
      <c r="E330" s="563"/>
      <c r="F330" s="657"/>
      <c r="G330" s="657"/>
      <c r="H330" s="657"/>
      <c r="I330" s="563"/>
      <c r="J330" s="160"/>
      <c r="K330" s="159"/>
      <c r="L330" s="649"/>
      <c r="M330" s="649"/>
      <c r="N330" s="650"/>
      <c r="O330" s="651"/>
      <c r="P330" s="651"/>
      <c r="Q330" s="651"/>
      <c r="R330" s="649"/>
      <c r="S330" s="73"/>
      <c r="T330" s="162">
        <f>IFERROR(VLOOKUP($S330,TABLAS!$A$10:$B$14,2,FALSE),0)</f>
        <v>0</v>
      </c>
      <c r="U330" s="652"/>
      <c r="V330" s="647"/>
      <c r="W330" s="647"/>
      <c r="X330" s="493"/>
      <c r="Y330" s="63"/>
      <c r="Z330" s="63"/>
      <c r="AA330" s="63"/>
      <c r="AB330" s="63"/>
      <c r="AC330" s="401" t="str">
        <f>IFERROR(VLOOKUP(Y330,CONTROLES!$A$5:$Y$297,2,FALSE),"")</f>
        <v/>
      </c>
      <c r="AD330" s="63"/>
      <c r="AE330" s="63"/>
      <c r="AF330" s="63"/>
      <c r="AG330" s="63"/>
      <c r="AH330" s="63"/>
      <c r="AI330" s="63"/>
      <c r="AJ330" s="63"/>
      <c r="AK330" s="63"/>
      <c r="AL330" s="63" t="str">
        <f>IFERROR(VLOOKUP(AB330,CONTROLES!$A$5:$Y$297,2,FALSE),"")</f>
        <v/>
      </c>
      <c r="AM330" s="63"/>
      <c r="AN330" s="63"/>
      <c r="AO330" s="163" t="str">
        <f>IFERROR(VLOOKUP(Y330,CONTROLES!$A$6:$Y$25,24,FALSE),"")</f>
        <v/>
      </c>
      <c r="AP330" s="163" t="str">
        <f>IFERROR(VLOOKUP(Z330,CONTROLES!$A$6:$Y$25,24,FALSE),"")</f>
        <v/>
      </c>
      <c r="AQ330" s="163" t="str">
        <f>IFERROR(VLOOKUP(AA330,CONTROLES!$A$6:$Y$25,24,FALSE),"")</f>
        <v/>
      </c>
      <c r="AR330" s="163" t="str">
        <f>IFERROR(VLOOKUP(AB330,CONTROLES!$A$6:$Y$25,24,FALSE),"")</f>
        <v/>
      </c>
      <c r="AS330" s="72" t="str">
        <f>IFERROR(VLOOKUP(Y330,CONTROLES!$A$6:$Y$25,5,FALSE),"")</f>
        <v/>
      </c>
      <c r="AT330" s="72" t="str">
        <f>IFERROR(VLOOKUP(Z330,CONTROLES!$A$6:$Y$25,5,FALSE),"")</f>
        <v/>
      </c>
      <c r="AU330" s="72" t="str">
        <f>IFERROR(VLOOKUP(AA330,CONTROLES!$A$6:$Y$25,5,FALSE),"")</f>
        <v/>
      </c>
      <c r="AV330" s="72" t="str">
        <f>IFERROR(VLOOKUP(AB330,CONTROLES!$A$6:$Y$25,5,FALSE),"")</f>
        <v/>
      </c>
      <c r="AW330" s="143">
        <f t="shared" si="44"/>
        <v>0</v>
      </c>
      <c r="AX330" s="143">
        <f t="shared" si="45"/>
        <v>0</v>
      </c>
      <c r="AY330" s="523"/>
      <c r="AZ330" s="510"/>
      <c r="BA330" s="507"/>
      <c r="BB330" s="508"/>
      <c r="BC330" s="510"/>
      <c r="BD330" s="512"/>
      <c r="BE330" s="493"/>
      <c r="BF330" s="643"/>
      <c r="BG330" s="645"/>
      <c r="BH330" s="533"/>
      <c r="BI330" s="514"/>
      <c r="BJ330" s="516"/>
      <c r="BK330" s="516"/>
    </row>
    <row r="331" spans="1:63" x14ac:dyDescent="0.25">
      <c r="A331" s="429"/>
      <c r="B331" s="429"/>
      <c r="C331" s="649"/>
      <c r="D331" s="563"/>
      <c r="E331" s="563"/>
      <c r="F331" s="657"/>
      <c r="G331" s="657"/>
      <c r="H331" s="657"/>
      <c r="I331" s="563"/>
      <c r="J331" s="160"/>
      <c r="K331" s="159"/>
      <c r="L331" s="649"/>
      <c r="M331" s="649"/>
      <c r="N331" s="650"/>
      <c r="O331" s="651"/>
      <c r="P331" s="651"/>
      <c r="Q331" s="651"/>
      <c r="R331" s="649"/>
      <c r="S331" s="73"/>
      <c r="T331" s="162">
        <f>IFERROR(VLOOKUP($S331,TABLAS!$A$10:$B$14,2,FALSE),0)</f>
        <v>0</v>
      </c>
      <c r="U331" s="652"/>
      <c r="V331" s="647"/>
      <c r="W331" s="647"/>
      <c r="X331" s="493"/>
      <c r="Y331" s="63"/>
      <c r="Z331" s="63"/>
      <c r="AA331" s="63"/>
      <c r="AB331" s="63"/>
      <c r="AC331" s="401" t="str">
        <f>IFERROR(VLOOKUP(Y331,CONTROLES!$A$5:$Y$297,2,FALSE),"")</f>
        <v/>
      </c>
      <c r="AD331" s="63"/>
      <c r="AE331" s="63"/>
      <c r="AF331" s="63"/>
      <c r="AG331" s="63"/>
      <c r="AH331" s="63"/>
      <c r="AI331" s="63"/>
      <c r="AJ331" s="63"/>
      <c r="AK331" s="63"/>
      <c r="AL331" s="63" t="str">
        <f>IFERROR(VLOOKUP(AB331,CONTROLES!$A$5:$Y$297,2,FALSE),"")</f>
        <v/>
      </c>
      <c r="AM331" s="63"/>
      <c r="AN331" s="63"/>
      <c r="AO331" s="163" t="str">
        <f>IFERROR(VLOOKUP(Y331,CONTROLES!$A$6:$Y$25,24,FALSE),"")</f>
        <v/>
      </c>
      <c r="AP331" s="163" t="str">
        <f>IFERROR(VLOOKUP(Z331,CONTROLES!$A$6:$Y$25,24,FALSE),"")</f>
        <v/>
      </c>
      <c r="AQ331" s="163" t="str">
        <f>IFERROR(VLOOKUP(AA331,CONTROLES!$A$6:$Y$25,24,FALSE),"")</f>
        <v/>
      </c>
      <c r="AR331" s="163" t="str">
        <f>IFERROR(VLOOKUP(AB331,CONTROLES!$A$6:$Y$25,24,FALSE),"")</f>
        <v/>
      </c>
      <c r="AS331" s="72" t="str">
        <f>IFERROR(VLOOKUP(Y331,CONTROLES!$A$6:$Y$25,5,FALSE),"")</f>
        <v/>
      </c>
      <c r="AT331" s="72" t="str">
        <f>IFERROR(VLOOKUP(Z331,CONTROLES!$A$6:$Y$25,5,FALSE),"")</f>
        <v/>
      </c>
      <c r="AU331" s="72" t="str">
        <f>IFERROR(VLOOKUP(AA331,CONTROLES!$A$6:$Y$25,5,FALSE),"")</f>
        <v/>
      </c>
      <c r="AV331" s="72" t="str">
        <f>IFERROR(VLOOKUP(AB331,CONTROLES!$A$6:$Y$25,5,FALSE),"")</f>
        <v/>
      </c>
      <c r="AW331" s="143">
        <f t="shared" si="44"/>
        <v>0</v>
      </c>
      <c r="AX331" s="143">
        <f t="shared" si="45"/>
        <v>0</v>
      </c>
      <c r="AY331" s="523"/>
      <c r="AZ331" s="510"/>
      <c r="BA331" s="507"/>
      <c r="BB331" s="508"/>
      <c r="BC331" s="510"/>
      <c r="BD331" s="512"/>
      <c r="BE331" s="493"/>
      <c r="BF331" s="643"/>
      <c r="BG331" s="645"/>
      <c r="BH331" s="533"/>
      <c r="BI331" s="514"/>
      <c r="BJ331" s="516"/>
      <c r="BK331" s="516"/>
    </row>
    <row r="332" spans="1:63" x14ac:dyDescent="0.25">
      <c r="A332" s="429"/>
      <c r="B332" s="429"/>
      <c r="C332" s="649"/>
      <c r="D332" s="562"/>
      <c r="E332" s="562"/>
      <c r="F332" s="657"/>
      <c r="G332" s="657"/>
      <c r="H332" s="657"/>
      <c r="I332" s="562"/>
      <c r="J332" s="160"/>
      <c r="K332" s="159"/>
      <c r="L332" s="649"/>
      <c r="M332" s="649"/>
      <c r="N332" s="650"/>
      <c r="O332" s="651"/>
      <c r="P332" s="651"/>
      <c r="Q332" s="651"/>
      <c r="R332" s="649"/>
      <c r="S332" s="73"/>
      <c r="T332" s="162">
        <f>IFERROR(VLOOKUP($S332,TABLAS!$A$10:$B$14,2,FALSE),0)</f>
        <v>0</v>
      </c>
      <c r="U332" s="652"/>
      <c r="V332" s="647"/>
      <c r="W332" s="647"/>
      <c r="X332" s="493"/>
      <c r="Y332" s="63"/>
      <c r="Z332" s="63"/>
      <c r="AA332" s="63"/>
      <c r="AB332" s="63"/>
      <c r="AC332" s="401" t="str">
        <f>IFERROR(VLOOKUP(Y332,CONTROLES!$A$5:$Y$297,2,FALSE),"")</f>
        <v/>
      </c>
      <c r="AD332" s="63"/>
      <c r="AE332" s="63"/>
      <c r="AF332" s="63"/>
      <c r="AG332" s="63"/>
      <c r="AH332" s="63"/>
      <c r="AI332" s="63"/>
      <c r="AJ332" s="63"/>
      <c r="AK332" s="63"/>
      <c r="AL332" s="63" t="str">
        <f>IFERROR(VLOOKUP(AB332,CONTROLES!$A$5:$Y$297,2,FALSE),"")</f>
        <v/>
      </c>
      <c r="AM332" s="63"/>
      <c r="AN332" s="63"/>
      <c r="AO332" s="163" t="str">
        <f>IFERROR(VLOOKUP(Y332,CONTROLES!$A$6:$Y$25,24,FALSE),"")</f>
        <v/>
      </c>
      <c r="AP332" s="163" t="str">
        <f>IFERROR(VLOOKUP(Z332,CONTROLES!$A$6:$Y$25,24,FALSE),"")</f>
        <v/>
      </c>
      <c r="AQ332" s="163" t="str">
        <f>IFERROR(VLOOKUP(AA332,CONTROLES!$A$6:$Y$25,24,FALSE),"")</f>
        <v/>
      </c>
      <c r="AR332" s="163" t="str">
        <f>IFERROR(VLOOKUP(AB332,CONTROLES!$A$6:$Y$25,24,FALSE),"")</f>
        <v/>
      </c>
      <c r="AS332" s="72" t="str">
        <f>IFERROR(VLOOKUP(Y332,CONTROLES!$A$6:$Y$25,5,FALSE),"")</f>
        <v/>
      </c>
      <c r="AT332" s="72" t="str">
        <f>IFERROR(VLOOKUP(Z332,CONTROLES!$A$6:$Y$25,5,FALSE),"")</f>
        <v/>
      </c>
      <c r="AU332" s="72" t="str">
        <f>IFERROR(VLOOKUP(AA332,CONTROLES!$A$6:$Y$25,5,FALSE),"")</f>
        <v/>
      </c>
      <c r="AV332" s="72" t="str">
        <f>IFERROR(VLOOKUP(AB332,CONTROLES!$A$6:$Y$25,5,FALSE),"")</f>
        <v/>
      </c>
      <c r="AW332" s="143">
        <f t="shared" si="44"/>
        <v>0</v>
      </c>
      <c r="AX332" s="143">
        <f t="shared" si="45"/>
        <v>0</v>
      </c>
      <c r="AY332" s="653"/>
      <c r="AZ332" s="510"/>
      <c r="BA332" s="648"/>
      <c r="BB332" s="508"/>
      <c r="BC332" s="510"/>
      <c r="BD332" s="512"/>
      <c r="BE332" s="493"/>
      <c r="BF332" s="644"/>
      <c r="BG332" s="645"/>
      <c r="BH332" s="646"/>
      <c r="BI332" s="514"/>
      <c r="BJ332" s="516"/>
      <c r="BK332" s="516"/>
    </row>
    <row r="333" spans="1:63" x14ac:dyDescent="0.25">
      <c r="A333" s="429">
        <f>A326+1</f>
        <v>48</v>
      </c>
      <c r="B333" s="732" t="s">
        <v>494</v>
      </c>
      <c r="C333" s="649" t="s">
        <v>316</v>
      </c>
      <c r="D333" s="517" t="s">
        <v>495</v>
      </c>
      <c r="E333" s="517" t="s">
        <v>345</v>
      </c>
      <c r="F333" s="657" t="s">
        <v>132</v>
      </c>
      <c r="G333" s="657" t="s">
        <v>133</v>
      </c>
      <c r="H333" s="657" t="s">
        <v>134</v>
      </c>
      <c r="I333" s="517"/>
      <c r="J333" s="160"/>
      <c r="K333" s="159"/>
      <c r="L333" s="649"/>
      <c r="M333" s="649" t="s">
        <v>160</v>
      </c>
      <c r="N333" s="650" t="s">
        <v>161</v>
      </c>
      <c r="O333" s="651" t="s">
        <v>162</v>
      </c>
      <c r="P333" s="651"/>
      <c r="Q333" s="651"/>
      <c r="R333" s="649" t="s">
        <v>243</v>
      </c>
      <c r="S333" s="73"/>
      <c r="T333" s="162">
        <f>IFERROR(VLOOKUP($S333,TABLAS!$A$10:$B$14,2,FALSE),0)</f>
        <v>0</v>
      </c>
      <c r="U333" s="652" t="s">
        <v>145</v>
      </c>
      <c r="V333" s="647">
        <f>IFERROR(VLOOKUP($U333,#REF!,2,FALSE),0)</f>
        <v>0</v>
      </c>
      <c r="W333" s="647">
        <f>MAX($T333:$T339)*V333</f>
        <v>0</v>
      </c>
      <c r="X333" s="493" t="b">
        <f>IF(OR(W333="11",W333="12",W333="21",W333="22",W333="31"),"BAJO",IF(OR(W333="13",W333="23",W333="32",W333="41"),"LEVE",IF(OR(W333="14",W333="15",W333="24",W333="33",W333="43",W333="42",W333="52",W333="51"),"MODERADO",IF(OR(W333="25",W333="34",W333="35",W333="44",W333="45",W333="53",W333="54",W333="55"),"IMPORTANTE"))))</f>
        <v>0</v>
      </c>
      <c r="Y333" s="63"/>
      <c r="Z333" s="63"/>
      <c r="AA333" s="63"/>
      <c r="AB333" s="63"/>
      <c r="AC333" s="401" t="str">
        <f>IFERROR(VLOOKUP(Y333,CONTROLES!$A$5:$Y$297,2,FALSE),"")</f>
        <v/>
      </c>
      <c r="AD333" s="63"/>
      <c r="AE333" s="63"/>
      <c r="AF333" s="63"/>
      <c r="AG333" s="63"/>
      <c r="AH333" s="63"/>
      <c r="AI333" s="63"/>
      <c r="AJ333" s="63"/>
      <c r="AK333" s="63"/>
      <c r="AL333" s="63" t="str">
        <f>IFERROR(VLOOKUP(AB333,CONTROLES!$A$5:$Y$297,2,FALSE),"")</f>
        <v/>
      </c>
      <c r="AM333" s="63"/>
      <c r="AN333" s="63"/>
      <c r="AO333" s="163" t="str">
        <f>IFERROR(VLOOKUP(Y333,CONTROLES!$A$6:$Y$25,24,FALSE),"")</f>
        <v/>
      </c>
      <c r="AP333" s="163" t="str">
        <f>IFERROR(VLOOKUP(Z333,CONTROLES!$A$6:$Y$25,24,FALSE),"")</f>
        <v/>
      </c>
      <c r="AQ333" s="163" t="str">
        <f>IFERROR(VLOOKUP(AA333,CONTROLES!$A$6:$Y$25,24,FALSE),"")</f>
        <v/>
      </c>
      <c r="AR333" s="163" t="str">
        <f>IFERROR(VLOOKUP(AB333,CONTROLES!$A$6:$Y$25,24,FALSE),"")</f>
        <v/>
      </c>
      <c r="AS333" s="72" t="str">
        <f>IFERROR(VLOOKUP(Y333,CONTROLES!$A$6:$Y$25,5,FALSE),"")</f>
        <v/>
      </c>
      <c r="AT333" s="72" t="str">
        <f>IFERROR(VLOOKUP(Z333,CONTROLES!$A$6:$Y$25,5,FALSE),"")</f>
        <v/>
      </c>
      <c r="AU333" s="72" t="str">
        <f>IFERROR(VLOOKUP(AA333,CONTROLES!$A$6:$Y$25,5,FALSE),"")</f>
        <v/>
      </c>
      <c r="AV333" s="72" t="str">
        <f>IFERROR(VLOOKUP(AB333,CONTROLES!$A$6:$Y$25,5,FALSE),"")</f>
        <v/>
      </c>
      <c r="AW333" s="143">
        <f t="shared" si="44"/>
        <v>0</v>
      </c>
      <c r="AX333" s="143">
        <f t="shared" si="45"/>
        <v>0</v>
      </c>
      <c r="AY333" s="522" t="str">
        <f>IF(MAX(AX333:AX339)&gt;MAX(BF333:BF339),"Consecuencia",IF(MAX(AX333:AX339)&gt;MAX(BF333:BF339),"Probabilidad",""))</f>
        <v/>
      </c>
      <c r="AZ333" s="510">
        <f>IF(AY333="Probabilidad",MAX(BF333:BF339),MAX(AX333:AX339))</f>
        <v>0</v>
      </c>
      <c r="BA333" s="506" t="str" cm="1">
        <f t="array" ref="BA333">IF(OR(AY333="Consecuencia",AY333="Probabilidad"),IF(AZ333&lt;CONTROLES!$AA$16:$AB$16,IF(AND(AZ333&gt;=CONTROLES!$AA$15,AZ333&lt;CONTROLES!$AB$15),CONTROLES!$AC$15,IF(AND(AZ333&gt;=CONTROLES!$AA$14,AZ333&lt;CONTROLES!$AB$14),CONTROLES!$AC$14,IF(AND(AZ333&gt;=CONTROLES!$AA$13,AZ333&lt;CONTROLES!$AB$13),CONTROLES!$AC$13,IF(AND(AZ333&gt;=CONTROLES!$AA$12,AZ333&lt;=CONTROLES!$AB$12),CONTROLES!$AC$12))))),"")</f>
        <v/>
      </c>
      <c r="BB333" s="508" t="s">
        <v>144</v>
      </c>
      <c r="BC333" s="510">
        <f>VLOOKUP(BB333,TABLAS!$A$10:$B$14,2,FALSE)</f>
        <v>5</v>
      </c>
      <c r="BD333" s="512" t="s">
        <v>211</v>
      </c>
      <c r="BE333" s="493">
        <f>VLOOKUP(BD333,TABLAS!$A$2:$B$6,2,FALSE)</f>
        <v>2</v>
      </c>
      <c r="BF333" s="642" t="str">
        <f>BC333&amp;BE333</f>
        <v>52</v>
      </c>
      <c r="BG333" s="645" t="str">
        <f>IF(OR(BF333="11",BF333="12",BF333="21",BF333="22",BF333="31"),"BAJO",IF(OR(BF333="13",BF333="23",BF333="32",BF333="41"),"LEVE",IF(OR(BF333="14",BF333="15",BF333="24",BF333="33",BF333="43",BF333="42",BF333="52",BF333="51"),"MODERADO",IF(OR(BF333="25",BF333="34",BF333="35",BF333="44",BF333="45",BF333="53",BF333="54",BF333="55"),"IMPORTANTE",""))))</f>
        <v>MODERADO</v>
      </c>
      <c r="BH333" s="532" t="s">
        <v>148</v>
      </c>
      <c r="BI333" s="514" t="s">
        <v>189</v>
      </c>
      <c r="BJ333" s="516" t="str">
        <f>IF(BH333="SI","NO","SI")</f>
        <v>NO</v>
      </c>
      <c r="BK333" s="516"/>
    </row>
    <row r="334" spans="1:63" x14ac:dyDescent="0.25">
      <c r="A334" s="429"/>
      <c r="B334" s="733"/>
      <c r="C334" s="649"/>
      <c r="D334" s="563"/>
      <c r="E334" s="563"/>
      <c r="F334" s="657"/>
      <c r="G334" s="657"/>
      <c r="H334" s="657"/>
      <c r="I334" s="563"/>
      <c r="J334" s="160"/>
      <c r="K334" s="159"/>
      <c r="L334" s="649"/>
      <c r="M334" s="649"/>
      <c r="N334" s="650"/>
      <c r="O334" s="651"/>
      <c r="P334" s="651"/>
      <c r="Q334" s="651"/>
      <c r="R334" s="649"/>
      <c r="S334" s="73"/>
      <c r="T334" s="162">
        <f>IFERROR(VLOOKUP($S334,TABLAS!$A$10:$B$14,2,FALSE),0)</f>
        <v>0</v>
      </c>
      <c r="U334" s="652"/>
      <c r="V334" s="647"/>
      <c r="W334" s="647"/>
      <c r="X334" s="493"/>
      <c r="Y334" s="63"/>
      <c r="Z334" s="63"/>
      <c r="AA334" s="63"/>
      <c r="AB334" s="63"/>
      <c r="AC334" s="401" t="str">
        <f>IFERROR(VLOOKUP(Y334,CONTROLES!$A$5:$Y$297,2,FALSE),"")</f>
        <v/>
      </c>
      <c r="AD334" s="63"/>
      <c r="AE334" s="63"/>
      <c r="AF334" s="63"/>
      <c r="AG334" s="63"/>
      <c r="AH334" s="63"/>
      <c r="AI334" s="63"/>
      <c r="AJ334" s="63"/>
      <c r="AK334" s="63"/>
      <c r="AL334" s="63" t="str">
        <f>IFERROR(VLOOKUP(AB334,CONTROLES!$A$5:$Y$297,2,FALSE),"")</f>
        <v/>
      </c>
      <c r="AM334" s="63"/>
      <c r="AN334" s="63"/>
      <c r="AO334" s="163" t="str">
        <f>IFERROR(VLOOKUP(Y334,CONTROLES!$A$6:$Y$25,24,FALSE),"")</f>
        <v/>
      </c>
      <c r="AP334" s="163" t="str">
        <f>IFERROR(VLOOKUP(Z334,CONTROLES!$A$6:$Y$25,24,FALSE),"")</f>
        <v/>
      </c>
      <c r="AQ334" s="163" t="str">
        <f>IFERROR(VLOOKUP(AA334,CONTROLES!$A$6:$Y$25,24,FALSE),"")</f>
        <v/>
      </c>
      <c r="AR334" s="163" t="str">
        <f>IFERROR(VLOOKUP(AB334,CONTROLES!$A$6:$Y$25,24,FALSE),"")</f>
        <v/>
      </c>
      <c r="AS334" s="72" t="str">
        <f>IFERROR(VLOOKUP(Y334,CONTROLES!$A$6:$Y$25,5,FALSE),"")</f>
        <v/>
      </c>
      <c r="AT334" s="72" t="str">
        <f>IFERROR(VLOOKUP(Z334,CONTROLES!$A$6:$Y$25,5,FALSE),"")</f>
        <v/>
      </c>
      <c r="AU334" s="72" t="str">
        <f>IFERROR(VLOOKUP(AA334,CONTROLES!$A$6:$Y$25,5,FALSE),"")</f>
        <v/>
      </c>
      <c r="AV334" s="72" t="str">
        <f>IFERROR(VLOOKUP(AB334,CONTROLES!$A$6:$Y$25,5,FALSE),"")</f>
        <v/>
      </c>
      <c r="AW334" s="143">
        <f t="shared" si="44"/>
        <v>0</v>
      </c>
      <c r="AX334" s="143">
        <f t="shared" si="45"/>
        <v>0</v>
      </c>
      <c r="AY334" s="523"/>
      <c r="AZ334" s="510"/>
      <c r="BA334" s="507"/>
      <c r="BB334" s="508"/>
      <c r="BC334" s="510"/>
      <c r="BD334" s="512"/>
      <c r="BE334" s="493"/>
      <c r="BF334" s="643"/>
      <c r="BG334" s="645"/>
      <c r="BH334" s="533"/>
      <c r="BI334" s="514"/>
      <c r="BJ334" s="516"/>
      <c r="BK334" s="516"/>
    </row>
    <row r="335" spans="1:63" x14ac:dyDescent="0.25">
      <c r="A335" s="429"/>
      <c r="B335" s="733"/>
      <c r="C335" s="649"/>
      <c r="D335" s="563"/>
      <c r="E335" s="563"/>
      <c r="F335" s="657"/>
      <c r="G335" s="657"/>
      <c r="H335" s="657"/>
      <c r="I335" s="563"/>
      <c r="J335" s="160"/>
      <c r="K335" s="159"/>
      <c r="L335" s="649"/>
      <c r="M335" s="649"/>
      <c r="N335" s="650"/>
      <c r="O335" s="651"/>
      <c r="P335" s="651"/>
      <c r="Q335" s="651"/>
      <c r="R335" s="649"/>
      <c r="S335" s="73"/>
      <c r="T335" s="162">
        <f>IFERROR(VLOOKUP($S335,TABLAS!$A$10:$B$14,2,FALSE),0)</f>
        <v>0</v>
      </c>
      <c r="U335" s="652"/>
      <c r="V335" s="647"/>
      <c r="W335" s="647"/>
      <c r="X335" s="493"/>
      <c r="Y335" s="63"/>
      <c r="Z335" s="63"/>
      <c r="AA335" s="63"/>
      <c r="AB335" s="63"/>
      <c r="AC335" s="401" t="str">
        <f>IFERROR(VLOOKUP(Y335,CONTROLES!$A$5:$Y$297,2,FALSE),"")</f>
        <v/>
      </c>
      <c r="AD335" s="63"/>
      <c r="AE335" s="63"/>
      <c r="AF335" s="63"/>
      <c r="AG335" s="63"/>
      <c r="AH335" s="63"/>
      <c r="AI335" s="63"/>
      <c r="AJ335" s="63"/>
      <c r="AK335" s="63"/>
      <c r="AL335" s="63" t="str">
        <f>IFERROR(VLOOKUP(AB335,CONTROLES!$A$5:$Y$297,2,FALSE),"")</f>
        <v/>
      </c>
      <c r="AM335" s="63"/>
      <c r="AN335" s="63"/>
      <c r="AO335" s="163" t="str">
        <f>IFERROR(VLOOKUP(Y335,CONTROLES!$A$6:$Y$25,24,FALSE),"")</f>
        <v/>
      </c>
      <c r="AP335" s="163" t="str">
        <f>IFERROR(VLOOKUP(Z335,CONTROLES!$A$6:$Y$25,24,FALSE),"")</f>
        <v/>
      </c>
      <c r="AQ335" s="163" t="str">
        <f>IFERROR(VLOOKUP(AA335,CONTROLES!$A$6:$Y$25,24,FALSE),"")</f>
        <v/>
      </c>
      <c r="AR335" s="163" t="str">
        <f>IFERROR(VLOOKUP(AB335,CONTROLES!$A$6:$Y$25,24,FALSE),"")</f>
        <v/>
      </c>
      <c r="AS335" s="72" t="str">
        <f>IFERROR(VLOOKUP(Y335,CONTROLES!$A$6:$Y$25,5,FALSE),"")</f>
        <v/>
      </c>
      <c r="AT335" s="72" t="str">
        <f>IFERROR(VLOOKUP(Z335,CONTROLES!$A$6:$Y$25,5,FALSE),"")</f>
        <v/>
      </c>
      <c r="AU335" s="72" t="str">
        <f>IFERROR(VLOOKUP(AA335,CONTROLES!$A$6:$Y$25,5,FALSE),"")</f>
        <v/>
      </c>
      <c r="AV335" s="72" t="str">
        <f>IFERROR(VLOOKUP(AB335,CONTROLES!$A$6:$Y$25,5,FALSE),"")</f>
        <v/>
      </c>
      <c r="AW335" s="143">
        <f t="shared" si="44"/>
        <v>0</v>
      </c>
      <c r="AX335" s="143">
        <f t="shared" si="45"/>
        <v>0</v>
      </c>
      <c r="AY335" s="523"/>
      <c r="AZ335" s="510"/>
      <c r="BA335" s="507"/>
      <c r="BB335" s="508"/>
      <c r="BC335" s="510"/>
      <c r="BD335" s="512"/>
      <c r="BE335" s="493"/>
      <c r="BF335" s="643"/>
      <c r="BG335" s="645"/>
      <c r="BH335" s="533"/>
      <c r="BI335" s="514"/>
      <c r="BJ335" s="516"/>
      <c r="BK335" s="516"/>
    </row>
    <row r="336" spans="1:63" x14ac:dyDescent="0.25">
      <c r="A336" s="429"/>
      <c r="B336" s="733"/>
      <c r="C336" s="649"/>
      <c r="D336" s="563"/>
      <c r="E336" s="563"/>
      <c r="F336" s="657"/>
      <c r="G336" s="657"/>
      <c r="H336" s="657"/>
      <c r="I336" s="563"/>
      <c r="J336" s="160"/>
      <c r="K336" s="159"/>
      <c r="L336" s="649"/>
      <c r="M336" s="649"/>
      <c r="N336" s="650"/>
      <c r="O336" s="651"/>
      <c r="P336" s="651"/>
      <c r="Q336" s="651"/>
      <c r="R336" s="649"/>
      <c r="S336" s="73"/>
      <c r="T336" s="162">
        <f>IFERROR(VLOOKUP($S336,TABLAS!$A$10:$B$14,2,FALSE),0)</f>
        <v>0</v>
      </c>
      <c r="U336" s="652"/>
      <c r="V336" s="647"/>
      <c r="W336" s="647"/>
      <c r="X336" s="493"/>
      <c r="Y336" s="63"/>
      <c r="Z336" s="63"/>
      <c r="AA336" s="63"/>
      <c r="AB336" s="63"/>
      <c r="AC336" s="401" t="str">
        <f>IFERROR(VLOOKUP(Y336,CONTROLES!$A$5:$Y$297,2,FALSE),"")</f>
        <v/>
      </c>
      <c r="AD336" s="63"/>
      <c r="AE336" s="63"/>
      <c r="AF336" s="63"/>
      <c r="AG336" s="63"/>
      <c r="AH336" s="63"/>
      <c r="AI336" s="63"/>
      <c r="AJ336" s="63"/>
      <c r="AK336" s="63"/>
      <c r="AL336" s="63" t="str">
        <f>IFERROR(VLOOKUP(AB336,CONTROLES!$A$5:$Y$297,2,FALSE),"")</f>
        <v/>
      </c>
      <c r="AM336" s="63"/>
      <c r="AN336" s="63"/>
      <c r="AO336" s="163" t="str">
        <f>IFERROR(VLOOKUP(Y336,CONTROLES!$A$6:$Y$25,24,FALSE),"")</f>
        <v/>
      </c>
      <c r="AP336" s="163" t="str">
        <f>IFERROR(VLOOKUP(Z336,CONTROLES!$A$6:$Y$25,24,FALSE),"")</f>
        <v/>
      </c>
      <c r="AQ336" s="163" t="str">
        <f>IFERROR(VLOOKUP(AA336,CONTROLES!$A$6:$Y$25,24,FALSE),"")</f>
        <v/>
      </c>
      <c r="AR336" s="163" t="str">
        <f>IFERROR(VLOOKUP(AB336,CONTROLES!$A$6:$Y$25,24,FALSE),"")</f>
        <v/>
      </c>
      <c r="AS336" s="72" t="str">
        <f>IFERROR(VLOOKUP(Y336,CONTROLES!$A$6:$Y$25,5,FALSE),"")</f>
        <v/>
      </c>
      <c r="AT336" s="72" t="str">
        <f>IFERROR(VLOOKUP(Z336,CONTROLES!$A$6:$Y$25,5,FALSE),"")</f>
        <v/>
      </c>
      <c r="AU336" s="72" t="str">
        <f>IFERROR(VLOOKUP(AA336,CONTROLES!$A$6:$Y$25,5,FALSE),"")</f>
        <v/>
      </c>
      <c r="AV336" s="72" t="str">
        <f>IFERROR(VLOOKUP(AB336,CONTROLES!$A$6:$Y$25,5,FALSE),"")</f>
        <v/>
      </c>
      <c r="AW336" s="143">
        <f t="shared" si="44"/>
        <v>0</v>
      </c>
      <c r="AX336" s="143">
        <f t="shared" si="45"/>
        <v>0</v>
      </c>
      <c r="AY336" s="523"/>
      <c r="AZ336" s="510"/>
      <c r="BA336" s="507"/>
      <c r="BB336" s="508"/>
      <c r="BC336" s="510"/>
      <c r="BD336" s="512"/>
      <c r="BE336" s="493"/>
      <c r="BF336" s="643"/>
      <c r="BG336" s="645"/>
      <c r="BH336" s="533"/>
      <c r="BI336" s="514"/>
      <c r="BJ336" s="516"/>
      <c r="BK336" s="516"/>
    </row>
    <row r="337" spans="1:63" x14ac:dyDescent="0.25">
      <c r="A337" s="429"/>
      <c r="B337" s="733"/>
      <c r="C337" s="649"/>
      <c r="D337" s="563"/>
      <c r="E337" s="563"/>
      <c r="F337" s="657"/>
      <c r="G337" s="657"/>
      <c r="H337" s="657"/>
      <c r="I337" s="563"/>
      <c r="J337" s="160"/>
      <c r="K337" s="159"/>
      <c r="L337" s="649"/>
      <c r="M337" s="649"/>
      <c r="N337" s="650"/>
      <c r="O337" s="651"/>
      <c r="P337" s="651"/>
      <c r="Q337" s="651"/>
      <c r="R337" s="649"/>
      <c r="S337" s="73"/>
      <c r="T337" s="162">
        <f>IFERROR(VLOOKUP($S337,TABLAS!$A$10:$B$14,2,FALSE),0)</f>
        <v>0</v>
      </c>
      <c r="U337" s="652"/>
      <c r="V337" s="647"/>
      <c r="W337" s="647"/>
      <c r="X337" s="493"/>
      <c r="Y337" s="63"/>
      <c r="Z337" s="63"/>
      <c r="AA337" s="63"/>
      <c r="AB337" s="63"/>
      <c r="AC337" s="401" t="str">
        <f>IFERROR(VLOOKUP(Y337,CONTROLES!$A$5:$Y$297,2,FALSE),"")</f>
        <v/>
      </c>
      <c r="AD337" s="63"/>
      <c r="AE337" s="63"/>
      <c r="AF337" s="63"/>
      <c r="AG337" s="63"/>
      <c r="AH337" s="63"/>
      <c r="AI337" s="63"/>
      <c r="AJ337" s="63"/>
      <c r="AK337" s="63"/>
      <c r="AL337" s="63" t="str">
        <f>IFERROR(VLOOKUP(AB337,CONTROLES!$A$5:$Y$297,2,FALSE),"")</f>
        <v/>
      </c>
      <c r="AM337" s="63"/>
      <c r="AN337" s="63"/>
      <c r="AO337" s="163" t="str">
        <f>IFERROR(VLOOKUP(Y337,CONTROLES!$A$6:$Y$25,24,FALSE),"")</f>
        <v/>
      </c>
      <c r="AP337" s="163" t="str">
        <f>IFERROR(VLOOKUP(Z337,CONTROLES!$A$6:$Y$25,24,FALSE),"")</f>
        <v/>
      </c>
      <c r="AQ337" s="163" t="str">
        <f>IFERROR(VLOOKUP(AA337,CONTROLES!$A$6:$Y$25,24,FALSE),"")</f>
        <v/>
      </c>
      <c r="AR337" s="163" t="str">
        <f>IFERROR(VLOOKUP(AB337,CONTROLES!$A$6:$Y$25,24,FALSE),"")</f>
        <v/>
      </c>
      <c r="AS337" s="72" t="str">
        <f>IFERROR(VLOOKUP(Y337,CONTROLES!$A$6:$Y$25,5,FALSE),"")</f>
        <v/>
      </c>
      <c r="AT337" s="72" t="str">
        <f>IFERROR(VLOOKUP(Z337,CONTROLES!$A$6:$Y$25,5,FALSE),"")</f>
        <v/>
      </c>
      <c r="AU337" s="72" t="str">
        <f>IFERROR(VLOOKUP(AA337,CONTROLES!$A$6:$Y$25,5,FALSE),"")</f>
        <v/>
      </c>
      <c r="AV337" s="72" t="str">
        <f>IFERROR(VLOOKUP(AB337,CONTROLES!$A$6:$Y$25,5,FALSE),"")</f>
        <v/>
      </c>
      <c r="AW337" s="143">
        <f t="shared" si="44"/>
        <v>0</v>
      </c>
      <c r="AX337" s="143">
        <f t="shared" si="45"/>
        <v>0</v>
      </c>
      <c r="AY337" s="523"/>
      <c r="AZ337" s="510"/>
      <c r="BA337" s="507"/>
      <c r="BB337" s="508"/>
      <c r="BC337" s="510"/>
      <c r="BD337" s="512"/>
      <c r="BE337" s="493"/>
      <c r="BF337" s="643"/>
      <c r="BG337" s="645"/>
      <c r="BH337" s="533"/>
      <c r="BI337" s="514"/>
      <c r="BJ337" s="516"/>
      <c r="BK337" s="516"/>
    </row>
    <row r="338" spans="1:63" x14ac:dyDescent="0.25">
      <c r="A338" s="429"/>
      <c r="B338" s="733"/>
      <c r="C338" s="649"/>
      <c r="D338" s="563"/>
      <c r="E338" s="563"/>
      <c r="F338" s="657"/>
      <c r="G338" s="657"/>
      <c r="H338" s="657"/>
      <c r="I338" s="563"/>
      <c r="J338" s="160"/>
      <c r="K338" s="159"/>
      <c r="L338" s="649"/>
      <c r="M338" s="649"/>
      <c r="N338" s="650"/>
      <c r="O338" s="651"/>
      <c r="P338" s="651"/>
      <c r="Q338" s="651"/>
      <c r="R338" s="649"/>
      <c r="S338" s="73"/>
      <c r="T338" s="162">
        <f>IFERROR(VLOOKUP($S338,TABLAS!$A$10:$B$14,2,FALSE),0)</f>
        <v>0</v>
      </c>
      <c r="U338" s="652"/>
      <c r="V338" s="647"/>
      <c r="W338" s="647"/>
      <c r="X338" s="493"/>
      <c r="Y338" s="63"/>
      <c r="Z338" s="63"/>
      <c r="AA338" s="63"/>
      <c r="AB338" s="63"/>
      <c r="AC338" s="401" t="str">
        <f>IFERROR(VLOOKUP(Y338,CONTROLES!$A$5:$Y$297,2,FALSE),"")</f>
        <v/>
      </c>
      <c r="AD338" s="63"/>
      <c r="AE338" s="63"/>
      <c r="AF338" s="63"/>
      <c r="AG338" s="63"/>
      <c r="AH338" s="63"/>
      <c r="AI338" s="63"/>
      <c r="AJ338" s="63"/>
      <c r="AK338" s="63"/>
      <c r="AL338" s="63" t="str">
        <f>IFERROR(VLOOKUP(AB338,CONTROLES!$A$5:$Y$297,2,FALSE),"")</f>
        <v/>
      </c>
      <c r="AM338" s="63"/>
      <c r="AN338" s="63"/>
      <c r="AO338" s="163" t="str">
        <f>IFERROR(VLOOKUP(Y338,CONTROLES!$A$6:$Y$25,24,FALSE),"")</f>
        <v/>
      </c>
      <c r="AP338" s="163" t="str">
        <f>IFERROR(VLOOKUP(Z338,CONTROLES!$A$6:$Y$25,24,FALSE),"")</f>
        <v/>
      </c>
      <c r="AQ338" s="163" t="str">
        <f>IFERROR(VLOOKUP(AA338,CONTROLES!$A$6:$Y$25,24,FALSE),"")</f>
        <v/>
      </c>
      <c r="AR338" s="163" t="str">
        <f>IFERROR(VLOOKUP(AB338,CONTROLES!$A$6:$Y$25,24,FALSE),"")</f>
        <v/>
      </c>
      <c r="AS338" s="72" t="str">
        <f>IFERROR(VLOOKUP(Y338,CONTROLES!$A$6:$Y$25,5,FALSE),"")</f>
        <v/>
      </c>
      <c r="AT338" s="72" t="str">
        <f>IFERROR(VLOOKUP(Z338,CONTROLES!$A$6:$Y$25,5,FALSE),"")</f>
        <v/>
      </c>
      <c r="AU338" s="72" t="str">
        <f>IFERROR(VLOOKUP(AA338,CONTROLES!$A$6:$Y$25,5,FALSE),"")</f>
        <v/>
      </c>
      <c r="AV338" s="72" t="str">
        <f>IFERROR(VLOOKUP(AB338,CONTROLES!$A$6:$Y$25,5,FALSE),"")</f>
        <v/>
      </c>
      <c r="AW338" s="143">
        <f t="shared" si="44"/>
        <v>0</v>
      </c>
      <c r="AX338" s="143">
        <f t="shared" si="45"/>
        <v>0</v>
      </c>
      <c r="AY338" s="523"/>
      <c r="AZ338" s="510"/>
      <c r="BA338" s="507"/>
      <c r="BB338" s="508"/>
      <c r="BC338" s="510"/>
      <c r="BD338" s="512"/>
      <c r="BE338" s="493"/>
      <c r="BF338" s="643"/>
      <c r="BG338" s="645"/>
      <c r="BH338" s="533"/>
      <c r="BI338" s="514"/>
      <c r="BJ338" s="516"/>
      <c r="BK338" s="516"/>
    </row>
    <row r="339" spans="1:63" x14ac:dyDescent="0.25">
      <c r="A339" s="429"/>
      <c r="B339" s="734"/>
      <c r="C339" s="649"/>
      <c r="D339" s="562"/>
      <c r="E339" s="562"/>
      <c r="F339" s="657"/>
      <c r="G339" s="657"/>
      <c r="H339" s="657"/>
      <c r="I339" s="562"/>
      <c r="J339" s="160"/>
      <c r="K339" s="159"/>
      <c r="L339" s="649"/>
      <c r="M339" s="649"/>
      <c r="N339" s="650"/>
      <c r="O339" s="651"/>
      <c r="P339" s="651"/>
      <c r="Q339" s="651"/>
      <c r="R339" s="649"/>
      <c r="S339" s="73"/>
      <c r="T339" s="162">
        <f>IFERROR(VLOOKUP($S339,TABLAS!$A$10:$B$14,2,FALSE),0)</f>
        <v>0</v>
      </c>
      <c r="U339" s="652"/>
      <c r="V339" s="647"/>
      <c r="W339" s="647"/>
      <c r="X339" s="493"/>
      <c r="Y339" s="63"/>
      <c r="Z339" s="63"/>
      <c r="AA339" s="63"/>
      <c r="AB339" s="63"/>
      <c r="AC339" s="401" t="str">
        <f>IFERROR(VLOOKUP(Y339,CONTROLES!$A$5:$Y$297,2,FALSE),"")</f>
        <v/>
      </c>
      <c r="AD339" s="63"/>
      <c r="AE339" s="63"/>
      <c r="AF339" s="63"/>
      <c r="AG339" s="63"/>
      <c r="AH339" s="63"/>
      <c r="AI339" s="63"/>
      <c r="AJ339" s="63"/>
      <c r="AK339" s="63"/>
      <c r="AL339" s="63" t="str">
        <f>IFERROR(VLOOKUP(AB339,CONTROLES!$A$5:$Y$297,2,FALSE),"")</f>
        <v/>
      </c>
      <c r="AM339" s="63"/>
      <c r="AN339" s="63"/>
      <c r="AO339" s="163" t="str">
        <f>IFERROR(VLOOKUP(Y339,CONTROLES!$A$6:$Y$25,24,FALSE),"")</f>
        <v/>
      </c>
      <c r="AP339" s="163" t="str">
        <f>IFERROR(VLOOKUP(Z339,CONTROLES!$A$6:$Y$25,24,FALSE),"")</f>
        <v/>
      </c>
      <c r="AQ339" s="163" t="str">
        <f>IFERROR(VLOOKUP(AA339,CONTROLES!$A$6:$Y$25,24,FALSE),"")</f>
        <v/>
      </c>
      <c r="AR339" s="163" t="str">
        <f>IFERROR(VLOOKUP(AB339,CONTROLES!$A$6:$Y$25,24,FALSE),"")</f>
        <v/>
      </c>
      <c r="AS339" s="72" t="str">
        <f>IFERROR(VLOOKUP(Y339,CONTROLES!$A$6:$Y$25,5,FALSE),"")</f>
        <v/>
      </c>
      <c r="AT339" s="72" t="str">
        <f>IFERROR(VLOOKUP(Z339,CONTROLES!$A$6:$Y$25,5,FALSE),"")</f>
        <v/>
      </c>
      <c r="AU339" s="72" t="str">
        <f>IFERROR(VLOOKUP(AA339,CONTROLES!$A$6:$Y$25,5,FALSE),"")</f>
        <v/>
      </c>
      <c r="AV339" s="72" t="str">
        <f>IFERROR(VLOOKUP(AB339,CONTROLES!$A$6:$Y$25,5,FALSE),"")</f>
        <v/>
      </c>
      <c r="AW339" s="143">
        <f t="shared" si="44"/>
        <v>0</v>
      </c>
      <c r="AX339" s="143">
        <f t="shared" si="45"/>
        <v>0</v>
      </c>
      <c r="AY339" s="653"/>
      <c r="AZ339" s="510"/>
      <c r="BA339" s="648"/>
      <c r="BB339" s="508"/>
      <c r="BC339" s="510"/>
      <c r="BD339" s="512"/>
      <c r="BE339" s="493"/>
      <c r="BF339" s="644"/>
      <c r="BG339" s="645"/>
      <c r="BH339" s="646"/>
      <c r="BI339" s="514"/>
      <c r="BJ339" s="516"/>
      <c r="BK339" s="516"/>
    </row>
    <row r="340" spans="1:63" x14ac:dyDescent="0.25">
      <c r="A340" s="669">
        <f>A333+1</f>
        <v>49</v>
      </c>
      <c r="B340" s="727" t="s">
        <v>496</v>
      </c>
      <c r="C340" s="677" t="s">
        <v>316</v>
      </c>
      <c r="D340" s="693" t="s">
        <v>497</v>
      </c>
      <c r="E340" s="693" t="s">
        <v>498</v>
      </c>
      <c r="F340" s="714" t="s">
        <v>132</v>
      </c>
      <c r="G340" s="714" t="s">
        <v>133</v>
      </c>
      <c r="H340" s="714" t="s">
        <v>134</v>
      </c>
      <c r="I340" s="693" t="s">
        <v>499</v>
      </c>
      <c r="J340" s="397">
        <v>1</v>
      </c>
      <c r="K340" s="398" t="s">
        <v>500</v>
      </c>
      <c r="L340" s="677" t="s">
        <v>501</v>
      </c>
      <c r="M340" s="677" t="s">
        <v>160</v>
      </c>
      <c r="N340" s="701" t="s">
        <v>226</v>
      </c>
      <c r="O340" s="700" t="s">
        <v>360</v>
      </c>
      <c r="P340" s="700" t="s">
        <v>361</v>
      </c>
      <c r="Q340" s="700" t="s">
        <v>362</v>
      </c>
      <c r="R340" s="677" t="s">
        <v>210</v>
      </c>
      <c r="S340" s="400" t="s">
        <v>164</v>
      </c>
      <c r="T340" s="400">
        <f>IFERROR(VLOOKUP($S340,TABLAS!$A$10:$B$14,2,FALSE),0)</f>
        <v>1</v>
      </c>
      <c r="U340" s="698" t="s">
        <v>211</v>
      </c>
      <c r="V340" s="697">
        <f>IFERROR(VLOOKUP($U340,#REF!,2,FALSE),0)</f>
        <v>0</v>
      </c>
      <c r="W340" s="697">
        <f>MAX($T340:$T346)*V340</f>
        <v>0</v>
      </c>
      <c r="X340" s="443" t="b">
        <f>IF(OR(W340="11",W340="12",W340="21",W340="22",W340="31"),"BAJO",IF(OR(W340="13",W340="23",W340="32",W340="41"),"LEVE",IF(OR(W340="14",W340="15",W340="24",W340="33",W340="43",W340="42",W340="52",W340="51"),"MODERADO",IF(OR(W340="25",W340="34",W340="35",W340="44",W340="45",W340="53",W340="54",W340="55"),"IMPORTANTE"))))</f>
        <v>0</v>
      </c>
      <c r="Y340" s="401">
        <v>165</v>
      </c>
      <c r="Z340" s="401"/>
      <c r="AA340" s="401"/>
      <c r="AB340" s="401"/>
      <c r="AC340" s="401" t="str">
        <f>IFERROR(VLOOKUP(Y340,CONTROLES!$A$5:$Y$297,2,FALSE),"")</f>
        <v>Aplicación del instructivo Radicación de créditos en el integrador IN-CR-03</v>
      </c>
      <c r="AD340" s="401"/>
      <c r="AE340" s="401"/>
      <c r="AF340" s="401"/>
      <c r="AG340" s="401"/>
      <c r="AH340" s="401"/>
      <c r="AI340" s="401"/>
      <c r="AJ340" s="401"/>
      <c r="AK340" s="401"/>
      <c r="AL340" s="401" t="str">
        <f>IFERROR(VLOOKUP(AB340,CONTROLES!$A$5:$Y$297,2,FALSE),"")</f>
        <v/>
      </c>
      <c r="AM340" s="401"/>
      <c r="AN340" s="401"/>
      <c r="AO340" s="402" t="str">
        <f>IFERROR(VLOOKUP(Y340,CONTROLES!$A$6:$Y$25,24,FALSE),"")</f>
        <v/>
      </c>
      <c r="AP340" s="402" t="str">
        <f>IFERROR(VLOOKUP(Z340,CONTROLES!$A$6:$Y$25,24,FALSE),"")</f>
        <v/>
      </c>
      <c r="AQ340" s="402" t="str">
        <f>IFERROR(VLOOKUP(AA340,CONTROLES!$A$6:$Y$25,24,FALSE),"")</f>
        <v/>
      </c>
      <c r="AR340" s="402" t="str">
        <f>IFERROR(VLOOKUP(AB340,CONTROLES!$A$6:$Y$25,24,FALSE),"")</f>
        <v/>
      </c>
      <c r="AS340" s="401" t="str">
        <f>IFERROR(VLOOKUP(Y340,CONTROLES!$A$6:$Y$25,5,FALSE),"")</f>
        <v/>
      </c>
      <c r="AT340" s="401" t="str">
        <f>IFERROR(VLOOKUP(Z340,CONTROLES!$A$6:$Y$25,5,FALSE),"")</f>
        <v/>
      </c>
      <c r="AU340" s="401" t="str">
        <f>IFERROR(VLOOKUP(AA340,CONTROLES!$A$6:$Y$25,5,FALSE),"")</f>
        <v/>
      </c>
      <c r="AV340" s="401" t="str">
        <f>IFERROR(VLOOKUP(AB340,CONTROLES!$A$6:$Y$25,5,FALSE),"")</f>
        <v/>
      </c>
      <c r="AW340" s="403">
        <f t="shared" si="44"/>
        <v>0</v>
      </c>
      <c r="AX340" s="403">
        <f t="shared" si="45"/>
        <v>0</v>
      </c>
      <c r="AY340" s="674" t="str">
        <f>IF(MAX(AX340:AX346)&gt;MAX(BF340:BF346),"Consecuencia",IF(MAX(AX340:AX346)&gt;MAX(BF340:BF346),"Probabilidad",""))</f>
        <v/>
      </c>
      <c r="AZ340" s="672">
        <f>IF(AY340="Probabilidad",MAX(BF340:BF346),MAX(AX340:AX346))</f>
        <v>0</v>
      </c>
      <c r="BA340" s="440" t="str" cm="1">
        <f t="array" ref="BA340">IF(OR(AY340="Consecuencia",AY340="Probabilidad"),IF(AZ340&lt;CONTROLES!$AA$16:$AB$16,IF(AND(AZ340&gt;=CONTROLES!$AA$15,AZ340&lt;CONTROLES!$AB$15),CONTROLES!$AC$15,IF(AND(AZ340&gt;=CONTROLES!$AA$14,AZ340&lt;CONTROLES!$AB$14),CONTROLES!$AC$14,IF(AND(AZ340&gt;=CONTROLES!$AA$13,AZ340&lt;CONTROLES!$AB$13),CONTROLES!$AC$13,IF(AND(AZ340&gt;=CONTROLES!$AA$12,AZ340&lt;=CONTROLES!$AB$12),CONTROLES!$AC$12))))),"")</f>
        <v/>
      </c>
      <c r="BB340" s="671" t="s">
        <v>144</v>
      </c>
      <c r="BC340" s="672">
        <f>VLOOKUP(BB340,TABLAS!$A$10:$B$14,2,FALSE)</f>
        <v>5</v>
      </c>
      <c r="BD340" s="673" t="s">
        <v>211</v>
      </c>
      <c r="BE340" s="443">
        <f>VLOOKUP(BD340,TABLAS!$A$2:$B$6,2,FALSE)</f>
        <v>2</v>
      </c>
      <c r="BF340" s="683" t="str">
        <f>BC340&amp;BE340</f>
        <v>52</v>
      </c>
      <c r="BG340" s="686" t="str">
        <f>IF(OR(BF340="11",BF340="12",BF340="21",BF340="22",BF340="31"),"BAJO",IF(OR(BF340="13",BF340="23",BF340="32",BF340="41"),"LEVE",IF(OR(BF340="14",BF340="15",BF340="24",BF340="33",BF340="43",BF340="42",BF340="52",BF340="51"),"MODERADO",IF(OR(BF340="25",BF340="34",BF340="35",BF340="44",BF340="45",BF340="53",BF340="54",BF340="55"),"IMPORTANTE",""))))</f>
        <v>MODERADO</v>
      </c>
      <c r="BH340" s="678" t="s">
        <v>148</v>
      </c>
      <c r="BI340" s="681" t="s">
        <v>189</v>
      </c>
      <c r="BJ340" s="682" t="str">
        <f>IF(BH340="SI","NO","SI")</f>
        <v>NO</v>
      </c>
      <c r="BK340" s="682"/>
    </row>
    <row r="341" spans="1:63" x14ac:dyDescent="0.25">
      <c r="A341" s="669"/>
      <c r="B341" s="728"/>
      <c r="C341" s="677"/>
      <c r="D341" s="715"/>
      <c r="E341" s="715"/>
      <c r="F341" s="714"/>
      <c r="G341" s="714"/>
      <c r="H341" s="714"/>
      <c r="I341" s="715"/>
      <c r="J341" s="397"/>
      <c r="K341" s="398"/>
      <c r="L341" s="677"/>
      <c r="M341" s="677"/>
      <c r="N341" s="701"/>
      <c r="O341" s="700"/>
      <c r="P341" s="700"/>
      <c r="Q341" s="700"/>
      <c r="R341" s="677"/>
      <c r="S341" s="400"/>
      <c r="T341" s="400">
        <f>IFERROR(VLOOKUP($S341,TABLAS!$A$10:$B$14,2,FALSE),0)</f>
        <v>0</v>
      </c>
      <c r="U341" s="698"/>
      <c r="V341" s="697"/>
      <c r="W341" s="697"/>
      <c r="X341" s="443"/>
      <c r="Y341" s="401"/>
      <c r="Z341" s="401"/>
      <c r="AA341" s="401"/>
      <c r="AB341" s="401"/>
      <c r="AC341" s="401" t="str">
        <f>IFERROR(VLOOKUP(Y341,CONTROLES!$A$5:$Y$297,2,FALSE),"")</f>
        <v/>
      </c>
      <c r="AD341" s="401"/>
      <c r="AE341" s="401"/>
      <c r="AF341" s="401"/>
      <c r="AG341" s="401"/>
      <c r="AH341" s="401"/>
      <c r="AI341" s="401"/>
      <c r="AJ341" s="401"/>
      <c r="AK341" s="401"/>
      <c r="AL341" s="401" t="str">
        <f>IFERROR(VLOOKUP(AB341,CONTROLES!$A$5:$Y$297,2,FALSE),"")</f>
        <v/>
      </c>
      <c r="AM341" s="401"/>
      <c r="AN341" s="401"/>
      <c r="AO341" s="402" t="str">
        <f>IFERROR(VLOOKUP(Y341,CONTROLES!$A$6:$Y$25,24,FALSE),"")</f>
        <v/>
      </c>
      <c r="AP341" s="402" t="str">
        <f>IFERROR(VLOOKUP(Z341,CONTROLES!$A$6:$Y$25,24,FALSE),"")</f>
        <v/>
      </c>
      <c r="AQ341" s="402" t="str">
        <f>IFERROR(VLOOKUP(AA341,CONTROLES!$A$6:$Y$25,24,FALSE),"")</f>
        <v/>
      </c>
      <c r="AR341" s="402" t="str">
        <f>IFERROR(VLOOKUP(AB341,CONTROLES!$A$6:$Y$25,24,FALSE),"")</f>
        <v/>
      </c>
      <c r="AS341" s="401" t="str">
        <f>IFERROR(VLOOKUP(Y341,CONTROLES!$A$6:$Y$25,5,FALSE),"")</f>
        <v/>
      </c>
      <c r="AT341" s="401" t="str">
        <f>IFERROR(VLOOKUP(Z341,CONTROLES!$A$6:$Y$25,5,FALSE),"")</f>
        <v/>
      </c>
      <c r="AU341" s="401" t="str">
        <f>IFERROR(VLOOKUP(AA341,CONTROLES!$A$6:$Y$25,5,FALSE),"")</f>
        <v/>
      </c>
      <c r="AV341" s="401" t="str">
        <f>IFERROR(VLOOKUP(AB341,CONTROLES!$A$6:$Y$25,5,FALSE),"")</f>
        <v/>
      </c>
      <c r="AW341" s="403">
        <f t="shared" si="44"/>
        <v>0</v>
      </c>
      <c r="AX341" s="403">
        <f t="shared" si="45"/>
        <v>0</v>
      </c>
      <c r="AY341" s="675"/>
      <c r="AZ341" s="672"/>
      <c r="BA341" s="441"/>
      <c r="BB341" s="671"/>
      <c r="BC341" s="672"/>
      <c r="BD341" s="673"/>
      <c r="BE341" s="443"/>
      <c r="BF341" s="684"/>
      <c r="BG341" s="686"/>
      <c r="BH341" s="679"/>
      <c r="BI341" s="681"/>
      <c r="BJ341" s="682"/>
      <c r="BK341" s="682"/>
    </row>
    <row r="342" spans="1:63" x14ac:dyDescent="0.25">
      <c r="A342" s="669"/>
      <c r="B342" s="728"/>
      <c r="C342" s="677"/>
      <c r="D342" s="715"/>
      <c r="E342" s="715"/>
      <c r="F342" s="714"/>
      <c r="G342" s="714"/>
      <c r="H342" s="714"/>
      <c r="I342" s="715"/>
      <c r="J342" s="397"/>
      <c r="K342" s="398"/>
      <c r="L342" s="677"/>
      <c r="M342" s="677"/>
      <c r="N342" s="701"/>
      <c r="O342" s="700"/>
      <c r="P342" s="700"/>
      <c r="Q342" s="700"/>
      <c r="R342" s="677"/>
      <c r="S342" s="400"/>
      <c r="T342" s="400">
        <f>IFERROR(VLOOKUP($S342,TABLAS!$A$10:$B$14,2,FALSE),0)</f>
        <v>0</v>
      </c>
      <c r="U342" s="698"/>
      <c r="V342" s="697"/>
      <c r="W342" s="697"/>
      <c r="X342" s="443"/>
      <c r="Y342" s="401"/>
      <c r="Z342" s="401"/>
      <c r="AA342" s="401"/>
      <c r="AB342" s="401"/>
      <c r="AC342" s="401" t="str">
        <f>IFERROR(VLOOKUP(Y342,CONTROLES!$A$5:$Y$297,2,FALSE),"")</f>
        <v/>
      </c>
      <c r="AD342" s="401"/>
      <c r="AE342" s="401"/>
      <c r="AF342" s="401"/>
      <c r="AG342" s="401"/>
      <c r="AH342" s="401"/>
      <c r="AI342" s="401"/>
      <c r="AJ342" s="401"/>
      <c r="AK342" s="401"/>
      <c r="AL342" s="401" t="str">
        <f>IFERROR(VLOOKUP(AB342,CONTROLES!$A$5:$Y$297,2,FALSE),"")</f>
        <v/>
      </c>
      <c r="AM342" s="401"/>
      <c r="AN342" s="401"/>
      <c r="AO342" s="402" t="str">
        <f>IFERROR(VLOOKUP(Y342,CONTROLES!$A$6:$Y$25,24,FALSE),"")</f>
        <v/>
      </c>
      <c r="AP342" s="402" t="str">
        <f>IFERROR(VLOOKUP(Z342,CONTROLES!$A$6:$Y$25,24,FALSE),"")</f>
        <v/>
      </c>
      <c r="AQ342" s="402" t="str">
        <f>IFERROR(VLOOKUP(AA342,CONTROLES!$A$6:$Y$25,24,FALSE),"")</f>
        <v/>
      </c>
      <c r="AR342" s="402" t="str">
        <f>IFERROR(VLOOKUP(AB342,CONTROLES!$A$6:$Y$25,24,FALSE),"")</f>
        <v/>
      </c>
      <c r="AS342" s="401" t="str">
        <f>IFERROR(VLOOKUP(Y342,CONTROLES!$A$6:$Y$25,5,FALSE),"")</f>
        <v/>
      </c>
      <c r="AT342" s="401" t="str">
        <f>IFERROR(VLOOKUP(Z342,CONTROLES!$A$6:$Y$25,5,FALSE),"")</f>
        <v/>
      </c>
      <c r="AU342" s="401" t="str">
        <f>IFERROR(VLOOKUP(AA342,CONTROLES!$A$6:$Y$25,5,FALSE),"")</f>
        <v/>
      </c>
      <c r="AV342" s="401" t="str">
        <f>IFERROR(VLOOKUP(AB342,CONTROLES!$A$6:$Y$25,5,FALSE),"")</f>
        <v/>
      </c>
      <c r="AW342" s="403">
        <f t="shared" si="44"/>
        <v>0</v>
      </c>
      <c r="AX342" s="403">
        <f t="shared" si="45"/>
        <v>0</v>
      </c>
      <c r="AY342" s="675"/>
      <c r="AZ342" s="672"/>
      <c r="BA342" s="441"/>
      <c r="BB342" s="671"/>
      <c r="BC342" s="672"/>
      <c r="BD342" s="673"/>
      <c r="BE342" s="443"/>
      <c r="BF342" s="684"/>
      <c r="BG342" s="686"/>
      <c r="BH342" s="679"/>
      <c r="BI342" s="681"/>
      <c r="BJ342" s="682"/>
      <c r="BK342" s="682"/>
    </row>
    <row r="343" spans="1:63" x14ac:dyDescent="0.25">
      <c r="A343" s="669"/>
      <c r="B343" s="728"/>
      <c r="C343" s="677"/>
      <c r="D343" s="715"/>
      <c r="E343" s="715"/>
      <c r="F343" s="714"/>
      <c r="G343" s="714"/>
      <c r="H343" s="714"/>
      <c r="I343" s="715"/>
      <c r="J343" s="397"/>
      <c r="K343" s="398"/>
      <c r="L343" s="677"/>
      <c r="M343" s="677"/>
      <c r="N343" s="701"/>
      <c r="O343" s="700"/>
      <c r="P343" s="700"/>
      <c r="Q343" s="700"/>
      <c r="R343" s="677"/>
      <c r="S343" s="400"/>
      <c r="T343" s="400">
        <f>IFERROR(VLOOKUP($S343,TABLAS!$A$10:$B$14,2,FALSE),0)</f>
        <v>0</v>
      </c>
      <c r="U343" s="698"/>
      <c r="V343" s="697"/>
      <c r="W343" s="697"/>
      <c r="X343" s="443"/>
      <c r="Y343" s="401"/>
      <c r="Z343" s="401"/>
      <c r="AA343" s="401"/>
      <c r="AB343" s="401"/>
      <c r="AC343" s="401" t="str">
        <f>IFERROR(VLOOKUP(Y343,CONTROLES!$A$5:$Y$297,2,FALSE),"")</f>
        <v/>
      </c>
      <c r="AD343" s="401"/>
      <c r="AE343" s="401"/>
      <c r="AF343" s="401"/>
      <c r="AG343" s="401"/>
      <c r="AH343" s="401"/>
      <c r="AI343" s="401"/>
      <c r="AJ343" s="401"/>
      <c r="AK343" s="401"/>
      <c r="AL343" s="401" t="str">
        <f>IFERROR(VLOOKUP(AB343,CONTROLES!$A$5:$Y$297,2,FALSE),"")</f>
        <v/>
      </c>
      <c r="AM343" s="401"/>
      <c r="AN343" s="401"/>
      <c r="AO343" s="402" t="str">
        <f>IFERROR(VLOOKUP(Y343,CONTROLES!$A$6:$Y$25,24,FALSE),"")</f>
        <v/>
      </c>
      <c r="AP343" s="402" t="str">
        <f>IFERROR(VLOOKUP(Z343,CONTROLES!$A$6:$Y$25,24,FALSE),"")</f>
        <v/>
      </c>
      <c r="AQ343" s="402" t="str">
        <f>IFERROR(VLOOKUP(AA343,CONTROLES!$A$6:$Y$25,24,FALSE),"")</f>
        <v/>
      </c>
      <c r="AR343" s="402" t="str">
        <f>IFERROR(VLOOKUP(AB343,CONTROLES!$A$6:$Y$25,24,FALSE),"")</f>
        <v/>
      </c>
      <c r="AS343" s="401" t="str">
        <f>IFERROR(VLOOKUP(Y343,CONTROLES!$A$6:$Y$25,5,FALSE),"")</f>
        <v/>
      </c>
      <c r="AT343" s="401" t="str">
        <f>IFERROR(VLOOKUP(Z343,CONTROLES!$A$6:$Y$25,5,FALSE),"")</f>
        <v/>
      </c>
      <c r="AU343" s="401" t="str">
        <f>IFERROR(VLOOKUP(AA343,CONTROLES!$A$6:$Y$25,5,FALSE),"")</f>
        <v/>
      </c>
      <c r="AV343" s="401" t="str">
        <f>IFERROR(VLOOKUP(AB343,CONTROLES!$A$6:$Y$25,5,FALSE),"")</f>
        <v/>
      </c>
      <c r="AW343" s="403">
        <f t="shared" si="44"/>
        <v>0</v>
      </c>
      <c r="AX343" s="403">
        <f t="shared" si="45"/>
        <v>0</v>
      </c>
      <c r="AY343" s="675"/>
      <c r="AZ343" s="672"/>
      <c r="BA343" s="441"/>
      <c r="BB343" s="671"/>
      <c r="BC343" s="672"/>
      <c r="BD343" s="673"/>
      <c r="BE343" s="443"/>
      <c r="BF343" s="684"/>
      <c r="BG343" s="686"/>
      <c r="BH343" s="679"/>
      <c r="BI343" s="681"/>
      <c r="BJ343" s="682"/>
      <c r="BK343" s="682"/>
    </row>
    <row r="344" spans="1:63" x14ac:dyDescent="0.25">
      <c r="A344" s="669"/>
      <c r="B344" s="728"/>
      <c r="C344" s="677"/>
      <c r="D344" s="715"/>
      <c r="E344" s="715"/>
      <c r="F344" s="714"/>
      <c r="G344" s="714"/>
      <c r="H344" s="714"/>
      <c r="I344" s="715"/>
      <c r="J344" s="397"/>
      <c r="K344" s="398"/>
      <c r="L344" s="677"/>
      <c r="M344" s="677"/>
      <c r="N344" s="701"/>
      <c r="O344" s="700"/>
      <c r="P344" s="700"/>
      <c r="Q344" s="700"/>
      <c r="R344" s="677"/>
      <c r="S344" s="400"/>
      <c r="T344" s="400">
        <f>IFERROR(VLOOKUP($S344,TABLAS!$A$10:$B$14,2,FALSE),0)</f>
        <v>0</v>
      </c>
      <c r="U344" s="698"/>
      <c r="V344" s="697"/>
      <c r="W344" s="697"/>
      <c r="X344" s="443"/>
      <c r="Y344" s="401"/>
      <c r="Z344" s="401"/>
      <c r="AA344" s="401"/>
      <c r="AB344" s="401"/>
      <c r="AC344" s="401" t="str">
        <f>IFERROR(VLOOKUP(Y344,CONTROLES!$A$5:$Y$297,2,FALSE),"")</f>
        <v/>
      </c>
      <c r="AD344" s="401"/>
      <c r="AE344" s="401"/>
      <c r="AF344" s="401"/>
      <c r="AG344" s="401"/>
      <c r="AH344" s="401"/>
      <c r="AI344" s="401"/>
      <c r="AJ344" s="401"/>
      <c r="AK344" s="401"/>
      <c r="AL344" s="401" t="str">
        <f>IFERROR(VLOOKUP(AB344,CONTROLES!$A$5:$Y$297,2,FALSE),"")</f>
        <v/>
      </c>
      <c r="AM344" s="401"/>
      <c r="AN344" s="401"/>
      <c r="AO344" s="402" t="str">
        <f>IFERROR(VLOOKUP(Y344,CONTROLES!$A$6:$Y$25,24,FALSE),"")</f>
        <v/>
      </c>
      <c r="AP344" s="402" t="str">
        <f>IFERROR(VLOOKUP(Z344,CONTROLES!$A$6:$Y$25,24,FALSE),"")</f>
        <v/>
      </c>
      <c r="AQ344" s="402" t="str">
        <f>IFERROR(VLOOKUP(AA344,CONTROLES!$A$6:$Y$25,24,FALSE),"")</f>
        <v/>
      </c>
      <c r="AR344" s="402" t="str">
        <f>IFERROR(VLOOKUP(AB344,CONTROLES!$A$6:$Y$25,24,FALSE),"")</f>
        <v/>
      </c>
      <c r="AS344" s="401" t="str">
        <f>IFERROR(VLOOKUP(Y344,CONTROLES!$A$6:$Y$25,5,FALSE),"")</f>
        <v/>
      </c>
      <c r="AT344" s="401" t="str">
        <f>IFERROR(VLOOKUP(Z344,CONTROLES!$A$6:$Y$25,5,FALSE),"")</f>
        <v/>
      </c>
      <c r="AU344" s="401" t="str">
        <f>IFERROR(VLOOKUP(AA344,CONTROLES!$A$6:$Y$25,5,FALSE),"")</f>
        <v/>
      </c>
      <c r="AV344" s="401" t="str">
        <f>IFERROR(VLOOKUP(AB344,CONTROLES!$A$6:$Y$25,5,FALSE),"")</f>
        <v/>
      </c>
      <c r="AW344" s="403">
        <f t="shared" si="44"/>
        <v>0</v>
      </c>
      <c r="AX344" s="403">
        <f t="shared" si="45"/>
        <v>0</v>
      </c>
      <c r="AY344" s="675"/>
      <c r="AZ344" s="672"/>
      <c r="BA344" s="441"/>
      <c r="BB344" s="671"/>
      <c r="BC344" s="672"/>
      <c r="BD344" s="673"/>
      <c r="BE344" s="443"/>
      <c r="BF344" s="684"/>
      <c r="BG344" s="686"/>
      <c r="BH344" s="679"/>
      <c r="BI344" s="681"/>
      <c r="BJ344" s="682"/>
      <c r="BK344" s="682"/>
    </row>
    <row r="345" spans="1:63" x14ac:dyDescent="0.25">
      <c r="A345" s="669"/>
      <c r="B345" s="728"/>
      <c r="C345" s="677"/>
      <c r="D345" s="715"/>
      <c r="E345" s="715"/>
      <c r="F345" s="714"/>
      <c r="G345" s="714"/>
      <c r="H345" s="714"/>
      <c r="I345" s="715"/>
      <c r="J345" s="397"/>
      <c r="K345" s="398"/>
      <c r="L345" s="677"/>
      <c r="M345" s="677"/>
      <c r="N345" s="701"/>
      <c r="O345" s="700"/>
      <c r="P345" s="700"/>
      <c r="Q345" s="700"/>
      <c r="R345" s="677"/>
      <c r="S345" s="400"/>
      <c r="T345" s="400">
        <f>IFERROR(VLOOKUP($S345,TABLAS!$A$10:$B$14,2,FALSE),0)</f>
        <v>0</v>
      </c>
      <c r="U345" s="698"/>
      <c r="V345" s="697"/>
      <c r="W345" s="697"/>
      <c r="X345" s="443"/>
      <c r="Y345" s="401"/>
      <c r="Z345" s="401"/>
      <c r="AA345" s="401"/>
      <c r="AB345" s="401"/>
      <c r="AC345" s="401" t="str">
        <f>IFERROR(VLOOKUP(Y345,CONTROLES!$A$5:$Y$297,2,FALSE),"")</f>
        <v/>
      </c>
      <c r="AD345" s="401"/>
      <c r="AE345" s="401"/>
      <c r="AF345" s="401"/>
      <c r="AG345" s="401"/>
      <c r="AH345" s="401"/>
      <c r="AI345" s="401"/>
      <c r="AJ345" s="401"/>
      <c r="AK345" s="401"/>
      <c r="AL345" s="401" t="str">
        <f>IFERROR(VLOOKUP(AB345,CONTROLES!$A$5:$Y$297,2,FALSE),"")</f>
        <v/>
      </c>
      <c r="AM345" s="401"/>
      <c r="AN345" s="401"/>
      <c r="AO345" s="402" t="str">
        <f>IFERROR(VLOOKUP(Y345,CONTROLES!$A$6:$Y$25,24,FALSE),"")</f>
        <v/>
      </c>
      <c r="AP345" s="402" t="str">
        <f>IFERROR(VLOOKUP(Z345,CONTROLES!$A$6:$Y$25,24,FALSE),"")</f>
        <v/>
      </c>
      <c r="AQ345" s="402" t="str">
        <f>IFERROR(VLOOKUP(AA345,CONTROLES!$A$6:$Y$25,24,FALSE),"")</f>
        <v/>
      </c>
      <c r="AR345" s="402" t="str">
        <f>IFERROR(VLOOKUP(AB345,CONTROLES!$A$6:$Y$25,24,FALSE),"")</f>
        <v/>
      </c>
      <c r="AS345" s="401" t="str">
        <f>IFERROR(VLOOKUP(Y345,CONTROLES!$A$6:$Y$25,5,FALSE),"")</f>
        <v/>
      </c>
      <c r="AT345" s="401" t="str">
        <f>IFERROR(VLOOKUP(Z345,CONTROLES!$A$6:$Y$25,5,FALSE),"")</f>
        <v/>
      </c>
      <c r="AU345" s="401" t="str">
        <f>IFERROR(VLOOKUP(AA345,CONTROLES!$A$6:$Y$25,5,FALSE),"")</f>
        <v/>
      </c>
      <c r="AV345" s="401" t="str">
        <f>IFERROR(VLOOKUP(AB345,CONTROLES!$A$6:$Y$25,5,FALSE),"")</f>
        <v/>
      </c>
      <c r="AW345" s="403">
        <f t="shared" si="44"/>
        <v>0</v>
      </c>
      <c r="AX345" s="403">
        <f t="shared" si="45"/>
        <v>0</v>
      </c>
      <c r="AY345" s="675"/>
      <c r="AZ345" s="672"/>
      <c r="BA345" s="441"/>
      <c r="BB345" s="671"/>
      <c r="BC345" s="672"/>
      <c r="BD345" s="673"/>
      <c r="BE345" s="443"/>
      <c r="BF345" s="684"/>
      <c r="BG345" s="686"/>
      <c r="BH345" s="679"/>
      <c r="BI345" s="681"/>
      <c r="BJ345" s="682"/>
      <c r="BK345" s="682"/>
    </row>
    <row r="346" spans="1:63" x14ac:dyDescent="0.25">
      <c r="A346" s="669"/>
      <c r="B346" s="729"/>
      <c r="C346" s="677"/>
      <c r="D346" s="716"/>
      <c r="E346" s="716"/>
      <c r="F346" s="714"/>
      <c r="G346" s="714"/>
      <c r="H346" s="714"/>
      <c r="I346" s="716"/>
      <c r="J346" s="397"/>
      <c r="K346" s="398"/>
      <c r="L346" s="677"/>
      <c r="M346" s="677"/>
      <c r="N346" s="701"/>
      <c r="O346" s="700"/>
      <c r="P346" s="700"/>
      <c r="Q346" s="700"/>
      <c r="R346" s="677"/>
      <c r="S346" s="400"/>
      <c r="T346" s="400">
        <f>IFERROR(VLOOKUP($S346,TABLAS!$A$10:$B$14,2,FALSE),0)</f>
        <v>0</v>
      </c>
      <c r="U346" s="698"/>
      <c r="V346" s="697"/>
      <c r="W346" s="697"/>
      <c r="X346" s="443"/>
      <c r="Y346" s="401"/>
      <c r="Z346" s="401"/>
      <c r="AA346" s="401"/>
      <c r="AB346" s="401"/>
      <c r="AC346" s="401" t="str">
        <f>IFERROR(VLOOKUP(Y346,CONTROLES!$A$5:$Y$297,2,FALSE),"")</f>
        <v/>
      </c>
      <c r="AD346" s="401"/>
      <c r="AE346" s="401"/>
      <c r="AF346" s="401"/>
      <c r="AG346" s="401"/>
      <c r="AH346" s="401"/>
      <c r="AI346" s="401"/>
      <c r="AJ346" s="401"/>
      <c r="AK346" s="401"/>
      <c r="AL346" s="401" t="str">
        <f>IFERROR(VLOOKUP(AB346,CONTROLES!$A$5:$Y$297,2,FALSE),"")</f>
        <v/>
      </c>
      <c r="AM346" s="401"/>
      <c r="AN346" s="401"/>
      <c r="AO346" s="402" t="str">
        <f>IFERROR(VLOOKUP(Y346,CONTROLES!$A$6:$Y$25,24,FALSE),"")</f>
        <v/>
      </c>
      <c r="AP346" s="402" t="str">
        <f>IFERROR(VLOOKUP(Z346,CONTROLES!$A$6:$Y$25,24,FALSE),"")</f>
        <v/>
      </c>
      <c r="AQ346" s="402" t="str">
        <f>IFERROR(VLOOKUP(AA346,CONTROLES!$A$6:$Y$25,24,FALSE),"")</f>
        <v/>
      </c>
      <c r="AR346" s="402" t="str">
        <f>IFERROR(VLOOKUP(AB346,CONTROLES!$A$6:$Y$25,24,FALSE),"")</f>
        <v/>
      </c>
      <c r="AS346" s="401" t="str">
        <f>IFERROR(VLOOKUP(Y346,CONTROLES!$A$6:$Y$25,5,FALSE),"")</f>
        <v/>
      </c>
      <c r="AT346" s="401" t="str">
        <f>IFERROR(VLOOKUP(Z346,CONTROLES!$A$6:$Y$25,5,FALSE),"")</f>
        <v/>
      </c>
      <c r="AU346" s="401" t="str">
        <f>IFERROR(VLOOKUP(AA346,CONTROLES!$A$6:$Y$25,5,FALSE),"")</f>
        <v/>
      </c>
      <c r="AV346" s="401" t="str">
        <f>IFERROR(VLOOKUP(AB346,CONTROLES!$A$6:$Y$25,5,FALSE),"")</f>
        <v/>
      </c>
      <c r="AW346" s="403">
        <f t="shared" si="44"/>
        <v>0</v>
      </c>
      <c r="AX346" s="403">
        <f t="shared" si="45"/>
        <v>0</v>
      </c>
      <c r="AY346" s="676"/>
      <c r="AZ346" s="672"/>
      <c r="BA346" s="442"/>
      <c r="BB346" s="671"/>
      <c r="BC346" s="672"/>
      <c r="BD346" s="673"/>
      <c r="BE346" s="443"/>
      <c r="BF346" s="685"/>
      <c r="BG346" s="686"/>
      <c r="BH346" s="680"/>
      <c r="BI346" s="681"/>
      <c r="BJ346" s="682"/>
      <c r="BK346" s="682"/>
    </row>
    <row r="347" spans="1:63" x14ac:dyDescent="0.25">
      <c r="A347" s="669">
        <f>A340+1</f>
        <v>50</v>
      </c>
      <c r="B347" s="727" t="s">
        <v>502</v>
      </c>
      <c r="C347" s="677" t="s">
        <v>316</v>
      </c>
      <c r="D347" s="693" t="s">
        <v>503</v>
      </c>
      <c r="E347" s="693" t="s">
        <v>504</v>
      </c>
      <c r="F347" s="714" t="s">
        <v>132</v>
      </c>
      <c r="G347" s="714" t="s">
        <v>133</v>
      </c>
      <c r="H347" s="714" t="s">
        <v>134</v>
      </c>
      <c r="I347" s="693" t="s">
        <v>505</v>
      </c>
      <c r="J347" s="397">
        <v>1</v>
      </c>
      <c r="K347" s="398" t="s">
        <v>506</v>
      </c>
      <c r="L347" s="677" t="s">
        <v>487</v>
      </c>
      <c r="M347" s="677" t="s">
        <v>160</v>
      </c>
      <c r="N347" s="701" t="s">
        <v>226</v>
      </c>
      <c r="O347" s="700" t="s">
        <v>360</v>
      </c>
      <c r="P347" s="700" t="s">
        <v>488</v>
      </c>
      <c r="Q347" s="700" t="s">
        <v>325</v>
      </c>
      <c r="R347" s="677" t="s">
        <v>228</v>
      </c>
      <c r="S347" s="400" t="s">
        <v>146</v>
      </c>
      <c r="T347" s="400">
        <f>IFERROR(VLOOKUP($S347,TABLAS!$A$10:$B$14,2,FALSE),0)</f>
        <v>3</v>
      </c>
      <c r="U347" s="698" t="s">
        <v>211</v>
      </c>
      <c r="V347" s="697">
        <f>IFERROR(VLOOKUP($U347,#REF!,2,FALSE),0)</f>
        <v>0</v>
      </c>
      <c r="W347" s="697">
        <f>MAX($T347:$T353)*V347</f>
        <v>0</v>
      </c>
      <c r="X347" s="443" t="b">
        <f>IF(OR(W347="11",W347="12",W347="21",W347="22",W347="31"),"BAJO",IF(OR(W347="13",W347="23",W347="32",W347="41"),"LEVE",IF(OR(W347="14",W347="15",W347="24",W347="33",W347="43",W347="42",W347="52",W347="51"),"MODERADO",IF(OR(W347="25",W347="34",W347="35",W347="44",W347="45",W347="53",W347="54",W347="55"),"IMPORTANTE"))))</f>
        <v>0</v>
      </c>
      <c r="Y347" s="401">
        <v>165</v>
      </c>
      <c r="Z347" s="401"/>
      <c r="AA347" s="401"/>
      <c r="AB347" s="401"/>
      <c r="AC347" s="401" t="str">
        <f>IFERROR(VLOOKUP(Y347,CONTROLES!$A$5:$Y$297,2,FALSE),"")</f>
        <v>Aplicación del instructivo Radicación de créditos en el integrador IN-CR-03</v>
      </c>
      <c r="AD347" s="401"/>
      <c r="AE347" s="401"/>
      <c r="AF347" s="401"/>
      <c r="AG347" s="401"/>
      <c r="AH347" s="401"/>
      <c r="AI347" s="401"/>
      <c r="AJ347" s="401"/>
      <c r="AK347" s="401"/>
      <c r="AL347" s="401" t="str">
        <f>IFERROR(VLOOKUP(AB347,CONTROLES!$A$5:$Y$297,2,FALSE),"")</f>
        <v/>
      </c>
      <c r="AM347" s="401"/>
      <c r="AN347" s="401"/>
      <c r="AO347" s="402" t="str">
        <f>IFERROR(VLOOKUP(Y347,CONTROLES!$A$6:$Y$25,24,FALSE),"")</f>
        <v/>
      </c>
      <c r="AP347" s="402" t="str">
        <f>IFERROR(VLOOKUP(Z347,CONTROLES!$A$6:$Y$25,24,FALSE),"")</f>
        <v/>
      </c>
      <c r="AQ347" s="402" t="str">
        <f>IFERROR(VLOOKUP(AA347,CONTROLES!$A$6:$Y$25,24,FALSE),"")</f>
        <v/>
      </c>
      <c r="AR347" s="402" t="str">
        <f>IFERROR(VLOOKUP(AB347,CONTROLES!$A$6:$Y$25,24,FALSE),"")</f>
        <v/>
      </c>
      <c r="AS347" s="401" t="str">
        <f>IFERROR(VLOOKUP(Y347,CONTROLES!$A$6:$Y$25,5,FALSE),"")</f>
        <v/>
      </c>
      <c r="AT347" s="401" t="str">
        <f>IFERROR(VLOOKUP(Z347,CONTROLES!$A$6:$Y$25,5,FALSE),"")</f>
        <v/>
      </c>
      <c r="AU347" s="401" t="str">
        <f>IFERROR(VLOOKUP(AA347,CONTROLES!$A$6:$Y$25,5,FALSE),"")</f>
        <v/>
      </c>
      <c r="AV347" s="401" t="str">
        <f>IFERROR(VLOOKUP(AB347,CONTROLES!$A$6:$Y$25,5,FALSE),"")</f>
        <v/>
      </c>
      <c r="AW347" s="403">
        <f t="shared" si="44"/>
        <v>0</v>
      </c>
      <c r="AX347" s="403">
        <f t="shared" si="45"/>
        <v>0</v>
      </c>
      <c r="AY347" s="674" t="str">
        <f>IF(MAX(AX347:AX353)&gt;MAX(BF347:BF353),"Consecuencia",IF(MAX(AX347:AX353)&gt;MAX(BF347:BF353),"Probabilidad",""))</f>
        <v/>
      </c>
      <c r="AZ347" s="672">
        <f>IF(AY347="Probabilidad",MAX(BF347:BF353),MAX(AX347:AX353))</f>
        <v>0</v>
      </c>
      <c r="BA347" s="440" t="str" cm="1">
        <f t="array" ref="BA347">IF(OR(AY347="Consecuencia",AY347="Probabilidad"),IF(AZ347&lt;CONTROLES!$AA$16:$AB$16,IF(AND(AZ347&gt;=CONTROLES!$AA$15,AZ347&lt;CONTROLES!$AB$15),CONTROLES!$AC$15,IF(AND(AZ347&gt;=CONTROLES!$AA$14,AZ347&lt;CONTROLES!$AB$14),CONTROLES!$AC$14,IF(AND(AZ347&gt;=CONTROLES!$AA$13,AZ347&lt;CONTROLES!$AB$13),CONTROLES!$AC$13,IF(AND(AZ347&gt;=CONTROLES!$AA$12,AZ347&lt;=CONTROLES!$AB$12),CONTROLES!$AC$12))))),"")</f>
        <v/>
      </c>
      <c r="BB347" s="671" t="s">
        <v>144</v>
      </c>
      <c r="BC347" s="672">
        <f>VLOOKUP(BB347,TABLAS!$A$10:$B$14,2,FALSE)</f>
        <v>5</v>
      </c>
      <c r="BD347" s="673" t="s">
        <v>211</v>
      </c>
      <c r="BE347" s="443">
        <f>VLOOKUP(BD347,TABLAS!$A$2:$B$6,2,FALSE)</f>
        <v>2</v>
      </c>
      <c r="BF347" s="683" t="str">
        <f>BC347&amp;BE347</f>
        <v>52</v>
      </c>
      <c r="BG347" s="686" t="str">
        <f>IF(OR(BF347="11",BF347="12",BF347="21",BF347="22",BF347="31"),"BAJO",IF(OR(BF347="13",BF347="23",BF347="32",BF347="41"),"LEVE",IF(OR(BF347="14",BF347="15",BF347="24",BF347="33",BF347="43",BF347="42",BF347="52",BF347="51"),"MODERADO",IF(OR(BF347="25",BF347="34",BF347="35",BF347="44",BF347="45",BF347="53",BF347="54",BF347="55"),"IMPORTANTE",""))))</f>
        <v>MODERADO</v>
      </c>
      <c r="BH347" s="678" t="s">
        <v>148</v>
      </c>
      <c r="BI347" s="681" t="s">
        <v>189</v>
      </c>
      <c r="BJ347" s="682" t="str">
        <f>IF(BH347="SI","NO","SI")</f>
        <v>NO</v>
      </c>
      <c r="BK347" s="682"/>
    </row>
    <row r="348" spans="1:63" x14ac:dyDescent="0.25">
      <c r="A348" s="669"/>
      <c r="B348" s="728"/>
      <c r="C348" s="677"/>
      <c r="D348" s="715"/>
      <c r="E348" s="715"/>
      <c r="F348" s="714"/>
      <c r="G348" s="714"/>
      <c r="H348" s="714"/>
      <c r="I348" s="715"/>
      <c r="J348" s="397"/>
      <c r="K348" s="398"/>
      <c r="L348" s="677"/>
      <c r="M348" s="677"/>
      <c r="N348" s="701"/>
      <c r="O348" s="700"/>
      <c r="P348" s="700"/>
      <c r="Q348" s="700"/>
      <c r="R348" s="677"/>
      <c r="S348" s="400"/>
      <c r="T348" s="400">
        <f>IFERROR(VLOOKUP($S348,TABLAS!$A$10:$B$14,2,FALSE),0)</f>
        <v>0</v>
      </c>
      <c r="U348" s="698"/>
      <c r="V348" s="697"/>
      <c r="W348" s="697"/>
      <c r="X348" s="443"/>
      <c r="Y348" s="401"/>
      <c r="Z348" s="401"/>
      <c r="AA348" s="401"/>
      <c r="AB348" s="401"/>
      <c r="AC348" s="401" t="str">
        <f>IFERROR(VLOOKUP(Y348,CONTROLES!$A$5:$Y$297,2,FALSE),"")</f>
        <v/>
      </c>
      <c r="AD348" s="401"/>
      <c r="AE348" s="401"/>
      <c r="AF348" s="401"/>
      <c r="AG348" s="401"/>
      <c r="AH348" s="401"/>
      <c r="AI348" s="401"/>
      <c r="AJ348" s="401"/>
      <c r="AK348" s="401"/>
      <c r="AL348" s="401" t="str">
        <f>IFERROR(VLOOKUP(AB348,CONTROLES!$A$5:$Y$297,2,FALSE),"")</f>
        <v/>
      </c>
      <c r="AM348" s="401"/>
      <c r="AN348" s="401"/>
      <c r="AO348" s="402" t="str">
        <f>IFERROR(VLOOKUP(Y348,CONTROLES!$A$6:$Y$25,24,FALSE),"")</f>
        <v/>
      </c>
      <c r="AP348" s="402" t="str">
        <f>IFERROR(VLOOKUP(Z348,CONTROLES!$A$6:$Y$25,24,FALSE),"")</f>
        <v/>
      </c>
      <c r="AQ348" s="402" t="str">
        <f>IFERROR(VLOOKUP(AA348,CONTROLES!$A$6:$Y$25,24,FALSE),"")</f>
        <v/>
      </c>
      <c r="AR348" s="402" t="str">
        <f>IFERROR(VLOOKUP(AB348,CONTROLES!$A$6:$Y$25,24,FALSE),"")</f>
        <v/>
      </c>
      <c r="AS348" s="401" t="str">
        <f>IFERROR(VLOOKUP(Y348,CONTROLES!$A$6:$Y$25,5,FALSE),"")</f>
        <v/>
      </c>
      <c r="AT348" s="401" t="str">
        <f>IFERROR(VLOOKUP(Z348,CONTROLES!$A$6:$Y$25,5,FALSE),"")</f>
        <v/>
      </c>
      <c r="AU348" s="401" t="str">
        <f>IFERROR(VLOOKUP(AA348,CONTROLES!$A$6:$Y$25,5,FALSE),"")</f>
        <v/>
      </c>
      <c r="AV348" s="401" t="str">
        <f>IFERROR(VLOOKUP(AB348,CONTROLES!$A$6:$Y$25,5,FALSE),"")</f>
        <v/>
      </c>
      <c r="AW348" s="403">
        <f t="shared" si="44"/>
        <v>0</v>
      </c>
      <c r="AX348" s="403">
        <f t="shared" si="45"/>
        <v>0</v>
      </c>
      <c r="AY348" s="675"/>
      <c r="AZ348" s="672"/>
      <c r="BA348" s="441"/>
      <c r="BB348" s="671"/>
      <c r="BC348" s="672"/>
      <c r="BD348" s="673"/>
      <c r="BE348" s="443"/>
      <c r="BF348" s="684"/>
      <c r="BG348" s="686"/>
      <c r="BH348" s="679"/>
      <c r="BI348" s="681"/>
      <c r="BJ348" s="682"/>
      <c r="BK348" s="682"/>
    </row>
    <row r="349" spans="1:63" x14ac:dyDescent="0.25">
      <c r="A349" s="669"/>
      <c r="B349" s="728"/>
      <c r="C349" s="677"/>
      <c r="D349" s="715"/>
      <c r="E349" s="715"/>
      <c r="F349" s="714"/>
      <c r="G349" s="714"/>
      <c r="H349" s="714"/>
      <c r="I349" s="715"/>
      <c r="J349" s="397"/>
      <c r="K349" s="398"/>
      <c r="L349" s="677"/>
      <c r="M349" s="677"/>
      <c r="N349" s="701"/>
      <c r="O349" s="700"/>
      <c r="P349" s="700"/>
      <c r="Q349" s="700"/>
      <c r="R349" s="677"/>
      <c r="S349" s="400"/>
      <c r="T349" s="400">
        <f>IFERROR(VLOOKUP($S349,TABLAS!$A$10:$B$14,2,FALSE),0)</f>
        <v>0</v>
      </c>
      <c r="U349" s="698"/>
      <c r="V349" s="697"/>
      <c r="W349" s="697"/>
      <c r="X349" s="443"/>
      <c r="Y349" s="401"/>
      <c r="Z349" s="401"/>
      <c r="AA349" s="401"/>
      <c r="AB349" s="401"/>
      <c r="AC349" s="401" t="str">
        <f>IFERROR(VLOOKUP(Y349,CONTROLES!$A$5:$Y$297,2,FALSE),"")</f>
        <v/>
      </c>
      <c r="AD349" s="401"/>
      <c r="AE349" s="401"/>
      <c r="AF349" s="401"/>
      <c r="AG349" s="401"/>
      <c r="AH349" s="401"/>
      <c r="AI349" s="401"/>
      <c r="AJ349" s="401"/>
      <c r="AK349" s="401"/>
      <c r="AL349" s="401" t="str">
        <f>IFERROR(VLOOKUP(AB349,CONTROLES!$A$5:$Y$297,2,FALSE),"")</f>
        <v/>
      </c>
      <c r="AM349" s="401"/>
      <c r="AN349" s="401"/>
      <c r="AO349" s="402" t="str">
        <f>IFERROR(VLOOKUP(Y349,CONTROLES!$A$6:$Y$25,24,FALSE),"")</f>
        <v/>
      </c>
      <c r="AP349" s="402" t="str">
        <f>IFERROR(VLOOKUP(Z349,CONTROLES!$A$6:$Y$25,24,FALSE),"")</f>
        <v/>
      </c>
      <c r="AQ349" s="402" t="str">
        <f>IFERROR(VLOOKUP(AA349,CONTROLES!$A$6:$Y$25,24,FALSE),"")</f>
        <v/>
      </c>
      <c r="AR349" s="402" t="str">
        <f>IFERROR(VLOOKUP(AB349,CONTROLES!$A$6:$Y$25,24,FALSE),"")</f>
        <v/>
      </c>
      <c r="AS349" s="401" t="str">
        <f>IFERROR(VLOOKUP(Y349,CONTROLES!$A$6:$Y$25,5,FALSE),"")</f>
        <v/>
      </c>
      <c r="AT349" s="401" t="str">
        <f>IFERROR(VLOOKUP(Z349,CONTROLES!$A$6:$Y$25,5,FALSE),"")</f>
        <v/>
      </c>
      <c r="AU349" s="401" t="str">
        <f>IFERROR(VLOOKUP(AA349,CONTROLES!$A$6:$Y$25,5,FALSE),"")</f>
        <v/>
      </c>
      <c r="AV349" s="401" t="str">
        <f>IFERROR(VLOOKUP(AB349,CONTROLES!$A$6:$Y$25,5,FALSE),"")</f>
        <v/>
      </c>
      <c r="AW349" s="403">
        <f t="shared" si="44"/>
        <v>0</v>
      </c>
      <c r="AX349" s="403">
        <f t="shared" si="45"/>
        <v>0</v>
      </c>
      <c r="AY349" s="675"/>
      <c r="AZ349" s="672"/>
      <c r="BA349" s="441"/>
      <c r="BB349" s="671"/>
      <c r="BC349" s="672"/>
      <c r="BD349" s="673"/>
      <c r="BE349" s="443"/>
      <c r="BF349" s="684"/>
      <c r="BG349" s="686"/>
      <c r="BH349" s="679"/>
      <c r="BI349" s="681"/>
      <c r="BJ349" s="682"/>
      <c r="BK349" s="682"/>
    </row>
    <row r="350" spans="1:63" x14ac:dyDescent="0.25">
      <c r="A350" s="669"/>
      <c r="B350" s="728"/>
      <c r="C350" s="677"/>
      <c r="D350" s="715"/>
      <c r="E350" s="715"/>
      <c r="F350" s="714"/>
      <c r="G350" s="714"/>
      <c r="H350" s="714"/>
      <c r="I350" s="715"/>
      <c r="J350" s="397"/>
      <c r="K350" s="398"/>
      <c r="L350" s="677"/>
      <c r="M350" s="677"/>
      <c r="N350" s="701"/>
      <c r="O350" s="700"/>
      <c r="P350" s="700"/>
      <c r="Q350" s="700"/>
      <c r="R350" s="677"/>
      <c r="S350" s="400"/>
      <c r="T350" s="400">
        <f>IFERROR(VLOOKUP($S350,TABLAS!$A$10:$B$14,2,FALSE),0)</f>
        <v>0</v>
      </c>
      <c r="U350" s="698"/>
      <c r="V350" s="697"/>
      <c r="W350" s="697"/>
      <c r="X350" s="443"/>
      <c r="Y350" s="401"/>
      <c r="Z350" s="401"/>
      <c r="AA350" s="401"/>
      <c r="AB350" s="401"/>
      <c r="AC350" s="401" t="str">
        <f>IFERROR(VLOOKUP(Y350,CONTROLES!$A$5:$Y$297,2,FALSE),"")</f>
        <v/>
      </c>
      <c r="AD350" s="401"/>
      <c r="AE350" s="401"/>
      <c r="AF350" s="401"/>
      <c r="AG350" s="401"/>
      <c r="AH350" s="401"/>
      <c r="AI350" s="401"/>
      <c r="AJ350" s="401"/>
      <c r="AK350" s="401"/>
      <c r="AL350" s="401" t="str">
        <f>IFERROR(VLOOKUP(AB350,CONTROLES!$A$5:$Y$297,2,FALSE),"")</f>
        <v/>
      </c>
      <c r="AM350" s="401"/>
      <c r="AN350" s="401"/>
      <c r="AO350" s="402" t="str">
        <f>IFERROR(VLOOKUP(Y350,CONTROLES!$A$6:$Y$25,24,FALSE),"")</f>
        <v/>
      </c>
      <c r="AP350" s="402" t="str">
        <f>IFERROR(VLOOKUP(Z350,CONTROLES!$A$6:$Y$25,24,FALSE),"")</f>
        <v/>
      </c>
      <c r="AQ350" s="402" t="str">
        <f>IFERROR(VLOOKUP(AA350,CONTROLES!$A$6:$Y$25,24,FALSE),"")</f>
        <v/>
      </c>
      <c r="AR350" s="402" t="str">
        <f>IFERROR(VLOOKUP(AB350,CONTROLES!$A$6:$Y$25,24,FALSE),"")</f>
        <v/>
      </c>
      <c r="AS350" s="401" t="str">
        <f>IFERROR(VLOOKUP(Y350,CONTROLES!$A$6:$Y$25,5,FALSE),"")</f>
        <v/>
      </c>
      <c r="AT350" s="401" t="str">
        <f>IFERROR(VLOOKUP(Z350,CONTROLES!$A$6:$Y$25,5,FALSE),"")</f>
        <v/>
      </c>
      <c r="AU350" s="401" t="str">
        <f>IFERROR(VLOOKUP(AA350,CONTROLES!$A$6:$Y$25,5,FALSE),"")</f>
        <v/>
      </c>
      <c r="AV350" s="401" t="str">
        <f>IFERROR(VLOOKUP(AB350,CONTROLES!$A$6:$Y$25,5,FALSE),"")</f>
        <v/>
      </c>
      <c r="AW350" s="403">
        <f t="shared" si="44"/>
        <v>0</v>
      </c>
      <c r="AX350" s="403">
        <f t="shared" si="45"/>
        <v>0</v>
      </c>
      <c r="AY350" s="675"/>
      <c r="AZ350" s="672"/>
      <c r="BA350" s="441"/>
      <c r="BB350" s="671"/>
      <c r="BC350" s="672"/>
      <c r="BD350" s="673"/>
      <c r="BE350" s="443"/>
      <c r="BF350" s="684"/>
      <c r="BG350" s="686"/>
      <c r="BH350" s="679"/>
      <c r="BI350" s="681"/>
      <c r="BJ350" s="682"/>
      <c r="BK350" s="682"/>
    </row>
    <row r="351" spans="1:63" x14ac:dyDescent="0.25">
      <c r="A351" s="669"/>
      <c r="B351" s="728"/>
      <c r="C351" s="677"/>
      <c r="D351" s="715"/>
      <c r="E351" s="715"/>
      <c r="F351" s="714"/>
      <c r="G351" s="714"/>
      <c r="H351" s="714"/>
      <c r="I351" s="715"/>
      <c r="J351" s="397"/>
      <c r="K351" s="398"/>
      <c r="L351" s="677"/>
      <c r="M351" s="677"/>
      <c r="N351" s="701"/>
      <c r="O351" s="700"/>
      <c r="P351" s="700"/>
      <c r="Q351" s="700"/>
      <c r="R351" s="677"/>
      <c r="S351" s="400"/>
      <c r="T351" s="400">
        <f>IFERROR(VLOOKUP($S351,TABLAS!$A$10:$B$14,2,FALSE),0)</f>
        <v>0</v>
      </c>
      <c r="U351" s="698"/>
      <c r="V351" s="697"/>
      <c r="W351" s="697"/>
      <c r="X351" s="443"/>
      <c r="Y351" s="401"/>
      <c r="Z351" s="401"/>
      <c r="AA351" s="401"/>
      <c r="AB351" s="401"/>
      <c r="AC351" s="401" t="str">
        <f>IFERROR(VLOOKUP(Y351,CONTROLES!$A$5:$Y$297,2,FALSE),"")</f>
        <v/>
      </c>
      <c r="AD351" s="401"/>
      <c r="AE351" s="401"/>
      <c r="AF351" s="401"/>
      <c r="AG351" s="401"/>
      <c r="AH351" s="401"/>
      <c r="AI351" s="401"/>
      <c r="AJ351" s="401"/>
      <c r="AK351" s="401"/>
      <c r="AL351" s="401" t="str">
        <f>IFERROR(VLOOKUP(AB351,CONTROLES!$A$5:$Y$297,2,FALSE),"")</f>
        <v/>
      </c>
      <c r="AM351" s="401"/>
      <c r="AN351" s="401"/>
      <c r="AO351" s="402" t="str">
        <f>IFERROR(VLOOKUP(Y351,CONTROLES!$A$6:$Y$25,24,FALSE),"")</f>
        <v/>
      </c>
      <c r="AP351" s="402" t="str">
        <f>IFERROR(VLOOKUP(Z351,CONTROLES!$A$6:$Y$25,24,FALSE),"")</f>
        <v/>
      </c>
      <c r="AQ351" s="402" t="str">
        <f>IFERROR(VLOOKUP(AA351,CONTROLES!$A$6:$Y$25,24,FALSE),"")</f>
        <v/>
      </c>
      <c r="AR351" s="402" t="str">
        <f>IFERROR(VLOOKUP(AB351,CONTROLES!$A$6:$Y$25,24,FALSE),"")</f>
        <v/>
      </c>
      <c r="AS351" s="401" t="str">
        <f>IFERROR(VLOOKUP(Y351,CONTROLES!$A$6:$Y$25,5,FALSE),"")</f>
        <v/>
      </c>
      <c r="AT351" s="401" t="str">
        <f>IFERROR(VLOOKUP(Z351,CONTROLES!$A$6:$Y$25,5,FALSE),"")</f>
        <v/>
      </c>
      <c r="AU351" s="401" t="str">
        <f>IFERROR(VLOOKUP(AA351,CONTROLES!$A$6:$Y$25,5,FALSE),"")</f>
        <v/>
      </c>
      <c r="AV351" s="401" t="str">
        <f>IFERROR(VLOOKUP(AB351,CONTROLES!$A$6:$Y$25,5,FALSE),"")</f>
        <v/>
      </c>
      <c r="AW351" s="403">
        <f t="shared" si="44"/>
        <v>0</v>
      </c>
      <c r="AX351" s="403">
        <f t="shared" si="45"/>
        <v>0</v>
      </c>
      <c r="AY351" s="675"/>
      <c r="AZ351" s="672"/>
      <c r="BA351" s="441"/>
      <c r="BB351" s="671"/>
      <c r="BC351" s="672"/>
      <c r="BD351" s="673"/>
      <c r="BE351" s="443"/>
      <c r="BF351" s="684"/>
      <c r="BG351" s="686"/>
      <c r="BH351" s="679"/>
      <c r="BI351" s="681"/>
      <c r="BJ351" s="682"/>
      <c r="BK351" s="682"/>
    </row>
    <row r="352" spans="1:63" x14ac:dyDescent="0.25">
      <c r="A352" s="669"/>
      <c r="B352" s="728"/>
      <c r="C352" s="677"/>
      <c r="D352" s="715"/>
      <c r="E352" s="715"/>
      <c r="F352" s="714"/>
      <c r="G352" s="714"/>
      <c r="H352" s="714"/>
      <c r="I352" s="715"/>
      <c r="J352" s="397"/>
      <c r="K352" s="398"/>
      <c r="L352" s="677"/>
      <c r="M352" s="677"/>
      <c r="N352" s="701"/>
      <c r="O352" s="700"/>
      <c r="P352" s="700"/>
      <c r="Q352" s="700"/>
      <c r="R352" s="677"/>
      <c r="S352" s="400"/>
      <c r="T352" s="400">
        <f>IFERROR(VLOOKUP($S352,TABLAS!$A$10:$B$14,2,FALSE),0)</f>
        <v>0</v>
      </c>
      <c r="U352" s="698"/>
      <c r="V352" s="697"/>
      <c r="W352" s="697"/>
      <c r="X352" s="443"/>
      <c r="Y352" s="401"/>
      <c r="Z352" s="401"/>
      <c r="AA352" s="401"/>
      <c r="AB352" s="401"/>
      <c r="AC352" s="401" t="str">
        <f>IFERROR(VLOOKUP(Y352,CONTROLES!$A$5:$Y$297,2,FALSE),"")</f>
        <v/>
      </c>
      <c r="AD352" s="401"/>
      <c r="AE352" s="401"/>
      <c r="AF352" s="401"/>
      <c r="AG352" s="401"/>
      <c r="AH352" s="401"/>
      <c r="AI352" s="401"/>
      <c r="AJ352" s="401"/>
      <c r="AK352" s="401"/>
      <c r="AL352" s="401" t="str">
        <f>IFERROR(VLOOKUP(AB352,CONTROLES!$A$5:$Y$297,2,FALSE),"")</f>
        <v/>
      </c>
      <c r="AM352" s="401"/>
      <c r="AN352" s="401"/>
      <c r="AO352" s="402" t="str">
        <f>IFERROR(VLOOKUP(Y352,CONTROLES!$A$6:$Y$25,24,FALSE),"")</f>
        <v/>
      </c>
      <c r="AP352" s="402" t="str">
        <f>IFERROR(VLOOKUP(Z352,CONTROLES!$A$6:$Y$25,24,FALSE),"")</f>
        <v/>
      </c>
      <c r="AQ352" s="402" t="str">
        <f>IFERROR(VLOOKUP(AA352,CONTROLES!$A$6:$Y$25,24,FALSE),"")</f>
        <v/>
      </c>
      <c r="AR352" s="402" t="str">
        <f>IFERROR(VLOOKUP(AB352,CONTROLES!$A$6:$Y$25,24,FALSE),"")</f>
        <v/>
      </c>
      <c r="AS352" s="401" t="str">
        <f>IFERROR(VLOOKUP(Y352,CONTROLES!$A$6:$Y$25,5,FALSE),"")</f>
        <v/>
      </c>
      <c r="AT352" s="401" t="str">
        <f>IFERROR(VLOOKUP(Z352,CONTROLES!$A$6:$Y$25,5,FALSE),"")</f>
        <v/>
      </c>
      <c r="AU352" s="401" t="str">
        <f>IFERROR(VLOOKUP(AA352,CONTROLES!$A$6:$Y$25,5,FALSE),"")</f>
        <v/>
      </c>
      <c r="AV352" s="401" t="str">
        <f>IFERROR(VLOOKUP(AB352,CONTROLES!$A$6:$Y$25,5,FALSE),"")</f>
        <v/>
      </c>
      <c r="AW352" s="403">
        <f t="shared" si="44"/>
        <v>0</v>
      </c>
      <c r="AX352" s="403">
        <f t="shared" si="45"/>
        <v>0</v>
      </c>
      <c r="AY352" s="675"/>
      <c r="AZ352" s="672"/>
      <c r="BA352" s="441"/>
      <c r="BB352" s="671"/>
      <c r="BC352" s="672"/>
      <c r="BD352" s="673"/>
      <c r="BE352" s="443"/>
      <c r="BF352" s="684"/>
      <c r="BG352" s="686"/>
      <c r="BH352" s="679"/>
      <c r="BI352" s="681"/>
      <c r="BJ352" s="682"/>
      <c r="BK352" s="682"/>
    </row>
    <row r="353" spans="1:63" x14ac:dyDescent="0.25">
      <c r="A353" s="669"/>
      <c r="B353" s="729"/>
      <c r="C353" s="677"/>
      <c r="D353" s="716"/>
      <c r="E353" s="716"/>
      <c r="F353" s="719"/>
      <c r="G353" s="719"/>
      <c r="H353" s="719"/>
      <c r="I353" s="715"/>
      <c r="J353" s="397"/>
      <c r="K353" s="398"/>
      <c r="L353" s="677"/>
      <c r="M353" s="677"/>
      <c r="N353" s="701"/>
      <c r="O353" s="700"/>
      <c r="P353" s="700"/>
      <c r="Q353" s="700"/>
      <c r="R353" s="677"/>
      <c r="S353" s="400"/>
      <c r="T353" s="400">
        <f>IFERROR(VLOOKUP($S353,TABLAS!$A$10:$B$14,2,FALSE),0)</f>
        <v>0</v>
      </c>
      <c r="U353" s="698"/>
      <c r="V353" s="697"/>
      <c r="W353" s="697"/>
      <c r="X353" s="443"/>
      <c r="Y353" s="401"/>
      <c r="Z353" s="401"/>
      <c r="AA353" s="401"/>
      <c r="AB353" s="401"/>
      <c r="AC353" s="401" t="str">
        <f>IFERROR(VLOOKUP(Y353,CONTROLES!$A$5:$Y$297,2,FALSE),"")</f>
        <v/>
      </c>
      <c r="AD353" s="401"/>
      <c r="AE353" s="401"/>
      <c r="AF353" s="401"/>
      <c r="AG353" s="401"/>
      <c r="AH353" s="401"/>
      <c r="AI353" s="401"/>
      <c r="AJ353" s="401"/>
      <c r="AK353" s="401"/>
      <c r="AL353" s="401" t="str">
        <f>IFERROR(VLOOKUP(AB353,CONTROLES!$A$5:$Y$297,2,FALSE),"")</f>
        <v/>
      </c>
      <c r="AM353" s="401"/>
      <c r="AN353" s="401"/>
      <c r="AO353" s="402" t="str">
        <f>IFERROR(VLOOKUP(Y353,CONTROLES!$A$6:$Y$25,24,FALSE),"")</f>
        <v/>
      </c>
      <c r="AP353" s="402" t="str">
        <f>IFERROR(VLOOKUP(Z353,CONTROLES!$A$6:$Y$25,24,FALSE),"")</f>
        <v/>
      </c>
      <c r="AQ353" s="402" t="str">
        <f>IFERROR(VLOOKUP(AA353,CONTROLES!$A$6:$Y$25,24,FALSE),"")</f>
        <v/>
      </c>
      <c r="AR353" s="402" t="str">
        <f>IFERROR(VLOOKUP(AB353,CONTROLES!$A$6:$Y$25,24,FALSE),"")</f>
        <v/>
      </c>
      <c r="AS353" s="401" t="str">
        <f>IFERROR(VLOOKUP(Y353,CONTROLES!$A$6:$Y$25,5,FALSE),"")</f>
        <v/>
      </c>
      <c r="AT353" s="401" t="str">
        <f>IFERROR(VLOOKUP(Z353,CONTROLES!$A$6:$Y$25,5,FALSE),"")</f>
        <v/>
      </c>
      <c r="AU353" s="401" t="str">
        <f>IFERROR(VLOOKUP(AA353,CONTROLES!$A$6:$Y$25,5,FALSE),"")</f>
        <v/>
      </c>
      <c r="AV353" s="401" t="str">
        <f>IFERROR(VLOOKUP(AB353,CONTROLES!$A$6:$Y$25,5,FALSE),"")</f>
        <v/>
      </c>
      <c r="AW353" s="403">
        <f t="shared" si="44"/>
        <v>0</v>
      </c>
      <c r="AX353" s="403">
        <f t="shared" si="45"/>
        <v>0</v>
      </c>
      <c r="AY353" s="676"/>
      <c r="AZ353" s="672"/>
      <c r="BA353" s="442"/>
      <c r="BB353" s="671"/>
      <c r="BC353" s="672"/>
      <c r="BD353" s="673"/>
      <c r="BE353" s="443"/>
      <c r="BF353" s="685"/>
      <c r="BG353" s="686"/>
      <c r="BH353" s="680"/>
      <c r="BI353" s="681"/>
      <c r="BJ353" s="693"/>
      <c r="BK353" s="682"/>
    </row>
    <row r="354" spans="1:63" x14ac:dyDescent="0.25">
      <c r="A354" s="669">
        <f>A347+1</f>
        <v>51</v>
      </c>
      <c r="B354" s="727" t="s">
        <v>507</v>
      </c>
      <c r="C354" s="677" t="s">
        <v>316</v>
      </c>
      <c r="D354" s="693" t="s">
        <v>508</v>
      </c>
      <c r="E354" s="725" t="s">
        <v>509</v>
      </c>
      <c r="F354" s="720" t="s">
        <v>132</v>
      </c>
      <c r="G354" s="717" t="s">
        <v>133</v>
      </c>
      <c r="H354" s="717" t="s">
        <v>134</v>
      </c>
      <c r="I354" s="695" t="s">
        <v>510</v>
      </c>
      <c r="J354" s="405">
        <v>1</v>
      </c>
      <c r="K354" s="407" t="s">
        <v>511</v>
      </c>
      <c r="L354" s="677" t="s">
        <v>487</v>
      </c>
      <c r="M354" s="677" t="s">
        <v>160</v>
      </c>
      <c r="N354" s="701" t="s">
        <v>226</v>
      </c>
      <c r="O354" s="700" t="s">
        <v>360</v>
      </c>
      <c r="P354" s="700" t="s">
        <v>488</v>
      </c>
      <c r="Q354" s="700" t="s">
        <v>325</v>
      </c>
      <c r="R354" s="677" t="s">
        <v>228</v>
      </c>
      <c r="S354" s="400" t="s">
        <v>146</v>
      </c>
      <c r="T354" s="400">
        <f>IFERROR(VLOOKUP($S354,TABLAS!$A$10:$B$14,2,FALSE),0)</f>
        <v>3</v>
      </c>
      <c r="U354" s="698" t="s">
        <v>211</v>
      </c>
      <c r="V354" s="697">
        <f>IFERROR(VLOOKUP($U354,#REF!,2,FALSE),0)</f>
        <v>0</v>
      </c>
      <c r="W354" s="697">
        <f>MAX($T354:$T360)*V354</f>
        <v>0</v>
      </c>
      <c r="X354" s="443" t="b">
        <f>IF(OR(W354="11",W354="12",W354="21",W354="22",W354="31"),"BAJO",IF(OR(W354="13",W354="23",W354="32",W354="41"),"LEVE",IF(OR(W354="14",W354="15",W354="24",W354="33",W354="43",W354="42",W354="52",W354="51"),"MODERADO",IF(OR(W354="25",W354="34",W354="35",W354="44",W354="45",W354="53",W354="54",W354="55"),"IMPORTANTE"))))</f>
        <v>0</v>
      </c>
      <c r="Y354" s="401">
        <v>3</v>
      </c>
      <c r="Z354" s="401"/>
      <c r="AA354" s="401"/>
      <c r="AB354" s="401"/>
      <c r="AC354" s="401" t="str">
        <f>IFERROR(VLOOKUP(Y354,CONTROLES!$A$5:$Y$297,2,FALSE),"")</f>
        <v>Ejecución del plan de capacitaciones</v>
      </c>
      <c r="AD354" s="401"/>
      <c r="AE354" s="401"/>
      <c r="AF354" s="401"/>
      <c r="AG354" s="401"/>
      <c r="AH354" s="401"/>
      <c r="AI354" s="401"/>
      <c r="AJ354" s="401"/>
      <c r="AK354" s="401"/>
      <c r="AL354" s="401" t="str">
        <f>IFERROR(VLOOKUP(AB354,CONTROLES!$A$5:$Y$297,2,FALSE),"")</f>
        <v/>
      </c>
      <c r="AM354" s="401"/>
      <c r="AN354" s="401"/>
      <c r="AO354" s="402">
        <f>IFERROR(VLOOKUP(Y354,CONTROLES!$A$6:$Y$25,24,FALSE),"")</f>
        <v>0.78</v>
      </c>
      <c r="AP354" s="402" t="str">
        <f>IFERROR(VLOOKUP(Z354,CONTROLES!$A$6:$Y$25,24,FALSE),"")</f>
        <v/>
      </c>
      <c r="AQ354" s="402" t="str">
        <f>IFERROR(VLOOKUP(AA354,CONTROLES!$A$6:$Y$25,24,FALSE),"")</f>
        <v/>
      </c>
      <c r="AR354" s="402" t="str">
        <f>IFERROR(VLOOKUP(AB354,CONTROLES!$A$6:$Y$25,24,FALSE),"")</f>
        <v/>
      </c>
      <c r="AS354" s="401" t="str">
        <f>IFERROR(VLOOKUP(Y354,CONTROLES!$A$6:$Y$25,5,FALSE),"")</f>
        <v>Probabilidad</v>
      </c>
      <c r="AT354" s="401" t="str">
        <f>IFERROR(VLOOKUP(Z354,CONTROLES!$A$6:$Y$25,5,FALSE),"")</f>
        <v/>
      </c>
      <c r="AU354" s="401" t="str">
        <f>IFERROR(VLOOKUP(AA354,CONTROLES!$A$6:$Y$25,5,FALSE),"")</f>
        <v/>
      </c>
      <c r="AV354" s="401" t="str">
        <f>IFERROR(VLOOKUP(AB354,CONTROLES!$A$6:$Y$25,5,FALSE),"")</f>
        <v/>
      </c>
      <c r="AW354" s="403">
        <f t="shared" ref="AW354:AW410" si="46">IFERROR(AVERAGEIFS(AO354:AR354,AS354:AV354,"Probabilidad"),0)</f>
        <v>0.78</v>
      </c>
      <c r="AX354" s="403">
        <f t="shared" ref="AX354:AX410" si="47">IFERROR(AVERAGEIFS(AO354:AR354,AS354:AV354,"Consecuencia"),0)</f>
        <v>0</v>
      </c>
      <c r="AY354" s="674" t="str">
        <f>IF(MAX(AX354:AX360)&gt;MAX(BF354:BF360),"Consecuencia",IF(MAX(AX354:AX360)&gt;MAX(BF354:BF360),"Probabilidad",""))</f>
        <v/>
      </c>
      <c r="AZ354" s="672">
        <f>IF(AY354="Probabilidad",MAX(BF354:BF360),MAX(AX354:AX360))</f>
        <v>0</v>
      </c>
      <c r="BA354" s="440" t="str" cm="1">
        <f t="array" ref="BA354">IF(OR(AY354="Consecuencia",AY354="Probabilidad"),IF(AZ354&lt;CONTROLES!$AA$16:$AB$16,IF(AND(AZ354&gt;=CONTROLES!$AA$15,AZ354&lt;CONTROLES!$AB$15),CONTROLES!$AC$15,IF(AND(AZ354&gt;=CONTROLES!$AA$14,AZ354&lt;CONTROLES!$AB$14),CONTROLES!$AC$14,IF(AND(AZ354&gt;=CONTROLES!$AA$13,AZ354&lt;CONTROLES!$AB$13),CONTROLES!$AC$13,IF(AND(AZ354&gt;=CONTROLES!$AA$12,AZ354&lt;=CONTROLES!$AB$12),CONTROLES!$AC$12))))),"")</f>
        <v/>
      </c>
      <c r="BB354" s="671" t="s">
        <v>144</v>
      </c>
      <c r="BC354" s="672">
        <f>VLOOKUP(BB354,TABLAS!$A$10:$B$14,2,FALSE)</f>
        <v>5</v>
      </c>
      <c r="BD354" s="673" t="s">
        <v>211</v>
      </c>
      <c r="BE354" s="443">
        <f>VLOOKUP(BD354,TABLAS!$A$2:$B$6,2,FALSE)</f>
        <v>2</v>
      </c>
      <c r="BF354" s="683" t="str">
        <f>BC354&amp;BE354</f>
        <v>52</v>
      </c>
      <c r="BG354" s="686" t="str">
        <f>IF(OR(BF354="11",BF354="12",BF354="21",BF354="22",BF354="31"),"BAJO",IF(OR(BF354="13",BF354="23",BF354="32",BF354="41"),"LEVE",IF(OR(BF354="14",BF354="15",BF354="24",BF354="33",BF354="43",BF354="42",BF354="52",BF354="51"),"MODERADO",IF(OR(BF354="25",BF354="34",BF354="35",BF354="44",BF354="45",BF354="53",BF354="54",BF354="55"),"IMPORTANTE",""))))</f>
        <v>MODERADO</v>
      </c>
      <c r="BH354" s="678" t="s">
        <v>148</v>
      </c>
      <c r="BI354" s="694" t="s">
        <v>189</v>
      </c>
      <c r="BJ354" s="695" t="str">
        <f>IF(BH354="SI","NO","SI")</f>
        <v>NO</v>
      </c>
      <c r="BK354" s="696"/>
    </row>
    <row r="355" spans="1:63" ht="14.4" x14ac:dyDescent="0.3">
      <c r="A355" s="669"/>
      <c r="B355" s="728"/>
      <c r="C355" s="677"/>
      <c r="D355" s="715"/>
      <c r="E355" s="726"/>
      <c r="F355" s="720"/>
      <c r="G355" s="717"/>
      <c r="H355" s="717"/>
      <c r="I355" s="695"/>
      <c r="J355" s="408"/>
      <c r="K355" s="409"/>
      <c r="L355" s="677"/>
      <c r="M355" s="677"/>
      <c r="N355" s="701"/>
      <c r="O355" s="700"/>
      <c r="P355" s="700"/>
      <c r="Q355" s="700"/>
      <c r="R355" s="677"/>
      <c r="S355" s="400"/>
      <c r="T355" s="400">
        <f>IFERROR(VLOOKUP($S355,TABLAS!$A$10:$B$14,2,FALSE),0)</f>
        <v>0</v>
      </c>
      <c r="U355" s="698"/>
      <c r="V355" s="697"/>
      <c r="W355" s="697"/>
      <c r="X355" s="443"/>
      <c r="Y355" s="401"/>
      <c r="Z355" s="401"/>
      <c r="AA355" s="401"/>
      <c r="AB355" s="401"/>
      <c r="AC355" s="401" t="str">
        <f>IFERROR(VLOOKUP(Y355,CONTROLES!$A$5:$Y$297,2,FALSE),"")</f>
        <v/>
      </c>
      <c r="AD355" s="401"/>
      <c r="AE355" s="401"/>
      <c r="AF355" s="401"/>
      <c r="AG355" s="401"/>
      <c r="AH355" s="401"/>
      <c r="AI355" s="401"/>
      <c r="AJ355" s="401"/>
      <c r="AK355" s="401"/>
      <c r="AL355" s="401" t="str">
        <f>IFERROR(VLOOKUP(AB355,CONTROLES!$A$5:$Y$297,2,FALSE),"")</f>
        <v/>
      </c>
      <c r="AM355" s="401"/>
      <c r="AN355" s="401"/>
      <c r="AO355" s="402" t="str">
        <f>IFERROR(VLOOKUP(Y355,CONTROLES!$A$6:$Y$25,24,FALSE),"")</f>
        <v/>
      </c>
      <c r="AP355" s="402" t="str">
        <f>IFERROR(VLOOKUP(Z355,CONTROLES!$A$6:$Y$25,24,FALSE),"")</f>
        <v/>
      </c>
      <c r="AQ355" s="402" t="str">
        <f>IFERROR(VLOOKUP(AA355,CONTROLES!$A$6:$Y$25,24,FALSE),"")</f>
        <v/>
      </c>
      <c r="AR355" s="402" t="str">
        <f>IFERROR(VLOOKUP(AB355,CONTROLES!$A$6:$Y$25,24,FALSE),"")</f>
        <v/>
      </c>
      <c r="AS355" s="401" t="str">
        <f>IFERROR(VLOOKUP(Y355,CONTROLES!$A$6:$Y$25,5,FALSE),"")</f>
        <v/>
      </c>
      <c r="AT355" s="401" t="str">
        <f>IFERROR(VLOOKUP(Z355,CONTROLES!$A$6:$Y$25,5,FALSE),"")</f>
        <v/>
      </c>
      <c r="AU355" s="401" t="str">
        <f>IFERROR(VLOOKUP(AA355,CONTROLES!$A$6:$Y$25,5,FALSE),"")</f>
        <v/>
      </c>
      <c r="AV355" s="401" t="str">
        <f>IFERROR(VLOOKUP(AB355,CONTROLES!$A$6:$Y$25,5,FALSE),"")</f>
        <v/>
      </c>
      <c r="AW355" s="403">
        <f t="shared" si="46"/>
        <v>0</v>
      </c>
      <c r="AX355" s="403">
        <f t="shared" si="47"/>
        <v>0</v>
      </c>
      <c r="AY355" s="675"/>
      <c r="AZ355" s="672"/>
      <c r="BA355" s="441"/>
      <c r="BB355" s="671"/>
      <c r="BC355" s="672"/>
      <c r="BD355" s="673"/>
      <c r="BE355" s="443"/>
      <c r="BF355" s="684"/>
      <c r="BG355" s="686"/>
      <c r="BH355" s="679"/>
      <c r="BI355" s="694"/>
      <c r="BJ355" s="695"/>
      <c r="BK355" s="696"/>
    </row>
    <row r="356" spans="1:63" x14ac:dyDescent="0.25">
      <c r="A356" s="669"/>
      <c r="B356" s="728"/>
      <c r="C356" s="677"/>
      <c r="D356" s="715"/>
      <c r="E356" s="726"/>
      <c r="F356" s="720"/>
      <c r="G356" s="717"/>
      <c r="H356" s="717"/>
      <c r="I356" s="695"/>
      <c r="J356" s="405"/>
      <c r="K356" s="398"/>
      <c r="L356" s="677"/>
      <c r="M356" s="677"/>
      <c r="N356" s="701"/>
      <c r="O356" s="700"/>
      <c r="P356" s="700"/>
      <c r="Q356" s="700"/>
      <c r="R356" s="677"/>
      <c r="S356" s="400"/>
      <c r="T356" s="400">
        <f>IFERROR(VLOOKUP($S356,TABLAS!$A$10:$B$14,2,FALSE),0)</f>
        <v>0</v>
      </c>
      <c r="U356" s="698"/>
      <c r="V356" s="697"/>
      <c r="W356" s="697"/>
      <c r="X356" s="443"/>
      <c r="Y356" s="401"/>
      <c r="Z356" s="401"/>
      <c r="AA356" s="401"/>
      <c r="AB356" s="401"/>
      <c r="AC356" s="401" t="str">
        <f>IFERROR(VLOOKUP(Y356,CONTROLES!$A$5:$Y$297,2,FALSE),"")</f>
        <v/>
      </c>
      <c r="AD356" s="401"/>
      <c r="AE356" s="401"/>
      <c r="AF356" s="401"/>
      <c r="AG356" s="401"/>
      <c r="AH356" s="401"/>
      <c r="AI356" s="401"/>
      <c r="AJ356" s="401"/>
      <c r="AK356" s="401"/>
      <c r="AL356" s="401" t="str">
        <f>IFERROR(VLOOKUP(AB356,CONTROLES!$A$5:$Y$297,2,FALSE),"")</f>
        <v/>
      </c>
      <c r="AM356" s="401"/>
      <c r="AN356" s="401"/>
      <c r="AO356" s="402" t="str">
        <f>IFERROR(VLOOKUP(Y356,CONTROLES!$A$6:$Y$25,24,FALSE),"")</f>
        <v/>
      </c>
      <c r="AP356" s="402" t="str">
        <f>IFERROR(VLOOKUP(Z356,CONTROLES!$A$6:$Y$25,24,FALSE),"")</f>
        <v/>
      </c>
      <c r="AQ356" s="402" t="str">
        <f>IFERROR(VLOOKUP(AA356,CONTROLES!$A$6:$Y$25,24,FALSE),"")</f>
        <v/>
      </c>
      <c r="AR356" s="402" t="str">
        <f>IFERROR(VLOOKUP(AB356,CONTROLES!$A$6:$Y$25,24,FALSE),"")</f>
        <v/>
      </c>
      <c r="AS356" s="401" t="str">
        <f>IFERROR(VLOOKUP(Y356,CONTROLES!$A$6:$Y$25,5,FALSE),"")</f>
        <v/>
      </c>
      <c r="AT356" s="401" t="str">
        <f>IFERROR(VLOOKUP(Z356,CONTROLES!$A$6:$Y$25,5,FALSE),"")</f>
        <v/>
      </c>
      <c r="AU356" s="401" t="str">
        <f>IFERROR(VLOOKUP(AA356,CONTROLES!$A$6:$Y$25,5,FALSE),"")</f>
        <v/>
      </c>
      <c r="AV356" s="401" t="str">
        <f>IFERROR(VLOOKUP(AB356,CONTROLES!$A$6:$Y$25,5,FALSE),"")</f>
        <v/>
      </c>
      <c r="AW356" s="403">
        <f t="shared" si="46"/>
        <v>0</v>
      </c>
      <c r="AX356" s="403">
        <f t="shared" si="47"/>
        <v>0</v>
      </c>
      <c r="AY356" s="675"/>
      <c r="AZ356" s="672"/>
      <c r="BA356" s="441"/>
      <c r="BB356" s="671"/>
      <c r="BC356" s="672"/>
      <c r="BD356" s="673"/>
      <c r="BE356" s="443"/>
      <c r="BF356" s="684"/>
      <c r="BG356" s="686"/>
      <c r="BH356" s="679"/>
      <c r="BI356" s="694"/>
      <c r="BJ356" s="695"/>
      <c r="BK356" s="696"/>
    </row>
    <row r="357" spans="1:63" x14ac:dyDescent="0.25">
      <c r="A357" s="669"/>
      <c r="B357" s="728"/>
      <c r="C357" s="677"/>
      <c r="D357" s="715"/>
      <c r="E357" s="726"/>
      <c r="F357" s="720"/>
      <c r="G357" s="717"/>
      <c r="H357" s="717"/>
      <c r="I357" s="695"/>
      <c r="J357" s="405"/>
      <c r="K357" s="398"/>
      <c r="L357" s="677"/>
      <c r="M357" s="677"/>
      <c r="N357" s="701"/>
      <c r="O357" s="700"/>
      <c r="P357" s="700"/>
      <c r="Q357" s="700"/>
      <c r="R357" s="677"/>
      <c r="S357" s="400"/>
      <c r="T357" s="400">
        <f>IFERROR(VLOOKUP($S357,TABLAS!$A$10:$B$14,2,FALSE),0)</f>
        <v>0</v>
      </c>
      <c r="U357" s="698"/>
      <c r="V357" s="697"/>
      <c r="W357" s="697"/>
      <c r="X357" s="443"/>
      <c r="Y357" s="401"/>
      <c r="Z357" s="401"/>
      <c r="AA357" s="401"/>
      <c r="AB357" s="401"/>
      <c r="AC357" s="401" t="str">
        <f>IFERROR(VLOOKUP(Y357,CONTROLES!$A$5:$Y$297,2,FALSE),"")</f>
        <v/>
      </c>
      <c r="AD357" s="401"/>
      <c r="AE357" s="401"/>
      <c r="AF357" s="401"/>
      <c r="AG357" s="401"/>
      <c r="AH357" s="401"/>
      <c r="AI357" s="401"/>
      <c r="AJ357" s="401"/>
      <c r="AK357" s="401"/>
      <c r="AL357" s="401" t="str">
        <f>IFERROR(VLOOKUP(AB357,CONTROLES!$A$5:$Y$297,2,FALSE),"")</f>
        <v/>
      </c>
      <c r="AM357" s="401"/>
      <c r="AN357" s="401"/>
      <c r="AO357" s="402" t="str">
        <f>IFERROR(VLOOKUP(Y357,CONTROLES!$A$6:$Y$25,24,FALSE),"")</f>
        <v/>
      </c>
      <c r="AP357" s="402" t="str">
        <f>IFERROR(VLOOKUP(Z357,CONTROLES!$A$6:$Y$25,24,FALSE),"")</f>
        <v/>
      </c>
      <c r="AQ357" s="402" t="str">
        <f>IFERROR(VLOOKUP(AA357,CONTROLES!$A$6:$Y$25,24,FALSE),"")</f>
        <v/>
      </c>
      <c r="AR357" s="402" t="str">
        <f>IFERROR(VLOOKUP(AB357,CONTROLES!$A$6:$Y$25,24,FALSE),"")</f>
        <v/>
      </c>
      <c r="AS357" s="401" t="str">
        <f>IFERROR(VLOOKUP(Y357,CONTROLES!$A$6:$Y$25,5,FALSE),"")</f>
        <v/>
      </c>
      <c r="AT357" s="401" t="str">
        <f>IFERROR(VLOOKUP(Z357,CONTROLES!$A$6:$Y$25,5,FALSE),"")</f>
        <v/>
      </c>
      <c r="AU357" s="401" t="str">
        <f>IFERROR(VLOOKUP(AA357,CONTROLES!$A$6:$Y$25,5,FALSE),"")</f>
        <v/>
      </c>
      <c r="AV357" s="401" t="str">
        <f>IFERROR(VLOOKUP(AB357,CONTROLES!$A$6:$Y$25,5,FALSE),"")</f>
        <v/>
      </c>
      <c r="AW357" s="403">
        <f t="shared" si="46"/>
        <v>0</v>
      </c>
      <c r="AX357" s="403">
        <f t="shared" si="47"/>
        <v>0</v>
      </c>
      <c r="AY357" s="675"/>
      <c r="AZ357" s="672"/>
      <c r="BA357" s="441"/>
      <c r="BB357" s="671"/>
      <c r="BC357" s="672"/>
      <c r="BD357" s="673"/>
      <c r="BE357" s="443"/>
      <c r="BF357" s="684"/>
      <c r="BG357" s="686"/>
      <c r="BH357" s="679"/>
      <c r="BI357" s="694"/>
      <c r="BJ357" s="695"/>
      <c r="BK357" s="696"/>
    </row>
    <row r="358" spans="1:63" x14ac:dyDescent="0.25">
      <c r="A358" s="669"/>
      <c r="B358" s="728"/>
      <c r="C358" s="677"/>
      <c r="D358" s="715"/>
      <c r="E358" s="726"/>
      <c r="F358" s="720"/>
      <c r="G358" s="717"/>
      <c r="H358" s="717"/>
      <c r="I358" s="695"/>
      <c r="J358" s="405"/>
      <c r="K358" s="398"/>
      <c r="L358" s="677"/>
      <c r="M358" s="677"/>
      <c r="N358" s="701"/>
      <c r="O358" s="700"/>
      <c r="P358" s="700"/>
      <c r="Q358" s="700"/>
      <c r="R358" s="677"/>
      <c r="S358" s="400"/>
      <c r="T358" s="400">
        <f>IFERROR(VLOOKUP($S358,TABLAS!$A$10:$B$14,2,FALSE),0)</f>
        <v>0</v>
      </c>
      <c r="U358" s="698"/>
      <c r="V358" s="697"/>
      <c r="W358" s="697"/>
      <c r="X358" s="443"/>
      <c r="Y358" s="401"/>
      <c r="Z358" s="401"/>
      <c r="AA358" s="401"/>
      <c r="AB358" s="401"/>
      <c r="AC358" s="401" t="str">
        <f>IFERROR(VLOOKUP(Y358,CONTROLES!$A$5:$Y$297,2,FALSE),"")</f>
        <v/>
      </c>
      <c r="AD358" s="401"/>
      <c r="AE358" s="401"/>
      <c r="AF358" s="401"/>
      <c r="AG358" s="401"/>
      <c r="AH358" s="401"/>
      <c r="AI358" s="401"/>
      <c r="AJ358" s="401"/>
      <c r="AK358" s="401"/>
      <c r="AL358" s="401" t="str">
        <f>IFERROR(VLOOKUP(AB358,CONTROLES!$A$5:$Y$297,2,FALSE),"")</f>
        <v/>
      </c>
      <c r="AM358" s="401"/>
      <c r="AN358" s="401"/>
      <c r="AO358" s="402" t="str">
        <f>IFERROR(VLOOKUP(Y358,CONTROLES!$A$6:$Y$25,24,FALSE),"")</f>
        <v/>
      </c>
      <c r="AP358" s="402" t="str">
        <f>IFERROR(VLOOKUP(Z358,CONTROLES!$A$6:$Y$25,24,FALSE),"")</f>
        <v/>
      </c>
      <c r="AQ358" s="402" t="str">
        <f>IFERROR(VLOOKUP(AA358,CONTROLES!$A$6:$Y$25,24,FALSE),"")</f>
        <v/>
      </c>
      <c r="AR358" s="402" t="str">
        <f>IFERROR(VLOOKUP(AB358,CONTROLES!$A$6:$Y$25,24,FALSE),"")</f>
        <v/>
      </c>
      <c r="AS358" s="401" t="str">
        <f>IFERROR(VLOOKUP(Y358,CONTROLES!$A$6:$Y$25,5,FALSE),"")</f>
        <v/>
      </c>
      <c r="AT358" s="401" t="str">
        <f>IFERROR(VLOOKUP(Z358,CONTROLES!$A$6:$Y$25,5,FALSE),"")</f>
        <v/>
      </c>
      <c r="AU358" s="401" t="str">
        <f>IFERROR(VLOOKUP(AA358,CONTROLES!$A$6:$Y$25,5,FALSE),"")</f>
        <v/>
      </c>
      <c r="AV358" s="401" t="str">
        <f>IFERROR(VLOOKUP(AB358,CONTROLES!$A$6:$Y$25,5,FALSE),"")</f>
        <v/>
      </c>
      <c r="AW358" s="403">
        <f t="shared" si="46"/>
        <v>0</v>
      </c>
      <c r="AX358" s="403">
        <f t="shared" si="47"/>
        <v>0</v>
      </c>
      <c r="AY358" s="675"/>
      <c r="AZ358" s="672"/>
      <c r="BA358" s="441"/>
      <c r="BB358" s="671"/>
      <c r="BC358" s="672"/>
      <c r="BD358" s="673"/>
      <c r="BE358" s="443"/>
      <c r="BF358" s="684"/>
      <c r="BG358" s="686"/>
      <c r="BH358" s="679"/>
      <c r="BI358" s="694"/>
      <c r="BJ358" s="695"/>
      <c r="BK358" s="696"/>
    </row>
    <row r="359" spans="1:63" x14ac:dyDescent="0.25">
      <c r="A359" s="669"/>
      <c r="B359" s="728"/>
      <c r="C359" s="677"/>
      <c r="D359" s="715"/>
      <c r="E359" s="726"/>
      <c r="F359" s="720"/>
      <c r="G359" s="717"/>
      <c r="H359" s="717"/>
      <c r="I359" s="695"/>
      <c r="J359" s="405"/>
      <c r="K359" s="398"/>
      <c r="L359" s="677"/>
      <c r="M359" s="677"/>
      <c r="N359" s="701"/>
      <c r="O359" s="700"/>
      <c r="P359" s="700"/>
      <c r="Q359" s="700"/>
      <c r="R359" s="677"/>
      <c r="S359" s="400"/>
      <c r="T359" s="400">
        <f>IFERROR(VLOOKUP($S359,TABLAS!$A$10:$B$14,2,FALSE),0)</f>
        <v>0</v>
      </c>
      <c r="U359" s="698"/>
      <c r="V359" s="697"/>
      <c r="W359" s="697"/>
      <c r="X359" s="443"/>
      <c r="Y359" s="401"/>
      <c r="Z359" s="401"/>
      <c r="AA359" s="401"/>
      <c r="AB359" s="401"/>
      <c r="AC359" s="401" t="str">
        <f>IFERROR(VLOOKUP(Y359,CONTROLES!$A$5:$Y$297,2,FALSE),"")</f>
        <v/>
      </c>
      <c r="AD359" s="401"/>
      <c r="AE359" s="401"/>
      <c r="AF359" s="401"/>
      <c r="AG359" s="401"/>
      <c r="AH359" s="401"/>
      <c r="AI359" s="401"/>
      <c r="AJ359" s="401"/>
      <c r="AK359" s="401"/>
      <c r="AL359" s="401" t="str">
        <f>IFERROR(VLOOKUP(AB359,CONTROLES!$A$5:$Y$297,2,FALSE),"")</f>
        <v/>
      </c>
      <c r="AM359" s="401"/>
      <c r="AN359" s="401"/>
      <c r="AO359" s="402" t="str">
        <f>IFERROR(VLOOKUP(Y359,CONTROLES!$A$6:$Y$25,24,FALSE),"")</f>
        <v/>
      </c>
      <c r="AP359" s="402" t="str">
        <f>IFERROR(VLOOKUP(Z359,CONTROLES!$A$6:$Y$25,24,FALSE),"")</f>
        <v/>
      </c>
      <c r="AQ359" s="402" t="str">
        <f>IFERROR(VLOOKUP(AA359,CONTROLES!$A$6:$Y$25,24,FALSE),"")</f>
        <v/>
      </c>
      <c r="AR359" s="402" t="str">
        <f>IFERROR(VLOOKUP(AB359,CONTROLES!$A$6:$Y$25,24,FALSE),"")</f>
        <v/>
      </c>
      <c r="AS359" s="401" t="str">
        <f>IFERROR(VLOOKUP(Y359,CONTROLES!$A$6:$Y$25,5,FALSE),"")</f>
        <v/>
      </c>
      <c r="AT359" s="401" t="str">
        <f>IFERROR(VLOOKUP(Z359,CONTROLES!$A$6:$Y$25,5,FALSE),"")</f>
        <v/>
      </c>
      <c r="AU359" s="401" t="str">
        <f>IFERROR(VLOOKUP(AA359,CONTROLES!$A$6:$Y$25,5,FALSE),"")</f>
        <v/>
      </c>
      <c r="AV359" s="401" t="str">
        <f>IFERROR(VLOOKUP(AB359,CONTROLES!$A$6:$Y$25,5,FALSE),"")</f>
        <v/>
      </c>
      <c r="AW359" s="403">
        <f t="shared" si="46"/>
        <v>0</v>
      </c>
      <c r="AX359" s="403">
        <f t="shared" si="47"/>
        <v>0</v>
      </c>
      <c r="AY359" s="675"/>
      <c r="AZ359" s="672"/>
      <c r="BA359" s="441"/>
      <c r="BB359" s="671"/>
      <c r="BC359" s="672"/>
      <c r="BD359" s="673"/>
      <c r="BE359" s="443"/>
      <c r="BF359" s="684"/>
      <c r="BG359" s="686"/>
      <c r="BH359" s="679"/>
      <c r="BI359" s="694"/>
      <c r="BJ359" s="695"/>
      <c r="BK359" s="696"/>
    </row>
    <row r="360" spans="1:63" x14ac:dyDescent="0.25">
      <c r="A360" s="669"/>
      <c r="B360" s="729"/>
      <c r="C360" s="677"/>
      <c r="D360" s="716"/>
      <c r="E360" s="726"/>
      <c r="F360" s="720"/>
      <c r="G360" s="717"/>
      <c r="H360" s="717"/>
      <c r="I360" s="695"/>
      <c r="J360" s="405"/>
      <c r="K360" s="398"/>
      <c r="L360" s="677"/>
      <c r="M360" s="677"/>
      <c r="N360" s="701"/>
      <c r="O360" s="700"/>
      <c r="P360" s="700"/>
      <c r="Q360" s="700"/>
      <c r="R360" s="677"/>
      <c r="S360" s="400"/>
      <c r="T360" s="400">
        <f>IFERROR(VLOOKUP($S360,TABLAS!$A$10:$B$14,2,FALSE),0)</f>
        <v>0</v>
      </c>
      <c r="U360" s="698"/>
      <c r="V360" s="697"/>
      <c r="W360" s="697"/>
      <c r="X360" s="443"/>
      <c r="Y360" s="401"/>
      <c r="Z360" s="401"/>
      <c r="AA360" s="401"/>
      <c r="AB360" s="401"/>
      <c r="AC360" s="401" t="str">
        <f>IFERROR(VLOOKUP(Y360,CONTROLES!$A$5:$Y$297,2,FALSE),"")</f>
        <v/>
      </c>
      <c r="AD360" s="401"/>
      <c r="AE360" s="401"/>
      <c r="AF360" s="401"/>
      <c r="AG360" s="401"/>
      <c r="AH360" s="401"/>
      <c r="AI360" s="401"/>
      <c r="AJ360" s="401"/>
      <c r="AK360" s="401"/>
      <c r="AL360" s="401" t="str">
        <f>IFERROR(VLOOKUP(AB360,CONTROLES!$A$5:$Y$297,2,FALSE),"")</f>
        <v/>
      </c>
      <c r="AM360" s="401"/>
      <c r="AN360" s="401"/>
      <c r="AO360" s="402" t="str">
        <f>IFERROR(VLOOKUP(Y360,CONTROLES!$A$6:$Y$25,24,FALSE),"")</f>
        <v/>
      </c>
      <c r="AP360" s="402" t="str">
        <f>IFERROR(VLOOKUP(Z360,CONTROLES!$A$6:$Y$25,24,FALSE),"")</f>
        <v/>
      </c>
      <c r="AQ360" s="402" t="str">
        <f>IFERROR(VLOOKUP(AA360,CONTROLES!$A$6:$Y$25,24,FALSE),"")</f>
        <v/>
      </c>
      <c r="AR360" s="402" t="str">
        <f>IFERROR(VLOOKUP(AB360,CONTROLES!$A$6:$Y$25,24,FALSE),"")</f>
        <v/>
      </c>
      <c r="AS360" s="401" t="str">
        <f>IFERROR(VLOOKUP(Y360,CONTROLES!$A$6:$Y$25,5,FALSE),"")</f>
        <v/>
      </c>
      <c r="AT360" s="401" t="str">
        <f>IFERROR(VLOOKUP(Z360,CONTROLES!$A$6:$Y$25,5,FALSE),"")</f>
        <v/>
      </c>
      <c r="AU360" s="401" t="str">
        <f>IFERROR(VLOOKUP(AA360,CONTROLES!$A$6:$Y$25,5,FALSE),"")</f>
        <v/>
      </c>
      <c r="AV360" s="401" t="str">
        <f>IFERROR(VLOOKUP(AB360,CONTROLES!$A$6:$Y$25,5,FALSE),"")</f>
        <v/>
      </c>
      <c r="AW360" s="403">
        <f t="shared" si="46"/>
        <v>0</v>
      </c>
      <c r="AX360" s="403">
        <f t="shared" si="47"/>
        <v>0</v>
      </c>
      <c r="AY360" s="676"/>
      <c r="AZ360" s="672"/>
      <c r="BA360" s="442"/>
      <c r="BB360" s="671"/>
      <c r="BC360" s="672"/>
      <c r="BD360" s="673"/>
      <c r="BE360" s="443"/>
      <c r="BF360" s="685"/>
      <c r="BG360" s="686"/>
      <c r="BH360" s="680"/>
      <c r="BI360" s="694"/>
      <c r="BJ360" s="695"/>
      <c r="BK360" s="696"/>
    </row>
    <row r="361" spans="1:63" x14ac:dyDescent="0.25">
      <c r="A361" s="429">
        <f>A354+1</f>
        <v>52</v>
      </c>
      <c r="B361" s="654" t="s">
        <v>512</v>
      </c>
      <c r="C361" s="649" t="s">
        <v>316</v>
      </c>
      <c r="D361" s="517" t="s">
        <v>513</v>
      </c>
      <c r="E361" s="563" t="s">
        <v>514</v>
      </c>
      <c r="F361" s="657" t="s">
        <v>132</v>
      </c>
      <c r="G361" s="657" t="s">
        <v>133</v>
      </c>
      <c r="H361" s="657" t="s">
        <v>134</v>
      </c>
      <c r="I361" s="517"/>
      <c r="J361" s="160"/>
      <c r="K361" s="159"/>
      <c r="L361" s="649"/>
      <c r="M361" s="649" t="s">
        <v>160</v>
      </c>
      <c r="N361" s="650" t="s">
        <v>161</v>
      </c>
      <c r="O361" s="651" t="s">
        <v>162</v>
      </c>
      <c r="P361" s="651"/>
      <c r="Q361" s="651"/>
      <c r="R361" s="649" t="s">
        <v>243</v>
      </c>
      <c r="S361" s="73"/>
      <c r="T361" s="162">
        <f>IFERROR(VLOOKUP($S361,TABLAS!$A$10:$B$14,2,FALSE),0)</f>
        <v>0</v>
      </c>
      <c r="U361" s="652" t="s">
        <v>145</v>
      </c>
      <c r="V361" s="647">
        <f>IFERROR(VLOOKUP($U361,#REF!,2,FALSE),0)</f>
        <v>0</v>
      </c>
      <c r="W361" s="647">
        <f>MAX($T361:$T367)*V361</f>
        <v>0</v>
      </c>
      <c r="X361" s="493" t="b">
        <f>IF(OR(W361="11",W361="12",W361="21",W361="22",W361="31"),"BAJO",IF(OR(W361="13",W361="23",W361="32",W361="41"),"LEVE",IF(OR(W361="14",W361="15",W361="24",W361="33",W361="43",W361="42",W361="52",W361="51"),"MODERADO",IF(OR(W361="25",W361="34",W361="35",W361="44",W361="45",W361="53",W361="54",W361="55"),"IMPORTANTE"))))</f>
        <v>0</v>
      </c>
      <c r="Y361" s="63"/>
      <c r="Z361" s="63"/>
      <c r="AA361" s="63"/>
      <c r="AB361" s="63"/>
      <c r="AC361" s="401" t="str">
        <f>IFERROR(VLOOKUP(Y361,CONTROLES!$A$5:$Y$297,2,FALSE),"")</f>
        <v/>
      </c>
      <c r="AD361" s="63"/>
      <c r="AE361" s="63"/>
      <c r="AF361" s="63"/>
      <c r="AG361" s="63"/>
      <c r="AH361" s="63"/>
      <c r="AI361" s="63"/>
      <c r="AJ361" s="63"/>
      <c r="AK361" s="63"/>
      <c r="AL361" s="63" t="str">
        <f>IFERROR(VLOOKUP(AB361,CONTROLES!$A$5:$Y$297,2,FALSE),"")</f>
        <v/>
      </c>
      <c r="AM361" s="63"/>
      <c r="AN361" s="63"/>
      <c r="AO361" s="163" t="str">
        <f>IFERROR(VLOOKUP(Y361,CONTROLES!$A$6:$Y$25,24,FALSE),"")</f>
        <v/>
      </c>
      <c r="AP361" s="163" t="str">
        <f>IFERROR(VLOOKUP(Z361,CONTROLES!$A$6:$Y$25,24,FALSE),"")</f>
        <v/>
      </c>
      <c r="AQ361" s="163" t="str">
        <f>IFERROR(VLOOKUP(AA361,CONTROLES!$A$6:$Y$25,24,FALSE),"")</f>
        <v/>
      </c>
      <c r="AR361" s="163" t="str">
        <f>IFERROR(VLOOKUP(AB361,CONTROLES!$A$6:$Y$25,24,FALSE),"")</f>
        <v/>
      </c>
      <c r="AS361" s="72" t="str">
        <f>IFERROR(VLOOKUP(Y361,CONTROLES!$A$6:$Y$25,5,FALSE),"")</f>
        <v/>
      </c>
      <c r="AT361" s="72" t="str">
        <f>IFERROR(VLOOKUP(Z361,CONTROLES!$A$6:$Y$25,5,FALSE),"")</f>
        <v/>
      </c>
      <c r="AU361" s="72" t="str">
        <f>IFERROR(VLOOKUP(AA361,CONTROLES!$A$6:$Y$25,5,FALSE),"")</f>
        <v/>
      </c>
      <c r="AV361" s="72" t="str">
        <f>IFERROR(VLOOKUP(AB361,CONTROLES!$A$6:$Y$25,5,FALSE),"")</f>
        <v/>
      </c>
      <c r="AW361" s="143">
        <f t="shared" si="46"/>
        <v>0</v>
      </c>
      <c r="AX361" s="143">
        <f t="shared" si="47"/>
        <v>0</v>
      </c>
      <c r="AY361" s="522" t="str">
        <f>IF(MAX(AX361:AX367)&gt;MAX(BF361:BF367),"Consecuencia",IF(MAX(AX361:AX367)&gt;MAX(BF361:BF367),"Probabilidad",""))</f>
        <v/>
      </c>
      <c r="AZ361" s="510">
        <f>IF(AY361="Probabilidad",MAX(BF361:BF367),MAX(AX361:AX367))</f>
        <v>0</v>
      </c>
      <c r="BA361" s="506" t="str" cm="1">
        <f t="array" ref="BA361">IF(OR(AY361="Consecuencia",AY361="Probabilidad"),IF(AZ361&lt;CONTROLES!$AA$16:$AB$16,IF(AND(AZ361&gt;=CONTROLES!$AA$15,AZ361&lt;CONTROLES!$AB$15),CONTROLES!$AC$15,IF(AND(AZ361&gt;=CONTROLES!$AA$14,AZ361&lt;CONTROLES!$AB$14),CONTROLES!$AC$14,IF(AND(AZ361&gt;=CONTROLES!$AA$13,AZ361&lt;CONTROLES!$AB$13),CONTROLES!$AC$13,IF(AND(AZ361&gt;=CONTROLES!$AA$12,AZ361&lt;=CONTROLES!$AB$12),CONTROLES!$AC$12))))),"")</f>
        <v/>
      </c>
      <c r="BB361" s="508" t="s">
        <v>144</v>
      </c>
      <c r="BC361" s="510">
        <f>VLOOKUP(BB361,TABLAS!$A$10:$B$14,2,FALSE)</f>
        <v>5</v>
      </c>
      <c r="BD361" s="512" t="s">
        <v>211</v>
      </c>
      <c r="BE361" s="493">
        <f>VLOOKUP(BD361,TABLAS!$A$2:$B$6,2,FALSE)</f>
        <v>2</v>
      </c>
      <c r="BF361" s="642" t="str">
        <f>BC361&amp;BE361</f>
        <v>52</v>
      </c>
      <c r="BG361" s="645" t="str">
        <f>IF(OR(BF361="11",BF361="12",BF361="21",BF361="22",BF361="31"),"BAJO",IF(OR(BF361="13",BF361="23",BF361="32",BF361="41"),"LEVE",IF(OR(BF361="14",BF361="15",BF361="24",BF361="33",BF361="43",BF361="42",BF361="52",BF361="51"),"MODERADO",IF(OR(BF361="25",BF361="34",BF361="35",BF361="44",BF361="45",BF361="53",BF361="54",BF361="55"),"IMPORTANTE",""))))</f>
        <v>MODERADO</v>
      </c>
      <c r="BH361" s="532" t="s">
        <v>148</v>
      </c>
      <c r="BI361" s="514" t="s">
        <v>189</v>
      </c>
      <c r="BJ361" s="516" t="str">
        <f>IF(BH361="SI","NO","SI")</f>
        <v>NO</v>
      </c>
      <c r="BK361" s="516"/>
    </row>
    <row r="362" spans="1:63" x14ac:dyDescent="0.25">
      <c r="A362" s="429"/>
      <c r="B362" s="655"/>
      <c r="C362" s="649"/>
      <c r="D362" s="563"/>
      <c r="E362" s="563"/>
      <c r="F362" s="657"/>
      <c r="G362" s="657"/>
      <c r="H362" s="657"/>
      <c r="I362" s="563"/>
      <c r="J362" s="160"/>
      <c r="K362" s="159"/>
      <c r="L362" s="649"/>
      <c r="M362" s="649"/>
      <c r="N362" s="650"/>
      <c r="O362" s="651"/>
      <c r="P362" s="651"/>
      <c r="Q362" s="651"/>
      <c r="R362" s="649"/>
      <c r="S362" s="73"/>
      <c r="T362" s="162">
        <f>IFERROR(VLOOKUP($S362,TABLAS!$A$10:$B$14,2,FALSE),0)</f>
        <v>0</v>
      </c>
      <c r="U362" s="652"/>
      <c r="V362" s="647"/>
      <c r="W362" s="647"/>
      <c r="X362" s="493"/>
      <c r="Y362" s="63"/>
      <c r="Z362" s="63"/>
      <c r="AA362" s="63"/>
      <c r="AB362" s="63"/>
      <c r="AC362" s="401" t="str">
        <f>IFERROR(VLOOKUP(Y362,CONTROLES!$A$5:$Y$297,2,FALSE),"")</f>
        <v/>
      </c>
      <c r="AD362" s="63"/>
      <c r="AE362" s="63"/>
      <c r="AF362" s="63"/>
      <c r="AG362" s="63"/>
      <c r="AH362" s="63"/>
      <c r="AI362" s="63"/>
      <c r="AJ362" s="63"/>
      <c r="AK362" s="63"/>
      <c r="AL362" s="63" t="str">
        <f>IFERROR(VLOOKUP(AB362,CONTROLES!$A$5:$Y$297,2,FALSE),"")</f>
        <v/>
      </c>
      <c r="AM362" s="63"/>
      <c r="AN362" s="63"/>
      <c r="AO362" s="163" t="str">
        <f>IFERROR(VLOOKUP(Y362,CONTROLES!$A$6:$Y$25,24,FALSE),"")</f>
        <v/>
      </c>
      <c r="AP362" s="163" t="str">
        <f>IFERROR(VLOOKUP(Z362,CONTROLES!$A$6:$Y$25,24,FALSE),"")</f>
        <v/>
      </c>
      <c r="AQ362" s="163" t="str">
        <f>IFERROR(VLOOKUP(AA362,CONTROLES!$A$6:$Y$25,24,FALSE),"")</f>
        <v/>
      </c>
      <c r="AR362" s="163" t="str">
        <f>IFERROR(VLOOKUP(AB362,CONTROLES!$A$6:$Y$25,24,FALSE),"")</f>
        <v/>
      </c>
      <c r="AS362" s="72" t="str">
        <f>IFERROR(VLOOKUP(Y362,CONTROLES!$A$6:$Y$25,5,FALSE),"")</f>
        <v/>
      </c>
      <c r="AT362" s="72" t="str">
        <f>IFERROR(VLOOKUP(Z362,CONTROLES!$A$6:$Y$25,5,FALSE),"")</f>
        <v/>
      </c>
      <c r="AU362" s="72" t="str">
        <f>IFERROR(VLOOKUP(AA362,CONTROLES!$A$6:$Y$25,5,FALSE),"")</f>
        <v/>
      </c>
      <c r="AV362" s="72" t="str">
        <f>IFERROR(VLOOKUP(AB362,CONTROLES!$A$6:$Y$25,5,FALSE),"")</f>
        <v/>
      </c>
      <c r="AW362" s="143">
        <f t="shared" si="46"/>
        <v>0</v>
      </c>
      <c r="AX362" s="143">
        <f t="shared" si="47"/>
        <v>0</v>
      </c>
      <c r="AY362" s="523"/>
      <c r="AZ362" s="510"/>
      <c r="BA362" s="507"/>
      <c r="BB362" s="508"/>
      <c r="BC362" s="510"/>
      <c r="BD362" s="512"/>
      <c r="BE362" s="493"/>
      <c r="BF362" s="643"/>
      <c r="BG362" s="645"/>
      <c r="BH362" s="533"/>
      <c r="BI362" s="514"/>
      <c r="BJ362" s="516"/>
      <c r="BK362" s="516"/>
    </row>
    <row r="363" spans="1:63" x14ac:dyDescent="0.25">
      <c r="A363" s="429"/>
      <c r="B363" s="655"/>
      <c r="C363" s="649"/>
      <c r="D363" s="563"/>
      <c r="E363" s="563"/>
      <c r="F363" s="657"/>
      <c r="G363" s="657"/>
      <c r="H363" s="657"/>
      <c r="I363" s="563"/>
      <c r="J363" s="160"/>
      <c r="K363" s="159"/>
      <c r="L363" s="649"/>
      <c r="M363" s="649"/>
      <c r="N363" s="650"/>
      <c r="O363" s="651"/>
      <c r="P363" s="651"/>
      <c r="Q363" s="651"/>
      <c r="R363" s="649"/>
      <c r="S363" s="73"/>
      <c r="T363" s="162">
        <f>IFERROR(VLOOKUP($S363,TABLAS!$A$10:$B$14,2,FALSE),0)</f>
        <v>0</v>
      </c>
      <c r="U363" s="652"/>
      <c r="V363" s="647"/>
      <c r="W363" s="647"/>
      <c r="X363" s="493"/>
      <c r="Y363" s="63"/>
      <c r="Z363" s="63"/>
      <c r="AA363" s="63"/>
      <c r="AB363" s="63"/>
      <c r="AC363" s="401" t="str">
        <f>IFERROR(VLOOKUP(Y363,CONTROLES!$A$5:$Y$297,2,FALSE),"")</f>
        <v/>
      </c>
      <c r="AD363" s="63"/>
      <c r="AE363" s="63"/>
      <c r="AF363" s="63"/>
      <c r="AG363" s="63"/>
      <c r="AH363" s="63"/>
      <c r="AI363" s="63"/>
      <c r="AJ363" s="63"/>
      <c r="AK363" s="63"/>
      <c r="AL363" s="63" t="str">
        <f>IFERROR(VLOOKUP(AB363,CONTROLES!$A$5:$Y$297,2,FALSE),"")</f>
        <v/>
      </c>
      <c r="AM363" s="63"/>
      <c r="AN363" s="63"/>
      <c r="AO363" s="163" t="str">
        <f>IFERROR(VLOOKUP(Y363,CONTROLES!$A$6:$Y$25,24,FALSE),"")</f>
        <v/>
      </c>
      <c r="AP363" s="163" t="str">
        <f>IFERROR(VLOOKUP(Z363,CONTROLES!$A$6:$Y$25,24,FALSE),"")</f>
        <v/>
      </c>
      <c r="AQ363" s="163" t="str">
        <f>IFERROR(VLOOKUP(AA363,CONTROLES!$A$6:$Y$25,24,FALSE),"")</f>
        <v/>
      </c>
      <c r="AR363" s="163" t="str">
        <f>IFERROR(VLOOKUP(AB363,CONTROLES!$A$6:$Y$25,24,FALSE),"")</f>
        <v/>
      </c>
      <c r="AS363" s="72" t="str">
        <f>IFERROR(VLOOKUP(Y363,CONTROLES!$A$6:$Y$25,5,FALSE),"")</f>
        <v/>
      </c>
      <c r="AT363" s="72" t="str">
        <f>IFERROR(VLOOKUP(Z363,CONTROLES!$A$6:$Y$25,5,FALSE),"")</f>
        <v/>
      </c>
      <c r="AU363" s="72" t="str">
        <f>IFERROR(VLOOKUP(AA363,CONTROLES!$A$6:$Y$25,5,FALSE),"")</f>
        <v/>
      </c>
      <c r="AV363" s="72" t="str">
        <f>IFERROR(VLOOKUP(AB363,CONTROLES!$A$6:$Y$25,5,FALSE),"")</f>
        <v/>
      </c>
      <c r="AW363" s="143">
        <f t="shared" si="46"/>
        <v>0</v>
      </c>
      <c r="AX363" s="143">
        <f t="shared" si="47"/>
        <v>0</v>
      </c>
      <c r="AY363" s="523"/>
      <c r="AZ363" s="510"/>
      <c r="BA363" s="507"/>
      <c r="BB363" s="508"/>
      <c r="BC363" s="510"/>
      <c r="BD363" s="512"/>
      <c r="BE363" s="493"/>
      <c r="BF363" s="643"/>
      <c r="BG363" s="645"/>
      <c r="BH363" s="533"/>
      <c r="BI363" s="514"/>
      <c r="BJ363" s="516"/>
      <c r="BK363" s="516"/>
    </row>
    <row r="364" spans="1:63" x14ac:dyDescent="0.25">
      <c r="A364" s="429"/>
      <c r="B364" s="655"/>
      <c r="C364" s="649"/>
      <c r="D364" s="563"/>
      <c r="E364" s="563"/>
      <c r="F364" s="657"/>
      <c r="G364" s="657"/>
      <c r="H364" s="657"/>
      <c r="I364" s="563"/>
      <c r="J364" s="160"/>
      <c r="K364" s="159"/>
      <c r="L364" s="649"/>
      <c r="M364" s="649"/>
      <c r="N364" s="650"/>
      <c r="O364" s="651"/>
      <c r="P364" s="651"/>
      <c r="Q364" s="651"/>
      <c r="R364" s="649"/>
      <c r="S364" s="73"/>
      <c r="T364" s="162">
        <f>IFERROR(VLOOKUP($S364,TABLAS!$A$10:$B$14,2,FALSE),0)</f>
        <v>0</v>
      </c>
      <c r="U364" s="652"/>
      <c r="V364" s="647"/>
      <c r="W364" s="647"/>
      <c r="X364" s="493"/>
      <c r="Y364" s="63"/>
      <c r="Z364" s="63"/>
      <c r="AA364" s="63"/>
      <c r="AB364" s="63"/>
      <c r="AC364" s="401" t="str">
        <f>IFERROR(VLOOKUP(Y364,CONTROLES!$A$5:$Y$297,2,FALSE),"")</f>
        <v/>
      </c>
      <c r="AD364" s="63"/>
      <c r="AE364" s="63"/>
      <c r="AF364" s="63"/>
      <c r="AG364" s="63"/>
      <c r="AH364" s="63"/>
      <c r="AI364" s="63"/>
      <c r="AJ364" s="63"/>
      <c r="AK364" s="63"/>
      <c r="AL364" s="63" t="str">
        <f>IFERROR(VLOOKUP(AB364,CONTROLES!$A$5:$Y$297,2,FALSE),"")</f>
        <v/>
      </c>
      <c r="AM364" s="63"/>
      <c r="AN364" s="63"/>
      <c r="AO364" s="163" t="str">
        <f>IFERROR(VLOOKUP(Y364,CONTROLES!$A$6:$Y$25,24,FALSE),"")</f>
        <v/>
      </c>
      <c r="AP364" s="163" t="str">
        <f>IFERROR(VLOOKUP(Z364,CONTROLES!$A$6:$Y$25,24,FALSE),"")</f>
        <v/>
      </c>
      <c r="AQ364" s="163" t="str">
        <f>IFERROR(VLOOKUP(AA364,CONTROLES!$A$6:$Y$25,24,FALSE),"")</f>
        <v/>
      </c>
      <c r="AR364" s="163" t="str">
        <f>IFERROR(VLOOKUP(AB364,CONTROLES!$A$6:$Y$25,24,FALSE),"")</f>
        <v/>
      </c>
      <c r="AS364" s="72" t="str">
        <f>IFERROR(VLOOKUP(Y364,CONTROLES!$A$6:$Y$25,5,FALSE),"")</f>
        <v/>
      </c>
      <c r="AT364" s="72" t="str">
        <f>IFERROR(VLOOKUP(Z364,CONTROLES!$A$6:$Y$25,5,FALSE),"")</f>
        <v/>
      </c>
      <c r="AU364" s="72" t="str">
        <f>IFERROR(VLOOKUP(AA364,CONTROLES!$A$6:$Y$25,5,FALSE),"")</f>
        <v/>
      </c>
      <c r="AV364" s="72" t="str">
        <f>IFERROR(VLOOKUP(AB364,CONTROLES!$A$6:$Y$25,5,FALSE),"")</f>
        <v/>
      </c>
      <c r="AW364" s="143">
        <f t="shared" si="46"/>
        <v>0</v>
      </c>
      <c r="AX364" s="143">
        <f t="shared" si="47"/>
        <v>0</v>
      </c>
      <c r="AY364" s="523"/>
      <c r="AZ364" s="510"/>
      <c r="BA364" s="507"/>
      <c r="BB364" s="508"/>
      <c r="BC364" s="510"/>
      <c r="BD364" s="512"/>
      <c r="BE364" s="493"/>
      <c r="BF364" s="643"/>
      <c r="BG364" s="645"/>
      <c r="BH364" s="533"/>
      <c r="BI364" s="514"/>
      <c r="BJ364" s="516"/>
      <c r="BK364" s="516"/>
    </row>
    <row r="365" spans="1:63" x14ac:dyDescent="0.25">
      <c r="A365" s="429"/>
      <c r="B365" s="655"/>
      <c r="C365" s="649"/>
      <c r="D365" s="563"/>
      <c r="E365" s="563"/>
      <c r="F365" s="657"/>
      <c r="G365" s="657"/>
      <c r="H365" s="657"/>
      <c r="I365" s="563"/>
      <c r="J365" s="160"/>
      <c r="K365" s="159"/>
      <c r="L365" s="649"/>
      <c r="M365" s="649"/>
      <c r="N365" s="650"/>
      <c r="O365" s="651"/>
      <c r="P365" s="651"/>
      <c r="Q365" s="651"/>
      <c r="R365" s="649"/>
      <c r="S365" s="73"/>
      <c r="T365" s="162">
        <f>IFERROR(VLOOKUP($S365,TABLAS!$A$10:$B$14,2,FALSE),0)</f>
        <v>0</v>
      </c>
      <c r="U365" s="652"/>
      <c r="V365" s="647"/>
      <c r="W365" s="647"/>
      <c r="X365" s="493"/>
      <c r="Y365" s="63"/>
      <c r="Z365" s="63"/>
      <c r="AA365" s="63"/>
      <c r="AB365" s="63"/>
      <c r="AC365" s="401" t="str">
        <f>IFERROR(VLOOKUP(Y365,CONTROLES!$A$5:$Y$297,2,FALSE),"")</f>
        <v/>
      </c>
      <c r="AD365" s="63"/>
      <c r="AE365" s="63"/>
      <c r="AF365" s="63"/>
      <c r="AG365" s="63"/>
      <c r="AH365" s="63"/>
      <c r="AI365" s="63"/>
      <c r="AJ365" s="63"/>
      <c r="AK365" s="63"/>
      <c r="AL365" s="63" t="str">
        <f>IFERROR(VLOOKUP(AB365,CONTROLES!$A$5:$Y$297,2,FALSE),"")</f>
        <v/>
      </c>
      <c r="AM365" s="63"/>
      <c r="AN365" s="63"/>
      <c r="AO365" s="163" t="str">
        <f>IFERROR(VLOOKUP(Y365,CONTROLES!$A$6:$Y$25,24,FALSE),"")</f>
        <v/>
      </c>
      <c r="AP365" s="163" t="str">
        <f>IFERROR(VLOOKUP(Z365,CONTROLES!$A$6:$Y$25,24,FALSE),"")</f>
        <v/>
      </c>
      <c r="AQ365" s="163" t="str">
        <f>IFERROR(VLOOKUP(AA365,CONTROLES!$A$6:$Y$25,24,FALSE),"")</f>
        <v/>
      </c>
      <c r="AR365" s="163" t="str">
        <f>IFERROR(VLOOKUP(AB365,CONTROLES!$A$6:$Y$25,24,FALSE),"")</f>
        <v/>
      </c>
      <c r="AS365" s="72" t="str">
        <f>IFERROR(VLOOKUP(Y365,CONTROLES!$A$6:$Y$25,5,FALSE),"")</f>
        <v/>
      </c>
      <c r="AT365" s="72" t="str">
        <f>IFERROR(VLOOKUP(Z365,CONTROLES!$A$6:$Y$25,5,FALSE),"")</f>
        <v/>
      </c>
      <c r="AU365" s="72" t="str">
        <f>IFERROR(VLOOKUP(AA365,CONTROLES!$A$6:$Y$25,5,FALSE),"")</f>
        <v/>
      </c>
      <c r="AV365" s="72" t="str">
        <f>IFERROR(VLOOKUP(AB365,CONTROLES!$A$6:$Y$25,5,FALSE),"")</f>
        <v/>
      </c>
      <c r="AW365" s="143">
        <f t="shared" si="46"/>
        <v>0</v>
      </c>
      <c r="AX365" s="143">
        <f t="shared" si="47"/>
        <v>0</v>
      </c>
      <c r="AY365" s="523"/>
      <c r="AZ365" s="510"/>
      <c r="BA365" s="507"/>
      <c r="BB365" s="508"/>
      <c r="BC365" s="510"/>
      <c r="BD365" s="512"/>
      <c r="BE365" s="493"/>
      <c r="BF365" s="643"/>
      <c r="BG365" s="645"/>
      <c r="BH365" s="533"/>
      <c r="BI365" s="514"/>
      <c r="BJ365" s="516"/>
      <c r="BK365" s="516"/>
    </row>
    <row r="366" spans="1:63" x14ac:dyDescent="0.25">
      <c r="A366" s="429"/>
      <c r="B366" s="655"/>
      <c r="C366" s="649"/>
      <c r="D366" s="563"/>
      <c r="E366" s="563"/>
      <c r="F366" s="657"/>
      <c r="G366" s="657"/>
      <c r="H366" s="657"/>
      <c r="I366" s="563"/>
      <c r="J366" s="160"/>
      <c r="K366" s="159"/>
      <c r="L366" s="649"/>
      <c r="M366" s="649"/>
      <c r="N366" s="650"/>
      <c r="O366" s="651"/>
      <c r="P366" s="651"/>
      <c r="Q366" s="651"/>
      <c r="R366" s="649"/>
      <c r="S366" s="73"/>
      <c r="T366" s="162">
        <f>IFERROR(VLOOKUP($S366,TABLAS!$A$10:$B$14,2,FALSE),0)</f>
        <v>0</v>
      </c>
      <c r="U366" s="652"/>
      <c r="V366" s="647"/>
      <c r="W366" s="647"/>
      <c r="X366" s="493"/>
      <c r="Y366" s="63"/>
      <c r="Z366" s="63"/>
      <c r="AA366" s="63"/>
      <c r="AB366" s="63"/>
      <c r="AC366" s="401" t="str">
        <f>IFERROR(VLOOKUP(Y366,CONTROLES!$A$5:$Y$297,2,FALSE),"")</f>
        <v/>
      </c>
      <c r="AD366" s="63"/>
      <c r="AE366" s="63"/>
      <c r="AF366" s="63"/>
      <c r="AG366" s="63"/>
      <c r="AH366" s="63"/>
      <c r="AI366" s="63"/>
      <c r="AJ366" s="63"/>
      <c r="AK366" s="63"/>
      <c r="AL366" s="63" t="str">
        <f>IFERROR(VLOOKUP(AB366,CONTROLES!$A$5:$Y$297,2,FALSE),"")</f>
        <v/>
      </c>
      <c r="AM366" s="63"/>
      <c r="AN366" s="63"/>
      <c r="AO366" s="163" t="str">
        <f>IFERROR(VLOOKUP(Y366,CONTROLES!$A$6:$Y$25,24,FALSE),"")</f>
        <v/>
      </c>
      <c r="AP366" s="163" t="str">
        <f>IFERROR(VLOOKUP(Z366,CONTROLES!$A$6:$Y$25,24,FALSE),"")</f>
        <v/>
      </c>
      <c r="AQ366" s="163" t="str">
        <f>IFERROR(VLOOKUP(AA366,CONTROLES!$A$6:$Y$25,24,FALSE),"")</f>
        <v/>
      </c>
      <c r="AR366" s="163" t="str">
        <f>IFERROR(VLOOKUP(AB366,CONTROLES!$A$6:$Y$25,24,FALSE),"")</f>
        <v/>
      </c>
      <c r="AS366" s="72" t="str">
        <f>IFERROR(VLOOKUP(Y366,CONTROLES!$A$6:$Y$25,5,FALSE),"")</f>
        <v/>
      </c>
      <c r="AT366" s="72" t="str">
        <f>IFERROR(VLOOKUP(Z366,CONTROLES!$A$6:$Y$25,5,FALSE),"")</f>
        <v/>
      </c>
      <c r="AU366" s="72" t="str">
        <f>IFERROR(VLOOKUP(AA366,CONTROLES!$A$6:$Y$25,5,FALSE),"")</f>
        <v/>
      </c>
      <c r="AV366" s="72" t="str">
        <f>IFERROR(VLOOKUP(AB366,CONTROLES!$A$6:$Y$25,5,FALSE),"")</f>
        <v/>
      </c>
      <c r="AW366" s="143">
        <f t="shared" si="46"/>
        <v>0</v>
      </c>
      <c r="AX366" s="143">
        <f t="shared" si="47"/>
        <v>0</v>
      </c>
      <c r="AY366" s="523"/>
      <c r="AZ366" s="510"/>
      <c r="BA366" s="507"/>
      <c r="BB366" s="508"/>
      <c r="BC366" s="510"/>
      <c r="BD366" s="512"/>
      <c r="BE366" s="493"/>
      <c r="BF366" s="643"/>
      <c r="BG366" s="645"/>
      <c r="BH366" s="533"/>
      <c r="BI366" s="514"/>
      <c r="BJ366" s="516"/>
      <c r="BK366" s="516"/>
    </row>
    <row r="367" spans="1:63" x14ac:dyDescent="0.25">
      <c r="A367" s="429"/>
      <c r="B367" s="656"/>
      <c r="C367" s="649"/>
      <c r="D367" s="562"/>
      <c r="E367" s="562"/>
      <c r="F367" s="657"/>
      <c r="G367" s="657"/>
      <c r="H367" s="657"/>
      <c r="I367" s="562"/>
      <c r="J367" s="160"/>
      <c r="K367" s="159"/>
      <c r="L367" s="649"/>
      <c r="M367" s="649"/>
      <c r="N367" s="650"/>
      <c r="O367" s="651"/>
      <c r="P367" s="651"/>
      <c r="Q367" s="651"/>
      <c r="R367" s="649"/>
      <c r="S367" s="73"/>
      <c r="T367" s="162">
        <f>IFERROR(VLOOKUP($S367,TABLAS!$A$10:$B$14,2,FALSE),0)</f>
        <v>0</v>
      </c>
      <c r="U367" s="652"/>
      <c r="V367" s="647"/>
      <c r="W367" s="647"/>
      <c r="X367" s="493"/>
      <c r="Y367" s="63"/>
      <c r="Z367" s="63"/>
      <c r="AA367" s="63"/>
      <c r="AB367" s="63"/>
      <c r="AC367" s="401" t="str">
        <f>IFERROR(VLOOKUP(Y367,CONTROLES!$A$5:$Y$297,2,FALSE),"")</f>
        <v/>
      </c>
      <c r="AD367" s="63"/>
      <c r="AE367" s="63"/>
      <c r="AF367" s="63"/>
      <c r="AG367" s="63"/>
      <c r="AH367" s="63"/>
      <c r="AI367" s="63"/>
      <c r="AJ367" s="63"/>
      <c r="AK367" s="63"/>
      <c r="AL367" s="63" t="str">
        <f>IFERROR(VLOOKUP(AB367,CONTROLES!$A$5:$Y$297,2,FALSE),"")</f>
        <v/>
      </c>
      <c r="AM367" s="63"/>
      <c r="AN367" s="63"/>
      <c r="AO367" s="163" t="str">
        <f>IFERROR(VLOOKUP(Y367,CONTROLES!$A$6:$Y$25,24,FALSE),"")</f>
        <v/>
      </c>
      <c r="AP367" s="163" t="str">
        <f>IFERROR(VLOOKUP(Z367,CONTROLES!$A$6:$Y$25,24,FALSE),"")</f>
        <v/>
      </c>
      <c r="AQ367" s="163" t="str">
        <f>IFERROR(VLOOKUP(AA367,CONTROLES!$A$6:$Y$25,24,FALSE),"")</f>
        <v/>
      </c>
      <c r="AR367" s="163" t="str">
        <f>IFERROR(VLOOKUP(AB367,CONTROLES!$A$6:$Y$25,24,FALSE),"")</f>
        <v/>
      </c>
      <c r="AS367" s="72" t="str">
        <f>IFERROR(VLOOKUP(Y367,CONTROLES!$A$6:$Y$25,5,FALSE),"")</f>
        <v/>
      </c>
      <c r="AT367" s="72" t="str">
        <f>IFERROR(VLOOKUP(Z367,CONTROLES!$A$6:$Y$25,5,FALSE),"")</f>
        <v/>
      </c>
      <c r="AU367" s="72" t="str">
        <f>IFERROR(VLOOKUP(AA367,CONTROLES!$A$6:$Y$25,5,FALSE),"")</f>
        <v/>
      </c>
      <c r="AV367" s="72" t="str">
        <f>IFERROR(VLOOKUP(AB367,CONTROLES!$A$6:$Y$25,5,FALSE),"")</f>
        <v/>
      </c>
      <c r="AW367" s="143">
        <f t="shared" si="46"/>
        <v>0</v>
      </c>
      <c r="AX367" s="143">
        <f t="shared" si="47"/>
        <v>0</v>
      </c>
      <c r="AY367" s="653"/>
      <c r="AZ367" s="510"/>
      <c r="BA367" s="648"/>
      <c r="BB367" s="508"/>
      <c r="BC367" s="510"/>
      <c r="BD367" s="512"/>
      <c r="BE367" s="493"/>
      <c r="BF367" s="644"/>
      <c r="BG367" s="645"/>
      <c r="BH367" s="646"/>
      <c r="BI367" s="514"/>
      <c r="BJ367" s="516"/>
      <c r="BK367" s="516"/>
    </row>
    <row r="368" spans="1:63" x14ac:dyDescent="0.25">
      <c r="A368" s="429">
        <f>A361+1</f>
        <v>53</v>
      </c>
      <c r="B368" s="654" t="s">
        <v>515</v>
      </c>
      <c r="C368" s="649" t="s">
        <v>316</v>
      </c>
      <c r="D368" s="517" t="s">
        <v>516</v>
      </c>
      <c r="E368" s="517" t="s">
        <v>517</v>
      </c>
      <c r="F368" s="657" t="s">
        <v>132</v>
      </c>
      <c r="G368" s="657" t="s">
        <v>133</v>
      </c>
      <c r="H368" s="657" t="s">
        <v>134</v>
      </c>
      <c r="I368" s="517"/>
      <c r="J368" s="160"/>
      <c r="K368" s="159"/>
      <c r="L368" s="649"/>
      <c r="M368" s="649" t="s">
        <v>160</v>
      </c>
      <c r="N368" s="650" t="s">
        <v>161</v>
      </c>
      <c r="O368" s="651" t="s">
        <v>162</v>
      </c>
      <c r="P368" s="651"/>
      <c r="Q368" s="651"/>
      <c r="R368" s="649" t="s">
        <v>243</v>
      </c>
      <c r="S368" s="73"/>
      <c r="T368" s="162">
        <f>IFERROR(VLOOKUP($S368,TABLAS!$A$10:$B$14,2,FALSE),0)</f>
        <v>0</v>
      </c>
      <c r="U368" s="652" t="s">
        <v>145</v>
      </c>
      <c r="V368" s="647">
        <f>IFERROR(VLOOKUP($U368,#REF!,2,FALSE),0)</f>
        <v>0</v>
      </c>
      <c r="W368" s="647">
        <f>MAX($T368:$T374)*V368</f>
        <v>0</v>
      </c>
      <c r="X368" s="493" t="b">
        <f>IF(OR(W368="11",W368="12",W368="21",W368="22",W368="31"),"BAJO",IF(OR(W368="13",W368="23",W368="32",W368="41"),"LEVE",IF(OR(W368="14",W368="15",W368="24",W368="33",W368="43",W368="42",W368="52",W368="51"),"MODERADO",IF(OR(W368="25",W368="34",W368="35",W368="44",W368="45",W368="53",W368="54",W368="55"),"IMPORTANTE"))))</f>
        <v>0</v>
      </c>
      <c r="Y368" s="63"/>
      <c r="Z368" s="63"/>
      <c r="AA368" s="63"/>
      <c r="AB368" s="63"/>
      <c r="AC368" s="401" t="str">
        <f>IFERROR(VLOOKUP(Y368,CONTROLES!$A$5:$Y$297,2,FALSE),"")</f>
        <v/>
      </c>
      <c r="AD368" s="63"/>
      <c r="AE368" s="63"/>
      <c r="AF368" s="63"/>
      <c r="AG368" s="63"/>
      <c r="AH368" s="63"/>
      <c r="AI368" s="63"/>
      <c r="AJ368" s="63"/>
      <c r="AK368" s="63"/>
      <c r="AL368" s="63" t="str">
        <f>IFERROR(VLOOKUP(AB368,CONTROLES!$A$5:$Y$297,2,FALSE),"")</f>
        <v/>
      </c>
      <c r="AM368" s="63"/>
      <c r="AN368" s="63"/>
      <c r="AO368" s="163" t="str">
        <f>IFERROR(VLOOKUP(Y368,CONTROLES!$A$6:$Y$25,24,FALSE),"")</f>
        <v/>
      </c>
      <c r="AP368" s="163" t="str">
        <f>IFERROR(VLOOKUP(Z368,CONTROLES!$A$6:$Y$25,24,FALSE),"")</f>
        <v/>
      </c>
      <c r="AQ368" s="163" t="str">
        <f>IFERROR(VLOOKUP(AA368,CONTROLES!$A$6:$Y$25,24,FALSE),"")</f>
        <v/>
      </c>
      <c r="AR368" s="163" t="str">
        <f>IFERROR(VLOOKUP(AB368,CONTROLES!$A$6:$Y$25,24,FALSE),"")</f>
        <v/>
      </c>
      <c r="AS368" s="72" t="str">
        <f>IFERROR(VLOOKUP(Y368,CONTROLES!$A$6:$Y$25,5,FALSE),"")</f>
        <v/>
      </c>
      <c r="AT368" s="72" t="str">
        <f>IFERROR(VLOOKUP(Z368,CONTROLES!$A$6:$Y$25,5,FALSE),"")</f>
        <v/>
      </c>
      <c r="AU368" s="72" t="str">
        <f>IFERROR(VLOOKUP(AA368,CONTROLES!$A$6:$Y$25,5,FALSE),"")</f>
        <v/>
      </c>
      <c r="AV368" s="72" t="str">
        <f>IFERROR(VLOOKUP(AB368,CONTROLES!$A$6:$Y$25,5,FALSE),"")</f>
        <v/>
      </c>
      <c r="AW368" s="143">
        <f t="shared" si="46"/>
        <v>0</v>
      </c>
      <c r="AX368" s="143">
        <f t="shared" si="47"/>
        <v>0</v>
      </c>
      <c r="AY368" s="522" t="str">
        <f>IF(MAX(AX368:AX374)&gt;MAX(BF368:BF374),"Consecuencia",IF(MAX(AX368:AX374)&gt;MAX(BF368:BF374),"Probabilidad",""))</f>
        <v/>
      </c>
      <c r="AZ368" s="510">
        <f>IF(AY368="Probabilidad",MAX(BF368:BF374),MAX(AX368:AX374))</f>
        <v>0</v>
      </c>
      <c r="BA368" s="506" t="str" cm="1">
        <f t="array" ref="BA368">IF(OR(AY368="Consecuencia",AY368="Probabilidad"),IF(AZ368&lt;CONTROLES!$AA$16:$AB$16,IF(AND(AZ368&gt;=CONTROLES!$AA$15,AZ368&lt;CONTROLES!$AB$15),CONTROLES!$AC$15,IF(AND(AZ368&gt;=CONTROLES!$AA$14,AZ368&lt;CONTROLES!$AB$14),CONTROLES!$AC$14,IF(AND(AZ368&gt;=CONTROLES!$AA$13,AZ368&lt;CONTROLES!$AB$13),CONTROLES!$AC$13,IF(AND(AZ368&gt;=CONTROLES!$AA$12,AZ368&lt;=CONTROLES!$AB$12),CONTROLES!$AC$12))))),"")</f>
        <v/>
      </c>
      <c r="BB368" s="508" t="s">
        <v>144</v>
      </c>
      <c r="BC368" s="510">
        <f>VLOOKUP(BB368,TABLAS!$A$10:$B$14,2,FALSE)</f>
        <v>5</v>
      </c>
      <c r="BD368" s="512" t="s">
        <v>211</v>
      </c>
      <c r="BE368" s="493">
        <f>VLOOKUP(BD368,TABLAS!$A$2:$B$6,2,FALSE)</f>
        <v>2</v>
      </c>
      <c r="BF368" s="642" t="str">
        <f>BC368&amp;BE368</f>
        <v>52</v>
      </c>
      <c r="BG368" s="645" t="str">
        <f>IF(OR(BF368="11",BF368="12",BF368="21",BF368="22",BF368="31"),"BAJO",IF(OR(BF368="13",BF368="23",BF368="32",BF368="41"),"LEVE",IF(OR(BF368="14",BF368="15",BF368="24",BF368="33",BF368="43",BF368="42",BF368="52",BF368="51"),"MODERADO",IF(OR(BF368="25",BF368="34",BF368="35",BF368="44",BF368="45",BF368="53",BF368="54",BF368="55"),"IMPORTANTE",""))))</f>
        <v>MODERADO</v>
      </c>
      <c r="BH368" s="532" t="s">
        <v>148</v>
      </c>
      <c r="BI368" s="514" t="s">
        <v>189</v>
      </c>
      <c r="BJ368" s="516" t="str">
        <f>IF(BH368="SI","NO","SI")</f>
        <v>NO</v>
      </c>
      <c r="BK368" s="516"/>
    </row>
    <row r="369" spans="1:63" x14ac:dyDescent="0.25">
      <c r="A369" s="429"/>
      <c r="B369" s="655"/>
      <c r="C369" s="649"/>
      <c r="D369" s="563"/>
      <c r="E369" s="563"/>
      <c r="F369" s="657"/>
      <c r="G369" s="657"/>
      <c r="H369" s="657"/>
      <c r="I369" s="563"/>
      <c r="J369" s="160"/>
      <c r="K369" s="159"/>
      <c r="L369" s="649"/>
      <c r="M369" s="649"/>
      <c r="N369" s="650"/>
      <c r="O369" s="651"/>
      <c r="P369" s="651"/>
      <c r="Q369" s="651"/>
      <c r="R369" s="649"/>
      <c r="S369" s="73"/>
      <c r="T369" s="162">
        <f>IFERROR(VLOOKUP($S369,TABLAS!$A$10:$B$14,2,FALSE),0)</f>
        <v>0</v>
      </c>
      <c r="U369" s="652"/>
      <c r="V369" s="647"/>
      <c r="W369" s="647"/>
      <c r="X369" s="493"/>
      <c r="Y369" s="63"/>
      <c r="Z369" s="63"/>
      <c r="AA369" s="63"/>
      <c r="AB369" s="63"/>
      <c r="AC369" s="401" t="str">
        <f>IFERROR(VLOOKUP(Y369,CONTROLES!$A$5:$Y$297,2,FALSE),"")</f>
        <v/>
      </c>
      <c r="AD369" s="63"/>
      <c r="AE369" s="63"/>
      <c r="AF369" s="63"/>
      <c r="AG369" s="63"/>
      <c r="AH369" s="63"/>
      <c r="AI369" s="63"/>
      <c r="AJ369" s="63"/>
      <c r="AK369" s="63"/>
      <c r="AL369" s="63" t="str">
        <f>IFERROR(VLOOKUP(AB369,CONTROLES!$A$5:$Y$297,2,FALSE),"")</f>
        <v/>
      </c>
      <c r="AM369" s="63"/>
      <c r="AN369" s="63"/>
      <c r="AO369" s="163" t="str">
        <f>IFERROR(VLOOKUP(Y369,CONTROLES!$A$6:$Y$25,24,FALSE),"")</f>
        <v/>
      </c>
      <c r="AP369" s="163" t="str">
        <f>IFERROR(VLOOKUP(Z369,CONTROLES!$A$6:$Y$25,24,FALSE),"")</f>
        <v/>
      </c>
      <c r="AQ369" s="163" t="str">
        <f>IFERROR(VLOOKUP(AA369,CONTROLES!$A$6:$Y$25,24,FALSE),"")</f>
        <v/>
      </c>
      <c r="AR369" s="163" t="str">
        <f>IFERROR(VLOOKUP(AB369,CONTROLES!$A$6:$Y$25,24,FALSE),"")</f>
        <v/>
      </c>
      <c r="AS369" s="72" t="str">
        <f>IFERROR(VLOOKUP(Y369,CONTROLES!$A$6:$Y$25,5,FALSE),"")</f>
        <v/>
      </c>
      <c r="AT369" s="72" t="str">
        <f>IFERROR(VLOOKUP(Z369,CONTROLES!$A$6:$Y$25,5,FALSE),"")</f>
        <v/>
      </c>
      <c r="AU369" s="72" t="str">
        <f>IFERROR(VLOOKUP(AA369,CONTROLES!$A$6:$Y$25,5,FALSE),"")</f>
        <v/>
      </c>
      <c r="AV369" s="72" t="str">
        <f>IFERROR(VLOOKUP(AB369,CONTROLES!$A$6:$Y$25,5,FALSE),"")</f>
        <v/>
      </c>
      <c r="AW369" s="143">
        <f t="shared" si="46"/>
        <v>0</v>
      </c>
      <c r="AX369" s="143">
        <f t="shared" si="47"/>
        <v>0</v>
      </c>
      <c r="AY369" s="523"/>
      <c r="AZ369" s="510"/>
      <c r="BA369" s="507"/>
      <c r="BB369" s="508"/>
      <c r="BC369" s="510"/>
      <c r="BD369" s="512"/>
      <c r="BE369" s="493"/>
      <c r="BF369" s="643"/>
      <c r="BG369" s="645"/>
      <c r="BH369" s="533"/>
      <c r="BI369" s="514"/>
      <c r="BJ369" s="516"/>
      <c r="BK369" s="516"/>
    </row>
    <row r="370" spans="1:63" x14ac:dyDescent="0.25">
      <c r="A370" s="429"/>
      <c r="B370" s="655"/>
      <c r="C370" s="649"/>
      <c r="D370" s="563"/>
      <c r="E370" s="563"/>
      <c r="F370" s="657"/>
      <c r="G370" s="657"/>
      <c r="H370" s="657"/>
      <c r="I370" s="563"/>
      <c r="J370" s="160"/>
      <c r="K370" s="159"/>
      <c r="L370" s="649"/>
      <c r="M370" s="649"/>
      <c r="N370" s="650"/>
      <c r="O370" s="651"/>
      <c r="P370" s="651"/>
      <c r="Q370" s="651"/>
      <c r="R370" s="649"/>
      <c r="S370" s="73"/>
      <c r="T370" s="162">
        <f>IFERROR(VLOOKUP($S370,TABLAS!$A$10:$B$14,2,FALSE),0)</f>
        <v>0</v>
      </c>
      <c r="U370" s="652"/>
      <c r="V370" s="647"/>
      <c r="W370" s="647"/>
      <c r="X370" s="493"/>
      <c r="Y370" s="63"/>
      <c r="Z370" s="63"/>
      <c r="AA370" s="63"/>
      <c r="AB370" s="63"/>
      <c r="AC370" s="401" t="str">
        <f>IFERROR(VLOOKUP(Y370,CONTROLES!$A$5:$Y$297,2,FALSE),"")</f>
        <v/>
      </c>
      <c r="AD370" s="63"/>
      <c r="AE370" s="63"/>
      <c r="AF370" s="63"/>
      <c r="AG370" s="63"/>
      <c r="AH370" s="63"/>
      <c r="AI370" s="63"/>
      <c r="AJ370" s="63"/>
      <c r="AK370" s="63"/>
      <c r="AL370" s="63" t="str">
        <f>IFERROR(VLOOKUP(AB370,CONTROLES!$A$5:$Y$297,2,FALSE),"")</f>
        <v/>
      </c>
      <c r="AM370" s="63"/>
      <c r="AN370" s="63"/>
      <c r="AO370" s="163" t="str">
        <f>IFERROR(VLOOKUP(Y370,CONTROLES!$A$6:$Y$25,24,FALSE),"")</f>
        <v/>
      </c>
      <c r="AP370" s="163" t="str">
        <f>IFERROR(VLOOKUP(Z370,CONTROLES!$A$6:$Y$25,24,FALSE),"")</f>
        <v/>
      </c>
      <c r="AQ370" s="163" t="str">
        <f>IFERROR(VLOOKUP(AA370,CONTROLES!$A$6:$Y$25,24,FALSE),"")</f>
        <v/>
      </c>
      <c r="AR370" s="163" t="str">
        <f>IFERROR(VLOOKUP(AB370,CONTROLES!$A$6:$Y$25,24,FALSE),"")</f>
        <v/>
      </c>
      <c r="AS370" s="72" t="str">
        <f>IFERROR(VLOOKUP(Y370,CONTROLES!$A$6:$Y$25,5,FALSE),"")</f>
        <v/>
      </c>
      <c r="AT370" s="72" t="str">
        <f>IFERROR(VLOOKUP(Z370,CONTROLES!$A$6:$Y$25,5,FALSE),"")</f>
        <v/>
      </c>
      <c r="AU370" s="72" t="str">
        <f>IFERROR(VLOOKUP(AA370,CONTROLES!$A$6:$Y$25,5,FALSE),"")</f>
        <v/>
      </c>
      <c r="AV370" s="72" t="str">
        <f>IFERROR(VLOOKUP(AB370,CONTROLES!$A$6:$Y$25,5,FALSE),"")</f>
        <v/>
      </c>
      <c r="AW370" s="143">
        <f t="shared" si="46"/>
        <v>0</v>
      </c>
      <c r="AX370" s="143">
        <f t="shared" si="47"/>
        <v>0</v>
      </c>
      <c r="AY370" s="523"/>
      <c r="AZ370" s="510"/>
      <c r="BA370" s="507"/>
      <c r="BB370" s="508"/>
      <c r="BC370" s="510"/>
      <c r="BD370" s="512"/>
      <c r="BE370" s="493"/>
      <c r="BF370" s="643"/>
      <c r="BG370" s="645"/>
      <c r="BH370" s="533"/>
      <c r="BI370" s="514"/>
      <c r="BJ370" s="516"/>
      <c r="BK370" s="516"/>
    </row>
    <row r="371" spans="1:63" x14ac:dyDescent="0.25">
      <c r="A371" s="429"/>
      <c r="B371" s="655"/>
      <c r="C371" s="649"/>
      <c r="D371" s="563"/>
      <c r="E371" s="563"/>
      <c r="F371" s="657"/>
      <c r="G371" s="657"/>
      <c r="H371" s="657"/>
      <c r="I371" s="563"/>
      <c r="J371" s="160"/>
      <c r="K371" s="159"/>
      <c r="L371" s="649"/>
      <c r="M371" s="649"/>
      <c r="N371" s="650"/>
      <c r="O371" s="651"/>
      <c r="P371" s="651"/>
      <c r="Q371" s="651"/>
      <c r="R371" s="649"/>
      <c r="S371" s="73"/>
      <c r="T371" s="162">
        <f>IFERROR(VLOOKUP($S371,TABLAS!$A$10:$B$14,2,FALSE),0)</f>
        <v>0</v>
      </c>
      <c r="U371" s="652"/>
      <c r="V371" s="647"/>
      <c r="W371" s="647"/>
      <c r="X371" s="493"/>
      <c r="Y371" s="63"/>
      <c r="Z371" s="63"/>
      <c r="AA371" s="63"/>
      <c r="AB371" s="63"/>
      <c r="AC371" s="401" t="str">
        <f>IFERROR(VLOOKUP(Y371,CONTROLES!$A$5:$Y$297,2,FALSE),"")</f>
        <v/>
      </c>
      <c r="AD371" s="63"/>
      <c r="AE371" s="63"/>
      <c r="AF371" s="63"/>
      <c r="AG371" s="63"/>
      <c r="AH371" s="63"/>
      <c r="AI371" s="63"/>
      <c r="AJ371" s="63"/>
      <c r="AK371" s="63"/>
      <c r="AL371" s="63" t="str">
        <f>IFERROR(VLOOKUP(AB371,CONTROLES!$A$5:$Y$297,2,FALSE),"")</f>
        <v/>
      </c>
      <c r="AM371" s="63"/>
      <c r="AN371" s="63"/>
      <c r="AO371" s="163" t="str">
        <f>IFERROR(VLOOKUP(Y371,CONTROLES!$A$6:$Y$25,24,FALSE),"")</f>
        <v/>
      </c>
      <c r="AP371" s="163" t="str">
        <f>IFERROR(VLOOKUP(Z371,CONTROLES!$A$6:$Y$25,24,FALSE),"")</f>
        <v/>
      </c>
      <c r="AQ371" s="163" t="str">
        <f>IFERROR(VLOOKUP(AA371,CONTROLES!$A$6:$Y$25,24,FALSE),"")</f>
        <v/>
      </c>
      <c r="AR371" s="163" t="str">
        <f>IFERROR(VLOOKUP(AB371,CONTROLES!$A$6:$Y$25,24,FALSE),"")</f>
        <v/>
      </c>
      <c r="AS371" s="72" t="str">
        <f>IFERROR(VLOOKUP(Y371,CONTROLES!$A$6:$Y$25,5,FALSE),"")</f>
        <v/>
      </c>
      <c r="AT371" s="72" t="str">
        <f>IFERROR(VLOOKUP(Z371,CONTROLES!$A$6:$Y$25,5,FALSE),"")</f>
        <v/>
      </c>
      <c r="AU371" s="72" t="str">
        <f>IFERROR(VLOOKUP(AA371,CONTROLES!$A$6:$Y$25,5,FALSE),"")</f>
        <v/>
      </c>
      <c r="AV371" s="72" t="str">
        <f>IFERROR(VLOOKUP(AB371,CONTROLES!$A$6:$Y$25,5,FALSE),"")</f>
        <v/>
      </c>
      <c r="AW371" s="143">
        <f t="shared" si="46"/>
        <v>0</v>
      </c>
      <c r="AX371" s="143">
        <f t="shared" si="47"/>
        <v>0</v>
      </c>
      <c r="AY371" s="523"/>
      <c r="AZ371" s="510"/>
      <c r="BA371" s="507"/>
      <c r="BB371" s="508"/>
      <c r="BC371" s="510"/>
      <c r="BD371" s="512"/>
      <c r="BE371" s="493"/>
      <c r="BF371" s="643"/>
      <c r="BG371" s="645"/>
      <c r="BH371" s="533"/>
      <c r="BI371" s="514"/>
      <c r="BJ371" s="516"/>
      <c r="BK371" s="516"/>
    </row>
    <row r="372" spans="1:63" x14ac:dyDescent="0.25">
      <c r="A372" s="429"/>
      <c r="B372" s="655"/>
      <c r="C372" s="649"/>
      <c r="D372" s="563"/>
      <c r="E372" s="563"/>
      <c r="F372" s="657"/>
      <c r="G372" s="657"/>
      <c r="H372" s="657"/>
      <c r="I372" s="563"/>
      <c r="J372" s="160"/>
      <c r="K372" s="159"/>
      <c r="L372" s="649"/>
      <c r="M372" s="649"/>
      <c r="N372" s="650"/>
      <c r="O372" s="651"/>
      <c r="P372" s="651"/>
      <c r="Q372" s="651"/>
      <c r="R372" s="649"/>
      <c r="S372" s="73"/>
      <c r="T372" s="162">
        <f>IFERROR(VLOOKUP($S372,TABLAS!$A$10:$B$14,2,FALSE),0)</f>
        <v>0</v>
      </c>
      <c r="U372" s="652"/>
      <c r="V372" s="647"/>
      <c r="W372" s="647"/>
      <c r="X372" s="493"/>
      <c r="Y372" s="63"/>
      <c r="Z372" s="63"/>
      <c r="AA372" s="63"/>
      <c r="AB372" s="63"/>
      <c r="AC372" s="401" t="str">
        <f>IFERROR(VLOOKUP(Y372,CONTROLES!$A$5:$Y$297,2,FALSE),"")</f>
        <v/>
      </c>
      <c r="AD372" s="63"/>
      <c r="AE372" s="63"/>
      <c r="AF372" s="63"/>
      <c r="AG372" s="63"/>
      <c r="AH372" s="63"/>
      <c r="AI372" s="63"/>
      <c r="AJ372" s="63"/>
      <c r="AK372" s="63"/>
      <c r="AL372" s="63" t="str">
        <f>IFERROR(VLOOKUP(AB372,CONTROLES!$A$5:$Y$297,2,FALSE),"")</f>
        <v/>
      </c>
      <c r="AM372" s="63"/>
      <c r="AN372" s="63"/>
      <c r="AO372" s="163" t="str">
        <f>IFERROR(VLOOKUP(Y372,CONTROLES!$A$6:$Y$25,24,FALSE),"")</f>
        <v/>
      </c>
      <c r="AP372" s="163" t="str">
        <f>IFERROR(VLOOKUP(Z372,CONTROLES!$A$6:$Y$25,24,FALSE),"")</f>
        <v/>
      </c>
      <c r="AQ372" s="163" t="str">
        <f>IFERROR(VLOOKUP(AA372,CONTROLES!$A$6:$Y$25,24,FALSE),"")</f>
        <v/>
      </c>
      <c r="AR372" s="163" t="str">
        <f>IFERROR(VLOOKUP(AB372,CONTROLES!$A$6:$Y$25,24,FALSE),"")</f>
        <v/>
      </c>
      <c r="AS372" s="72" t="str">
        <f>IFERROR(VLOOKUP(Y372,CONTROLES!$A$6:$Y$25,5,FALSE),"")</f>
        <v/>
      </c>
      <c r="AT372" s="72" t="str">
        <f>IFERROR(VLOOKUP(Z372,CONTROLES!$A$6:$Y$25,5,FALSE),"")</f>
        <v/>
      </c>
      <c r="AU372" s="72" t="str">
        <f>IFERROR(VLOOKUP(AA372,CONTROLES!$A$6:$Y$25,5,FALSE),"")</f>
        <v/>
      </c>
      <c r="AV372" s="72" t="str">
        <f>IFERROR(VLOOKUP(AB372,CONTROLES!$A$6:$Y$25,5,FALSE),"")</f>
        <v/>
      </c>
      <c r="AW372" s="143">
        <f t="shared" si="46"/>
        <v>0</v>
      </c>
      <c r="AX372" s="143">
        <f t="shared" si="47"/>
        <v>0</v>
      </c>
      <c r="AY372" s="523"/>
      <c r="AZ372" s="510"/>
      <c r="BA372" s="507"/>
      <c r="BB372" s="508"/>
      <c r="BC372" s="510"/>
      <c r="BD372" s="512"/>
      <c r="BE372" s="493"/>
      <c r="BF372" s="643"/>
      <c r="BG372" s="645"/>
      <c r="BH372" s="533"/>
      <c r="BI372" s="514"/>
      <c r="BJ372" s="516"/>
      <c r="BK372" s="516"/>
    </row>
    <row r="373" spans="1:63" x14ac:dyDescent="0.25">
      <c r="A373" s="429"/>
      <c r="B373" s="655"/>
      <c r="C373" s="649"/>
      <c r="D373" s="563"/>
      <c r="E373" s="563"/>
      <c r="F373" s="657"/>
      <c r="G373" s="657"/>
      <c r="H373" s="657"/>
      <c r="I373" s="563"/>
      <c r="J373" s="160"/>
      <c r="K373" s="159"/>
      <c r="L373" s="649"/>
      <c r="M373" s="649"/>
      <c r="N373" s="650"/>
      <c r="O373" s="651"/>
      <c r="P373" s="651"/>
      <c r="Q373" s="651"/>
      <c r="R373" s="649"/>
      <c r="S373" s="73"/>
      <c r="T373" s="162">
        <f>IFERROR(VLOOKUP($S373,TABLAS!$A$10:$B$14,2,FALSE),0)</f>
        <v>0</v>
      </c>
      <c r="U373" s="652"/>
      <c r="V373" s="647"/>
      <c r="W373" s="647"/>
      <c r="X373" s="493"/>
      <c r="Y373" s="63"/>
      <c r="Z373" s="63"/>
      <c r="AA373" s="63"/>
      <c r="AB373" s="63"/>
      <c r="AC373" s="401" t="str">
        <f>IFERROR(VLOOKUP(Y373,CONTROLES!$A$5:$Y$297,2,FALSE),"")</f>
        <v/>
      </c>
      <c r="AD373" s="63"/>
      <c r="AE373" s="63"/>
      <c r="AF373" s="63"/>
      <c r="AG373" s="63"/>
      <c r="AH373" s="63"/>
      <c r="AI373" s="63"/>
      <c r="AJ373" s="63"/>
      <c r="AK373" s="63"/>
      <c r="AL373" s="63" t="str">
        <f>IFERROR(VLOOKUP(AB373,CONTROLES!$A$5:$Y$297,2,FALSE),"")</f>
        <v/>
      </c>
      <c r="AM373" s="63"/>
      <c r="AN373" s="63"/>
      <c r="AO373" s="163" t="str">
        <f>IFERROR(VLOOKUP(Y373,CONTROLES!$A$6:$Y$25,24,FALSE),"")</f>
        <v/>
      </c>
      <c r="AP373" s="163" t="str">
        <f>IFERROR(VLOOKUP(Z373,CONTROLES!$A$6:$Y$25,24,FALSE),"")</f>
        <v/>
      </c>
      <c r="AQ373" s="163" t="str">
        <f>IFERROR(VLOOKUP(AA373,CONTROLES!$A$6:$Y$25,24,FALSE),"")</f>
        <v/>
      </c>
      <c r="AR373" s="163" t="str">
        <f>IFERROR(VLOOKUP(AB373,CONTROLES!$A$6:$Y$25,24,FALSE),"")</f>
        <v/>
      </c>
      <c r="AS373" s="72" t="str">
        <f>IFERROR(VLOOKUP(Y373,CONTROLES!$A$6:$Y$25,5,FALSE),"")</f>
        <v/>
      </c>
      <c r="AT373" s="72" t="str">
        <f>IFERROR(VLOOKUP(Z373,CONTROLES!$A$6:$Y$25,5,FALSE),"")</f>
        <v/>
      </c>
      <c r="AU373" s="72" t="str">
        <f>IFERROR(VLOOKUP(AA373,CONTROLES!$A$6:$Y$25,5,FALSE),"")</f>
        <v/>
      </c>
      <c r="AV373" s="72" t="str">
        <f>IFERROR(VLOOKUP(AB373,CONTROLES!$A$6:$Y$25,5,FALSE),"")</f>
        <v/>
      </c>
      <c r="AW373" s="143">
        <f t="shared" si="46"/>
        <v>0</v>
      </c>
      <c r="AX373" s="143">
        <f t="shared" si="47"/>
        <v>0</v>
      </c>
      <c r="AY373" s="523"/>
      <c r="AZ373" s="510"/>
      <c r="BA373" s="507"/>
      <c r="BB373" s="508"/>
      <c r="BC373" s="510"/>
      <c r="BD373" s="512"/>
      <c r="BE373" s="493"/>
      <c r="BF373" s="643"/>
      <c r="BG373" s="645"/>
      <c r="BH373" s="533"/>
      <c r="BI373" s="514"/>
      <c r="BJ373" s="516"/>
      <c r="BK373" s="516"/>
    </row>
    <row r="374" spans="1:63" x14ac:dyDescent="0.25">
      <c r="A374" s="429"/>
      <c r="B374" s="656"/>
      <c r="C374" s="649"/>
      <c r="D374" s="562"/>
      <c r="E374" s="562"/>
      <c r="F374" s="657"/>
      <c r="G374" s="657"/>
      <c r="H374" s="657"/>
      <c r="I374" s="562"/>
      <c r="J374" s="160"/>
      <c r="K374" s="159"/>
      <c r="L374" s="649"/>
      <c r="M374" s="649"/>
      <c r="N374" s="650"/>
      <c r="O374" s="651"/>
      <c r="P374" s="651"/>
      <c r="Q374" s="651"/>
      <c r="R374" s="649"/>
      <c r="S374" s="73"/>
      <c r="T374" s="162">
        <f>IFERROR(VLOOKUP($S374,TABLAS!$A$10:$B$14,2,FALSE),0)</f>
        <v>0</v>
      </c>
      <c r="U374" s="652"/>
      <c r="V374" s="647"/>
      <c r="W374" s="647"/>
      <c r="X374" s="493"/>
      <c r="Y374" s="63"/>
      <c r="Z374" s="63"/>
      <c r="AA374" s="63"/>
      <c r="AB374" s="63"/>
      <c r="AC374" s="401" t="str">
        <f>IFERROR(VLOOKUP(Y374,CONTROLES!$A$5:$Y$297,2,FALSE),"")</f>
        <v/>
      </c>
      <c r="AD374" s="63"/>
      <c r="AE374" s="63"/>
      <c r="AF374" s="63"/>
      <c r="AG374" s="63"/>
      <c r="AH374" s="63"/>
      <c r="AI374" s="63"/>
      <c r="AJ374" s="63"/>
      <c r="AK374" s="63"/>
      <c r="AL374" s="63" t="str">
        <f>IFERROR(VLOOKUP(AB374,CONTROLES!$A$5:$Y$297,2,FALSE),"")</f>
        <v/>
      </c>
      <c r="AM374" s="63"/>
      <c r="AN374" s="63"/>
      <c r="AO374" s="163" t="str">
        <f>IFERROR(VLOOKUP(Y374,CONTROLES!$A$6:$Y$25,24,FALSE),"")</f>
        <v/>
      </c>
      <c r="AP374" s="163" t="str">
        <f>IFERROR(VLOOKUP(Z374,CONTROLES!$A$6:$Y$25,24,FALSE),"")</f>
        <v/>
      </c>
      <c r="AQ374" s="163" t="str">
        <f>IFERROR(VLOOKUP(AA374,CONTROLES!$A$6:$Y$25,24,FALSE),"")</f>
        <v/>
      </c>
      <c r="AR374" s="163" t="str">
        <f>IFERROR(VLOOKUP(AB374,CONTROLES!$A$6:$Y$25,24,FALSE),"")</f>
        <v/>
      </c>
      <c r="AS374" s="72" t="str">
        <f>IFERROR(VLOOKUP(Y374,CONTROLES!$A$6:$Y$25,5,FALSE),"")</f>
        <v/>
      </c>
      <c r="AT374" s="72" t="str">
        <f>IFERROR(VLOOKUP(Z374,CONTROLES!$A$6:$Y$25,5,FALSE),"")</f>
        <v/>
      </c>
      <c r="AU374" s="72" t="str">
        <f>IFERROR(VLOOKUP(AA374,CONTROLES!$A$6:$Y$25,5,FALSE),"")</f>
        <v/>
      </c>
      <c r="AV374" s="72" t="str">
        <f>IFERROR(VLOOKUP(AB374,CONTROLES!$A$6:$Y$25,5,FALSE),"")</f>
        <v/>
      </c>
      <c r="AW374" s="143">
        <f t="shared" si="46"/>
        <v>0</v>
      </c>
      <c r="AX374" s="143">
        <f t="shared" si="47"/>
        <v>0</v>
      </c>
      <c r="AY374" s="653"/>
      <c r="AZ374" s="510"/>
      <c r="BA374" s="648"/>
      <c r="BB374" s="508"/>
      <c r="BC374" s="510"/>
      <c r="BD374" s="512"/>
      <c r="BE374" s="493"/>
      <c r="BF374" s="644"/>
      <c r="BG374" s="645"/>
      <c r="BH374" s="646"/>
      <c r="BI374" s="514"/>
      <c r="BJ374" s="516"/>
      <c r="BK374" s="516"/>
    </row>
    <row r="375" spans="1:63" ht="14.25" customHeight="1" x14ac:dyDescent="0.25">
      <c r="A375" s="669">
        <f>A368+1</f>
        <v>54</v>
      </c>
      <c r="B375" s="727" t="s">
        <v>518</v>
      </c>
      <c r="C375" s="677" t="s">
        <v>316</v>
      </c>
      <c r="D375" s="693" t="s">
        <v>519</v>
      </c>
      <c r="E375" s="693" t="s">
        <v>520</v>
      </c>
      <c r="F375" s="714" t="s">
        <v>132</v>
      </c>
      <c r="G375" s="714" t="s">
        <v>133</v>
      </c>
      <c r="H375" s="714" t="s">
        <v>134</v>
      </c>
      <c r="I375" s="693" t="s">
        <v>521</v>
      </c>
      <c r="J375" s="397">
        <v>1</v>
      </c>
      <c r="K375" s="398" t="s">
        <v>522</v>
      </c>
      <c r="L375" s="677" t="s">
        <v>523</v>
      </c>
      <c r="M375" s="677" t="s">
        <v>160</v>
      </c>
      <c r="N375" s="701" t="s">
        <v>226</v>
      </c>
      <c r="O375" s="700" t="s">
        <v>360</v>
      </c>
      <c r="P375" s="700" t="s">
        <v>488</v>
      </c>
      <c r="Q375" s="700" t="s">
        <v>325</v>
      </c>
      <c r="R375" s="677" t="s">
        <v>210</v>
      </c>
      <c r="S375" s="400" t="s">
        <v>146</v>
      </c>
      <c r="T375" s="400">
        <f>IFERROR(VLOOKUP($S375,TABLAS!$A$10:$B$14,2,FALSE),0)</f>
        <v>3</v>
      </c>
      <c r="U375" s="698" t="s">
        <v>147</v>
      </c>
      <c r="V375" s="697">
        <f>IFERROR(VLOOKUP($U375,#REF!,2,FALSE),0)</f>
        <v>0</v>
      </c>
      <c r="W375" s="697">
        <f>MAX($T375:$T381)*V375</f>
        <v>0</v>
      </c>
      <c r="X375" s="443" t="b">
        <f>IF(OR(W375="11",W375="12",W375="21",W375="22",W375="31"),"BAJO",IF(OR(W375="13",W375="23",W375="32",W375="41"),"LEVE",IF(OR(W375="14",W375="15",W375="24",W375="33",W375="43",W375="42",W375="52",W375="51"),"MODERADO",IF(OR(W375="25",W375="34",W375="35",W375="44",W375="45",W375="53",W375="54",W375="55"),"IMPORTANTE"))))</f>
        <v>0</v>
      </c>
      <c r="Y375" s="401">
        <v>165</v>
      </c>
      <c r="Z375" s="401"/>
      <c r="AA375" s="401"/>
      <c r="AB375" s="401"/>
      <c r="AC375" s="401" t="str">
        <f>IFERROR(VLOOKUP(Y375,CONTROLES!$A$5:$Y$297,2,FALSE),"")</f>
        <v>Aplicación del instructivo Radicación de créditos en el integrador IN-CR-03</v>
      </c>
      <c r="AD375" s="401"/>
      <c r="AE375" s="401"/>
      <c r="AF375" s="401"/>
      <c r="AG375" s="401"/>
      <c r="AH375" s="401"/>
      <c r="AI375" s="401"/>
      <c r="AJ375" s="401"/>
      <c r="AK375" s="401"/>
      <c r="AL375" s="401" t="str">
        <f>IFERROR(VLOOKUP(AB375,CONTROLES!$A$5:$Y$297,2,FALSE),"")</f>
        <v/>
      </c>
      <c r="AM375" s="401"/>
      <c r="AN375" s="401"/>
      <c r="AO375" s="402" t="str">
        <f>IFERROR(VLOOKUP(Y375,CONTROLES!$A$6:$Y$25,24,FALSE),"")</f>
        <v/>
      </c>
      <c r="AP375" s="402" t="str">
        <f>IFERROR(VLOOKUP(Z375,CONTROLES!$A$6:$Y$25,24,FALSE),"")</f>
        <v/>
      </c>
      <c r="AQ375" s="402" t="str">
        <f>IFERROR(VLOOKUP(AA375,CONTROLES!$A$6:$Y$25,24,FALSE),"")</f>
        <v/>
      </c>
      <c r="AR375" s="402" t="str">
        <f>IFERROR(VLOOKUP(AB375,CONTROLES!$A$6:$Y$25,24,FALSE),"")</f>
        <v/>
      </c>
      <c r="AS375" s="401" t="str">
        <f>IFERROR(VLOOKUP(Y375,CONTROLES!$A$6:$Y$25,5,FALSE),"")</f>
        <v/>
      </c>
      <c r="AT375" s="401" t="str">
        <f>IFERROR(VLOOKUP(Z375,CONTROLES!$A$6:$Y$25,5,FALSE),"")</f>
        <v/>
      </c>
      <c r="AU375" s="401" t="str">
        <f>IFERROR(VLOOKUP(AA375,CONTROLES!$A$6:$Y$25,5,FALSE),"")</f>
        <v/>
      </c>
      <c r="AV375" s="401" t="str">
        <f>IFERROR(VLOOKUP(AB375,CONTROLES!$A$6:$Y$25,5,FALSE),"")</f>
        <v/>
      </c>
      <c r="AW375" s="403">
        <f t="shared" si="46"/>
        <v>0</v>
      </c>
      <c r="AX375" s="403">
        <f t="shared" si="47"/>
        <v>0</v>
      </c>
      <c r="AY375" s="674" t="str">
        <f>IF(MAX(AX375:AX381)&gt;MAX(BF375:BF381),"Consecuencia",IF(MAX(AX375:AX381)&gt;MAX(BF375:BF381),"Probabilidad",""))</f>
        <v/>
      </c>
      <c r="AZ375" s="672">
        <f>IF(AY375="Probabilidad",MAX(BF375:BF381),MAX(AX375:AX381))</f>
        <v>0</v>
      </c>
      <c r="BA375" s="440" t="str" cm="1">
        <f t="array" ref="BA375">IF(OR(AY375="Consecuencia",AY375="Probabilidad"),IF(AZ375&lt;CONTROLES!$AA$16:$AB$16,IF(AND(AZ375&gt;=CONTROLES!$AA$15,AZ375&lt;CONTROLES!$AB$15),CONTROLES!$AC$15,IF(AND(AZ375&gt;=CONTROLES!$AA$14,AZ375&lt;CONTROLES!$AB$14),CONTROLES!$AC$14,IF(AND(AZ375&gt;=CONTROLES!$AA$13,AZ375&lt;CONTROLES!$AB$13),CONTROLES!$AC$13,IF(AND(AZ375&gt;=CONTROLES!$AA$12,AZ375&lt;=CONTROLES!$AB$12),CONTROLES!$AC$12))))),"")</f>
        <v/>
      </c>
      <c r="BB375" s="671" t="s">
        <v>144</v>
      </c>
      <c r="BC375" s="672">
        <f>VLOOKUP(BB375,TABLAS!$A$10:$B$14,2,FALSE)</f>
        <v>5</v>
      </c>
      <c r="BD375" s="673" t="s">
        <v>211</v>
      </c>
      <c r="BE375" s="443">
        <f>VLOOKUP(BD375,TABLAS!$A$2:$B$6,2,FALSE)</f>
        <v>2</v>
      </c>
      <c r="BF375" s="683" t="str">
        <f>BC375&amp;BE375</f>
        <v>52</v>
      </c>
      <c r="BG375" s="686" t="str">
        <f>IF(OR(BF375="11",BF375="12",BF375="21",BF375="22",BF375="31"),"BAJO",IF(OR(BF375="13",BF375="23",BF375="32",BF375="41"),"LEVE",IF(OR(BF375="14",BF375="15",BF375="24",BF375="33",BF375="43",BF375="42",BF375="52",BF375="51"),"MODERADO",IF(OR(BF375="25",BF375="34",BF375="35",BF375="44",BF375="45",BF375="53",BF375="54",BF375="55"),"IMPORTANTE",""))))</f>
        <v>MODERADO</v>
      </c>
      <c r="BH375" s="678" t="s">
        <v>148</v>
      </c>
      <c r="BI375" s="681" t="s">
        <v>189</v>
      </c>
      <c r="BJ375" s="682" t="str">
        <f>IF(BH375="SI","NO","SI")</f>
        <v>NO</v>
      </c>
      <c r="BK375" s="682"/>
    </row>
    <row r="376" spans="1:63" ht="14.25" customHeight="1" x14ac:dyDescent="0.25">
      <c r="A376" s="669"/>
      <c r="B376" s="728"/>
      <c r="C376" s="677"/>
      <c r="D376" s="715"/>
      <c r="E376" s="715"/>
      <c r="F376" s="714"/>
      <c r="G376" s="714"/>
      <c r="H376" s="714"/>
      <c r="I376" s="715"/>
      <c r="J376" s="397"/>
      <c r="K376" s="398"/>
      <c r="L376" s="677"/>
      <c r="M376" s="677"/>
      <c r="N376" s="701"/>
      <c r="O376" s="700"/>
      <c r="P376" s="700"/>
      <c r="Q376" s="700"/>
      <c r="R376" s="677"/>
      <c r="S376" s="400"/>
      <c r="T376" s="400">
        <f>IFERROR(VLOOKUP($S376,TABLAS!$A$10:$B$14,2,FALSE),0)</f>
        <v>0</v>
      </c>
      <c r="U376" s="698"/>
      <c r="V376" s="697"/>
      <c r="W376" s="697"/>
      <c r="X376" s="443"/>
      <c r="Y376" s="401"/>
      <c r="Z376" s="401"/>
      <c r="AA376" s="401"/>
      <c r="AB376" s="401"/>
      <c r="AC376" s="401" t="str">
        <f>IFERROR(VLOOKUP(Y376,CONTROLES!$A$5:$Y$297,2,FALSE),"")</f>
        <v/>
      </c>
      <c r="AD376" s="401"/>
      <c r="AE376" s="401"/>
      <c r="AF376" s="401"/>
      <c r="AG376" s="401"/>
      <c r="AH376" s="401"/>
      <c r="AI376" s="401"/>
      <c r="AJ376" s="401"/>
      <c r="AK376" s="401"/>
      <c r="AL376" s="401" t="str">
        <f>IFERROR(VLOOKUP(AB376,CONTROLES!$A$5:$Y$297,2,FALSE),"")</f>
        <v/>
      </c>
      <c r="AM376" s="401"/>
      <c r="AN376" s="401"/>
      <c r="AO376" s="402" t="str">
        <f>IFERROR(VLOOKUP(Y376,CONTROLES!$A$6:$Y$25,24,FALSE),"")</f>
        <v/>
      </c>
      <c r="AP376" s="402" t="str">
        <f>IFERROR(VLOOKUP(Z376,CONTROLES!$A$6:$Y$25,24,FALSE),"")</f>
        <v/>
      </c>
      <c r="AQ376" s="402" t="str">
        <f>IFERROR(VLOOKUP(AA376,CONTROLES!$A$6:$Y$25,24,FALSE),"")</f>
        <v/>
      </c>
      <c r="AR376" s="402" t="str">
        <f>IFERROR(VLOOKUP(AB376,CONTROLES!$A$6:$Y$25,24,FALSE),"")</f>
        <v/>
      </c>
      <c r="AS376" s="401" t="str">
        <f>IFERROR(VLOOKUP(Y376,CONTROLES!$A$6:$Y$25,5,FALSE),"")</f>
        <v/>
      </c>
      <c r="AT376" s="401" t="str">
        <f>IFERROR(VLOOKUP(Z376,CONTROLES!$A$6:$Y$25,5,FALSE),"")</f>
        <v/>
      </c>
      <c r="AU376" s="401" t="str">
        <f>IFERROR(VLOOKUP(AA376,CONTROLES!$A$6:$Y$25,5,FALSE),"")</f>
        <v/>
      </c>
      <c r="AV376" s="401" t="str">
        <f>IFERROR(VLOOKUP(AB376,CONTROLES!$A$6:$Y$25,5,FALSE),"")</f>
        <v/>
      </c>
      <c r="AW376" s="403">
        <f t="shared" si="46"/>
        <v>0</v>
      </c>
      <c r="AX376" s="403">
        <f t="shared" si="47"/>
        <v>0</v>
      </c>
      <c r="AY376" s="675"/>
      <c r="AZ376" s="672"/>
      <c r="BA376" s="441"/>
      <c r="BB376" s="671"/>
      <c r="BC376" s="672"/>
      <c r="BD376" s="673"/>
      <c r="BE376" s="443"/>
      <c r="BF376" s="684"/>
      <c r="BG376" s="686"/>
      <c r="BH376" s="679"/>
      <c r="BI376" s="681"/>
      <c r="BJ376" s="682"/>
      <c r="BK376" s="682"/>
    </row>
    <row r="377" spans="1:63" ht="14.25" customHeight="1" x14ac:dyDescent="0.25">
      <c r="A377" s="669"/>
      <c r="B377" s="728"/>
      <c r="C377" s="677"/>
      <c r="D377" s="715"/>
      <c r="E377" s="715"/>
      <c r="F377" s="714"/>
      <c r="G377" s="714"/>
      <c r="H377" s="714"/>
      <c r="I377" s="715"/>
      <c r="J377" s="397"/>
      <c r="K377" s="398"/>
      <c r="L377" s="677"/>
      <c r="M377" s="677"/>
      <c r="N377" s="701"/>
      <c r="O377" s="700"/>
      <c r="P377" s="700"/>
      <c r="Q377" s="700"/>
      <c r="R377" s="677"/>
      <c r="S377" s="400"/>
      <c r="T377" s="400">
        <f>IFERROR(VLOOKUP($S377,TABLAS!$A$10:$B$14,2,FALSE),0)</f>
        <v>0</v>
      </c>
      <c r="U377" s="698"/>
      <c r="V377" s="697"/>
      <c r="W377" s="697"/>
      <c r="X377" s="443"/>
      <c r="Y377" s="401"/>
      <c r="Z377" s="401"/>
      <c r="AA377" s="401"/>
      <c r="AB377" s="401"/>
      <c r="AC377" s="401" t="str">
        <f>IFERROR(VLOOKUP(Y377,CONTROLES!$A$5:$Y$297,2,FALSE),"")</f>
        <v/>
      </c>
      <c r="AD377" s="401"/>
      <c r="AE377" s="401"/>
      <c r="AF377" s="401"/>
      <c r="AG377" s="401"/>
      <c r="AH377" s="401"/>
      <c r="AI377" s="401"/>
      <c r="AJ377" s="401"/>
      <c r="AK377" s="401"/>
      <c r="AL377" s="401" t="str">
        <f>IFERROR(VLOOKUP(AB377,CONTROLES!$A$5:$Y$297,2,FALSE),"")</f>
        <v/>
      </c>
      <c r="AM377" s="401"/>
      <c r="AN377" s="401"/>
      <c r="AO377" s="402" t="str">
        <f>IFERROR(VLOOKUP(Y377,CONTROLES!$A$6:$Y$25,24,FALSE),"")</f>
        <v/>
      </c>
      <c r="AP377" s="402" t="str">
        <f>IFERROR(VLOOKUP(Z377,CONTROLES!$A$6:$Y$25,24,FALSE),"")</f>
        <v/>
      </c>
      <c r="AQ377" s="402" t="str">
        <f>IFERROR(VLOOKUP(AA377,CONTROLES!$A$6:$Y$25,24,FALSE),"")</f>
        <v/>
      </c>
      <c r="AR377" s="402" t="str">
        <f>IFERROR(VLOOKUP(AB377,CONTROLES!$A$6:$Y$25,24,FALSE),"")</f>
        <v/>
      </c>
      <c r="AS377" s="401" t="str">
        <f>IFERROR(VLOOKUP(Y377,CONTROLES!$A$6:$Y$25,5,FALSE),"")</f>
        <v/>
      </c>
      <c r="AT377" s="401" t="str">
        <f>IFERROR(VLOOKUP(Z377,CONTROLES!$A$6:$Y$25,5,FALSE),"")</f>
        <v/>
      </c>
      <c r="AU377" s="401" t="str">
        <f>IFERROR(VLOOKUP(AA377,CONTROLES!$A$6:$Y$25,5,FALSE),"")</f>
        <v/>
      </c>
      <c r="AV377" s="401" t="str">
        <f>IFERROR(VLOOKUP(AB377,CONTROLES!$A$6:$Y$25,5,FALSE),"")</f>
        <v/>
      </c>
      <c r="AW377" s="403">
        <f t="shared" si="46"/>
        <v>0</v>
      </c>
      <c r="AX377" s="403">
        <f t="shared" si="47"/>
        <v>0</v>
      </c>
      <c r="AY377" s="675"/>
      <c r="AZ377" s="672"/>
      <c r="BA377" s="441"/>
      <c r="BB377" s="671"/>
      <c r="BC377" s="672"/>
      <c r="BD377" s="673"/>
      <c r="BE377" s="443"/>
      <c r="BF377" s="684"/>
      <c r="BG377" s="686"/>
      <c r="BH377" s="679"/>
      <c r="BI377" s="681"/>
      <c r="BJ377" s="682"/>
      <c r="BK377" s="682"/>
    </row>
    <row r="378" spans="1:63" ht="14.25" customHeight="1" x14ac:dyDescent="0.25">
      <c r="A378" s="669"/>
      <c r="B378" s="728"/>
      <c r="C378" s="677"/>
      <c r="D378" s="715"/>
      <c r="E378" s="715"/>
      <c r="F378" s="714"/>
      <c r="G378" s="714"/>
      <c r="H378" s="714"/>
      <c r="I378" s="715"/>
      <c r="J378" s="397"/>
      <c r="K378" s="398"/>
      <c r="L378" s="677"/>
      <c r="M378" s="677"/>
      <c r="N378" s="701"/>
      <c r="O378" s="700"/>
      <c r="P378" s="700"/>
      <c r="Q378" s="700"/>
      <c r="R378" s="677"/>
      <c r="S378" s="400"/>
      <c r="T378" s="400">
        <f>IFERROR(VLOOKUP($S378,TABLAS!$A$10:$B$14,2,FALSE),0)</f>
        <v>0</v>
      </c>
      <c r="U378" s="698"/>
      <c r="V378" s="697"/>
      <c r="W378" s="697"/>
      <c r="X378" s="443"/>
      <c r="Y378" s="401"/>
      <c r="Z378" s="401"/>
      <c r="AA378" s="401"/>
      <c r="AB378" s="401"/>
      <c r="AC378" s="401" t="str">
        <f>IFERROR(VLOOKUP(Y378,CONTROLES!$A$5:$Y$297,2,FALSE),"")</f>
        <v/>
      </c>
      <c r="AD378" s="401"/>
      <c r="AE378" s="401"/>
      <c r="AF378" s="401"/>
      <c r="AG378" s="401"/>
      <c r="AH378" s="401"/>
      <c r="AI378" s="401"/>
      <c r="AJ378" s="401"/>
      <c r="AK378" s="401"/>
      <c r="AL378" s="401" t="str">
        <f>IFERROR(VLOOKUP(AB378,CONTROLES!$A$5:$Y$297,2,FALSE),"")</f>
        <v/>
      </c>
      <c r="AM378" s="401"/>
      <c r="AN378" s="401"/>
      <c r="AO378" s="402" t="str">
        <f>IFERROR(VLOOKUP(Y378,CONTROLES!$A$6:$Y$25,24,FALSE),"")</f>
        <v/>
      </c>
      <c r="AP378" s="402" t="str">
        <f>IFERROR(VLOOKUP(Z378,CONTROLES!$A$6:$Y$25,24,FALSE),"")</f>
        <v/>
      </c>
      <c r="AQ378" s="402" t="str">
        <f>IFERROR(VLOOKUP(AA378,CONTROLES!$A$6:$Y$25,24,FALSE),"")</f>
        <v/>
      </c>
      <c r="AR378" s="402" t="str">
        <f>IFERROR(VLOOKUP(AB378,CONTROLES!$A$6:$Y$25,24,FALSE),"")</f>
        <v/>
      </c>
      <c r="AS378" s="401" t="str">
        <f>IFERROR(VLOOKUP(Y378,CONTROLES!$A$6:$Y$25,5,FALSE),"")</f>
        <v/>
      </c>
      <c r="AT378" s="401" t="str">
        <f>IFERROR(VLOOKUP(Z378,CONTROLES!$A$6:$Y$25,5,FALSE),"")</f>
        <v/>
      </c>
      <c r="AU378" s="401" t="str">
        <f>IFERROR(VLOOKUP(AA378,CONTROLES!$A$6:$Y$25,5,FALSE),"")</f>
        <v/>
      </c>
      <c r="AV378" s="401" t="str">
        <f>IFERROR(VLOOKUP(AB378,CONTROLES!$A$6:$Y$25,5,FALSE),"")</f>
        <v/>
      </c>
      <c r="AW378" s="403">
        <f t="shared" si="46"/>
        <v>0</v>
      </c>
      <c r="AX378" s="403">
        <f t="shared" si="47"/>
        <v>0</v>
      </c>
      <c r="AY378" s="675"/>
      <c r="AZ378" s="672"/>
      <c r="BA378" s="441"/>
      <c r="BB378" s="671"/>
      <c r="BC378" s="672"/>
      <c r="BD378" s="673"/>
      <c r="BE378" s="443"/>
      <c r="BF378" s="684"/>
      <c r="BG378" s="686"/>
      <c r="BH378" s="679"/>
      <c r="BI378" s="681"/>
      <c r="BJ378" s="682"/>
      <c r="BK378" s="682"/>
    </row>
    <row r="379" spans="1:63" ht="14.25" customHeight="1" x14ac:dyDescent="0.25">
      <c r="A379" s="669"/>
      <c r="B379" s="728"/>
      <c r="C379" s="677"/>
      <c r="D379" s="715"/>
      <c r="E379" s="715"/>
      <c r="F379" s="714"/>
      <c r="G379" s="714"/>
      <c r="H379" s="714"/>
      <c r="I379" s="715"/>
      <c r="J379" s="397"/>
      <c r="K379" s="398"/>
      <c r="L379" s="677"/>
      <c r="M379" s="677"/>
      <c r="N379" s="701"/>
      <c r="O379" s="700"/>
      <c r="P379" s="700"/>
      <c r="Q379" s="700"/>
      <c r="R379" s="677"/>
      <c r="S379" s="400"/>
      <c r="T379" s="400">
        <f>IFERROR(VLOOKUP($S379,TABLAS!$A$10:$B$14,2,FALSE),0)</f>
        <v>0</v>
      </c>
      <c r="U379" s="698"/>
      <c r="V379" s="697"/>
      <c r="W379" s="697"/>
      <c r="X379" s="443"/>
      <c r="Y379" s="401"/>
      <c r="Z379" s="401"/>
      <c r="AA379" s="401"/>
      <c r="AB379" s="401"/>
      <c r="AC379" s="401" t="str">
        <f>IFERROR(VLOOKUP(Y379,CONTROLES!$A$5:$Y$297,2,FALSE),"")</f>
        <v/>
      </c>
      <c r="AD379" s="401"/>
      <c r="AE379" s="401"/>
      <c r="AF379" s="401"/>
      <c r="AG379" s="401"/>
      <c r="AH379" s="401"/>
      <c r="AI379" s="401"/>
      <c r="AJ379" s="401"/>
      <c r="AK379" s="401"/>
      <c r="AL379" s="401" t="str">
        <f>IFERROR(VLOOKUP(AB379,CONTROLES!$A$5:$Y$297,2,FALSE),"")</f>
        <v/>
      </c>
      <c r="AM379" s="401"/>
      <c r="AN379" s="401"/>
      <c r="AO379" s="402" t="str">
        <f>IFERROR(VLOOKUP(Y379,CONTROLES!$A$6:$Y$25,24,FALSE),"")</f>
        <v/>
      </c>
      <c r="AP379" s="402" t="str">
        <f>IFERROR(VLOOKUP(Z379,CONTROLES!$A$6:$Y$25,24,FALSE),"")</f>
        <v/>
      </c>
      <c r="AQ379" s="402" t="str">
        <f>IFERROR(VLOOKUP(AA379,CONTROLES!$A$6:$Y$25,24,FALSE),"")</f>
        <v/>
      </c>
      <c r="AR379" s="402" t="str">
        <f>IFERROR(VLOOKUP(AB379,CONTROLES!$A$6:$Y$25,24,FALSE),"")</f>
        <v/>
      </c>
      <c r="AS379" s="401" t="str">
        <f>IFERROR(VLOOKUP(Y379,CONTROLES!$A$6:$Y$25,5,FALSE),"")</f>
        <v/>
      </c>
      <c r="AT379" s="401" t="str">
        <f>IFERROR(VLOOKUP(Z379,CONTROLES!$A$6:$Y$25,5,FALSE),"")</f>
        <v/>
      </c>
      <c r="AU379" s="401" t="str">
        <f>IFERROR(VLOOKUP(AA379,CONTROLES!$A$6:$Y$25,5,FALSE),"")</f>
        <v/>
      </c>
      <c r="AV379" s="401" t="str">
        <f>IFERROR(VLOOKUP(AB379,CONTROLES!$A$6:$Y$25,5,FALSE),"")</f>
        <v/>
      </c>
      <c r="AW379" s="403">
        <f t="shared" si="46"/>
        <v>0</v>
      </c>
      <c r="AX379" s="403">
        <f t="shared" si="47"/>
        <v>0</v>
      </c>
      <c r="AY379" s="675"/>
      <c r="AZ379" s="672"/>
      <c r="BA379" s="441"/>
      <c r="BB379" s="671"/>
      <c r="BC379" s="672"/>
      <c r="BD379" s="673"/>
      <c r="BE379" s="443"/>
      <c r="BF379" s="684"/>
      <c r="BG379" s="686"/>
      <c r="BH379" s="679"/>
      <c r="BI379" s="681"/>
      <c r="BJ379" s="682"/>
      <c r="BK379" s="682"/>
    </row>
    <row r="380" spans="1:63" ht="14.25" customHeight="1" x14ac:dyDescent="0.25">
      <c r="A380" s="669"/>
      <c r="B380" s="728"/>
      <c r="C380" s="677"/>
      <c r="D380" s="715"/>
      <c r="E380" s="715"/>
      <c r="F380" s="714"/>
      <c r="G380" s="714"/>
      <c r="H380" s="714"/>
      <c r="I380" s="715"/>
      <c r="J380" s="397"/>
      <c r="K380" s="398"/>
      <c r="L380" s="677"/>
      <c r="M380" s="677"/>
      <c r="N380" s="701"/>
      <c r="O380" s="700"/>
      <c r="P380" s="700"/>
      <c r="Q380" s="700"/>
      <c r="R380" s="677"/>
      <c r="S380" s="400"/>
      <c r="T380" s="400">
        <f>IFERROR(VLOOKUP($S380,TABLAS!$A$10:$B$14,2,FALSE),0)</f>
        <v>0</v>
      </c>
      <c r="U380" s="698"/>
      <c r="V380" s="697"/>
      <c r="W380" s="697"/>
      <c r="X380" s="443"/>
      <c r="Y380" s="401"/>
      <c r="Z380" s="401"/>
      <c r="AA380" s="401"/>
      <c r="AB380" s="401"/>
      <c r="AC380" s="401" t="str">
        <f>IFERROR(VLOOKUP(Y380,CONTROLES!$A$5:$Y$297,2,FALSE),"")</f>
        <v/>
      </c>
      <c r="AD380" s="401"/>
      <c r="AE380" s="401"/>
      <c r="AF380" s="401"/>
      <c r="AG380" s="401"/>
      <c r="AH380" s="401"/>
      <c r="AI380" s="401"/>
      <c r="AJ380" s="401"/>
      <c r="AK380" s="401"/>
      <c r="AL380" s="401" t="str">
        <f>IFERROR(VLOOKUP(AB380,CONTROLES!$A$5:$Y$297,2,FALSE),"")</f>
        <v/>
      </c>
      <c r="AM380" s="401"/>
      <c r="AN380" s="401"/>
      <c r="AO380" s="402" t="str">
        <f>IFERROR(VLOOKUP(Y380,CONTROLES!$A$6:$Y$25,24,FALSE),"")</f>
        <v/>
      </c>
      <c r="AP380" s="402" t="str">
        <f>IFERROR(VLOOKUP(Z380,CONTROLES!$A$6:$Y$25,24,FALSE),"")</f>
        <v/>
      </c>
      <c r="AQ380" s="402" t="str">
        <f>IFERROR(VLOOKUP(AA380,CONTROLES!$A$6:$Y$25,24,FALSE),"")</f>
        <v/>
      </c>
      <c r="AR380" s="402" t="str">
        <f>IFERROR(VLOOKUP(AB380,CONTROLES!$A$6:$Y$25,24,FALSE),"")</f>
        <v/>
      </c>
      <c r="AS380" s="401" t="str">
        <f>IFERROR(VLOOKUP(Y380,CONTROLES!$A$6:$Y$25,5,FALSE),"")</f>
        <v/>
      </c>
      <c r="AT380" s="401" t="str">
        <f>IFERROR(VLOOKUP(Z380,CONTROLES!$A$6:$Y$25,5,FALSE),"")</f>
        <v/>
      </c>
      <c r="AU380" s="401" t="str">
        <f>IFERROR(VLOOKUP(AA380,CONTROLES!$A$6:$Y$25,5,FALSE),"")</f>
        <v/>
      </c>
      <c r="AV380" s="401" t="str">
        <f>IFERROR(VLOOKUP(AB380,CONTROLES!$A$6:$Y$25,5,FALSE),"")</f>
        <v/>
      </c>
      <c r="AW380" s="403">
        <f t="shared" si="46"/>
        <v>0</v>
      </c>
      <c r="AX380" s="403">
        <f t="shared" si="47"/>
        <v>0</v>
      </c>
      <c r="AY380" s="675"/>
      <c r="AZ380" s="672"/>
      <c r="BA380" s="441"/>
      <c r="BB380" s="671"/>
      <c r="BC380" s="672"/>
      <c r="BD380" s="673"/>
      <c r="BE380" s="443"/>
      <c r="BF380" s="684"/>
      <c r="BG380" s="686"/>
      <c r="BH380" s="679"/>
      <c r="BI380" s="681"/>
      <c r="BJ380" s="682"/>
      <c r="BK380" s="682"/>
    </row>
    <row r="381" spans="1:63" ht="14.25" customHeight="1" x14ac:dyDescent="0.25">
      <c r="A381" s="669"/>
      <c r="B381" s="729"/>
      <c r="C381" s="677"/>
      <c r="D381" s="716"/>
      <c r="E381" s="716"/>
      <c r="F381" s="714"/>
      <c r="G381" s="714"/>
      <c r="H381" s="714"/>
      <c r="I381" s="716"/>
      <c r="J381" s="397"/>
      <c r="K381" s="398"/>
      <c r="L381" s="677"/>
      <c r="M381" s="677"/>
      <c r="N381" s="701"/>
      <c r="O381" s="700"/>
      <c r="P381" s="700"/>
      <c r="Q381" s="700"/>
      <c r="R381" s="677"/>
      <c r="S381" s="400"/>
      <c r="T381" s="400">
        <f>IFERROR(VLOOKUP($S381,TABLAS!$A$10:$B$14,2,FALSE),0)</f>
        <v>0</v>
      </c>
      <c r="U381" s="698"/>
      <c r="V381" s="697"/>
      <c r="W381" s="697"/>
      <c r="X381" s="443"/>
      <c r="Y381" s="401"/>
      <c r="Z381" s="401"/>
      <c r="AA381" s="401"/>
      <c r="AB381" s="401"/>
      <c r="AC381" s="401" t="str">
        <f>IFERROR(VLOOKUP(Y381,CONTROLES!$A$5:$Y$297,2,FALSE),"")</f>
        <v/>
      </c>
      <c r="AD381" s="401"/>
      <c r="AE381" s="401"/>
      <c r="AF381" s="401"/>
      <c r="AG381" s="401"/>
      <c r="AH381" s="401"/>
      <c r="AI381" s="401"/>
      <c r="AJ381" s="401"/>
      <c r="AK381" s="401"/>
      <c r="AL381" s="401" t="str">
        <f>IFERROR(VLOOKUP(AB381,CONTROLES!$A$5:$Y$297,2,FALSE),"")</f>
        <v/>
      </c>
      <c r="AM381" s="401"/>
      <c r="AN381" s="401"/>
      <c r="AO381" s="402" t="str">
        <f>IFERROR(VLOOKUP(Y381,CONTROLES!$A$6:$Y$25,24,FALSE),"")</f>
        <v/>
      </c>
      <c r="AP381" s="402" t="str">
        <f>IFERROR(VLOOKUP(Z381,CONTROLES!$A$6:$Y$25,24,FALSE),"")</f>
        <v/>
      </c>
      <c r="AQ381" s="402" t="str">
        <f>IFERROR(VLOOKUP(AA381,CONTROLES!$A$6:$Y$25,24,FALSE),"")</f>
        <v/>
      </c>
      <c r="AR381" s="402" t="str">
        <f>IFERROR(VLOOKUP(AB381,CONTROLES!$A$6:$Y$25,24,FALSE),"")</f>
        <v/>
      </c>
      <c r="AS381" s="401" t="str">
        <f>IFERROR(VLOOKUP(Y381,CONTROLES!$A$6:$Y$25,5,FALSE),"")</f>
        <v/>
      </c>
      <c r="AT381" s="401" t="str">
        <f>IFERROR(VLOOKUP(Z381,CONTROLES!$A$6:$Y$25,5,FALSE),"")</f>
        <v/>
      </c>
      <c r="AU381" s="401" t="str">
        <f>IFERROR(VLOOKUP(AA381,CONTROLES!$A$6:$Y$25,5,FALSE),"")</f>
        <v/>
      </c>
      <c r="AV381" s="401" t="str">
        <f>IFERROR(VLOOKUP(AB381,CONTROLES!$A$6:$Y$25,5,FALSE),"")</f>
        <v/>
      </c>
      <c r="AW381" s="403">
        <f t="shared" si="46"/>
        <v>0</v>
      </c>
      <c r="AX381" s="403">
        <f t="shared" si="47"/>
        <v>0</v>
      </c>
      <c r="AY381" s="676"/>
      <c r="AZ381" s="672"/>
      <c r="BA381" s="442"/>
      <c r="BB381" s="671"/>
      <c r="BC381" s="672"/>
      <c r="BD381" s="673"/>
      <c r="BE381" s="443"/>
      <c r="BF381" s="685"/>
      <c r="BG381" s="686"/>
      <c r="BH381" s="680"/>
      <c r="BI381" s="681"/>
      <c r="BJ381" s="682"/>
      <c r="BK381" s="682"/>
    </row>
    <row r="382" spans="1:63" ht="14.25" customHeight="1" x14ac:dyDescent="0.25">
      <c r="A382" s="429">
        <f>A375+1</f>
        <v>55</v>
      </c>
      <c r="B382" s="654" t="s">
        <v>524</v>
      </c>
      <c r="C382" s="649" t="s">
        <v>316</v>
      </c>
      <c r="D382" s="517" t="s">
        <v>525</v>
      </c>
      <c r="E382" s="517" t="s">
        <v>345</v>
      </c>
      <c r="F382" s="657" t="s">
        <v>132</v>
      </c>
      <c r="G382" s="657" t="s">
        <v>133</v>
      </c>
      <c r="H382" s="657" t="s">
        <v>134</v>
      </c>
      <c r="I382" s="517"/>
      <c r="J382" s="160"/>
      <c r="K382" s="159"/>
      <c r="L382" s="649"/>
      <c r="M382" s="649" t="s">
        <v>160</v>
      </c>
      <c r="N382" s="650" t="s">
        <v>161</v>
      </c>
      <c r="O382" s="651" t="s">
        <v>162</v>
      </c>
      <c r="P382" s="651"/>
      <c r="Q382" s="651"/>
      <c r="R382" s="649" t="s">
        <v>243</v>
      </c>
      <c r="S382" s="73"/>
      <c r="T382" s="162">
        <f>IFERROR(VLOOKUP($S382,TABLAS!$A$10:$B$14,2,FALSE),0)</f>
        <v>0</v>
      </c>
      <c r="U382" s="652" t="s">
        <v>145</v>
      </c>
      <c r="V382" s="647">
        <f>IFERROR(VLOOKUP($U382,#REF!,2,FALSE),0)</f>
        <v>0</v>
      </c>
      <c r="W382" s="647">
        <f>MAX($T382:$T388)*V382</f>
        <v>0</v>
      </c>
      <c r="X382" s="493" t="b">
        <f>IF(OR(W382="11",W382="12",W382="21",W382="22",W382="31"),"BAJO",IF(OR(W382="13",W382="23",W382="32",W382="41"),"LEVE",IF(OR(W382="14",W382="15",W382="24",W382="33",W382="43",W382="42",W382="52",W382="51"),"MODERADO",IF(OR(W382="25",W382="34",W382="35",W382="44",W382="45",W382="53",W382="54",W382="55"),"IMPORTANTE"))))</f>
        <v>0</v>
      </c>
      <c r="Y382" s="63"/>
      <c r="Z382" s="63"/>
      <c r="AA382" s="63"/>
      <c r="AB382" s="63"/>
      <c r="AC382" s="401" t="str">
        <f>IFERROR(VLOOKUP(Y382,CONTROLES!$A$5:$Y$297,2,FALSE),"")</f>
        <v/>
      </c>
      <c r="AD382" s="63"/>
      <c r="AE382" s="63"/>
      <c r="AF382" s="63"/>
      <c r="AG382" s="63"/>
      <c r="AH382" s="63"/>
      <c r="AI382" s="63"/>
      <c r="AJ382" s="63"/>
      <c r="AK382" s="63"/>
      <c r="AL382" s="63" t="str">
        <f>IFERROR(VLOOKUP(AB382,CONTROLES!$A$5:$Y$297,2,FALSE),"")</f>
        <v/>
      </c>
      <c r="AM382" s="63"/>
      <c r="AN382" s="63"/>
      <c r="AO382" s="163" t="str">
        <f>IFERROR(VLOOKUP(Y382,CONTROLES!$A$6:$Y$25,24,FALSE),"")</f>
        <v/>
      </c>
      <c r="AP382" s="163" t="str">
        <f>IFERROR(VLOOKUP(Z382,CONTROLES!$A$6:$Y$25,24,FALSE),"")</f>
        <v/>
      </c>
      <c r="AQ382" s="163" t="str">
        <f>IFERROR(VLOOKUP(AA382,CONTROLES!$A$6:$Y$25,24,FALSE),"")</f>
        <v/>
      </c>
      <c r="AR382" s="163" t="str">
        <f>IFERROR(VLOOKUP(AB382,CONTROLES!$A$6:$Y$25,24,FALSE),"")</f>
        <v/>
      </c>
      <c r="AS382" s="72" t="str">
        <f>IFERROR(VLOOKUP(Y382,CONTROLES!$A$6:$Y$25,5,FALSE),"")</f>
        <v/>
      </c>
      <c r="AT382" s="72" t="str">
        <f>IFERROR(VLOOKUP(Z382,CONTROLES!$A$6:$Y$25,5,FALSE),"")</f>
        <v/>
      </c>
      <c r="AU382" s="72" t="str">
        <f>IFERROR(VLOOKUP(AA382,CONTROLES!$A$6:$Y$25,5,FALSE),"")</f>
        <v/>
      </c>
      <c r="AV382" s="72" t="str">
        <f>IFERROR(VLOOKUP(AB382,CONTROLES!$A$6:$Y$25,5,FALSE),"")</f>
        <v/>
      </c>
      <c r="AW382" s="143">
        <f t="shared" si="46"/>
        <v>0</v>
      </c>
      <c r="AX382" s="143">
        <f t="shared" si="47"/>
        <v>0</v>
      </c>
      <c r="AY382" s="522" t="str">
        <f>IF(MAX(AX382:AX388)&gt;MAX(BF382:BF388),"Consecuencia",IF(MAX(AX382:AX388)&gt;MAX(BF382:BF388),"Probabilidad",""))</f>
        <v/>
      </c>
      <c r="AZ382" s="510">
        <f>IF(AY382="Probabilidad",MAX(BF382:BF388),MAX(AX382:AX388))</f>
        <v>0</v>
      </c>
      <c r="BA382" s="506" t="str" cm="1">
        <f t="array" ref="BA382">IF(OR(AY382="Consecuencia",AY382="Probabilidad"),IF(AZ382&lt;CONTROLES!$AA$16:$AB$16,IF(AND(AZ382&gt;=CONTROLES!$AA$15,AZ382&lt;CONTROLES!$AB$15),CONTROLES!$AC$15,IF(AND(AZ382&gt;=CONTROLES!$AA$14,AZ382&lt;CONTROLES!$AB$14),CONTROLES!$AC$14,IF(AND(AZ382&gt;=CONTROLES!$AA$13,AZ382&lt;CONTROLES!$AB$13),CONTROLES!$AC$13,IF(AND(AZ382&gt;=CONTROLES!$AA$12,AZ382&lt;=CONTROLES!$AB$12),CONTROLES!$AC$12))))),"")</f>
        <v/>
      </c>
      <c r="BB382" s="508" t="s">
        <v>144</v>
      </c>
      <c r="BC382" s="510">
        <f>VLOOKUP(BB382,TABLAS!$A$10:$B$14,2,FALSE)</f>
        <v>5</v>
      </c>
      <c r="BD382" s="512" t="s">
        <v>211</v>
      </c>
      <c r="BE382" s="493">
        <f>VLOOKUP(BD382,TABLAS!$A$2:$B$6,2,FALSE)</f>
        <v>2</v>
      </c>
      <c r="BF382" s="642" t="str">
        <f>BC382&amp;BE382</f>
        <v>52</v>
      </c>
      <c r="BG382" s="645" t="str">
        <f>IF(OR(BF382="11",BF382="12",BF382="21",BF382="22",BF382="31"),"BAJO",IF(OR(BF382="13",BF382="23",BF382="32",BF382="41"),"LEVE",IF(OR(BF382="14",BF382="15",BF382="24",BF382="33",BF382="43",BF382="42",BF382="52",BF382="51"),"MODERADO",IF(OR(BF382="25",BF382="34",BF382="35",BF382="44",BF382="45",BF382="53",BF382="54",BF382="55"),"IMPORTANTE",""))))</f>
        <v>MODERADO</v>
      </c>
      <c r="BH382" s="532" t="s">
        <v>148</v>
      </c>
      <c r="BI382" s="514" t="s">
        <v>189</v>
      </c>
      <c r="BJ382" s="516" t="str">
        <f>IF(BH382="SI","NO","SI")</f>
        <v>NO</v>
      </c>
      <c r="BK382" s="516"/>
    </row>
    <row r="383" spans="1:63" ht="14.25" customHeight="1" x14ac:dyDescent="0.25">
      <c r="A383" s="429"/>
      <c r="B383" s="655"/>
      <c r="C383" s="649"/>
      <c r="D383" s="563"/>
      <c r="E383" s="563"/>
      <c r="F383" s="657"/>
      <c r="G383" s="657"/>
      <c r="H383" s="657"/>
      <c r="I383" s="563"/>
      <c r="J383" s="160"/>
      <c r="K383" s="159"/>
      <c r="L383" s="649"/>
      <c r="M383" s="649"/>
      <c r="N383" s="650"/>
      <c r="O383" s="651"/>
      <c r="P383" s="651"/>
      <c r="Q383" s="651"/>
      <c r="R383" s="649"/>
      <c r="S383" s="73"/>
      <c r="T383" s="162">
        <f>IFERROR(VLOOKUP($S383,TABLAS!$A$10:$B$14,2,FALSE),0)</f>
        <v>0</v>
      </c>
      <c r="U383" s="652"/>
      <c r="V383" s="647"/>
      <c r="W383" s="647"/>
      <c r="X383" s="493"/>
      <c r="Y383" s="63"/>
      <c r="Z383" s="63"/>
      <c r="AA383" s="63"/>
      <c r="AB383" s="63"/>
      <c r="AC383" s="401" t="str">
        <f>IFERROR(VLOOKUP(Y383,CONTROLES!$A$5:$Y$297,2,FALSE),"")</f>
        <v/>
      </c>
      <c r="AD383" s="63"/>
      <c r="AE383" s="63"/>
      <c r="AF383" s="63"/>
      <c r="AG383" s="63"/>
      <c r="AH383" s="63"/>
      <c r="AI383" s="63"/>
      <c r="AJ383" s="63"/>
      <c r="AK383" s="63"/>
      <c r="AL383" s="63" t="str">
        <f>IFERROR(VLOOKUP(AB383,CONTROLES!$A$5:$Y$297,2,FALSE),"")</f>
        <v/>
      </c>
      <c r="AM383" s="63"/>
      <c r="AN383" s="63"/>
      <c r="AO383" s="163" t="str">
        <f>IFERROR(VLOOKUP(Y383,CONTROLES!$A$6:$Y$25,24,FALSE),"")</f>
        <v/>
      </c>
      <c r="AP383" s="163" t="str">
        <f>IFERROR(VLOOKUP(Z383,CONTROLES!$A$6:$Y$25,24,FALSE),"")</f>
        <v/>
      </c>
      <c r="AQ383" s="163" t="str">
        <f>IFERROR(VLOOKUP(AA383,CONTROLES!$A$6:$Y$25,24,FALSE),"")</f>
        <v/>
      </c>
      <c r="AR383" s="163" t="str">
        <f>IFERROR(VLOOKUP(AB383,CONTROLES!$A$6:$Y$25,24,FALSE),"")</f>
        <v/>
      </c>
      <c r="AS383" s="72" t="str">
        <f>IFERROR(VLOOKUP(Y383,CONTROLES!$A$6:$Y$25,5,FALSE),"")</f>
        <v/>
      </c>
      <c r="AT383" s="72" t="str">
        <f>IFERROR(VLOOKUP(Z383,CONTROLES!$A$6:$Y$25,5,FALSE),"")</f>
        <v/>
      </c>
      <c r="AU383" s="72" t="str">
        <f>IFERROR(VLOOKUP(AA383,CONTROLES!$A$6:$Y$25,5,FALSE),"")</f>
        <v/>
      </c>
      <c r="AV383" s="72" t="str">
        <f>IFERROR(VLOOKUP(AB383,CONTROLES!$A$6:$Y$25,5,FALSE),"")</f>
        <v/>
      </c>
      <c r="AW383" s="143">
        <f t="shared" si="46"/>
        <v>0</v>
      </c>
      <c r="AX383" s="143">
        <f t="shared" si="47"/>
        <v>0</v>
      </c>
      <c r="AY383" s="523"/>
      <c r="AZ383" s="510"/>
      <c r="BA383" s="507"/>
      <c r="BB383" s="508"/>
      <c r="BC383" s="510"/>
      <c r="BD383" s="512"/>
      <c r="BE383" s="493"/>
      <c r="BF383" s="643"/>
      <c r="BG383" s="645"/>
      <c r="BH383" s="533"/>
      <c r="BI383" s="514"/>
      <c r="BJ383" s="516"/>
      <c r="BK383" s="516"/>
    </row>
    <row r="384" spans="1:63" ht="14.25" customHeight="1" x14ac:dyDescent="0.25">
      <c r="A384" s="429"/>
      <c r="B384" s="655"/>
      <c r="C384" s="649"/>
      <c r="D384" s="563"/>
      <c r="E384" s="563"/>
      <c r="F384" s="657"/>
      <c r="G384" s="657"/>
      <c r="H384" s="657"/>
      <c r="I384" s="563"/>
      <c r="J384" s="160"/>
      <c r="K384" s="159"/>
      <c r="L384" s="649"/>
      <c r="M384" s="649"/>
      <c r="N384" s="650"/>
      <c r="O384" s="651"/>
      <c r="P384" s="651"/>
      <c r="Q384" s="651"/>
      <c r="R384" s="649"/>
      <c r="S384" s="73"/>
      <c r="T384" s="162">
        <f>IFERROR(VLOOKUP($S384,TABLAS!$A$10:$B$14,2,FALSE),0)</f>
        <v>0</v>
      </c>
      <c r="U384" s="652"/>
      <c r="V384" s="647"/>
      <c r="W384" s="647"/>
      <c r="X384" s="493"/>
      <c r="Y384" s="63"/>
      <c r="Z384" s="63"/>
      <c r="AA384" s="63"/>
      <c r="AB384" s="63"/>
      <c r="AC384" s="401" t="str">
        <f>IFERROR(VLOOKUP(Y384,CONTROLES!$A$5:$Y$297,2,FALSE),"")</f>
        <v/>
      </c>
      <c r="AD384" s="63"/>
      <c r="AE384" s="63"/>
      <c r="AF384" s="63"/>
      <c r="AG384" s="63"/>
      <c r="AH384" s="63"/>
      <c r="AI384" s="63"/>
      <c r="AJ384" s="63"/>
      <c r="AK384" s="63"/>
      <c r="AL384" s="63" t="str">
        <f>IFERROR(VLOOKUP(AB384,CONTROLES!$A$5:$Y$297,2,FALSE),"")</f>
        <v/>
      </c>
      <c r="AM384" s="63"/>
      <c r="AN384" s="63"/>
      <c r="AO384" s="163" t="str">
        <f>IFERROR(VLOOKUP(Y384,CONTROLES!$A$6:$Y$25,24,FALSE),"")</f>
        <v/>
      </c>
      <c r="AP384" s="163" t="str">
        <f>IFERROR(VLOOKUP(Z384,CONTROLES!$A$6:$Y$25,24,FALSE),"")</f>
        <v/>
      </c>
      <c r="AQ384" s="163" t="str">
        <f>IFERROR(VLOOKUP(AA384,CONTROLES!$A$6:$Y$25,24,FALSE),"")</f>
        <v/>
      </c>
      <c r="AR384" s="163" t="str">
        <f>IFERROR(VLOOKUP(AB384,CONTROLES!$A$6:$Y$25,24,FALSE),"")</f>
        <v/>
      </c>
      <c r="AS384" s="72" t="str">
        <f>IFERROR(VLOOKUP(Y384,CONTROLES!$A$6:$Y$25,5,FALSE),"")</f>
        <v/>
      </c>
      <c r="AT384" s="72" t="str">
        <f>IFERROR(VLOOKUP(Z384,CONTROLES!$A$6:$Y$25,5,FALSE),"")</f>
        <v/>
      </c>
      <c r="AU384" s="72" t="str">
        <f>IFERROR(VLOOKUP(AA384,CONTROLES!$A$6:$Y$25,5,FALSE),"")</f>
        <v/>
      </c>
      <c r="AV384" s="72" t="str">
        <f>IFERROR(VLOOKUP(AB384,CONTROLES!$A$6:$Y$25,5,FALSE),"")</f>
        <v/>
      </c>
      <c r="AW384" s="143">
        <f t="shared" si="46"/>
        <v>0</v>
      </c>
      <c r="AX384" s="143">
        <f t="shared" si="47"/>
        <v>0</v>
      </c>
      <c r="AY384" s="523"/>
      <c r="AZ384" s="510"/>
      <c r="BA384" s="507"/>
      <c r="BB384" s="508"/>
      <c r="BC384" s="510"/>
      <c r="BD384" s="512"/>
      <c r="BE384" s="493"/>
      <c r="BF384" s="643"/>
      <c r="BG384" s="645"/>
      <c r="BH384" s="533"/>
      <c r="BI384" s="514"/>
      <c r="BJ384" s="516"/>
      <c r="BK384" s="516"/>
    </row>
    <row r="385" spans="1:63" ht="14.25" customHeight="1" x14ac:dyDescent="0.25">
      <c r="A385" s="429"/>
      <c r="B385" s="655"/>
      <c r="C385" s="649"/>
      <c r="D385" s="563"/>
      <c r="E385" s="563"/>
      <c r="F385" s="657"/>
      <c r="G385" s="657"/>
      <c r="H385" s="657"/>
      <c r="I385" s="563"/>
      <c r="J385" s="160"/>
      <c r="K385" s="159"/>
      <c r="L385" s="649"/>
      <c r="M385" s="649"/>
      <c r="N385" s="650"/>
      <c r="O385" s="651"/>
      <c r="P385" s="651"/>
      <c r="Q385" s="651"/>
      <c r="R385" s="649"/>
      <c r="S385" s="73"/>
      <c r="T385" s="162">
        <f>IFERROR(VLOOKUP($S385,TABLAS!$A$10:$B$14,2,FALSE),0)</f>
        <v>0</v>
      </c>
      <c r="U385" s="652"/>
      <c r="V385" s="647"/>
      <c r="W385" s="647"/>
      <c r="X385" s="493"/>
      <c r="Y385" s="63"/>
      <c r="Z385" s="63"/>
      <c r="AA385" s="63"/>
      <c r="AB385" s="63"/>
      <c r="AC385" s="401" t="str">
        <f>IFERROR(VLOOKUP(Y385,CONTROLES!$A$5:$Y$297,2,FALSE),"")</f>
        <v/>
      </c>
      <c r="AD385" s="63"/>
      <c r="AE385" s="63"/>
      <c r="AF385" s="63"/>
      <c r="AG385" s="63"/>
      <c r="AH385" s="63"/>
      <c r="AI385" s="63"/>
      <c r="AJ385" s="63"/>
      <c r="AK385" s="63"/>
      <c r="AL385" s="63" t="str">
        <f>IFERROR(VLOOKUP(AB385,CONTROLES!$A$5:$Y$297,2,FALSE),"")</f>
        <v/>
      </c>
      <c r="AM385" s="63"/>
      <c r="AN385" s="63"/>
      <c r="AO385" s="163" t="str">
        <f>IFERROR(VLOOKUP(Y385,CONTROLES!$A$6:$Y$25,24,FALSE),"")</f>
        <v/>
      </c>
      <c r="AP385" s="163" t="str">
        <f>IFERROR(VLOOKUP(Z385,CONTROLES!$A$6:$Y$25,24,FALSE),"")</f>
        <v/>
      </c>
      <c r="AQ385" s="163" t="str">
        <f>IFERROR(VLOOKUP(AA385,CONTROLES!$A$6:$Y$25,24,FALSE),"")</f>
        <v/>
      </c>
      <c r="AR385" s="163" t="str">
        <f>IFERROR(VLOOKUP(AB385,CONTROLES!$A$6:$Y$25,24,FALSE),"")</f>
        <v/>
      </c>
      <c r="AS385" s="72" t="str">
        <f>IFERROR(VLOOKUP(Y385,CONTROLES!$A$6:$Y$25,5,FALSE),"")</f>
        <v/>
      </c>
      <c r="AT385" s="72" t="str">
        <f>IFERROR(VLOOKUP(Z385,CONTROLES!$A$6:$Y$25,5,FALSE),"")</f>
        <v/>
      </c>
      <c r="AU385" s="72" t="str">
        <f>IFERROR(VLOOKUP(AA385,CONTROLES!$A$6:$Y$25,5,FALSE),"")</f>
        <v/>
      </c>
      <c r="AV385" s="72" t="str">
        <f>IFERROR(VLOOKUP(AB385,CONTROLES!$A$6:$Y$25,5,FALSE),"")</f>
        <v/>
      </c>
      <c r="AW385" s="143">
        <f t="shared" si="46"/>
        <v>0</v>
      </c>
      <c r="AX385" s="143">
        <f t="shared" si="47"/>
        <v>0</v>
      </c>
      <c r="AY385" s="523"/>
      <c r="AZ385" s="510"/>
      <c r="BA385" s="507"/>
      <c r="BB385" s="508"/>
      <c r="BC385" s="510"/>
      <c r="BD385" s="512"/>
      <c r="BE385" s="493"/>
      <c r="BF385" s="643"/>
      <c r="BG385" s="645"/>
      <c r="BH385" s="533"/>
      <c r="BI385" s="514"/>
      <c r="BJ385" s="516"/>
      <c r="BK385" s="516"/>
    </row>
    <row r="386" spans="1:63" ht="14.25" customHeight="1" x14ac:dyDescent="0.25">
      <c r="A386" s="429"/>
      <c r="B386" s="655"/>
      <c r="C386" s="649"/>
      <c r="D386" s="563"/>
      <c r="E386" s="563"/>
      <c r="F386" s="657"/>
      <c r="G386" s="657"/>
      <c r="H386" s="657"/>
      <c r="I386" s="563"/>
      <c r="J386" s="160"/>
      <c r="K386" s="159"/>
      <c r="L386" s="649"/>
      <c r="M386" s="649"/>
      <c r="N386" s="650"/>
      <c r="O386" s="651"/>
      <c r="P386" s="651"/>
      <c r="Q386" s="651"/>
      <c r="R386" s="649"/>
      <c r="S386" s="73"/>
      <c r="T386" s="162">
        <f>IFERROR(VLOOKUP($S386,TABLAS!$A$10:$B$14,2,FALSE),0)</f>
        <v>0</v>
      </c>
      <c r="U386" s="652"/>
      <c r="V386" s="647"/>
      <c r="W386" s="647"/>
      <c r="X386" s="493"/>
      <c r="Y386" s="63"/>
      <c r="Z386" s="63"/>
      <c r="AA386" s="63"/>
      <c r="AB386" s="63"/>
      <c r="AC386" s="401" t="str">
        <f>IFERROR(VLOOKUP(Y386,CONTROLES!$A$5:$Y$297,2,FALSE),"")</f>
        <v/>
      </c>
      <c r="AD386" s="63"/>
      <c r="AE386" s="63"/>
      <c r="AF386" s="63"/>
      <c r="AG386" s="63"/>
      <c r="AH386" s="63"/>
      <c r="AI386" s="63"/>
      <c r="AJ386" s="63"/>
      <c r="AK386" s="63"/>
      <c r="AL386" s="63" t="str">
        <f>IFERROR(VLOOKUP(AB386,CONTROLES!$A$5:$Y$297,2,FALSE),"")</f>
        <v/>
      </c>
      <c r="AM386" s="63"/>
      <c r="AN386" s="63"/>
      <c r="AO386" s="163" t="str">
        <f>IFERROR(VLOOKUP(Y386,CONTROLES!$A$6:$Y$25,24,FALSE),"")</f>
        <v/>
      </c>
      <c r="AP386" s="163" t="str">
        <f>IFERROR(VLOOKUP(Z386,CONTROLES!$A$6:$Y$25,24,FALSE),"")</f>
        <v/>
      </c>
      <c r="AQ386" s="163" t="str">
        <f>IFERROR(VLOOKUP(AA386,CONTROLES!$A$6:$Y$25,24,FALSE),"")</f>
        <v/>
      </c>
      <c r="AR386" s="163" t="str">
        <f>IFERROR(VLOOKUP(AB386,CONTROLES!$A$6:$Y$25,24,FALSE),"")</f>
        <v/>
      </c>
      <c r="AS386" s="72" t="str">
        <f>IFERROR(VLOOKUP(Y386,CONTROLES!$A$6:$Y$25,5,FALSE),"")</f>
        <v/>
      </c>
      <c r="AT386" s="72" t="str">
        <f>IFERROR(VLOOKUP(Z386,CONTROLES!$A$6:$Y$25,5,FALSE),"")</f>
        <v/>
      </c>
      <c r="AU386" s="72" t="str">
        <f>IFERROR(VLOOKUP(AA386,CONTROLES!$A$6:$Y$25,5,FALSE),"")</f>
        <v/>
      </c>
      <c r="AV386" s="72" t="str">
        <f>IFERROR(VLOOKUP(AB386,CONTROLES!$A$6:$Y$25,5,FALSE),"")</f>
        <v/>
      </c>
      <c r="AW386" s="143">
        <f t="shared" si="46"/>
        <v>0</v>
      </c>
      <c r="AX386" s="143">
        <f t="shared" si="47"/>
        <v>0</v>
      </c>
      <c r="AY386" s="523"/>
      <c r="AZ386" s="510"/>
      <c r="BA386" s="507"/>
      <c r="BB386" s="508"/>
      <c r="BC386" s="510"/>
      <c r="BD386" s="512"/>
      <c r="BE386" s="493"/>
      <c r="BF386" s="643"/>
      <c r="BG386" s="645"/>
      <c r="BH386" s="533"/>
      <c r="BI386" s="514"/>
      <c r="BJ386" s="516"/>
      <c r="BK386" s="516"/>
    </row>
    <row r="387" spans="1:63" ht="14.25" customHeight="1" x14ac:dyDescent="0.25">
      <c r="A387" s="429"/>
      <c r="B387" s="655"/>
      <c r="C387" s="649"/>
      <c r="D387" s="563"/>
      <c r="E387" s="563"/>
      <c r="F387" s="657"/>
      <c r="G387" s="657"/>
      <c r="H387" s="657"/>
      <c r="I387" s="563"/>
      <c r="J387" s="160"/>
      <c r="K387" s="159"/>
      <c r="L387" s="649"/>
      <c r="M387" s="649"/>
      <c r="N387" s="650"/>
      <c r="O387" s="651"/>
      <c r="P387" s="651"/>
      <c r="Q387" s="651"/>
      <c r="R387" s="649"/>
      <c r="S387" s="73"/>
      <c r="T387" s="162">
        <f>IFERROR(VLOOKUP($S387,TABLAS!$A$10:$B$14,2,FALSE),0)</f>
        <v>0</v>
      </c>
      <c r="U387" s="652"/>
      <c r="V387" s="647"/>
      <c r="W387" s="647"/>
      <c r="X387" s="493"/>
      <c r="Y387" s="63"/>
      <c r="Z387" s="63"/>
      <c r="AA387" s="63"/>
      <c r="AB387" s="63"/>
      <c r="AC387" s="401" t="str">
        <f>IFERROR(VLOOKUP(Y387,CONTROLES!$A$5:$Y$297,2,FALSE),"")</f>
        <v/>
      </c>
      <c r="AD387" s="63"/>
      <c r="AE387" s="63"/>
      <c r="AF387" s="63"/>
      <c r="AG387" s="63"/>
      <c r="AH387" s="63"/>
      <c r="AI387" s="63"/>
      <c r="AJ387" s="63"/>
      <c r="AK387" s="63"/>
      <c r="AL387" s="63" t="str">
        <f>IFERROR(VLOOKUP(AB387,CONTROLES!$A$5:$Y$297,2,FALSE),"")</f>
        <v/>
      </c>
      <c r="AM387" s="63"/>
      <c r="AN387" s="63"/>
      <c r="AO387" s="163" t="str">
        <f>IFERROR(VLOOKUP(Y387,CONTROLES!$A$6:$Y$25,24,FALSE),"")</f>
        <v/>
      </c>
      <c r="AP387" s="163" t="str">
        <f>IFERROR(VLOOKUP(Z387,CONTROLES!$A$6:$Y$25,24,FALSE),"")</f>
        <v/>
      </c>
      <c r="AQ387" s="163" t="str">
        <f>IFERROR(VLOOKUP(AA387,CONTROLES!$A$6:$Y$25,24,FALSE),"")</f>
        <v/>
      </c>
      <c r="AR387" s="163" t="str">
        <f>IFERROR(VLOOKUP(AB387,CONTROLES!$A$6:$Y$25,24,FALSE),"")</f>
        <v/>
      </c>
      <c r="AS387" s="72" t="str">
        <f>IFERROR(VLOOKUP(Y387,CONTROLES!$A$6:$Y$25,5,FALSE),"")</f>
        <v/>
      </c>
      <c r="AT387" s="72" t="str">
        <f>IFERROR(VLOOKUP(Z387,CONTROLES!$A$6:$Y$25,5,FALSE),"")</f>
        <v/>
      </c>
      <c r="AU387" s="72" t="str">
        <f>IFERROR(VLOOKUP(AA387,CONTROLES!$A$6:$Y$25,5,FALSE),"")</f>
        <v/>
      </c>
      <c r="AV387" s="72" t="str">
        <f>IFERROR(VLOOKUP(AB387,CONTROLES!$A$6:$Y$25,5,FALSE),"")</f>
        <v/>
      </c>
      <c r="AW387" s="143">
        <f t="shared" si="46"/>
        <v>0</v>
      </c>
      <c r="AX387" s="143">
        <f t="shared" si="47"/>
        <v>0</v>
      </c>
      <c r="AY387" s="523"/>
      <c r="AZ387" s="510"/>
      <c r="BA387" s="507"/>
      <c r="BB387" s="508"/>
      <c r="BC387" s="510"/>
      <c r="BD387" s="512"/>
      <c r="BE387" s="493"/>
      <c r="BF387" s="643"/>
      <c r="BG387" s="645"/>
      <c r="BH387" s="533"/>
      <c r="BI387" s="514"/>
      <c r="BJ387" s="516"/>
      <c r="BK387" s="516"/>
    </row>
    <row r="388" spans="1:63" ht="14.25" customHeight="1" x14ac:dyDescent="0.25">
      <c r="A388" s="429"/>
      <c r="B388" s="656"/>
      <c r="C388" s="649"/>
      <c r="D388" s="562"/>
      <c r="E388" s="562"/>
      <c r="F388" s="657"/>
      <c r="G388" s="657"/>
      <c r="H388" s="657"/>
      <c r="I388" s="562"/>
      <c r="J388" s="160"/>
      <c r="K388" s="159"/>
      <c r="L388" s="649"/>
      <c r="M388" s="649"/>
      <c r="N388" s="650"/>
      <c r="O388" s="651"/>
      <c r="P388" s="651"/>
      <c r="Q388" s="651"/>
      <c r="R388" s="649"/>
      <c r="S388" s="73"/>
      <c r="T388" s="162">
        <f>IFERROR(VLOOKUP($S388,TABLAS!$A$10:$B$14,2,FALSE),0)</f>
        <v>0</v>
      </c>
      <c r="U388" s="652"/>
      <c r="V388" s="647"/>
      <c r="W388" s="647"/>
      <c r="X388" s="493"/>
      <c r="Y388" s="63"/>
      <c r="Z388" s="63"/>
      <c r="AA388" s="63"/>
      <c r="AB388" s="63"/>
      <c r="AC388" s="401" t="str">
        <f>IFERROR(VLOOKUP(Y388,CONTROLES!$A$5:$Y$297,2,FALSE),"")</f>
        <v/>
      </c>
      <c r="AD388" s="63"/>
      <c r="AE388" s="63"/>
      <c r="AF388" s="63"/>
      <c r="AG388" s="63"/>
      <c r="AH388" s="63"/>
      <c r="AI388" s="63"/>
      <c r="AJ388" s="63"/>
      <c r="AK388" s="63"/>
      <c r="AL388" s="63" t="str">
        <f>IFERROR(VLOOKUP(AB388,CONTROLES!$A$5:$Y$297,2,FALSE),"")</f>
        <v/>
      </c>
      <c r="AM388" s="63"/>
      <c r="AN388" s="63"/>
      <c r="AO388" s="163" t="str">
        <f>IFERROR(VLOOKUP(Y388,CONTROLES!$A$6:$Y$25,24,FALSE),"")</f>
        <v/>
      </c>
      <c r="AP388" s="163" t="str">
        <f>IFERROR(VLOOKUP(Z388,CONTROLES!$A$6:$Y$25,24,FALSE),"")</f>
        <v/>
      </c>
      <c r="AQ388" s="163" t="str">
        <f>IFERROR(VLOOKUP(AA388,CONTROLES!$A$6:$Y$25,24,FALSE),"")</f>
        <v/>
      </c>
      <c r="AR388" s="163" t="str">
        <f>IFERROR(VLOOKUP(AB388,CONTROLES!$A$6:$Y$25,24,FALSE),"")</f>
        <v/>
      </c>
      <c r="AS388" s="72" t="str">
        <f>IFERROR(VLOOKUP(Y388,CONTROLES!$A$6:$Y$25,5,FALSE),"")</f>
        <v/>
      </c>
      <c r="AT388" s="72" t="str">
        <f>IFERROR(VLOOKUP(Z388,CONTROLES!$A$6:$Y$25,5,FALSE),"")</f>
        <v/>
      </c>
      <c r="AU388" s="72" t="str">
        <f>IFERROR(VLOOKUP(AA388,CONTROLES!$A$6:$Y$25,5,FALSE),"")</f>
        <v/>
      </c>
      <c r="AV388" s="72" t="str">
        <f>IFERROR(VLOOKUP(AB388,CONTROLES!$A$6:$Y$25,5,FALSE),"")</f>
        <v/>
      </c>
      <c r="AW388" s="143">
        <f t="shared" si="46"/>
        <v>0</v>
      </c>
      <c r="AX388" s="143">
        <f t="shared" si="47"/>
        <v>0</v>
      </c>
      <c r="AY388" s="653"/>
      <c r="AZ388" s="510"/>
      <c r="BA388" s="648"/>
      <c r="BB388" s="508"/>
      <c r="BC388" s="510"/>
      <c r="BD388" s="512"/>
      <c r="BE388" s="493"/>
      <c r="BF388" s="644"/>
      <c r="BG388" s="645"/>
      <c r="BH388" s="646"/>
      <c r="BI388" s="514"/>
      <c r="BJ388" s="516"/>
      <c r="BK388" s="516"/>
    </row>
    <row r="389" spans="1:63" ht="24" customHeight="1" x14ac:dyDescent="0.25">
      <c r="A389" s="669">
        <f>A382+1</f>
        <v>56</v>
      </c>
      <c r="B389" s="727" t="s">
        <v>526</v>
      </c>
      <c r="C389" s="677" t="s">
        <v>316</v>
      </c>
      <c r="D389" s="693" t="s">
        <v>527</v>
      </c>
      <c r="E389" s="693" t="s">
        <v>528</v>
      </c>
      <c r="F389" s="714" t="s">
        <v>132</v>
      </c>
      <c r="G389" s="714" t="s">
        <v>133</v>
      </c>
      <c r="H389" s="714" t="s">
        <v>134</v>
      </c>
      <c r="I389" s="693" t="s">
        <v>529</v>
      </c>
      <c r="J389" s="397">
        <v>1</v>
      </c>
      <c r="K389" s="398" t="s">
        <v>530</v>
      </c>
      <c r="L389" s="702" t="s">
        <v>531</v>
      </c>
      <c r="M389" s="702" t="s">
        <v>160</v>
      </c>
      <c r="N389" s="705" t="s">
        <v>226</v>
      </c>
      <c r="O389" s="687" t="s">
        <v>360</v>
      </c>
      <c r="P389" s="687" t="s">
        <v>488</v>
      </c>
      <c r="Q389" s="687" t="s">
        <v>325</v>
      </c>
      <c r="R389" s="702" t="s">
        <v>210</v>
      </c>
      <c r="S389" s="399" t="s">
        <v>169</v>
      </c>
      <c r="T389" s="399">
        <f>IFERROR(VLOOKUP($S389,TABLAS!$A$10:$B$14,2,FALSE),0)</f>
        <v>4</v>
      </c>
      <c r="U389" s="687" t="s">
        <v>145</v>
      </c>
      <c r="V389" s="690"/>
      <c r="W389" s="690"/>
      <c r="X389" s="443" t="b">
        <f>IF(OR(W389="11",W389="12",W389="21",W389="22",W389="31"),"BAJO",IF(OR(W389="13",W389="23",W389="32",W389="41"),"LEVE",IF(OR(W389="14",W389="15",W389="24",W389="33",W389="43",W389="42",W389="52",W389="51"),"MODERADO",IF(OR(W389="25",W389="34",W389="35",W389="44",W389="45",W389="53",W389="54",W389="55"),"IMPORTANTE"))))</f>
        <v>0</v>
      </c>
      <c r="Y389" s="401">
        <v>173</v>
      </c>
      <c r="Z389" s="401"/>
      <c r="AA389" s="401"/>
      <c r="AB389" s="401"/>
      <c r="AC389" s="401" t="str">
        <f>IFERROR(VLOOKUP(Y389,CONTROLES!$A$5:$Y$297,2,FALSE),"")</f>
        <v>Realizar procedimiento para la parametrización de las líneas de crédito</v>
      </c>
      <c r="AD389" s="401"/>
      <c r="AE389" s="401"/>
      <c r="AF389" s="401"/>
      <c r="AG389" s="401"/>
      <c r="AH389" s="401"/>
      <c r="AI389" s="401"/>
      <c r="AJ389" s="401"/>
      <c r="AK389" s="401"/>
      <c r="AL389" s="401"/>
      <c r="AM389" s="401"/>
      <c r="AN389" s="401"/>
      <c r="AO389" s="402" t="str">
        <f>IFERROR(VLOOKUP(Y389,CONTROLES!$A$6:$Y$25,24,FALSE),"")</f>
        <v/>
      </c>
      <c r="AP389" s="402" t="str">
        <f>IFERROR(VLOOKUP(Z389,CONTROLES!$A$6:$Y$25,24,FALSE),"")</f>
        <v/>
      </c>
      <c r="AQ389" s="402" t="str">
        <f>IFERROR(VLOOKUP(AA389,CONTROLES!$A$6:$Y$25,24,FALSE),"")</f>
        <v/>
      </c>
      <c r="AR389" s="402" t="str">
        <f>IFERROR(VLOOKUP(AB389,CONTROLES!$A$6:$Y$25,24,FALSE),"")</f>
        <v/>
      </c>
      <c r="AS389" s="401" t="str">
        <f>IFERROR(VLOOKUP(Y389,CONTROLES!$A$6:$Y$25,5,FALSE),"")</f>
        <v/>
      </c>
      <c r="AT389" s="401" t="str">
        <f>IFERROR(VLOOKUP(Z389,CONTROLES!$A$6:$Y$25,5,FALSE),"")</f>
        <v/>
      </c>
      <c r="AU389" s="401" t="str">
        <f>IFERROR(VLOOKUP(AA389,CONTROLES!$A$6:$Y$25,5,FALSE),"")</f>
        <v/>
      </c>
      <c r="AV389" s="401" t="str">
        <f>IFERROR(VLOOKUP(AB389,CONTROLES!$A$6:$Y$25,5,FALSE),"")</f>
        <v/>
      </c>
      <c r="AW389" s="403">
        <f t="shared" si="46"/>
        <v>0</v>
      </c>
      <c r="AX389" s="403">
        <f t="shared" si="47"/>
        <v>0</v>
      </c>
      <c r="AY389" s="674" t="str">
        <f>IF(MAX(AX389:AX395)&gt;MAX(BF389:BF395),"Consecuencia",IF(MAX(AX389:AX395)&gt;MAX(BF389:BF395),"Probabilidad",""))</f>
        <v/>
      </c>
      <c r="AZ389" s="672">
        <f>IF(AY389="Probabilidad",MAX(BF389:BF395),MAX(AX389:AX395))</f>
        <v>0</v>
      </c>
      <c r="BA389" s="440" t="str" cm="1">
        <f t="array" ref="BA389">IF(OR(AY389="Consecuencia",AY389="Probabilidad"),IF(AZ389&lt;CONTROLES!$AA$16:$AB$16,IF(AND(AZ389&gt;=CONTROLES!$AA$15,AZ389&lt;CONTROLES!$AB$15),CONTROLES!$AC$15,IF(AND(AZ389&gt;=CONTROLES!$AA$14,AZ389&lt;CONTROLES!$AB$14),CONTROLES!$AC$14,IF(AND(AZ389&gt;=CONTROLES!$AA$13,AZ389&lt;CONTROLES!$AB$13),CONTROLES!$AC$13,IF(AND(AZ389&gt;=CONTROLES!$AA$12,AZ389&lt;=CONTROLES!$AB$12),CONTROLES!$AC$12))))),"")</f>
        <v/>
      </c>
      <c r="BB389" s="671" t="s">
        <v>144</v>
      </c>
      <c r="BC389" s="672">
        <f>VLOOKUP(BB389,TABLAS!$A$10:$B$14,2,FALSE)</f>
        <v>5</v>
      </c>
      <c r="BD389" s="673" t="s">
        <v>211</v>
      </c>
      <c r="BE389" s="443">
        <f>VLOOKUP(BD389,TABLAS!$A$2:$B$6,2,FALSE)</f>
        <v>2</v>
      </c>
      <c r="BF389" s="683" t="str">
        <f>BC389&amp;BE389</f>
        <v>52</v>
      </c>
      <c r="BG389" s="686" t="str">
        <f>IF(OR(BF389="11",BF389="12",BF389="21",BF389="22",BF389="31"),"BAJO",IF(OR(BF389="13",BF389="23",BF389="32",BF389="41"),"LEVE",IF(OR(BF389="14",BF389="15",BF389="24",BF389="33",BF389="43",BF389="42",BF389="52",BF389="51"),"MODERADO",IF(OR(BF389="25",BF389="34",BF389="35",BF389="44",BF389="45",BF389="53",BF389="54",BF389="55"),"IMPORTANTE",""))))</f>
        <v>MODERADO</v>
      </c>
      <c r="BH389" s="678" t="s">
        <v>148</v>
      </c>
      <c r="BI389" s="681" t="s">
        <v>189</v>
      </c>
      <c r="BJ389" s="682" t="str">
        <f>IF(BH389="SI","NO","SI")</f>
        <v>NO</v>
      </c>
      <c r="BK389" s="682"/>
    </row>
    <row r="390" spans="1:63" ht="14.25" customHeight="1" x14ac:dyDescent="0.25">
      <c r="A390" s="669"/>
      <c r="B390" s="728"/>
      <c r="C390" s="677"/>
      <c r="D390" s="715"/>
      <c r="E390" s="715"/>
      <c r="F390" s="714"/>
      <c r="G390" s="714"/>
      <c r="H390" s="714"/>
      <c r="I390" s="715"/>
      <c r="J390" s="397">
        <v>2</v>
      </c>
      <c r="K390" s="398" t="s">
        <v>532</v>
      </c>
      <c r="L390" s="703"/>
      <c r="M390" s="703"/>
      <c r="N390" s="706"/>
      <c r="O390" s="688"/>
      <c r="P390" s="688"/>
      <c r="Q390" s="688"/>
      <c r="R390" s="703"/>
      <c r="S390" s="399" t="s">
        <v>169</v>
      </c>
      <c r="T390" s="399">
        <f>IFERROR(VLOOKUP($S390,TABLAS!$A$10:$B$14,2,FALSE),0)</f>
        <v>4</v>
      </c>
      <c r="U390" s="688"/>
      <c r="V390" s="691"/>
      <c r="W390" s="691"/>
      <c r="X390" s="443"/>
      <c r="Y390" s="401">
        <v>3</v>
      </c>
      <c r="Z390" s="401"/>
      <c r="AA390" s="401"/>
      <c r="AB390" s="401"/>
      <c r="AC390" s="401" t="str">
        <f>IFERROR(VLOOKUP(Y390,CONTROLES!$A$5:$Y$297,2,FALSE),"")</f>
        <v>Ejecución del plan de capacitaciones</v>
      </c>
      <c r="AD390" s="401"/>
      <c r="AE390" s="401"/>
      <c r="AF390" s="401"/>
      <c r="AG390" s="401"/>
      <c r="AH390" s="401"/>
      <c r="AI390" s="401"/>
      <c r="AJ390" s="401"/>
      <c r="AK390" s="401"/>
      <c r="AL390" s="401"/>
      <c r="AM390" s="401"/>
      <c r="AN390" s="401"/>
      <c r="AO390" s="402">
        <f>IFERROR(VLOOKUP(Y390,CONTROLES!$A$6:$Y$25,24,FALSE),"")</f>
        <v>0.78</v>
      </c>
      <c r="AP390" s="402" t="str">
        <f>IFERROR(VLOOKUP(Z390,CONTROLES!$A$6:$Y$25,24,FALSE),"")</f>
        <v/>
      </c>
      <c r="AQ390" s="402" t="str">
        <f>IFERROR(VLOOKUP(AA390,CONTROLES!$A$6:$Y$25,24,FALSE),"")</f>
        <v/>
      </c>
      <c r="AR390" s="402" t="str">
        <f>IFERROR(VLOOKUP(AB390,CONTROLES!$A$6:$Y$25,24,FALSE),"")</f>
        <v/>
      </c>
      <c r="AS390" s="401" t="str">
        <f>IFERROR(VLOOKUP(Y390,CONTROLES!$A$6:$Y$25,5,FALSE),"")</f>
        <v>Probabilidad</v>
      </c>
      <c r="AT390" s="401" t="str">
        <f>IFERROR(VLOOKUP(Z390,CONTROLES!$A$6:$Y$25,5,FALSE),"")</f>
        <v/>
      </c>
      <c r="AU390" s="401" t="str">
        <f>IFERROR(VLOOKUP(AA390,CONTROLES!$A$6:$Y$25,5,FALSE),"")</f>
        <v/>
      </c>
      <c r="AV390" s="401" t="str">
        <f>IFERROR(VLOOKUP(AB390,CONTROLES!$A$6:$Y$25,5,FALSE),"")</f>
        <v/>
      </c>
      <c r="AW390" s="403">
        <f t="shared" si="46"/>
        <v>0.78</v>
      </c>
      <c r="AX390" s="403">
        <f t="shared" si="47"/>
        <v>0</v>
      </c>
      <c r="AY390" s="675"/>
      <c r="AZ390" s="672"/>
      <c r="BA390" s="441"/>
      <c r="BB390" s="671"/>
      <c r="BC390" s="672"/>
      <c r="BD390" s="673"/>
      <c r="BE390" s="443"/>
      <c r="BF390" s="684"/>
      <c r="BG390" s="686"/>
      <c r="BH390" s="679"/>
      <c r="BI390" s="681"/>
      <c r="BJ390" s="682"/>
      <c r="BK390" s="682"/>
    </row>
    <row r="391" spans="1:63" ht="14.25" customHeight="1" x14ac:dyDescent="0.25">
      <c r="A391" s="669"/>
      <c r="B391" s="728"/>
      <c r="C391" s="677"/>
      <c r="D391" s="715"/>
      <c r="E391" s="715"/>
      <c r="F391" s="714"/>
      <c r="G391" s="714"/>
      <c r="H391" s="714"/>
      <c r="I391" s="715"/>
      <c r="J391" s="397"/>
      <c r="K391" s="398"/>
      <c r="L391" s="703"/>
      <c r="M391" s="703"/>
      <c r="N391" s="706"/>
      <c r="O391" s="688"/>
      <c r="P391" s="688"/>
      <c r="Q391" s="688"/>
      <c r="R391" s="703"/>
      <c r="S391" s="399"/>
      <c r="T391" s="399">
        <f>IFERROR(VLOOKUP($S391,TABLAS!$A$10:$B$14,2,FALSE),0)</f>
        <v>0</v>
      </c>
      <c r="U391" s="688"/>
      <c r="V391" s="691"/>
      <c r="W391" s="691"/>
      <c r="X391" s="443"/>
      <c r="Y391" s="401"/>
      <c r="Z391" s="401"/>
      <c r="AA391" s="401"/>
      <c r="AB391" s="401"/>
      <c r="AC391" s="401" t="str">
        <f>IFERROR(VLOOKUP(Y391,CONTROLES!$A$5:$Y$297,2,FALSE),"")</f>
        <v/>
      </c>
      <c r="AD391" s="401"/>
      <c r="AE391" s="401"/>
      <c r="AF391" s="401"/>
      <c r="AG391" s="401"/>
      <c r="AH391" s="401"/>
      <c r="AI391" s="401"/>
      <c r="AJ391" s="401"/>
      <c r="AK391" s="401"/>
      <c r="AL391" s="401"/>
      <c r="AM391" s="401"/>
      <c r="AN391" s="401"/>
      <c r="AO391" s="402" t="str">
        <f>IFERROR(VLOOKUP(Y391,CONTROLES!$A$6:$Y$25,24,FALSE),"")</f>
        <v/>
      </c>
      <c r="AP391" s="402" t="str">
        <f>IFERROR(VLOOKUP(Z391,CONTROLES!$A$6:$Y$25,24,FALSE),"")</f>
        <v/>
      </c>
      <c r="AQ391" s="402" t="str">
        <f>IFERROR(VLOOKUP(AA391,CONTROLES!$A$6:$Y$25,24,FALSE),"")</f>
        <v/>
      </c>
      <c r="AR391" s="402" t="str">
        <f>IFERROR(VLOOKUP(AB391,CONTROLES!$A$6:$Y$25,24,FALSE),"")</f>
        <v/>
      </c>
      <c r="AS391" s="401" t="str">
        <f>IFERROR(VLOOKUP(Y391,CONTROLES!$A$6:$Y$25,5,FALSE),"")</f>
        <v/>
      </c>
      <c r="AT391" s="401" t="str">
        <f>IFERROR(VLOOKUP(Z391,CONTROLES!$A$6:$Y$25,5,FALSE),"")</f>
        <v/>
      </c>
      <c r="AU391" s="401" t="str">
        <f>IFERROR(VLOOKUP(AA391,CONTROLES!$A$6:$Y$25,5,FALSE),"")</f>
        <v/>
      </c>
      <c r="AV391" s="401" t="str">
        <f>IFERROR(VLOOKUP(AB391,CONTROLES!$A$6:$Y$25,5,FALSE),"")</f>
        <v/>
      </c>
      <c r="AW391" s="403">
        <f t="shared" si="46"/>
        <v>0</v>
      </c>
      <c r="AX391" s="403">
        <f t="shared" si="47"/>
        <v>0</v>
      </c>
      <c r="AY391" s="675"/>
      <c r="AZ391" s="672"/>
      <c r="BA391" s="441"/>
      <c r="BB391" s="671"/>
      <c r="BC391" s="672"/>
      <c r="BD391" s="673"/>
      <c r="BE391" s="443"/>
      <c r="BF391" s="684"/>
      <c r="BG391" s="686"/>
      <c r="BH391" s="679"/>
      <c r="BI391" s="681"/>
      <c r="BJ391" s="682"/>
      <c r="BK391" s="682"/>
    </row>
    <row r="392" spans="1:63" ht="14.25" customHeight="1" x14ac:dyDescent="0.25">
      <c r="A392" s="669"/>
      <c r="B392" s="728"/>
      <c r="C392" s="677"/>
      <c r="D392" s="715"/>
      <c r="E392" s="715"/>
      <c r="F392" s="714"/>
      <c r="G392" s="714"/>
      <c r="H392" s="714"/>
      <c r="I392" s="715"/>
      <c r="J392" s="397"/>
      <c r="K392" s="398"/>
      <c r="L392" s="703"/>
      <c r="M392" s="703"/>
      <c r="N392" s="706"/>
      <c r="O392" s="688"/>
      <c r="P392" s="688"/>
      <c r="Q392" s="688"/>
      <c r="R392" s="703"/>
      <c r="S392" s="399"/>
      <c r="T392" s="399">
        <f>IFERROR(VLOOKUP($S392,TABLAS!$A$10:$B$14,2,FALSE),0)</f>
        <v>0</v>
      </c>
      <c r="U392" s="688"/>
      <c r="V392" s="691"/>
      <c r="W392" s="691"/>
      <c r="X392" s="443"/>
      <c r="Y392" s="401"/>
      <c r="Z392" s="401"/>
      <c r="AA392" s="401"/>
      <c r="AB392" s="401"/>
      <c r="AC392" s="401" t="str">
        <f>IFERROR(VLOOKUP(Y392,CONTROLES!$A$5:$Y$297,2,FALSE),"")</f>
        <v/>
      </c>
      <c r="AD392" s="401"/>
      <c r="AE392" s="401"/>
      <c r="AF392" s="401"/>
      <c r="AG392" s="401"/>
      <c r="AH392" s="401"/>
      <c r="AI392" s="401"/>
      <c r="AJ392" s="401"/>
      <c r="AK392" s="401"/>
      <c r="AL392" s="401"/>
      <c r="AM392" s="401"/>
      <c r="AN392" s="401"/>
      <c r="AO392" s="402" t="str">
        <f>IFERROR(VLOOKUP(Y392,CONTROLES!$A$6:$Y$25,24,FALSE),"")</f>
        <v/>
      </c>
      <c r="AP392" s="402" t="str">
        <f>IFERROR(VLOOKUP(Z392,CONTROLES!$A$6:$Y$25,24,FALSE),"")</f>
        <v/>
      </c>
      <c r="AQ392" s="402" t="str">
        <f>IFERROR(VLOOKUP(AA392,CONTROLES!$A$6:$Y$25,24,FALSE),"")</f>
        <v/>
      </c>
      <c r="AR392" s="402" t="str">
        <f>IFERROR(VLOOKUP(AB392,CONTROLES!$A$6:$Y$25,24,FALSE),"")</f>
        <v/>
      </c>
      <c r="AS392" s="401" t="str">
        <f>IFERROR(VLOOKUP(Y392,CONTROLES!$A$6:$Y$25,5,FALSE),"")</f>
        <v/>
      </c>
      <c r="AT392" s="401" t="str">
        <f>IFERROR(VLOOKUP(Z392,CONTROLES!$A$6:$Y$25,5,FALSE),"")</f>
        <v/>
      </c>
      <c r="AU392" s="401" t="str">
        <f>IFERROR(VLOOKUP(AA392,CONTROLES!$A$6:$Y$25,5,FALSE),"")</f>
        <v/>
      </c>
      <c r="AV392" s="401" t="str">
        <f>IFERROR(VLOOKUP(AB392,CONTROLES!$A$6:$Y$25,5,FALSE),"")</f>
        <v/>
      </c>
      <c r="AW392" s="403">
        <f t="shared" si="46"/>
        <v>0</v>
      </c>
      <c r="AX392" s="403">
        <f t="shared" si="47"/>
        <v>0</v>
      </c>
      <c r="AY392" s="675"/>
      <c r="AZ392" s="672"/>
      <c r="BA392" s="441"/>
      <c r="BB392" s="671"/>
      <c r="BC392" s="672"/>
      <c r="BD392" s="673"/>
      <c r="BE392" s="443"/>
      <c r="BF392" s="684"/>
      <c r="BG392" s="686"/>
      <c r="BH392" s="679"/>
      <c r="BI392" s="681"/>
      <c r="BJ392" s="682"/>
      <c r="BK392" s="682"/>
    </row>
    <row r="393" spans="1:63" ht="14.25" customHeight="1" x14ac:dyDescent="0.25">
      <c r="A393" s="669"/>
      <c r="B393" s="728"/>
      <c r="C393" s="677"/>
      <c r="D393" s="715"/>
      <c r="E393" s="715"/>
      <c r="F393" s="714"/>
      <c r="G393" s="714"/>
      <c r="H393" s="714"/>
      <c r="I393" s="715"/>
      <c r="J393" s="397"/>
      <c r="K393" s="398"/>
      <c r="L393" s="703"/>
      <c r="M393" s="703"/>
      <c r="N393" s="706"/>
      <c r="O393" s="688"/>
      <c r="P393" s="688"/>
      <c r="Q393" s="688"/>
      <c r="R393" s="703"/>
      <c r="S393" s="399"/>
      <c r="T393" s="399">
        <f>IFERROR(VLOOKUP($S393,TABLAS!$A$10:$B$14,2,FALSE),0)</f>
        <v>0</v>
      </c>
      <c r="U393" s="688"/>
      <c r="V393" s="691"/>
      <c r="W393" s="691"/>
      <c r="X393" s="443"/>
      <c r="Y393" s="401"/>
      <c r="Z393" s="401"/>
      <c r="AA393" s="401"/>
      <c r="AB393" s="401"/>
      <c r="AC393" s="401" t="str">
        <f>IFERROR(VLOOKUP(Y393,CONTROLES!$A$5:$Y$297,2,FALSE),"")</f>
        <v/>
      </c>
      <c r="AD393" s="401"/>
      <c r="AE393" s="401"/>
      <c r="AF393" s="401"/>
      <c r="AG393" s="401"/>
      <c r="AH393" s="401"/>
      <c r="AI393" s="401"/>
      <c r="AJ393" s="401"/>
      <c r="AK393" s="401"/>
      <c r="AL393" s="401"/>
      <c r="AM393" s="401"/>
      <c r="AN393" s="401"/>
      <c r="AO393" s="402" t="str">
        <f>IFERROR(VLOOKUP(Y393,CONTROLES!$A$6:$Y$25,24,FALSE),"")</f>
        <v/>
      </c>
      <c r="AP393" s="402" t="str">
        <f>IFERROR(VLOOKUP(Z393,CONTROLES!$A$6:$Y$25,24,FALSE),"")</f>
        <v/>
      </c>
      <c r="AQ393" s="402" t="str">
        <f>IFERROR(VLOOKUP(AA393,CONTROLES!$A$6:$Y$25,24,FALSE),"")</f>
        <v/>
      </c>
      <c r="AR393" s="402" t="str">
        <f>IFERROR(VLOOKUP(AB393,CONTROLES!$A$6:$Y$25,24,FALSE),"")</f>
        <v/>
      </c>
      <c r="AS393" s="401" t="str">
        <f>IFERROR(VLOOKUP(Y393,CONTROLES!$A$6:$Y$25,5,FALSE),"")</f>
        <v/>
      </c>
      <c r="AT393" s="401" t="str">
        <f>IFERROR(VLOOKUP(Z393,CONTROLES!$A$6:$Y$25,5,FALSE),"")</f>
        <v/>
      </c>
      <c r="AU393" s="401" t="str">
        <f>IFERROR(VLOOKUP(AA393,CONTROLES!$A$6:$Y$25,5,FALSE),"")</f>
        <v/>
      </c>
      <c r="AV393" s="401" t="str">
        <f>IFERROR(VLOOKUP(AB393,CONTROLES!$A$6:$Y$25,5,FALSE),"")</f>
        <v/>
      </c>
      <c r="AW393" s="403">
        <f t="shared" si="46"/>
        <v>0</v>
      </c>
      <c r="AX393" s="403">
        <f t="shared" si="47"/>
        <v>0</v>
      </c>
      <c r="AY393" s="675"/>
      <c r="AZ393" s="672"/>
      <c r="BA393" s="441"/>
      <c r="BB393" s="671"/>
      <c r="BC393" s="672"/>
      <c r="BD393" s="673"/>
      <c r="BE393" s="443"/>
      <c r="BF393" s="684"/>
      <c r="BG393" s="686"/>
      <c r="BH393" s="679"/>
      <c r="BI393" s="681"/>
      <c r="BJ393" s="682"/>
      <c r="BK393" s="682"/>
    </row>
    <row r="394" spans="1:63" ht="14.25" customHeight="1" x14ac:dyDescent="0.25">
      <c r="A394" s="669"/>
      <c r="B394" s="728"/>
      <c r="C394" s="677"/>
      <c r="D394" s="715"/>
      <c r="E394" s="715"/>
      <c r="F394" s="714"/>
      <c r="G394" s="714"/>
      <c r="H394" s="714"/>
      <c r="I394" s="715"/>
      <c r="J394" s="397"/>
      <c r="K394" s="398"/>
      <c r="L394" s="703"/>
      <c r="M394" s="703"/>
      <c r="N394" s="706"/>
      <c r="O394" s="688"/>
      <c r="P394" s="688"/>
      <c r="Q394" s="688"/>
      <c r="R394" s="703"/>
      <c r="S394" s="399"/>
      <c r="T394" s="399">
        <f>IFERROR(VLOOKUP($S394,TABLAS!$A$10:$B$14,2,FALSE),0)</f>
        <v>0</v>
      </c>
      <c r="U394" s="688"/>
      <c r="V394" s="691"/>
      <c r="W394" s="691"/>
      <c r="X394" s="443"/>
      <c r="Y394" s="401"/>
      <c r="Z394" s="401"/>
      <c r="AA394" s="401"/>
      <c r="AB394" s="401"/>
      <c r="AC394" s="401" t="str">
        <f>IFERROR(VLOOKUP(Y394,CONTROLES!$A$5:$Y$297,2,FALSE),"")</f>
        <v/>
      </c>
      <c r="AD394" s="401"/>
      <c r="AE394" s="401"/>
      <c r="AF394" s="401"/>
      <c r="AG394" s="401"/>
      <c r="AH394" s="401"/>
      <c r="AI394" s="401"/>
      <c r="AJ394" s="401"/>
      <c r="AK394" s="401"/>
      <c r="AL394" s="401"/>
      <c r="AM394" s="401"/>
      <c r="AN394" s="401"/>
      <c r="AO394" s="402" t="str">
        <f>IFERROR(VLOOKUP(Y394,CONTROLES!$A$6:$Y$25,24,FALSE),"")</f>
        <v/>
      </c>
      <c r="AP394" s="402" t="str">
        <f>IFERROR(VLOOKUP(Z394,CONTROLES!$A$6:$Y$25,24,FALSE),"")</f>
        <v/>
      </c>
      <c r="AQ394" s="402" t="str">
        <f>IFERROR(VLOOKUP(AA394,CONTROLES!$A$6:$Y$25,24,FALSE),"")</f>
        <v/>
      </c>
      <c r="AR394" s="402" t="str">
        <f>IFERROR(VLOOKUP(AB394,CONTROLES!$A$6:$Y$25,24,FALSE),"")</f>
        <v/>
      </c>
      <c r="AS394" s="401" t="str">
        <f>IFERROR(VLOOKUP(Y394,CONTROLES!$A$6:$Y$25,5,FALSE),"")</f>
        <v/>
      </c>
      <c r="AT394" s="401" t="str">
        <f>IFERROR(VLOOKUP(Z394,CONTROLES!$A$6:$Y$25,5,FALSE),"")</f>
        <v/>
      </c>
      <c r="AU394" s="401" t="str">
        <f>IFERROR(VLOOKUP(AA394,CONTROLES!$A$6:$Y$25,5,FALSE),"")</f>
        <v/>
      </c>
      <c r="AV394" s="401" t="str">
        <f>IFERROR(VLOOKUP(AB394,CONTROLES!$A$6:$Y$25,5,FALSE),"")</f>
        <v/>
      </c>
      <c r="AW394" s="403">
        <f t="shared" si="46"/>
        <v>0</v>
      </c>
      <c r="AX394" s="403">
        <f t="shared" si="47"/>
        <v>0</v>
      </c>
      <c r="AY394" s="675"/>
      <c r="AZ394" s="672"/>
      <c r="BA394" s="441"/>
      <c r="BB394" s="671"/>
      <c r="BC394" s="672"/>
      <c r="BD394" s="673"/>
      <c r="BE394" s="443"/>
      <c r="BF394" s="684"/>
      <c r="BG394" s="686"/>
      <c r="BH394" s="679"/>
      <c r="BI394" s="681"/>
      <c r="BJ394" s="682"/>
      <c r="BK394" s="682"/>
    </row>
    <row r="395" spans="1:63" ht="14.25" customHeight="1" x14ac:dyDescent="0.25">
      <c r="A395" s="669"/>
      <c r="B395" s="729"/>
      <c r="C395" s="677"/>
      <c r="D395" s="716"/>
      <c r="E395" s="716"/>
      <c r="F395" s="714"/>
      <c r="G395" s="714"/>
      <c r="H395" s="714"/>
      <c r="I395" s="716"/>
      <c r="J395" s="397"/>
      <c r="K395" s="398"/>
      <c r="L395" s="704"/>
      <c r="M395" s="704"/>
      <c r="N395" s="707"/>
      <c r="O395" s="689"/>
      <c r="P395" s="689"/>
      <c r="Q395" s="689"/>
      <c r="R395" s="704"/>
      <c r="S395" s="399"/>
      <c r="T395" s="399">
        <f>IFERROR(VLOOKUP($S395,TABLAS!$A$10:$B$14,2,FALSE),0)</f>
        <v>0</v>
      </c>
      <c r="U395" s="689"/>
      <c r="V395" s="692"/>
      <c r="W395" s="692"/>
      <c r="X395" s="443"/>
      <c r="Y395" s="401"/>
      <c r="Z395" s="401"/>
      <c r="AA395" s="401"/>
      <c r="AB395" s="401"/>
      <c r="AC395" s="401" t="str">
        <f>IFERROR(VLOOKUP(Y395,CONTROLES!$A$5:$Y$297,2,FALSE),"")</f>
        <v/>
      </c>
      <c r="AD395" s="401"/>
      <c r="AE395" s="401"/>
      <c r="AF395" s="401"/>
      <c r="AG395" s="401"/>
      <c r="AH395" s="401"/>
      <c r="AI395" s="401"/>
      <c r="AJ395" s="401"/>
      <c r="AK395" s="401"/>
      <c r="AL395" s="401"/>
      <c r="AM395" s="401"/>
      <c r="AN395" s="401"/>
      <c r="AO395" s="402" t="str">
        <f>IFERROR(VLOOKUP(Y395,CONTROLES!$A$6:$Y$25,24,FALSE),"")</f>
        <v/>
      </c>
      <c r="AP395" s="402" t="str">
        <f>IFERROR(VLOOKUP(Z395,CONTROLES!$A$6:$Y$25,24,FALSE),"")</f>
        <v/>
      </c>
      <c r="AQ395" s="402" t="str">
        <f>IFERROR(VLOOKUP(AA395,CONTROLES!$A$6:$Y$25,24,FALSE),"")</f>
        <v/>
      </c>
      <c r="AR395" s="402" t="str">
        <f>IFERROR(VLOOKUP(AB395,CONTROLES!$A$6:$Y$25,24,FALSE),"")</f>
        <v/>
      </c>
      <c r="AS395" s="401" t="str">
        <f>IFERROR(VLOOKUP(Y395,CONTROLES!$A$6:$Y$25,5,FALSE),"")</f>
        <v/>
      </c>
      <c r="AT395" s="401" t="str">
        <f>IFERROR(VLOOKUP(Z395,CONTROLES!$A$6:$Y$25,5,FALSE),"")</f>
        <v/>
      </c>
      <c r="AU395" s="401" t="str">
        <f>IFERROR(VLOOKUP(AA395,CONTROLES!$A$6:$Y$25,5,FALSE),"")</f>
        <v/>
      </c>
      <c r="AV395" s="401" t="str">
        <f>IFERROR(VLOOKUP(AB395,CONTROLES!$A$6:$Y$25,5,FALSE),"")</f>
        <v/>
      </c>
      <c r="AW395" s="403">
        <f t="shared" si="46"/>
        <v>0</v>
      </c>
      <c r="AX395" s="403">
        <f t="shared" si="47"/>
        <v>0</v>
      </c>
      <c r="AY395" s="676"/>
      <c r="AZ395" s="672"/>
      <c r="BA395" s="442"/>
      <c r="BB395" s="671"/>
      <c r="BC395" s="672"/>
      <c r="BD395" s="673"/>
      <c r="BE395" s="443"/>
      <c r="BF395" s="685"/>
      <c r="BG395" s="686"/>
      <c r="BH395" s="680"/>
      <c r="BI395" s="681"/>
      <c r="BJ395" s="682"/>
      <c r="BK395" s="682"/>
    </row>
    <row r="396" spans="1:63" x14ac:dyDescent="0.25">
      <c r="A396" s="564">
        <f>A389+1</f>
        <v>57</v>
      </c>
      <c r="B396" s="565" t="s">
        <v>533</v>
      </c>
      <c r="C396" s="595" t="s">
        <v>534</v>
      </c>
      <c r="D396" s="476" t="s">
        <v>535</v>
      </c>
      <c r="E396" s="476" t="s">
        <v>536</v>
      </c>
      <c r="F396" s="636" t="s">
        <v>170</v>
      </c>
      <c r="G396" s="636" t="s">
        <v>537</v>
      </c>
      <c r="H396" s="636" t="s">
        <v>134</v>
      </c>
      <c r="I396" s="476" t="s">
        <v>538</v>
      </c>
      <c r="J396" s="346">
        <v>1</v>
      </c>
      <c r="K396" s="347" t="s">
        <v>539</v>
      </c>
      <c r="L396" s="595" t="s">
        <v>540</v>
      </c>
      <c r="M396" s="595" t="s">
        <v>370</v>
      </c>
      <c r="N396" s="477" t="s">
        <v>371</v>
      </c>
      <c r="O396" s="477" t="s">
        <v>541</v>
      </c>
      <c r="P396" s="477" t="s">
        <v>542</v>
      </c>
      <c r="Q396" s="477" t="s">
        <v>543</v>
      </c>
      <c r="R396" s="595" t="s">
        <v>544</v>
      </c>
      <c r="S396" s="348" t="s">
        <v>164</v>
      </c>
      <c r="T396" s="348">
        <f>IFERROR(VLOOKUP($S396,TABLAS!$A$10:$B$14,2,FALSE),0)</f>
        <v>1</v>
      </c>
      <c r="U396" s="477" t="s">
        <v>180</v>
      </c>
      <c r="V396" s="524">
        <f>IFERROR(VLOOKUP($U396,TABLAS!$A$2:$B$6,2,FALSE),0)</f>
        <v>4</v>
      </c>
      <c r="W396" s="524" t="str">
        <f>MAX($T396:$T402)&amp;V396</f>
        <v>34</v>
      </c>
      <c r="X396" s="526" t="str">
        <f>IF(OR(W396="11",W396="12",W396="21",W396="22",W396="31"),"BAJO",IF(OR(W396="13",W396="23",W396="32",W396="41"),"LEVE",IF(OR(W396="14",W396="15",W396="24",W396="33",W396="43",W396="42",W396="52",W396="51"),"MODERADO",IF(OR(W396="25",W396="34",W396="35",W396="44",W396="45",W396="53",W396="54",W396="55"),"IMPORTANTE"))))</f>
        <v>IMPORTANTE</v>
      </c>
      <c r="Y396" s="349">
        <v>49</v>
      </c>
      <c r="Z396" s="349">
        <v>50</v>
      </c>
      <c r="AA396" s="349"/>
      <c r="AB396" s="349"/>
      <c r="AC396" s="401" t="str">
        <f>IFERROR(VLOOKUP(Y396,CONTROLES!$A$5:$Y$297,2,FALSE),"")</f>
        <v>Incluir ,ajustar y aplicar del PR-AD-02 Selección, contratación y desvinculación de funcionarios</v>
      </c>
      <c r="AD396" s="349"/>
      <c r="AE396" s="349"/>
      <c r="AF396" s="349" t="str">
        <f>VLOOKUP(Z396,CONTROLES!$A$6:$Y$55,2,FALSE)</f>
        <v xml:space="preserve">Aplicación del Reglamento Interno de trabajo </v>
      </c>
      <c r="AG396" s="349"/>
      <c r="AH396" s="349"/>
      <c r="AI396" s="349"/>
      <c r="AJ396" s="349"/>
      <c r="AK396" s="349"/>
      <c r="AL396" s="349" t="str">
        <f>IFERROR(VLOOKUP(AB396,CONTROLES!$A$5:$Y$297,2,FALSE),"")</f>
        <v/>
      </c>
      <c r="AM396" s="349"/>
      <c r="AN396" s="349"/>
      <c r="AO396" s="350" t="str">
        <f>IFERROR(VLOOKUP(Y396,CONTROLES!$A$6:$Y$25,24,FALSE),"")</f>
        <v/>
      </c>
      <c r="AP396" s="350" t="str">
        <f>IFERROR(VLOOKUP(Z396,CONTROLES!$A$6:$Y$25,24,FALSE),"")</f>
        <v/>
      </c>
      <c r="AQ396" s="350" t="str">
        <f>IFERROR(VLOOKUP(AA396,CONTROLES!$A$6:$Y$25,24,FALSE),"")</f>
        <v/>
      </c>
      <c r="AR396" s="350" t="str">
        <f>IFERROR(VLOOKUP(AB396,CONTROLES!$A$6:$Y$25,24,FALSE),"")</f>
        <v/>
      </c>
      <c r="AS396" s="349" t="str">
        <f>IFERROR(VLOOKUP(Y396,CONTROLES!$A$6:$Y$25,5,FALSE),"")</f>
        <v/>
      </c>
      <c r="AT396" s="349" t="str">
        <f>IFERROR(VLOOKUP(Z396,CONTROLES!$A$6:$Y$25,5,FALSE),"")</f>
        <v/>
      </c>
      <c r="AU396" s="349" t="str">
        <f>IFERROR(VLOOKUP(AA396,CONTROLES!$A$6:$Y$25,5,FALSE),"")</f>
        <v/>
      </c>
      <c r="AV396" s="349" t="str">
        <f>IFERROR(VLOOKUP(AB396,CONTROLES!$A$6:$Y$25,5,FALSE),"")</f>
        <v/>
      </c>
      <c r="AW396" s="351">
        <f t="shared" si="46"/>
        <v>0</v>
      </c>
      <c r="AX396" s="351">
        <f t="shared" si="47"/>
        <v>0</v>
      </c>
      <c r="AY396" s="528" t="str">
        <f>IF(MAX(AX396:AX402)&gt;MAX(BF396:BF402),"Consecuencia",IF(MAX(AX396:AX402)&gt;MAX(BF396:BF402),"Probabilidad",""))</f>
        <v/>
      </c>
      <c r="AZ396" s="460">
        <f>IF(AY396="Probabilidad",MAX(BF396:BF402),MAX(AX396:AX402))</f>
        <v>0</v>
      </c>
      <c r="BA396" s="456" t="str" cm="1">
        <f t="array" ref="BA396">IF(OR(AY396="Consecuencia",AY396="Probabilidad"),IF(AZ396&lt;CONTROLES!$AA$16:$AB$16,IF(AND(AZ396&gt;=CONTROLES!$AA$15,AZ396&lt;CONTROLES!$AB$15),CONTROLES!$AC$15,IF(AND(AZ396&gt;=CONTROLES!$AA$14,AZ396&lt;CONTROLES!$AB$14),CONTROLES!$AC$14,IF(AND(AZ396&gt;=CONTROLES!$AA$13,AZ396&lt;CONTROLES!$AB$13),CONTROLES!$AC$13,IF(AND(AZ396&gt;=CONTROLES!$AA$12,AZ396&lt;=CONTROLES!$AB$12),CONTROLES!$AC$12))))),"")</f>
        <v/>
      </c>
      <c r="BB396" s="458" t="s">
        <v>164</v>
      </c>
      <c r="BC396" s="460">
        <f>VLOOKUP(BB396,TABLAS!$A$10:$B$14,2,FALSE)</f>
        <v>1</v>
      </c>
      <c r="BD396" s="462" t="s">
        <v>211</v>
      </c>
      <c r="BE396" s="526">
        <f>VLOOKUP(BD396,TABLAS!$A$2:$B$6,2,FALSE)</f>
        <v>2</v>
      </c>
      <c r="BF396" s="618" t="str">
        <f>BC396&amp;BE396</f>
        <v>12</v>
      </c>
      <c r="BG396" s="526" t="str">
        <f>IF(OR(BF396="11",BF396="12",BF396="21",BF396="22",BF396="31"),"BAJO",IF(OR(BF396="13",BF396="23",BF396="32",BF396="41"),"LEVE",IF(OR(BF396="14",BF396="15",BF396="24",BF396="33",BF396="43",BF396="42",BF396="52",BF396="51"),"MODERADO",IF(OR(BF396="25",BF396="34",BF396="35",BF396="44",BF396="45",BF396="53",BF396="54",BF396="55"),"IMPORTANTE"))))</f>
        <v>BAJO</v>
      </c>
      <c r="BH396" s="491" t="s">
        <v>148</v>
      </c>
      <c r="BI396" s="530" t="s">
        <v>149</v>
      </c>
      <c r="BJ396" s="475" t="str">
        <f>IF(BH396="SI","NO","SI")</f>
        <v>NO</v>
      </c>
      <c r="BK396" s="475"/>
    </row>
    <row r="397" spans="1:63" x14ac:dyDescent="0.25">
      <c r="A397" s="564"/>
      <c r="B397" s="566"/>
      <c r="C397" s="595"/>
      <c r="D397" s="481"/>
      <c r="E397" s="481"/>
      <c r="F397" s="636"/>
      <c r="G397" s="636"/>
      <c r="H397" s="636"/>
      <c r="I397" s="481"/>
      <c r="J397" s="346">
        <v>2</v>
      </c>
      <c r="K397" s="347" t="s">
        <v>545</v>
      </c>
      <c r="L397" s="595"/>
      <c r="M397" s="595"/>
      <c r="N397" s="477"/>
      <c r="O397" s="477"/>
      <c r="P397" s="477"/>
      <c r="Q397" s="477"/>
      <c r="R397" s="595"/>
      <c r="S397" s="348" t="s">
        <v>146</v>
      </c>
      <c r="T397" s="348">
        <f>IFERROR(VLOOKUP($S397,TABLAS!$A$10:$B$14,2,FALSE),0)</f>
        <v>3</v>
      </c>
      <c r="U397" s="477"/>
      <c r="V397" s="524"/>
      <c r="W397" s="524"/>
      <c r="X397" s="526"/>
      <c r="Y397" s="349">
        <v>3</v>
      </c>
      <c r="Z397" s="349">
        <v>51</v>
      </c>
      <c r="AA397" s="349"/>
      <c r="AB397" s="349"/>
      <c r="AC397" s="349" t="str">
        <f>VLOOKUP(Y397,CONTROLES!$A$6:$Y$55,2,FALSE)</f>
        <v>Ejecución del plan de capacitaciones</v>
      </c>
      <c r="AD397" s="349"/>
      <c r="AE397" s="349"/>
      <c r="AF397" s="349" t="str">
        <f>VLOOKUP(Z397,CONTROLES!$A$6:$Y$1048576,2,FALSE)</f>
        <v>Protocolo de atención al cliente</v>
      </c>
      <c r="AG397" s="349"/>
      <c r="AH397" s="349"/>
      <c r="AI397" s="349"/>
      <c r="AJ397" s="349"/>
      <c r="AK397" s="349"/>
      <c r="AL397" s="349" t="str">
        <f>IFERROR(VLOOKUP(AB397,CONTROLES!$A$5:$Y$297,2,FALSE),"")</f>
        <v/>
      </c>
      <c r="AM397" s="349"/>
      <c r="AN397" s="349"/>
      <c r="AO397" s="350">
        <f>IFERROR(VLOOKUP(Y397,CONTROLES!$A$6:$Y$25,24,FALSE),"")</f>
        <v>0.78</v>
      </c>
      <c r="AP397" s="350" t="str">
        <f>IFERROR(VLOOKUP(Z397,CONTROLES!$A$6:$Y$25,24,FALSE),"")</f>
        <v/>
      </c>
      <c r="AQ397" s="350" t="str">
        <f>IFERROR(VLOOKUP(AA397,CONTROLES!$A$6:$Y$25,24,FALSE),"")</f>
        <v/>
      </c>
      <c r="AR397" s="350" t="str">
        <f>IFERROR(VLOOKUP(AB397,CONTROLES!$A$6:$Y$25,24,FALSE),"")</f>
        <v/>
      </c>
      <c r="AS397" s="349" t="str">
        <f>IFERROR(VLOOKUP(Y397,CONTROLES!$A$6:$Y$25,5,FALSE),"")</f>
        <v>Probabilidad</v>
      </c>
      <c r="AT397" s="349" t="str">
        <f>IFERROR(VLOOKUP(Z397,CONTROLES!$A$6:$Y$25,5,FALSE),"")</f>
        <v/>
      </c>
      <c r="AU397" s="349" t="str">
        <f>IFERROR(VLOOKUP(AA397,CONTROLES!$A$6:$Y$25,5,FALSE),"")</f>
        <v/>
      </c>
      <c r="AV397" s="349" t="str">
        <f>IFERROR(VLOOKUP(AB397,CONTROLES!$A$6:$Y$25,5,FALSE),"")</f>
        <v/>
      </c>
      <c r="AW397" s="351">
        <f t="shared" si="46"/>
        <v>0.78</v>
      </c>
      <c r="AX397" s="351">
        <f t="shared" si="47"/>
        <v>0</v>
      </c>
      <c r="AY397" s="529"/>
      <c r="AZ397" s="460"/>
      <c r="BA397" s="457"/>
      <c r="BB397" s="458"/>
      <c r="BC397" s="460"/>
      <c r="BD397" s="462"/>
      <c r="BE397" s="526"/>
      <c r="BF397" s="619"/>
      <c r="BG397" s="526"/>
      <c r="BH397" s="492"/>
      <c r="BI397" s="530"/>
      <c r="BJ397" s="475"/>
      <c r="BK397" s="475"/>
    </row>
    <row r="398" spans="1:63" x14ac:dyDescent="0.25">
      <c r="A398" s="564"/>
      <c r="B398" s="566"/>
      <c r="C398" s="595"/>
      <c r="D398" s="481"/>
      <c r="E398" s="481"/>
      <c r="F398" s="636"/>
      <c r="G398" s="636"/>
      <c r="H398" s="636"/>
      <c r="I398" s="481"/>
      <c r="J398" s="346">
        <v>3</v>
      </c>
      <c r="K398" s="347" t="s">
        <v>546</v>
      </c>
      <c r="L398" s="595"/>
      <c r="M398" s="595"/>
      <c r="N398" s="477"/>
      <c r="O398" s="477"/>
      <c r="P398" s="477"/>
      <c r="Q398" s="477"/>
      <c r="R398" s="595"/>
      <c r="S398" s="348" t="s">
        <v>146</v>
      </c>
      <c r="T398" s="348">
        <f>IFERROR(VLOOKUP($S398,TABLAS!$A$10:$B$14,2,FALSE),0)</f>
        <v>3</v>
      </c>
      <c r="U398" s="477"/>
      <c r="V398" s="524"/>
      <c r="W398" s="524"/>
      <c r="X398" s="526"/>
      <c r="Y398" s="349">
        <v>3</v>
      </c>
      <c r="Z398" s="349"/>
      <c r="AA398" s="349"/>
      <c r="AB398" s="349"/>
      <c r="AC398" s="349" t="str">
        <f>VLOOKUP(Y398,CONTROLES!$A$6:$Y$55,2,FALSE)</f>
        <v>Ejecución del plan de capacitaciones</v>
      </c>
      <c r="AD398" s="349"/>
      <c r="AE398" s="349"/>
      <c r="AF398" s="349"/>
      <c r="AG398" s="349"/>
      <c r="AH398" s="349"/>
      <c r="AI398" s="349"/>
      <c r="AJ398" s="349"/>
      <c r="AK398" s="349"/>
      <c r="AL398" s="349" t="str">
        <f>IFERROR(VLOOKUP(AB398,CONTROLES!$A$5:$Y$297,2,FALSE),"")</f>
        <v/>
      </c>
      <c r="AM398" s="349"/>
      <c r="AN398" s="349"/>
      <c r="AO398" s="350">
        <f>IFERROR(VLOOKUP(Y398,CONTROLES!$A$6:$Y$25,24,FALSE),"")</f>
        <v>0.78</v>
      </c>
      <c r="AP398" s="350" t="str">
        <f>IFERROR(VLOOKUP(Z398,CONTROLES!$A$6:$Y$25,24,FALSE),"")</f>
        <v/>
      </c>
      <c r="AQ398" s="350" t="str">
        <f>IFERROR(VLOOKUP(AA398,CONTROLES!$A$6:$Y$25,24,FALSE),"")</f>
        <v/>
      </c>
      <c r="AR398" s="350" t="str">
        <f>IFERROR(VLOOKUP(AB398,CONTROLES!$A$6:$Y$25,24,FALSE),"")</f>
        <v/>
      </c>
      <c r="AS398" s="349" t="str">
        <f>IFERROR(VLOOKUP(Y398,CONTROLES!$A$6:$Y$25,5,FALSE),"")</f>
        <v>Probabilidad</v>
      </c>
      <c r="AT398" s="349" t="str">
        <f>IFERROR(VLOOKUP(Z398,CONTROLES!$A$6:$Y$25,5,FALSE),"")</f>
        <v/>
      </c>
      <c r="AU398" s="349" t="str">
        <f>IFERROR(VLOOKUP(AA398,CONTROLES!$A$6:$Y$25,5,FALSE),"")</f>
        <v/>
      </c>
      <c r="AV398" s="349" t="str">
        <f>IFERROR(VLOOKUP(AB398,CONTROLES!$A$6:$Y$25,5,FALSE),"")</f>
        <v/>
      </c>
      <c r="AW398" s="351">
        <f t="shared" si="46"/>
        <v>0.78</v>
      </c>
      <c r="AX398" s="351">
        <f t="shared" si="47"/>
        <v>0</v>
      </c>
      <c r="AY398" s="529"/>
      <c r="AZ398" s="460"/>
      <c r="BA398" s="457"/>
      <c r="BB398" s="458"/>
      <c r="BC398" s="460"/>
      <c r="BD398" s="462"/>
      <c r="BE398" s="526"/>
      <c r="BF398" s="619"/>
      <c r="BG398" s="526"/>
      <c r="BH398" s="492"/>
      <c r="BI398" s="530"/>
      <c r="BJ398" s="475"/>
      <c r="BK398" s="475"/>
    </row>
    <row r="399" spans="1:63" x14ac:dyDescent="0.25">
      <c r="A399" s="564"/>
      <c r="B399" s="566"/>
      <c r="C399" s="595"/>
      <c r="D399" s="481"/>
      <c r="E399" s="481"/>
      <c r="F399" s="636"/>
      <c r="G399" s="636"/>
      <c r="H399" s="636"/>
      <c r="I399" s="481"/>
      <c r="J399" s="346">
        <v>4</v>
      </c>
      <c r="K399" s="347" t="s">
        <v>547</v>
      </c>
      <c r="L399" s="595"/>
      <c r="M399" s="595"/>
      <c r="N399" s="477"/>
      <c r="O399" s="477"/>
      <c r="P399" s="477"/>
      <c r="Q399" s="477"/>
      <c r="R399" s="595"/>
      <c r="S399" s="348" t="s">
        <v>155</v>
      </c>
      <c r="T399" s="348">
        <f>IFERROR(VLOOKUP($S399,TABLAS!$A$10:$B$14,2,FALSE),0)</f>
        <v>2</v>
      </c>
      <c r="U399" s="477"/>
      <c r="V399" s="524"/>
      <c r="W399" s="524"/>
      <c r="X399" s="526"/>
      <c r="Y399" s="349">
        <v>52</v>
      </c>
      <c r="Z399" s="349">
        <v>53</v>
      </c>
      <c r="AA399" s="349"/>
      <c r="AB399" s="349"/>
      <c r="AC399" s="349" t="str">
        <f>VLOOKUP(Y399,CONTROLES!$A$6:$Y$1048576,2,FALSE)</f>
        <v>Aplicación del PR-CO-16 Comunicación, participación y consulta</v>
      </c>
      <c r="AD399" s="349"/>
      <c r="AE399" s="349"/>
      <c r="AF399" s="349" t="str">
        <f>VLOOKUP(Z399,CONTROLES!$A$6:$Y$1048576,2,FALSE)</f>
        <v>Aplicación del PR-CO-12 Plan de Medios de comunicación</v>
      </c>
      <c r="AG399" s="349"/>
      <c r="AH399" s="349"/>
      <c r="AI399" s="349"/>
      <c r="AJ399" s="349"/>
      <c r="AK399" s="349"/>
      <c r="AL399" s="349" t="str">
        <f>IFERROR(VLOOKUP(AB399,CONTROLES!$A$5:$Y$297,2,FALSE),"")</f>
        <v/>
      </c>
      <c r="AM399" s="349"/>
      <c r="AN399" s="349"/>
      <c r="AO399" s="350" t="str">
        <f>IFERROR(VLOOKUP(Y399,CONTROLES!$A$6:$Y$25,24,FALSE),"")</f>
        <v/>
      </c>
      <c r="AP399" s="350" t="str">
        <f>IFERROR(VLOOKUP(Z399,CONTROLES!$A$6:$Y$25,24,FALSE),"")</f>
        <v/>
      </c>
      <c r="AQ399" s="350" t="str">
        <f>IFERROR(VLOOKUP(AA399,CONTROLES!$A$6:$Y$25,24,FALSE),"")</f>
        <v/>
      </c>
      <c r="AR399" s="350" t="str">
        <f>IFERROR(VLOOKUP(AB399,CONTROLES!$A$6:$Y$25,24,FALSE),"")</f>
        <v/>
      </c>
      <c r="AS399" s="349" t="str">
        <f>IFERROR(VLOOKUP(Y399,CONTROLES!$A$6:$Y$25,5,FALSE),"")</f>
        <v/>
      </c>
      <c r="AT399" s="349" t="str">
        <f>IFERROR(VLOOKUP(Z399,CONTROLES!$A$6:$Y$25,5,FALSE),"")</f>
        <v/>
      </c>
      <c r="AU399" s="349" t="str">
        <f>IFERROR(VLOOKUP(AA399,CONTROLES!$A$6:$Y$25,5,FALSE),"")</f>
        <v/>
      </c>
      <c r="AV399" s="349" t="str">
        <f>IFERROR(VLOOKUP(AB399,CONTROLES!$A$6:$Y$25,5,FALSE),"")</f>
        <v/>
      </c>
      <c r="AW399" s="351">
        <f t="shared" si="46"/>
        <v>0</v>
      </c>
      <c r="AX399" s="351">
        <f t="shared" si="47"/>
        <v>0</v>
      </c>
      <c r="AY399" s="529"/>
      <c r="AZ399" s="460"/>
      <c r="BA399" s="457"/>
      <c r="BB399" s="458"/>
      <c r="BC399" s="460"/>
      <c r="BD399" s="462"/>
      <c r="BE399" s="526"/>
      <c r="BF399" s="619"/>
      <c r="BG399" s="526"/>
      <c r="BH399" s="492"/>
      <c r="BI399" s="530"/>
      <c r="BJ399" s="475"/>
      <c r="BK399" s="475"/>
    </row>
    <row r="400" spans="1:63" x14ac:dyDescent="0.25">
      <c r="A400" s="564"/>
      <c r="B400" s="566"/>
      <c r="C400" s="595"/>
      <c r="D400" s="481"/>
      <c r="E400" s="481"/>
      <c r="F400" s="636"/>
      <c r="G400" s="636"/>
      <c r="H400" s="636"/>
      <c r="I400" s="481"/>
      <c r="J400" s="346">
        <v>5</v>
      </c>
      <c r="K400" s="347" t="s">
        <v>548</v>
      </c>
      <c r="L400" s="595"/>
      <c r="M400" s="595"/>
      <c r="N400" s="477"/>
      <c r="O400" s="477"/>
      <c r="P400" s="477"/>
      <c r="Q400" s="477"/>
      <c r="R400" s="595"/>
      <c r="S400" s="348" t="s">
        <v>164</v>
      </c>
      <c r="T400" s="348">
        <f>IFERROR(VLOOKUP($S400,TABLAS!$A$10:$B$14,2,FALSE),0)</f>
        <v>1</v>
      </c>
      <c r="U400" s="477"/>
      <c r="V400" s="524"/>
      <c r="W400" s="524"/>
      <c r="X400" s="526"/>
      <c r="Y400" s="349">
        <v>32</v>
      </c>
      <c r="Z400" s="349"/>
      <c r="AA400" s="349"/>
      <c r="AB400" s="349"/>
      <c r="AC400" s="349" t="str">
        <f>VLOOKUP(Y400,CONTROLES!$A$6:$Y$1048576,2,FALSE)</f>
        <v>Aplicación del PR-GI-02 Gestión del Cambio</v>
      </c>
      <c r="AD400" s="349"/>
      <c r="AE400" s="349"/>
      <c r="AF400" s="349"/>
      <c r="AG400" s="349"/>
      <c r="AH400" s="349"/>
      <c r="AI400" s="349"/>
      <c r="AJ400" s="349"/>
      <c r="AK400" s="349"/>
      <c r="AL400" s="349" t="str">
        <f>IFERROR(VLOOKUP(AB400,CONTROLES!$A$5:$Y$297,2,FALSE),"")</f>
        <v/>
      </c>
      <c r="AM400" s="349"/>
      <c r="AN400" s="349"/>
      <c r="AO400" s="350" t="str">
        <f>IFERROR(VLOOKUP(Y400,CONTROLES!$A$6:$Y$25,24,FALSE),"")</f>
        <v/>
      </c>
      <c r="AP400" s="350" t="str">
        <f>IFERROR(VLOOKUP(Z400,CONTROLES!$A$6:$Y$25,24,FALSE),"")</f>
        <v/>
      </c>
      <c r="AQ400" s="350" t="str">
        <f>IFERROR(VLOOKUP(AA400,CONTROLES!$A$6:$Y$25,24,FALSE),"")</f>
        <v/>
      </c>
      <c r="AR400" s="350" t="str">
        <f>IFERROR(VLOOKUP(AB400,CONTROLES!$A$6:$Y$25,24,FALSE),"")</f>
        <v/>
      </c>
      <c r="AS400" s="349" t="str">
        <f>IFERROR(VLOOKUP(Y400,CONTROLES!$A$6:$Y$25,5,FALSE),"")</f>
        <v/>
      </c>
      <c r="AT400" s="349" t="str">
        <f>IFERROR(VLOOKUP(Z400,CONTROLES!$A$6:$Y$25,5,FALSE),"")</f>
        <v/>
      </c>
      <c r="AU400" s="349" t="str">
        <f>IFERROR(VLOOKUP(AA400,CONTROLES!$A$6:$Y$25,5,FALSE),"")</f>
        <v/>
      </c>
      <c r="AV400" s="349" t="str">
        <f>IFERROR(VLOOKUP(AB400,CONTROLES!$A$6:$Y$25,5,FALSE),"")</f>
        <v/>
      </c>
      <c r="AW400" s="351">
        <f t="shared" si="46"/>
        <v>0</v>
      </c>
      <c r="AX400" s="351">
        <f t="shared" si="47"/>
        <v>0</v>
      </c>
      <c r="AY400" s="529"/>
      <c r="AZ400" s="460"/>
      <c r="BA400" s="457"/>
      <c r="BB400" s="458"/>
      <c r="BC400" s="460"/>
      <c r="BD400" s="462"/>
      <c r="BE400" s="526"/>
      <c r="BF400" s="619"/>
      <c r="BG400" s="526"/>
      <c r="BH400" s="492"/>
      <c r="BI400" s="530"/>
      <c r="BJ400" s="475"/>
      <c r="BK400" s="475"/>
    </row>
    <row r="401" spans="1:63" x14ac:dyDescent="0.25">
      <c r="A401" s="564"/>
      <c r="B401" s="566"/>
      <c r="C401" s="595"/>
      <c r="D401" s="481"/>
      <c r="E401" s="481"/>
      <c r="F401" s="636"/>
      <c r="G401" s="636"/>
      <c r="H401" s="636"/>
      <c r="I401" s="481"/>
      <c r="J401" s="346">
        <v>6</v>
      </c>
      <c r="K401" s="347" t="s">
        <v>549</v>
      </c>
      <c r="L401" s="595"/>
      <c r="M401" s="595"/>
      <c r="N401" s="477"/>
      <c r="O401" s="477"/>
      <c r="P401" s="477"/>
      <c r="Q401" s="477"/>
      <c r="R401" s="595"/>
      <c r="S401" s="348" t="s">
        <v>146</v>
      </c>
      <c r="T401" s="348">
        <f>IFERROR(VLOOKUP($S401,TABLAS!$A$10:$B$14,2,FALSE),0)</f>
        <v>3</v>
      </c>
      <c r="U401" s="477"/>
      <c r="V401" s="524"/>
      <c r="W401" s="524"/>
      <c r="X401" s="526"/>
      <c r="Y401" s="349">
        <v>54</v>
      </c>
      <c r="Z401" s="349"/>
      <c r="AA401" s="349"/>
      <c r="AB401" s="349"/>
      <c r="AC401" s="349" t="str">
        <f>VLOOKUP(Y401,CONTROLES!$A$6:$Y$1048576,2,FALSE)</f>
        <v>Posicionamiento de marca</v>
      </c>
      <c r="AD401" s="349"/>
      <c r="AE401" s="349"/>
      <c r="AF401" s="349"/>
      <c r="AG401" s="349"/>
      <c r="AH401" s="349"/>
      <c r="AI401" s="349"/>
      <c r="AJ401" s="349"/>
      <c r="AK401" s="349"/>
      <c r="AL401" s="349" t="str">
        <f>IFERROR(VLOOKUP(AB401,CONTROLES!$A$5:$Y$297,2,FALSE),"")</f>
        <v/>
      </c>
      <c r="AM401" s="349"/>
      <c r="AN401" s="349"/>
      <c r="AO401" s="350" t="str">
        <f>IFERROR(VLOOKUP(Y401,CONTROLES!$A$6:$Y$25,24,FALSE),"")</f>
        <v/>
      </c>
      <c r="AP401" s="350" t="str">
        <f>IFERROR(VLOOKUP(Z401,CONTROLES!$A$6:$Y$25,24,FALSE),"")</f>
        <v/>
      </c>
      <c r="AQ401" s="350" t="str">
        <f>IFERROR(VLOOKUP(AA401,CONTROLES!$A$6:$Y$25,24,FALSE),"")</f>
        <v/>
      </c>
      <c r="AR401" s="350" t="str">
        <f>IFERROR(VLOOKUP(AB401,CONTROLES!$A$6:$Y$25,24,FALSE),"")</f>
        <v/>
      </c>
      <c r="AS401" s="349" t="str">
        <f>IFERROR(VLOOKUP(Y401,CONTROLES!$A$6:$Y$25,5,FALSE),"")</f>
        <v/>
      </c>
      <c r="AT401" s="349" t="str">
        <f>IFERROR(VLOOKUP(Z401,CONTROLES!$A$6:$Y$25,5,FALSE),"")</f>
        <v/>
      </c>
      <c r="AU401" s="349" t="str">
        <f>IFERROR(VLOOKUP(AA401,CONTROLES!$A$6:$Y$25,5,FALSE),"")</f>
        <v/>
      </c>
      <c r="AV401" s="349" t="str">
        <f>IFERROR(VLOOKUP(AB401,CONTROLES!$A$6:$Y$25,5,FALSE),"")</f>
        <v/>
      </c>
      <c r="AW401" s="351">
        <f t="shared" si="46"/>
        <v>0</v>
      </c>
      <c r="AX401" s="351">
        <f t="shared" si="47"/>
        <v>0</v>
      </c>
      <c r="AY401" s="529"/>
      <c r="AZ401" s="460"/>
      <c r="BA401" s="457"/>
      <c r="BB401" s="458"/>
      <c r="BC401" s="460"/>
      <c r="BD401" s="462"/>
      <c r="BE401" s="526"/>
      <c r="BF401" s="619"/>
      <c r="BG401" s="526"/>
      <c r="BH401" s="492"/>
      <c r="BI401" s="530"/>
      <c r="BJ401" s="475"/>
      <c r="BK401" s="475"/>
    </row>
    <row r="402" spans="1:63" x14ac:dyDescent="0.25">
      <c r="A402" s="564"/>
      <c r="B402" s="567"/>
      <c r="C402" s="595"/>
      <c r="D402" s="482"/>
      <c r="E402" s="482"/>
      <c r="F402" s="636"/>
      <c r="G402" s="636"/>
      <c r="H402" s="636"/>
      <c r="I402" s="482"/>
      <c r="J402" s="346"/>
      <c r="K402" s="347"/>
      <c r="L402" s="595"/>
      <c r="M402" s="595"/>
      <c r="N402" s="477"/>
      <c r="O402" s="477"/>
      <c r="P402" s="477"/>
      <c r="Q402" s="477"/>
      <c r="R402" s="595"/>
      <c r="S402" s="348"/>
      <c r="T402" s="348">
        <f>IFERROR(VLOOKUP($S402,TABLAS!$A$10:$B$14,2,FALSE),0)</f>
        <v>0</v>
      </c>
      <c r="U402" s="477"/>
      <c r="V402" s="524"/>
      <c r="W402" s="524"/>
      <c r="X402" s="526"/>
      <c r="Y402" s="349"/>
      <c r="Z402" s="349"/>
      <c r="AA402" s="349"/>
      <c r="AB402" s="349"/>
      <c r="AC402" s="349"/>
      <c r="AD402" s="349"/>
      <c r="AE402" s="349"/>
      <c r="AF402" s="349"/>
      <c r="AG402" s="349"/>
      <c r="AH402" s="349"/>
      <c r="AI402" s="349"/>
      <c r="AJ402" s="349"/>
      <c r="AK402" s="349"/>
      <c r="AL402" s="349" t="str">
        <f>IFERROR(VLOOKUP(AB402,CONTROLES!$A$5:$Y$297,2,FALSE),"")</f>
        <v/>
      </c>
      <c r="AM402" s="349"/>
      <c r="AN402" s="349"/>
      <c r="AO402" s="350" t="str">
        <f>IFERROR(VLOOKUP(Y402,CONTROLES!$A$6:$Y$25,24,FALSE),"")</f>
        <v/>
      </c>
      <c r="AP402" s="350" t="str">
        <f>IFERROR(VLOOKUP(Z402,CONTROLES!$A$6:$Y$25,24,FALSE),"")</f>
        <v/>
      </c>
      <c r="AQ402" s="350" t="str">
        <f>IFERROR(VLOOKUP(AA402,CONTROLES!$A$6:$Y$25,24,FALSE),"")</f>
        <v/>
      </c>
      <c r="AR402" s="350" t="str">
        <f>IFERROR(VLOOKUP(AB402,CONTROLES!$A$6:$Y$25,24,FALSE),"")</f>
        <v/>
      </c>
      <c r="AS402" s="349" t="str">
        <f>IFERROR(VLOOKUP(Y402,CONTROLES!$A$6:$Y$25,5,FALSE),"")</f>
        <v/>
      </c>
      <c r="AT402" s="349" t="str">
        <f>IFERROR(VLOOKUP(Z402,CONTROLES!$A$6:$Y$25,5,FALSE),"")</f>
        <v/>
      </c>
      <c r="AU402" s="349" t="str">
        <f>IFERROR(VLOOKUP(AA402,CONTROLES!$A$6:$Y$25,5,FALSE),"")</f>
        <v/>
      </c>
      <c r="AV402" s="349" t="str">
        <f>IFERROR(VLOOKUP(AB402,CONTROLES!$A$6:$Y$25,5,FALSE),"")</f>
        <v/>
      </c>
      <c r="AW402" s="351">
        <f t="shared" si="46"/>
        <v>0</v>
      </c>
      <c r="AX402" s="351">
        <f t="shared" si="47"/>
        <v>0</v>
      </c>
      <c r="AY402" s="551"/>
      <c r="AZ402" s="460"/>
      <c r="BA402" s="552"/>
      <c r="BB402" s="458"/>
      <c r="BC402" s="460"/>
      <c r="BD402" s="462"/>
      <c r="BE402" s="526"/>
      <c r="BF402" s="630"/>
      <c r="BG402" s="526"/>
      <c r="BH402" s="554"/>
      <c r="BI402" s="530"/>
      <c r="BJ402" s="475"/>
      <c r="BK402" s="475"/>
    </row>
    <row r="403" spans="1:63" x14ac:dyDescent="0.25">
      <c r="A403" s="564">
        <f>A396+1</f>
        <v>58</v>
      </c>
      <c r="B403" s="565" t="s">
        <v>550</v>
      </c>
      <c r="C403" s="595" t="s">
        <v>534</v>
      </c>
      <c r="D403" s="476" t="s">
        <v>551</v>
      </c>
      <c r="E403" s="476" t="s">
        <v>552</v>
      </c>
      <c r="F403" s="636" t="s">
        <v>170</v>
      </c>
      <c r="G403" s="636" t="s">
        <v>553</v>
      </c>
      <c r="H403" s="636" t="s">
        <v>134</v>
      </c>
      <c r="I403" s="476" t="s">
        <v>554</v>
      </c>
      <c r="J403" s="346">
        <v>1</v>
      </c>
      <c r="K403" s="347" t="s">
        <v>555</v>
      </c>
      <c r="L403" s="595" t="s">
        <v>556</v>
      </c>
      <c r="M403" s="595" t="s">
        <v>160</v>
      </c>
      <c r="N403" s="622" t="s">
        <v>161</v>
      </c>
      <c r="O403" s="477" t="s">
        <v>434</v>
      </c>
      <c r="P403" s="477" t="s">
        <v>557</v>
      </c>
      <c r="Q403" s="477" t="s">
        <v>558</v>
      </c>
      <c r="R403" s="595" t="s">
        <v>143</v>
      </c>
      <c r="S403" s="348" t="s">
        <v>169</v>
      </c>
      <c r="T403" s="348">
        <f>IFERROR(VLOOKUP($S403,TABLAS!$A$10:$B$14,2,FALSE),0)</f>
        <v>4</v>
      </c>
      <c r="U403" s="477" t="s">
        <v>145</v>
      </c>
      <c r="V403" s="524">
        <f>IFERROR(VLOOKUP($U403,TABLAS!$A$2:$B$6,2,FALSE),0)</f>
        <v>3</v>
      </c>
      <c r="W403" s="524" t="str">
        <f>MAX($T403:$T409)&amp;V403</f>
        <v>43</v>
      </c>
      <c r="X403" s="526" t="str">
        <f>IF(OR(W403="11",W403="12",W403="21",W403="22",W403="31"),"BAJO",IF(OR(W403="13",W403="23",W403="32",W403="41"),"LEVE",IF(OR(W403="14",W403="15",W403="24",W403="33",W403="43",W403="42",W403="52",W403="51"),"MODERADO",IF(OR(W403="25",W403="34",W403="35",W403="44",W403="45",W403="53",W403="54",W403="55"),"IMPORTANTE"))))</f>
        <v>MODERADO</v>
      </c>
      <c r="Y403" s="349">
        <v>55</v>
      </c>
      <c r="Z403" s="349"/>
      <c r="AA403" s="349"/>
      <c r="AB403" s="349"/>
      <c r="AC403" s="349" t="str">
        <f>VLOOKUP(Y403,CONTROLES!$A$6:$Y$1048576,2,FALSE)</f>
        <v>Plan de capacitaciones para corresponsales</v>
      </c>
      <c r="AD403" s="349"/>
      <c r="AE403" s="349"/>
      <c r="AF403" s="349"/>
      <c r="AG403" s="349"/>
      <c r="AH403" s="349"/>
      <c r="AI403" s="349"/>
      <c r="AJ403" s="349"/>
      <c r="AK403" s="349"/>
      <c r="AL403" s="349" t="str">
        <f>IFERROR(VLOOKUP(AB403,CONTROLES!$A$5:$Y$297,2,FALSE),"")</f>
        <v/>
      </c>
      <c r="AM403" s="349"/>
      <c r="AN403" s="349"/>
      <c r="AO403" s="350" t="str">
        <f>IFERROR(VLOOKUP(Y403,CONTROLES!$A$6:$Y$25,24,FALSE),"")</f>
        <v/>
      </c>
      <c r="AP403" s="350" t="str">
        <f>IFERROR(VLOOKUP(Z403,CONTROLES!$A$6:$Y$25,24,FALSE),"")</f>
        <v/>
      </c>
      <c r="AQ403" s="350" t="str">
        <f>IFERROR(VLOOKUP(AA403,CONTROLES!$A$6:$Y$25,24,FALSE),"")</f>
        <v/>
      </c>
      <c r="AR403" s="350" t="str">
        <f>IFERROR(VLOOKUP(AB403,CONTROLES!$A$6:$Y$25,24,FALSE),"")</f>
        <v/>
      </c>
      <c r="AS403" s="349" t="str">
        <f>IFERROR(VLOOKUP(Y403,CONTROLES!$A$6:$Y$25,5,FALSE),"")</f>
        <v/>
      </c>
      <c r="AT403" s="349" t="str">
        <f>IFERROR(VLOOKUP(Z403,CONTROLES!$A$6:$Y$25,5,FALSE),"")</f>
        <v/>
      </c>
      <c r="AU403" s="349" t="str">
        <f>IFERROR(VLOOKUP(AA403,CONTROLES!$A$6:$Y$25,5,FALSE),"")</f>
        <v/>
      </c>
      <c r="AV403" s="349" t="str">
        <f>IFERROR(VLOOKUP(AB403,CONTROLES!$A$6:$Y$25,5,FALSE),"")</f>
        <v/>
      </c>
      <c r="AW403" s="351">
        <f t="shared" si="46"/>
        <v>0</v>
      </c>
      <c r="AX403" s="351">
        <f t="shared" si="47"/>
        <v>0</v>
      </c>
      <c r="AY403" s="528" t="str">
        <f>IF(MAX(AX403:AX409)&gt;MAX(BF403:BF409),"Consecuencia",IF(MAX(AX403:AX409)&gt;MAX(BF403:BF409),"Probabilidad",""))</f>
        <v/>
      </c>
      <c r="AZ403" s="460">
        <f>IF(AY403="Probabilidad",MAX(BF403:BF409),MAX(AX403:AX409))</f>
        <v>0</v>
      </c>
      <c r="BA403" s="456" t="str" cm="1">
        <f t="array" ref="BA403">IF(OR(AY403="Consecuencia",AY403="Probabilidad"),IF(AZ403&lt;CONTROLES!$AA$16:$AB$16,IF(AND(AZ403&gt;=CONTROLES!$AA$15,AZ403&lt;CONTROLES!$AB$15),CONTROLES!$AC$15,IF(AND(AZ403&gt;=CONTROLES!$AA$14,AZ403&lt;CONTROLES!$AB$14),CONTROLES!$AC$14,IF(AND(AZ403&gt;=CONTROLES!$AA$13,AZ403&lt;CONTROLES!$AB$13),CONTROLES!$AC$13,IF(AND(AZ403&gt;=CONTROLES!$AA$12,AZ403&lt;=CONTROLES!$AB$12),CONTROLES!$AC$12))))),"")</f>
        <v/>
      </c>
      <c r="BB403" s="458" t="s">
        <v>155</v>
      </c>
      <c r="BC403" s="460">
        <f>VLOOKUP(BB403,TABLAS!$A$10:$B$14,2,FALSE)</f>
        <v>2</v>
      </c>
      <c r="BD403" s="462" t="s">
        <v>211</v>
      </c>
      <c r="BE403" s="526">
        <f>VLOOKUP(BD403,TABLAS!$A$2:$B$6,2,FALSE)</f>
        <v>2</v>
      </c>
      <c r="BF403" s="618" t="str">
        <f>BC403&amp;BE403</f>
        <v>22</v>
      </c>
      <c r="BG403" s="526" t="str">
        <f>IF(OR(BF403="11",BF403="12",BF403="21",BF403="22",BF403="31"),"BAJO",IF(OR(BF403="13",BF403="23",BF403="32",BF403="41"),"LEVE",IF(OR(BF403="14",BF403="15",BF403="24",BF403="33",BF403="43",BF403="42",BF403="52",BF403="51"),"MODERADO",IF(OR(BF403="25",BF403="34",BF403="35",BF403="44",BF403="45",BF403="53",BF403="54",BF403="55"),"IMPORTANTE"))))</f>
        <v>BAJO</v>
      </c>
      <c r="BH403" s="491" t="s">
        <v>148</v>
      </c>
      <c r="BI403" s="530" t="s">
        <v>149</v>
      </c>
      <c r="BJ403" s="475" t="str">
        <f>IF(BH403="SI","NO","SI")</f>
        <v>NO</v>
      </c>
      <c r="BK403" s="475"/>
    </row>
    <row r="404" spans="1:63" x14ac:dyDescent="0.25">
      <c r="A404" s="564"/>
      <c r="B404" s="566"/>
      <c r="C404" s="595"/>
      <c r="D404" s="481"/>
      <c r="E404" s="481"/>
      <c r="F404" s="636"/>
      <c r="G404" s="636"/>
      <c r="H404" s="636"/>
      <c r="I404" s="481"/>
      <c r="J404" s="346">
        <v>2</v>
      </c>
      <c r="K404" s="347" t="s">
        <v>559</v>
      </c>
      <c r="L404" s="595"/>
      <c r="M404" s="595"/>
      <c r="N404" s="622"/>
      <c r="O404" s="477"/>
      <c r="P404" s="477"/>
      <c r="Q404" s="477"/>
      <c r="R404" s="595"/>
      <c r="S404" s="348" t="s">
        <v>169</v>
      </c>
      <c r="T404" s="348">
        <f>IFERROR(VLOOKUP($S404,TABLAS!$A$10:$B$14,2,FALSE),0)</f>
        <v>4</v>
      </c>
      <c r="U404" s="477"/>
      <c r="V404" s="524"/>
      <c r="W404" s="524"/>
      <c r="X404" s="526"/>
      <c r="Y404" s="349">
        <v>56</v>
      </c>
      <c r="Z404" s="349"/>
      <c r="AA404" s="349"/>
      <c r="AB404" s="349"/>
      <c r="AC404" s="349" t="str">
        <f>VLOOKUP(Y404,CONTROLES!$A$6:$Y$1048576,2,FALSE)</f>
        <v>Cronograma de visitas a corresponsales</v>
      </c>
      <c r="AD404" s="349"/>
      <c r="AE404" s="349"/>
      <c r="AF404" s="349"/>
      <c r="AG404" s="349"/>
      <c r="AH404" s="349"/>
      <c r="AI404" s="349"/>
      <c r="AJ404" s="349"/>
      <c r="AK404" s="349"/>
      <c r="AL404" s="349" t="str">
        <f>IFERROR(VLOOKUP(AB404,CONTROLES!$A$5:$Y$297,2,FALSE),"")</f>
        <v/>
      </c>
      <c r="AM404" s="349"/>
      <c r="AN404" s="349"/>
      <c r="AO404" s="350" t="str">
        <f>IFERROR(VLOOKUP(Y404,CONTROLES!$A$6:$Y$25,24,FALSE),"")</f>
        <v/>
      </c>
      <c r="AP404" s="350" t="str">
        <f>IFERROR(VLOOKUP(Z404,CONTROLES!$A$6:$Y$25,24,FALSE),"")</f>
        <v/>
      </c>
      <c r="AQ404" s="350" t="str">
        <f>IFERROR(VLOOKUP(AA404,CONTROLES!$A$6:$Y$25,24,FALSE),"")</f>
        <v/>
      </c>
      <c r="AR404" s="350" t="str">
        <f>IFERROR(VLOOKUP(AB404,CONTROLES!$A$6:$Y$25,24,FALSE),"")</f>
        <v/>
      </c>
      <c r="AS404" s="349" t="str">
        <f>IFERROR(VLOOKUP(Y404,CONTROLES!$A$6:$Y$25,5,FALSE),"")</f>
        <v/>
      </c>
      <c r="AT404" s="349" t="str">
        <f>IFERROR(VLOOKUP(Z404,CONTROLES!$A$6:$Y$25,5,FALSE),"")</f>
        <v/>
      </c>
      <c r="AU404" s="349" t="str">
        <f>IFERROR(VLOOKUP(AA404,CONTROLES!$A$6:$Y$25,5,FALSE),"")</f>
        <v/>
      </c>
      <c r="AV404" s="349" t="str">
        <f>IFERROR(VLOOKUP(AB404,CONTROLES!$A$6:$Y$25,5,FALSE),"")</f>
        <v/>
      </c>
      <c r="AW404" s="351">
        <f t="shared" si="46"/>
        <v>0</v>
      </c>
      <c r="AX404" s="351">
        <f t="shared" si="47"/>
        <v>0</v>
      </c>
      <c r="AY404" s="529"/>
      <c r="AZ404" s="460"/>
      <c r="BA404" s="457"/>
      <c r="BB404" s="458"/>
      <c r="BC404" s="460"/>
      <c r="BD404" s="462"/>
      <c r="BE404" s="526"/>
      <c r="BF404" s="619"/>
      <c r="BG404" s="526"/>
      <c r="BH404" s="492"/>
      <c r="BI404" s="530"/>
      <c r="BJ404" s="475"/>
      <c r="BK404" s="475"/>
    </row>
    <row r="405" spans="1:63" x14ac:dyDescent="0.25">
      <c r="A405" s="564"/>
      <c r="B405" s="566"/>
      <c r="C405" s="595"/>
      <c r="D405" s="481"/>
      <c r="E405" s="481"/>
      <c r="F405" s="636"/>
      <c r="G405" s="636"/>
      <c r="H405" s="636"/>
      <c r="I405" s="481"/>
      <c r="J405" s="346">
        <v>3</v>
      </c>
      <c r="K405" s="347" t="s">
        <v>560</v>
      </c>
      <c r="L405" s="595"/>
      <c r="M405" s="595"/>
      <c r="N405" s="622"/>
      <c r="O405" s="477"/>
      <c r="P405" s="477"/>
      <c r="Q405" s="477"/>
      <c r="R405" s="595"/>
      <c r="S405" s="348" t="s">
        <v>155</v>
      </c>
      <c r="T405" s="348">
        <f>IFERROR(VLOOKUP($S405,TABLAS!$A$10:$B$14,2,FALSE),0)</f>
        <v>2</v>
      </c>
      <c r="U405" s="477"/>
      <c r="V405" s="524"/>
      <c r="W405" s="524"/>
      <c r="X405" s="526"/>
      <c r="Y405" s="349">
        <v>57</v>
      </c>
      <c r="Z405" s="349"/>
      <c r="AA405" s="349"/>
      <c r="AB405" s="349"/>
      <c r="AC405" s="349" t="str">
        <f>VLOOKUP(Y405,CONTROLES!$A$6:$Y$1048576,2,FALSE)</f>
        <v>PR-Compensación de corresponsales</v>
      </c>
      <c r="AD405" s="349"/>
      <c r="AE405" s="349"/>
      <c r="AF405" s="349"/>
      <c r="AG405" s="349"/>
      <c r="AH405" s="349"/>
      <c r="AI405" s="349"/>
      <c r="AJ405" s="349"/>
      <c r="AK405" s="349"/>
      <c r="AL405" s="349" t="str">
        <f>IFERROR(VLOOKUP(AB405,CONTROLES!$A$5:$Y$297,2,FALSE),"")</f>
        <v/>
      </c>
      <c r="AM405" s="349"/>
      <c r="AN405" s="349"/>
      <c r="AO405" s="350" t="str">
        <f>IFERROR(VLOOKUP(Y405,CONTROLES!$A$6:$Y$25,24,FALSE),"")</f>
        <v/>
      </c>
      <c r="AP405" s="350" t="str">
        <f>IFERROR(VLOOKUP(Z405,CONTROLES!$A$6:$Y$25,24,FALSE),"")</f>
        <v/>
      </c>
      <c r="AQ405" s="350" t="str">
        <f>IFERROR(VLOOKUP(AA405,CONTROLES!$A$6:$Y$25,24,FALSE),"")</f>
        <v/>
      </c>
      <c r="AR405" s="350" t="str">
        <f>IFERROR(VLOOKUP(AB405,CONTROLES!$A$6:$Y$25,24,FALSE),"")</f>
        <v/>
      </c>
      <c r="AS405" s="349" t="str">
        <f>IFERROR(VLOOKUP(Y405,CONTROLES!$A$6:$Y$25,5,FALSE),"")</f>
        <v/>
      </c>
      <c r="AT405" s="349" t="str">
        <f>IFERROR(VLOOKUP(Z405,CONTROLES!$A$6:$Y$25,5,FALSE),"")</f>
        <v/>
      </c>
      <c r="AU405" s="349" t="str">
        <f>IFERROR(VLOOKUP(AA405,CONTROLES!$A$6:$Y$25,5,FALSE),"")</f>
        <v/>
      </c>
      <c r="AV405" s="349" t="str">
        <f>IFERROR(VLOOKUP(AB405,CONTROLES!$A$6:$Y$25,5,FALSE),"")</f>
        <v/>
      </c>
      <c r="AW405" s="351">
        <f t="shared" si="46"/>
        <v>0</v>
      </c>
      <c r="AX405" s="351">
        <f t="shared" si="47"/>
        <v>0</v>
      </c>
      <c r="AY405" s="529"/>
      <c r="AZ405" s="460"/>
      <c r="BA405" s="457"/>
      <c r="BB405" s="458"/>
      <c r="BC405" s="460"/>
      <c r="BD405" s="462"/>
      <c r="BE405" s="526"/>
      <c r="BF405" s="619"/>
      <c r="BG405" s="526"/>
      <c r="BH405" s="492"/>
      <c r="BI405" s="530"/>
      <c r="BJ405" s="475"/>
      <c r="BK405" s="475"/>
    </row>
    <row r="406" spans="1:63" x14ac:dyDescent="0.25">
      <c r="A406" s="564"/>
      <c r="B406" s="566"/>
      <c r="C406" s="595"/>
      <c r="D406" s="481"/>
      <c r="E406" s="481"/>
      <c r="F406" s="636"/>
      <c r="G406" s="636"/>
      <c r="H406" s="636"/>
      <c r="I406" s="481"/>
      <c r="J406" s="346">
        <v>4</v>
      </c>
      <c r="K406" s="347" t="s">
        <v>561</v>
      </c>
      <c r="L406" s="595"/>
      <c r="M406" s="595"/>
      <c r="N406" s="622"/>
      <c r="O406" s="477"/>
      <c r="P406" s="477"/>
      <c r="Q406" s="477"/>
      <c r="R406" s="595"/>
      <c r="S406" s="348" t="s">
        <v>155</v>
      </c>
      <c r="T406" s="348">
        <f>IFERROR(VLOOKUP($S406,TABLAS!$A$10:$B$14,2,FALSE),0)</f>
        <v>2</v>
      </c>
      <c r="U406" s="477"/>
      <c r="V406" s="524"/>
      <c r="W406" s="524"/>
      <c r="X406" s="526"/>
      <c r="Y406" s="349">
        <v>58</v>
      </c>
      <c r="Z406" s="349"/>
      <c r="AA406" s="349"/>
      <c r="AB406" s="349"/>
      <c r="AC406" s="349" t="str">
        <f>VLOOKUP(Y406,CONTROLES!$A$6:$Y$1048576,2,FALSE)</f>
        <v>Aplicación MA-CO-02 Manual de Corresponsales cooperativos</v>
      </c>
      <c r="AD406" s="349"/>
      <c r="AE406" s="349"/>
      <c r="AF406" s="349"/>
      <c r="AG406" s="349"/>
      <c r="AH406" s="349"/>
      <c r="AI406" s="349"/>
      <c r="AJ406" s="349"/>
      <c r="AK406" s="349"/>
      <c r="AL406" s="349" t="str">
        <f>IFERROR(VLOOKUP(AB406,CONTROLES!$A$5:$Y$297,2,FALSE),"")</f>
        <v/>
      </c>
      <c r="AM406" s="349"/>
      <c r="AN406" s="349"/>
      <c r="AO406" s="350" t="str">
        <f>IFERROR(VLOOKUP(Y406,CONTROLES!$A$6:$Y$25,24,FALSE),"")</f>
        <v/>
      </c>
      <c r="AP406" s="350" t="str">
        <f>IFERROR(VLOOKUP(Z406,CONTROLES!$A$6:$Y$25,24,FALSE),"")</f>
        <v/>
      </c>
      <c r="AQ406" s="350" t="str">
        <f>IFERROR(VLOOKUP(AA406,CONTROLES!$A$6:$Y$25,24,FALSE),"")</f>
        <v/>
      </c>
      <c r="AR406" s="350" t="str">
        <f>IFERROR(VLOOKUP(AB406,CONTROLES!$A$6:$Y$25,24,FALSE),"")</f>
        <v/>
      </c>
      <c r="AS406" s="349" t="str">
        <f>IFERROR(VLOOKUP(Y406,CONTROLES!$A$6:$Y$25,5,FALSE),"")</f>
        <v/>
      </c>
      <c r="AT406" s="349" t="str">
        <f>IFERROR(VLOOKUP(Z406,CONTROLES!$A$6:$Y$25,5,FALSE),"")</f>
        <v/>
      </c>
      <c r="AU406" s="349" t="str">
        <f>IFERROR(VLOOKUP(AA406,CONTROLES!$A$6:$Y$25,5,FALSE),"")</f>
        <v/>
      </c>
      <c r="AV406" s="349" t="str">
        <f>IFERROR(VLOOKUP(AB406,CONTROLES!$A$6:$Y$25,5,FALSE),"")</f>
        <v/>
      </c>
      <c r="AW406" s="351">
        <f t="shared" si="46"/>
        <v>0</v>
      </c>
      <c r="AX406" s="351">
        <f t="shared" si="47"/>
        <v>0</v>
      </c>
      <c r="AY406" s="529"/>
      <c r="AZ406" s="460"/>
      <c r="BA406" s="457"/>
      <c r="BB406" s="458"/>
      <c r="BC406" s="460"/>
      <c r="BD406" s="462"/>
      <c r="BE406" s="526"/>
      <c r="BF406" s="619"/>
      <c r="BG406" s="526"/>
      <c r="BH406" s="492"/>
      <c r="BI406" s="530"/>
      <c r="BJ406" s="475"/>
      <c r="BK406" s="475"/>
    </row>
    <row r="407" spans="1:63" x14ac:dyDescent="0.25">
      <c r="A407" s="564"/>
      <c r="B407" s="566"/>
      <c r="C407" s="595"/>
      <c r="D407" s="481"/>
      <c r="E407" s="481"/>
      <c r="F407" s="636"/>
      <c r="G407" s="636"/>
      <c r="H407" s="636"/>
      <c r="I407" s="481"/>
      <c r="J407" s="346">
        <v>5</v>
      </c>
      <c r="K407" s="347" t="s">
        <v>562</v>
      </c>
      <c r="L407" s="595"/>
      <c r="M407" s="595"/>
      <c r="N407" s="622"/>
      <c r="O407" s="477"/>
      <c r="P407" s="477"/>
      <c r="Q407" s="477"/>
      <c r="R407" s="595"/>
      <c r="S407" s="348" t="s">
        <v>146</v>
      </c>
      <c r="T407" s="348">
        <f>IFERROR(VLOOKUP($S407,TABLAS!$A$10:$B$14,2,FALSE),0)</f>
        <v>3</v>
      </c>
      <c r="U407" s="477"/>
      <c r="V407" s="524"/>
      <c r="W407" s="524"/>
      <c r="X407" s="526"/>
      <c r="Y407" s="349">
        <v>58</v>
      </c>
      <c r="Z407" s="349">
        <v>60</v>
      </c>
      <c r="AA407" s="349"/>
      <c r="AB407" s="349"/>
      <c r="AC407" s="349" t="str">
        <f>VLOOKUP(Y407,CONTROLES!$A$6:$Y$1048576,2,FALSE)</f>
        <v>Aplicación MA-CO-02 Manual de Corresponsales cooperativos</v>
      </c>
      <c r="AD407" s="349"/>
      <c r="AE407" s="349"/>
      <c r="AF407" s="349" t="str">
        <f>VLOOKUP(Z407,CONTROLES!$A$6:$Y$1048576,2,FALSE)</f>
        <v>Contrato de corresponsales</v>
      </c>
      <c r="AG407" s="349"/>
      <c r="AH407" s="349"/>
      <c r="AI407" s="349"/>
      <c r="AJ407" s="349"/>
      <c r="AK407" s="349"/>
      <c r="AL407" s="349" t="str">
        <f>IFERROR(VLOOKUP(AB407,CONTROLES!$A$5:$Y$297,2,FALSE),"")</f>
        <v/>
      </c>
      <c r="AM407" s="349"/>
      <c r="AN407" s="349"/>
      <c r="AO407" s="350" t="str">
        <f>IFERROR(VLOOKUP(Y407,CONTROLES!$A$6:$Y$25,24,FALSE),"")</f>
        <v/>
      </c>
      <c r="AP407" s="350" t="str">
        <f>IFERROR(VLOOKUP(Z407,CONTROLES!$A$6:$Y$25,24,FALSE),"")</f>
        <v/>
      </c>
      <c r="AQ407" s="350" t="str">
        <f>IFERROR(VLOOKUP(AA407,CONTROLES!$A$6:$Y$25,24,FALSE),"")</f>
        <v/>
      </c>
      <c r="AR407" s="350" t="str">
        <f>IFERROR(VLOOKUP(AB407,CONTROLES!$A$6:$Y$25,24,FALSE),"")</f>
        <v/>
      </c>
      <c r="AS407" s="349" t="str">
        <f>IFERROR(VLOOKUP(Y407,CONTROLES!$A$6:$Y$25,5,FALSE),"")</f>
        <v/>
      </c>
      <c r="AT407" s="349" t="str">
        <f>IFERROR(VLOOKUP(Z407,CONTROLES!$A$6:$Y$25,5,FALSE),"")</f>
        <v/>
      </c>
      <c r="AU407" s="349" t="str">
        <f>IFERROR(VLOOKUP(AA407,CONTROLES!$A$6:$Y$25,5,FALSE),"")</f>
        <v/>
      </c>
      <c r="AV407" s="349" t="str">
        <f>IFERROR(VLOOKUP(AB407,CONTROLES!$A$6:$Y$25,5,FALSE),"")</f>
        <v/>
      </c>
      <c r="AW407" s="351">
        <f t="shared" si="46"/>
        <v>0</v>
      </c>
      <c r="AX407" s="351">
        <f t="shared" si="47"/>
        <v>0</v>
      </c>
      <c r="AY407" s="529"/>
      <c r="AZ407" s="460"/>
      <c r="BA407" s="457"/>
      <c r="BB407" s="458"/>
      <c r="BC407" s="460"/>
      <c r="BD407" s="462"/>
      <c r="BE407" s="526"/>
      <c r="BF407" s="619"/>
      <c r="BG407" s="526"/>
      <c r="BH407" s="492"/>
      <c r="BI407" s="530"/>
      <c r="BJ407" s="475"/>
      <c r="BK407" s="475"/>
    </row>
    <row r="408" spans="1:63" x14ac:dyDescent="0.25">
      <c r="A408" s="564"/>
      <c r="B408" s="566"/>
      <c r="C408" s="595"/>
      <c r="D408" s="481"/>
      <c r="E408" s="481"/>
      <c r="F408" s="636"/>
      <c r="G408" s="636"/>
      <c r="H408" s="636"/>
      <c r="I408" s="481"/>
      <c r="J408" s="346">
        <v>6</v>
      </c>
      <c r="K408" s="347" t="s">
        <v>563</v>
      </c>
      <c r="L408" s="595"/>
      <c r="M408" s="595"/>
      <c r="N408" s="622"/>
      <c r="O408" s="477"/>
      <c r="P408" s="477"/>
      <c r="Q408" s="477"/>
      <c r="R408" s="595"/>
      <c r="S408" s="348" t="s">
        <v>169</v>
      </c>
      <c r="T408" s="348">
        <f>IFERROR(VLOOKUP($S408,TABLAS!$A$10:$B$14,2,FALSE),0)</f>
        <v>4</v>
      </c>
      <c r="U408" s="477"/>
      <c r="V408" s="524"/>
      <c r="W408" s="524"/>
      <c r="X408" s="526"/>
      <c r="Y408" s="349"/>
      <c r="Z408" s="349"/>
      <c r="AA408" s="349"/>
      <c r="AB408" s="349"/>
      <c r="AC408" s="349"/>
      <c r="AD408" s="349"/>
      <c r="AE408" s="349"/>
      <c r="AF408" s="349"/>
      <c r="AG408" s="349"/>
      <c r="AH408" s="349"/>
      <c r="AI408" s="349"/>
      <c r="AJ408" s="349"/>
      <c r="AK408" s="349"/>
      <c r="AL408" s="349" t="str">
        <f>IFERROR(VLOOKUP(AB408,CONTROLES!$A$5:$Y$297,2,FALSE),"")</f>
        <v/>
      </c>
      <c r="AM408" s="349"/>
      <c r="AN408" s="349"/>
      <c r="AO408" s="350" t="str">
        <f>IFERROR(VLOOKUP(Y408,CONTROLES!$A$6:$Y$25,24,FALSE),"")</f>
        <v/>
      </c>
      <c r="AP408" s="350" t="str">
        <f>IFERROR(VLOOKUP(Z408,CONTROLES!$A$6:$Y$25,24,FALSE),"")</f>
        <v/>
      </c>
      <c r="AQ408" s="350" t="str">
        <f>IFERROR(VLOOKUP(AA408,CONTROLES!$A$6:$Y$25,24,FALSE),"")</f>
        <v/>
      </c>
      <c r="AR408" s="350" t="str">
        <f>IFERROR(VLOOKUP(AB408,CONTROLES!$A$6:$Y$25,24,FALSE),"")</f>
        <v/>
      </c>
      <c r="AS408" s="349" t="str">
        <f>IFERROR(VLOOKUP(Y408,CONTROLES!$A$6:$Y$25,5,FALSE),"")</f>
        <v/>
      </c>
      <c r="AT408" s="349" t="str">
        <f>IFERROR(VLOOKUP(Z408,CONTROLES!$A$6:$Y$25,5,FALSE),"")</f>
        <v/>
      </c>
      <c r="AU408" s="349" t="str">
        <f>IFERROR(VLOOKUP(AA408,CONTROLES!$A$6:$Y$25,5,FALSE),"")</f>
        <v/>
      </c>
      <c r="AV408" s="349" t="str">
        <f>IFERROR(VLOOKUP(AB408,CONTROLES!$A$6:$Y$25,5,FALSE),"")</f>
        <v/>
      </c>
      <c r="AW408" s="351">
        <f t="shared" si="46"/>
        <v>0</v>
      </c>
      <c r="AX408" s="351">
        <f t="shared" si="47"/>
        <v>0</v>
      </c>
      <c r="AY408" s="529"/>
      <c r="AZ408" s="460"/>
      <c r="BA408" s="457"/>
      <c r="BB408" s="458"/>
      <c r="BC408" s="460"/>
      <c r="BD408" s="462"/>
      <c r="BE408" s="526"/>
      <c r="BF408" s="619"/>
      <c r="BG408" s="526"/>
      <c r="BH408" s="492"/>
      <c r="BI408" s="530"/>
      <c r="BJ408" s="475"/>
      <c r="BK408" s="475"/>
    </row>
    <row r="409" spans="1:63" x14ac:dyDescent="0.25">
      <c r="A409" s="564"/>
      <c r="B409" s="567"/>
      <c r="C409" s="595"/>
      <c r="D409" s="482"/>
      <c r="E409" s="482"/>
      <c r="F409" s="636"/>
      <c r="G409" s="636"/>
      <c r="H409" s="636"/>
      <c r="I409" s="482"/>
      <c r="J409" s="346"/>
      <c r="K409" s="347"/>
      <c r="L409" s="595"/>
      <c r="M409" s="595"/>
      <c r="N409" s="622"/>
      <c r="O409" s="477"/>
      <c r="P409" s="477"/>
      <c r="Q409" s="477"/>
      <c r="R409" s="595"/>
      <c r="S409" s="348"/>
      <c r="T409" s="348">
        <f>IFERROR(VLOOKUP($S409,TABLAS!$A$10:$B$14,2,FALSE),0)</f>
        <v>0</v>
      </c>
      <c r="U409" s="477"/>
      <c r="V409" s="524"/>
      <c r="W409" s="524"/>
      <c r="X409" s="526"/>
      <c r="Y409" s="349"/>
      <c r="Z409" s="349"/>
      <c r="AA409" s="349"/>
      <c r="AB409" s="349"/>
      <c r="AC409" s="349"/>
      <c r="AD409" s="349"/>
      <c r="AE409" s="349"/>
      <c r="AF409" s="349"/>
      <c r="AG409" s="349"/>
      <c r="AH409" s="349"/>
      <c r="AI409" s="349"/>
      <c r="AJ409" s="349"/>
      <c r="AK409" s="349"/>
      <c r="AL409" s="349" t="str">
        <f>IFERROR(VLOOKUP(AB409,CONTROLES!$A$5:$Y$297,2,FALSE),"")</f>
        <v/>
      </c>
      <c r="AM409" s="349"/>
      <c r="AN409" s="349"/>
      <c r="AO409" s="350" t="str">
        <f>IFERROR(VLOOKUP(Y409,CONTROLES!$A$6:$Y$25,24,FALSE),"")</f>
        <v/>
      </c>
      <c r="AP409" s="350" t="str">
        <f>IFERROR(VLOOKUP(Z409,CONTROLES!$A$6:$Y$25,24,FALSE),"")</f>
        <v/>
      </c>
      <c r="AQ409" s="350" t="str">
        <f>IFERROR(VLOOKUP(AA409,CONTROLES!$A$6:$Y$25,24,FALSE),"")</f>
        <v/>
      </c>
      <c r="AR409" s="350" t="str">
        <f>IFERROR(VLOOKUP(AB409,CONTROLES!$A$6:$Y$25,24,FALSE),"")</f>
        <v/>
      </c>
      <c r="AS409" s="349" t="str">
        <f>IFERROR(VLOOKUP(Y409,CONTROLES!$A$6:$Y$25,5,FALSE),"")</f>
        <v/>
      </c>
      <c r="AT409" s="349" t="str">
        <f>IFERROR(VLOOKUP(Z409,CONTROLES!$A$6:$Y$25,5,FALSE),"")</f>
        <v/>
      </c>
      <c r="AU409" s="349" t="str">
        <f>IFERROR(VLOOKUP(AA409,CONTROLES!$A$6:$Y$25,5,FALSE),"")</f>
        <v/>
      </c>
      <c r="AV409" s="349" t="str">
        <f>IFERROR(VLOOKUP(AB409,CONTROLES!$A$6:$Y$25,5,FALSE),"")</f>
        <v/>
      </c>
      <c r="AW409" s="351">
        <f t="shared" si="46"/>
        <v>0</v>
      </c>
      <c r="AX409" s="351">
        <f t="shared" si="47"/>
        <v>0</v>
      </c>
      <c r="AY409" s="551"/>
      <c r="AZ409" s="460"/>
      <c r="BA409" s="552"/>
      <c r="BB409" s="458"/>
      <c r="BC409" s="460"/>
      <c r="BD409" s="462"/>
      <c r="BE409" s="526"/>
      <c r="BF409" s="630"/>
      <c r="BG409" s="526"/>
      <c r="BH409" s="554"/>
      <c r="BI409" s="530"/>
      <c r="BJ409" s="475"/>
      <c r="BK409" s="475"/>
    </row>
    <row r="410" spans="1:63" x14ac:dyDescent="0.25">
      <c r="A410" s="564">
        <f>A403+1</f>
        <v>59</v>
      </c>
      <c r="B410" s="565" t="s">
        <v>564</v>
      </c>
      <c r="C410" s="595" t="s">
        <v>534</v>
      </c>
      <c r="D410" s="476" t="s">
        <v>565</v>
      </c>
      <c r="E410" s="476" t="s">
        <v>566</v>
      </c>
      <c r="F410" s="636" t="s">
        <v>132</v>
      </c>
      <c r="G410" s="636" t="s">
        <v>196</v>
      </c>
      <c r="H410" s="636" t="s">
        <v>134</v>
      </c>
      <c r="I410" s="476" t="s">
        <v>567</v>
      </c>
      <c r="J410" s="346">
        <v>1</v>
      </c>
      <c r="K410" s="347" t="s">
        <v>568</v>
      </c>
      <c r="L410" s="595" t="s">
        <v>569</v>
      </c>
      <c r="M410" s="595" t="s">
        <v>199</v>
      </c>
      <c r="N410" s="622" t="s">
        <v>200</v>
      </c>
      <c r="O410" s="477" t="s">
        <v>201</v>
      </c>
      <c r="P410" s="477" t="s">
        <v>557</v>
      </c>
      <c r="Q410" s="477"/>
      <c r="R410" s="595" t="s">
        <v>297</v>
      </c>
      <c r="S410" s="348" t="s">
        <v>164</v>
      </c>
      <c r="T410" s="348">
        <f>IFERROR(VLOOKUP($S410,TABLAS!$A$10:$B$14,2,FALSE),0)</f>
        <v>1</v>
      </c>
      <c r="U410" s="477" t="s">
        <v>211</v>
      </c>
      <c r="V410" s="524">
        <f>IFERROR(VLOOKUP($U410,TABLAS!$A$2:$B$6,2,FALSE),0)</f>
        <v>2</v>
      </c>
      <c r="W410" s="524" t="str">
        <f>MAX($T410:$T416)&amp;V410</f>
        <v>52</v>
      </c>
      <c r="X410" s="526" t="str">
        <f>IF(OR(W410="11",W410="12",W410="21",W410="22",W410="31"),"BAJO",IF(OR(W410="13",W410="23",W410="32",W410="41"),"LEVE",IF(OR(W410="14",W410="15",W410="24",W410="33",W410="43",W410="42",W410="52",W410="51"),"MODERADO",IF(OR(W410="25",W410="34",W410="35",W410="44",W410="45",W410="53",W410="54",W410="55"),"IMPORTANTE"))))</f>
        <v>MODERADO</v>
      </c>
      <c r="Y410" s="349">
        <v>3</v>
      </c>
      <c r="Z410" s="349"/>
      <c r="AA410" s="349"/>
      <c r="AB410" s="349"/>
      <c r="AC410" s="349" t="str">
        <f>VLOOKUP(Y410,CONTROLES!$A$6:$Y$1048576,2,FALSE)</f>
        <v>Ejecución del plan de capacitaciones</v>
      </c>
      <c r="AD410" s="349"/>
      <c r="AE410" s="349"/>
      <c r="AF410" s="349"/>
      <c r="AG410" s="349"/>
      <c r="AH410" s="349"/>
      <c r="AI410" s="349"/>
      <c r="AJ410" s="349"/>
      <c r="AK410" s="349"/>
      <c r="AL410" s="349" t="str">
        <f>IFERROR(VLOOKUP(AB410,CONTROLES!$A$5:$Y$297,2,FALSE),"")</f>
        <v/>
      </c>
      <c r="AM410" s="349"/>
      <c r="AN410" s="349"/>
      <c r="AO410" s="350">
        <f>IFERROR(VLOOKUP(Y410,CONTROLES!$A$6:$Y$25,24,FALSE),"")</f>
        <v>0.78</v>
      </c>
      <c r="AP410" s="350" t="str">
        <f>IFERROR(VLOOKUP(Z410,CONTROLES!$A$6:$Y$25,24,FALSE),"")</f>
        <v/>
      </c>
      <c r="AQ410" s="350" t="str">
        <f>IFERROR(VLOOKUP(AA410,CONTROLES!$A$6:$Y$25,24,FALSE),"")</f>
        <v/>
      </c>
      <c r="AR410" s="350" t="str">
        <f>IFERROR(VLOOKUP(AB410,CONTROLES!$A$6:$Y$25,24,FALSE),"")</f>
        <v/>
      </c>
      <c r="AS410" s="349" t="str">
        <f>IFERROR(VLOOKUP(Y410,CONTROLES!$A$6:$Y$25,5,FALSE),"")</f>
        <v>Probabilidad</v>
      </c>
      <c r="AT410" s="349" t="str">
        <f>IFERROR(VLOOKUP(Z410,CONTROLES!$A$6:$Y$25,5,FALSE),"")</f>
        <v/>
      </c>
      <c r="AU410" s="349" t="str">
        <f>IFERROR(VLOOKUP(AA410,CONTROLES!$A$6:$Y$25,5,FALSE),"")</f>
        <v/>
      </c>
      <c r="AV410" s="349" t="str">
        <f>IFERROR(VLOOKUP(AB410,CONTROLES!$A$6:$Y$25,5,FALSE),"")</f>
        <v/>
      </c>
      <c r="AW410" s="351">
        <f t="shared" si="46"/>
        <v>0.78</v>
      </c>
      <c r="AX410" s="351">
        <f t="shared" si="47"/>
        <v>0</v>
      </c>
      <c r="AY410" s="528" t="str">
        <f>IF(MAX(AX410:AX416)&gt;MAX(BF410:BF416),"Consecuencia",IF(MAX(AX410:AX416)&gt;MAX(BF410:BF416),"Probabilidad",""))</f>
        <v/>
      </c>
      <c r="AZ410" s="460">
        <f>IF(AY410="Probabilidad",MAX(BF410:BF416),MAX(AX410:AX416))</f>
        <v>0</v>
      </c>
      <c r="BA410" s="456" t="str" cm="1">
        <f t="array" ref="BA410">IF(OR(AY410="Consecuencia",AY410="Probabilidad"),IF(AZ410&lt;CONTROLES!$AA$16:$AB$16,IF(AND(AZ410&gt;=CONTROLES!$AA$15,AZ410&lt;CONTROLES!$AB$15),CONTROLES!$AC$15,IF(AND(AZ410&gt;=CONTROLES!$AA$14,AZ410&lt;CONTROLES!$AB$14),CONTROLES!$AC$14,IF(AND(AZ410&gt;=CONTROLES!$AA$13,AZ410&lt;CONTROLES!$AB$13),CONTROLES!$AC$13,IF(AND(AZ410&gt;=CONTROLES!$AA$12,AZ410&lt;=CONTROLES!$AB$12),CONTROLES!$AC$12))))),"")</f>
        <v/>
      </c>
      <c r="BB410" s="458" t="s">
        <v>164</v>
      </c>
      <c r="BC410" s="460">
        <f>VLOOKUP(BB410,TABLAS!$A$10:$B$14,2,FALSE)</f>
        <v>1</v>
      </c>
      <c r="BD410" s="462" t="s">
        <v>147</v>
      </c>
      <c r="BE410" s="526">
        <f>VLOOKUP(BD410,TABLAS!$A$2:$B$6,2,FALSE)</f>
        <v>1</v>
      </c>
      <c r="BF410" s="618" t="str">
        <f>BC410&amp;BE410</f>
        <v>11</v>
      </c>
      <c r="BG410" s="526" t="str">
        <f>IF(OR(BF410="11",BF410="12",BF410="21",BF410="22",BF410="31"),"BAJO",IF(OR(BF410="13",BF410="23",BF410="32",BF410="41"),"LEVE",IF(OR(BF410="14",BF410="15",BF410="24",BF410="33",BF410="43",BF410="42",BF410="52",BF410="51"),"MODERADO",IF(OR(BF410="25",BF410="34",BF410="35",BF410="44",BF410="45",BF410="53",BF410="54",BF410="55"),"IMPORTANTE"))))</f>
        <v>BAJO</v>
      </c>
      <c r="BH410" s="491" t="s">
        <v>148</v>
      </c>
      <c r="BI410" s="530" t="s">
        <v>149</v>
      </c>
      <c r="BJ410" s="475" t="str">
        <f>IF(BH410="SI","NO","SI")</f>
        <v>NO</v>
      </c>
      <c r="BK410" s="475"/>
    </row>
    <row r="411" spans="1:63" x14ac:dyDescent="0.25">
      <c r="A411" s="564"/>
      <c r="B411" s="566"/>
      <c r="C411" s="595"/>
      <c r="D411" s="481"/>
      <c r="E411" s="481"/>
      <c r="F411" s="636"/>
      <c r="G411" s="636"/>
      <c r="H411" s="636"/>
      <c r="I411" s="481"/>
      <c r="J411" s="346">
        <v>2</v>
      </c>
      <c r="K411" s="347" t="s">
        <v>570</v>
      </c>
      <c r="L411" s="595"/>
      <c r="M411" s="595"/>
      <c r="N411" s="622"/>
      <c r="O411" s="477"/>
      <c r="P411" s="477"/>
      <c r="Q411" s="477"/>
      <c r="R411" s="595"/>
      <c r="S411" s="348" t="s">
        <v>144</v>
      </c>
      <c r="T411" s="348">
        <f>IFERROR(VLOOKUP($S411,TABLAS!$A$10:$B$14,2,FALSE),0)</f>
        <v>5</v>
      </c>
      <c r="U411" s="477"/>
      <c r="V411" s="524"/>
      <c r="W411" s="524"/>
      <c r="X411" s="526"/>
      <c r="Y411" s="349">
        <v>61</v>
      </c>
      <c r="Z411" s="349"/>
      <c r="AA411" s="349"/>
      <c r="AB411" s="349"/>
      <c r="AC411" s="349" t="str">
        <f>VLOOKUP(Y411,CONTROLES!$A$6:$Y$1048576,2,FALSE)</f>
        <v>Adquisición de banco de imágenes, vídeos y/o tipografias</v>
      </c>
      <c r="AD411" s="349"/>
      <c r="AE411" s="349"/>
      <c r="AF411" s="349"/>
      <c r="AG411" s="349"/>
      <c r="AH411" s="349"/>
      <c r="AI411" s="349"/>
      <c r="AJ411" s="349"/>
      <c r="AK411" s="349"/>
      <c r="AL411" s="349" t="str">
        <f>IFERROR(VLOOKUP(AB411,CONTROLES!$A$5:$Y$297,2,FALSE),"")</f>
        <v/>
      </c>
      <c r="AM411" s="349"/>
      <c r="AN411" s="349"/>
      <c r="AO411" s="350" t="str">
        <f>IFERROR(VLOOKUP(Y411,CONTROLES!$A$6:$Y$25,24,FALSE),"")</f>
        <v/>
      </c>
      <c r="AP411" s="350" t="str">
        <f>IFERROR(VLOOKUP(Z411,CONTROLES!$A$6:$Y$25,24,FALSE),"")</f>
        <v/>
      </c>
      <c r="AQ411" s="350" t="str">
        <f>IFERROR(VLOOKUP(AA411,CONTROLES!$A$6:$Y$25,24,FALSE),"")</f>
        <v/>
      </c>
      <c r="AR411" s="350" t="str">
        <f>IFERROR(VLOOKUP(AB411,CONTROLES!$A$6:$Y$25,24,FALSE),"")</f>
        <v/>
      </c>
      <c r="AS411" s="349" t="str">
        <f>IFERROR(VLOOKUP(Y411,CONTROLES!$A$6:$Y$25,5,FALSE),"")</f>
        <v/>
      </c>
      <c r="AT411" s="349" t="str">
        <f>IFERROR(VLOOKUP(Z411,CONTROLES!$A$6:$Y$25,5,FALSE),"")</f>
        <v/>
      </c>
      <c r="AU411" s="349" t="str">
        <f>IFERROR(VLOOKUP(AA411,CONTROLES!$A$6:$Y$25,5,FALSE),"")</f>
        <v/>
      </c>
      <c r="AV411" s="349" t="str">
        <f>IFERROR(VLOOKUP(AB411,CONTROLES!$A$6:$Y$25,5,FALSE),"")</f>
        <v/>
      </c>
      <c r="AW411" s="351">
        <f t="shared" ref="AW411:AW474" si="48">IFERROR(AVERAGEIFS(AO411:AR411,AS411:AV411,"Probabilidad"),0)</f>
        <v>0</v>
      </c>
      <c r="AX411" s="351">
        <f t="shared" ref="AX411:AX474" si="49">IFERROR(AVERAGEIFS(AO411:AR411,AS411:AV411,"Consecuencia"),0)</f>
        <v>0</v>
      </c>
      <c r="AY411" s="529"/>
      <c r="AZ411" s="460"/>
      <c r="BA411" s="457"/>
      <c r="BB411" s="458"/>
      <c r="BC411" s="460"/>
      <c r="BD411" s="462"/>
      <c r="BE411" s="526"/>
      <c r="BF411" s="619"/>
      <c r="BG411" s="526"/>
      <c r="BH411" s="492"/>
      <c r="BI411" s="530"/>
      <c r="BJ411" s="475"/>
      <c r="BK411" s="475"/>
    </row>
    <row r="412" spans="1:63" x14ac:dyDescent="0.25">
      <c r="A412" s="564"/>
      <c r="B412" s="566"/>
      <c r="C412" s="595"/>
      <c r="D412" s="481"/>
      <c r="E412" s="481"/>
      <c r="F412" s="636"/>
      <c r="G412" s="636"/>
      <c r="H412" s="636"/>
      <c r="I412" s="481"/>
      <c r="J412" s="346">
        <v>3</v>
      </c>
      <c r="K412" s="347" t="s">
        <v>571</v>
      </c>
      <c r="L412" s="595"/>
      <c r="M412" s="595"/>
      <c r="N412" s="622"/>
      <c r="O412" s="477"/>
      <c r="P412" s="477"/>
      <c r="Q412" s="477"/>
      <c r="R412" s="595"/>
      <c r="S412" s="348" t="s">
        <v>144</v>
      </c>
      <c r="T412" s="348">
        <f>IFERROR(VLOOKUP($S412,TABLAS!$A$10:$B$14,2,FALSE),0)</f>
        <v>5</v>
      </c>
      <c r="U412" s="477"/>
      <c r="V412" s="524"/>
      <c r="W412" s="524"/>
      <c r="X412" s="526"/>
      <c r="Y412" s="349">
        <v>61</v>
      </c>
      <c r="Z412" s="349"/>
      <c r="AA412" s="349"/>
      <c r="AB412" s="349"/>
      <c r="AC412" s="349" t="str">
        <f>VLOOKUP(Y412,CONTROLES!$A$6:$Y$1048576,2,FALSE)</f>
        <v>Adquisición de banco de imágenes, vídeos y/o tipografias</v>
      </c>
      <c r="AD412" s="349"/>
      <c r="AE412" s="349"/>
      <c r="AF412" s="349"/>
      <c r="AG412" s="349"/>
      <c r="AH412" s="349"/>
      <c r="AI412" s="349"/>
      <c r="AJ412" s="349"/>
      <c r="AK412" s="349"/>
      <c r="AL412" s="349" t="str">
        <f>IFERROR(VLOOKUP(AB412,CONTROLES!$A$5:$Y$297,2,FALSE),"")</f>
        <v/>
      </c>
      <c r="AM412" s="349"/>
      <c r="AN412" s="349"/>
      <c r="AO412" s="350" t="str">
        <f>IFERROR(VLOOKUP(Y412,CONTROLES!$A$6:$Y$25,24,FALSE),"")</f>
        <v/>
      </c>
      <c r="AP412" s="350" t="str">
        <f>IFERROR(VLOOKUP(Z412,CONTROLES!$A$6:$Y$25,24,FALSE),"")</f>
        <v/>
      </c>
      <c r="AQ412" s="350" t="str">
        <f>IFERROR(VLOOKUP(AA412,CONTROLES!$A$6:$Y$25,24,FALSE),"")</f>
        <v/>
      </c>
      <c r="AR412" s="350" t="str">
        <f>IFERROR(VLOOKUP(AB412,CONTROLES!$A$6:$Y$25,24,FALSE),"")</f>
        <v/>
      </c>
      <c r="AS412" s="349" t="str">
        <f>IFERROR(VLOOKUP(Y412,CONTROLES!$A$6:$Y$25,5,FALSE),"")</f>
        <v/>
      </c>
      <c r="AT412" s="349" t="str">
        <f>IFERROR(VLOOKUP(Z412,CONTROLES!$A$6:$Y$25,5,FALSE),"")</f>
        <v/>
      </c>
      <c r="AU412" s="349" t="str">
        <f>IFERROR(VLOOKUP(AA412,CONTROLES!$A$6:$Y$25,5,FALSE),"")</f>
        <v/>
      </c>
      <c r="AV412" s="349" t="str">
        <f>IFERROR(VLOOKUP(AB412,CONTROLES!$A$6:$Y$25,5,FALSE),"")</f>
        <v/>
      </c>
      <c r="AW412" s="351">
        <f t="shared" si="48"/>
        <v>0</v>
      </c>
      <c r="AX412" s="351">
        <f t="shared" si="49"/>
        <v>0</v>
      </c>
      <c r="AY412" s="529"/>
      <c r="AZ412" s="460"/>
      <c r="BA412" s="457"/>
      <c r="BB412" s="458"/>
      <c r="BC412" s="460"/>
      <c r="BD412" s="462"/>
      <c r="BE412" s="526"/>
      <c r="BF412" s="619"/>
      <c r="BG412" s="526"/>
      <c r="BH412" s="492"/>
      <c r="BI412" s="530"/>
      <c r="BJ412" s="475"/>
      <c r="BK412" s="475"/>
    </row>
    <row r="413" spans="1:63" x14ac:dyDescent="0.25">
      <c r="A413" s="564"/>
      <c r="B413" s="566"/>
      <c r="C413" s="595"/>
      <c r="D413" s="481"/>
      <c r="E413" s="481"/>
      <c r="F413" s="636"/>
      <c r="G413" s="636"/>
      <c r="H413" s="636"/>
      <c r="I413" s="481"/>
      <c r="J413" s="346">
        <v>4</v>
      </c>
      <c r="K413" s="347" t="s">
        <v>572</v>
      </c>
      <c r="L413" s="595"/>
      <c r="M413" s="595"/>
      <c r="N413" s="622"/>
      <c r="O413" s="477"/>
      <c r="P413" s="477"/>
      <c r="Q413" s="477"/>
      <c r="R413" s="595"/>
      <c r="S413" s="348" t="s">
        <v>155</v>
      </c>
      <c r="T413" s="348">
        <f>IFERROR(VLOOKUP($S413,TABLAS!$A$10:$B$14,2,FALSE),0)</f>
        <v>2</v>
      </c>
      <c r="U413" s="477"/>
      <c r="V413" s="524"/>
      <c r="W413" s="524"/>
      <c r="X413" s="526"/>
      <c r="Y413" s="349">
        <v>62</v>
      </c>
      <c r="Z413" s="349">
        <v>52</v>
      </c>
      <c r="AA413" s="349"/>
      <c r="AB413" s="349"/>
      <c r="AC413" s="349" t="str">
        <f>VLOOKUP(Y413,CONTROLES!$A$6:$Y$1048576,2,FALSE)</f>
        <v>Aplicación del FO-CO-26 Orden de trabajo para diseñador gráfico</v>
      </c>
      <c r="AD413" s="349"/>
      <c r="AE413" s="349"/>
      <c r="AF413" s="349" t="str">
        <f>VLOOKUP(Z413,CONTROLES!$A$6:$Y$1048576,2,FALSE)</f>
        <v>Aplicación del PR-CO-16 Comunicación, participación y consulta</v>
      </c>
      <c r="AG413" s="349"/>
      <c r="AH413" s="349"/>
      <c r="AI413" s="349"/>
      <c r="AJ413" s="349"/>
      <c r="AK413" s="349"/>
      <c r="AL413" s="349" t="str">
        <f>IFERROR(VLOOKUP(AB413,CONTROLES!$A$5:$Y$297,2,FALSE),"")</f>
        <v/>
      </c>
      <c r="AM413" s="349"/>
      <c r="AN413" s="349"/>
      <c r="AO413" s="350" t="str">
        <f>IFERROR(VLOOKUP(Y413,CONTROLES!$A$6:$Y$25,24,FALSE),"")</f>
        <v/>
      </c>
      <c r="AP413" s="350" t="str">
        <f>IFERROR(VLOOKUP(Z413,CONTROLES!$A$6:$Y$25,24,FALSE),"")</f>
        <v/>
      </c>
      <c r="AQ413" s="350" t="str">
        <f>IFERROR(VLOOKUP(AA413,CONTROLES!$A$6:$Y$25,24,FALSE),"")</f>
        <v/>
      </c>
      <c r="AR413" s="350" t="str">
        <f>IFERROR(VLOOKUP(AB413,CONTROLES!$A$6:$Y$25,24,FALSE),"")</f>
        <v/>
      </c>
      <c r="AS413" s="349" t="str">
        <f>IFERROR(VLOOKUP(Y413,CONTROLES!$A$6:$Y$25,5,FALSE),"")</f>
        <v/>
      </c>
      <c r="AT413" s="349" t="str">
        <f>IFERROR(VLOOKUP(Z413,CONTROLES!$A$6:$Y$25,5,FALSE),"")</f>
        <v/>
      </c>
      <c r="AU413" s="349" t="str">
        <f>IFERROR(VLOOKUP(AA413,CONTROLES!$A$6:$Y$25,5,FALSE),"")</f>
        <v/>
      </c>
      <c r="AV413" s="349" t="str">
        <f>IFERROR(VLOOKUP(AB413,CONTROLES!$A$6:$Y$25,5,FALSE),"")</f>
        <v/>
      </c>
      <c r="AW413" s="351">
        <f t="shared" si="48"/>
        <v>0</v>
      </c>
      <c r="AX413" s="351">
        <f t="shared" si="49"/>
        <v>0</v>
      </c>
      <c r="AY413" s="529"/>
      <c r="AZ413" s="460"/>
      <c r="BA413" s="457"/>
      <c r="BB413" s="458"/>
      <c r="BC413" s="460"/>
      <c r="BD413" s="462"/>
      <c r="BE413" s="526"/>
      <c r="BF413" s="619"/>
      <c r="BG413" s="526"/>
      <c r="BH413" s="492"/>
      <c r="BI413" s="530"/>
      <c r="BJ413" s="475"/>
      <c r="BK413" s="475"/>
    </row>
    <row r="414" spans="1:63" x14ac:dyDescent="0.25">
      <c r="A414" s="564"/>
      <c r="B414" s="566"/>
      <c r="C414" s="595"/>
      <c r="D414" s="481"/>
      <c r="E414" s="481"/>
      <c r="F414" s="636"/>
      <c r="G414" s="636"/>
      <c r="H414" s="636"/>
      <c r="I414" s="481"/>
      <c r="J414" s="346">
        <v>5</v>
      </c>
      <c r="K414" s="347" t="s">
        <v>573</v>
      </c>
      <c r="L414" s="595"/>
      <c r="M414" s="595"/>
      <c r="N414" s="622"/>
      <c r="O414" s="477"/>
      <c r="P414" s="477"/>
      <c r="Q414" s="477"/>
      <c r="R414" s="595"/>
      <c r="S414" s="348" t="s">
        <v>144</v>
      </c>
      <c r="T414" s="348">
        <f>IFERROR(VLOOKUP($S414,TABLAS!$A$10:$B$14,2,FALSE),0)</f>
        <v>5</v>
      </c>
      <c r="U414" s="477"/>
      <c r="V414" s="524"/>
      <c r="W414" s="524"/>
      <c r="X414" s="526"/>
      <c r="Y414" s="349">
        <v>61</v>
      </c>
      <c r="Z414" s="349"/>
      <c r="AA414" s="349"/>
      <c r="AB414" s="349"/>
      <c r="AC414" s="349" t="str">
        <f>VLOOKUP(Y414,CONTROLES!$A$6:$Y$1048576,2,FALSE)</f>
        <v>Adquisición de banco de imágenes, vídeos y/o tipografias</v>
      </c>
      <c r="AD414" s="349"/>
      <c r="AE414" s="349"/>
      <c r="AF414" s="349"/>
      <c r="AG414" s="349"/>
      <c r="AH414" s="349"/>
      <c r="AI414" s="349"/>
      <c r="AJ414" s="349"/>
      <c r="AK414" s="349"/>
      <c r="AL414" s="349" t="str">
        <f>IFERROR(VLOOKUP(AB414,CONTROLES!$A$5:$Y$297,2,FALSE),"")</f>
        <v/>
      </c>
      <c r="AM414" s="349"/>
      <c r="AN414" s="349"/>
      <c r="AO414" s="350" t="str">
        <f>IFERROR(VLOOKUP(Y414,CONTROLES!$A$6:$Y$25,24,FALSE),"")</f>
        <v/>
      </c>
      <c r="AP414" s="350" t="str">
        <f>IFERROR(VLOOKUP(Z414,CONTROLES!$A$6:$Y$25,24,FALSE),"")</f>
        <v/>
      </c>
      <c r="AQ414" s="350" t="str">
        <f>IFERROR(VLOOKUP(AA414,CONTROLES!$A$6:$Y$25,24,FALSE),"")</f>
        <v/>
      </c>
      <c r="AR414" s="350" t="str">
        <f>IFERROR(VLOOKUP(AB414,CONTROLES!$A$6:$Y$25,24,FALSE),"")</f>
        <v/>
      </c>
      <c r="AS414" s="349" t="str">
        <f>IFERROR(VLOOKUP(Y414,CONTROLES!$A$6:$Y$25,5,FALSE),"")</f>
        <v/>
      </c>
      <c r="AT414" s="349" t="str">
        <f>IFERROR(VLOOKUP(Z414,CONTROLES!$A$6:$Y$25,5,FALSE),"")</f>
        <v/>
      </c>
      <c r="AU414" s="349" t="str">
        <f>IFERROR(VLOOKUP(AA414,CONTROLES!$A$6:$Y$25,5,FALSE),"")</f>
        <v/>
      </c>
      <c r="AV414" s="349" t="str">
        <f>IFERROR(VLOOKUP(AB414,CONTROLES!$A$6:$Y$25,5,FALSE),"")</f>
        <v/>
      </c>
      <c r="AW414" s="351">
        <f t="shared" si="48"/>
        <v>0</v>
      </c>
      <c r="AX414" s="351">
        <f t="shared" si="49"/>
        <v>0</v>
      </c>
      <c r="AY414" s="529"/>
      <c r="AZ414" s="460"/>
      <c r="BA414" s="457"/>
      <c r="BB414" s="458"/>
      <c r="BC414" s="460"/>
      <c r="BD414" s="462"/>
      <c r="BE414" s="526"/>
      <c r="BF414" s="619"/>
      <c r="BG414" s="526"/>
      <c r="BH414" s="492"/>
      <c r="BI414" s="530"/>
      <c r="BJ414" s="475"/>
      <c r="BK414" s="475"/>
    </row>
    <row r="415" spans="1:63" x14ac:dyDescent="0.25">
      <c r="A415" s="564"/>
      <c r="B415" s="566"/>
      <c r="C415" s="595"/>
      <c r="D415" s="481"/>
      <c r="E415" s="481"/>
      <c r="F415" s="636"/>
      <c r="G415" s="636"/>
      <c r="H415" s="636"/>
      <c r="I415" s="481"/>
      <c r="J415" s="346">
        <v>6</v>
      </c>
      <c r="K415" s="347" t="s">
        <v>574</v>
      </c>
      <c r="L415" s="595"/>
      <c r="M415" s="595"/>
      <c r="N415" s="622"/>
      <c r="O415" s="477"/>
      <c r="P415" s="477"/>
      <c r="Q415" s="477"/>
      <c r="R415" s="595"/>
      <c r="S415" s="348" t="s">
        <v>164</v>
      </c>
      <c r="T415" s="348">
        <f>IFERROR(VLOOKUP($S415,TABLAS!$A$10:$B$14,2,FALSE),0)</f>
        <v>1</v>
      </c>
      <c r="U415" s="477"/>
      <c r="V415" s="524"/>
      <c r="W415" s="524"/>
      <c r="X415" s="526"/>
      <c r="Y415" s="349">
        <v>63</v>
      </c>
      <c r="Z415" s="349">
        <v>64</v>
      </c>
      <c r="AA415" s="349"/>
      <c r="AB415" s="349"/>
      <c r="AC415" s="349" t="str">
        <f>VLOOKUP(Y415,CONTROLES!$A$6:$Y$1048576,2,FALSE)</f>
        <v>Aplicación del FO-CO-16 Autorización de uso de imagen</v>
      </c>
      <c r="AD415" s="349"/>
      <c r="AE415" s="349"/>
      <c r="AF415" s="349" t="str">
        <f>VLOOKUP(Z415,CONTROLES!$A$6:$Y$1048576,2,FALSE)</f>
        <v>Archivo de Autorización de uso de imagen</v>
      </c>
      <c r="AG415" s="349"/>
      <c r="AH415" s="349"/>
      <c r="AI415" s="349"/>
      <c r="AJ415" s="349"/>
      <c r="AK415" s="349"/>
      <c r="AL415" s="349" t="str">
        <f>IFERROR(VLOOKUP(AB415,CONTROLES!$A$5:$Y$297,2,FALSE),"")</f>
        <v/>
      </c>
      <c r="AM415" s="349"/>
      <c r="AN415" s="349"/>
      <c r="AO415" s="350" t="str">
        <f>IFERROR(VLOOKUP(Y415,CONTROLES!$A$6:$Y$25,24,FALSE),"")</f>
        <v/>
      </c>
      <c r="AP415" s="350" t="str">
        <f>IFERROR(VLOOKUP(Z415,CONTROLES!$A$6:$Y$25,24,FALSE),"")</f>
        <v/>
      </c>
      <c r="AQ415" s="350" t="str">
        <f>IFERROR(VLOOKUP(AA415,CONTROLES!$A$6:$Y$25,24,FALSE),"")</f>
        <v/>
      </c>
      <c r="AR415" s="350" t="str">
        <f>IFERROR(VLOOKUP(AB415,CONTROLES!$A$6:$Y$25,24,FALSE),"")</f>
        <v/>
      </c>
      <c r="AS415" s="349" t="str">
        <f>IFERROR(VLOOKUP(Y415,CONTROLES!$A$6:$Y$25,5,FALSE),"")</f>
        <v/>
      </c>
      <c r="AT415" s="349" t="str">
        <f>IFERROR(VLOOKUP(Z415,CONTROLES!$A$6:$Y$25,5,FALSE),"")</f>
        <v/>
      </c>
      <c r="AU415" s="349" t="str">
        <f>IFERROR(VLOOKUP(AA415,CONTROLES!$A$6:$Y$25,5,FALSE),"")</f>
        <v/>
      </c>
      <c r="AV415" s="349" t="str">
        <f>IFERROR(VLOOKUP(AB415,CONTROLES!$A$6:$Y$25,5,FALSE),"")</f>
        <v/>
      </c>
      <c r="AW415" s="351">
        <f t="shared" si="48"/>
        <v>0</v>
      </c>
      <c r="AX415" s="351">
        <f t="shared" si="49"/>
        <v>0</v>
      </c>
      <c r="AY415" s="529"/>
      <c r="AZ415" s="460"/>
      <c r="BA415" s="457"/>
      <c r="BB415" s="458"/>
      <c r="BC415" s="460"/>
      <c r="BD415" s="462"/>
      <c r="BE415" s="526"/>
      <c r="BF415" s="619"/>
      <c r="BG415" s="526"/>
      <c r="BH415" s="492"/>
      <c r="BI415" s="530"/>
      <c r="BJ415" s="475"/>
      <c r="BK415" s="475"/>
    </row>
    <row r="416" spans="1:63" x14ac:dyDescent="0.25">
      <c r="A416" s="564"/>
      <c r="B416" s="567"/>
      <c r="C416" s="595"/>
      <c r="D416" s="482"/>
      <c r="E416" s="482"/>
      <c r="F416" s="636"/>
      <c r="G416" s="636"/>
      <c r="H416" s="636"/>
      <c r="I416" s="482"/>
      <c r="J416" s="346"/>
      <c r="K416" s="347"/>
      <c r="L416" s="595"/>
      <c r="M416" s="595"/>
      <c r="N416" s="622"/>
      <c r="O416" s="477"/>
      <c r="P416" s="477"/>
      <c r="Q416" s="477"/>
      <c r="R416" s="595"/>
      <c r="S416" s="348"/>
      <c r="T416" s="348">
        <f>IFERROR(VLOOKUP($S416,TABLAS!$A$10:$B$14,2,FALSE),0)</f>
        <v>0</v>
      </c>
      <c r="U416" s="477"/>
      <c r="V416" s="524"/>
      <c r="W416" s="524"/>
      <c r="X416" s="526"/>
      <c r="Y416" s="349"/>
      <c r="Z416" s="349"/>
      <c r="AA416" s="349"/>
      <c r="AB416" s="349"/>
      <c r="AC416" s="349" t="e">
        <f>VLOOKUP(Y416,CONTROLES!$A$6:$Y$1048576,2,FALSE)</f>
        <v>#N/A</v>
      </c>
      <c r="AD416" s="349"/>
      <c r="AE416" s="349"/>
      <c r="AF416" s="349"/>
      <c r="AG416" s="349"/>
      <c r="AH416" s="349"/>
      <c r="AI416" s="349"/>
      <c r="AJ416" s="349"/>
      <c r="AK416" s="349"/>
      <c r="AL416" s="349" t="str">
        <f>IFERROR(VLOOKUP(AB416,CONTROLES!$A$5:$Y$297,2,FALSE),"")</f>
        <v/>
      </c>
      <c r="AM416" s="349"/>
      <c r="AN416" s="349"/>
      <c r="AO416" s="350" t="str">
        <f>IFERROR(VLOOKUP(Y416,CONTROLES!$A$6:$Y$25,24,FALSE),"")</f>
        <v/>
      </c>
      <c r="AP416" s="350" t="str">
        <f>IFERROR(VLOOKUP(Z416,CONTROLES!$A$6:$Y$25,24,FALSE),"")</f>
        <v/>
      </c>
      <c r="AQ416" s="350" t="str">
        <f>IFERROR(VLOOKUP(AA416,CONTROLES!$A$6:$Y$25,24,FALSE),"")</f>
        <v/>
      </c>
      <c r="AR416" s="350" t="str">
        <f>IFERROR(VLOOKUP(AB416,CONTROLES!$A$6:$Y$25,24,FALSE),"")</f>
        <v/>
      </c>
      <c r="AS416" s="349" t="str">
        <f>IFERROR(VLOOKUP(Y416,CONTROLES!$A$6:$Y$25,5,FALSE),"")</f>
        <v/>
      </c>
      <c r="AT416" s="349" t="str">
        <f>IFERROR(VLOOKUP(Z416,CONTROLES!$A$6:$Y$25,5,FALSE),"")</f>
        <v/>
      </c>
      <c r="AU416" s="349" t="str">
        <f>IFERROR(VLOOKUP(AA416,CONTROLES!$A$6:$Y$25,5,FALSE),"")</f>
        <v/>
      </c>
      <c r="AV416" s="349" t="str">
        <f>IFERROR(VLOOKUP(AB416,CONTROLES!$A$6:$Y$25,5,FALSE),"")</f>
        <v/>
      </c>
      <c r="AW416" s="351">
        <f t="shared" si="48"/>
        <v>0</v>
      </c>
      <c r="AX416" s="351">
        <f t="shared" si="49"/>
        <v>0</v>
      </c>
      <c r="AY416" s="551"/>
      <c r="AZ416" s="460"/>
      <c r="BA416" s="552"/>
      <c r="BB416" s="458"/>
      <c r="BC416" s="460"/>
      <c r="BD416" s="462"/>
      <c r="BE416" s="526"/>
      <c r="BF416" s="630"/>
      <c r="BG416" s="526"/>
      <c r="BH416" s="554"/>
      <c r="BI416" s="530"/>
      <c r="BJ416" s="475"/>
      <c r="BK416" s="475"/>
    </row>
    <row r="417" spans="1:63" x14ac:dyDescent="0.25">
      <c r="A417" s="564">
        <f>A410+1</f>
        <v>60</v>
      </c>
      <c r="B417" s="565" t="s">
        <v>575</v>
      </c>
      <c r="C417" s="595" t="s">
        <v>534</v>
      </c>
      <c r="D417" s="476" t="s">
        <v>576</v>
      </c>
      <c r="E417" s="476" t="s">
        <v>577</v>
      </c>
      <c r="F417" s="466" t="s">
        <v>132</v>
      </c>
      <c r="G417" s="466" t="s">
        <v>133</v>
      </c>
      <c r="H417" s="636" t="s">
        <v>134</v>
      </c>
      <c r="I417" s="476" t="s">
        <v>578</v>
      </c>
      <c r="J417" s="346">
        <v>1</v>
      </c>
      <c r="K417" s="347" t="s">
        <v>579</v>
      </c>
      <c r="L417" s="595" t="s">
        <v>580</v>
      </c>
      <c r="M417" s="595" t="s">
        <v>370</v>
      </c>
      <c r="N417" s="483" t="s">
        <v>371</v>
      </c>
      <c r="O417" s="486" t="s">
        <v>581</v>
      </c>
      <c r="P417" s="477" t="s">
        <v>557</v>
      </c>
      <c r="Q417" s="477" t="s">
        <v>543</v>
      </c>
      <c r="R417" s="595" t="s">
        <v>143</v>
      </c>
      <c r="S417" s="348" t="s">
        <v>169</v>
      </c>
      <c r="T417" s="348">
        <f>IFERROR(VLOOKUP($S417,TABLAS!$A$10:$B$14,2,FALSE),0)</f>
        <v>4</v>
      </c>
      <c r="U417" s="477" t="s">
        <v>180</v>
      </c>
      <c r="V417" s="524">
        <f>IFERROR(VLOOKUP($U417,TABLAS!$A$2:$B$6,2,FALSE),0)</f>
        <v>4</v>
      </c>
      <c r="W417" s="524" t="str">
        <f>MAX($T417:$T423)&amp;V417</f>
        <v>44</v>
      </c>
      <c r="X417" s="526" t="str">
        <f>IF(OR(W417="11",W417="12",W417="21",W417="22",W417="31"),"BAJO",IF(OR(W417="13",W417="23",W417="32",W417="41"),"LEVE",IF(OR(W417="14",W417="15",W417="24",W417="33",W417="43",W417="42",W417="52",W417="51"),"MODERADO",IF(OR(W417="25",W417="34",W417="35",W417="44",W417="45",W417="53",W417="54",W417="55"),"IMPORTANTE"))))</f>
        <v>IMPORTANTE</v>
      </c>
      <c r="Y417" s="349">
        <v>227</v>
      </c>
      <c r="Z417" s="349"/>
      <c r="AA417" s="349"/>
      <c r="AB417" s="349"/>
      <c r="AC417" s="349" t="str">
        <f>VLOOKUP(Y417,CONTROLES!$A$6:$Y$1048576,2,FALSE)</f>
        <v>Capacitación de educación financiera</v>
      </c>
      <c r="AD417" s="349"/>
      <c r="AE417" s="349"/>
      <c r="AF417" s="349"/>
      <c r="AG417" s="349"/>
      <c r="AH417" s="349"/>
      <c r="AI417" s="349"/>
      <c r="AJ417" s="349"/>
      <c r="AK417" s="349"/>
      <c r="AL417" s="349" t="str">
        <f>IFERROR(VLOOKUP(AB417,CONTROLES!$A$5:$Y$297,2,FALSE),"")</f>
        <v/>
      </c>
      <c r="AM417" s="349"/>
      <c r="AN417" s="349"/>
      <c r="AO417" s="350" t="str">
        <f>IFERROR(VLOOKUP(Y417,CONTROLES!$A$6:$Y$25,24,FALSE),"")</f>
        <v/>
      </c>
      <c r="AP417" s="350" t="str">
        <f>IFERROR(VLOOKUP(Z417,CONTROLES!$A$6:$Y$25,24,FALSE),"")</f>
        <v/>
      </c>
      <c r="AQ417" s="350" t="str">
        <f>IFERROR(VLOOKUP(AA417,CONTROLES!$A$6:$Y$25,24,FALSE),"")</f>
        <v/>
      </c>
      <c r="AR417" s="350" t="str">
        <f>IFERROR(VLOOKUP(AB417,CONTROLES!$A$6:$Y$25,24,FALSE),"")</f>
        <v/>
      </c>
      <c r="AS417" s="349" t="str">
        <f>IFERROR(VLOOKUP(Y417,CONTROLES!$A$6:$Y$25,5,FALSE),"")</f>
        <v/>
      </c>
      <c r="AT417" s="349" t="str">
        <f>IFERROR(VLOOKUP(Z417,CONTROLES!$A$6:$Y$25,5,FALSE),"")</f>
        <v/>
      </c>
      <c r="AU417" s="349" t="str">
        <f>IFERROR(VLOOKUP(AA417,CONTROLES!$A$6:$Y$25,5,FALSE),"")</f>
        <v/>
      </c>
      <c r="AV417" s="349" t="str">
        <f>IFERROR(VLOOKUP(AB417,CONTROLES!$A$6:$Y$25,5,FALSE),"")</f>
        <v/>
      </c>
      <c r="AW417" s="351">
        <f t="shared" si="48"/>
        <v>0</v>
      </c>
      <c r="AX417" s="351">
        <f t="shared" si="49"/>
        <v>0</v>
      </c>
      <c r="AY417" s="528" t="str">
        <f>IF(MAX(AX417:AX423)&gt;MAX(BF417:BF423),"Consecuencia",IF(MAX(AX417:AX423)&gt;MAX(BF417:BF423),"Probabilidad",""))</f>
        <v/>
      </c>
      <c r="AZ417" s="460">
        <f>IF(AY417="Probabilidad",MAX(BF417:BF423),MAX(AX417:AX423))</f>
        <v>0</v>
      </c>
      <c r="BA417" s="456" t="str" cm="1">
        <f t="array" ref="BA417">IF(OR(AY417="Consecuencia",AY417="Probabilidad"),IF(AZ417&lt;CONTROLES!$AA$16:$AB$16,IF(AND(AZ417&gt;=CONTROLES!$AA$15,AZ417&lt;CONTROLES!$AB$15),CONTROLES!$AC$15,IF(AND(AZ417&gt;=CONTROLES!$AA$14,AZ417&lt;CONTROLES!$AB$14),CONTROLES!$AC$14,IF(AND(AZ417&gt;=CONTROLES!$AA$13,AZ417&lt;CONTROLES!$AB$13),CONTROLES!$AC$13,IF(AND(AZ417&gt;=CONTROLES!$AA$12,AZ417&lt;=CONTROLES!$AB$12),CONTROLES!$AC$12))))),"")</f>
        <v/>
      </c>
      <c r="BB417" s="458" t="s">
        <v>144</v>
      </c>
      <c r="BC417" s="460">
        <f>VLOOKUP(BB417,TABLAS!$A$10:$B$14,2,FALSE)</f>
        <v>5</v>
      </c>
      <c r="BD417" s="462" t="s">
        <v>211</v>
      </c>
      <c r="BE417" s="526">
        <f>VLOOKUP(BD417,TABLAS!$A$2:$B$6,2,FALSE)</f>
        <v>2</v>
      </c>
      <c r="BF417" s="618" t="str">
        <f>BC417&amp;BE417</f>
        <v>52</v>
      </c>
      <c r="BG417" s="620" t="str">
        <f>IF(OR(BF417="11",BF417="12",BF417="21",BF417="22",BF417="31"),"BAJO",IF(OR(BF417="13",BF417="23",BF417="32",BF417="41"),"LEVE",IF(OR(BF417="14",BF417="15",BF417="24",BF417="33",BF417="43",BF417="42",BF417="52",BF417="51"),"MODERADO",IF(OR(BF417="25",BF417="34",BF417="35",BF417="44",BF417="45",BF417="53",BF417="54",BF417="55"),"IMPORTANTE",""))))</f>
        <v>MODERADO</v>
      </c>
      <c r="BH417" s="491" t="s">
        <v>148</v>
      </c>
      <c r="BI417" s="530" t="s">
        <v>189</v>
      </c>
      <c r="BJ417" s="475" t="str">
        <f>IF(BH417="SI","NO","SI")</f>
        <v>NO</v>
      </c>
      <c r="BK417" s="475"/>
    </row>
    <row r="418" spans="1:63" x14ac:dyDescent="0.25">
      <c r="A418" s="564"/>
      <c r="B418" s="566"/>
      <c r="C418" s="595"/>
      <c r="D418" s="481"/>
      <c r="E418" s="481"/>
      <c r="F418" s="467"/>
      <c r="G418" s="467"/>
      <c r="H418" s="636"/>
      <c r="I418" s="481"/>
      <c r="J418" s="346">
        <v>2</v>
      </c>
      <c r="K418" s="347" t="s">
        <v>582</v>
      </c>
      <c r="L418" s="595"/>
      <c r="M418" s="595"/>
      <c r="N418" s="484"/>
      <c r="O418" s="487"/>
      <c r="P418" s="477"/>
      <c r="Q418" s="477"/>
      <c r="R418" s="595"/>
      <c r="S418" s="348" t="s">
        <v>146</v>
      </c>
      <c r="T418" s="348">
        <f>IFERROR(VLOOKUP($S418,TABLAS!$A$10:$B$14,2,FALSE),0)</f>
        <v>3</v>
      </c>
      <c r="U418" s="477"/>
      <c r="V418" s="524"/>
      <c r="W418" s="524"/>
      <c r="X418" s="526"/>
      <c r="Y418" s="349">
        <v>228</v>
      </c>
      <c r="Z418" s="349"/>
      <c r="AA418" s="349"/>
      <c r="AB418" s="349"/>
      <c r="AC418" s="349" t="str">
        <f>VLOOKUP(Y418,CONTROLES!$A$6:$Y$1048576,2,FALSE)</f>
        <v>Divulgación y promoción de los nuevos canales de atención virtual</v>
      </c>
      <c r="AD418" s="349"/>
      <c r="AE418" s="349"/>
      <c r="AF418" s="349"/>
      <c r="AG418" s="349"/>
      <c r="AH418" s="349"/>
      <c r="AI418" s="349"/>
      <c r="AJ418" s="349"/>
      <c r="AK418" s="349"/>
      <c r="AL418" s="349" t="str">
        <f>IFERROR(VLOOKUP(AB418,CONTROLES!$A$5:$Y$297,2,FALSE),"")</f>
        <v/>
      </c>
      <c r="AM418" s="349"/>
      <c r="AN418" s="349"/>
      <c r="AO418" s="350" t="str">
        <f>IFERROR(VLOOKUP(Y418,CONTROLES!$A$6:$Y$25,24,FALSE),"")</f>
        <v/>
      </c>
      <c r="AP418" s="350" t="str">
        <f>IFERROR(VLOOKUP(Z418,CONTROLES!$A$6:$Y$25,24,FALSE),"")</f>
        <v/>
      </c>
      <c r="AQ418" s="350" t="str">
        <f>IFERROR(VLOOKUP(AA418,CONTROLES!$A$6:$Y$25,24,FALSE),"")</f>
        <v/>
      </c>
      <c r="AR418" s="350" t="str">
        <f>IFERROR(VLOOKUP(AB418,CONTROLES!$A$6:$Y$25,24,FALSE),"")</f>
        <v/>
      </c>
      <c r="AS418" s="349" t="str">
        <f>IFERROR(VLOOKUP(Y418,CONTROLES!$A$6:$Y$25,5,FALSE),"")</f>
        <v/>
      </c>
      <c r="AT418" s="349" t="str">
        <f>IFERROR(VLOOKUP(Z418,CONTROLES!$A$6:$Y$25,5,FALSE),"")</f>
        <v/>
      </c>
      <c r="AU418" s="349" t="str">
        <f>IFERROR(VLOOKUP(AA418,CONTROLES!$A$6:$Y$25,5,FALSE),"")</f>
        <v/>
      </c>
      <c r="AV418" s="349" t="str">
        <f>IFERROR(VLOOKUP(AB418,CONTROLES!$A$6:$Y$25,5,FALSE),"")</f>
        <v/>
      </c>
      <c r="AW418" s="351">
        <f t="shared" si="48"/>
        <v>0</v>
      </c>
      <c r="AX418" s="351">
        <f t="shared" si="49"/>
        <v>0</v>
      </c>
      <c r="AY418" s="529"/>
      <c r="AZ418" s="460"/>
      <c r="BA418" s="457"/>
      <c r="BB418" s="458"/>
      <c r="BC418" s="460"/>
      <c r="BD418" s="462"/>
      <c r="BE418" s="526"/>
      <c r="BF418" s="619"/>
      <c r="BG418" s="620"/>
      <c r="BH418" s="492"/>
      <c r="BI418" s="530"/>
      <c r="BJ418" s="475"/>
      <c r="BK418" s="475"/>
    </row>
    <row r="419" spans="1:63" x14ac:dyDescent="0.25">
      <c r="A419" s="564"/>
      <c r="B419" s="566"/>
      <c r="C419" s="595"/>
      <c r="D419" s="481"/>
      <c r="E419" s="481"/>
      <c r="F419" s="467"/>
      <c r="G419" s="467"/>
      <c r="H419" s="636"/>
      <c r="I419" s="481"/>
      <c r="J419" s="346">
        <v>3</v>
      </c>
      <c r="K419" s="347" t="s">
        <v>583</v>
      </c>
      <c r="L419" s="595"/>
      <c r="M419" s="595"/>
      <c r="N419" s="484"/>
      <c r="O419" s="487"/>
      <c r="P419" s="477"/>
      <c r="Q419" s="477"/>
      <c r="R419" s="595"/>
      <c r="S419" s="348" t="s">
        <v>146</v>
      </c>
      <c r="T419" s="348">
        <f>IFERROR(VLOOKUP($S419,TABLAS!$A$10:$B$14,2,FALSE),0)</f>
        <v>3</v>
      </c>
      <c r="U419" s="477"/>
      <c r="V419" s="524"/>
      <c r="W419" s="524"/>
      <c r="X419" s="526"/>
      <c r="Y419" s="349">
        <v>3</v>
      </c>
      <c r="Z419" s="349"/>
      <c r="AA419" s="349"/>
      <c r="AB419" s="349"/>
      <c r="AC419" s="349" t="str">
        <f>VLOOKUP(Y419,CONTROLES!$A$6:$Y$1048576,2,FALSE)</f>
        <v>Ejecución del plan de capacitaciones</v>
      </c>
      <c r="AD419" s="349"/>
      <c r="AE419" s="349"/>
      <c r="AF419" s="349"/>
      <c r="AG419" s="349"/>
      <c r="AH419" s="349"/>
      <c r="AI419" s="349"/>
      <c r="AJ419" s="349"/>
      <c r="AK419" s="349"/>
      <c r="AL419" s="349" t="str">
        <f>IFERROR(VLOOKUP(AB419,CONTROLES!$A$5:$Y$297,2,FALSE),"")</f>
        <v/>
      </c>
      <c r="AM419" s="349"/>
      <c r="AN419" s="349"/>
      <c r="AO419" s="350">
        <f>IFERROR(VLOOKUP(Y419,CONTROLES!$A$6:$Y$25,24,FALSE),"")</f>
        <v>0.78</v>
      </c>
      <c r="AP419" s="350" t="str">
        <f>IFERROR(VLOOKUP(Z419,CONTROLES!$A$6:$Y$25,24,FALSE),"")</f>
        <v/>
      </c>
      <c r="AQ419" s="350" t="str">
        <f>IFERROR(VLOOKUP(AA419,CONTROLES!$A$6:$Y$25,24,FALSE),"")</f>
        <v/>
      </c>
      <c r="AR419" s="350" t="str">
        <f>IFERROR(VLOOKUP(AB419,CONTROLES!$A$6:$Y$25,24,FALSE),"")</f>
        <v/>
      </c>
      <c r="AS419" s="349" t="str">
        <f>IFERROR(VLOOKUP(Y419,CONTROLES!$A$6:$Y$25,5,FALSE),"")</f>
        <v>Probabilidad</v>
      </c>
      <c r="AT419" s="349" t="str">
        <f>IFERROR(VLOOKUP(Z419,CONTROLES!$A$6:$Y$25,5,FALSE),"")</f>
        <v/>
      </c>
      <c r="AU419" s="349" t="str">
        <f>IFERROR(VLOOKUP(AA419,CONTROLES!$A$6:$Y$25,5,FALSE),"")</f>
        <v/>
      </c>
      <c r="AV419" s="349" t="str">
        <f>IFERROR(VLOOKUP(AB419,CONTROLES!$A$6:$Y$25,5,FALSE),"")</f>
        <v/>
      </c>
      <c r="AW419" s="351">
        <f t="shared" si="48"/>
        <v>0.78</v>
      </c>
      <c r="AX419" s="351">
        <f t="shared" si="49"/>
        <v>0</v>
      </c>
      <c r="AY419" s="529"/>
      <c r="AZ419" s="460"/>
      <c r="BA419" s="457"/>
      <c r="BB419" s="458"/>
      <c r="BC419" s="460"/>
      <c r="BD419" s="462"/>
      <c r="BE419" s="526"/>
      <c r="BF419" s="619"/>
      <c r="BG419" s="620"/>
      <c r="BH419" s="492"/>
      <c r="BI419" s="530"/>
      <c r="BJ419" s="475"/>
      <c r="BK419" s="475"/>
    </row>
    <row r="420" spans="1:63" x14ac:dyDescent="0.25">
      <c r="A420" s="564"/>
      <c r="B420" s="566"/>
      <c r="C420" s="595"/>
      <c r="D420" s="481"/>
      <c r="E420" s="481"/>
      <c r="F420" s="561"/>
      <c r="G420" s="561"/>
      <c r="H420" s="636"/>
      <c r="I420" s="481"/>
      <c r="J420" s="346">
        <v>4</v>
      </c>
      <c r="K420" s="347" t="s">
        <v>584</v>
      </c>
      <c r="L420" s="595"/>
      <c r="M420" s="595"/>
      <c r="N420" s="484"/>
      <c r="O420" s="487"/>
      <c r="P420" s="477"/>
      <c r="Q420" s="477"/>
      <c r="R420" s="595"/>
      <c r="S420" s="348" t="s">
        <v>146</v>
      </c>
      <c r="T420" s="348">
        <f>IFERROR(VLOOKUP($S420,TABLAS!$A$10:$B$14,2,FALSE),0)</f>
        <v>3</v>
      </c>
      <c r="U420" s="477"/>
      <c r="V420" s="524"/>
      <c r="W420" s="524"/>
      <c r="X420" s="526"/>
      <c r="Y420" s="349">
        <v>3</v>
      </c>
      <c r="Z420" s="349">
        <v>229</v>
      </c>
      <c r="AA420" s="349"/>
      <c r="AB420" s="349"/>
      <c r="AC420" s="349" t="str">
        <f>VLOOKUP(Y420,CONTROLES!$A$6:$Y$1048576,2,FALSE)</f>
        <v>Ejecución del plan de capacitaciones</v>
      </c>
      <c r="AD420" s="349"/>
      <c r="AE420" s="349"/>
      <c r="AF420" s="349"/>
      <c r="AG420" s="349"/>
      <c r="AH420" s="349"/>
      <c r="AI420" s="349"/>
      <c r="AJ420" s="349"/>
      <c r="AK420" s="349"/>
      <c r="AL420" s="349" t="str">
        <f>IFERROR(VLOOKUP(AB420,CONTROLES!$A$5:$Y$297,2,FALSE),"")</f>
        <v/>
      </c>
      <c r="AM420" s="349"/>
      <c r="AN420" s="349"/>
      <c r="AO420" s="350">
        <f>IFERROR(VLOOKUP(Y420,CONTROLES!$A$6:$Y$25,24,FALSE),"")</f>
        <v>0.78</v>
      </c>
      <c r="AP420" s="350" t="str">
        <f>IFERROR(VLOOKUP(Z420,CONTROLES!$A$6:$Y$25,24,FALSE),"")</f>
        <v/>
      </c>
      <c r="AQ420" s="350" t="str">
        <f>IFERROR(VLOOKUP(AA420,CONTROLES!$A$6:$Y$25,24,FALSE),"")</f>
        <v/>
      </c>
      <c r="AR420" s="350" t="str">
        <f>IFERROR(VLOOKUP(AB420,CONTROLES!$A$6:$Y$25,24,FALSE),"")</f>
        <v/>
      </c>
      <c r="AS420" s="349" t="str">
        <f>IFERROR(VLOOKUP(Y420,CONTROLES!$A$6:$Y$25,5,FALSE),"")</f>
        <v>Probabilidad</v>
      </c>
      <c r="AT420" s="349" t="str">
        <f>IFERROR(VLOOKUP(Z420,CONTROLES!$A$6:$Y$25,5,FALSE),"")</f>
        <v/>
      </c>
      <c r="AU420" s="349" t="str">
        <f>IFERROR(VLOOKUP(AA420,CONTROLES!$A$6:$Y$25,5,FALSE),"")</f>
        <v/>
      </c>
      <c r="AV420" s="349" t="str">
        <f>IFERROR(VLOOKUP(AB420,CONTROLES!$A$6:$Y$25,5,FALSE),"")</f>
        <v/>
      </c>
      <c r="AW420" s="351">
        <f t="shared" si="48"/>
        <v>0.78</v>
      </c>
      <c r="AX420" s="351">
        <f t="shared" si="49"/>
        <v>0</v>
      </c>
      <c r="AY420" s="529"/>
      <c r="AZ420" s="460"/>
      <c r="BA420" s="457"/>
      <c r="BB420" s="458"/>
      <c r="BC420" s="460"/>
      <c r="BD420" s="462"/>
      <c r="BE420" s="526"/>
      <c r="BF420" s="619"/>
      <c r="BG420" s="620"/>
      <c r="BH420" s="492"/>
      <c r="BI420" s="530"/>
      <c r="BJ420" s="475"/>
      <c r="BK420" s="475"/>
    </row>
    <row r="421" spans="1:63" x14ac:dyDescent="0.25">
      <c r="A421" s="564"/>
      <c r="B421" s="566"/>
      <c r="C421" s="595"/>
      <c r="D421" s="481"/>
      <c r="E421" s="481"/>
      <c r="F421" s="466" t="s">
        <v>170</v>
      </c>
      <c r="G421" s="466" t="s">
        <v>330</v>
      </c>
      <c r="H421" s="636"/>
      <c r="I421" s="481"/>
      <c r="J421" s="346">
        <v>5</v>
      </c>
      <c r="K421" s="352" t="s">
        <v>585</v>
      </c>
      <c r="L421" s="595"/>
      <c r="M421" s="595"/>
      <c r="N421" s="484"/>
      <c r="O421" s="487"/>
      <c r="P421" s="477"/>
      <c r="Q421" s="477"/>
      <c r="R421" s="595"/>
      <c r="S421" s="348" t="s">
        <v>146</v>
      </c>
      <c r="T421" s="348">
        <f>IFERROR(VLOOKUP($S421,TABLAS!$A$10:$B$14,2,FALSE),0)</f>
        <v>3</v>
      </c>
      <c r="U421" s="477"/>
      <c r="V421" s="524"/>
      <c r="W421" s="524"/>
      <c r="X421" s="526"/>
      <c r="Y421" s="349">
        <v>230</v>
      </c>
      <c r="Z421" s="349"/>
      <c r="AA421" s="349"/>
      <c r="AB421" s="349"/>
      <c r="AC421" s="349" t="str">
        <f>VLOOKUP(Y421,CONTROLES!$A$6:$Y$1048576,2,FALSE)</f>
        <v>Cruce de cartera</v>
      </c>
      <c r="AD421" s="349"/>
      <c r="AE421" s="349"/>
      <c r="AF421" s="349"/>
      <c r="AG421" s="349"/>
      <c r="AH421" s="349"/>
      <c r="AI421" s="349"/>
      <c r="AJ421" s="349"/>
      <c r="AK421" s="349"/>
      <c r="AL421" s="349" t="str">
        <f>IFERROR(VLOOKUP(AB421,CONTROLES!$A$5:$Y$297,2,FALSE),"")</f>
        <v/>
      </c>
      <c r="AM421" s="349"/>
      <c r="AN421" s="349"/>
      <c r="AO421" s="350" t="str">
        <f>IFERROR(VLOOKUP(Y421,CONTROLES!$A$6:$Y$25,24,FALSE),"")</f>
        <v/>
      </c>
      <c r="AP421" s="350" t="str">
        <f>IFERROR(VLOOKUP(Z421,CONTROLES!$A$6:$Y$25,24,FALSE),"")</f>
        <v/>
      </c>
      <c r="AQ421" s="350" t="str">
        <f>IFERROR(VLOOKUP(AA421,CONTROLES!$A$6:$Y$25,24,FALSE),"")</f>
        <v/>
      </c>
      <c r="AR421" s="350" t="str">
        <f>IFERROR(VLOOKUP(AB421,CONTROLES!$A$6:$Y$25,24,FALSE),"")</f>
        <v/>
      </c>
      <c r="AS421" s="349" t="str">
        <f>IFERROR(VLOOKUP(Y421,CONTROLES!$A$6:$Y$25,5,FALSE),"")</f>
        <v/>
      </c>
      <c r="AT421" s="349" t="str">
        <f>IFERROR(VLOOKUP(Z421,CONTROLES!$A$6:$Y$25,5,FALSE),"")</f>
        <v/>
      </c>
      <c r="AU421" s="349" t="str">
        <f>IFERROR(VLOOKUP(AA421,CONTROLES!$A$6:$Y$25,5,FALSE),"")</f>
        <v/>
      </c>
      <c r="AV421" s="349" t="str">
        <f>IFERROR(VLOOKUP(AB421,CONTROLES!$A$6:$Y$25,5,FALSE),"")</f>
        <v/>
      </c>
      <c r="AW421" s="351">
        <f t="shared" si="48"/>
        <v>0</v>
      </c>
      <c r="AX421" s="351">
        <f t="shared" si="49"/>
        <v>0</v>
      </c>
      <c r="AY421" s="529"/>
      <c r="AZ421" s="460"/>
      <c r="BA421" s="457"/>
      <c r="BB421" s="458"/>
      <c r="BC421" s="460"/>
      <c r="BD421" s="462"/>
      <c r="BE421" s="526"/>
      <c r="BF421" s="619"/>
      <c r="BG421" s="620"/>
      <c r="BH421" s="492"/>
      <c r="BI421" s="530"/>
      <c r="BJ421" s="475"/>
      <c r="BK421" s="475"/>
    </row>
    <row r="422" spans="1:63" x14ac:dyDescent="0.25">
      <c r="A422" s="564"/>
      <c r="B422" s="566"/>
      <c r="C422" s="595"/>
      <c r="D422" s="481"/>
      <c r="E422" s="481"/>
      <c r="F422" s="467"/>
      <c r="G422" s="467"/>
      <c r="H422" s="636"/>
      <c r="I422" s="481"/>
      <c r="J422" s="346">
        <v>6</v>
      </c>
      <c r="K422" s="347" t="s">
        <v>586</v>
      </c>
      <c r="L422" s="595"/>
      <c r="M422" s="595"/>
      <c r="N422" s="484"/>
      <c r="O422" s="487"/>
      <c r="P422" s="477"/>
      <c r="Q422" s="477"/>
      <c r="R422" s="595"/>
      <c r="S422" s="348" t="s">
        <v>146</v>
      </c>
      <c r="T422" s="348">
        <f>IFERROR(VLOOKUP($S422,TABLAS!$A$10:$B$14,2,FALSE),0)</f>
        <v>3</v>
      </c>
      <c r="U422" s="477"/>
      <c r="V422" s="524"/>
      <c r="W422" s="524"/>
      <c r="X422" s="526"/>
      <c r="Y422" s="349">
        <v>227</v>
      </c>
      <c r="Z422" s="349">
        <v>229</v>
      </c>
      <c r="AA422" s="349"/>
      <c r="AB422" s="349"/>
      <c r="AC422" s="349" t="str">
        <f>VLOOKUP(Y422,CONTROLES!$A$6:$Y$1048576,2,FALSE)</f>
        <v>Capacitación de educación financiera</v>
      </c>
      <c r="AD422" s="349"/>
      <c r="AE422" s="349"/>
      <c r="AF422" s="349"/>
      <c r="AG422" s="349"/>
      <c r="AH422" s="349"/>
      <c r="AI422" s="349"/>
      <c r="AJ422" s="349"/>
      <c r="AK422" s="349"/>
      <c r="AL422" s="349" t="str">
        <f>IFERROR(VLOOKUP(AB422,CONTROLES!$A$5:$Y$297,2,FALSE),"")</f>
        <v/>
      </c>
      <c r="AM422" s="349"/>
      <c r="AN422" s="349"/>
      <c r="AO422" s="350" t="str">
        <f>IFERROR(VLOOKUP(Y422,CONTROLES!$A$6:$Y$25,24,FALSE),"")</f>
        <v/>
      </c>
      <c r="AP422" s="350" t="str">
        <f>IFERROR(VLOOKUP(Z422,CONTROLES!$A$6:$Y$25,24,FALSE),"")</f>
        <v/>
      </c>
      <c r="AQ422" s="350" t="str">
        <f>IFERROR(VLOOKUP(AA422,CONTROLES!$A$6:$Y$25,24,FALSE),"")</f>
        <v/>
      </c>
      <c r="AR422" s="350" t="str">
        <f>IFERROR(VLOOKUP(AB422,CONTROLES!$A$6:$Y$25,24,FALSE),"")</f>
        <v/>
      </c>
      <c r="AS422" s="349" t="str">
        <f>IFERROR(VLOOKUP(Y422,CONTROLES!$A$6:$Y$25,5,FALSE),"")</f>
        <v/>
      </c>
      <c r="AT422" s="349" t="str">
        <f>IFERROR(VLOOKUP(Z422,CONTROLES!$A$6:$Y$25,5,FALSE),"")</f>
        <v/>
      </c>
      <c r="AU422" s="349" t="str">
        <f>IFERROR(VLOOKUP(AA422,CONTROLES!$A$6:$Y$25,5,FALSE),"")</f>
        <v/>
      </c>
      <c r="AV422" s="349" t="str">
        <f>IFERROR(VLOOKUP(AB422,CONTROLES!$A$6:$Y$25,5,FALSE),"")</f>
        <v/>
      </c>
      <c r="AW422" s="351">
        <f t="shared" si="48"/>
        <v>0</v>
      </c>
      <c r="AX422" s="351">
        <f t="shared" si="49"/>
        <v>0</v>
      </c>
      <c r="AY422" s="529"/>
      <c r="AZ422" s="460"/>
      <c r="BA422" s="457"/>
      <c r="BB422" s="458"/>
      <c r="BC422" s="460"/>
      <c r="BD422" s="462"/>
      <c r="BE422" s="526"/>
      <c r="BF422" s="619"/>
      <c r="BG422" s="620"/>
      <c r="BH422" s="492"/>
      <c r="BI422" s="530"/>
      <c r="BJ422" s="475"/>
      <c r="BK422" s="475"/>
    </row>
    <row r="423" spans="1:63" x14ac:dyDescent="0.25">
      <c r="A423" s="564"/>
      <c r="B423" s="567"/>
      <c r="C423" s="595"/>
      <c r="D423" s="482"/>
      <c r="E423" s="482"/>
      <c r="F423" s="561"/>
      <c r="G423" s="561"/>
      <c r="H423" s="636"/>
      <c r="I423" s="482"/>
      <c r="J423" s="346">
        <v>7</v>
      </c>
      <c r="K423" s="347" t="s">
        <v>587</v>
      </c>
      <c r="L423" s="595"/>
      <c r="M423" s="595"/>
      <c r="N423" s="485"/>
      <c r="O423" s="488"/>
      <c r="P423" s="477"/>
      <c r="Q423" s="477"/>
      <c r="R423" s="595"/>
      <c r="S423" s="348" t="s">
        <v>164</v>
      </c>
      <c r="T423" s="348">
        <f>IFERROR(VLOOKUP($S423,TABLAS!$A$10:$B$14,2,FALSE),0)</f>
        <v>1</v>
      </c>
      <c r="U423" s="477"/>
      <c r="V423" s="524"/>
      <c r="W423" s="524"/>
      <c r="X423" s="526"/>
      <c r="Y423" s="349">
        <v>231</v>
      </c>
      <c r="Z423" s="349"/>
      <c r="AA423" s="349"/>
      <c r="AB423" s="349"/>
      <c r="AC423" s="349" t="str">
        <f>VLOOKUP(Y423,CONTROLES!$A$6:$Y$1048576,2,FALSE)</f>
        <v>Difusión por medios de comunicación y medios sociales</v>
      </c>
      <c r="AD423" s="349"/>
      <c r="AE423" s="349"/>
      <c r="AF423" s="349"/>
      <c r="AG423" s="349"/>
      <c r="AH423" s="349"/>
      <c r="AI423" s="349"/>
      <c r="AJ423" s="349"/>
      <c r="AK423" s="349"/>
      <c r="AL423" s="349" t="str">
        <f>IFERROR(VLOOKUP(AB423,CONTROLES!$A$5:$Y$297,2,FALSE),"")</f>
        <v/>
      </c>
      <c r="AM423" s="349"/>
      <c r="AN423" s="349"/>
      <c r="AO423" s="350" t="str">
        <f>IFERROR(VLOOKUP(Y423,CONTROLES!$A$6:$Y$25,24,FALSE),"")</f>
        <v/>
      </c>
      <c r="AP423" s="350" t="str">
        <f>IFERROR(VLOOKUP(Z423,CONTROLES!$A$6:$Y$25,24,FALSE),"")</f>
        <v/>
      </c>
      <c r="AQ423" s="350" t="str">
        <f>IFERROR(VLOOKUP(AA423,CONTROLES!$A$6:$Y$25,24,FALSE),"")</f>
        <v/>
      </c>
      <c r="AR423" s="350" t="str">
        <f>IFERROR(VLOOKUP(AB423,CONTROLES!$A$6:$Y$25,24,FALSE),"")</f>
        <v/>
      </c>
      <c r="AS423" s="349" t="str">
        <f>IFERROR(VLOOKUP(Y423,CONTROLES!$A$6:$Y$25,5,FALSE),"")</f>
        <v/>
      </c>
      <c r="AT423" s="349" t="str">
        <f>IFERROR(VLOOKUP(Z423,CONTROLES!$A$6:$Y$25,5,FALSE),"")</f>
        <v/>
      </c>
      <c r="AU423" s="349" t="str">
        <f>IFERROR(VLOOKUP(AA423,CONTROLES!$A$6:$Y$25,5,FALSE),"")</f>
        <v/>
      </c>
      <c r="AV423" s="349" t="str">
        <f>IFERROR(VLOOKUP(AB423,CONTROLES!$A$6:$Y$25,5,FALSE),"")</f>
        <v/>
      </c>
      <c r="AW423" s="351">
        <f t="shared" si="48"/>
        <v>0</v>
      </c>
      <c r="AX423" s="351">
        <f t="shared" si="49"/>
        <v>0</v>
      </c>
      <c r="AY423" s="551"/>
      <c r="AZ423" s="460"/>
      <c r="BA423" s="552"/>
      <c r="BB423" s="458"/>
      <c r="BC423" s="460"/>
      <c r="BD423" s="462"/>
      <c r="BE423" s="526"/>
      <c r="BF423" s="630"/>
      <c r="BG423" s="620"/>
      <c r="BH423" s="554"/>
      <c r="BI423" s="530"/>
      <c r="BJ423" s="475"/>
      <c r="BK423" s="475"/>
    </row>
    <row r="424" spans="1:63" x14ac:dyDescent="0.25">
      <c r="A424" s="564">
        <f>A417+1</f>
        <v>61</v>
      </c>
      <c r="B424" s="565" t="s">
        <v>588</v>
      </c>
      <c r="C424" s="595" t="s">
        <v>534</v>
      </c>
      <c r="D424" s="476" t="s">
        <v>589</v>
      </c>
      <c r="E424" s="476" t="s">
        <v>590</v>
      </c>
      <c r="F424" s="636" t="s">
        <v>132</v>
      </c>
      <c r="G424" s="636" t="s">
        <v>133</v>
      </c>
      <c r="H424" s="636" t="s">
        <v>134</v>
      </c>
      <c r="I424" s="476" t="s">
        <v>591</v>
      </c>
      <c r="J424" s="346">
        <v>1</v>
      </c>
      <c r="K424" s="347" t="s">
        <v>592</v>
      </c>
      <c r="L424" s="595" t="s">
        <v>593</v>
      </c>
      <c r="M424" s="595" t="s">
        <v>160</v>
      </c>
      <c r="N424" s="622" t="s">
        <v>226</v>
      </c>
      <c r="O424" s="477" t="s">
        <v>313</v>
      </c>
      <c r="P424" s="477" t="s">
        <v>594</v>
      </c>
      <c r="Q424" s="477" t="s">
        <v>435</v>
      </c>
      <c r="R424" s="595" t="s">
        <v>297</v>
      </c>
      <c r="S424" s="348" t="s">
        <v>164</v>
      </c>
      <c r="T424" s="348">
        <f>IFERROR(VLOOKUP($S424,TABLAS!$A$10:$B$14,2,FALSE),0)</f>
        <v>1</v>
      </c>
      <c r="U424" s="477" t="s">
        <v>391</v>
      </c>
      <c r="V424" s="524">
        <f>IFERROR(VLOOKUP($U424,TABLAS!$A$2:$B$6,2,FALSE),0)</f>
        <v>5</v>
      </c>
      <c r="W424" s="524" t="str">
        <f t="shared" ref="W424" si="50">MAX($T424:$T430)&amp;V424</f>
        <v>15</v>
      </c>
      <c r="X424" s="526" t="str">
        <f>IF(OR(W424="11",W424="12",W424="21",W424="22",W424="31"),"BAJO",IF(OR(W424="13",W424="23",W424="32",W424="41"),"LEVE",IF(OR(W424="14",W424="15",W424="24",W424="33",W424="43",W424="42",W424="52",W424="51"),"MODERADO",IF(OR(W424="25",W424="34",W424="35",W424="44",W424="45",W424="53",W424="54",W424="55"),"IMPORTANTE"))))</f>
        <v>MODERADO</v>
      </c>
      <c r="Y424" s="349">
        <v>232</v>
      </c>
      <c r="Z424" s="349"/>
      <c r="AA424" s="349"/>
      <c r="AB424" s="349"/>
      <c r="AC424" s="349" t="str">
        <f>VLOOKUP(Y424,CONTROLES!$A$6:$Y$1048576,2,FALSE)</f>
        <v>Aplicación del procedimiento PR-CO-06 Convenios</v>
      </c>
      <c r="AD424" s="349"/>
      <c r="AE424" s="349"/>
      <c r="AF424" s="349"/>
      <c r="AG424" s="349"/>
      <c r="AH424" s="349"/>
      <c r="AI424" s="349"/>
      <c r="AJ424" s="349"/>
      <c r="AK424" s="349"/>
      <c r="AL424" s="349" t="str">
        <f>IFERROR(VLOOKUP(AB424,CONTROLES!$A$5:$Y$297,2,FALSE),"")</f>
        <v/>
      </c>
      <c r="AM424" s="349"/>
      <c r="AN424" s="349"/>
      <c r="AO424" s="350" t="str">
        <f>IFERROR(VLOOKUP(Y424,CONTROLES!$A$6:$Y$25,24,FALSE),"")</f>
        <v/>
      </c>
      <c r="AP424" s="350" t="str">
        <f>IFERROR(VLOOKUP(Z424,CONTROLES!$A$6:$Y$25,24,FALSE),"")</f>
        <v/>
      </c>
      <c r="AQ424" s="350" t="str">
        <f>IFERROR(VLOOKUP(AA424,CONTROLES!$A$6:$Y$25,24,FALSE),"")</f>
        <v/>
      </c>
      <c r="AR424" s="350" t="str">
        <f>IFERROR(VLOOKUP(AB424,CONTROLES!$A$6:$Y$25,24,FALSE),"")</f>
        <v/>
      </c>
      <c r="AS424" s="349" t="str">
        <f>IFERROR(VLOOKUP(Y424,CONTROLES!$A$6:$Y$25,5,FALSE),"")</f>
        <v/>
      </c>
      <c r="AT424" s="349" t="str">
        <f>IFERROR(VLOOKUP(Z424,CONTROLES!$A$6:$Y$25,5,FALSE),"")</f>
        <v/>
      </c>
      <c r="AU424" s="349" t="str">
        <f>IFERROR(VLOOKUP(AA424,CONTROLES!$A$6:$Y$25,5,FALSE),"")</f>
        <v/>
      </c>
      <c r="AV424" s="349" t="str">
        <f>IFERROR(VLOOKUP(AB424,CONTROLES!$A$6:$Y$25,5,FALSE),"")</f>
        <v/>
      </c>
      <c r="AW424" s="351">
        <f t="shared" si="48"/>
        <v>0</v>
      </c>
      <c r="AX424" s="351">
        <f t="shared" si="49"/>
        <v>0</v>
      </c>
      <c r="AY424" s="528" t="str">
        <f>IF(MAX(AX424:AX430)&gt;MAX(BF424:BF430),"Consecuencia",IF(MAX(AX424:AX430)&gt;MAX(BF424:BF430),"Probabilidad",""))</f>
        <v/>
      </c>
      <c r="AZ424" s="460">
        <f>IF(AY424="Probabilidad",MAX(BF424:BF430),MAX(AX424:AX430))</f>
        <v>0</v>
      </c>
      <c r="BA424" s="456" t="str" cm="1">
        <f t="array" ref="BA424">IF(OR(AY424="Consecuencia",AY424="Probabilidad"),IF(AZ424&lt;CONTROLES!$AA$16:$AB$16,IF(AND(AZ424&gt;=CONTROLES!$AA$15,AZ424&lt;CONTROLES!$AB$15),CONTROLES!$AC$15,IF(AND(AZ424&gt;=CONTROLES!$AA$14,AZ424&lt;CONTROLES!$AB$14),CONTROLES!$AC$14,IF(AND(AZ424&gt;=CONTROLES!$AA$13,AZ424&lt;CONTROLES!$AB$13),CONTROLES!$AC$13,IF(AND(AZ424&gt;=CONTROLES!$AA$12,AZ424&lt;=CONTROLES!$AB$12),CONTROLES!$AC$12))))),"")</f>
        <v/>
      </c>
      <c r="BB424" s="458" t="s">
        <v>144</v>
      </c>
      <c r="BC424" s="460">
        <f>VLOOKUP(BB424,TABLAS!$A$10:$B$14,2,FALSE)</f>
        <v>5</v>
      </c>
      <c r="BD424" s="462" t="s">
        <v>211</v>
      </c>
      <c r="BE424" s="526">
        <f>VLOOKUP(BD424,TABLAS!$A$2:$B$6,2,FALSE)</f>
        <v>2</v>
      </c>
      <c r="BF424" s="618" t="str">
        <f>BC424&amp;BE424</f>
        <v>52</v>
      </c>
      <c r="BG424" s="620" t="str">
        <f>IF(OR(BF424="11",BF424="12",BF424="21",BF424="22",BF424="31"),"BAJO",IF(OR(BF424="13",BF424="23",BF424="32",BF424="41"),"LEVE",IF(OR(BF424="14",BF424="15",BF424="24",BF424="33",BF424="43",BF424="42",BF424="52",BF424="51"),"MODERADO",IF(OR(BF424="25",BF424="34",BF424="35",BF424="44",BF424="45",BF424="53",BF424="54",BF424="55"),"IMPORTANTE",""))))</f>
        <v>MODERADO</v>
      </c>
      <c r="BH424" s="491" t="s">
        <v>148</v>
      </c>
      <c r="BI424" s="530" t="s">
        <v>189</v>
      </c>
      <c r="BJ424" s="475" t="str">
        <f>IF(BH424="SI","NO","SI")</f>
        <v>NO</v>
      </c>
      <c r="BK424" s="475"/>
    </row>
    <row r="425" spans="1:63" x14ac:dyDescent="0.25">
      <c r="A425" s="564"/>
      <c r="B425" s="566"/>
      <c r="C425" s="595"/>
      <c r="D425" s="481"/>
      <c r="E425" s="481"/>
      <c r="F425" s="636"/>
      <c r="G425" s="636"/>
      <c r="H425" s="636"/>
      <c r="I425" s="481"/>
      <c r="J425" s="346">
        <v>2</v>
      </c>
      <c r="K425" s="347" t="s">
        <v>595</v>
      </c>
      <c r="L425" s="595"/>
      <c r="M425" s="595"/>
      <c r="N425" s="622"/>
      <c r="O425" s="477"/>
      <c r="P425" s="477"/>
      <c r="Q425" s="477"/>
      <c r="R425" s="595"/>
      <c r="S425" s="348" t="s">
        <v>164</v>
      </c>
      <c r="T425" s="348">
        <f>IFERROR(VLOOKUP($S425,TABLAS!$A$10:$B$14,2,FALSE),0)</f>
        <v>1</v>
      </c>
      <c r="U425" s="477"/>
      <c r="V425" s="524"/>
      <c r="W425" s="524"/>
      <c r="X425" s="526"/>
      <c r="Y425" s="349">
        <v>232</v>
      </c>
      <c r="Z425" s="349">
        <v>3</v>
      </c>
      <c r="AA425" s="349"/>
      <c r="AB425" s="349"/>
      <c r="AC425" s="349" t="str">
        <f>VLOOKUP(Y425,CONTROLES!$A$6:$Y$1048576,2,FALSE)</f>
        <v>Aplicación del procedimiento PR-CO-06 Convenios</v>
      </c>
      <c r="AD425" s="349"/>
      <c r="AE425" s="349"/>
      <c r="AF425" s="349"/>
      <c r="AG425" s="349"/>
      <c r="AH425" s="349"/>
      <c r="AI425" s="349"/>
      <c r="AJ425" s="349"/>
      <c r="AK425" s="349"/>
      <c r="AL425" s="349" t="str">
        <f>IFERROR(VLOOKUP(AB425,CONTROLES!$A$5:$Y$297,2,FALSE),"")</f>
        <v/>
      </c>
      <c r="AM425" s="349"/>
      <c r="AN425" s="349"/>
      <c r="AO425" s="350" t="str">
        <f>IFERROR(VLOOKUP(Y425,CONTROLES!$A$6:$Y$25,24,FALSE),"")</f>
        <v/>
      </c>
      <c r="AP425" s="350">
        <f>IFERROR(VLOOKUP(Z425,CONTROLES!$A$6:$Y$25,24,FALSE),"")</f>
        <v>0.78</v>
      </c>
      <c r="AQ425" s="350" t="str">
        <f>IFERROR(VLOOKUP(AA425,CONTROLES!$A$6:$Y$25,24,FALSE),"")</f>
        <v/>
      </c>
      <c r="AR425" s="350" t="str">
        <f>IFERROR(VLOOKUP(AB425,CONTROLES!$A$6:$Y$25,24,FALSE),"")</f>
        <v/>
      </c>
      <c r="AS425" s="349" t="str">
        <f>IFERROR(VLOOKUP(Y425,CONTROLES!$A$6:$Y$25,5,FALSE),"")</f>
        <v/>
      </c>
      <c r="AT425" s="349" t="str">
        <f>IFERROR(VLOOKUP(Z425,CONTROLES!$A$6:$Y$25,5,FALSE),"")</f>
        <v>Probabilidad</v>
      </c>
      <c r="AU425" s="349" t="str">
        <f>IFERROR(VLOOKUP(AA425,CONTROLES!$A$6:$Y$25,5,FALSE),"")</f>
        <v/>
      </c>
      <c r="AV425" s="349" t="str">
        <f>IFERROR(VLOOKUP(AB425,CONTROLES!$A$6:$Y$25,5,FALSE),"")</f>
        <v/>
      </c>
      <c r="AW425" s="351">
        <f t="shared" si="48"/>
        <v>0.78</v>
      </c>
      <c r="AX425" s="351">
        <f t="shared" si="49"/>
        <v>0</v>
      </c>
      <c r="AY425" s="529"/>
      <c r="AZ425" s="460"/>
      <c r="BA425" s="457"/>
      <c r="BB425" s="458"/>
      <c r="BC425" s="460"/>
      <c r="BD425" s="462"/>
      <c r="BE425" s="526"/>
      <c r="BF425" s="619"/>
      <c r="BG425" s="620"/>
      <c r="BH425" s="492"/>
      <c r="BI425" s="530"/>
      <c r="BJ425" s="475"/>
      <c r="BK425" s="475"/>
    </row>
    <row r="426" spans="1:63" x14ac:dyDescent="0.25">
      <c r="A426" s="564"/>
      <c r="B426" s="566"/>
      <c r="C426" s="595"/>
      <c r="D426" s="481"/>
      <c r="E426" s="481"/>
      <c r="F426" s="636"/>
      <c r="G426" s="636"/>
      <c r="H426" s="636"/>
      <c r="I426" s="481"/>
      <c r="J426" s="346"/>
      <c r="K426" s="347"/>
      <c r="L426" s="595"/>
      <c r="M426" s="595"/>
      <c r="N426" s="622"/>
      <c r="O426" s="477"/>
      <c r="P426" s="477"/>
      <c r="Q426" s="477"/>
      <c r="R426" s="595"/>
      <c r="S426" s="348"/>
      <c r="T426" s="348">
        <f>IFERROR(VLOOKUP($S426,TABLAS!$A$10:$B$14,2,FALSE),0)</f>
        <v>0</v>
      </c>
      <c r="U426" s="477"/>
      <c r="V426" s="524"/>
      <c r="W426" s="524"/>
      <c r="X426" s="526"/>
      <c r="Y426" s="349"/>
      <c r="Z426" s="349"/>
      <c r="AA426" s="349"/>
      <c r="AB426" s="349"/>
      <c r="AC426" s="349" t="e">
        <f>VLOOKUP(Y426,CONTROLES!$A$6:$Y$1048576,2,FALSE)</f>
        <v>#N/A</v>
      </c>
      <c r="AD426" s="349"/>
      <c r="AE426" s="349"/>
      <c r="AF426" s="349"/>
      <c r="AG426" s="349"/>
      <c r="AH426" s="349"/>
      <c r="AI426" s="349"/>
      <c r="AJ426" s="349"/>
      <c r="AK426" s="349"/>
      <c r="AL426" s="349" t="str">
        <f>IFERROR(VLOOKUP(AB426,CONTROLES!$A$5:$Y$297,2,FALSE),"")</f>
        <v/>
      </c>
      <c r="AM426" s="349"/>
      <c r="AN426" s="349"/>
      <c r="AO426" s="350" t="str">
        <f>IFERROR(VLOOKUP(Y426,CONTROLES!$A$6:$Y$25,24,FALSE),"")</f>
        <v/>
      </c>
      <c r="AP426" s="350" t="str">
        <f>IFERROR(VLOOKUP(Z426,CONTROLES!$A$6:$Y$25,24,FALSE),"")</f>
        <v/>
      </c>
      <c r="AQ426" s="350" t="str">
        <f>IFERROR(VLOOKUP(AA426,CONTROLES!$A$6:$Y$25,24,FALSE),"")</f>
        <v/>
      </c>
      <c r="AR426" s="350" t="str">
        <f>IFERROR(VLOOKUP(AB426,CONTROLES!$A$6:$Y$25,24,FALSE),"")</f>
        <v/>
      </c>
      <c r="AS426" s="349" t="str">
        <f>IFERROR(VLOOKUP(Y426,CONTROLES!$A$6:$Y$25,5,FALSE),"")</f>
        <v/>
      </c>
      <c r="AT426" s="349" t="str">
        <f>IFERROR(VLOOKUP(Z426,CONTROLES!$A$6:$Y$25,5,FALSE),"")</f>
        <v/>
      </c>
      <c r="AU426" s="349" t="str">
        <f>IFERROR(VLOOKUP(AA426,CONTROLES!$A$6:$Y$25,5,FALSE),"")</f>
        <v/>
      </c>
      <c r="AV426" s="349" t="str">
        <f>IFERROR(VLOOKUP(AB426,CONTROLES!$A$6:$Y$25,5,FALSE),"")</f>
        <v/>
      </c>
      <c r="AW426" s="351">
        <f t="shared" si="48"/>
        <v>0</v>
      </c>
      <c r="AX426" s="351">
        <f t="shared" si="49"/>
        <v>0</v>
      </c>
      <c r="AY426" s="529"/>
      <c r="AZ426" s="460"/>
      <c r="BA426" s="457"/>
      <c r="BB426" s="458"/>
      <c r="BC426" s="460"/>
      <c r="BD426" s="462"/>
      <c r="BE426" s="526"/>
      <c r="BF426" s="619"/>
      <c r="BG426" s="620"/>
      <c r="BH426" s="492"/>
      <c r="BI426" s="530"/>
      <c r="BJ426" s="475"/>
      <c r="BK426" s="475"/>
    </row>
    <row r="427" spans="1:63" x14ac:dyDescent="0.25">
      <c r="A427" s="564"/>
      <c r="B427" s="566"/>
      <c r="C427" s="595"/>
      <c r="D427" s="481"/>
      <c r="E427" s="481"/>
      <c r="F427" s="636"/>
      <c r="G427" s="636"/>
      <c r="H427" s="636"/>
      <c r="I427" s="481"/>
      <c r="J427" s="346"/>
      <c r="K427" s="347"/>
      <c r="L427" s="595"/>
      <c r="M427" s="595"/>
      <c r="N427" s="622"/>
      <c r="O427" s="477"/>
      <c r="P427" s="477"/>
      <c r="Q427" s="477"/>
      <c r="R427" s="595"/>
      <c r="S427" s="348"/>
      <c r="T427" s="348">
        <f>IFERROR(VLOOKUP($S427,TABLAS!$A$10:$B$14,2,FALSE),0)</f>
        <v>0</v>
      </c>
      <c r="U427" s="477"/>
      <c r="V427" s="524"/>
      <c r="W427" s="524"/>
      <c r="X427" s="526"/>
      <c r="Y427" s="349"/>
      <c r="Z427" s="349"/>
      <c r="AA427" s="349"/>
      <c r="AB427" s="349"/>
      <c r="AC427" s="349" t="e">
        <f>VLOOKUP(Y427,CONTROLES!$A$6:$Y$1048576,2,FALSE)</f>
        <v>#N/A</v>
      </c>
      <c r="AD427" s="349"/>
      <c r="AE427" s="349"/>
      <c r="AF427" s="349"/>
      <c r="AG427" s="349"/>
      <c r="AH427" s="349"/>
      <c r="AI427" s="349"/>
      <c r="AJ427" s="349"/>
      <c r="AK427" s="349"/>
      <c r="AL427" s="349" t="str">
        <f>IFERROR(VLOOKUP(AB427,CONTROLES!$A$5:$Y$297,2,FALSE),"")</f>
        <v/>
      </c>
      <c r="AM427" s="349"/>
      <c r="AN427" s="349"/>
      <c r="AO427" s="350" t="str">
        <f>IFERROR(VLOOKUP(Y427,CONTROLES!$A$6:$Y$25,24,FALSE),"")</f>
        <v/>
      </c>
      <c r="AP427" s="350" t="str">
        <f>IFERROR(VLOOKUP(Z427,CONTROLES!$A$6:$Y$25,24,FALSE),"")</f>
        <v/>
      </c>
      <c r="AQ427" s="350" t="str">
        <f>IFERROR(VLOOKUP(AA427,CONTROLES!$A$6:$Y$25,24,FALSE),"")</f>
        <v/>
      </c>
      <c r="AR427" s="350" t="str">
        <f>IFERROR(VLOOKUP(AB427,CONTROLES!$A$6:$Y$25,24,FALSE),"")</f>
        <v/>
      </c>
      <c r="AS427" s="349" t="str">
        <f>IFERROR(VLOOKUP(Y427,CONTROLES!$A$6:$Y$25,5,FALSE),"")</f>
        <v/>
      </c>
      <c r="AT427" s="349" t="str">
        <f>IFERROR(VLOOKUP(Z427,CONTROLES!$A$6:$Y$25,5,FALSE),"")</f>
        <v/>
      </c>
      <c r="AU427" s="349" t="str">
        <f>IFERROR(VLOOKUP(AA427,CONTROLES!$A$6:$Y$25,5,FALSE),"")</f>
        <v/>
      </c>
      <c r="AV427" s="349" t="str">
        <f>IFERROR(VLOOKUP(AB427,CONTROLES!$A$6:$Y$25,5,FALSE),"")</f>
        <v/>
      </c>
      <c r="AW427" s="351">
        <f t="shared" si="48"/>
        <v>0</v>
      </c>
      <c r="AX427" s="351">
        <f t="shared" si="49"/>
        <v>0</v>
      </c>
      <c r="AY427" s="529"/>
      <c r="AZ427" s="460"/>
      <c r="BA427" s="457"/>
      <c r="BB427" s="458"/>
      <c r="BC427" s="460"/>
      <c r="BD427" s="462"/>
      <c r="BE427" s="526"/>
      <c r="BF427" s="619"/>
      <c r="BG427" s="620"/>
      <c r="BH427" s="492"/>
      <c r="BI427" s="530"/>
      <c r="BJ427" s="475"/>
      <c r="BK427" s="475"/>
    </row>
    <row r="428" spans="1:63" x14ac:dyDescent="0.25">
      <c r="A428" s="564"/>
      <c r="B428" s="566"/>
      <c r="C428" s="595"/>
      <c r="D428" s="481"/>
      <c r="E428" s="481"/>
      <c r="F428" s="636"/>
      <c r="G428" s="636"/>
      <c r="H428" s="636"/>
      <c r="I428" s="481"/>
      <c r="J428" s="346"/>
      <c r="K428" s="347"/>
      <c r="L428" s="595"/>
      <c r="M428" s="595"/>
      <c r="N428" s="622"/>
      <c r="O428" s="477"/>
      <c r="P428" s="477"/>
      <c r="Q428" s="477"/>
      <c r="R428" s="595"/>
      <c r="S428" s="348"/>
      <c r="T428" s="348">
        <f>IFERROR(VLOOKUP($S428,TABLAS!$A$10:$B$14,2,FALSE),0)</f>
        <v>0</v>
      </c>
      <c r="U428" s="477"/>
      <c r="V428" s="524"/>
      <c r="W428" s="524"/>
      <c r="X428" s="526"/>
      <c r="Y428" s="349"/>
      <c r="Z428" s="349"/>
      <c r="AA428" s="349"/>
      <c r="AB428" s="349"/>
      <c r="AC428" s="349" t="e">
        <f>VLOOKUP(Y428,CONTROLES!$A$6:$Y$1048576,2,FALSE)</f>
        <v>#N/A</v>
      </c>
      <c r="AD428" s="349"/>
      <c r="AE428" s="349"/>
      <c r="AF428" s="349"/>
      <c r="AG428" s="349"/>
      <c r="AH428" s="349"/>
      <c r="AI428" s="349"/>
      <c r="AJ428" s="349"/>
      <c r="AK428" s="349"/>
      <c r="AL428" s="349" t="str">
        <f>IFERROR(VLOOKUP(AB428,CONTROLES!$A$5:$Y$297,2,FALSE),"")</f>
        <v/>
      </c>
      <c r="AM428" s="349"/>
      <c r="AN428" s="349"/>
      <c r="AO428" s="350" t="str">
        <f>IFERROR(VLOOKUP(Y428,CONTROLES!$A$6:$Y$25,24,FALSE),"")</f>
        <v/>
      </c>
      <c r="AP428" s="350" t="str">
        <f>IFERROR(VLOOKUP(Z428,CONTROLES!$A$6:$Y$25,24,FALSE),"")</f>
        <v/>
      </c>
      <c r="AQ428" s="350" t="str">
        <f>IFERROR(VLOOKUP(AA428,CONTROLES!$A$6:$Y$25,24,FALSE),"")</f>
        <v/>
      </c>
      <c r="AR428" s="350" t="str">
        <f>IFERROR(VLOOKUP(AB428,CONTROLES!$A$6:$Y$25,24,FALSE),"")</f>
        <v/>
      </c>
      <c r="AS428" s="349" t="str">
        <f>IFERROR(VLOOKUP(Y428,CONTROLES!$A$6:$Y$25,5,FALSE),"")</f>
        <v/>
      </c>
      <c r="AT428" s="349" t="str">
        <f>IFERROR(VLOOKUP(Z428,CONTROLES!$A$6:$Y$25,5,FALSE),"")</f>
        <v/>
      </c>
      <c r="AU428" s="349" t="str">
        <f>IFERROR(VLOOKUP(AA428,CONTROLES!$A$6:$Y$25,5,FALSE),"")</f>
        <v/>
      </c>
      <c r="AV428" s="349" t="str">
        <f>IFERROR(VLOOKUP(AB428,CONTROLES!$A$6:$Y$25,5,FALSE),"")</f>
        <v/>
      </c>
      <c r="AW428" s="351">
        <f t="shared" si="48"/>
        <v>0</v>
      </c>
      <c r="AX428" s="351">
        <f t="shared" si="49"/>
        <v>0</v>
      </c>
      <c r="AY428" s="529"/>
      <c r="AZ428" s="460"/>
      <c r="BA428" s="457"/>
      <c r="BB428" s="458"/>
      <c r="BC428" s="460"/>
      <c r="BD428" s="462"/>
      <c r="BE428" s="526"/>
      <c r="BF428" s="619"/>
      <c r="BG428" s="620"/>
      <c r="BH428" s="492"/>
      <c r="BI428" s="530"/>
      <c r="BJ428" s="475"/>
      <c r="BK428" s="475"/>
    </row>
    <row r="429" spans="1:63" x14ac:dyDescent="0.25">
      <c r="A429" s="564"/>
      <c r="B429" s="566"/>
      <c r="C429" s="595"/>
      <c r="D429" s="481"/>
      <c r="E429" s="481"/>
      <c r="F429" s="636"/>
      <c r="G429" s="636"/>
      <c r="H429" s="636"/>
      <c r="I429" s="481"/>
      <c r="J429" s="346"/>
      <c r="K429" s="347"/>
      <c r="L429" s="595"/>
      <c r="M429" s="595"/>
      <c r="N429" s="622"/>
      <c r="O429" s="477"/>
      <c r="P429" s="477"/>
      <c r="Q429" s="477"/>
      <c r="R429" s="595"/>
      <c r="S429" s="348"/>
      <c r="T429" s="348">
        <f>IFERROR(VLOOKUP($S429,TABLAS!$A$10:$B$14,2,FALSE),0)</f>
        <v>0</v>
      </c>
      <c r="U429" s="477"/>
      <c r="V429" s="524"/>
      <c r="W429" s="524"/>
      <c r="X429" s="526"/>
      <c r="Y429" s="349"/>
      <c r="Z429" s="349"/>
      <c r="AA429" s="349"/>
      <c r="AB429" s="349"/>
      <c r="AC429" s="349" t="e">
        <f>VLOOKUP(Y429,CONTROLES!$A$6:$Y$1048576,2,FALSE)</f>
        <v>#N/A</v>
      </c>
      <c r="AD429" s="349"/>
      <c r="AE429" s="349"/>
      <c r="AF429" s="349"/>
      <c r="AG429" s="349"/>
      <c r="AH429" s="349"/>
      <c r="AI429" s="349"/>
      <c r="AJ429" s="349"/>
      <c r="AK429" s="349"/>
      <c r="AL429" s="349" t="str">
        <f>IFERROR(VLOOKUP(AB429,CONTROLES!$A$5:$Y$297,2,FALSE),"")</f>
        <v/>
      </c>
      <c r="AM429" s="349"/>
      <c r="AN429" s="349"/>
      <c r="AO429" s="350" t="str">
        <f>IFERROR(VLOOKUP(Y429,CONTROLES!$A$6:$Y$25,24,FALSE),"")</f>
        <v/>
      </c>
      <c r="AP429" s="350" t="str">
        <f>IFERROR(VLOOKUP(Z429,CONTROLES!$A$6:$Y$25,24,FALSE),"")</f>
        <v/>
      </c>
      <c r="AQ429" s="350" t="str">
        <f>IFERROR(VLOOKUP(AA429,CONTROLES!$A$6:$Y$25,24,FALSE),"")</f>
        <v/>
      </c>
      <c r="AR429" s="350" t="str">
        <f>IFERROR(VLOOKUP(AB429,CONTROLES!$A$6:$Y$25,24,FALSE),"")</f>
        <v/>
      </c>
      <c r="AS429" s="349" t="str">
        <f>IFERROR(VLOOKUP(Y429,CONTROLES!$A$6:$Y$25,5,FALSE),"")</f>
        <v/>
      </c>
      <c r="AT429" s="349" t="str">
        <f>IFERROR(VLOOKUP(Z429,CONTROLES!$A$6:$Y$25,5,FALSE),"")</f>
        <v/>
      </c>
      <c r="AU429" s="349" t="str">
        <f>IFERROR(VLOOKUP(AA429,CONTROLES!$A$6:$Y$25,5,FALSE),"")</f>
        <v/>
      </c>
      <c r="AV429" s="349" t="str">
        <f>IFERROR(VLOOKUP(AB429,CONTROLES!$A$6:$Y$25,5,FALSE),"")</f>
        <v/>
      </c>
      <c r="AW429" s="351">
        <f t="shared" si="48"/>
        <v>0</v>
      </c>
      <c r="AX429" s="351">
        <f t="shared" si="49"/>
        <v>0</v>
      </c>
      <c r="AY429" s="529"/>
      <c r="AZ429" s="460"/>
      <c r="BA429" s="457"/>
      <c r="BB429" s="458"/>
      <c r="BC429" s="460"/>
      <c r="BD429" s="462"/>
      <c r="BE429" s="526"/>
      <c r="BF429" s="619"/>
      <c r="BG429" s="620"/>
      <c r="BH429" s="492"/>
      <c r="BI429" s="530"/>
      <c r="BJ429" s="475"/>
      <c r="BK429" s="475"/>
    </row>
    <row r="430" spans="1:63" x14ac:dyDescent="0.25">
      <c r="A430" s="564"/>
      <c r="B430" s="567"/>
      <c r="C430" s="595"/>
      <c r="D430" s="482"/>
      <c r="E430" s="482"/>
      <c r="F430" s="636"/>
      <c r="G430" s="636"/>
      <c r="H430" s="636"/>
      <c r="I430" s="482"/>
      <c r="J430" s="346"/>
      <c r="K430" s="347"/>
      <c r="L430" s="595"/>
      <c r="M430" s="595"/>
      <c r="N430" s="622"/>
      <c r="O430" s="477"/>
      <c r="P430" s="477"/>
      <c r="Q430" s="477"/>
      <c r="R430" s="595"/>
      <c r="S430" s="348"/>
      <c r="T430" s="348">
        <f>IFERROR(VLOOKUP($S430,TABLAS!$A$10:$B$14,2,FALSE),0)</f>
        <v>0</v>
      </c>
      <c r="U430" s="477"/>
      <c r="V430" s="524"/>
      <c r="W430" s="524"/>
      <c r="X430" s="526"/>
      <c r="Y430" s="349"/>
      <c r="Z430" s="349"/>
      <c r="AA430" s="349"/>
      <c r="AB430" s="349"/>
      <c r="AC430" s="349" t="e">
        <f>VLOOKUP(Y430,CONTROLES!$A$6:$Y$1048576,2,FALSE)</f>
        <v>#N/A</v>
      </c>
      <c r="AD430" s="349"/>
      <c r="AE430" s="349"/>
      <c r="AF430" s="349"/>
      <c r="AG430" s="349"/>
      <c r="AH430" s="349"/>
      <c r="AI430" s="349"/>
      <c r="AJ430" s="349"/>
      <c r="AK430" s="349"/>
      <c r="AL430" s="349" t="str">
        <f>IFERROR(VLOOKUP(AB430,CONTROLES!$A$5:$Y$297,2,FALSE),"")</f>
        <v/>
      </c>
      <c r="AM430" s="349"/>
      <c r="AN430" s="349"/>
      <c r="AO430" s="350" t="str">
        <f>IFERROR(VLOOKUP(Y430,CONTROLES!$A$6:$Y$25,24,FALSE),"")</f>
        <v/>
      </c>
      <c r="AP430" s="350" t="str">
        <f>IFERROR(VLOOKUP(Z430,CONTROLES!$A$6:$Y$25,24,FALSE),"")</f>
        <v/>
      </c>
      <c r="AQ430" s="350" t="str">
        <f>IFERROR(VLOOKUP(AA430,CONTROLES!$A$6:$Y$25,24,FALSE),"")</f>
        <v/>
      </c>
      <c r="AR430" s="350" t="str">
        <f>IFERROR(VLOOKUP(AB430,CONTROLES!$A$6:$Y$25,24,FALSE),"")</f>
        <v/>
      </c>
      <c r="AS430" s="349" t="str">
        <f>IFERROR(VLOOKUP(Y430,CONTROLES!$A$6:$Y$25,5,FALSE),"")</f>
        <v/>
      </c>
      <c r="AT430" s="349" t="str">
        <f>IFERROR(VLOOKUP(Z430,CONTROLES!$A$6:$Y$25,5,FALSE),"")</f>
        <v/>
      </c>
      <c r="AU430" s="349" t="str">
        <f>IFERROR(VLOOKUP(AA430,CONTROLES!$A$6:$Y$25,5,FALSE),"")</f>
        <v/>
      </c>
      <c r="AV430" s="349" t="str">
        <f>IFERROR(VLOOKUP(AB430,CONTROLES!$A$6:$Y$25,5,FALSE),"")</f>
        <v/>
      </c>
      <c r="AW430" s="351">
        <f t="shared" si="48"/>
        <v>0</v>
      </c>
      <c r="AX430" s="351">
        <f t="shared" si="49"/>
        <v>0</v>
      </c>
      <c r="AY430" s="551"/>
      <c r="AZ430" s="460"/>
      <c r="BA430" s="552"/>
      <c r="BB430" s="458"/>
      <c r="BC430" s="460"/>
      <c r="BD430" s="462"/>
      <c r="BE430" s="526"/>
      <c r="BF430" s="630"/>
      <c r="BG430" s="620"/>
      <c r="BH430" s="554"/>
      <c r="BI430" s="530"/>
      <c r="BJ430" s="475"/>
      <c r="BK430" s="475"/>
    </row>
    <row r="431" spans="1:63" s="166" customFormat="1" ht="14.25" customHeight="1" x14ac:dyDescent="0.25">
      <c r="A431" s="564">
        <f>A424+1</f>
        <v>62</v>
      </c>
      <c r="B431" s="565" t="s">
        <v>596</v>
      </c>
      <c r="C431" s="595" t="s">
        <v>534</v>
      </c>
      <c r="D431" s="476" t="s">
        <v>597</v>
      </c>
      <c r="E431" s="476" t="s">
        <v>598</v>
      </c>
      <c r="F431" s="636" t="s">
        <v>132</v>
      </c>
      <c r="G431" s="636" t="s">
        <v>133</v>
      </c>
      <c r="H431" s="636" t="s">
        <v>134</v>
      </c>
      <c r="I431" s="476" t="s">
        <v>599</v>
      </c>
      <c r="J431" s="346">
        <v>1</v>
      </c>
      <c r="K431" s="347" t="s">
        <v>600</v>
      </c>
      <c r="L431" s="595" t="s">
        <v>601</v>
      </c>
      <c r="M431" s="595" t="s">
        <v>199</v>
      </c>
      <c r="N431" s="622" t="s">
        <v>200</v>
      </c>
      <c r="O431" s="477" t="s">
        <v>201</v>
      </c>
      <c r="P431" s="477" t="s">
        <v>602</v>
      </c>
      <c r="Q431" s="477" t="s">
        <v>603</v>
      </c>
      <c r="R431" s="595" t="s">
        <v>228</v>
      </c>
      <c r="S431" s="348" t="s">
        <v>146</v>
      </c>
      <c r="T431" s="348">
        <f>IFERROR(VLOOKUP($S431,TABLAS!$A$10:$B$14,2,FALSE),0)</f>
        <v>3</v>
      </c>
      <c r="U431" s="477" t="s">
        <v>180</v>
      </c>
      <c r="V431" s="524">
        <f>IFERROR(VLOOKUP($U431,TABLAS!$A$2:$B$6,2,FALSE),0)</f>
        <v>4</v>
      </c>
      <c r="W431" s="524" t="str">
        <f t="shared" ref="W431" si="51">MAX($T431:$T437)&amp;V431</f>
        <v>44</v>
      </c>
      <c r="X431" s="526" t="str">
        <f>IF(OR(W431="11",W431="12",W431="21",W431="22",W431="31"),"BAJO",IF(OR(W431="13",W431="23",W431="32",W431="41"),"LEVE",IF(OR(W431="14",W431="15",W431="24",W431="33",W431="43",W431="42",W431="52",W431="51"),"MODERADO",IF(OR(W431="25",W431="34",W431="35",W431="44",W431="45",W431="53",W431="54",W431="55"),"IMPORTANTE"))))</f>
        <v>IMPORTANTE</v>
      </c>
      <c r="Y431" s="349">
        <v>122</v>
      </c>
      <c r="Z431" s="349"/>
      <c r="AA431" s="349"/>
      <c r="AB431" s="349"/>
      <c r="AC431" s="349" t="str">
        <f>VLOOKUP(Y431,CONTROLES!$A$6:$Y$1048576,2,FALSE)</f>
        <v xml:space="preserve">PLAN ESTRATEGICO COMERCIAL </v>
      </c>
      <c r="AD431" s="349"/>
      <c r="AE431" s="349"/>
      <c r="AF431" s="349"/>
      <c r="AG431" s="349"/>
      <c r="AH431" s="349"/>
      <c r="AI431" s="349"/>
      <c r="AJ431" s="349"/>
      <c r="AK431" s="349"/>
      <c r="AL431" s="349" t="str">
        <f>IFERROR(VLOOKUP(AB431,CONTROLES!$A$5:$Y$297,2,FALSE),"")</f>
        <v/>
      </c>
      <c r="AM431" s="349"/>
      <c r="AN431" s="349"/>
      <c r="AO431" s="350" t="str">
        <f>IFERROR(VLOOKUP(Y431,CONTROLES!$A$6:$Y$25,24,FALSE),"")</f>
        <v/>
      </c>
      <c r="AP431" s="350" t="str">
        <f>IFERROR(VLOOKUP(Z431,CONTROLES!$A$6:$Y$25,24,FALSE),"")</f>
        <v/>
      </c>
      <c r="AQ431" s="350" t="str">
        <f>IFERROR(VLOOKUP(AA431,CONTROLES!$A$6:$Y$25,24,FALSE),"")</f>
        <v/>
      </c>
      <c r="AR431" s="350" t="str">
        <f>IFERROR(VLOOKUP(AB431,CONTROLES!$A$6:$Y$25,24,FALSE),"")</f>
        <v/>
      </c>
      <c r="AS431" s="349" t="str">
        <f>IFERROR(VLOOKUP(Y431,CONTROLES!$A$6:$Y$25,5,FALSE),"")</f>
        <v/>
      </c>
      <c r="AT431" s="349" t="str">
        <f>IFERROR(VLOOKUP(Z431,CONTROLES!$A$6:$Y$25,5,FALSE),"")</f>
        <v/>
      </c>
      <c r="AU431" s="349" t="str">
        <f>IFERROR(VLOOKUP(AA431,CONTROLES!$A$6:$Y$25,5,FALSE),"")</f>
        <v/>
      </c>
      <c r="AV431" s="349" t="str">
        <f>IFERROR(VLOOKUP(AB431,CONTROLES!$A$6:$Y$25,5,FALSE),"")</f>
        <v/>
      </c>
      <c r="AW431" s="351">
        <f t="shared" si="48"/>
        <v>0</v>
      </c>
      <c r="AX431" s="351">
        <f t="shared" si="49"/>
        <v>0</v>
      </c>
      <c r="AY431" s="528" t="str">
        <f>IF(MAX(AX431:AX437)&gt;MAX(BF431:BF437),"Consecuencia",IF(MAX(AX431:AX437)&gt;MAX(BF431:BF437),"Probabilidad",""))</f>
        <v/>
      </c>
      <c r="AZ431" s="460">
        <f>IF(AY431="Probabilidad",MAX(BF431:BF437),MAX(AX431:AX437))</f>
        <v>0</v>
      </c>
      <c r="BA431" s="456" t="str" cm="1">
        <f t="array" ref="BA431">IF(OR(AY431="Consecuencia",AY431="Probabilidad"),IF(AZ431&lt;CONTROLES!$AA$16:$AB$16,IF(AND(AZ431&gt;=CONTROLES!$AA$15,AZ431&lt;CONTROLES!$AB$15),CONTROLES!$AC$15,IF(AND(AZ431&gt;=CONTROLES!$AA$14,AZ431&lt;CONTROLES!$AB$14),CONTROLES!$AC$14,IF(AND(AZ431&gt;=CONTROLES!$AA$13,AZ431&lt;CONTROLES!$AB$13),CONTROLES!$AC$13,IF(AND(AZ431&gt;=CONTROLES!$AA$12,AZ431&lt;=CONTROLES!$AB$12),CONTROLES!$AC$12))))),"")</f>
        <v/>
      </c>
      <c r="BB431" s="458" t="s">
        <v>144</v>
      </c>
      <c r="BC431" s="460">
        <f>VLOOKUP(BB431,TABLAS!$A$10:$B$14,2,FALSE)</f>
        <v>5</v>
      </c>
      <c r="BD431" s="462" t="s">
        <v>211</v>
      </c>
      <c r="BE431" s="526">
        <f>VLOOKUP(BD431,TABLAS!$A$2:$B$6,2,FALSE)</f>
        <v>2</v>
      </c>
      <c r="BF431" s="618" t="str">
        <f>BC431&amp;BE431</f>
        <v>52</v>
      </c>
      <c r="BG431" s="620" t="str">
        <f>IF(OR(BF431="11",BF431="12",BF431="21",BF431="22",BF431="31"),"BAJO",IF(OR(BF431="13",BF431="23",BF431="32",BF431="41"),"LEVE",IF(OR(BF431="14",BF431="15",BF431="24",BF431="33",BF431="43",BF431="42",BF431="52",BF431="51"),"MODERADO",IF(OR(BF431="25",BF431="34",BF431="35",BF431="44",BF431="45",BF431="53",BF431="54",BF431="55"),"IMPORTANTE",""))))</f>
        <v>MODERADO</v>
      </c>
      <c r="BH431" s="491" t="s">
        <v>148</v>
      </c>
      <c r="BI431" s="530" t="s">
        <v>189</v>
      </c>
      <c r="BJ431" s="475" t="str">
        <f>IF(BH431="SI","NO","SI")</f>
        <v>NO</v>
      </c>
      <c r="BK431" s="475"/>
    </row>
    <row r="432" spans="1:63" s="166" customFormat="1" ht="14.25" customHeight="1" x14ac:dyDescent="0.25">
      <c r="A432" s="564"/>
      <c r="B432" s="566"/>
      <c r="C432" s="595"/>
      <c r="D432" s="481"/>
      <c r="E432" s="481"/>
      <c r="F432" s="636"/>
      <c r="G432" s="636"/>
      <c r="H432" s="636"/>
      <c r="I432" s="481"/>
      <c r="J432" s="346">
        <v>2</v>
      </c>
      <c r="K432" s="347" t="s">
        <v>604</v>
      </c>
      <c r="L432" s="595"/>
      <c r="M432" s="595"/>
      <c r="N432" s="622"/>
      <c r="O432" s="477"/>
      <c r="P432" s="477"/>
      <c r="Q432" s="477"/>
      <c r="R432" s="595"/>
      <c r="S432" s="348" t="s">
        <v>146</v>
      </c>
      <c r="T432" s="348">
        <f>IFERROR(VLOOKUP($S432,TABLAS!$A$10:$B$14,2,FALSE),0)</f>
        <v>3</v>
      </c>
      <c r="U432" s="477"/>
      <c r="V432" s="524"/>
      <c r="W432" s="524"/>
      <c r="X432" s="526"/>
      <c r="Y432" s="349">
        <v>100</v>
      </c>
      <c r="Z432" s="349"/>
      <c r="AA432" s="349"/>
      <c r="AB432" s="349"/>
      <c r="AC432" s="349" t="str">
        <f>VLOOKUP(Y432,CONTROLES!$A$6:$Y$1048576,2,FALSE)</f>
        <v xml:space="preserve">IMPLEMENTACIÓN DE LA GESTIÓN DE VULNERABILIDADES </v>
      </c>
      <c r="AD432" s="349"/>
      <c r="AE432" s="349"/>
      <c r="AF432" s="349"/>
      <c r="AG432" s="349"/>
      <c r="AH432" s="349"/>
      <c r="AI432" s="349"/>
      <c r="AJ432" s="349"/>
      <c r="AK432" s="349"/>
      <c r="AL432" s="349" t="str">
        <f>IFERROR(VLOOKUP(AB432,CONTROLES!$A$5:$Y$297,2,FALSE),"")</f>
        <v/>
      </c>
      <c r="AM432" s="349"/>
      <c r="AN432" s="349"/>
      <c r="AO432" s="350" t="str">
        <f>IFERROR(VLOOKUP(Y432,CONTROLES!$A$6:$Y$25,24,FALSE),"")</f>
        <v/>
      </c>
      <c r="AP432" s="350" t="str">
        <f>IFERROR(VLOOKUP(Z432,CONTROLES!$A$6:$Y$25,24,FALSE),"")</f>
        <v/>
      </c>
      <c r="AQ432" s="350" t="str">
        <f>IFERROR(VLOOKUP(AA432,CONTROLES!$A$6:$Y$25,24,FALSE),"")</f>
        <v/>
      </c>
      <c r="AR432" s="350" t="str">
        <f>IFERROR(VLOOKUP(AB432,CONTROLES!$A$6:$Y$25,24,FALSE),"")</f>
        <v/>
      </c>
      <c r="AS432" s="349" t="str">
        <f>IFERROR(VLOOKUP(Y432,CONTROLES!$A$6:$Y$25,5,FALSE),"")</f>
        <v/>
      </c>
      <c r="AT432" s="349" t="str">
        <f>IFERROR(VLOOKUP(Z432,CONTROLES!$A$6:$Y$25,5,FALSE),"")</f>
        <v/>
      </c>
      <c r="AU432" s="349" t="str">
        <f>IFERROR(VLOOKUP(AA432,CONTROLES!$A$6:$Y$25,5,FALSE),"")</f>
        <v/>
      </c>
      <c r="AV432" s="349" t="str">
        <f>IFERROR(VLOOKUP(AB432,CONTROLES!$A$6:$Y$25,5,FALSE),"")</f>
        <v/>
      </c>
      <c r="AW432" s="351">
        <f t="shared" si="48"/>
        <v>0</v>
      </c>
      <c r="AX432" s="351">
        <f t="shared" si="49"/>
        <v>0</v>
      </c>
      <c r="AY432" s="529"/>
      <c r="AZ432" s="460"/>
      <c r="BA432" s="457"/>
      <c r="BB432" s="458"/>
      <c r="BC432" s="460"/>
      <c r="BD432" s="462"/>
      <c r="BE432" s="526"/>
      <c r="BF432" s="619"/>
      <c r="BG432" s="620"/>
      <c r="BH432" s="492"/>
      <c r="BI432" s="530"/>
      <c r="BJ432" s="475"/>
      <c r="BK432" s="475"/>
    </row>
    <row r="433" spans="1:63" s="166" customFormat="1" ht="14.25" customHeight="1" x14ac:dyDescent="0.25">
      <c r="A433" s="564"/>
      <c r="B433" s="566"/>
      <c r="C433" s="595"/>
      <c r="D433" s="481"/>
      <c r="E433" s="481"/>
      <c r="F433" s="636"/>
      <c r="G433" s="636"/>
      <c r="H433" s="636"/>
      <c r="I433" s="481"/>
      <c r="J433" s="346">
        <v>3</v>
      </c>
      <c r="K433" s="347" t="s">
        <v>605</v>
      </c>
      <c r="L433" s="595"/>
      <c r="M433" s="595"/>
      <c r="N433" s="622"/>
      <c r="O433" s="477"/>
      <c r="P433" s="477"/>
      <c r="Q433" s="477"/>
      <c r="R433" s="595"/>
      <c r="S433" s="348" t="s">
        <v>169</v>
      </c>
      <c r="T433" s="348">
        <f>IFERROR(VLOOKUP($S433,TABLAS!$A$10:$B$14,2,FALSE),0)</f>
        <v>4</v>
      </c>
      <c r="U433" s="477"/>
      <c r="V433" s="524"/>
      <c r="W433" s="524"/>
      <c r="X433" s="526"/>
      <c r="Y433" s="349">
        <v>3</v>
      </c>
      <c r="Z433" s="349"/>
      <c r="AA433" s="349"/>
      <c r="AB433" s="349"/>
      <c r="AC433" s="349" t="str">
        <f>VLOOKUP(Y433,CONTROLES!$A$6:$Y$1048576,2,FALSE)</f>
        <v>Ejecución del plan de capacitaciones</v>
      </c>
      <c r="AD433" s="349"/>
      <c r="AE433" s="349"/>
      <c r="AF433" s="349"/>
      <c r="AG433" s="349"/>
      <c r="AH433" s="349"/>
      <c r="AI433" s="349"/>
      <c r="AJ433" s="349"/>
      <c r="AK433" s="349"/>
      <c r="AL433" s="349" t="str">
        <f>IFERROR(VLOOKUP(AB433,CONTROLES!$A$5:$Y$297,2,FALSE),"")</f>
        <v/>
      </c>
      <c r="AM433" s="349"/>
      <c r="AN433" s="349"/>
      <c r="AO433" s="350">
        <f>IFERROR(VLOOKUP(Y433,CONTROLES!$A$6:$Y$25,24,FALSE),"")</f>
        <v>0.78</v>
      </c>
      <c r="AP433" s="350" t="str">
        <f>IFERROR(VLOOKUP(Z433,CONTROLES!$A$6:$Y$25,24,FALSE),"")</f>
        <v/>
      </c>
      <c r="AQ433" s="350" t="str">
        <f>IFERROR(VLOOKUP(AA433,CONTROLES!$A$6:$Y$25,24,FALSE),"")</f>
        <v/>
      </c>
      <c r="AR433" s="350" t="str">
        <f>IFERROR(VLOOKUP(AB433,CONTROLES!$A$6:$Y$25,24,FALSE),"")</f>
        <v/>
      </c>
      <c r="AS433" s="349" t="str">
        <f>IFERROR(VLOOKUP(Y433,CONTROLES!$A$6:$Y$25,5,FALSE),"")</f>
        <v>Probabilidad</v>
      </c>
      <c r="AT433" s="349" t="str">
        <f>IFERROR(VLOOKUP(Z433,CONTROLES!$A$6:$Y$25,5,FALSE),"")</f>
        <v/>
      </c>
      <c r="AU433" s="349" t="str">
        <f>IFERROR(VLOOKUP(AA433,CONTROLES!$A$6:$Y$25,5,FALSE),"")</f>
        <v/>
      </c>
      <c r="AV433" s="349" t="str">
        <f>IFERROR(VLOOKUP(AB433,CONTROLES!$A$6:$Y$25,5,FALSE),"")</f>
        <v/>
      </c>
      <c r="AW433" s="351">
        <f t="shared" si="48"/>
        <v>0.78</v>
      </c>
      <c r="AX433" s="351">
        <f t="shared" si="49"/>
        <v>0</v>
      </c>
      <c r="AY433" s="529"/>
      <c r="AZ433" s="460"/>
      <c r="BA433" s="457"/>
      <c r="BB433" s="458"/>
      <c r="BC433" s="460"/>
      <c r="BD433" s="462"/>
      <c r="BE433" s="526"/>
      <c r="BF433" s="619"/>
      <c r="BG433" s="620"/>
      <c r="BH433" s="492"/>
      <c r="BI433" s="530"/>
      <c r="BJ433" s="475"/>
      <c r="BK433" s="475"/>
    </row>
    <row r="434" spans="1:63" s="166" customFormat="1" ht="14.25" customHeight="1" x14ac:dyDescent="0.25">
      <c r="A434" s="564"/>
      <c r="B434" s="566"/>
      <c r="C434" s="595"/>
      <c r="D434" s="481"/>
      <c r="E434" s="481"/>
      <c r="F434" s="636"/>
      <c r="G434" s="636"/>
      <c r="H434" s="636"/>
      <c r="I434" s="481"/>
      <c r="J434" s="346">
        <v>4</v>
      </c>
      <c r="K434" s="347" t="s">
        <v>606</v>
      </c>
      <c r="L434" s="595"/>
      <c r="M434" s="595"/>
      <c r="N434" s="622"/>
      <c r="O434" s="477"/>
      <c r="P434" s="477"/>
      <c r="Q434" s="477"/>
      <c r="R434" s="595"/>
      <c r="S434" s="348" t="s">
        <v>146</v>
      </c>
      <c r="T434" s="348">
        <f>IFERROR(VLOOKUP($S434,TABLAS!$A$10:$B$14,2,FALSE),0)</f>
        <v>3</v>
      </c>
      <c r="U434" s="477"/>
      <c r="V434" s="524"/>
      <c r="W434" s="524"/>
      <c r="X434" s="526"/>
      <c r="Y434" s="349">
        <v>123</v>
      </c>
      <c r="Z434" s="349"/>
      <c r="AA434" s="349"/>
      <c r="AB434" s="349"/>
      <c r="AC434" s="349" t="str">
        <f>VLOOKUP(Y434,CONTROLES!$A$6:$Y$1048576,2,FALSE)</f>
        <v xml:space="preserve">MEDICIÓN DE SATISFACIÓN DE ASOCIADOS Y CLIENTES </v>
      </c>
      <c r="AD434" s="349"/>
      <c r="AE434" s="349"/>
      <c r="AF434" s="349"/>
      <c r="AG434" s="349"/>
      <c r="AH434" s="349"/>
      <c r="AI434" s="349"/>
      <c r="AJ434" s="349"/>
      <c r="AK434" s="349"/>
      <c r="AL434" s="349" t="str">
        <f>IFERROR(VLOOKUP(AB434,CONTROLES!$A$5:$Y$297,2,FALSE),"")</f>
        <v/>
      </c>
      <c r="AM434" s="349"/>
      <c r="AN434" s="349"/>
      <c r="AO434" s="350" t="str">
        <f>IFERROR(VLOOKUP(Y434,CONTROLES!$A$6:$Y$25,24,FALSE),"")</f>
        <v/>
      </c>
      <c r="AP434" s="350" t="str">
        <f>IFERROR(VLOOKUP(Z434,CONTROLES!$A$6:$Y$25,24,FALSE),"")</f>
        <v/>
      </c>
      <c r="AQ434" s="350" t="str">
        <f>IFERROR(VLOOKUP(AA434,CONTROLES!$A$6:$Y$25,24,FALSE),"")</f>
        <v/>
      </c>
      <c r="AR434" s="350" t="str">
        <f>IFERROR(VLOOKUP(AB434,CONTROLES!$A$6:$Y$25,24,FALSE),"")</f>
        <v/>
      </c>
      <c r="AS434" s="349" t="str">
        <f>IFERROR(VLOOKUP(Y434,CONTROLES!$A$6:$Y$25,5,FALSE),"")</f>
        <v/>
      </c>
      <c r="AT434" s="349" t="str">
        <f>IFERROR(VLOOKUP(Z434,CONTROLES!$A$6:$Y$25,5,FALSE),"")</f>
        <v/>
      </c>
      <c r="AU434" s="349" t="str">
        <f>IFERROR(VLOOKUP(AA434,CONTROLES!$A$6:$Y$25,5,FALSE),"")</f>
        <v/>
      </c>
      <c r="AV434" s="349" t="str">
        <f>IFERROR(VLOOKUP(AB434,CONTROLES!$A$6:$Y$25,5,FALSE),"")</f>
        <v/>
      </c>
      <c r="AW434" s="351">
        <f t="shared" si="48"/>
        <v>0</v>
      </c>
      <c r="AX434" s="351">
        <f t="shared" si="49"/>
        <v>0</v>
      </c>
      <c r="AY434" s="529"/>
      <c r="AZ434" s="460"/>
      <c r="BA434" s="457"/>
      <c r="BB434" s="458"/>
      <c r="BC434" s="460"/>
      <c r="BD434" s="462"/>
      <c r="BE434" s="526"/>
      <c r="BF434" s="619"/>
      <c r="BG434" s="620"/>
      <c r="BH434" s="492"/>
      <c r="BI434" s="530"/>
      <c r="BJ434" s="475"/>
      <c r="BK434" s="475"/>
    </row>
    <row r="435" spans="1:63" s="166" customFormat="1" ht="14.25" customHeight="1" x14ac:dyDescent="0.25">
      <c r="A435" s="564"/>
      <c r="B435" s="566"/>
      <c r="C435" s="595"/>
      <c r="D435" s="481"/>
      <c r="E435" s="481"/>
      <c r="F435" s="636"/>
      <c r="G435" s="636"/>
      <c r="H435" s="636"/>
      <c r="I435" s="481"/>
      <c r="J435" s="346"/>
      <c r="K435" s="347"/>
      <c r="L435" s="595"/>
      <c r="M435" s="595"/>
      <c r="N435" s="622"/>
      <c r="O435" s="477"/>
      <c r="P435" s="477"/>
      <c r="Q435" s="477"/>
      <c r="R435" s="595"/>
      <c r="S435" s="348"/>
      <c r="T435" s="348">
        <f>IFERROR(VLOOKUP($S435,TABLAS!$A$10:$B$14,2,FALSE),0)</f>
        <v>0</v>
      </c>
      <c r="U435" s="477"/>
      <c r="V435" s="524"/>
      <c r="W435" s="524"/>
      <c r="X435" s="526"/>
      <c r="Y435" s="349"/>
      <c r="Z435" s="349"/>
      <c r="AA435" s="349"/>
      <c r="AB435" s="349"/>
      <c r="AC435" s="349" t="e">
        <f>VLOOKUP(Y435,CONTROLES!$A$6:$Y$1048576,2,FALSE)</f>
        <v>#N/A</v>
      </c>
      <c r="AD435" s="349"/>
      <c r="AE435" s="349"/>
      <c r="AF435" s="349"/>
      <c r="AG435" s="349"/>
      <c r="AH435" s="349"/>
      <c r="AI435" s="349"/>
      <c r="AJ435" s="349"/>
      <c r="AK435" s="349"/>
      <c r="AL435" s="349" t="str">
        <f>IFERROR(VLOOKUP(AB435,CONTROLES!$A$5:$Y$297,2,FALSE),"")</f>
        <v/>
      </c>
      <c r="AM435" s="349"/>
      <c r="AN435" s="349"/>
      <c r="AO435" s="350" t="str">
        <f>IFERROR(VLOOKUP(Y435,CONTROLES!$A$6:$Y$25,24,FALSE),"")</f>
        <v/>
      </c>
      <c r="AP435" s="350" t="str">
        <f>IFERROR(VLOOKUP(Z435,CONTROLES!$A$6:$Y$25,24,FALSE),"")</f>
        <v/>
      </c>
      <c r="AQ435" s="350" t="str">
        <f>IFERROR(VLOOKUP(AA435,CONTROLES!$A$6:$Y$25,24,FALSE),"")</f>
        <v/>
      </c>
      <c r="AR435" s="350" t="str">
        <f>IFERROR(VLOOKUP(AB435,CONTROLES!$A$6:$Y$25,24,FALSE),"")</f>
        <v/>
      </c>
      <c r="AS435" s="349" t="str">
        <f>IFERROR(VLOOKUP(Y435,CONTROLES!$A$6:$Y$25,5,FALSE),"")</f>
        <v/>
      </c>
      <c r="AT435" s="349" t="str">
        <f>IFERROR(VLOOKUP(Z435,CONTROLES!$A$6:$Y$25,5,FALSE),"")</f>
        <v/>
      </c>
      <c r="AU435" s="349" t="str">
        <f>IFERROR(VLOOKUP(AA435,CONTROLES!$A$6:$Y$25,5,FALSE),"")</f>
        <v/>
      </c>
      <c r="AV435" s="349" t="str">
        <f>IFERROR(VLOOKUP(AB435,CONTROLES!$A$6:$Y$25,5,FALSE),"")</f>
        <v/>
      </c>
      <c r="AW435" s="351">
        <f t="shared" si="48"/>
        <v>0</v>
      </c>
      <c r="AX435" s="351">
        <f t="shared" si="49"/>
        <v>0</v>
      </c>
      <c r="AY435" s="529"/>
      <c r="AZ435" s="460"/>
      <c r="BA435" s="457"/>
      <c r="BB435" s="458"/>
      <c r="BC435" s="460"/>
      <c r="BD435" s="462"/>
      <c r="BE435" s="526"/>
      <c r="BF435" s="619"/>
      <c r="BG435" s="620"/>
      <c r="BH435" s="492"/>
      <c r="BI435" s="530"/>
      <c r="BJ435" s="475"/>
      <c r="BK435" s="475"/>
    </row>
    <row r="436" spans="1:63" s="166" customFormat="1" ht="14.25" customHeight="1" x14ac:dyDescent="0.25">
      <c r="A436" s="564"/>
      <c r="B436" s="566"/>
      <c r="C436" s="595"/>
      <c r="D436" s="481"/>
      <c r="E436" s="481"/>
      <c r="F436" s="636"/>
      <c r="G436" s="636"/>
      <c r="H436" s="636"/>
      <c r="I436" s="481"/>
      <c r="J436" s="346"/>
      <c r="K436" s="347"/>
      <c r="L436" s="595"/>
      <c r="M436" s="595"/>
      <c r="N436" s="622"/>
      <c r="O436" s="477"/>
      <c r="P436" s="477"/>
      <c r="Q436" s="477"/>
      <c r="R436" s="595"/>
      <c r="S436" s="348"/>
      <c r="T436" s="348">
        <f>IFERROR(VLOOKUP($S436,TABLAS!$A$10:$B$14,2,FALSE),0)</f>
        <v>0</v>
      </c>
      <c r="U436" s="477"/>
      <c r="V436" s="524"/>
      <c r="W436" s="524"/>
      <c r="X436" s="526"/>
      <c r="Y436" s="349"/>
      <c r="Z436" s="349"/>
      <c r="AA436" s="349"/>
      <c r="AB436" s="349"/>
      <c r="AC436" s="349" t="e">
        <f>VLOOKUP(Y436,CONTROLES!$A$6:$Y$1048576,2,FALSE)</f>
        <v>#N/A</v>
      </c>
      <c r="AD436" s="349"/>
      <c r="AE436" s="349"/>
      <c r="AF436" s="349"/>
      <c r="AG436" s="349"/>
      <c r="AH436" s="349"/>
      <c r="AI436" s="349"/>
      <c r="AJ436" s="349"/>
      <c r="AK436" s="349"/>
      <c r="AL436" s="349" t="str">
        <f>IFERROR(VLOOKUP(AB436,CONTROLES!$A$5:$Y$297,2,FALSE),"")</f>
        <v/>
      </c>
      <c r="AM436" s="349"/>
      <c r="AN436" s="349"/>
      <c r="AO436" s="350" t="str">
        <f>IFERROR(VLOOKUP(Y436,CONTROLES!$A$6:$Y$25,24,FALSE),"")</f>
        <v/>
      </c>
      <c r="AP436" s="350" t="str">
        <f>IFERROR(VLOOKUP(Z436,CONTROLES!$A$6:$Y$25,24,FALSE),"")</f>
        <v/>
      </c>
      <c r="AQ436" s="350" t="str">
        <f>IFERROR(VLOOKUP(AA436,CONTROLES!$A$6:$Y$25,24,FALSE),"")</f>
        <v/>
      </c>
      <c r="AR436" s="350" t="str">
        <f>IFERROR(VLOOKUP(AB436,CONTROLES!$A$6:$Y$25,24,FALSE),"")</f>
        <v/>
      </c>
      <c r="AS436" s="349" t="str">
        <f>IFERROR(VLOOKUP(Y436,CONTROLES!$A$6:$Y$25,5,FALSE),"")</f>
        <v/>
      </c>
      <c r="AT436" s="349" t="str">
        <f>IFERROR(VLOOKUP(Z436,CONTROLES!$A$6:$Y$25,5,FALSE),"")</f>
        <v/>
      </c>
      <c r="AU436" s="349" t="str">
        <f>IFERROR(VLOOKUP(AA436,CONTROLES!$A$6:$Y$25,5,FALSE),"")</f>
        <v/>
      </c>
      <c r="AV436" s="349" t="str">
        <f>IFERROR(VLOOKUP(AB436,CONTROLES!$A$6:$Y$25,5,FALSE),"")</f>
        <v/>
      </c>
      <c r="AW436" s="351">
        <f t="shared" si="48"/>
        <v>0</v>
      </c>
      <c r="AX436" s="351">
        <f t="shared" si="49"/>
        <v>0</v>
      </c>
      <c r="AY436" s="529"/>
      <c r="AZ436" s="460"/>
      <c r="BA436" s="457"/>
      <c r="BB436" s="458"/>
      <c r="BC436" s="460"/>
      <c r="BD436" s="462"/>
      <c r="BE436" s="526"/>
      <c r="BF436" s="619"/>
      <c r="BG436" s="620"/>
      <c r="BH436" s="492"/>
      <c r="BI436" s="530"/>
      <c r="BJ436" s="475"/>
      <c r="BK436" s="475"/>
    </row>
    <row r="437" spans="1:63" s="166" customFormat="1" ht="14.25" customHeight="1" x14ac:dyDescent="0.25">
      <c r="A437" s="564"/>
      <c r="B437" s="567"/>
      <c r="C437" s="595"/>
      <c r="D437" s="482"/>
      <c r="E437" s="482"/>
      <c r="F437" s="636"/>
      <c r="G437" s="636"/>
      <c r="H437" s="636"/>
      <c r="I437" s="482"/>
      <c r="J437" s="346"/>
      <c r="K437" s="347"/>
      <c r="L437" s="595"/>
      <c r="M437" s="595"/>
      <c r="N437" s="622"/>
      <c r="O437" s="477"/>
      <c r="P437" s="477"/>
      <c r="Q437" s="477"/>
      <c r="R437" s="595"/>
      <c r="S437" s="348"/>
      <c r="T437" s="348">
        <f>IFERROR(VLOOKUP($S437,TABLAS!$A$10:$B$14,2,FALSE),0)</f>
        <v>0</v>
      </c>
      <c r="U437" s="477"/>
      <c r="V437" s="524"/>
      <c r="W437" s="524"/>
      <c r="X437" s="526"/>
      <c r="Y437" s="349"/>
      <c r="Z437" s="349"/>
      <c r="AA437" s="349"/>
      <c r="AB437" s="349"/>
      <c r="AC437" s="349" t="e">
        <f>VLOOKUP(Y437,CONTROLES!$A$6:$Y$1048576,2,FALSE)</f>
        <v>#N/A</v>
      </c>
      <c r="AD437" s="349"/>
      <c r="AE437" s="349"/>
      <c r="AF437" s="349"/>
      <c r="AG437" s="349"/>
      <c r="AH437" s="349"/>
      <c r="AI437" s="349"/>
      <c r="AJ437" s="349"/>
      <c r="AK437" s="349"/>
      <c r="AL437" s="349" t="str">
        <f>IFERROR(VLOOKUP(AB437,CONTROLES!$A$5:$Y$297,2,FALSE),"")</f>
        <v/>
      </c>
      <c r="AM437" s="349"/>
      <c r="AN437" s="349"/>
      <c r="AO437" s="350" t="str">
        <f>IFERROR(VLOOKUP(Y437,CONTROLES!$A$6:$Y$25,24,FALSE),"")</f>
        <v/>
      </c>
      <c r="AP437" s="350" t="str">
        <f>IFERROR(VLOOKUP(Z437,CONTROLES!$A$6:$Y$25,24,FALSE),"")</f>
        <v/>
      </c>
      <c r="AQ437" s="350" t="str">
        <f>IFERROR(VLOOKUP(AA437,CONTROLES!$A$6:$Y$25,24,FALSE),"")</f>
        <v/>
      </c>
      <c r="AR437" s="350" t="str">
        <f>IFERROR(VLOOKUP(AB437,CONTROLES!$A$6:$Y$25,24,FALSE),"")</f>
        <v/>
      </c>
      <c r="AS437" s="349" t="str">
        <f>IFERROR(VLOOKUP(Y437,CONTROLES!$A$6:$Y$25,5,FALSE),"")</f>
        <v/>
      </c>
      <c r="AT437" s="349" t="str">
        <f>IFERROR(VLOOKUP(Z437,CONTROLES!$A$6:$Y$25,5,FALSE),"")</f>
        <v/>
      </c>
      <c r="AU437" s="349" t="str">
        <f>IFERROR(VLOOKUP(AA437,CONTROLES!$A$6:$Y$25,5,FALSE),"")</f>
        <v/>
      </c>
      <c r="AV437" s="349" t="str">
        <f>IFERROR(VLOOKUP(AB437,CONTROLES!$A$6:$Y$25,5,FALSE),"")</f>
        <v/>
      </c>
      <c r="AW437" s="351">
        <f t="shared" si="48"/>
        <v>0</v>
      </c>
      <c r="AX437" s="351">
        <f t="shared" si="49"/>
        <v>0</v>
      </c>
      <c r="AY437" s="551"/>
      <c r="AZ437" s="460"/>
      <c r="BA437" s="552"/>
      <c r="BB437" s="458"/>
      <c r="BC437" s="460"/>
      <c r="BD437" s="462"/>
      <c r="BE437" s="526"/>
      <c r="BF437" s="630"/>
      <c r="BG437" s="620"/>
      <c r="BH437" s="554"/>
      <c r="BI437" s="530"/>
      <c r="BJ437" s="475"/>
      <c r="BK437" s="475"/>
    </row>
    <row r="438" spans="1:63" ht="14.25" customHeight="1" x14ac:dyDescent="0.25">
      <c r="A438" s="564">
        <f>A431+1</f>
        <v>63</v>
      </c>
      <c r="B438" s="565" t="s">
        <v>607</v>
      </c>
      <c r="C438" s="595" t="s">
        <v>534</v>
      </c>
      <c r="D438" s="476" t="s">
        <v>608</v>
      </c>
      <c r="E438" s="476" t="s">
        <v>609</v>
      </c>
      <c r="F438" s="636" t="s">
        <v>132</v>
      </c>
      <c r="G438" s="636" t="s">
        <v>133</v>
      </c>
      <c r="H438" s="636" t="s">
        <v>134</v>
      </c>
      <c r="I438" s="476" t="s">
        <v>610</v>
      </c>
      <c r="J438" s="346">
        <v>1</v>
      </c>
      <c r="K438" s="347" t="s">
        <v>611</v>
      </c>
      <c r="L438" s="595" t="s">
        <v>612</v>
      </c>
      <c r="M438" s="595" t="s">
        <v>370</v>
      </c>
      <c r="N438" s="622" t="s">
        <v>613</v>
      </c>
      <c r="O438" s="477" t="s">
        <v>614</v>
      </c>
      <c r="P438" s="477" t="s">
        <v>557</v>
      </c>
      <c r="Q438" s="477" t="s">
        <v>615</v>
      </c>
      <c r="R438" s="595" t="s">
        <v>544</v>
      </c>
      <c r="S438" s="348" t="s">
        <v>146</v>
      </c>
      <c r="T438" s="348">
        <f>IFERROR(VLOOKUP($S438,TABLAS!$A$10:$B$14,2,FALSE),0)</f>
        <v>3</v>
      </c>
      <c r="U438" s="477" t="s">
        <v>180</v>
      </c>
      <c r="V438" s="524">
        <f>IFERROR(VLOOKUP($U438,TABLAS!$A$2:$B$6,2,FALSE),0)</f>
        <v>4</v>
      </c>
      <c r="W438" s="524" t="str">
        <f t="shared" ref="W438" si="52">MAX($T438:$T444)&amp;V438</f>
        <v>34</v>
      </c>
      <c r="X438" s="526" t="str">
        <f>IF(OR(W438="11",W438="12",W438="21",W438="22",W438="31"),"BAJO",IF(OR(W438="13",W438="23",W438="32",W438="41"),"LEVE",IF(OR(W438="14",W438="15",W438="24",W438="33",W438="43",W438="42",W438="52",W438="51"),"MODERADO",IF(OR(W438="25",W438="34",W438="35",W438="44",W438="45",W438="53",W438="54",W438="55"),"IMPORTANTE"))))</f>
        <v>IMPORTANTE</v>
      </c>
      <c r="Y438" s="349">
        <v>233</v>
      </c>
      <c r="Z438" s="349">
        <v>197</v>
      </c>
      <c r="AA438" s="349"/>
      <c r="AB438" s="349"/>
      <c r="AC438" s="349" t="str">
        <f>VLOOKUP(Y438,CONTROLES!$A$6:$Y$1048576,2,FALSE)</f>
        <v>Socialización de los cambios de las caracteristicas de los productos y servicios</v>
      </c>
      <c r="AD438" s="349"/>
      <c r="AE438" s="349"/>
      <c r="AF438" s="349"/>
      <c r="AG438" s="349"/>
      <c r="AH438" s="349"/>
      <c r="AI438" s="349"/>
      <c r="AJ438" s="349"/>
      <c r="AK438" s="349"/>
      <c r="AL438" s="349" t="str">
        <f>IFERROR(VLOOKUP(AB438,CONTROLES!$A$5:$Y$297,2,FALSE),"")</f>
        <v/>
      </c>
      <c r="AM438" s="349"/>
      <c r="AN438" s="349"/>
      <c r="AO438" s="350" t="str">
        <f>IFERROR(VLOOKUP(Y438,CONTROLES!$A$6:$Y$25,24,FALSE),"")</f>
        <v/>
      </c>
      <c r="AP438" s="350" t="str">
        <f>IFERROR(VLOOKUP(Z438,CONTROLES!$A$6:$Y$25,24,FALSE),"")</f>
        <v/>
      </c>
      <c r="AQ438" s="350" t="str">
        <f>IFERROR(VLOOKUP(AA438,CONTROLES!$A$6:$Y$25,24,FALSE),"")</f>
        <v/>
      </c>
      <c r="AR438" s="350" t="str">
        <f>IFERROR(VLOOKUP(AB438,CONTROLES!$A$6:$Y$25,24,FALSE),"")</f>
        <v/>
      </c>
      <c r="AS438" s="349" t="str">
        <f>IFERROR(VLOOKUP(Y438,CONTROLES!$A$6:$Y$25,5,FALSE),"")</f>
        <v/>
      </c>
      <c r="AT438" s="349" t="str">
        <f>IFERROR(VLOOKUP(Z438,CONTROLES!$A$6:$Y$25,5,FALSE),"")</f>
        <v/>
      </c>
      <c r="AU438" s="349" t="str">
        <f>IFERROR(VLOOKUP(AA438,CONTROLES!$A$6:$Y$25,5,FALSE),"")</f>
        <v/>
      </c>
      <c r="AV438" s="349" t="str">
        <f>IFERROR(VLOOKUP(AB438,CONTROLES!$A$6:$Y$25,5,FALSE),"")</f>
        <v/>
      </c>
      <c r="AW438" s="351">
        <f t="shared" si="48"/>
        <v>0</v>
      </c>
      <c r="AX438" s="351">
        <f t="shared" si="49"/>
        <v>0</v>
      </c>
      <c r="AY438" s="528" t="str">
        <f>IF(MAX(AX438:AX444)&gt;MAX(BF438:BF444),"Consecuencia",IF(MAX(AX438:AX444)&gt;MAX(BF438:BF444),"Probabilidad",""))</f>
        <v/>
      </c>
      <c r="AZ438" s="460">
        <f>IF(AY438="Probabilidad",MAX(BF438:BF444),MAX(AX438:AX444))</f>
        <v>0</v>
      </c>
      <c r="BA438" s="456" t="str" cm="1">
        <f t="array" ref="BA438">IF(OR(AY438="Consecuencia",AY438="Probabilidad"),IF(AZ438&lt;CONTROLES!$AA$16:$AB$16,IF(AND(AZ438&gt;=CONTROLES!$AA$15,AZ438&lt;CONTROLES!$AB$15),CONTROLES!$AC$15,IF(AND(AZ438&gt;=CONTROLES!$AA$14,AZ438&lt;CONTROLES!$AB$14),CONTROLES!$AC$14,IF(AND(AZ438&gt;=CONTROLES!$AA$13,AZ438&lt;CONTROLES!$AB$13),CONTROLES!$AC$13,IF(AND(AZ438&gt;=CONTROLES!$AA$12,AZ438&lt;=CONTROLES!$AB$12),CONTROLES!$AC$12))))),"")</f>
        <v/>
      </c>
      <c r="BB438" s="458" t="s">
        <v>144</v>
      </c>
      <c r="BC438" s="460">
        <f>VLOOKUP(BB438,TABLAS!$A$10:$B$14,2,FALSE)</f>
        <v>5</v>
      </c>
      <c r="BD438" s="462" t="s">
        <v>211</v>
      </c>
      <c r="BE438" s="526">
        <f>VLOOKUP(BD438,TABLAS!$A$2:$B$6,2,FALSE)</f>
        <v>2</v>
      </c>
      <c r="BF438" s="618" t="str">
        <f>BC438&amp;BE438</f>
        <v>52</v>
      </c>
      <c r="BG438" s="620" t="str">
        <f>IF(OR(BF438="11",BF438="12",BF438="21",BF438="22",BF438="31"),"BAJO",IF(OR(BF438="13",BF438="23",BF438="32",BF438="41"),"LEVE",IF(OR(BF438="14",BF438="15",BF438="24",BF438="33",BF438="43",BF438="42",BF438="52",BF438="51"),"MODERADO",IF(OR(BF438="25",BF438="34",BF438="35",BF438="44",BF438="45",BF438="53",BF438="54",BF438="55"),"IMPORTANTE",""))))</f>
        <v>MODERADO</v>
      </c>
      <c r="BH438" s="491" t="s">
        <v>148</v>
      </c>
      <c r="BI438" s="530" t="s">
        <v>189</v>
      </c>
      <c r="BJ438" s="475" t="str">
        <f>IF(BH438="SI","NO","SI")</f>
        <v>NO</v>
      </c>
      <c r="BK438" s="475"/>
    </row>
    <row r="439" spans="1:63" ht="14.25" customHeight="1" x14ac:dyDescent="0.25">
      <c r="A439" s="564"/>
      <c r="B439" s="566"/>
      <c r="C439" s="595"/>
      <c r="D439" s="481"/>
      <c r="E439" s="481"/>
      <c r="F439" s="636"/>
      <c r="G439" s="636"/>
      <c r="H439" s="636"/>
      <c r="I439" s="481"/>
      <c r="J439" s="346">
        <v>2</v>
      </c>
      <c r="K439" s="347" t="s">
        <v>616</v>
      </c>
      <c r="L439" s="595"/>
      <c r="M439" s="595"/>
      <c r="N439" s="622"/>
      <c r="O439" s="477"/>
      <c r="P439" s="477"/>
      <c r="Q439" s="477"/>
      <c r="R439" s="595"/>
      <c r="S439" s="348" t="s">
        <v>146</v>
      </c>
      <c r="T439" s="348">
        <f>IFERROR(VLOOKUP($S439,TABLAS!$A$10:$B$14,2,FALSE),0)</f>
        <v>3</v>
      </c>
      <c r="U439" s="477"/>
      <c r="V439" s="524"/>
      <c r="W439" s="524"/>
      <c r="X439" s="526"/>
      <c r="Y439" s="349">
        <v>3</v>
      </c>
      <c r="Z439" s="349"/>
      <c r="AA439" s="349"/>
      <c r="AB439" s="349"/>
      <c r="AC439" s="349" t="str">
        <f>VLOOKUP(Y439,CONTROLES!$A$6:$Y$1048576,2,FALSE)</f>
        <v>Ejecución del plan de capacitaciones</v>
      </c>
      <c r="AD439" s="349"/>
      <c r="AE439" s="349"/>
      <c r="AF439" s="349"/>
      <c r="AG439" s="349"/>
      <c r="AH439" s="349"/>
      <c r="AI439" s="349"/>
      <c r="AJ439" s="349"/>
      <c r="AK439" s="349"/>
      <c r="AL439" s="349" t="str">
        <f>IFERROR(VLOOKUP(AB439,CONTROLES!$A$5:$Y$297,2,FALSE),"")</f>
        <v/>
      </c>
      <c r="AM439" s="349"/>
      <c r="AN439" s="349"/>
      <c r="AO439" s="350">
        <f>IFERROR(VLOOKUP(Y439,CONTROLES!$A$6:$Y$25,24,FALSE),"")</f>
        <v>0.78</v>
      </c>
      <c r="AP439" s="350" t="str">
        <f>IFERROR(VLOOKUP(Z439,CONTROLES!$A$6:$Y$25,24,FALSE),"")</f>
        <v/>
      </c>
      <c r="AQ439" s="350" t="str">
        <f>IFERROR(VLOOKUP(AA439,CONTROLES!$A$6:$Y$25,24,FALSE),"")</f>
        <v/>
      </c>
      <c r="AR439" s="350" t="str">
        <f>IFERROR(VLOOKUP(AB439,CONTROLES!$A$6:$Y$25,24,FALSE),"")</f>
        <v/>
      </c>
      <c r="AS439" s="349" t="str">
        <f>IFERROR(VLOOKUP(Y439,CONTROLES!$A$6:$Y$25,5,FALSE),"")</f>
        <v>Probabilidad</v>
      </c>
      <c r="AT439" s="349" t="str">
        <f>IFERROR(VLOOKUP(Z439,CONTROLES!$A$6:$Y$25,5,FALSE),"")</f>
        <v/>
      </c>
      <c r="AU439" s="349" t="str">
        <f>IFERROR(VLOOKUP(AA439,CONTROLES!$A$6:$Y$25,5,FALSE),"")</f>
        <v/>
      </c>
      <c r="AV439" s="349" t="str">
        <f>IFERROR(VLOOKUP(AB439,CONTROLES!$A$6:$Y$25,5,FALSE),"")</f>
        <v/>
      </c>
      <c r="AW439" s="351">
        <f t="shared" si="48"/>
        <v>0.78</v>
      </c>
      <c r="AX439" s="351">
        <f t="shared" si="49"/>
        <v>0</v>
      </c>
      <c r="AY439" s="529"/>
      <c r="AZ439" s="460"/>
      <c r="BA439" s="457"/>
      <c r="BB439" s="458"/>
      <c r="BC439" s="460"/>
      <c r="BD439" s="462"/>
      <c r="BE439" s="526"/>
      <c r="BF439" s="619"/>
      <c r="BG439" s="620"/>
      <c r="BH439" s="492"/>
      <c r="BI439" s="530"/>
      <c r="BJ439" s="475"/>
      <c r="BK439" s="475"/>
    </row>
    <row r="440" spans="1:63" ht="14.25" customHeight="1" x14ac:dyDescent="0.25">
      <c r="A440" s="564"/>
      <c r="B440" s="566"/>
      <c r="C440" s="595"/>
      <c r="D440" s="481"/>
      <c r="E440" s="481"/>
      <c r="F440" s="636"/>
      <c r="G440" s="636"/>
      <c r="H440" s="636"/>
      <c r="I440" s="481"/>
      <c r="J440" s="346"/>
      <c r="K440" s="347"/>
      <c r="L440" s="595"/>
      <c r="M440" s="595"/>
      <c r="N440" s="622"/>
      <c r="O440" s="477"/>
      <c r="P440" s="477"/>
      <c r="Q440" s="477"/>
      <c r="R440" s="595"/>
      <c r="S440" s="348"/>
      <c r="T440" s="348">
        <f>IFERROR(VLOOKUP($S440,TABLAS!$A$10:$B$14,2,FALSE),0)</f>
        <v>0</v>
      </c>
      <c r="U440" s="477"/>
      <c r="V440" s="524"/>
      <c r="W440" s="524"/>
      <c r="X440" s="526"/>
      <c r="Y440" s="349"/>
      <c r="Z440" s="349"/>
      <c r="AA440" s="349"/>
      <c r="AB440" s="349"/>
      <c r="AC440" s="349" t="e">
        <f>VLOOKUP(Y440,CONTROLES!$A$6:$Y$1048576,2,FALSE)</f>
        <v>#N/A</v>
      </c>
      <c r="AD440" s="349"/>
      <c r="AE440" s="349"/>
      <c r="AF440" s="349"/>
      <c r="AG440" s="349"/>
      <c r="AH440" s="349"/>
      <c r="AI440" s="349"/>
      <c r="AJ440" s="349"/>
      <c r="AK440" s="349"/>
      <c r="AL440" s="349" t="str">
        <f>IFERROR(VLOOKUP(AB440,CONTROLES!$A$5:$Y$297,2,FALSE),"")</f>
        <v/>
      </c>
      <c r="AM440" s="349"/>
      <c r="AN440" s="349"/>
      <c r="AO440" s="350" t="str">
        <f>IFERROR(VLOOKUP(Y440,CONTROLES!$A$6:$Y$25,24,FALSE),"")</f>
        <v/>
      </c>
      <c r="AP440" s="350" t="str">
        <f>IFERROR(VLOOKUP(Z440,CONTROLES!$A$6:$Y$25,24,FALSE),"")</f>
        <v/>
      </c>
      <c r="AQ440" s="350" t="str">
        <f>IFERROR(VLOOKUP(AA440,CONTROLES!$A$6:$Y$25,24,FALSE),"")</f>
        <v/>
      </c>
      <c r="AR440" s="350" t="str">
        <f>IFERROR(VLOOKUP(AB440,CONTROLES!$A$6:$Y$25,24,FALSE),"")</f>
        <v/>
      </c>
      <c r="AS440" s="349" t="str">
        <f>IFERROR(VLOOKUP(Y440,CONTROLES!$A$6:$Y$25,5,FALSE),"")</f>
        <v/>
      </c>
      <c r="AT440" s="349" t="str">
        <f>IFERROR(VLOOKUP(Z440,CONTROLES!$A$6:$Y$25,5,FALSE),"")</f>
        <v/>
      </c>
      <c r="AU440" s="349" t="str">
        <f>IFERROR(VLOOKUP(AA440,CONTROLES!$A$6:$Y$25,5,FALSE),"")</f>
        <v/>
      </c>
      <c r="AV440" s="349" t="str">
        <f>IFERROR(VLOOKUP(AB440,CONTROLES!$A$6:$Y$25,5,FALSE),"")</f>
        <v/>
      </c>
      <c r="AW440" s="351">
        <f t="shared" si="48"/>
        <v>0</v>
      </c>
      <c r="AX440" s="351">
        <f t="shared" si="49"/>
        <v>0</v>
      </c>
      <c r="AY440" s="529"/>
      <c r="AZ440" s="460"/>
      <c r="BA440" s="457"/>
      <c r="BB440" s="458"/>
      <c r="BC440" s="460"/>
      <c r="BD440" s="462"/>
      <c r="BE440" s="526"/>
      <c r="BF440" s="619"/>
      <c r="BG440" s="620"/>
      <c r="BH440" s="492"/>
      <c r="BI440" s="530"/>
      <c r="BJ440" s="475"/>
      <c r="BK440" s="475"/>
    </row>
    <row r="441" spans="1:63" ht="14.25" customHeight="1" x14ac:dyDescent="0.25">
      <c r="A441" s="564"/>
      <c r="B441" s="566"/>
      <c r="C441" s="595"/>
      <c r="D441" s="481"/>
      <c r="E441" s="481"/>
      <c r="F441" s="636"/>
      <c r="G441" s="636"/>
      <c r="H441" s="636"/>
      <c r="I441" s="481"/>
      <c r="J441" s="346"/>
      <c r="K441" s="347"/>
      <c r="L441" s="595"/>
      <c r="M441" s="595"/>
      <c r="N441" s="622"/>
      <c r="O441" s="477"/>
      <c r="P441" s="477"/>
      <c r="Q441" s="477"/>
      <c r="R441" s="595"/>
      <c r="S441" s="348"/>
      <c r="T441" s="348">
        <f>IFERROR(VLOOKUP($S441,TABLAS!$A$10:$B$14,2,FALSE),0)</f>
        <v>0</v>
      </c>
      <c r="U441" s="477"/>
      <c r="V441" s="524"/>
      <c r="W441" s="524"/>
      <c r="X441" s="526"/>
      <c r="Y441" s="349"/>
      <c r="Z441" s="349"/>
      <c r="AA441" s="349"/>
      <c r="AB441" s="349"/>
      <c r="AC441" s="349" t="e">
        <f>VLOOKUP(Y441,CONTROLES!$A$6:$Y$1048576,2,FALSE)</f>
        <v>#N/A</v>
      </c>
      <c r="AD441" s="349"/>
      <c r="AE441" s="349"/>
      <c r="AF441" s="349"/>
      <c r="AG441" s="349"/>
      <c r="AH441" s="349"/>
      <c r="AI441" s="349"/>
      <c r="AJ441" s="349"/>
      <c r="AK441" s="349"/>
      <c r="AL441" s="349" t="str">
        <f>IFERROR(VLOOKUP(AB441,CONTROLES!$A$5:$Y$297,2,FALSE),"")</f>
        <v/>
      </c>
      <c r="AM441" s="349"/>
      <c r="AN441" s="349"/>
      <c r="AO441" s="350" t="str">
        <f>IFERROR(VLOOKUP(Y441,CONTROLES!$A$6:$Y$25,24,FALSE),"")</f>
        <v/>
      </c>
      <c r="AP441" s="350" t="str">
        <f>IFERROR(VLOOKUP(Z441,CONTROLES!$A$6:$Y$25,24,FALSE),"")</f>
        <v/>
      </c>
      <c r="AQ441" s="350" t="str">
        <f>IFERROR(VLOOKUP(AA441,CONTROLES!$A$6:$Y$25,24,FALSE),"")</f>
        <v/>
      </c>
      <c r="AR441" s="350" t="str">
        <f>IFERROR(VLOOKUP(AB441,CONTROLES!$A$6:$Y$25,24,FALSE),"")</f>
        <v/>
      </c>
      <c r="AS441" s="349" t="str">
        <f>IFERROR(VLOOKUP(Y441,CONTROLES!$A$6:$Y$25,5,FALSE),"")</f>
        <v/>
      </c>
      <c r="AT441" s="349" t="str">
        <f>IFERROR(VLOOKUP(Z441,CONTROLES!$A$6:$Y$25,5,FALSE),"")</f>
        <v/>
      </c>
      <c r="AU441" s="349" t="str">
        <f>IFERROR(VLOOKUP(AA441,CONTROLES!$A$6:$Y$25,5,FALSE),"")</f>
        <v/>
      </c>
      <c r="AV441" s="349" t="str">
        <f>IFERROR(VLOOKUP(AB441,CONTROLES!$A$6:$Y$25,5,FALSE),"")</f>
        <v/>
      </c>
      <c r="AW441" s="351">
        <f t="shared" si="48"/>
        <v>0</v>
      </c>
      <c r="AX441" s="351">
        <f t="shared" si="49"/>
        <v>0</v>
      </c>
      <c r="AY441" s="529"/>
      <c r="AZ441" s="460"/>
      <c r="BA441" s="457"/>
      <c r="BB441" s="458"/>
      <c r="BC441" s="460"/>
      <c r="BD441" s="462"/>
      <c r="BE441" s="526"/>
      <c r="BF441" s="619"/>
      <c r="BG441" s="620"/>
      <c r="BH441" s="492"/>
      <c r="BI441" s="530"/>
      <c r="BJ441" s="475"/>
      <c r="BK441" s="475"/>
    </row>
    <row r="442" spans="1:63" ht="14.25" customHeight="1" x14ac:dyDescent="0.25">
      <c r="A442" s="564"/>
      <c r="B442" s="566"/>
      <c r="C442" s="595"/>
      <c r="D442" s="481"/>
      <c r="E442" s="481"/>
      <c r="F442" s="636"/>
      <c r="G442" s="636"/>
      <c r="H442" s="636"/>
      <c r="I442" s="481"/>
      <c r="J442" s="346"/>
      <c r="K442" s="347"/>
      <c r="L442" s="595"/>
      <c r="M442" s="595"/>
      <c r="N442" s="622"/>
      <c r="O442" s="477"/>
      <c r="P442" s="477"/>
      <c r="Q442" s="477"/>
      <c r="R442" s="595"/>
      <c r="S442" s="348"/>
      <c r="T442" s="348">
        <f>IFERROR(VLOOKUP($S442,TABLAS!$A$10:$B$14,2,FALSE),0)</f>
        <v>0</v>
      </c>
      <c r="U442" s="477"/>
      <c r="V442" s="524"/>
      <c r="W442" s="524"/>
      <c r="X442" s="526"/>
      <c r="Y442" s="349"/>
      <c r="Z442" s="349"/>
      <c r="AA442" s="349"/>
      <c r="AB442" s="349"/>
      <c r="AC442" s="349" t="e">
        <f>VLOOKUP(Y442,CONTROLES!$A$6:$Y$1048576,2,FALSE)</f>
        <v>#N/A</v>
      </c>
      <c r="AD442" s="349"/>
      <c r="AE442" s="349"/>
      <c r="AF442" s="349"/>
      <c r="AG442" s="349"/>
      <c r="AH442" s="349"/>
      <c r="AI442" s="349"/>
      <c r="AJ442" s="349"/>
      <c r="AK442" s="349"/>
      <c r="AL442" s="349" t="str">
        <f>IFERROR(VLOOKUP(AB442,CONTROLES!$A$5:$Y$297,2,FALSE),"")</f>
        <v/>
      </c>
      <c r="AM442" s="349"/>
      <c r="AN442" s="349"/>
      <c r="AO442" s="350" t="str">
        <f>IFERROR(VLOOKUP(Y442,CONTROLES!$A$6:$Y$25,24,FALSE),"")</f>
        <v/>
      </c>
      <c r="AP442" s="350" t="str">
        <f>IFERROR(VLOOKUP(Z442,CONTROLES!$A$6:$Y$25,24,FALSE),"")</f>
        <v/>
      </c>
      <c r="AQ442" s="350" t="str">
        <f>IFERROR(VLOOKUP(AA442,CONTROLES!$A$6:$Y$25,24,FALSE),"")</f>
        <v/>
      </c>
      <c r="AR442" s="350" t="str">
        <f>IFERROR(VLOOKUP(AB442,CONTROLES!$A$6:$Y$25,24,FALSE),"")</f>
        <v/>
      </c>
      <c r="AS442" s="349" t="str">
        <f>IFERROR(VLOOKUP(Y442,CONTROLES!$A$6:$Y$25,5,FALSE),"")</f>
        <v/>
      </c>
      <c r="AT442" s="349" t="str">
        <f>IFERROR(VLOOKUP(Z442,CONTROLES!$A$6:$Y$25,5,FALSE),"")</f>
        <v/>
      </c>
      <c r="AU442" s="349" t="str">
        <f>IFERROR(VLOOKUP(AA442,CONTROLES!$A$6:$Y$25,5,FALSE),"")</f>
        <v/>
      </c>
      <c r="AV442" s="349" t="str">
        <f>IFERROR(VLOOKUP(AB442,CONTROLES!$A$6:$Y$25,5,FALSE),"")</f>
        <v/>
      </c>
      <c r="AW442" s="351">
        <f t="shared" si="48"/>
        <v>0</v>
      </c>
      <c r="AX442" s="351">
        <f t="shared" si="49"/>
        <v>0</v>
      </c>
      <c r="AY442" s="529"/>
      <c r="AZ442" s="460"/>
      <c r="BA442" s="457"/>
      <c r="BB442" s="458"/>
      <c r="BC442" s="460"/>
      <c r="BD442" s="462"/>
      <c r="BE442" s="526"/>
      <c r="BF442" s="619"/>
      <c r="BG442" s="620"/>
      <c r="BH442" s="492"/>
      <c r="BI442" s="530"/>
      <c r="BJ442" s="475"/>
      <c r="BK442" s="475"/>
    </row>
    <row r="443" spans="1:63" ht="14.25" customHeight="1" x14ac:dyDescent="0.25">
      <c r="A443" s="564"/>
      <c r="B443" s="566"/>
      <c r="C443" s="595"/>
      <c r="D443" s="481"/>
      <c r="E443" s="481"/>
      <c r="F443" s="636"/>
      <c r="G443" s="636"/>
      <c r="H443" s="636"/>
      <c r="I443" s="481"/>
      <c r="J443" s="346"/>
      <c r="K443" s="347"/>
      <c r="L443" s="595"/>
      <c r="M443" s="595"/>
      <c r="N443" s="622"/>
      <c r="O443" s="477"/>
      <c r="P443" s="477"/>
      <c r="Q443" s="477"/>
      <c r="R443" s="595"/>
      <c r="S443" s="348"/>
      <c r="T443" s="348">
        <f>IFERROR(VLOOKUP($S443,TABLAS!$A$10:$B$14,2,FALSE),0)</f>
        <v>0</v>
      </c>
      <c r="U443" s="477"/>
      <c r="V443" s="524"/>
      <c r="W443" s="524"/>
      <c r="X443" s="526"/>
      <c r="Y443" s="349"/>
      <c r="Z443" s="349"/>
      <c r="AA443" s="349"/>
      <c r="AB443" s="349"/>
      <c r="AC443" s="349" t="e">
        <f>VLOOKUP(Y443,CONTROLES!$A$6:$Y$1048576,2,FALSE)</f>
        <v>#N/A</v>
      </c>
      <c r="AD443" s="349"/>
      <c r="AE443" s="349"/>
      <c r="AF443" s="349"/>
      <c r="AG443" s="349"/>
      <c r="AH443" s="349"/>
      <c r="AI443" s="349"/>
      <c r="AJ443" s="349"/>
      <c r="AK443" s="349"/>
      <c r="AL443" s="349" t="str">
        <f>IFERROR(VLOOKUP(AB443,CONTROLES!$A$5:$Y$297,2,FALSE),"")</f>
        <v/>
      </c>
      <c r="AM443" s="349"/>
      <c r="AN443" s="349"/>
      <c r="AO443" s="350" t="str">
        <f>IFERROR(VLOOKUP(Y443,CONTROLES!$A$6:$Y$25,24,FALSE),"")</f>
        <v/>
      </c>
      <c r="AP443" s="350" t="str">
        <f>IFERROR(VLOOKUP(Z443,CONTROLES!$A$6:$Y$25,24,FALSE),"")</f>
        <v/>
      </c>
      <c r="AQ443" s="350" t="str">
        <f>IFERROR(VLOOKUP(AA443,CONTROLES!$A$6:$Y$25,24,FALSE),"")</f>
        <v/>
      </c>
      <c r="AR443" s="350" t="str">
        <f>IFERROR(VLOOKUP(AB443,CONTROLES!$A$6:$Y$25,24,FALSE),"")</f>
        <v/>
      </c>
      <c r="AS443" s="349" t="str">
        <f>IFERROR(VLOOKUP(Y443,CONTROLES!$A$6:$Y$25,5,FALSE),"")</f>
        <v/>
      </c>
      <c r="AT443" s="349" t="str">
        <f>IFERROR(VLOOKUP(Z443,CONTROLES!$A$6:$Y$25,5,FALSE),"")</f>
        <v/>
      </c>
      <c r="AU443" s="349" t="str">
        <f>IFERROR(VLOOKUP(AA443,CONTROLES!$A$6:$Y$25,5,FALSE),"")</f>
        <v/>
      </c>
      <c r="AV443" s="349" t="str">
        <f>IFERROR(VLOOKUP(AB443,CONTROLES!$A$6:$Y$25,5,FALSE),"")</f>
        <v/>
      </c>
      <c r="AW443" s="351">
        <f t="shared" si="48"/>
        <v>0</v>
      </c>
      <c r="AX443" s="351">
        <f t="shared" si="49"/>
        <v>0</v>
      </c>
      <c r="AY443" s="529"/>
      <c r="AZ443" s="460"/>
      <c r="BA443" s="457"/>
      <c r="BB443" s="458"/>
      <c r="BC443" s="460"/>
      <c r="BD443" s="462"/>
      <c r="BE443" s="526"/>
      <c r="BF443" s="619"/>
      <c r="BG443" s="620"/>
      <c r="BH443" s="492"/>
      <c r="BI443" s="530"/>
      <c r="BJ443" s="475"/>
      <c r="BK443" s="475"/>
    </row>
    <row r="444" spans="1:63" ht="14.25" customHeight="1" x14ac:dyDescent="0.25">
      <c r="A444" s="564"/>
      <c r="B444" s="567"/>
      <c r="C444" s="595"/>
      <c r="D444" s="482"/>
      <c r="E444" s="482"/>
      <c r="F444" s="636"/>
      <c r="G444" s="636"/>
      <c r="H444" s="636"/>
      <c r="I444" s="482"/>
      <c r="J444" s="346"/>
      <c r="K444" s="347"/>
      <c r="L444" s="595"/>
      <c r="M444" s="595"/>
      <c r="N444" s="622"/>
      <c r="O444" s="477"/>
      <c r="P444" s="477"/>
      <c r="Q444" s="477"/>
      <c r="R444" s="595"/>
      <c r="S444" s="348"/>
      <c r="T444" s="348">
        <f>IFERROR(VLOOKUP($S444,TABLAS!$A$10:$B$14,2,FALSE),0)</f>
        <v>0</v>
      </c>
      <c r="U444" s="477"/>
      <c r="V444" s="524"/>
      <c r="W444" s="524"/>
      <c r="X444" s="526"/>
      <c r="Y444" s="349"/>
      <c r="Z444" s="349"/>
      <c r="AA444" s="349"/>
      <c r="AB444" s="349"/>
      <c r="AC444" s="349" t="e">
        <f>VLOOKUP(Y444,CONTROLES!$A$6:$Y$1048576,2,FALSE)</f>
        <v>#N/A</v>
      </c>
      <c r="AD444" s="349"/>
      <c r="AE444" s="349"/>
      <c r="AF444" s="349"/>
      <c r="AG444" s="349"/>
      <c r="AH444" s="349"/>
      <c r="AI444" s="349"/>
      <c r="AJ444" s="349"/>
      <c r="AK444" s="349"/>
      <c r="AL444" s="349" t="str">
        <f>IFERROR(VLOOKUP(AB444,CONTROLES!$A$5:$Y$297,2,FALSE),"")</f>
        <v/>
      </c>
      <c r="AM444" s="349"/>
      <c r="AN444" s="349"/>
      <c r="AO444" s="350" t="str">
        <f>IFERROR(VLOOKUP(Y444,CONTROLES!$A$6:$Y$25,24,FALSE),"")</f>
        <v/>
      </c>
      <c r="AP444" s="350" t="str">
        <f>IFERROR(VLOOKUP(Z444,CONTROLES!$A$6:$Y$25,24,FALSE),"")</f>
        <v/>
      </c>
      <c r="AQ444" s="350" t="str">
        <f>IFERROR(VLOOKUP(AA444,CONTROLES!$A$6:$Y$25,24,FALSE),"")</f>
        <v/>
      </c>
      <c r="AR444" s="350" t="str">
        <f>IFERROR(VLOOKUP(AB444,CONTROLES!$A$6:$Y$25,24,FALSE),"")</f>
        <v/>
      </c>
      <c r="AS444" s="349" t="str">
        <f>IFERROR(VLOOKUP(Y444,CONTROLES!$A$6:$Y$25,5,FALSE),"")</f>
        <v/>
      </c>
      <c r="AT444" s="349" t="str">
        <f>IFERROR(VLOOKUP(Z444,CONTROLES!$A$6:$Y$25,5,FALSE),"")</f>
        <v/>
      </c>
      <c r="AU444" s="349" t="str">
        <f>IFERROR(VLOOKUP(AA444,CONTROLES!$A$6:$Y$25,5,FALSE),"")</f>
        <v/>
      </c>
      <c r="AV444" s="349" t="str">
        <f>IFERROR(VLOOKUP(AB444,CONTROLES!$A$6:$Y$25,5,FALSE),"")</f>
        <v/>
      </c>
      <c r="AW444" s="351">
        <f t="shared" si="48"/>
        <v>0</v>
      </c>
      <c r="AX444" s="351">
        <f t="shared" si="49"/>
        <v>0</v>
      </c>
      <c r="AY444" s="551"/>
      <c r="AZ444" s="460"/>
      <c r="BA444" s="552"/>
      <c r="BB444" s="458"/>
      <c r="BC444" s="460"/>
      <c r="BD444" s="462"/>
      <c r="BE444" s="526"/>
      <c r="BF444" s="630"/>
      <c r="BG444" s="620"/>
      <c r="BH444" s="554"/>
      <c r="BI444" s="530"/>
      <c r="BJ444" s="475"/>
      <c r="BK444" s="475"/>
    </row>
    <row r="445" spans="1:63" ht="14.25" customHeight="1" x14ac:dyDescent="0.25">
      <c r="A445" s="564">
        <f>A438+1</f>
        <v>64</v>
      </c>
      <c r="B445" s="565" t="s">
        <v>617</v>
      </c>
      <c r="C445" s="595" t="s">
        <v>534</v>
      </c>
      <c r="D445" s="476" t="s">
        <v>618</v>
      </c>
      <c r="E445" s="476" t="s">
        <v>619</v>
      </c>
      <c r="F445" s="636" t="s">
        <v>132</v>
      </c>
      <c r="G445" s="636" t="s">
        <v>133</v>
      </c>
      <c r="H445" s="636" t="s">
        <v>134</v>
      </c>
      <c r="I445" s="476" t="s">
        <v>620</v>
      </c>
      <c r="J445" s="346">
        <v>1</v>
      </c>
      <c r="K445" s="347" t="s">
        <v>621</v>
      </c>
      <c r="L445" s="595" t="s">
        <v>622</v>
      </c>
      <c r="M445" s="595" t="s">
        <v>160</v>
      </c>
      <c r="N445" s="622" t="s">
        <v>381</v>
      </c>
      <c r="O445" s="477" t="s">
        <v>382</v>
      </c>
      <c r="P445" s="477" t="s">
        <v>623</v>
      </c>
      <c r="Q445" s="477" t="s">
        <v>624</v>
      </c>
      <c r="R445" s="595" t="s">
        <v>625</v>
      </c>
      <c r="S445" s="348" t="s">
        <v>144</v>
      </c>
      <c r="T445" s="348">
        <f>IFERROR(VLOOKUP($S445,TABLAS!$A$10:$B$14,2,FALSE),0)</f>
        <v>5</v>
      </c>
      <c r="U445" s="477" t="s">
        <v>145</v>
      </c>
      <c r="V445" s="524">
        <f>IFERROR(VLOOKUP($U445,TABLAS!$A$2:$B$6,2,FALSE),0)</f>
        <v>3</v>
      </c>
      <c r="W445" s="524" t="str">
        <f t="shared" ref="W445" si="53">MAX($T445:$T451)&amp;V445</f>
        <v>53</v>
      </c>
      <c r="X445" s="526" t="str">
        <f>IF(OR(W445="11",W445="12",W445="21",W445="22",W445="31"),"BAJO",IF(OR(W445="13",W445="23",W445="32",W445="41"),"LEVE",IF(OR(W445="14",W445="15",W445="24",W445="33",W445="43",W445="42",W445="52",W445="51"),"MODERADO",IF(OR(W445="25",W445="34",W445="35",W445="44",W445="45",W445="53",W445="54",W445="55"),"IMPORTANTE"))))</f>
        <v>IMPORTANTE</v>
      </c>
      <c r="Y445" s="349">
        <v>234</v>
      </c>
      <c r="Z445" s="349"/>
      <c r="AA445" s="349"/>
      <c r="AB445" s="349"/>
      <c r="AC445" s="349" t="str">
        <f>VLOOKUP(Y445,CONTROLES!$A$6:$Y$1048576,2,FALSE)</f>
        <v>Aplicación de los correctivos por parte de la subg Administrativa</v>
      </c>
      <c r="AD445" s="349"/>
      <c r="AE445" s="349"/>
      <c r="AF445" s="349"/>
      <c r="AG445" s="349"/>
      <c r="AH445" s="349"/>
      <c r="AI445" s="349"/>
      <c r="AJ445" s="349"/>
      <c r="AK445" s="349"/>
      <c r="AL445" s="349" t="str">
        <f>IFERROR(VLOOKUP(AB445,CONTROLES!$A$5:$Y$297,2,FALSE),"")</f>
        <v/>
      </c>
      <c r="AM445" s="349"/>
      <c r="AN445" s="349"/>
      <c r="AO445" s="350" t="str">
        <f>IFERROR(VLOOKUP(Y445,CONTROLES!$A$6:$Y$25,24,FALSE),"")</f>
        <v/>
      </c>
      <c r="AP445" s="350" t="str">
        <f>IFERROR(VLOOKUP(Z445,CONTROLES!$A$6:$Y$25,24,FALSE),"")</f>
        <v/>
      </c>
      <c r="AQ445" s="350" t="str">
        <f>IFERROR(VLOOKUP(AA445,CONTROLES!$A$6:$Y$25,24,FALSE),"")</f>
        <v/>
      </c>
      <c r="AR445" s="350" t="str">
        <f>IFERROR(VLOOKUP(AB445,CONTROLES!$A$6:$Y$25,24,FALSE),"")</f>
        <v/>
      </c>
      <c r="AS445" s="349" t="str">
        <f>IFERROR(VLOOKUP(Y445,CONTROLES!$A$6:$Y$25,5,FALSE),"")</f>
        <v/>
      </c>
      <c r="AT445" s="349" t="str">
        <f>IFERROR(VLOOKUP(Z445,CONTROLES!$A$6:$Y$25,5,FALSE),"")</f>
        <v/>
      </c>
      <c r="AU445" s="349" t="str">
        <f>IFERROR(VLOOKUP(AA445,CONTROLES!$A$6:$Y$25,5,FALSE),"")</f>
        <v/>
      </c>
      <c r="AV445" s="349" t="str">
        <f>IFERROR(VLOOKUP(AB445,CONTROLES!$A$6:$Y$25,5,FALSE),"")</f>
        <v/>
      </c>
      <c r="AW445" s="351">
        <f t="shared" si="48"/>
        <v>0</v>
      </c>
      <c r="AX445" s="351">
        <f t="shared" si="49"/>
        <v>0</v>
      </c>
      <c r="AY445" s="528" t="str">
        <f>IF(MAX(AX445:AX451)&gt;MAX(BF445:BF451),"Consecuencia",IF(MAX(AX445:AX451)&gt;MAX(BF445:BF451),"Probabilidad",""))</f>
        <v/>
      </c>
      <c r="AZ445" s="460">
        <f>IF(AY445="Probabilidad",MAX(BF445:BF451),MAX(AX445:AX451))</f>
        <v>0</v>
      </c>
      <c r="BA445" s="456" t="str" cm="1">
        <f t="array" ref="BA445">IF(OR(AY445="Consecuencia",AY445="Probabilidad"),IF(AZ445&lt;CONTROLES!$AA$16:$AB$16,IF(AND(AZ445&gt;=CONTROLES!$AA$15,AZ445&lt;CONTROLES!$AB$15),CONTROLES!$AC$15,IF(AND(AZ445&gt;=CONTROLES!$AA$14,AZ445&lt;CONTROLES!$AB$14),CONTROLES!$AC$14,IF(AND(AZ445&gt;=CONTROLES!$AA$13,AZ445&lt;CONTROLES!$AB$13),CONTROLES!$AC$13,IF(AND(AZ445&gt;=CONTROLES!$AA$12,AZ445&lt;=CONTROLES!$AB$12),CONTROLES!$AC$12))))),"")</f>
        <v/>
      </c>
      <c r="BB445" s="458" t="s">
        <v>144</v>
      </c>
      <c r="BC445" s="460">
        <f>VLOOKUP(BB445,TABLAS!$A$10:$B$14,2,FALSE)</f>
        <v>5</v>
      </c>
      <c r="BD445" s="462" t="s">
        <v>211</v>
      </c>
      <c r="BE445" s="526">
        <f>VLOOKUP(BD445,TABLAS!$A$2:$B$6,2,FALSE)</f>
        <v>2</v>
      </c>
      <c r="BF445" s="618" t="str">
        <f>BC445&amp;BE445</f>
        <v>52</v>
      </c>
      <c r="BG445" s="620" t="str">
        <f>IF(OR(BF445="11",BF445="12",BF445="21",BF445="22",BF445="31"),"BAJO",IF(OR(BF445="13",BF445="23",BF445="32",BF445="41"),"LEVE",IF(OR(BF445="14",BF445="15",BF445="24",BF445="33",BF445="43",BF445="42",BF445="52",BF445="51"),"MODERADO",IF(OR(BF445="25",BF445="34",BF445="35",BF445="44",BF445="45",BF445="53",BF445="54",BF445="55"),"IMPORTANTE",""))))</f>
        <v>MODERADO</v>
      </c>
      <c r="BH445" s="491" t="s">
        <v>148</v>
      </c>
      <c r="BI445" s="530" t="s">
        <v>189</v>
      </c>
      <c r="BJ445" s="475" t="str">
        <f>IF(BH445="SI","NO","SI")</f>
        <v>NO</v>
      </c>
      <c r="BK445" s="475"/>
    </row>
    <row r="446" spans="1:63" ht="14.25" customHeight="1" x14ac:dyDescent="0.25">
      <c r="A446" s="564"/>
      <c r="B446" s="566"/>
      <c r="C446" s="595"/>
      <c r="D446" s="481"/>
      <c r="E446" s="481"/>
      <c r="F446" s="636"/>
      <c r="G446" s="636"/>
      <c r="H446" s="636"/>
      <c r="I446" s="481"/>
      <c r="J446" s="346">
        <v>2</v>
      </c>
      <c r="K446" s="347" t="s">
        <v>626</v>
      </c>
      <c r="L446" s="595"/>
      <c r="M446" s="595"/>
      <c r="N446" s="622"/>
      <c r="O446" s="477"/>
      <c r="P446" s="477"/>
      <c r="Q446" s="477"/>
      <c r="R446" s="595"/>
      <c r="S446" s="348" t="s">
        <v>169</v>
      </c>
      <c r="T446" s="348">
        <f>IFERROR(VLOOKUP($S446,TABLAS!$A$10:$B$14,2,FALSE),0)</f>
        <v>4</v>
      </c>
      <c r="U446" s="477"/>
      <c r="V446" s="524"/>
      <c r="W446" s="524"/>
      <c r="X446" s="526"/>
      <c r="Y446" s="349">
        <v>3</v>
      </c>
      <c r="Z446" s="349"/>
      <c r="AA446" s="349"/>
      <c r="AB446" s="349"/>
      <c r="AC446" s="349" t="str">
        <f>VLOOKUP(Y446,CONTROLES!$A$6:$Y$1048576,2,FALSE)</f>
        <v>Ejecución del plan de capacitaciones</v>
      </c>
      <c r="AD446" s="349"/>
      <c r="AE446" s="349"/>
      <c r="AF446" s="349"/>
      <c r="AG446" s="349"/>
      <c r="AH446" s="349"/>
      <c r="AI446" s="349"/>
      <c r="AJ446" s="349"/>
      <c r="AK446" s="349"/>
      <c r="AL446" s="349" t="str">
        <f>IFERROR(VLOOKUP(AB446,CONTROLES!$A$5:$Y$297,2,FALSE),"")</f>
        <v/>
      </c>
      <c r="AM446" s="349"/>
      <c r="AN446" s="349"/>
      <c r="AO446" s="350">
        <f>IFERROR(VLOOKUP(Y446,CONTROLES!$A$6:$Y$25,24,FALSE),"")</f>
        <v>0.78</v>
      </c>
      <c r="AP446" s="350" t="str">
        <f>IFERROR(VLOOKUP(Z446,CONTROLES!$A$6:$Y$25,24,FALSE),"")</f>
        <v/>
      </c>
      <c r="AQ446" s="350" t="str">
        <f>IFERROR(VLOOKUP(AA446,CONTROLES!$A$6:$Y$25,24,FALSE),"")</f>
        <v/>
      </c>
      <c r="AR446" s="350" t="str">
        <f>IFERROR(VLOOKUP(AB446,CONTROLES!$A$6:$Y$25,24,FALSE),"")</f>
        <v/>
      </c>
      <c r="AS446" s="349" t="str">
        <f>IFERROR(VLOOKUP(Y446,CONTROLES!$A$6:$Y$25,5,FALSE),"")</f>
        <v>Probabilidad</v>
      </c>
      <c r="AT446" s="349" t="str">
        <f>IFERROR(VLOOKUP(Z446,CONTROLES!$A$6:$Y$25,5,FALSE),"")</f>
        <v/>
      </c>
      <c r="AU446" s="349" t="str">
        <f>IFERROR(VLOOKUP(AA446,CONTROLES!$A$6:$Y$25,5,FALSE),"")</f>
        <v/>
      </c>
      <c r="AV446" s="349" t="str">
        <f>IFERROR(VLOOKUP(AB446,CONTROLES!$A$6:$Y$25,5,FALSE),"")</f>
        <v/>
      </c>
      <c r="AW446" s="351">
        <f t="shared" si="48"/>
        <v>0.78</v>
      </c>
      <c r="AX446" s="351">
        <f t="shared" si="49"/>
        <v>0</v>
      </c>
      <c r="AY446" s="529"/>
      <c r="AZ446" s="460"/>
      <c r="BA446" s="457"/>
      <c r="BB446" s="458"/>
      <c r="BC446" s="460"/>
      <c r="BD446" s="462"/>
      <c r="BE446" s="526"/>
      <c r="BF446" s="619"/>
      <c r="BG446" s="620"/>
      <c r="BH446" s="492"/>
      <c r="BI446" s="530"/>
      <c r="BJ446" s="475"/>
      <c r="BK446" s="475"/>
    </row>
    <row r="447" spans="1:63" ht="14.25" customHeight="1" x14ac:dyDescent="0.25">
      <c r="A447" s="564"/>
      <c r="B447" s="566"/>
      <c r="C447" s="595"/>
      <c r="D447" s="481"/>
      <c r="E447" s="481"/>
      <c r="F447" s="636"/>
      <c r="G447" s="636"/>
      <c r="H447" s="636"/>
      <c r="I447" s="481"/>
      <c r="J447" s="346">
        <v>3</v>
      </c>
      <c r="K447" s="347" t="s">
        <v>627</v>
      </c>
      <c r="L447" s="595"/>
      <c r="M447" s="595"/>
      <c r="N447" s="622"/>
      <c r="O447" s="477"/>
      <c r="P447" s="477"/>
      <c r="Q447" s="477"/>
      <c r="R447" s="595"/>
      <c r="S447" s="348" t="s">
        <v>146</v>
      </c>
      <c r="T447" s="348">
        <f>IFERROR(VLOOKUP($S447,TABLAS!$A$10:$B$14,2,FALSE),0)</f>
        <v>3</v>
      </c>
      <c r="U447" s="477"/>
      <c r="V447" s="524"/>
      <c r="W447" s="524"/>
      <c r="X447" s="526"/>
      <c r="Y447" s="349">
        <v>235</v>
      </c>
      <c r="Z447" s="349"/>
      <c r="AA447" s="349"/>
      <c r="AB447" s="349"/>
      <c r="AC447" s="349" t="str">
        <f>VLOOKUP(Y447,CONTROLES!$A$6:$Y$1048576,2,FALSE)</f>
        <v>Comprobar la evidencia de la ejecucón de la directriz mediante el correo electrónico</v>
      </c>
      <c r="AD447" s="349"/>
      <c r="AE447" s="349"/>
      <c r="AF447" s="349"/>
      <c r="AG447" s="349"/>
      <c r="AH447" s="349"/>
      <c r="AI447" s="349"/>
      <c r="AJ447" s="349"/>
      <c r="AK447" s="349"/>
      <c r="AL447" s="349" t="str">
        <f>IFERROR(VLOOKUP(AB447,CONTROLES!$A$5:$Y$297,2,FALSE),"")</f>
        <v/>
      </c>
      <c r="AM447" s="349"/>
      <c r="AN447" s="349"/>
      <c r="AO447" s="350" t="str">
        <f>IFERROR(VLOOKUP(Y447,CONTROLES!$A$6:$Y$25,24,FALSE),"")</f>
        <v/>
      </c>
      <c r="AP447" s="350" t="str">
        <f>IFERROR(VLOOKUP(Z447,CONTROLES!$A$6:$Y$25,24,FALSE),"")</f>
        <v/>
      </c>
      <c r="AQ447" s="350" t="str">
        <f>IFERROR(VLOOKUP(AA447,CONTROLES!$A$6:$Y$25,24,FALSE),"")</f>
        <v/>
      </c>
      <c r="AR447" s="350" t="str">
        <f>IFERROR(VLOOKUP(AB447,CONTROLES!$A$6:$Y$25,24,FALSE),"")</f>
        <v/>
      </c>
      <c r="AS447" s="349" t="str">
        <f>IFERROR(VLOOKUP(Y447,CONTROLES!$A$6:$Y$25,5,FALSE),"")</f>
        <v/>
      </c>
      <c r="AT447" s="349" t="str">
        <f>IFERROR(VLOOKUP(Z447,CONTROLES!$A$6:$Y$25,5,FALSE),"")</f>
        <v/>
      </c>
      <c r="AU447" s="349" t="str">
        <f>IFERROR(VLOOKUP(AA447,CONTROLES!$A$6:$Y$25,5,FALSE),"")</f>
        <v/>
      </c>
      <c r="AV447" s="349" t="str">
        <f>IFERROR(VLOOKUP(AB447,CONTROLES!$A$6:$Y$25,5,FALSE),"")</f>
        <v/>
      </c>
      <c r="AW447" s="351">
        <f t="shared" si="48"/>
        <v>0</v>
      </c>
      <c r="AX447" s="351">
        <f t="shared" si="49"/>
        <v>0</v>
      </c>
      <c r="AY447" s="529"/>
      <c r="AZ447" s="460"/>
      <c r="BA447" s="457"/>
      <c r="BB447" s="458"/>
      <c r="BC447" s="460"/>
      <c r="BD447" s="462"/>
      <c r="BE447" s="526"/>
      <c r="BF447" s="619"/>
      <c r="BG447" s="620"/>
      <c r="BH447" s="492"/>
      <c r="BI447" s="530"/>
      <c r="BJ447" s="475"/>
      <c r="BK447" s="475"/>
    </row>
    <row r="448" spans="1:63" ht="14.25" customHeight="1" x14ac:dyDescent="0.25">
      <c r="A448" s="564"/>
      <c r="B448" s="566"/>
      <c r="C448" s="595"/>
      <c r="D448" s="481"/>
      <c r="E448" s="481"/>
      <c r="F448" s="636"/>
      <c r="G448" s="636"/>
      <c r="H448" s="636"/>
      <c r="I448" s="481"/>
      <c r="J448" s="346"/>
      <c r="K448" s="347"/>
      <c r="L448" s="595"/>
      <c r="M448" s="595"/>
      <c r="N448" s="622"/>
      <c r="O448" s="477"/>
      <c r="P448" s="477"/>
      <c r="Q448" s="477"/>
      <c r="R448" s="595"/>
      <c r="S448" s="348"/>
      <c r="T448" s="348">
        <f>IFERROR(VLOOKUP($S448,TABLAS!$A$10:$B$14,2,FALSE),0)</f>
        <v>0</v>
      </c>
      <c r="U448" s="477"/>
      <c r="V448" s="524"/>
      <c r="W448" s="524"/>
      <c r="X448" s="526"/>
      <c r="Y448" s="349"/>
      <c r="Z448" s="349"/>
      <c r="AA448" s="349"/>
      <c r="AB448" s="349"/>
      <c r="AC448" s="349" t="e">
        <f>VLOOKUP(Y448,CONTROLES!$A$6:$Y$1048576,2,FALSE)</f>
        <v>#N/A</v>
      </c>
      <c r="AD448" s="349"/>
      <c r="AE448" s="349"/>
      <c r="AF448" s="349"/>
      <c r="AG448" s="349"/>
      <c r="AH448" s="349"/>
      <c r="AI448" s="349"/>
      <c r="AJ448" s="349"/>
      <c r="AK448" s="349"/>
      <c r="AL448" s="349" t="str">
        <f>IFERROR(VLOOKUP(AB448,CONTROLES!$A$5:$Y$297,2,FALSE),"")</f>
        <v/>
      </c>
      <c r="AM448" s="349"/>
      <c r="AN448" s="349"/>
      <c r="AO448" s="350" t="str">
        <f>IFERROR(VLOOKUP(Y448,CONTROLES!$A$6:$Y$25,24,FALSE),"")</f>
        <v/>
      </c>
      <c r="AP448" s="350" t="str">
        <f>IFERROR(VLOOKUP(Z448,CONTROLES!$A$6:$Y$25,24,FALSE),"")</f>
        <v/>
      </c>
      <c r="AQ448" s="350" t="str">
        <f>IFERROR(VLOOKUP(AA448,CONTROLES!$A$6:$Y$25,24,FALSE),"")</f>
        <v/>
      </c>
      <c r="AR448" s="350" t="str">
        <f>IFERROR(VLOOKUP(AB448,CONTROLES!$A$6:$Y$25,24,FALSE),"")</f>
        <v/>
      </c>
      <c r="AS448" s="349" t="str">
        <f>IFERROR(VLOOKUP(Y448,CONTROLES!$A$6:$Y$25,5,FALSE),"")</f>
        <v/>
      </c>
      <c r="AT448" s="349" t="str">
        <f>IFERROR(VLOOKUP(Z448,CONTROLES!$A$6:$Y$25,5,FALSE),"")</f>
        <v/>
      </c>
      <c r="AU448" s="349" t="str">
        <f>IFERROR(VLOOKUP(AA448,CONTROLES!$A$6:$Y$25,5,FALSE),"")</f>
        <v/>
      </c>
      <c r="AV448" s="349" t="str">
        <f>IFERROR(VLOOKUP(AB448,CONTROLES!$A$6:$Y$25,5,FALSE),"")</f>
        <v/>
      </c>
      <c r="AW448" s="351">
        <f t="shared" si="48"/>
        <v>0</v>
      </c>
      <c r="AX448" s="351">
        <f t="shared" si="49"/>
        <v>0</v>
      </c>
      <c r="AY448" s="529"/>
      <c r="AZ448" s="460"/>
      <c r="BA448" s="457"/>
      <c r="BB448" s="458"/>
      <c r="BC448" s="460"/>
      <c r="BD448" s="462"/>
      <c r="BE448" s="526"/>
      <c r="BF448" s="619"/>
      <c r="BG448" s="620"/>
      <c r="BH448" s="492"/>
      <c r="BI448" s="530"/>
      <c r="BJ448" s="475"/>
      <c r="BK448" s="475"/>
    </row>
    <row r="449" spans="1:63" ht="14.25" customHeight="1" x14ac:dyDescent="0.25">
      <c r="A449" s="564"/>
      <c r="B449" s="566"/>
      <c r="C449" s="595"/>
      <c r="D449" s="481"/>
      <c r="E449" s="481"/>
      <c r="F449" s="636"/>
      <c r="G449" s="636"/>
      <c r="H449" s="636"/>
      <c r="I449" s="481"/>
      <c r="J449" s="346"/>
      <c r="K449" s="347"/>
      <c r="L449" s="595"/>
      <c r="M449" s="595"/>
      <c r="N449" s="622"/>
      <c r="O449" s="477"/>
      <c r="P449" s="477"/>
      <c r="Q449" s="477"/>
      <c r="R449" s="595"/>
      <c r="S449" s="348"/>
      <c r="T449" s="348">
        <f>IFERROR(VLOOKUP($S449,TABLAS!$A$10:$B$14,2,FALSE),0)</f>
        <v>0</v>
      </c>
      <c r="U449" s="477"/>
      <c r="V449" s="524"/>
      <c r="W449" s="524"/>
      <c r="X449" s="526"/>
      <c r="Y449" s="349"/>
      <c r="Z449" s="349"/>
      <c r="AA449" s="349"/>
      <c r="AB449" s="349"/>
      <c r="AC449" s="349" t="e">
        <f>VLOOKUP(Y449,CONTROLES!$A$6:$Y$1048576,2,FALSE)</f>
        <v>#N/A</v>
      </c>
      <c r="AD449" s="349"/>
      <c r="AE449" s="349"/>
      <c r="AF449" s="349"/>
      <c r="AG449" s="349"/>
      <c r="AH449" s="349"/>
      <c r="AI449" s="349"/>
      <c r="AJ449" s="349"/>
      <c r="AK449" s="349"/>
      <c r="AL449" s="349" t="str">
        <f>IFERROR(VLOOKUP(AB449,CONTROLES!$A$5:$Y$297,2,FALSE),"")</f>
        <v/>
      </c>
      <c r="AM449" s="349"/>
      <c r="AN449" s="349"/>
      <c r="AO449" s="350" t="str">
        <f>IFERROR(VLOOKUP(Y449,CONTROLES!$A$6:$Y$25,24,FALSE),"")</f>
        <v/>
      </c>
      <c r="AP449" s="350" t="str">
        <f>IFERROR(VLOOKUP(Z449,CONTROLES!$A$6:$Y$25,24,FALSE),"")</f>
        <v/>
      </c>
      <c r="AQ449" s="350" t="str">
        <f>IFERROR(VLOOKUP(AA449,CONTROLES!$A$6:$Y$25,24,FALSE),"")</f>
        <v/>
      </c>
      <c r="AR449" s="350" t="str">
        <f>IFERROR(VLOOKUP(AB449,CONTROLES!$A$6:$Y$25,24,FALSE),"")</f>
        <v/>
      </c>
      <c r="AS449" s="349" t="str">
        <f>IFERROR(VLOOKUP(Y449,CONTROLES!$A$6:$Y$25,5,FALSE),"")</f>
        <v/>
      </c>
      <c r="AT449" s="349" t="str">
        <f>IFERROR(VLOOKUP(Z449,CONTROLES!$A$6:$Y$25,5,FALSE),"")</f>
        <v/>
      </c>
      <c r="AU449" s="349" t="str">
        <f>IFERROR(VLOOKUP(AA449,CONTROLES!$A$6:$Y$25,5,FALSE),"")</f>
        <v/>
      </c>
      <c r="AV449" s="349" t="str">
        <f>IFERROR(VLOOKUP(AB449,CONTROLES!$A$6:$Y$25,5,FALSE),"")</f>
        <v/>
      </c>
      <c r="AW449" s="351">
        <f t="shared" si="48"/>
        <v>0</v>
      </c>
      <c r="AX449" s="351">
        <f t="shared" si="49"/>
        <v>0</v>
      </c>
      <c r="AY449" s="529"/>
      <c r="AZ449" s="460"/>
      <c r="BA449" s="457"/>
      <c r="BB449" s="458"/>
      <c r="BC449" s="460"/>
      <c r="BD449" s="462"/>
      <c r="BE449" s="526"/>
      <c r="BF449" s="619"/>
      <c r="BG449" s="620"/>
      <c r="BH449" s="492"/>
      <c r="BI449" s="530"/>
      <c r="BJ449" s="475"/>
      <c r="BK449" s="475"/>
    </row>
    <row r="450" spans="1:63" ht="14.25" customHeight="1" x14ac:dyDescent="0.25">
      <c r="A450" s="564"/>
      <c r="B450" s="566"/>
      <c r="C450" s="595"/>
      <c r="D450" s="481"/>
      <c r="E450" s="481"/>
      <c r="F450" s="636"/>
      <c r="G450" s="636"/>
      <c r="H450" s="636"/>
      <c r="I450" s="481"/>
      <c r="J450" s="346"/>
      <c r="K450" s="347"/>
      <c r="L450" s="595"/>
      <c r="M450" s="595"/>
      <c r="N450" s="622"/>
      <c r="O450" s="477"/>
      <c r="P450" s="477"/>
      <c r="Q450" s="477"/>
      <c r="R450" s="595"/>
      <c r="S450" s="348"/>
      <c r="T450" s="348">
        <f>IFERROR(VLOOKUP($S450,TABLAS!$A$10:$B$14,2,FALSE),0)</f>
        <v>0</v>
      </c>
      <c r="U450" s="477"/>
      <c r="V450" s="524"/>
      <c r="W450" s="524"/>
      <c r="X450" s="526"/>
      <c r="Y450" s="349"/>
      <c r="Z450" s="349"/>
      <c r="AA450" s="349"/>
      <c r="AB450" s="349"/>
      <c r="AC450" s="349" t="e">
        <f>VLOOKUP(Y450,CONTROLES!$A$6:$Y$1048576,2,FALSE)</f>
        <v>#N/A</v>
      </c>
      <c r="AD450" s="349"/>
      <c r="AE450" s="349"/>
      <c r="AF450" s="349"/>
      <c r="AG450" s="349"/>
      <c r="AH450" s="349"/>
      <c r="AI450" s="349"/>
      <c r="AJ450" s="349"/>
      <c r="AK450" s="349"/>
      <c r="AL450" s="349" t="str">
        <f>IFERROR(VLOOKUP(AB450,CONTROLES!$A$5:$Y$297,2,FALSE),"")</f>
        <v/>
      </c>
      <c r="AM450" s="349"/>
      <c r="AN450" s="349"/>
      <c r="AO450" s="350" t="str">
        <f>IFERROR(VLOOKUP(Y450,CONTROLES!$A$6:$Y$25,24,FALSE),"")</f>
        <v/>
      </c>
      <c r="AP450" s="350" t="str">
        <f>IFERROR(VLOOKUP(Z450,CONTROLES!$A$6:$Y$25,24,FALSE),"")</f>
        <v/>
      </c>
      <c r="AQ450" s="350" t="str">
        <f>IFERROR(VLOOKUP(AA450,CONTROLES!$A$6:$Y$25,24,FALSE),"")</f>
        <v/>
      </c>
      <c r="AR450" s="350" t="str">
        <f>IFERROR(VLOOKUP(AB450,CONTROLES!$A$6:$Y$25,24,FALSE),"")</f>
        <v/>
      </c>
      <c r="AS450" s="349" t="str">
        <f>IFERROR(VLOOKUP(Y450,CONTROLES!$A$6:$Y$25,5,FALSE),"")</f>
        <v/>
      </c>
      <c r="AT450" s="349" t="str">
        <f>IFERROR(VLOOKUP(Z450,CONTROLES!$A$6:$Y$25,5,FALSE),"")</f>
        <v/>
      </c>
      <c r="AU450" s="349" t="str">
        <f>IFERROR(VLOOKUP(AA450,CONTROLES!$A$6:$Y$25,5,FALSE),"")</f>
        <v/>
      </c>
      <c r="AV450" s="349" t="str">
        <f>IFERROR(VLOOKUP(AB450,CONTROLES!$A$6:$Y$25,5,FALSE),"")</f>
        <v/>
      </c>
      <c r="AW450" s="351">
        <f t="shared" si="48"/>
        <v>0</v>
      </c>
      <c r="AX450" s="351">
        <f t="shared" si="49"/>
        <v>0</v>
      </c>
      <c r="AY450" s="529"/>
      <c r="AZ450" s="460"/>
      <c r="BA450" s="457"/>
      <c r="BB450" s="458"/>
      <c r="BC450" s="460"/>
      <c r="BD450" s="462"/>
      <c r="BE450" s="526"/>
      <c r="BF450" s="619"/>
      <c r="BG450" s="620"/>
      <c r="BH450" s="492"/>
      <c r="BI450" s="530"/>
      <c r="BJ450" s="475"/>
      <c r="BK450" s="475"/>
    </row>
    <row r="451" spans="1:63" ht="14.25" customHeight="1" x14ac:dyDescent="0.25">
      <c r="A451" s="564"/>
      <c r="B451" s="567"/>
      <c r="C451" s="595"/>
      <c r="D451" s="482"/>
      <c r="E451" s="482"/>
      <c r="F451" s="636"/>
      <c r="G451" s="636"/>
      <c r="H451" s="636"/>
      <c r="I451" s="482"/>
      <c r="J451" s="346"/>
      <c r="K451" s="347"/>
      <c r="L451" s="595"/>
      <c r="M451" s="595"/>
      <c r="N451" s="622"/>
      <c r="O451" s="477"/>
      <c r="P451" s="477"/>
      <c r="Q451" s="477"/>
      <c r="R451" s="595"/>
      <c r="S451" s="348"/>
      <c r="T451" s="348">
        <f>IFERROR(VLOOKUP($S451,TABLAS!$A$10:$B$14,2,FALSE),0)</f>
        <v>0</v>
      </c>
      <c r="U451" s="477"/>
      <c r="V451" s="524"/>
      <c r="W451" s="524"/>
      <c r="X451" s="526"/>
      <c r="Y451" s="349"/>
      <c r="Z451" s="349"/>
      <c r="AA451" s="349"/>
      <c r="AB451" s="349"/>
      <c r="AC451" s="349" t="e">
        <f>VLOOKUP(Y451,CONTROLES!$A$6:$Y$1048576,2,FALSE)</f>
        <v>#N/A</v>
      </c>
      <c r="AD451" s="349"/>
      <c r="AE451" s="349"/>
      <c r="AF451" s="349"/>
      <c r="AG451" s="349"/>
      <c r="AH451" s="349"/>
      <c r="AI451" s="349"/>
      <c r="AJ451" s="349"/>
      <c r="AK451" s="349"/>
      <c r="AL451" s="349" t="str">
        <f>IFERROR(VLOOKUP(AB451,CONTROLES!$A$5:$Y$297,2,FALSE),"")</f>
        <v/>
      </c>
      <c r="AM451" s="349"/>
      <c r="AN451" s="349"/>
      <c r="AO451" s="350" t="str">
        <f>IFERROR(VLOOKUP(Y451,CONTROLES!$A$6:$Y$25,24,FALSE),"")</f>
        <v/>
      </c>
      <c r="AP451" s="350" t="str">
        <f>IFERROR(VLOOKUP(Z451,CONTROLES!$A$6:$Y$25,24,FALSE),"")</f>
        <v/>
      </c>
      <c r="AQ451" s="350" t="str">
        <f>IFERROR(VLOOKUP(AA451,CONTROLES!$A$6:$Y$25,24,FALSE),"")</f>
        <v/>
      </c>
      <c r="AR451" s="350" t="str">
        <f>IFERROR(VLOOKUP(AB451,CONTROLES!$A$6:$Y$25,24,FALSE),"")</f>
        <v/>
      </c>
      <c r="AS451" s="349" t="str">
        <f>IFERROR(VLOOKUP(Y451,CONTROLES!$A$6:$Y$25,5,FALSE),"")</f>
        <v/>
      </c>
      <c r="AT451" s="349" t="str">
        <f>IFERROR(VLOOKUP(Z451,CONTROLES!$A$6:$Y$25,5,FALSE),"")</f>
        <v/>
      </c>
      <c r="AU451" s="349" t="str">
        <f>IFERROR(VLOOKUP(AA451,CONTROLES!$A$6:$Y$25,5,FALSE),"")</f>
        <v/>
      </c>
      <c r="AV451" s="349" t="str">
        <f>IFERROR(VLOOKUP(AB451,CONTROLES!$A$6:$Y$25,5,FALSE),"")</f>
        <v/>
      </c>
      <c r="AW451" s="351">
        <f t="shared" si="48"/>
        <v>0</v>
      </c>
      <c r="AX451" s="351">
        <f t="shared" si="49"/>
        <v>0</v>
      </c>
      <c r="AY451" s="551"/>
      <c r="AZ451" s="460"/>
      <c r="BA451" s="552"/>
      <c r="BB451" s="458"/>
      <c r="BC451" s="460"/>
      <c r="BD451" s="462"/>
      <c r="BE451" s="526"/>
      <c r="BF451" s="630"/>
      <c r="BG451" s="620"/>
      <c r="BH451" s="554"/>
      <c r="BI451" s="530"/>
      <c r="BJ451" s="475"/>
      <c r="BK451" s="475"/>
    </row>
    <row r="452" spans="1:63" ht="14.25" customHeight="1" x14ac:dyDescent="0.25">
      <c r="A452" s="564">
        <f>A445+1</f>
        <v>65</v>
      </c>
      <c r="B452" s="565" t="s">
        <v>628</v>
      </c>
      <c r="C452" s="595" t="s">
        <v>629</v>
      </c>
      <c r="D452" s="476" t="s">
        <v>630</v>
      </c>
      <c r="E452" s="476" t="s">
        <v>631</v>
      </c>
      <c r="F452" s="636" t="s">
        <v>132</v>
      </c>
      <c r="G452" s="636" t="s">
        <v>133</v>
      </c>
      <c r="H452" s="636" t="s">
        <v>134</v>
      </c>
      <c r="I452" s="476" t="s">
        <v>632</v>
      </c>
      <c r="J452" s="346">
        <v>1</v>
      </c>
      <c r="K452" s="347" t="s">
        <v>633</v>
      </c>
      <c r="L452" s="595" t="s">
        <v>634</v>
      </c>
      <c r="M452" s="595" t="s">
        <v>160</v>
      </c>
      <c r="N452" s="622" t="s">
        <v>226</v>
      </c>
      <c r="O452" s="477" t="s">
        <v>635</v>
      </c>
      <c r="P452" s="477" t="s">
        <v>636</v>
      </c>
      <c r="Q452" s="477" t="s">
        <v>637</v>
      </c>
      <c r="R452" s="595" t="s">
        <v>210</v>
      </c>
      <c r="S452" s="348" t="s">
        <v>155</v>
      </c>
      <c r="T452" s="348">
        <f>IFERROR(VLOOKUP($S452,TABLAS!$A$10:$B$14,2,FALSE),0)</f>
        <v>2</v>
      </c>
      <c r="U452" s="477" t="s">
        <v>145</v>
      </c>
      <c r="V452" s="524">
        <f>IFERROR(VLOOKUP($U452,TABLAS!$A$2:$B$6,2,FALSE),0)</f>
        <v>3</v>
      </c>
      <c r="W452" s="524" t="str">
        <f t="shared" ref="W452" si="54">MAX($T452:$T458)&amp;V452</f>
        <v>23</v>
      </c>
      <c r="X452" s="526" t="str">
        <f>IF(OR(W452="11",W452="12",W452="21",W452="22",W452="31"),"BAJO",IF(OR(W452="13",W452="23",W452="32",W452="41"),"LEVE",IF(OR(W452="14",W452="15",W452="24",W452="33",W452="43",W452="42",W452="52",W452="51"),"MODERADO",IF(OR(W452="25",W452="34",W452="35",W452="44",W452="45",W452="53",W452="54",W452="55"),"IMPORTANTE"))))</f>
        <v>LEVE</v>
      </c>
      <c r="Y452" s="349">
        <v>190</v>
      </c>
      <c r="Z452" s="349"/>
      <c r="AA452" s="349"/>
      <c r="AB452" s="349"/>
      <c r="AC452" s="349" t="str">
        <f>VLOOKUP(Y452,CONTROLES!$A$6:$Y$1048576,2,FALSE)</f>
        <v xml:space="preserve">Procedimiento para la administración y actualización de la intranet </v>
      </c>
      <c r="AD452" s="349"/>
      <c r="AE452" s="349"/>
      <c r="AF452" s="349"/>
      <c r="AG452" s="349"/>
      <c r="AH452" s="349"/>
      <c r="AI452" s="349"/>
      <c r="AJ452" s="349"/>
      <c r="AK452" s="349"/>
      <c r="AL452" s="349" t="str">
        <f>IFERROR(VLOOKUP(AB452,CONTROLES!$A$5:$Y$297,2,FALSE),"")</f>
        <v/>
      </c>
      <c r="AM452" s="349"/>
      <c r="AN452" s="349"/>
      <c r="AO452" s="350" t="str">
        <f>IFERROR(VLOOKUP(Y452,CONTROLES!$A$6:$Y$25,24,FALSE),"")</f>
        <v/>
      </c>
      <c r="AP452" s="350" t="str">
        <f>IFERROR(VLOOKUP(Z452,CONTROLES!$A$6:$Y$25,24,FALSE),"")</f>
        <v/>
      </c>
      <c r="AQ452" s="350" t="str">
        <f>IFERROR(VLOOKUP(AA452,CONTROLES!$A$6:$Y$25,24,FALSE),"")</f>
        <v/>
      </c>
      <c r="AR452" s="350" t="str">
        <f>IFERROR(VLOOKUP(AB452,CONTROLES!$A$6:$Y$25,24,FALSE),"")</f>
        <v/>
      </c>
      <c r="AS452" s="349" t="str">
        <f>IFERROR(VLOOKUP(Y452,CONTROLES!$A$6:$Y$25,5,FALSE),"")</f>
        <v/>
      </c>
      <c r="AT452" s="349" t="str">
        <f>IFERROR(VLOOKUP(Z452,CONTROLES!$A$6:$Y$25,5,FALSE),"")</f>
        <v/>
      </c>
      <c r="AU452" s="349" t="str">
        <f>IFERROR(VLOOKUP(AA452,CONTROLES!$A$6:$Y$25,5,FALSE),"")</f>
        <v/>
      </c>
      <c r="AV452" s="349" t="str">
        <f>IFERROR(VLOOKUP(AB452,CONTROLES!$A$6:$Y$25,5,FALSE),"")</f>
        <v/>
      </c>
      <c r="AW452" s="351">
        <f t="shared" si="48"/>
        <v>0</v>
      </c>
      <c r="AX452" s="351">
        <f t="shared" si="49"/>
        <v>0</v>
      </c>
      <c r="AY452" s="528" t="str">
        <f>IF(MAX(AX452:AX458)&gt;MAX(BF452:BF458),"Consecuencia",IF(MAX(AX452:AX458)&gt;MAX(BF452:BF458),"Probabilidad",""))</f>
        <v/>
      </c>
      <c r="AZ452" s="460">
        <f>IF(AY452="Probabilidad",MAX(BF452:BF458),MAX(AX452:AX458))</f>
        <v>0</v>
      </c>
      <c r="BA452" s="456" t="str" cm="1">
        <f t="array" ref="BA452">IF(OR(AY452="Consecuencia",AY452="Probabilidad"),IF(AZ452&lt;CONTROLES!$AA$16:$AB$16,IF(AND(AZ452&gt;=CONTROLES!$AA$15,AZ452&lt;CONTROLES!$AB$15),CONTROLES!$AC$15,IF(AND(AZ452&gt;=CONTROLES!$AA$14,AZ452&lt;CONTROLES!$AB$14),CONTROLES!$AC$14,IF(AND(AZ452&gt;=CONTROLES!$AA$13,AZ452&lt;CONTROLES!$AB$13),CONTROLES!$AC$13,IF(AND(AZ452&gt;=CONTROLES!$AA$12,AZ452&lt;=CONTROLES!$AB$12),CONTROLES!$AC$12))))),"")</f>
        <v/>
      </c>
      <c r="BB452" s="458" t="s">
        <v>144</v>
      </c>
      <c r="BC452" s="460">
        <f>VLOOKUP(BB452,TABLAS!$A$10:$B$14,2,FALSE)</f>
        <v>5</v>
      </c>
      <c r="BD452" s="462" t="s">
        <v>211</v>
      </c>
      <c r="BE452" s="526">
        <f>VLOOKUP(BD452,TABLAS!$A$2:$B$6,2,FALSE)</f>
        <v>2</v>
      </c>
      <c r="BF452" s="618" t="str">
        <f>BC452&amp;BE452</f>
        <v>52</v>
      </c>
      <c r="BG452" s="620" t="str">
        <f>IF(OR(BF452="11",BF452="12",BF452="21",BF452="22",BF452="31"),"BAJO",IF(OR(BF452="13",BF452="23",BF452="32",BF452="41"),"LEVE",IF(OR(BF452="14",BF452="15",BF452="24",BF452="33",BF452="43",BF452="42",BF452="52",BF452="51"),"MODERADO",IF(OR(BF452="25",BF452="34",BF452="35",BF452="44",BF452="45",BF452="53",BF452="54",BF452="55"),"IMPORTANTE",""))))</f>
        <v>MODERADO</v>
      </c>
      <c r="BH452" s="491" t="s">
        <v>148</v>
      </c>
      <c r="BI452" s="530" t="s">
        <v>189</v>
      </c>
      <c r="BJ452" s="475" t="str">
        <f>IF(BH452="SI","NO","SI")</f>
        <v>NO</v>
      </c>
      <c r="BK452" s="475"/>
    </row>
    <row r="453" spans="1:63" ht="14.25" customHeight="1" x14ac:dyDescent="0.25">
      <c r="A453" s="564"/>
      <c r="B453" s="566"/>
      <c r="C453" s="595"/>
      <c r="D453" s="481"/>
      <c r="E453" s="481"/>
      <c r="F453" s="636"/>
      <c r="G453" s="636"/>
      <c r="H453" s="636"/>
      <c r="I453" s="481"/>
      <c r="J453" s="346">
        <v>2</v>
      </c>
      <c r="K453" s="347" t="s">
        <v>638</v>
      </c>
      <c r="L453" s="595"/>
      <c r="M453" s="595"/>
      <c r="N453" s="622"/>
      <c r="O453" s="477"/>
      <c r="P453" s="477"/>
      <c r="Q453" s="477"/>
      <c r="R453" s="595"/>
      <c r="S453" s="348" t="s">
        <v>155</v>
      </c>
      <c r="T453" s="348">
        <f>IFERROR(VLOOKUP($S453,TABLAS!$A$10:$B$14,2,FALSE),0)</f>
        <v>2</v>
      </c>
      <c r="U453" s="477"/>
      <c r="V453" s="524"/>
      <c r="W453" s="524"/>
      <c r="X453" s="526"/>
      <c r="Y453" s="349">
        <v>190</v>
      </c>
      <c r="Z453" s="349">
        <v>3</v>
      </c>
      <c r="AA453" s="349"/>
      <c r="AB453" s="349"/>
      <c r="AC453" s="349" t="str">
        <f>VLOOKUP(Y453,CONTROLES!$A$6:$Y$1048576,2,FALSE)</f>
        <v xml:space="preserve">Procedimiento para la administración y actualización de la intranet </v>
      </c>
      <c r="AD453" s="349"/>
      <c r="AE453" s="349"/>
      <c r="AF453" s="349"/>
      <c r="AG453" s="349"/>
      <c r="AH453" s="349"/>
      <c r="AI453" s="349"/>
      <c r="AJ453" s="349"/>
      <c r="AK453" s="349"/>
      <c r="AL453" s="349" t="str">
        <f>IFERROR(VLOOKUP(AB453,CONTROLES!$A$5:$Y$297,2,FALSE),"")</f>
        <v/>
      </c>
      <c r="AM453" s="349"/>
      <c r="AN453" s="349"/>
      <c r="AO453" s="350" t="str">
        <f>IFERROR(VLOOKUP(Y453,CONTROLES!$A$6:$Y$25,24,FALSE),"")</f>
        <v/>
      </c>
      <c r="AP453" s="350">
        <f>IFERROR(VLOOKUP(Z453,CONTROLES!$A$6:$Y$25,24,FALSE),"")</f>
        <v>0.78</v>
      </c>
      <c r="AQ453" s="350" t="str">
        <f>IFERROR(VLOOKUP(AA453,CONTROLES!$A$6:$Y$25,24,FALSE),"")</f>
        <v/>
      </c>
      <c r="AR453" s="350" t="str">
        <f>IFERROR(VLOOKUP(AB453,CONTROLES!$A$6:$Y$25,24,FALSE),"")</f>
        <v/>
      </c>
      <c r="AS453" s="349" t="str">
        <f>IFERROR(VLOOKUP(Y453,CONTROLES!$A$6:$Y$25,5,FALSE),"")</f>
        <v/>
      </c>
      <c r="AT453" s="349" t="str">
        <f>IFERROR(VLOOKUP(Z453,CONTROLES!$A$6:$Y$25,5,FALSE),"")</f>
        <v>Probabilidad</v>
      </c>
      <c r="AU453" s="349" t="str">
        <f>IFERROR(VLOOKUP(AA453,CONTROLES!$A$6:$Y$25,5,FALSE),"")</f>
        <v/>
      </c>
      <c r="AV453" s="349" t="str">
        <f>IFERROR(VLOOKUP(AB453,CONTROLES!$A$6:$Y$25,5,FALSE),"")</f>
        <v/>
      </c>
      <c r="AW453" s="351">
        <f t="shared" si="48"/>
        <v>0.78</v>
      </c>
      <c r="AX453" s="351">
        <f t="shared" si="49"/>
        <v>0</v>
      </c>
      <c r="AY453" s="529"/>
      <c r="AZ453" s="460"/>
      <c r="BA453" s="457"/>
      <c r="BB453" s="458"/>
      <c r="BC453" s="460"/>
      <c r="BD453" s="462"/>
      <c r="BE453" s="526"/>
      <c r="BF453" s="619"/>
      <c r="BG453" s="620"/>
      <c r="BH453" s="492"/>
      <c r="BI453" s="530"/>
      <c r="BJ453" s="475"/>
      <c r="BK453" s="475"/>
    </row>
    <row r="454" spans="1:63" ht="14.25" customHeight="1" x14ac:dyDescent="0.25">
      <c r="A454" s="564"/>
      <c r="B454" s="566"/>
      <c r="C454" s="595"/>
      <c r="D454" s="481"/>
      <c r="E454" s="481"/>
      <c r="F454" s="636"/>
      <c r="G454" s="636"/>
      <c r="H454" s="636"/>
      <c r="I454" s="481"/>
      <c r="J454" s="346"/>
      <c r="K454" s="347"/>
      <c r="L454" s="595"/>
      <c r="M454" s="595"/>
      <c r="N454" s="622"/>
      <c r="O454" s="477"/>
      <c r="P454" s="477"/>
      <c r="Q454" s="477"/>
      <c r="R454" s="595"/>
      <c r="S454" s="348"/>
      <c r="T454" s="348">
        <f>IFERROR(VLOOKUP($S454,TABLAS!$A$10:$B$14,2,FALSE),0)</f>
        <v>0</v>
      </c>
      <c r="U454" s="477"/>
      <c r="V454" s="524"/>
      <c r="W454" s="524"/>
      <c r="X454" s="526"/>
      <c r="Y454" s="349"/>
      <c r="Z454" s="349"/>
      <c r="AA454" s="349"/>
      <c r="AB454" s="349"/>
      <c r="AC454" s="349" t="e">
        <f>VLOOKUP(Y454,CONTROLES!$A$6:$Y$1048576,2,FALSE)</f>
        <v>#N/A</v>
      </c>
      <c r="AD454" s="349"/>
      <c r="AE454" s="349"/>
      <c r="AF454" s="349"/>
      <c r="AG454" s="349"/>
      <c r="AH454" s="349"/>
      <c r="AI454" s="349"/>
      <c r="AJ454" s="349"/>
      <c r="AK454" s="349"/>
      <c r="AL454" s="349" t="str">
        <f>IFERROR(VLOOKUP(AB454,CONTROLES!$A$5:$Y$297,2,FALSE),"")</f>
        <v/>
      </c>
      <c r="AM454" s="349"/>
      <c r="AN454" s="349"/>
      <c r="AO454" s="350" t="str">
        <f>IFERROR(VLOOKUP(Y454,CONTROLES!$A$6:$Y$25,24,FALSE),"")</f>
        <v/>
      </c>
      <c r="AP454" s="350" t="str">
        <f>IFERROR(VLOOKUP(Z454,CONTROLES!$A$6:$Y$25,24,FALSE),"")</f>
        <v/>
      </c>
      <c r="AQ454" s="350" t="str">
        <f>IFERROR(VLOOKUP(AA454,CONTROLES!$A$6:$Y$25,24,FALSE),"")</f>
        <v/>
      </c>
      <c r="AR454" s="350" t="str">
        <f>IFERROR(VLOOKUP(AB454,CONTROLES!$A$6:$Y$25,24,FALSE),"")</f>
        <v/>
      </c>
      <c r="AS454" s="349" t="str">
        <f>IFERROR(VLOOKUP(Y454,CONTROLES!$A$6:$Y$25,5,FALSE),"")</f>
        <v/>
      </c>
      <c r="AT454" s="349" t="str">
        <f>IFERROR(VLOOKUP(Z454,CONTROLES!$A$6:$Y$25,5,FALSE),"")</f>
        <v/>
      </c>
      <c r="AU454" s="349" t="str">
        <f>IFERROR(VLOOKUP(AA454,CONTROLES!$A$6:$Y$25,5,FALSE),"")</f>
        <v/>
      </c>
      <c r="AV454" s="349" t="str">
        <f>IFERROR(VLOOKUP(AB454,CONTROLES!$A$6:$Y$25,5,FALSE),"")</f>
        <v/>
      </c>
      <c r="AW454" s="351">
        <f t="shared" si="48"/>
        <v>0</v>
      </c>
      <c r="AX454" s="351">
        <f t="shared" si="49"/>
        <v>0</v>
      </c>
      <c r="AY454" s="529"/>
      <c r="AZ454" s="460"/>
      <c r="BA454" s="457"/>
      <c r="BB454" s="458"/>
      <c r="BC454" s="460"/>
      <c r="BD454" s="462"/>
      <c r="BE454" s="526"/>
      <c r="BF454" s="619"/>
      <c r="BG454" s="620"/>
      <c r="BH454" s="492"/>
      <c r="BI454" s="530"/>
      <c r="BJ454" s="475"/>
      <c r="BK454" s="475"/>
    </row>
    <row r="455" spans="1:63" ht="14.25" customHeight="1" x14ac:dyDescent="0.25">
      <c r="A455" s="564"/>
      <c r="B455" s="566"/>
      <c r="C455" s="595"/>
      <c r="D455" s="481"/>
      <c r="E455" s="481"/>
      <c r="F455" s="636"/>
      <c r="G455" s="636"/>
      <c r="H455" s="636"/>
      <c r="I455" s="481"/>
      <c r="J455" s="346"/>
      <c r="K455" s="347"/>
      <c r="L455" s="595"/>
      <c r="M455" s="595"/>
      <c r="N455" s="622"/>
      <c r="O455" s="477"/>
      <c r="P455" s="477"/>
      <c r="Q455" s="477"/>
      <c r="R455" s="595"/>
      <c r="S455" s="348"/>
      <c r="T455" s="348">
        <f>IFERROR(VLOOKUP($S455,TABLAS!$A$10:$B$14,2,FALSE),0)</f>
        <v>0</v>
      </c>
      <c r="U455" s="477"/>
      <c r="V455" s="524"/>
      <c r="W455" s="524"/>
      <c r="X455" s="526"/>
      <c r="Y455" s="349"/>
      <c r="Z455" s="349"/>
      <c r="AA455" s="349"/>
      <c r="AB455" s="349"/>
      <c r="AC455" s="349" t="e">
        <f>VLOOKUP(Y455,CONTROLES!$A$6:$Y$1048576,2,FALSE)</f>
        <v>#N/A</v>
      </c>
      <c r="AD455" s="349"/>
      <c r="AE455" s="349"/>
      <c r="AF455" s="349"/>
      <c r="AG455" s="349"/>
      <c r="AH455" s="349"/>
      <c r="AI455" s="349"/>
      <c r="AJ455" s="349"/>
      <c r="AK455" s="349"/>
      <c r="AL455" s="349" t="str">
        <f>IFERROR(VLOOKUP(AB455,CONTROLES!$A$5:$Y$297,2,FALSE),"")</f>
        <v/>
      </c>
      <c r="AM455" s="349"/>
      <c r="AN455" s="349"/>
      <c r="AO455" s="350" t="str">
        <f>IFERROR(VLOOKUP(Y455,CONTROLES!$A$6:$Y$25,24,FALSE),"")</f>
        <v/>
      </c>
      <c r="AP455" s="350" t="str">
        <f>IFERROR(VLOOKUP(Z455,CONTROLES!$A$6:$Y$25,24,FALSE),"")</f>
        <v/>
      </c>
      <c r="AQ455" s="350" t="str">
        <f>IFERROR(VLOOKUP(AA455,CONTROLES!$A$6:$Y$25,24,FALSE),"")</f>
        <v/>
      </c>
      <c r="AR455" s="350" t="str">
        <f>IFERROR(VLOOKUP(AB455,CONTROLES!$A$6:$Y$25,24,FALSE),"")</f>
        <v/>
      </c>
      <c r="AS455" s="349" t="str">
        <f>IFERROR(VLOOKUP(Y455,CONTROLES!$A$6:$Y$25,5,FALSE),"")</f>
        <v/>
      </c>
      <c r="AT455" s="349" t="str">
        <f>IFERROR(VLOOKUP(Z455,CONTROLES!$A$6:$Y$25,5,FALSE),"")</f>
        <v/>
      </c>
      <c r="AU455" s="349" t="str">
        <f>IFERROR(VLOOKUP(AA455,CONTROLES!$A$6:$Y$25,5,FALSE),"")</f>
        <v/>
      </c>
      <c r="AV455" s="349" t="str">
        <f>IFERROR(VLOOKUP(AB455,CONTROLES!$A$6:$Y$25,5,FALSE),"")</f>
        <v/>
      </c>
      <c r="AW455" s="351">
        <f t="shared" si="48"/>
        <v>0</v>
      </c>
      <c r="AX455" s="351">
        <f t="shared" si="49"/>
        <v>0</v>
      </c>
      <c r="AY455" s="529"/>
      <c r="AZ455" s="460"/>
      <c r="BA455" s="457"/>
      <c r="BB455" s="458"/>
      <c r="BC455" s="460"/>
      <c r="BD455" s="462"/>
      <c r="BE455" s="526"/>
      <c r="BF455" s="619"/>
      <c r="BG455" s="620"/>
      <c r="BH455" s="492"/>
      <c r="BI455" s="530"/>
      <c r="BJ455" s="475"/>
      <c r="BK455" s="475"/>
    </row>
    <row r="456" spans="1:63" ht="14.25" customHeight="1" x14ac:dyDescent="0.25">
      <c r="A456" s="564"/>
      <c r="B456" s="566"/>
      <c r="C456" s="595"/>
      <c r="D456" s="481"/>
      <c r="E456" s="481"/>
      <c r="F456" s="636"/>
      <c r="G456" s="636"/>
      <c r="H456" s="636"/>
      <c r="I456" s="481"/>
      <c r="J456" s="346"/>
      <c r="K456" s="347"/>
      <c r="L456" s="595"/>
      <c r="M456" s="595"/>
      <c r="N456" s="622"/>
      <c r="O456" s="477"/>
      <c r="P456" s="477"/>
      <c r="Q456" s="477"/>
      <c r="R456" s="595"/>
      <c r="S456" s="348"/>
      <c r="T456" s="348">
        <f>IFERROR(VLOOKUP($S456,TABLAS!$A$10:$B$14,2,FALSE),0)</f>
        <v>0</v>
      </c>
      <c r="U456" s="477"/>
      <c r="V456" s="524"/>
      <c r="W456" s="524"/>
      <c r="X456" s="526"/>
      <c r="Y456" s="349"/>
      <c r="Z456" s="349"/>
      <c r="AA456" s="349"/>
      <c r="AB456" s="349"/>
      <c r="AC456" s="349" t="e">
        <f>VLOOKUP(Y456,CONTROLES!$A$6:$Y$1048576,2,FALSE)</f>
        <v>#N/A</v>
      </c>
      <c r="AD456" s="349"/>
      <c r="AE456" s="349"/>
      <c r="AF456" s="349"/>
      <c r="AG456" s="349"/>
      <c r="AH456" s="349"/>
      <c r="AI456" s="349"/>
      <c r="AJ456" s="349"/>
      <c r="AK456" s="349"/>
      <c r="AL456" s="349" t="str">
        <f>IFERROR(VLOOKUP(AB456,CONTROLES!$A$5:$Y$297,2,FALSE),"")</f>
        <v/>
      </c>
      <c r="AM456" s="349"/>
      <c r="AN456" s="349"/>
      <c r="AO456" s="350" t="str">
        <f>IFERROR(VLOOKUP(Y456,CONTROLES!$A$6:$Y$25,24,FALSE),"")</f>
        <v/>
      </c>
      <c r="AP456" s="350" t="str">
        <f>IFERROR(VLOOKUP(Z456,CONTROLES!$A$6:$Y$25,24,FALSE),"")</f>
        <v/>
      </c>
      <c r="AQ456" s="350" t="str">
        <f>IFERROR(VLOOKUP(AA456,CONTROLES!$A$6:$Y$25,24,FALSE),"")</f>
        <v/>
      </c>
      <c r="AR456" s="350" t="str">
        <f>IFERROR(VLOOKUP(AB456,CONTROLES!$A$6:$Y$25,24,FALSE),"")</f>
        <v/>
      </c>
      <c r="AS456" s="349" t="str">
        <f>IFERROR(VLOOKUP(Y456,CONTROLES!$A$6:$Y$25,5,FALSE),"")</f>
        <v/>
      </c>
      <c r="AT456" s="349" t="str">
        <f>IFERROR(VLOOKUP(Z456,CONTROLES!$A$6:$Y$25,5,FALSE),"")</f>
        <v/>
      </c>
      <c r="AU456" s="349" t="str">
        <f>IFERROR(VLOOKUP(AA456,CONTROLES!$A$6:$Y$25,5,FALSE),"")</f>
        <v/>
      </c>
      <c r="AV456" s="349" t="str">
        <f>IFERROR(VLOOKUP(AB456,CONTROLES!$A$6:$Y$25,5,FALSE),"")</f>
        <v/>
      </c>
      <c r="AW456" s="351">
        <f t="shared" si="48"/>
        <v>0</v>
      </c>
      <c r="AX456" s="351">
        <f t="shared" si="49"/>
        <v>0</v>
      </c>
      <c r="AY456" s="529"/>
      <c r="AZ456" s="460"/>
      <c r="BA456" s="457"/>
      <c r="BB456" s="458"/>
      <c r="BC456" s="460"/>
      <c r="BD456" s="462"/>
      <c r="BE456" s="526"/>
      <c r="BF456" s="619"/>
      <c r="BG456" s="620"/>
      <c r="BH456" s="492"/>
      <c r="BI456" s="530"/>
      <c r="BJ456" s="475"/>
      <c r="BK456" s="475"/>
    </row>
    <row r="457" spans="1:63" ht="14.25" customHeight="1" x14ac:dyDescent="0.25">
      <c r="A457" s="564"/>
      <c r="B457" s="566"/>
      <c r="C457" s="595"/>
      <c r="D457" s="481"/>
      <c r="E457" s="481"/>
      <c r="F457" s="636"/>
      <c r="G457" s="636"/>
      <c r="H457" s="636"/>
      <c r="I457" s="481"/>
      <c r="J457" s="346"/>
      <c r="K457" s="347"/>
      <c r="L457" s="595"/>
      <c r="M457" s="595"/>
      <c r="N457" s="622"/>
      <c r="O457" s="477"/>
      <c r="P457" s="477"/>
      <c r="Q457" s="477"/>
      <c r="R457" s="595"/>
      <c r="S457" s="348"/>
      <c r="T457" s="348">
        <f>IFERROR(VLOOKUP($S457,TABLAS!$A$10:$B$14,2,FALSE),0)</f>
        <v>0</v>
      </c>
      <c r="U457" s="477"/>
      <c r="V457" s="524"/>
      <c r="W457" s="524"/>
      <c r="X457" s="526"/>
      <c r="Y457" s="349"/>
      <c r="Z457" s="349"/>
      <c r="AA457" s="349"/>
      <c r="AB457" s="349"/>
      <c r="AC457" s="349" t="e">
        <f>VLOOKUP(Y457,CONTROLES!$A$6:$Y$1048576,2,FALSE)</f>
        <v>#N/A</v>
      </c>
      <c r="AD457" s="349"/>
      <c r="AE457" s="349"/>
      <c r="AF457" s="349"/>
      <c r="AG457" s="349"/>
      <c r="AH457" s="349"/>
      <c r="AI457" s="349"/>
      <c r="AJ457" s="349"/>
      <c r="AK457" s="349"/>
      <c r="AL457" s="349" t="str">
        <f>IFERROR(VLOOKUP(AB457,CONTROLES!$A$5:$Y$297,2,FALSE),"")</f>
        <v/>
      </c>
      <c r="AM457" s="349"/>
      <c r="AN457" s="349"/>
      <c r="AO457" s="350" t="str">
        <f>IFERROR(VLOOKUP(Y457,CONTROLES!$A$6:$Y$25,24,FALSE),"")</f>
        <v/>
      </c>
      <c r="AP457" s="350" t="str">
        <f>IFERROR(VLOOKUP(Z457,CONTROLES!$A$6:$Y$25,24,FALSE),"")</f>
        <v/>
      </c>
      <c r="AQ457" s="350" t="str">
        <f>IFERROR(VLOOKUP(AA457,CONTROLES!$A$6:$Y$25,24,FALSE),"")</f>
        <v/>
      </c>
      <c r="AR457" s="350" t="str">
        <f>IFERROR(VLOOKUP(AB457,CONTROLES!$A$6:$Y$25,24,FALSE),"")</f>
        <v/>
      </c>
      <c r="AS457" s="349" t="str">
        <f>IFERROR(VLOOKUP(Y457,CONTROLES!$A$6:$Y$25,5,FALSE),"")</f>
        <v/>
      </c>
      <c r="AT457" s="349" t="str">
        <f>IFERROR(VLOOKUP(Z457,CONTROLES!$A$6:$Y$25,5,FALSE),"")</f>
        <v/>
      </c>
      <c r="AU457" s="349" t="str">
        <f>IFERROR(VLOOKUP(AA457,CONTROLES!$A$6:$Y$25,5,FALSE),"")</f>
        <v/>
      </c>
      <c r="AV457" s="349" t="str">
        <f>IFERROR(VLOOKUP(AB457,CONTROLES!$A$6:$Y$25,5,FALSE),"")</f>
        <v/>
      </c>
      <c r="AW457" s="351">
        <f t="shared" si="48"/>
        <v>0</v>
      </c>
      <c r="AX457" s="351">
        <f t="shared" si="49"/>
        <v>0</v>
      </c>
      <c r="AY457" s="529"/>
      <c r="AZ457" s="460"/>
      <c r="BA457" s="457"/>
      <c r="BB457" s="458"/>
      <c r="BC457" s="460"/>
      <c r="BD457" s="462"/>
      <c r="BE457" s="526"/>
      <c r="BF457" s="619"/>
      <c r="BG457" s="620"/>
      <c r="BH457" s="492"/>
      <c r="BI457" s="530"/>
      <c r="BJ457" s="475"/>
      <c r="BK457" s="475"/>
    </row>
    <row r="458" spans="1:63" ht="14.25" customHeight="1" x14ac:dyDescent="0.25">
      <c r="A458" s="564"/>
      <c r="B458" s="567"/>
      <c r="C458" s="595"/>
      <c r="D458" s="482"/>
      <c r="E458" s="482"/>
      <c r="F458" s="636"/>
      <c r="G458" s="636"/>
      <c r="H458" s="636"/>
      <c r="I458" s="482"/>
      <c r="J458" s="346"/>
      <c r="K458" s="347"/>
      <c r="L458" s="595"/>
      <c r="M458" s="595"/>
      <c r="N458" s="622"/>
      <c r="O458" s="477"/>
      <c r="P458" s="477"/>
      <c r="Q458" s="477"/>
      <c r="R458" s="595"/>
      <c r="S458" s="348"/>
      <c r="T458" s="348">
        <f>IFERROR(VLOOKUP($S458,TABLAS!$A$10:$B$14,2,FALSE),0)</f>
        <v>0</v>
      </c>
      <c r="U458" s="477"/>
      <c r="V458" s="524"/>
      <c r="W458" s="524"/>
      <c r="X458" s="526"/>
      <c r="Y458" s="349"/>
      <c r="Z458" s="349"/>
      <c r="AA458" s="349"/>
      <c r="AB458" s="349"/>
      <c r="AC458" s="349" t="e">
        <f>VLOOKUP(Y458,CONTROLES!$A$6:$Y$1048576,2,FALSE)</f>
        <v>#N/A</v>
      </c>
      <c r="AD458" s="349"/>
      <c r="AE458" s="349"/>
      <c r="AF458" s="349"/>
      <c r="AG458" s="349"/>
      <c r="AH458" s="349"/>
      <c r="AI458" s="349"/>
      <c r="AJ458" s="349"/>
      <c r="AK458" s="349"/>
      <c r="AL458" s="349" t="str">
        <f>IFERROR(VLOOKUP(AB458,CONTROLES!$A$5:$Y$297,2,FALSE),"")</f>
        <v/>
      </c>
      <c r="AM458" s="349"/>
      <c r="AN458" s="349"/>
      <c r="AO458" s="350" t="str">
        <f>IFERROR(VLOOKUP(Y458,CONTROLES!$A$6:$Y$25,24,FALSE),"")</f>
        <v/>
      </c>
      <c r="AP458" s="350" t="str">
        <f>IFERROR(VLOOKUP(Z458,CONTROLES!$A$6:$Y$25,24,FALSE),"")</f>
        <v/>
      </c>
      <c r="AQ458" s="350" t="str">
        <f>IFERROR(VLOOKUP(AA458,CONTROLES!$A$6:$Y$25,24,FALSE),"")</f>
        <v/>
      </c>
      <c r="AR458" s="350" t="str">
        <f>IFERROR(VLOOKUP(AB458,CONTROLES!$A$6:$Y$25,24,FALSE),"")</f>
        <v/>
      </c>
      <c r="AS458" s="349" t="str">
        <f>IFERROR(VLOOKUP(Y458,CONTROLES!$A$6:$Y$25,5,FALSE),"")</f>
        <v/>
      </c>
      <c r="AT458" s="349" t="str">
        <f>IFERROR(VLOOKUP(Z458,CONTROLES!$A$6:$Y$25,5,FALSE),"")</f>
        <v/>
      </c>
      <c r="AU458" s="349" t="str">
        <f>IFERROR(VLOOKUP(AA458,CONTROLES!$A$6:$Y$25,5,FALSE),"")</f>
        <v/>
      </c>
      <c r="AV458" s="349" t="str">
        <f>IFERROR(VLOOKUP(AB458,CONTROLES!$A$6:$Y$25,5,FALSE),"")</f>
        <v/>
      </c>
      <c r="AW458" s="351">
        <f t="shared" si="48"/>
        <v>0</v>
      </c>
      <c r="AX458" s="351">
        <f t="shared" si="49"/>
        <v>0</v>
      </c>
      <c r="AY458" s="551"/>
      <c r="AZ458" s="460"/>
      <c r="BA458" s="552"/>
      <c r="BB458" s="458"/>
      <c r="BC458" s="460"/>
      <c r="BD458" s="462"/>
      <c r="BE458" s="526"/>
      <c r="BF458" s="630"/>
      <c r="BG458" s="620"/>
      <c r="BH458" s="554"/>
      <c r="BI458" s="530"/>
      <c r="BJ458" s="475"/>
      <c r="BK458" s="475"/>
    </row>
    <row r="459" spans="1:63" ht="14.25" customHeight="1" x14ac:dyDescent="0.25">
      <c r="A459" s="564">
        <f>A452+1</f>
        <v>66</v>
      </c>
      <c r="B459" s="565" t="s">
        <v>639</v>
      </c>
      <c r="C459" s="595" t="s">
        <v>534</v>
      </c>
      <c r="D459" s="476" t="s">
        <v>640</v>
      </c>
      <c r="E459" s="476" t="s">
        <v>641</v>
      </c>
      <c r="F459" s="636" t="s">
        <v>132</v>
      </c>
      <c r="G459" s="636" t="s">
        <v>133</v>
      </c>
      <c r="H459" s="636" t="s">
        <v>134</v>
      </c>
      <c r="I459" s="476" t="s">
        <v>642</v>
      </c>
      <c r="J459" s="346">
        <v>1</v>
      </c>
      <c r="K459" s="347" t="s">
        <v>643</v>
      </c>
      <c r="L459" s="595" t="s">
        <v>644</v>
      </c>
      <c r="M459" s="595" t="s">
        <v>160</v>
      </c>
      <c r="N459" s="622" t="s">
        <v>226</v>
      </c>
      <c r="O459" s="477" t="s">
        <v>360</v>
      </c>
      <c r="P459" s="477" t="s">
        <v>645</v>
      </c>
      <c r="Q459" s="477" t="s">
        <v>543</v>
      </c>
      <c r="R459" s="595" t="s">
        <v>143</v>
      </c>
      <c r="S459" s="348" t="s">
        <v>169</v>
      </c>
      <c r="T459" s="348">
        <f>IFERROR(VLOOKUP($S459,TABLAS!$A$10:$B$14,2,FALSE),0)</f>
        <v>4</v>
      </c>
      <c r="U459" s="477" t="s">
        <v>145</v>
      </c>
      <c r="V459" s="524">
        <f>IFERROR(VLOOKUP($U459,TABLAS!$A$2:$B$6,2,FALSE),0)</f>
        <v>3</v>
      </c>
      <c r="W459" s="524" t="str">
        <f t="shared" ref="W459" si="55">MAX($T459:$T465)&amp;V459</f>
        <v>43</v>
      </c>
      <c r="X459" s="526" t="str">
        <f>IF(OR(W459="11",W459="12",W459="21",W459="22",W459="31"),"BAJO",IF(OR(W459="13",W459="23",W459="32",W459="41"),"LEVE",IF(OR(W459="14",W459="15",W459="24",W459="33",W459="43",W459="42",W459="52",W459="51"),"MODERADO",IF(OR(W459="25",W459="34",W459="35",W459="44",W459="45",W459="53",W459="54",W459="55"),"IMPORTANTE"))))</f>
        <v>MODERADO</v>
      </c>
      <c r="Y459" s="349">
        <v>236</v>
      </c>
      <c r="Z459" s="349"/>
      <c r="AA459" s="349"/>
      <c r="AB459" s="349"/>
      <c r="AC459" s="349" t="str">
        <f>VLOOKUP(Y459,CONTROLES!$A$6:$Y$1048576,2,FALSE)</f>
        <v>Programación del comité de tasas de forma anticipada para realizar la investigación, el analisis y la revisión de la información a tiempo</v>
      </c>
      <c r="AD459" s="349"/>
      <c r="AE459" s="349"/>
      <c r="AF459" s="349"/>
      <c r="AG459" s="349"/>
      <c r="AH459" s="349"/>
      <c r="AI459" s="349"/>
      <c r="AJ459" s="349"/>
      <c r="AK459" s="349"/>
      <c r="AL459" s="349" t="str">
        <f>IFERROR(VLOOKUP(AB459,CONTROLES!$A$5:$Y$297,2,FALSE),"")</f>
        <v/>
      </c>
      <c r="AM459" s="349"/>
      <c r="AN459" s="349"/>
      <c r="AO459" s="350" t="str">
        <f>IFERROR(VLOOKUP(Y459,CONTROLES!$A$6:$Y$25,24,FALSE),"")</f>
        <v/>
      </c>
      <c r="AP459" s="350" t="str">
        <f>IFERROR(VLOOKUP(Z459,CONTROLES!$A$6:$Y$25,24,FALSE),"")</f>
        <v/>
      </c>
      <c r="AQ459" s="350" t="str">
        <f>IFERROR(VLOOKUP(AA459,CONTROLES!$A$6:$Y$25,24,FALSE),"")</f>
        <v/>
      </c>
      <c r="AR459" s="350" t="str">
        <f>IFERROR(VLOOKUP(AB459,CONTROLES!$A$6:$Y$25,24,FALSE),"")</f>
        <v/>
      </c>
      <c r="AS459" s="349" t="str">
        <f>IFERROR(VLOOKUP(Y459,CONTROLES!$A$6:$Y$25,5,FALSE),"")</f>
        <v/>
      </c>
      <c r="AT459" s="349" t="str">
        <f>IFERROR(VLOOKUP(Z459,CONTROLES!$A$6:$Y$25,5,FALSE),"")</f>
        <v/>
      </c>
      <c r="AU459" s="349" t="str">
        <f>IFERROR(VLOOKUP(AA459,CONTROLES!$A$6:$Y$25,5,FALSE),"")</f>
        <v/>
      </c>
      <c r="AV459" s="349" t="str">
        <f>IFERROR(VLOOKUP(AB459,CONTROLES!$A$6:$Y$25,5,FALSE),"")</f>
        <v/>
      </c>
      <c r="AW459" s="351">
        <f t="shared" si="48"/>
        <v>0</v>
      </c>
      <c r="AX459" s="351">
        <f t="shared" si="49"/>
        <v>0</v>
      </c>
      <c r="AY459" s="528" t="str">
        <f>IF(MAX(AX459:AX465)&gt;MAX(BF459:BF465),"Consecuencia",IF(MAX(AX459:AX465)&gt;MAX(BF459:BF465),"Probabilidad",""))</f>
        <v/>
      </c>
      <c r="AZ459" s="460">
        <f>IF(AY459="Probabilidad",MAX(BF459:BF465),MAX(AX459:AX465))</f>
        <v>0</v>
      </c>
      <c r="BA459" s="456" t="str" cm="1">
        <f t="array" ref="BA459">IF(OR(AY459="Consecuencia",AY459="Probabilidad"),IF(AZ459&lt;CONTROLES!$AA$16:$AB$16,IF(AND(AZ459&gt;=CONTROLES!$AA$15,AZ459&lt;CONTROLES!$AB$15),CONTROLES!$AC$15,IF(AND(AZ459&gt;=CONTROLES!$AA$14,AZ459&lt;CONTROLES!$AB$14),CONTROLES!$AC$14,IF(AND(AZ459&gt;=CONTROLES!$AA$13,AZ459&lt;CONTROLES!$AB$13),CONTROLES!$AC$13,IF(AND(AZ459&gt;=CONTROLES!$AA$12,AZ459&lt;=CONTROLES!$AB$12),CONTROLES!$AC$12))))),"")</f>
        <v/>
      </c>
      <c r="BB459" s="458" t="s">
        <v>144</v>
      </c>
      <c r="BC459" s="460">
        <f>VLOOKUP(BB459,TABLAS!$A$10:$B$14,2,FALSE)</f>
        <v>5</v>
      </c>
      <c r="BD459" s="462" t="s">
        <v>211</v>
      </c>
      <c r="BE459" s="526">
        <f>VLOOKUP(BD459,TABLAS!$A$2:$B$6,2,FALSE)</f>
        <v>2</v>
      </c>
      <c r="BF459" s="618" t="str">
        <f>BC459&amp;BE459</f>
        <v>52</v>
      </c>
      <c r="BG459" s="620" t="str">
        <f>IF(OR(BF459="11",BF459="12",BF459="21",BF459="22",BF459="31"),"BAJO",IF(OR(BF459="13",BF459="23",BF459="32",BF459="41"),"LEVE",IF(OR(BF459="14",BF459="15",BF459="24",BF459="33",BF459="43",BF459="42",BF459="52",BF459="51"),"MODERADO",IF(OR(BF459="25",BF459="34",BF459="35",BF459="44",BF459="45",BF459="53",BF459="54",BF459="55"),"IMPORTANTE",""))))</f>
        <v>MODERADO</v>
      </c>
      <c r="BH459" s="491" t="s">
        <v>148</v>
      </c>
      <c r="BI459" s="530" t="s">
        <v>189</v>
      </c>
      <c r="BJ459" s="475" t="str">
        <f>IF(BH459="SI","NO","SI")</f>
        <v>NO</v>
      </c>
      <c r="BK459" s="475"/>
    </row>
    <row r="460" spans="1:63" ht="14.25" customHeight="1" x14ac:dyDescent="0.25">
      <c r="A460" s="564"/>
      <c r="B460" s="566"/>
      <c r="C460" s="595"/>
      <c r="D460" s="481"/>
      <c r="E460" s="481"/>
      <c r="F460" s="636"/>
      <c r="G460" s="636"/>
      <c r="H460" s="636"/>
      <c r="I460" s="481"/>
      <c r="J460" s="346">
        <v>2</v>
      </c>
      <c r="K460" s="347" t="s">
        <v>646</v>
      </c>
      <c r="L460" s="595"/>
      <c r="M460" s="595"/>
      <c r="N460" s="622"/>
      <c r="O460" s="477"/>
      <c r="P460" s="477"/>
      <c r="Q460" s="477"/>
      <c r="R460" s="595"/>
      <c r="S460" s="348" t="s">
        <v>146</v>
      </c>
      <c r="T460" s="348">
        <f>IFERROR(VLOOKUP($S460,TABLAS!$A$10:$B$14,2,FALSE),0)</f>
        <v>3</v>
      </c>
      <c r="U460" s="477"/>
      <c r="V460" s="524"/>
      <c r="W460" s="524"/>
      <c r="X460" s="526"/>
      <c r="Y460" s="349">
        <v>234</v>
      </c>
      <c r="Z460" s="349"/>
      <c r="AA460" s="349"/>
      <c r="AB460" s="349"/>
      <c r="AC460" s="349" t="str">
        <f>VLOOKUP(Y460,CONTROLES!$A$6:$Y$1048576,2,FALSE)</f>
        <v>Aplicación de los correctivos por parte de la subg Administrativa</v>
      </c>
      <c r="AD460" s="349"/>
      <c r="AE460" s="349"/>
      <c r="AF460" s="349"/>
      <c r="AG460" s="349"/>
      <c r="AH460" s="349"/>
      <c r="AI460" s="349"/>
      <c r="AJ460" s="349"/>
      <c r="AK460" s="349"/>
      <c r="AL460" s="349" t="str">
        <f>IFERROR(VLOOKUP(AB460,CONTROLES!$A$5:$Y$297,2,FALSE),"")</f>
        <v/>
      </c>
      <c r="AM460" s="349"/>
      <c r="AN460" s="349"/>
      <c r="AO460" s="350" t="str">
        <f>IFERROR(VLOOKUP(Y460,CONTROLES!$A$6:$Y$25,24,FALSE),"")</f>
        <v/>
      </c>
      <c r="AP460" s="350" t="str">
        <f>IFERROR(VLOOKUP(Z460,CONTROLES!$A$6:$Y$25,24,FALSE),"")</f>
        <v/>
      </c>
      <c r="AQ460" s="350" t="str">
        <f>IFERROR(VLOOKUP(AA460,CONTROLES!$A$6:$Y$25,24,FALSE),"")</f>
        <v/>
      </c>
      <c r="AR460" s="350" t="str">
        <f>IFERROR(VLOOKUP(AB460,CONTROLES!$A$6:$Y$25,24,FALSE),"")</f>
        <v/>
      </c>
      <c r="AS460" s="349" t="str">
        <f>IFERROR(VLOOKUP(Y460,CONTROLES!$A$6:$Y$25,5,FALSE),"")</f>
        <v/>
      </c>
      <c r="AT460" s="349" t="str">
        <f>IFERROR(VLOOKUP(Z460,CONTROLES!$A$6:$Y$25,5,FALSE),"")</f>
        <v/>
      </c>
      <c r="AU460" s="349" t="str">
        <f>IFERROR(VLOOKUP(AA460,CONTROLES!$A$6:$Y$25,5,FALSE),"")</f>
        <v/>
      </c>
      <c r="AV460" s="349" t="str">
        <f>IFERROR(VLOOKUP(AB460,CONTROLES!$A$6:$Y$25,5,FALSE),"")</f>
        <v/>
      </c>
      <c r="AW460" s="351">
        <f t="shared" si="48"/>
        <v>0</v>
      </c>
      <c r="AX460" s="351">
        <f t="shared" si="49"/>
        <v>0</v>
      </c>
      <c r="AY460" s="529"/>
      <c r="AZ460" s="460"/>
      <c r="BA460" s="457"/>
      <c r="BB460" s="458"/>
      <c r="BC460" s="460"/>
      <c r="BD460" s="462"/>
      <c r="BE460" s="526"/>
      <c r="BF460" s="619"/>
      <c r="BG460" s="620"/>
      <c r="BH460" s="492"/>
      <c r="BI460" s="530"/>
      <c r="BJ460" s="475"/>
      <c r="BK460" s="475"/>
    </row>
    <row r="461" spans="1:63" ht="14.25" customHeight="1" x14ac:dyDescent="0.25">
      <c r="A461" s="564"/>
      <c r="B461" s="566"/>
      <c r="C461" s="595"/>
      <c r="D461" s="481"/>
      <c r="E461" s="481"/>
      <c r="F461" s="636"/>
      <c r="G461" s="636"/>
      <c r="H461" s="636"/>
      <c r="I461" s="481"/>
      <c r="J461" s="346"/>
      <c r="K461" s="347"/>
      <c r="L461" s="595"/>
      <c r="M461" s="595"/>
      <c r="N461" s="622"/>
      <c r="O461" s="477"/>
      <c r="P461" s="477"/>
      <c r="Q461" s="477"/>
      <c r="R461" s="595"/>
      <c r="S461" s="348"/>
      <c r="T461" s="348">
        <f>IFERROR(VLOOKUP($S461,TABLAS!$A$10:$B$14,2,FALSE),0)</f>
        <v>0</v>
      </c>
      <c r="U461" s="477"/>
      <c r="V461" s="524"/>
      <c r="W461" s="524"/>
      <c r="X461" s="526"/>
      <c r="Y461" s="349"/>
      <c r="Z461" s="349"/>
      <c r="AA461" s="349"/>
      <c r="AB461" s="349"/>
      <c r="AC461" s="349" t="e">
        <f>VLOOKUP(Y461,CONTROLES!$A$6:$Y$1048576,2,FALSE)</f>
        <v>#N/A</v>
      </c>
      <c r="AD461" s="349"/>
      <c r="AE461" s="349"/>
      <c r="AF461" s="349"/>
      <c r="AG461" s="349"/>
      <c r="AH461" s="349"/>
      <c r="AI461" s="349"/>
      <c r="AJ461" s="349"/>
      <c r="AK461" s="349"/>
      <c r="AL461" s="349" t="str">
        <f>IFERROR(VLOOKUP(AB461,CONTROLES!$A$5:$Y$297,2,FALSE),"")</f>
        <v/>
      </c>
      <c r="AM461" s="349"/>
      <c r="AN461" s="349"/>
      <c r="AO461" s="350" t="str">
        <f>IFERROR(VLOOKUP(Y461,CONTROLES!$A$6:$Y$25,24,FALSE),"")</f>
        <v/>
      </c>
      <c r="AP461" s="350" t="str">
        <f>IFERROR(VLOOKUP(Z461,CONTROLES!$A$6:$Y$25,24,FALSE),"")</f>
        <v/>
      </c>
      <c r="AQ461" s="350" t="str">
        <f>IFERROR(VLOOKUP(AA461,CONTROLES!$A$6:$Y$25,24,FALSE),"")</f>
        <v/>
      </c>
      <c r="AR461" s="350" t="str">
        <f>IFERROR(VLOOKUP(AB461,CONTROLES!$A$6:$Y$25,24,FALSE),"")</f>
        <v/>
      </c>
      <c r="AS461" s="349" t="str">
        <f>IFERROR(VLOOKUP(Y461,CONTROLES!$A$6:$Y$25,5,FALSE),"")</f>
        <v/>
      </c>
      <c r="AT461" s="349" t="str">
        <f>IFERROR(VLOOKUP(Z461,CONTROLES!$A$6:$Y$25,5,FALSE),"")</f>
        <v/>
      </c>
      <c r="AU461" s="349" t="str">
        <f>IFERROR(VLOOKUP(AA461,CONTROLES!$A$6:$Y$25,5,FALSE),"")</f>
        <v/>
      </c>
      <c r="AV461" s="349" t="str">
        <f>IFERROR(VLOOKUP(AB461,CONTROLES!$A$6:$Y$25,5,FALSE),"")</f>
        <v/>
      </c>
      <c r="AW461" s="351">
        <f t="shared" si="48"/>
        <v>0</v>
      </c>
      <c r="AX461" s="351">
        <f t="shared" si="49"/>
        <v>0</v>
      </c>
      <c r="AY461" s="529"/>
      <c r="AZ461" s="460"/>
      <c r="BA461" s="457"/>
      <c r="BB461" s="458"/>
      <c r="BC461" s="460"/>
      <c r="BD461" s="462"/>
      <c r="BE461" s="526"/>
      <c r="BF461" s="619"/>
      <c r="BG461" s="620"/>
      <c r="BH461" s="492"/>
      <c r="BI461" s="530"/>
      <c r="BJ461" s="475"/>
      <c r="BK461" s="475"/>
    </row>
    <row r="462" spans="1:63" ht="14.25" customHeight="1" x14ac:dyDescent="0.25">
      <c r="A462" s="564"/>
      <c r="B462" s="566"/>
      <c r="C462" s="595"/>
      <c r="D462" s="481"/>
      <c r="E462" s="481"/>
      <c r="F462" s="636"/>
      <c r="G462" s="636"/>
      <c r="H462" s="636"/>
      <c r="I462" s="481"/>
      <c r="J462" s="346"/>
      <c r="K462" s="347"/>
      <c r="L462" s="595"/>
      <c r="M462" s="595"/>
      <c r="N462" s="622"/>
      <c r="O462" s="477"/>
      <c r="P462" s="477"/>
      <c r="Q462" s="477"/>
      <c r="R462" s="595"/>
      <c r="S462" s="348"/>
      <c r="T462" s="348">
        <f>IFERROR(VLOOKUP($S462,TABLAS!$A$10:$B$14,2,FALSE),0)</f>
        <v>0</v>
      </c>
      <c r="U462" s="477"/>
      <c r="V462" s="524"/>
      <c r="W462" s="524"/>
      <c r="X462" s="526"/>
      <c r="Y462" s="349"/>
      <c r="Z462" s="349"/>
      <c r="AA462" s="349"/>
      <c r="AB462" s="349"/>
      <c r="AC462" s="349" t="e">
        <f>VLOOKUP(Y462,CONTROLES!$A$6:$Y$1048576,2,FALSE)</f>
        <v>#N/A</v>
      </c>
      <c r="AD462" s="349"/>
      <c r="AE462" s="349"/>
      <c r="AF462" s="349"/>
      <c r="AG462" s="349"/>
      <c r="AH462" s="349"/>
      <c r="AI462" s="349"/>
      <c r="AJ462" s="349"/>
      <c r="AK462" s="349"/>
      <c r="AL462" s="349" t="str">
        <f>IFERROR(VLOOKUP(AB462,CONTROLES!$A$5:$Y$297,2,FALSE),"")</f>
        <v/>
      </c>
      <c r="AM462" s="349"/>
      <c r="AN462" s="349"/>
      <c r="AO462" s="350" t="str">
        <f>IFERROR(VLOOKUP(Y462,CONTROLES!$A$6:$Y$25,24,FALSE),"")</f>
        <v/>
      </c>
      <c r="AP462" s="350" t="str">
        <f>IFERROR(VLOOKUP(Z462,CONTROLES!$A$6:$Y$25,24,FALSE),"")</f>
        <v/>
      </c>
      <c r="AQ462" s="350" t="str">
        <f>IFERROR(VLOOKUP(AA462,CONTROLES!$A$6:$Y$25,24,FALSE),"")</f>
        <v/>
      </c>
      <c r="AR462" s="350" t="str">
        <f>IFERROR(VLOOKUP(AB462,CONTROLES!$A$6:$Y$25,24,FALSE),"")</f>
        <v/>
      </c>
      <c r="AS462" s="349" t="str">
        <f>IFERROR(VLOOKUP(Y462,CONTROLES!$A$6:$Y$25,5,FALSE),"")</f>
        <v/>
      </c>
      <c r="AT462" s="349" t="str">
        <f>IFERROR(VLOOKUP(Z462,CONTROLES!$A$6:$Y$25,5,FALSE),"")</f>
        <v/>
      </c>
      <c r="AU462" s="349" t="str">
        <f>IFERROR(VLOOKUP(AA462,CONTROLES!$A$6:$Y$25,5,FALSE),"")</f>
        <v/>
      </c>
      <c r="AV462" s="349" t="str">
        <f>IFERROR(VLOOKUP(AB462,CONTROLES!$A$6:$Y$25,5,FALSE),"")</f>
        <v/>
      </c>
      <c r="AW462" s="351">
        <f t="shared" si="48"/>
        <v>0</v>
      </c>
      <c r="AX462" s="351">
        <f t="shared" si="49"/>
        <v>0</v>
      </c>
      <c r="AY462" s="529"/>
      <c r="AZ462" s="460"/>
      <c r="BA462" s="457"/>
      <c r="BB462" s="458"/>
      <c r="BC462" s="460"/>
      <c r="BD462" s="462"/>
      <c r="BE462" s="526"/>
      <c r="BF462" s="619"/>
      <c r="BG462" s="620"/>
      <c r="BH462" s="492"/>
      <c r="BI462" s="530"/>
      <c r="BJ462" s="475"/>
      <c r="BK462" s="475"/>
    </row>
    <row r="463" spans="1:63" ht="14.25" customHeight="1" x14ac:dyDescent="0.25">
      <c r="A463" s="564"/>
      <c r="B463" s="566"/>
      <c r="C463" s="595"/>
      <c r="D463" s="481"/>
      <c r="E463" s="481"/>
      <c r="F463" s="636"/>
      <c r="G463" s="636"/>
      <c r="H463" s="636"/>
      <c r="I463" s="481"/>
      <c r="J463" s="346"/>
      <c r="K463" s="347"/>
      <c r="L463" s="595"/>
      <c r="M463" s="595"/>
      <c r="N463" s="622"/>
      <c r="O463" s="477"/>
      <c r="P463" s="477"/>
      <c r="Q463" s="477"/>
      <c r="R463" s="595"/>
      <c r="S463" s="348"/>
      <c r="T463" s="348">
        <f>IFERROR(VLOOKUP($S463,TABLAS!$A$10:$B$14,2,FALSE),0)</f>
        <v>0</v>
      </c>
      <c r="U463" s="477"/>
      <c r="V463" s="524"/>
      <c r="W463" s="524"/>
      <c r="X463" s="526"/>
      <c r="Y463" s="349"/>
      <c r="Z463" s="349"/>
      <c r="AA463" s="349"/>
      <c r="AB463" s="349"/>
      <c r="AC463" s="349" t="e">
        <f>VLOOKUP(Y463,CONTROLES!$A$6:$Y$1048576,2,FALSE)</f>
        <v>#N/A</v>
      </c>
      <c r="AD463" s="349"/>
      <c r="AE463" s="349"/>
      <c r="AF463" s="349"/>
      <c r="AG463" s="349"/>
      <c r="AH463" s="349"/>
      <c r="AI463" s="349"/>
      <c r="AJ463" s="349"/>
      <c r="AK463" s="349"/>
      <c r="AL463" s="349" t="str">
        <f>IFERROR(VLOOKUP(AB463,CONTROLES!$A$5:$Y$297,2,FALSE),"")</f>
        <v/>
      </c>
      <c r="AM463" s="349"/>
      <c r="AN463" s="349"/>
      <c r="AO463" s="350" t="str">
        <f>IFERROR(VLOOKUP(Y463,CONTROLES!$A$6:$Y$25,24,FALSE),"")</f>
        <v/>
      </c>
      <c r="AP463" s="350" t="str">
        <f>IFERROR(VLOOKUP(Z463,CONTROLES!$A$6:$Y$25,24,FALSE),"")</f>
        <v/>
      </c>
      <c r="AQ463" s="350" t="str">
        <f>IFERROR(VLOOKUP(AA463,CONTROLES!$A$6:$Y$25,24,FALSE),"")</f>
        <v/>
      </c>
      <c r="AR463" s="350" t="str">
        <f>IFERROR(VLOOKUP(AB463,CONTROLES!$A$6:$Y$25,24,FALSE),"")</f>
        <v/>
      </c>
      <c r="AS463" s="349" t="str">
        <f>IFERROR(VLOOKUP(Y463,CONTROLES!$A$6:$Y$25,5,FALSE),"")</f>
        <v/>
      </c>
      <c r="AT463" s="349" t="str">
        <f>IFERROR(VLOOKUP(Z463,CONTROLES!$A$6:$Y$25,5,FALSE),"")</f>
        <v/>
      </c>
      <c r="AU463" s="349" t="str">
        <f>IFERROR(VLOOKUP(AA463,CONTROLES!$A$6:$Y$25,5,FALSE),"")</f>
        <v/>
      </c>
      <c r="AV463" s="349" t="str">
        <f>IFERROR(VLOOKUP(AB463,CONTROLES!$A$6:$Y$25,5,FALSE),"")</f>
        <v/>
      </c>
      <c r="AW463" s="351">
        <f t="shared" si="48"/>
        <v>0</v>
      </c>
      <c r="AX463" s="351">
        <f t="shared" si="49"/>
        <v>0</v>
      </c>
      <c r="AY463" s="529"/>
      <c r="AZ463" s="460"/>
      <c r="BA463" s="457"/>
      <c r="BB463" s="458"/>
      <c r="BC463" s="460"/>
      <c r="BD463" s="462"/>
      <c r="BE463" s="526"/>
      <c r="BF463" s="619"/>
      <c r="BG463" s="620"/>
      <c r="BH463" s="492"/>
      <c r="BI463" s="530"/>
      <c r="BJ463" s="475"/>
      <c r="BK463" s="475"/>
    </row>
    <row r="464" spans="1:63" ht="14.25" customHeight="1" x14ac:dyDescent="0.25">
      <c r="A464" s="564"/>
      <c r="B464" s="566"/>
      <c r="C464" s="595"/>
      <c r="D464" s="481"/>
      <c r="E464" s="481"/>
      <c r="F464" s="636"/>
      <c r="G464" s="636"/>
      <c r="H464" s="636"/>
      <c r="I464" s="481"/>
      <c r="J464" s="346"/>
      <c r="K464" s="347"/>
      <c r="L464" s="595"/>
      <c r="M464" s="595"/>
      <c r="N464" s="622"/>
      <c r="O464" s="477"/>
      <c r="P464" s="477"/>
      <c r="Q464" s="477"/>
      <c r="R464" s="595"/>
      <c r="S464" s="348"/>
      <c r="T464" s="348">
        <f>IFERROR(VLOOKUP($S464,TABLAS!$A$10:$B$14,2,FALSE),0)</f>
        <v>0</v>
      </c>
      <c r="U464" s="477"/>
      <c r="V464" s="524"/>
      <c r="W464" s="524"/>
      <c r="X464" s="526"/>
      <c r="Y464" s="349"/>
      <c r="Z464" s="349"/>
      <c r="AA464" s="349"/>
      <c r="AB464" s="349"/>
      <c r="AC464" s="349" t="e">
        <f>VLOOKUP(Y464,CONTROLES!$A$6:$Y$1048576,2,FALSE)</f>
        <v>#N/A</v>
      </c>
      <c r="AD464" s="349"/>
      <c r="AE464" s="349"/>
      <c r="AF464" s="349"/>
      <c r="AG464" s="349"/>
      <c r="AH464" s="349"/>
      <c r="AI464" s="349"/>
      <c r="AJ464" s="349"/>
      <c r="AK464" s="349"/>
      <c r="AL464" s="349" t="str">
        <f>IFERROR(VLOOKUP(AB464,CONTROLES!$A$5:$Y$297,2,FALSE),"")</f>
        <v/>
      </c>
      <c r="AM464" s="349"/>
      <c r="AN464" s="349"/>
      <c r="AO464" s="350" t="str">
        <f>IFERROR(VLOOKUP(Y464,CONTROLES!$A$6:$Y$25,24,FALSE),"")</f>
        <v/>
      </c>
      <c r="AP464" s="350" t="str">
        <f>IFERROR(VLOOKUP(Z464,CONTROLES!$A$6:$Y$25,24,FALSE),"")</f>
        <v/>
      </c>
      <c r="AQ464" s="350" t="str">
        <f>IFERROR(VLOOKUP(AA464,CONTROLES!$A$6:$Y$25,24,FALSE),"")</f>
        <v/>
      </c>
      <c r="AR464" s="350" t="str">
        <f>IFERROR(VLOOKUP(AB464,CONTROLES!$A$6:$Y$25,24,FALSE),"")</f>
        <v/>
      </c>
      <c r="AS464" s="349" t="str">
        <f>IFERROR(VLOOKUP(Y464,CONTROLES!$A$6:$Y$25,5,FALSE),"")</f>
        <v/>
      </c>
      <c r="AT464" s="349" t="str">
        <f>IFERROR(VLOOKUP(Z464,CONTROLES!$A$6:$Y$25,5,FALSE),"")</f>
        <v/>
      </c>
      <c r="AU464" s="349" t="str">
        <f>IFERROR(VLOOKUP(AA464,CONTROLES!$A$6:$Y$25,5,FALSE),"")</f>
        <v/>
      </c>
      <c r="AV464" s="349" t="str">
        <f>IFERROR(VLOOKUP(AB464,CONTROLES!$A$6:$Y$25,5,FALSE),"")</f>
        <v/>
      </c>
      <c r="AW464" s="351">
        <f t="shared" si="48"/>
        <v>0</v>
      </c>
      <c r="AX464" s="351">
        <f t="shared" si="49"/>
        <v>0</v>
      </c>
      <c r="AY464" s="529"/>
      <c r="AZ464" s="460"/>
      <c r="BA464" s="457"/>
      <c r="BB464" s="458"/>
      <c r="BC464" s="460"/>
      <c r="BD464" s="462"/>
      <c r="BE464" s="526"/>
      <c r="BF464" s="619"/>
      <c r="BG464" s="620"/>
      <c r="BH464" s="492"/>
      <c r="BI464" s="530"/>
      <c r="BJ464" s="475"/>
      <c r="BK464" s="475"/>
    </row>
    <row r="465" spans="1:63" ht="14.25" customHeight="1" x14ac:dyDescent="0.25">
      <c r="A465" s="564"/>
      <c r="B465" s="567"/>
      <c r="C465" s="595"/>
      <c r="D465" s="482"/>
      <c r="E465" s="482"/>
      <c r="F465" s="636"/>
      <c r="G465" s="636"/>
      <c r="H465" s="636"/>
      <c r="I465" s="482"/>
      <c r="J465" s="346"/>
      <c r="K465" s="347"/>
      <c r="L465" s="595"/>
      <c r="M465" s="595"/>
      <c r="N465" s="622"/>
      <c r="O465" s="477"/>
      <c r="P465" s="477"/>
      <c r="Q465" s="477"/>
      <c r="R465" s="595"/>
      <c r="S465" s="348"/>
      <c r="T465" s="348">
        <f>IFERROR(VLOOKUP($S465,TABLAS!$A$10:$B$14,2,FALSE),0)</f>
        <v>0</v>
      </c>
      <c r="U465" s="477"/>
      <c r="V465" s="524"/>
      <c r="W465" s="524"/>
      <c r="X465" s="526"/>
      <c r="Y465" s="349"/>
      <c r="Z465" s="349"/>
      <c r="AA465" s="349"/>
      <c r="AB465" s="349"/>
      <c r="AC465" s="349" t="e">
        <f>VLOOKUP(Y465,CONTROLES!$A$6:$Y$1048576,2,FALSE)</f>
        <v>#N/A</v>
      </c>
      <c r="AD465" s="349"/>
      <c r="AE465" s="349"/>
      <c r="AF465" s="349"/>
      <c r="AG465" s="349"/>
      <c r="AH465" s="349"/>
      <c r="AI465" s="349"/>
      <c r="AJ465" s="349"/>
      <c r="AK465" s="349"/>
      <c r="AL465" s="349" t="str">
        <f>IFERROR(VLOOKUP(AB465,CONTROLES!$A$5:$Y$297,2,FALSE),"")</f>
        <v/>
      </c>
      <c r="AM465" s="349"/>
      <c r="AN465" s="349"/>
      <c r="AO465" s="350" t="str">
        <f>IFERROR(VLOOKUP(Y465,CONTROLES!$A$6:$Y$25,24,FALSE),"")</f>
        <v/>
      </c>
      <c r="AP465" s="350" t="str">
        <f>IFERROR(VLOOKUP(Z465,CONTROLES!$A$6:$Y$25,24,FALSE),"")</f>
        <v/>
      </c>
      <c r="AQ465" s="350" t="str">
        <f>IFERROR(VLOOKUP(AA465,CONTROLES!$A$6:$Y$25,24,FALSE),"")</f>
        <v/>
      </c>
      <c r="AR465" s="350" t="str">
        <f>IFERROR(VLOOKUP(AB465,CONTROLES!$A$6:$Y$25,24,FALSE),"")</f>
        <v/>
      </c>
      <c r="AS465" s="349" t="str">
        <f>IFERROR(VLOOKUP(Y465,CONTROLES!$A$6:$Y$25,5,FALSE),"")</f>
        <v/>
      </c>
      <c r="AT465" s="349" t="str">
        <f>IFERROR(VLOOKUP(Z465,CONTROLES!$A$6:$Y$25,5,FALSE),"")</f>
        <v/>
      </c>
      <c r="AU465" s="349" t="str">
        <f>IFERROR(VLOOKUP(AA465,CONTROLES!$A$6:$Y$25,5,FALSE),"")</f>
        <v/>
      </c>
      <c r="AV465" s="349" t="str">
        <f>IFERROR(VLOOKUP(AB465,CONTROLES!$A$6:$Y$25,5,FALSE),"")</f>
        <v/>
      </c>
      <c r="AW465" s="351">
        <f t="shared" si="48"/>
        <v>0</v>
      </c>
      <c r="AX465" s="351">
        <f t="shared" si="49"/>
        <v>0</v>
      </c>
      <c r="AY465" s="551"/>
      <c r="AZ465" s="460"/>
      <c r="BA465" s="552"/>
      <c r="BB465" s="458"/>
      <c r="BC465" s="460"/>
      <c r="BD465" s="462"/>
      <c r="BE465" s="526"/>
      <c r="BF465" s="630"/>
      <c r="BG465" s="620"/>
      <c r="BH465" s="554"/>
      <c r="BI465" s="530"/>
      <c r="BJ465" s="475"/>
      <c r="BK465" s="475"/>
    </row>
    <row r="466" spans="1:63" ht="14.25" customHeight="1" x14ac:dyDescent="0.25">
      <c r="A466" s="639"/>
      <c r="B466" s="565" t="s">
        <v>647</v>
      </c>
      <c r="C466" s="478" t="s">
        <v>534</v>
      </c>
      <c r="D466" s="476" t="s">
        <v>648</v>
      </c>
      <c r="E466" s="476" t="s">
        <v>649</v>
      </c>
      <c r="F466" s="466" t="s">
        <v>170</v>
      </c>
      <c r="G466" s="466" t="s">
        <v>133</v>
      </c>
      <c r="H466" s="466" t="s">
        <v>134</v>
      </c>
      <c r="I466" s="476" t="s">
        <v>650</v>
      </c>
      <c r="J466" s="346">
        <v>1</v>
      </c>
      <c r="K466" s="347" t="s">
        <v>651</v>
      </c>
      <c r="L466" s="478" t="s">
        <v>608</v>
      </c>
      <c r="M466" s="478" t="s">
        <v>370</v>
      </c>
      <c r="N466" s="483" t="s">
        <v>371</v>
      </c>
      <c r="O466" s="486" t="s">
        <v>541</v>
      </c>
      <c r="P466" s="477" t="s">
        <v>652</v>
      </c>
      <c r="Q466" s="477" t="s">
        <v>653</v>
      </c>
      <c r="R466" s="478" t="s">
        <v>544</v>
      </c>
      <c r="S466" s="348" t="s">
        <v>146</v>
      </c>
      <c r="T466" s="348">
        <f>IFERROR(VLOOKUP($S466,TABLAS!$A$10:$B$14,2,FALSE),0)</f>
        <v>3</v>
      </c>
      <c r="U466" s="477" t="s">
        <v>145</v>
      </c>
      <c r="V466" s="524">
        <f>IFERROR(VLOOKUP($U466,TABLAS!$A$2:$B$6,2,FALSE),0)</f>
        <v>3</v>
      </c>
      <c r="W466" s="524" t="str">
        <f t="shared" ref="W466" si="56">MAX($T466:$T472)&amp;V466</f>
        <v>33</v>
      </c>
      <c r="X466" s="526" t="str">
        <f>IF(OR(W466="11",W466="12",W466="21",W466="22",W466="31"),"BAJO",IF(OR(W466="13",W466="23",W466="32",W466="41"),"LEVE",IF(OR(W466="14",W466="15",W466="24",W466="33",W466="43",W466="42",W466="52",W466="51"),"MODERADO",IF(OR(W466="25",W466="34",W466="35",W466="44",W466="45",W466="53",W466="54",W466="55"),"IMPORTANTE"))))</f>
        <v>MODERADO</v>
      </c>
      <c r="Y466" s="349">
        <v>238</v>
      </c>
      <c r="Z466" s="349"/>
      <c r="AA466" s="349"/>
      <c r="AB466" s="349"/>
      <c r="AC466" s="349" t="str">
        <f>VLOOKUP(Y466,CONTROLES!$A$6:$Y$1048576,2,FALSE)</f>
        <v>Aplicación del procedimiento de convenios PR-CO-06</v>
      </c>
      <c r="AD466" s="349"/>
      <c r="AE466" s="349"/>
      <c r="AF466" s="349"/>
      <c r="AG466" s="349"/>
      <c r="AH466" s="349"/>
      <c r="AI466" s="349"/>
      <c r="AJ466" s="349"/>
      <c r="AK466" s="349"/>
      <c r="AL466" s="349"/>
      <c r="AM466" s="349"/>
      <c r="AN466" s="349"/>
      <c r="AO466" s="350"/>
      <c r="AP466" s="350"/>
      <c r="AQ466" s="350"/>
      <c r="AR466" s="350"/>
      <c r="AS466" s="349"/>
      <c r="AT466" s="349"/>
      <c r="AU466" s="349"/>
      <c r="AV466" s="349"/>
      <c r="AW466" s="351"/>
      <c r="AX466" s="351"/>
      <c r="AY466" s="356"/>
      <c r="AZ466" s="461"/>
      <c r="BA466" s="357"/>
      <c r="BB466" s="889"/>
      <c r="BC466" s="461"/>
      <c r="BD466" s="463"/>
      <c r="BE466" s="527"/>
      <c r="BF466" s="358"/>
      <c r="BG466" s="491"/>
      <c r="BH466" s="359"/>
      <c r="BI466" s="531"/>
      <c r="BJ466" s="476"/>
      <c r="BK466" s="476"/>
    </row>
    <row r="467" spans="1:63" ht="14.25" customHeight="1" x14ac:dyDescent="0.25">
      <c r="A467" s="670"/>
      <c r="B467" s="566"/>
      <c r="C467" s="479"/>
      <c r="D467" s="481"/>
      <c r="E467" s="481"/>
      <c r="F467" s="467"/>
      <c r="G467" s="467"/>
      <c r="H467" s="467"/>
      <c r="I467" s="481"/>
      <c r="J467" s="346"/>
      <c r="K467" s="347"/>
      <c r="L467" s="479"/>
      <c r="M467" s="479"/>
      <c r="N467" s="484"/>
      <c r="O467" s="487"/>
      <c r="P467" s="477"/>
      <c r="Q467" s="477"/>
      <c r="R467" s="479"/>
      <c r="S467" s="348"/>
      <c r="T467" s="348">
        <f>IFERROR(VLOOKUP($S467,TABLAS!$A$10:$B$14,2,FALSE),0)</f>
        <v>0</v>
      </c>
      <c r="U467" s="477"/>
      <c r="V467" s="524"/>
      <c r="W467" s="524"/>
      <c r="X467" s="526"/>
      <c r="Y467" s="349"/>
      <c r="Z467" s="349"/>
      <c r="AA467" s="349"/>
      <c r="AB467" s="349"/>
      <c r="AC467" s="349" t="e">
        <f>VLOOKUP(Y467,CONTROLES!$A$6:$Y$1048576,2,FALSE)</f>
        <v>#N/A</v>
      </c>
      <c r="AD467" s="349"/>
      <c r="AE467" s="349"/>
      <c r="AF467" s="349"/>
      <c r="AG467" s="349"/>
      <c r="AH467" s="349"/>
      <c r="AI467" s="349"/>
      <c r="AJ467" s="349"/>
      <c r="AK467" s="349"/>
      <c r="AL467" s="349"/>
      <c r="AM467" s="349"/>
      <c r="AN467" s="349"/>
      <c r="AO467" s="350"/>
      <c r="AP467" s="350"/>
      <c r="AQ467" s="350"/>
      <c r="AR467" s="350"/>
      <c r="AS467" s="349"/>
      <c r="AT467" s="349"/>
      <c r="AU467" s="349"/>
      <c r="AV467" s="349"/>
      <c r="AW467" s="351"/>
      <c r="AX467" s="351"/>
      <c r="AY467" s="356"/>
      <c r="AZ467" s="888"/>
      <c r="BA467" s="357"/>
      <c r="BB467" s="890"/>
      <c r="BC467" s="888"/>
      <c r="BD467" s="887"/>
      <c r="BE467" s="640"/>
      <c r="BF467" s="358"/>
      <c r="BG467" s="492"/>
      <c r="BH467" s="359"/>
      <c r="BI467" s="886"/>
      <c r="BJ467" s="481"/>
      <c r="BK467" s="481"/>
    </row>
    <row r="468" spans="1:63" ht="14.25" customHeight="1" x14ac:dyDescent="0.25">
      <c r="A468" s="670"/>
      <c r="B468" s="566"/>
      <c r="C468" s="479"/>
      <c r="D468" s="481"/>
      <c r="E468" s="481"/>
      <c r="F468" s="467"/>
      <c r="G468" s="467"/>
      <c r="H468" s="467"/>
      <c r="I468" s="481"/>
      <c r="J468" s="346"/>
      <c r="K468" s="347"/>
      <c r="L468" s="479"/>
      <c r="M468" s="479"/>
      <c r="N468" s="484"/>
      <c r="O468" s="487"/>
      <c r="P468" s="477"/>
      <c r="Q468" s="477"/>
      <c r="R468" s="479"/>
      <c r="S468" s="348"/>
      <c r="T468" s="348">
        <f>IFERROR(VLOOKUP($S468,TABLAS!$A$10:$B$14,2,FALSE),0)</f>
        <v>0</v>
      </c>
      <c r="U468" s="477"/>
      <c r="V468" s="524"/>
      <c r="W468" s="524"/>
      <c r="X468" s="526"/>
      <c r="Y468" s="349"/>
      <c r="Z468" s="349"/>
      <c r="AA468" s="349"/>
      <c r="AB468" s="349"/>
      <c r="AC468" s="349" t="e">
        <f>VLOOKUP(Y468,CONTROLES!$A$6:$Y$1048576,2,FALSE)</f>
        <v>#N/A</v>
      </c>
      <c r="AD468" s="349"/>
      <c r="AE468" s="349"/>
      <c r="AF468" s="349"/>
      <c r="AG468" s="349"/>
      <c r="AH468" s="349"/>
      <c r="AI468" s="349"/>
      <c r="AJ468" s="349"/>
      <c r="AK468" s="349"/>
      <c r="AL468" s="349"/>
      <c r="AM468" s="349"/>
      <c r="AN468" s="349"/>
      <c r="AO468" s="350"/>
      <c r="AP468" s="350"/>
      <c r="AQ468" s="350"/>
      <c r="AR468" s="350"/>
      <c r="AS468" s="349"/>
      <c r="AT468" s="349"/>
      <c r="AU468" s="349"/>
      <c r="AV468" s="349"/>
      <c r="AW468" s="351"/>
      <c r="AX468" s="351"/>
      <c r="AY468" s="356"/>
      <c r="AZ468" s="888"/>
      <c r="BA468" s="357"/>
      <c r="BB468" s="890"/>
      <c r="BC468" s="888"/>
      <c r="BD468" s="887"/>
      <c r="BE468" s="640"/>
      <c r="BF468" s="358"/>
      <c r="BG468" s="492"/>
      <c r="BH468" s="359"/>
      <c r="BI468" s="886"/>
      <c r="BJ468" s="481"/>
      <c r="BK468" s="481"/>
    </row>
    <row r="469" spans="1:63" ht="14.25" customHeight="1" x14ac:dyDescent="0.25">
      <c r="A469" s="670"/>
      <c r="B469" s="566"/>
      <c r="C469" s="479"/>
      <c r="D469" s="481"/>
      <c r="E469" s="481"/>
      <c r="F469" s="467"/>
      <c r="G469" s="467"/>
      <c r="H469" s="467"/>
      <c r="I469" s="481"/>
      <c r="J469" s="346"/>
      <c r="K469" s="347"/>
      <c r="L469" s="479"/>
      <c r="M469" s="479"/>
      <c r="N469" s="484"/>
      <c r="O469" s="487"/>
      <c r="P469" s="477"/>
      <c r="Q469" s="477"/>
      <c r="R469" s="479"/>
      <c r="S469" s="348"/>
      <c r="T469" s="348">
        <f>IFERROR(VLOOKUP($S469,TABLAS!$A$10:$B$14,2,FALSE),0)</f>
        <v>0</v>
      </c>
      <c r="U469" s="477"/>
      <c r="V469" s="524"/>
      <c r="W469" s="524"/>
      <c r="X469" s="526"/>
      <c r="Y469" s="349"/>
      <c r="Z469" s="349"/>
      <c r="AA469" s="349"/>
      <c r="AB469" s="349"/>
      <c r="AC469" s="349" t="e">
        <f>VLOOKUP(Y469,CONTROLES!$A$6:$Y$1048576,2,FALSE)</f>
        <v>#N/A</v>
      </c>
      <c r="AD469" s="349"/>
      <c r="AE469" s="349"/>
      <c r="AF469" s="349"/>
      <c r="AG469" s="349"/>
      <c r="AH469" s="349"/>
      <c r="AI469" s="349"/>
      <c r="AJ469" s="349"/>
      <c r="AK469" s="349"/>
      <c r="AL469" s="349"/>
      <c r="AM469" s="349"/>
      <c r="AN469" s="349"/>
      <c r="AO469" s="350"/>
      <c r="AP469" s="350"/>
      <c r="AQ469" s="350"/>
      <c r="AR469" s="350"/>
      <c r="AS469" s="349"/>
      <c r="AT469" s="349"/>
      <c r="AU469" s="349"/>
      <c r="AV469" s="349"/>
      <c r="AW469" s="351"/>
      <c r="AX469" s="351"/>
      <c r="AY469" s="356"/>
      <c r="AZ469" s="888"/>
      <c r="BA469" s="357"/>
      <c r="BB469" s="890"/>
      <c r="BC469" s="888"/>
      <c r="BD469" s="887"/>
      <c r="BE469" s="640"/>
      <c r="BF469" s="358"/>
      <c r="BG469" s="492"/>
      <c r="BH469" s="359"/>
      <c r="BI469" s="886"/>
      <c r="BJ469" s="481"/>
      <c r="BK469" s="481"/>
    </row>
    <row r="470" spans="1:63" ht="14.25" customHeight="1" x14ac:dyDescent="0.25">
      <c r="A470" s="670"/>
      <c r="B470" s="566"/>
      <c r="C470" s="479"/>
      <c r="D470" s="481"/>
      <c r="E470" s="481"/>
      <c r="F470" s="467"/>
      <c r="G470" s="467"/>
      <c r="H470" s="467"/>
      <c r="I470" s="481"/>
      <c r="J470" s="346"/>
      <c r="K470" s="347"/>
      <c r="L470" s="479"/>
      <c r="M470" s="479"/>
      <c r="N470" s="484"/>
      <c r="O470" s="487"/>
      <c r="P470" s="477"/>
      <c r="Q470" s="477"/>
      <c r="R470" s="479"/>
      <c r="S470" s="348"/>
      <c r="T470" s="348">
        <f>IFERROR(VLOOKUP($S470,TABLAS!$A$10:$B$14,2,FALSE),0)</f>
        <v>0</v>
      </c>
      <c r="U470" s="477"/>
      <c r="V470" s="524"/>
      <c r="W470" s="524"/>
      <c r="X470" s="526"/>
      <c r="Y470" s="349"/>
      <c r="Z470" s="349"/>
      <c r="AA470" s="349"/>
      <c r="AB470" s="349"/>
      <c r="AC470" s="349" t="e">
        <f>VLOOKUP(Y470,CONTROLES!$A$6:$Y$1048576,2,FALSE)</f>
        <v>#N/A</v>
      </c>
      <c r="AD470" s="349"/>
      <c r="AE470" s="349"/>
      <c r="AF470" s="349"/>
      <c r="AG470" s="349"/>
      <c r="AH470" s="349"/>
      <c r="AI470" s="349"/>
      <c r="AJ470" s="349"/>
      <c r="AK470" s="349"/>
      <c r="AL470" s="349"/>
      <c r="AM470" s="349"/>
      <c r="AN470" s="349"/>
      <c r="AO470" s="350"/>
      <c r="AP470" s="350"/>
      <c r="AQ470" s="350"/>
      <c r="AR470" s="350"/>
      <c r="AS470" s="349"/>
      <c r="AT470" s="349"/>
      <c r="AU470" s="349"/>
      <c r="AV470" s="349"/>
      <c r="AW470" s="351"/>
      <c r="AX470" s="351"/>
      <c r="AY470" s="356"/>
      <c r="AZ470" s="888"/>
      <c r="BA470" s="357"/>
      <c r="BB470" s="890"/>
      <c r="BC470" s="888"/>
      <c r="BD470" s="887"/>
      <c r="BE470" s="640"/>
      <c r="BF470" s="358"/>
      <c r="BG470" s="492"/>
      <c r="BH470" s="359"/>
      <c r="BI470" s="886"/>
      <c r="BJ470" s="481"/>
      <c r="BK470" s="481"/>
    </row>
    <row r="471" spans="1:63" ht="14.25" customHeight="1" x14ac:dyDescent="0.25">
      <c r="A471" s="670"/>
      <c r="B471" s="566"/>
      <c r="C471" s="479"/>
      <c r="D471" s="481"/>
      <c r="E471" s="481"/>
      <c r="F471" s="467"/>
      <c r="G471" s="467"/>
      <c r="H471" s="467"/>
      <c r="I471" s="481"/>
      <c r="J471" s="346"/>
      <c r="K471" s="347"/>
      <c r="L471" s="479"/>
      <c r="M471" s="479"/>
      <c r="N471" s="484"/>
      <c r="O471" s="487"/>
      <c r="P471" s="477"/>
      <c r="Q471" s="477"/>
      <c r="R471" s="479"/>
      <c r="S471" s="348"/>
      <c r="T471" s="348">
        <f>IFERROR(VLOOKUP($S471,TABLAS!$A$10:$B$14,2,FALSE),0)</f>
        <v>0</v>
      </c>
      <c r="U471" s="477"/>
      <c r="V471" s="524"/>
      <c r="W471" s="524"/>
      <c r="X471" s="526"/>
      <c r="Y471" s="349"/>
      <c r="Z471" s="349"/>
      <c r="AA471" s="349"/>
      <c r="AB471" s="349"/>
      <c r="AC471" s="349" t="e">
        <f>VLOOKUP(Y471,CONTROLES!$A$6:$Y$1048576,2,FALSE)</f>
        <v>#N/A</v>
      </c>
      <c r="AD471" s="349"/>
      <c r="AE471" s="349"/>
      <c r="AF471" s="349"/>
      <c r="AG471" s="349"/>
      <c r="AH471" s="349"/>
      <c r="AI471" s="349"/>
      <c r="AJ471" s="349"/>
      <c r="AK471" s="349"/>
      <c r="AL471" s="349"/>
      <c r="AM471" s="349"/>
      <c r="AN471" s="349"/>
      <c r="AO471" s="350"/>
      <c r="AP471" s="350"/>
      <c r="AQ471" s="350"/>
      <c r="AR471" s="350"/>
      <c r="AS471" s="349"/>
      <c r="AT471" s="349"/>
      <c r="AU471" s="349"/>
      <c r="AV471" s="349"/>
      <c r="AW471" s="351"/>
      <c r="AX471" s="351"/>
      <c r="AY471" s="356"/>
      <c r="AZ471" s="888"/>
      <c r="BA471" s="357"/>
      <c r="BB471" s="890"/>
      <c r="BC471" s="888"/>
      <c r="BD471" s="887"/>
      <c r="BE471" s="640"/>
      <c r="BF471" s="358"/>
      <c r="BG471" s="492"/>
      <c r="BH471" s="359"/>
      <c r="BI471" s="886"/>
      <c r="BJ471" s="481"/>
      <c r="BK471" s="481"/>
    </row>
    <row r="472" spans="1:63" ht="14.25" customHeight="1" x14ac:dyDescent="0.25">
      <c r="A472" s="581"/>
      <c r="B472" s="567"/>
      <c r="C472" s="480"/>
      <c r="D472" s="482"/>
      <c r="E472" s="482"/>
      <c r="F472" s="561"/>
      <c r="G472" s="561"/>
      <c r="H472" s="561"/>
      <c r="I472" s="482"/>
      <c r="J472" s="346"/>
      <c r="K472" s="347"/>
      <c r="L472" s="480"/>
      <c r="M472" s="480"/>
      <c r="N472" s="485"/>
      <c r="O472" s="488"/>
      <c r="P472" s="477"/>
      <c r="Q472" s="477"/>
      <c r="R472" s="480"/>
      <c r="S472" s="348"/>
      <c r="T472" s="348">
        <f>IFERROR(VLOOKUP($S472,TABLAS!$A$10:$B$14,2,FALSE),0)</f>
        <v>0</v>
      </c>
      <c r="U472" s="477"/>
      <c r="V472" s="524"/>
      <c r="W472" s="524"/>
      <c r="X472" s="526"/>
      <c r="Y472" s="349"/>
      <c r="Z472" s="349"/>
      <c r="AA472" s="349"/>
      <c r="AB472" s="349"/>
      <c r="AC472" s="349" t="e">
        <f>VLOOKUP(Y472,CONTROLES!$A$6:$Y$1048576,2,FALSE)</f>
        <v>#N/A</v>
      </c>
      <c r="AD472" s="349"/>
      <c r="AE472" s="349"/>
      <c r="AF472" s="349"/>
      <c r="AG472" s="349"/>
      <c r="AH472" s="349"/>
      <c r="AI472" s="349"/>
      <c r="AJ472" s="349"/>
      <c r="AK472" s="349"/>
      <c r="AL472" s="349"/>
      <c r="AM472" s="349"/>
      <c r="AN472" s="349"/>
      <c r="AO472" s="350"/>
      <c r="AP472" s="350"/>
      <c r="AQ472" s="350"/>
      <c r="AR472" s="350"/>
      <c r="AS472" s="349"/>
      <c r="AT472" s="349"/>
      <c r="AU472" s="349"/>
      <c r="AV472" s="349"/>
      <c r="AW472" s="351"/>
      <c r="AX472" s="351"/>
      <c r="AY472" s="356"/>
      <c r="AZ472" s="790"/>
      <c r="BA472" s="357"/>
      <c r="BB472" s="891"/>
      <c r="BC472" s="790"/>
      <c r="BD472" s="800"/>
      <c r="BE472" s="641"/>
      <c r="BF472" s="358"/>
      <c r="BG472" s="554"/>
      <c r="BH472" s="359"/>
      <c r="BI472" s="791"/>
      <c r="BJ472" s="482"/>
      <c r="BK472" s="482"/>
    </row>
    <row r="473" spans="1:63" ht="14.25" customHeight="1" x14ac:dyDescent="0.25">
      <c r="A473" s="564">
        <f>A459+1</f>
        <v>67</v>
      </c>
      <c r="B473" s="565" t="s">
        <v>654</v>
      </c>
      <c r="C473" s="595" t="s">
        <v>534</v>
      </c>
      <c r="D473" s="476" t="s">
        <v>655</v>
      </c>
      <c r="E473" s="476" t="s">
        <v>656</v>
      </c>
      <c r="F473" s="636" t="s">
        <v>132</v>
      </c>
      <c r="G473" s="636" t="s">
        <v>133</v>
      </c>
      <c r="H473" s="636" t="s">
        <v>134</v>
      </c>
      <c r="I473" s="476" t="s">
        <v>657</v>
      </c>
      <c r="J473" s="346">
        <v>1</v>
      </c>
      <c r="K473" s="347" t="s">
        <v>658</v>
      </c>
      <c r="L473" s="595" t="s">
        <v>659</v>
      </c>
      <c r="M473" s="595" t="s">
        <v>370</v>
      </c>
      <c r="N473" s="622" t="s">
        <v>371</v>
      </c>
      <c r="O473" s="477" t="s">
        <v>541</v>
      </c>
      <c r="P473" s="477" t="s">
        <v>652</v>
      </c>
      <c r="Q473" s="477" t="s">
        <v>653</v>
      </c>
      <c r="R473" s="595" t="s">
        <v>544</v>
      </c>
      <c r="S473" s="348" t="s">
        <v>146</v>
      </c>
      <c r="T473" s="348">
        <f>IFERROR(VLOOKUP($S473,TABLAS!$A$10:$B$14,2,FALSE),0)</f>
        <v>3</v>
      </c>
      <c r="U473" s="477" t="s">
        <v>211</v>
      </c>
      <c r="V473" s="524">
        <f>IFERROR(VLOOKUP($U473,#REF!,2,FALSE),0)</f>
        <v>0</v>
      </c>
      <c r="W473" s="524">
        <f>MAX($T473:$T479)*V473</f>
        <v>0</v>
      </c>
      <c r="X473" s="526" t="b">
        <f>IF(OR(W473="11",W473="12",W473="21",W473="22",W473="31"),"BAJO",IF(OR(W473="13",W473="23",W473="32",W473="41"),"LEVE",IF(OR(W473="14",W473="15",W473="24",W473="33",W473="43",W473="42",W473="52",W473="51"),"MODERADO",IF(OR(W473="25",W473="34",W473="35",W473="44",W473="45",W473="53",W473="54",W473="55"),"IMPORTANTE"))))</f>
        <v>0</v>
      </c>
      <c r="Y473" s="349">
        <v>238</v>
      </c>
      <c r="Z473" s="349"/>
      <c r="AA473" s="349"/>
      <c r="AB473" s="349"/>
      <c r="AC473" s="349" t="str">
        <f>VLOOKUP(Y473,CONTROLES!$A$6:$Y$1048576,2,FALSE)</f>
        <v>Aplicación del procedimiento de convenios PR-CO-06</v>
      </c>
      <c r="AD473" s="349"/>
      <c r="AE473" s="349"/>
      <c r="AF473" s="349"/>
      <c r="AG473" s="349"/>
      <c r="AH473" s="349"/>
      <c r="AI473" s="349"/>
      <c r="AJ473" s="349"/>
      <c r="AK473" s="349"/>
      <c r="AL473" s="349" t="str">
        <f>IFERROR(VLOOKUP(AB473,CONTROLES!$A$5:$Y$297,2,FALSE),"")</f>
        <v/>
      </c>
      <c r="AM473" s="349"/>
      <c r="AN473" s="349"/>
      <c r="AO473" s="350" t="str">
        <f>IFERROR(VLOOKUP(Y473,CONTROLES!$A$6:$Y$25,24,FALSE),"")</f>
        <v/>
      </c>
      <c r="AP473" s="350" t="str">
        <f>IFERROR(VLOOKUP(Z473,CONTROLES!$A$6:$Y$25,24,FALSE),"")</f>
        <v/>
      </c>
      <c r="AQ473" s="350" t="str">
        <f>IFERROR(VLOOKUP(AA473,CONTROLES!$A$6:$Y$25,24,FALSE),"")</f>
        <v/>
      </c>
      <c r="AR473" s="350" t="str">
        <f>IFERROR(VLOOKUP(AB473,CONTROLES!$A$6:$Y$25,24,FALSE),"")</f>
        <v/>
      </c>
      <c r="AS473" s="349" t="str">
        <f>IFERROR(VLOOKUP(Y473,CONTROLES!$A$6:$Y$25,5,FALSE),"")</f>
        <v/>
      </c>
      <c r="AT473" s="349" t="str">
        <f>IFERROR(VLOOKUP(Z473,CONTROLES!$A$6:$Y$25,5,FALSE),"")</f>
        <v/>
      </c>
      <c r="AU473" s="349" t="str">
        <f>IFERROR(VLOOKUP(AA473,CONTROLES!$A$6:$Y$25,5,FALSE),"")</f>
        <v/>
      </c>
      <c r="AV473" s="349" t="str">
        <f>IFERROR(VLOOKUP(AB473,CONTROLES!$A$6:$Y$25,5,FALSE),"")</f>
        <v/>
      </c>
      <c r="AW473" s="351">
        <f t="shared" si="48"/>
        <v>0</v>
      </c>
      <c r="AX473" s="351">
        <f t="shared" si="49"/>
        <v>0</v>
      </c>
      <c r="AY473" s="528" t="str">
        <f>IF(MAX(AX473:AX479)&gt;MAX(BF473:BF479),"Consecuencia",IF(MAX(AX473:AX479)&gt;MAX(BF473:BF479),"Probabilidad",""))</f>
        <v/>
      </c>
      <c r="AZ473" s="460">
        <f>IF(AY473="Probabilidad",MAX(BF473:BF479),MAX(AX473:AX479))</f>
        <v>0</v>
      </c>
      <c r="BA473" s="456" t="str" cm="1">
        <f t="array" ref="BA473">IF(OR(AY473="Consecuencia",AY473="Probabilidad"),IF(AZ473&lt;CONTROLES!$AA$16:$AB$16,IF(AND(AZ473&gt;=CONTROLES!$AA$15,AZ473&lt;CONTROLES!$AB$15),CONTROLES!$AC$15,IF(AND(AZ473&gt;=CONTROLES!$AA$14,AZ473&lt;CONTROLES!$AB$14),CONTROLES!$AC$14,IF(AND(AZ473&gt;=CONTROLES!$AA$13,AZ473&lt;CONTROLES!$AB$13),CONTROLES!$AC$13,IF(AND(AZ473&gt;=CONTROLES!$AA$12,AZ473&lt;=CONTROLES!$AB$12),CONTROLES!$AC$12))))),"")</f>
        <v/>
      </c>
      <c r="BB473" s="458" t="s">
        <v>144</v>
      </c>
      <c r="BC473" s="460">
        <f>VLOOKUP(BB473,TABLAS!$A$10:$B$14,2,FALSE)</f>
        <v>5</v>
      </c>
      <c r="BD473" s="462" t="s">
        <v>211</v>
      </c>
      <c r="BE473" s="526">
        <f>VLOOKUP(BD473,TABLAS!$A$2:$B$6,2,FALSE)</f>
        <v>2</v>
      </c>
      <c r="BF473" s="618" t="str">
        <f>BC473&amp;BE473</f>
        <v>52</v>
      </c>
      <c r="BG473" s="620" t="str">
        <f>IF(OR(BF473="11",BF473="12",BF473="21",BF473="22",BF473="31"),"BAJO",IF(OR(BF473="13",BF473="23",BF473="32",BF473="41"),"LEVE",IF(OR(BF473="14",BF473="15",BF473="24",BF473="33",BF473="43",BF473="42",BF473="52",BF473="51"),"MODERADO",IF(OR(BF473="25",BF473="34",BF473="35",BF473="44",BF473="45",BF473="53",BF473="54",BF473="55"),"IMPORTANTE",""))))</f>
        <v>MODERADO</v>
      </c>
      <c r="BH473" s="491" t="s">
        <v>148</v>
      </c>
      <c r="BI473" s="530" t="s">
        <v>189</v>
      </c>
      <c r="BJ473" s="475" t="str">
        <f>IF(BH473="SI","NO","SI")</f>
        <v>NO</v>
      </c>
      <c r="BK473" s="475"/>
    </row>
    <row r="474" spans="1:63" ht="14.25" customHeight="1" x14ac:dyDescent="0.25">
      <c r="A474" s="564"/>
      <c r="B474" s="566"/>
      <c r="C474" s="595"/>
      <c r="D474" s="481"/>
      <c r="E474" s="481"/>
      <c r="F474" s="636"/>
      <c r="G474" s="636"/>
      <c r="H474" s="636"/>
      <c r="I474" s="481"/>
      <c r="J474" s="346"/>
      <c r="K474" s="347"/>
      <c r="L474" s="595"/>
      <c r="M474" s="595"/>
      <c r="N474" s="622"/>
      <c r="O474" s="477"/>
      <c r="P474" s="477"/>
      <c r="Q474" s="477"/>
      <c r="R474" s="595"/>
      <c r="S474" s="348"/>
      <c r="T474" s="348">
        <f>IFERROR(VLOOKUP($S474,TABLAS!$A$10:$B$14,2,FALSE),0)</f>
        <v>0</v>
      </c>
      <c r="U474" s="477"/>
      <c r="V474" s="524"/>
      <c r="W474" s="524"/>
      <c r="X474" s="526"/>
      <c r="Y474" s="349"/>
      <c r="Z474" s="349"/>
      <c r="AA474" s="349"/>
      <c r="AB474" s="349"/>
      <c r="AC474" s="349" t="e">
        <f>VLOOKUP(Y474,CONTROLES!$A$6:$Y$1048576,2,FALSE)</f>
        <v>#N/A</v>
      </c>
      <c r="AD474" s="349"/>
      <c r="AE474" s="349"/>
      <c r="AF474" s="349"/>
      <c r="AG474" s="349"/>
      <c r="AH474" s="349"/>
      <c r="AI474" s="349"/>
      <c r="AJ474" s="349"/>
      <c r="AK474" s="349"/>
      <c r="AL474" s="349" t="str">
        <f>IFERROR(VLOOKUP(AB474,CONTROLES!$A$5:$Y$297,2,FALSE),"")</f>
        <v/>
      </c>
      <c r="AM474" s="349"/>
      <c r="AN474" s="349"/>
      <c r="AO474" s="350" t="str">
        <f>IFERROR(VLOOKUP(Y474,CONTROLES!$A$6:$Y$25,24,FALSE),"")</f>
        <v/>
      </c>
      <c r="AP474" s="350" t="str">
        <f>IFERROR(VLOOKUP(Z474,CONTROLES!$A$6:$Y$25,24,FALSE),"")</f>
        <v/>
      </c>
      <c r="AQ474" s="350" t="str">
        <f>IFERROR(VLOOKUP(AA474,CONTROLES!$A$6:$Y$25,24,FALSE),"")</f>
        <v/>
      </c>
      <c r="AR474" s="350" t="str">
        <f>IFERROR(VLOOKUP(AB474,CONTROLES!$A$6:$Y$25,24,FALSE),"")</f>
        <v/>
      </c>
      <c r="AS474" s="349" t="str">
        <f>IFERROR(VLOOKUP(Y474,CONTROLES!$A$6:$Y$25,5,FALSE),"")</f>
        <v/>
      </c>
      <c r="AT474" s="349" t="str">
        <f>IFERROR(VLOOKUP(Z474,CONTROLES!$A$6:$Y$25,5,FALSE),"")</f>
        <v/>
      </c>
      <c r="AU474" s="349" t="str">
        <f>IFERROR(VLOOKUP(AA474,CONTROLES!$A$6:$Y$25,5,FALSE),"")</f>
        <v/>
      </c>
      <c r="AV474" s="349" t="str">
        <f>IFERROR(VLOOKUP(AB474,CONTROLES!$A$6:$Y$25,5,FALSE),"")</f>
        <v/>
      </c>
      <c r="AW474" s="351">
        <f t="shared" si="48"/>
        <v>0</v>
      </c>
      <c r="AX474" s="351">
        <f t="shared" si="49"/>
        <v>0</v>
      </c>
      <c r="AY474" s="529"/>
      <c r="AZ474" s="460"/>
      <c r="BA474" s="457"/>
      <c r="BB474" s="458"/>
      <c r="BC474" s="460"/>
      <c r="BD474" s="462"/>
      <c r="BE474" s="526"/>
      <c r="BF474" s="619"/>
      <c r="BG474" s="620"/>
      <c r="BH474" s="492"/>
      <c r="BI474" s="530"/>
      <c r="BJ474" s="475"/>
      <c r="BK474" s="475"/>
    </row>
    <row r="475" spans="1:63" ht="14.25" customHeight="1" x14ac:dyDescent="0.25">
      <c r="A475" s="564"/>
      <c r="B475" s="566"/>
      <c r="C475" s="595"/>
      <c r="D475" s="481"/>
      <c r="E475" s="481"/>
      <c r="F475" s="636"/>
      <c r="G475" s="636"/>
      <c r="H475" s="636"/>
      <c r="I475" s="481"/>
      <c r="J475" s="346"/>
      <c r="K475" s="347"/>
      <c r="L475" s="595"/>
      <c r="M475" s="595"/>
      <c r="N475" s="622"/>
      <c r="O475" s="477"/>
      <c r="P475" s="477"/>
      <c r="Q475" s="477"/>
      <c r="R475" s="595"/>
      <c r="S475" s="348"/>
      <c r="T475" s="348">
        <f>IFERROR(VLOOKUP($S475,TABLAS!$A$10:$B$14,2,FALSE),0)</f>
        <v>0</v>
      </c>
      <c r="U475" s="477"/>
      <c r="V475" s="524"/>
      <c r="W475" s="524"/>
      <c r="X475" s="526"/>
      <c r="Y475" s="349"/>
      <c r="Z475" s="349"/>
      <c r="AA475" s="349"/>
      <c r="AB475" s="349"/>
      <c r="AC475" s="349" t="e">
        <f>VLOOKUP(Y475,CONTROLES!$A$6:$Y$1048576,2,FALSE)</f>
        <v>#N/A</v>
      </c>
      <c r="AD475" s="349"/>
      <c r="AE475" s="349"/>
      <c r="AF475" s="349"/>
      <c r="AG475" s="349"/>
      <c r="AH475" s="349"/>
      <c r="AI475" s="349"/>
      <c r="AJ475" s="349"/>
      <c r="AK475" s="349"/>
      <c r="AL475" s="349" t="str">
        <f>IFERROR(VLOOKUP(AB475,CONTROLES!$A$5:$Y$297,2,FALSE),"")</f>
        <v/>
      </c>
      <c r="AM475" s="349"/>
      <c r="AN475" s="349"/>
      <c r="AO475" s="350" t="str">
        <f>IFERROR(VLOOKUP(Y475,CONTROLES!$A$6:$Y$25,24,FALSE),"")</f>
        <v/>
      </c>
      <c r="AP475" s="350" t="str">
        <f>IFERROR(VLOOKUP(Z475,CONTROLES!$A$6:$Y$25,24,FALSE),"")</f>
        <v/>
      </c>
      <c r="AQ475" s="350" t="str">
        <f>IFERROR(VLOOKUP(AA475,CONTROLES!$A$6:$Y$25,24,FALSE),"")</f>
        <v/>
      </c>
      <c r="AR475" s="350" t="str">
        <f>IFERROR(VLOOKUP(AB475,CONTROLES!$A$6:$Y$25,24,FALSE),"")</f>
        <v/>
      </c>
      <c r="AS475" s="349" t="str">
        <f>IFERROR(VLOOKUP(Y475,CONTROLES!$A$6:$Y$25,5,FALSE),"")</f>
        <v/>
      </c>
      <c r="AT475" s="349" t="str">
        <f>IFERROR(VLOOKUP(Z475,CONTROLES!$A$6:$Y$25,5,FALSE),"")</f>
        <v/>
      </c>
      <c r="AU475" s="349" t="str">
        <f>IFERROR(VLOOKUP(AA475,CONTROLES!$A$6:$Y$25,5,FALSE),"")</f>
        <v/>
      </c>
      <c r="AV475" s="349" t="str">
        <f>IFERROR(VLOOKUP(AB475,CONTROLES!$A$6:$Y$25,5,FALSE),"")</f>
        <v/>
      </c>
      <c r="AW475" s="351">
        <f t="shared" ref="AW475:AW538" si="57">IFERROR(AVERAGEIFS(AO475:AR475,AS475:AV475,"Probabilidad"),0)</f>
        <v>0</v>
      </c>
      <c r="AX475" s="351">
        <f t="shared" ref="AX475:AX538" si="58">IFERROR(AVERAGEIFS(AO475:AR475,AS475:AV475,"Consecuencia"),0)</f>
        <v>0</v>
      </c>
      <c r="AY475" s="529"/>
      <c r="AZ475" s="460"/>
      <c r="BA475" s="457"/>
      <c r="BB475" s="458"/>
      <c r="BC475" s="460"/>
      <c r="BD475" s="462"/>
      <c r="BE475" s="526"/>
      <c r="BF475" s="619"/>
      <c r="BG475" s="620"/>
      <c r="BH475" s="492"/>
      <c r="BI475" s="530"/>
      <c r="BJ475" s="475"/>
      <c r="BK475" s="475"/>
    </row>
    <row r="476" spans="1:63" ht="14.25" customHeight="1" x14ac:dyDescent="0.25">
      <c r="A476" s="564"/>
      <c r="B476" s="566"/>
      <c r="C476" s="595"/>
      <c r="D476" s="481"/>
      <c r="E476" s="481"/>
      <c r="F476" s="636"/>
      <c r="G476" s="636"/>
      <c r="H476" s="636"/>
      <c r="I476" s="481"/>
      <c r="J476" s="346"/>
      <c r="K476" s="347"/>
      <c r="L476" s="595"/>
      <c r="M476" s="595"/>
      <c r="N476" s="622"/>
      <c r="O476" s="477"/>
      <c r="P476" s="477"/>
      <c r="Q476" s="477"/>
      <c r="R476" s="595"/>
      <c r="S476" s="348"/>
      <c r="T476" s="348">
        <f>IFERROR(VLOOKUP($S476,TABLAS!$A$10:$B$14,2,FALSE),0)</f>
        <v>0</v>
      </c>
      <c r="U476" s="477"/>
      <c r="V476" s="524"/>
      <c r="W476" s="524"/>
      <c r="X476" s="526"/>
      <c r="Y476" s="349"/>
      <c r="Z476" s="349"/>
      <c r="AA476" s="349"/>
      <c r="AB476" s="349"/>
      <c r="AC476" s="349" t="e">
        <f>VLOOKUP(Y476,CONTROLES!$A$6:$Y$1048576,2,FALSE)</f>
        <v>#N/A</v>
      </c>
      <c r="AD476" s="349"/>
      <c r="AE476" s="349"/>
      <c r="AF476" s="349"/>
      <c r="AG476" s="349"/>
      <c r="AH476" s="349"/>
      <c r="AI476" s="349"/>
      <c r="AJ476" s="349"/>
      <c r="AK476" s="349"/>
      <c r="AL476" s="349" t="str">
        <f>IFERROR(VLOOKUP(AB476,CONTROLES!$A$5:$Y$297,2,FALSE),"")</f>
        <v/>
      </c>
      <c r="AM476" s="349"/>
      <c r="AN476" s="349"/>
      <c r="AO476" s="350" t="str">
        <f>IFERROR(VLOOKUP(Y476,CONTROLES!$A$6:$Y$25,24,FALSE),"")</f>
        <v/>
      </c>
      <c r="AP476" s="350" t="str">
        <f>IFERROR(VLOOKUP(Z476,CONTROLES!$A$6:$Y$25,24,FALSE),"")</f>
        <v/>
      </c>
      <c r="AQ476" s="350" t="str">
        <f>IFERROR(VLOOKUP(AA476,CONTROLES!$A$6:$Y$25,24,FALSE),"")</f>
        <v/>
      </c>
      <c r="AR476" s="350" t="str">
        <f>IFERROR(VLOOKUP(AB476,CONTROLES!$A$6:$Y$25,24,FALSE),"")</f>
        <v/>
      </c>
      <c r="AS476" s="349" t="str">
        <f>IFERROR(VLOOKUP(Y476,CONTROLES!$A$6:$Y$25,5,FALSE),"")</f>
        <v/>
      </c>
      <c r="AT476" s="349" t="str">
        <f>IFERROR(VLOOKUP(Z476,CONTROLES!$A$6:$Y$25,5,FALSE),"")</f>
        <v/>
      </c>
      <c r="AU476" s="349" t="str">
        <f>IFERROR(VLOOKUP(AA476,CONTROLES!$A$6:$Y$25,5,FALSE),"")</f>
        <v/>
      </c>
      <c r="AV476" s="349" t="str">
        <f>IFERROR(VLOOKUP(AB476,CONTROLES!$A$6:$Y$25,5,FALSE),"")</f>
        <v/>
      </c>
      <c r="AW476" s="351">
        <f t="shared" si="57"/>
        <v>0</v>
      </c>
      <c r="AX476" s="351">
        <f t="shared" si="58"/>
        <v>0</v>
      </c>
      <c r="AY476" s="529"/>
      <c r="AZ476" s="460"/>
      <c r="BA476" s="457"/>
      <c r="BB476" s="458"/>
      <c r="BC476" s="460"/>
      <c r="BD476" s="462"/>
      <c r="BE476" s="526"/>
      <c r="BF476" s="619"/>
      <c r="BG476" s="620"/>
      <c r="BH476" s="492"/>
      <c r="BI476" s="530"/>
      <c r="BJ476" s="475"/>
      <c r="BK476" s="475"/>
    </row>
    <row r="477" spans="1:63" ht="14.25" customHeight="1" x14ac:dyDescent="0.25">
      <c r="A477" s="564"/>
      <c r="B477" s="566"/>
      <c r="C477" s="595"/>
      <c r="D477" s="481"/>
      <c r="E477" s="481"/>
      <c r="F477" s="636"/>
      <c r="G477" s="636"/>
      <c r="H477" s="636"/>
      <c r="I477" s="481"/>
      <c r="J477" s="346"/>
      <c r="K477" s="347"/>
      <c r="L477" s="595"/>
      <c r="M477" s="595"/>
      <c r="N477" s="622"/>
      <c r="O477" s="477"/>
      <c r="P477" s="477"/>
      <c r="Q477" s="477"/>
      <c r="R477" s="595"/>
      <c r="S477" s="348"/>
      <c r="T477" s="348">
        <f>IFERROR(VLOOKUP($S477,TABLAS!$A$10:$B$14,2,FALSE),0)</f>
        <v>0</v>
      </c>
      <c r="U477" s="477"/>
      <c r="V477" s="524"/>
      <c r="W477" s="524"/>
      <c r="X477" s="526"/>
      <c r="Y477" s="349"/>
      <c r="Z477" s="349"/>
      <c r="AA477" s="349"/>
      <c r="AB477" s="349"/>
      <c r="AC477" s="349" t="e">
        <f>VLOOKUP(Y477,CONTROLES!$A$6:$Y$1048576,2,FALSE)</f>
        <v>#N/A</v>
      </c>
      <c r="AD477" s="349"/>
      <c r="AE477" s="349"/>
      <c r="AF477" s="349"/>
      <c r="AG477" s="349"/>
      <c r="AH477" s="349"/>
      <c r="AI477" s="349"/>
      <c r="AJ477" s="349"/>
      <c r="AK477" s="349"/>
      <c r="AL477" s="349" t="str">
        <f>IFERROR(VLOOKUP(AB477,CONTROLES!$A$5:$Y$297,2,FALSE),"")</f>
        <v/>
      </c>
      <c r="AM477" s="349"/>
      <c r="AN477" s="349"/>
      <c r="AO477" s="350" t="str">
        <f>IFERROR(VLOOKUP(Y477,CONTROLES!$A$6:$Y$25,24,FALSE),"")</f>
        <v/>
      </c>
      <c r="AP477" s="350" t="str">
        <f>IFERROR(VLOOKUP(Z477,CONTROLES!$A$6:$Y$25,24,FALSE),"")</f>
        <v/>
      </c>
      <c r="AQ477" s="350" t="str">
        <f>IFERROR(VLOOKUP(AA477,CONTROLES!$A$6:$Y$25,24,FALSE),"")</f>
        <v/>
      </c>
      <c r="AR477" s="350" t="str">
        <f>IFERROR(VLOOKUP(AB477,CONTROLES!$A$6:$Y$25,24,FALSE),"")</f>
        <v/>
      </c>
      <c r="AS477" s="349" t="str">
        <f>IFERROR(VLOOKUP(Y477,CONTROLES!$A$6:$Y$25,5,FALSE),"")</f>
        <v/>
      </c>
      <c r="AT477" s="349" t="str">
        <f>IFERROR(VLOOKUP(Z477,CONTROLES!$A$6:$Y$25,5,FALSE),"")</f>
        <v/>
      </c>
      <c r="AU477" s="349" t="str">
        <f>IFERROR(VLOOKUP(AA477,CONTROLES!$A$6:$Y$25,5,FALSE),"")</f>
        <v/>
      </c>
      <c r="AV477" s="349" t="str">
        <f>IFERROR(VLOOKUP(AB477,CONTROLES!$A$6:$Y$25,5,FALSE),"")</f>
        <v/>
      </c>
      <c r="AW477" s="351">
        <f t="shared" si="57"/>
        <v>0</v>
      </c>
      <c r="AX477" s="351">
        <f t="shared" si="58"/>
        <v>0</v>
      </c>
      <c r="AY477" s="529"/>
      <c r="AZ477" s="460"/>
      <c r="BA477" s="457"/>
      <c r="BB477" s="458"/>
      <c r="BC477" s="460"/>
      <c r="BD477" s="462"/>
      <c r="BE477" s="526"/>
      <c r="BF477" s="619"/>
      <c r="BG477" s="620"/>
      <c r="BH477" s="492"/>
      <c r="BI477" s="530"/>
      <c r="BJ477" s="475"/>
      <c r="BK477" s="475"/>
    </row>
    <row r="478" spans="1:63" ht="14.25" customHeight="1" x14ac:dyDescent="0.25">
      <c r="A478" s="564"/>
      <c r="B478" s="566"/>
      <c r="C478" s="595"/>
      <c r="D478" s="481"/>
      <c r="E478" s="481"/>
      <c r="F478" s="636"/>
      <c r="G478" s="636"/>
      <c r="H478" s="636"/>
      <c r="I478" s="481"/>
      <c r="J478" s="346"/>
      <c r="K478" s="347"/>
      <c r="L478" s="595"/>
      <c r="M478" s="595"/>
      <c r="N478" s="622"/>
      <c r="O478" s="477"/>
      <c r="P478" s="477"/>
      <c r="Q478" s="477"/>
      <c r="R478" s="595"/>
      <c r="S478" s="348"/>
      <c r="T478" s="348">
        <f>IFERROR(VLOOKUP($S478,TABLAS!$A$10:$B$14,2,FALSE),0)</f>
        <v>0</v>
      </c>
      <c r="U478" s="477"/>
      <c r="V478" s="524"/>
      <c r="W478" s="524"/>
      <c r="X478" s="526"/>
      <c r="Y478" s="349"/>
      <c r="Z478" s="349"/>
      <c r="AA478" s="349"/>
      <c r="AB478" s="349"/>
      <c r="AC478" s="349" t="e">
        <f>VLOOKUP(Y478,CONTROLES!$A$6:$Y$1048576,2,FALSE)</f>
        <v>#N/A</v>
      </c>
      <c r="AD478" s="349"/>
      <c r="AE478" s="349"/>
      <c r="AF478" s="349"/>
      <c r="AG478" s="349"/>
      <c r="AH478" s="349"/>
      <c r="AI478" s="349"/>
      <c r="AJ478" s="349"/>
      <c r="AK478" s="349"/>
      <c r="AL478" s="349" t="str">
        <f>IFERROR(VLOOKUP(AB478,CONTROLES!$A$5:$Y$297,2,FALSE),"")</f>
        <v/>
      </c>
      <c r="AM478" s="349"/>
      <c r="AN478" s="349"/>
      <c r="AO478" s="350" t="str">
        <f>IFERROR(VLOOKUP(Y478,CONTROLES!$A$6:$Y$25,24,FALSE),"")</f>
        <v/>
      </c>
      <c r="AP478" s="350" t="str">
        <f>IFERROR(VLOOKUP(Z478,CONTROLES!$A$6:$Y$25,24,FALSE),"")</f>
        <v/>
      </c>
      <c r="AQ478" s="350" t="str">
        <f>IFERROR(VLOOKUP(AA478,CONTROLES!$A$6:$Y$25,24,FALSE),"")</f>
        <v/>
      </c>
      <c r="AR478" s="350" t="str">
        <f>IFERROR(VLOOKUP(AB478,CONTROLES!$A$6:$Y$25,24,FALSE),"")</f>
        <v/>
      </c>
      <c r="AS478" s="349" t="str">
        <f>IFERROR(VLOOKUP(Y478,CONTROLES!$A$6:$Y$25,5,FALSE),"")</f>
        <v/>
      </c>
      <c r="AT478" s="349" t="str">
        <f>IFERROR(VLOOKUP(Z478,CONTROLES!$A$6:$Y$25,5,FALSE),"")</f>
        <v/>
      </c>
      <c r="AU478" s="349" t="str">
        <f>IFERROR(VLOOKUP(AA478,CONTROLES!$A$6:$Y$25,5,FALSE),"")</f>
        <v/>
      </c>
      <c r="AV478" s="349" t="str">
        <f>IFERROR(VLOOKUP(AB478,CONTROLES!$A$6:$Y$25,5,FALSE),"")</f>
        <v/>
      </c>
      <c r="AW478" s="351">
        <f t="shared" si="57"/>
        <v>0</v>
      </c>
      <c r="AX478" s="351">
        <f t="shared" si="58"/>
        <v>0</v>
      </c>
      <c r="AY478" s="529"/>
      <c r="AZ478" s="460"/>
      <c r="BA478" s="457"/>
      <c r="BB478" s="458"/>
      <c r="BC478" s="460"/>
      <c r="BD478" s="462"/>
      <c r="BE478" s="526"/>
      <c r="BF478" s="619"/>
      <c r="BG478" s="620"/>
      <c r="BH478" s="492"/>
      <c r="BI478" s="530"/>
      <c r="BJ478" s="475"/>
      <c r="BK478" s="475"/>
    </row>
    <row r="479" spans="1:63" ht="14.25" customHeight="1" x14ac:dyDescent="0.25">
      <c r="A479" s="564"/>
      <c r="B479" s="567"/>
      <c r="C479" s="595"/>
      <c r="D479" s="482"/>
      <c r="E479" s="482"/>
      <c r="F479" s="636"/>
      <c r="G479" s="636"/>
      <c r="H479" s="636"/>
      <c r="I479" s="482"/>
      <c r="J479" s="346"/>
      <c r="K479" s="347"/>
      <c r="L479" s="595"/>
      <c r="M479" s="595"/>
      <c r="N479" s="622"/>
      <c r="O479" s="477"/>
      <c r="P479" s="477"/>
      <c r="Q479" s="477"/>
      <c r="R479" s="595"/>
      <c r="S479" s="348"/>
      <c r="T479" s="348">
        <f>IFERROR(VLOOKUP($S479,TABLAS!$A$10:$B$14,2,FALSE),0)</f>
        <v>0</v>
      </c>
      <c r="U479" s="477"/>
      <c r="V479" s="524"/>
      <c r="W479" s="524"/>
      <c r="X479" s="526"/>
      <c r="Y479" s="349"/>
      <c r="Z479" s="349"/>
      <c r="AA479" s="349"/>
      <c r="AB479" s="349"/>
      <c r="AC479" s="349" t="e">
        <f>VLOOKUP(Y479,CONTROLES!$A$6:$Y$1048576,2,FALSE)</f>
        <v>#N/A</v>
      </c>
      <c r="AD479" s="349"/>
      <c r="AE479" s="349"/>
      <c r="AF479" s="349"/>
      <c r="AG479" s="349"/>
      <c r="AH479" s="349"/>
      <c r="AI479" s="349"/>
      <c r="AJ479" s="349"/>
      <c r="AK479" s="349"/>
      <c r="AL479" s="349" t="str">
        <f>IFERROR(VLOOKUP(AB479,CONTROLES!$A$5:$Y$297,2,FALSE),"")</f>
        <v/>
      </c>
      <c r="AM479" s="349"/>
      <c r="AN479" s="349"/>
      <c r="AO479" s="350" t="str">
        <f>IFERROR(VLOOKUP(Y479,CONTROLES!$A$6:$Y$25,24,FALSE),"")</f>
        <v/>
      </c>
      <c r="AP479" s="350" t="str">
        <f>IFERROR(VLOOKUP(Z479,CONTROLES!$A$6:$Y$25,24,FALSE),"")</f>
        <v/>
      </c>
      <c r="AQ479" s="350" t="str">
        <f>IFERROR(VLOOKUP(AA479,CONTROLES!$A$6:$Y$25,24,FALSE),"")</f>
        <v/>
      </c>
      <c r="AR479" s="350" t="str">
        <f>IFERROR(VLOOKUP(AB479,CONTROLES!$A$6:$Y$25,24,FALSE),"")</f>
        <v/>
      </c>
      <c r="AS479" s="349" t="str">
        <f>IFERROR(VLOOKUP(Y479,CONTROLES!$A$6:$Y$25,5,FALSE),"")</f>
        <v/>
      </c>
      <c r="AT479" s="349" t="str">
        <f>IFERROR(VLOOKUP(Z479,CONTROLES!$A$6:$Y$25,5,FALSE),"")</f>
        <v/>
      </c>
      <c r="AU479" s="349" t="str">
        <f>IFERROR(VLOOKUP(AA479,CONTROLES!$A$6:$Y$25,5,FALSE),"")</f>
        <v/>
      </c>
      <c r="AV479" s="349" t="str">
        <f>IFERROR(VLOOKUP(AB479,CONTROLES!$A$6:$Y$25,5,FALSE),"")</f>
        <v/>
      </c>
      <c r="AW479" s="351">
        <f t="shared" si="57"/>
        <v>0</v>
      </c>
      <c r="AX479" s="351">
        <f t="shared" si="58"/>
        <v>0</v>
      </c>
      <c r="AY479" s="551"/>
      <c r="AZ479" s="460"/>
      <c r="BA479" s="552"/>
      <c r="BB479" s="458"/>
      <c r="BC479" s="460"/>
      <c r="BD479" s="462"/>
      <c r="BE479" s="526"/>
      <c r="BF479" s="630"/>
      <c r="BG479" s="620"/>
      <c r="BH479" s="554"/>
      <c r="BI479" s="530"/>
      <c r="BJ479" s="475"/>
      <c r="BK479" s="475"/>
    </row>
    <row r="480" spans="1:63" s="171" customFormat="1" ht="14.25" customHeight="1" x14ac:dyDescent="0.25">
      <c r="A480" s="564">
        <f>A473+1</f>
        <v>68</v>
      </c>
      <c r="B480" s="565" t="s">
        <v>660</v>
      </c>
      <c r="C480" s="595" t="s">
        <v>534</v>
      </c>
      <c r="D480" s="476" t="s">
        <v>661</v>
      </c>
      <c r="E480" s="476" t="s">
        <v>662</v>
      </c>
      <c r="F480" s="636" t="s">
        <v>132</v>
      </c>
      <c r="G480" s="636" t="s">
        <v>196</v>
      </c>
      <c r="H480" s="636" t="s">
        <v>134</v>
      </c>
      <c r="I480" s="476" t="s">
        <v>663</v>
      </c>
      <c r="J480" s="346">
        <v>1</v>
      </c>
      <c r="K480" s="347" t="s">
        <v>664</v>
      </c>
      <c r="L480" s="595" t="s">
        <v>665</v>
      </c>
      <c r="M480" s="595" t="s">
        <v>160</v>
      </c>
      <c r="N480" s="622" t="s">
        <v>226</v>
      </c>
      <c r="O480" s="477" t="s">
        <v>360</v>
      </c>
      <c r="P480" s="477" t="s">
        <v>666</v>
      </c>
      <c r="Q480" s="477" t="s">
        <v>667</v>
      </c>
      <c r="R480" s="595" t="s">
        <v>228</v>
      </c>
      <c r="S480" s="348" t="s">
        <v>164</v>
      </c>
      <c r="T480" s="348">
        <f>IFERROR(VLOOKUP($S480,TABLAS!$A$10:$B$14,2,FALSE),0)</f>
        <v>1</v>
      </c>
      <c r="U480" s="477" t="s">
        <v>211</v>
      </c>
      <c r="V480" s="524">
        <f>IFERROR(VLOOKUP($U480,TABLAS!$A$2:$B$6,2,FALSE),0)</f>
        <v>2</v>
      </c>
      <c r="W480" s="524" t="str">
        <f>MAX($T480:$T486)&amp;V480</f>
        <v>22</v>
      </c>
      <c r="X480" s="526" t="str">
        <f>IF(OR(W480="11",W480="12",W480="21",W480="22",W480="31"),"BAJO",IF(OR(W480="13",W480="23",W480="32",W480="41"),"LEVE",IF(OR(W480="14",W480="15",W480="24",W480="33",W480="43",W480="42",W480="52",W480="51"),"MODERADO",IF(OR(W480="25",W480="34",W480="35",W480="44",W480="45",W480="53",W480="54",W480="55"),"IMPORTANTE"))))</f>
        <v>BAJO</v>
      </c>
      <c r="Y480" s="349">
        <v>76</v>
      </c>
      <c r="Z480" s="349"/>
      <c r="AA480" s="349"/>
      <c r="AB480" s="349"/>
      <c r="AC480" s="349" t="str">
        <f>VLOOKUP(Y480,CONTROLES!$A$6:$Y$1048576,2,FALSE)</f>
        <v>Procedimiento de Compensación a Corresponsales</v>
      </c>
      <c r="AD480" s="349" t="str">
        <f>VLOOKUP(Y480,CONTROLES!$A$6:$Y$1048576,8,FALSE)</f>
        <v>Preventivo</v>
      </c>
      <c r="AE480" s="349" t="s">
        <v>262</v>
      </c>
      <c r="AF480" s="349"/>
      <c r="AG480" s="349"/>
      <c r="AH480" s="349"/>
      <c r="AI480" s="349"/>
      <c r="AJ480" s="349"/>
      <c r="AK480" s="349"/>
      <c r="AL480" s="349" t="str">
        <f>IFERROR(VLOOKUP(AB480,CONTROLES!$A$5:$Y$297,2,FALSE),"")</f>
        <v/>
      </c>
      <c r="AM480" s="349"/>
      <c r="AN480" s="349"/>
      <c r="AO480" s="350" t="str">
        <f>IFERROR(VLOOKUP(Y480,CONTROLES!$A$6:$Y$25,24,FALSE),"")</f>
        <v/>
      </c>
      <c r="AP480" s="350" t="str">
        <f>IFERROR(VLOOKUP(Z480,CONTROLES!$A$6:$Y$25,24,FALSE),"")</f>
        <v/>
      </c>
      <c r="AQ480" s="350" t="str">
        <f>IFERROR(VLOOKUP(AA480,CONTROLES!$A$6:$Y$25,24,FALSE),"")</f>
        <v/>
      </c>
      <c r="AR480" s="350" t="str">
        <f>IFERROR(VLOOKUP(AB480,CONTROLES!$A$6:$Y$25,24,FALSE),"")</f>
        <v/>
      </c>
      <c r="AS480" s="349" t="str">
        <f>IFERROR(VLOOKUP(Y480,CONTROLES!$A$6:$Y$25,5,FALSE),"")</f>
        <v/>
      </c>
      <c r="AT480" s="349" t="str">
        <f>IFERROR(VLOOKUP(Z480,CONTROLES!$A$6:$Y$25,5,FALSE),"")</f>
        <v/>
      </c>
      <c r="AU480" s="349" t="str">
        <f>IFERROR(VLOOKUP(AA480,CONTROLES!$A$6:$Y$25,5,FALSE),"")</f>
        <v/>
      </c>
      <c r="AV480" s="349" t="str">
        <f>IFERROR(VLOOKUP(AB480,CONTROLES!$A$6:$Y$25,5,FALSE),"")</f>
        <v/>
      </c>
      <c r="AW480" s="351">
        <f t="shared" si="57"/>
        <v>0</v>
      </c>
      <c r="AX480" s="351">
        <f t="shared" si="58"/>
        <v>0</v>
      </c>
      <c r="AY480" s="528" t="str">
        <f>IF(MAX(AX480:AX486)&gt;MAX(BF480:BF486),"Consecuencia",IF(MAX(AX480:AX486)&gt;MAX(BF480:BF486),"Probabilidad",""))</f>
        <v/>
      </c>
      <c r="AZ480" s="460">
        <f>IF(AY480="Probabilidad",MAX(BF480:BF486),MAX(AX480:AX486))</f>
        <v>0</v>
      </c>
      <c r="BA480" s="456" t="str" cm="1">
        <f t="array" ref="BA480">IF(OR(AY480="Consecuencia",AY480="Probabilidad"),IF(AZ480&lt;CONTROLES!$AA$16:$AB$16,IF(AND(AZ480&gt;=CONTROLES!$AA$15,AZ480&lt;CONTROLES!$AB$15),CONTROLES!$AC$15,IF(AND(AZ480&gt;=CONTROLES!$AA$14,AZ480&lt;CONTROLES!$AB$14),CONTROLES!$AC$14,IF(AND(AZ480&gt;=CONTROLES!$AA$13,AZ480&lt;CONTROLES!$AB$13),CONTROLES!$AC$13,IF(AND(AZ480&gt;=CONTROLES!$AA$12,AZ480&lt;=CONTROLES!$AB$12),CONTROLES!$AC$12))))),"")</f>
        <v/>
      </c>
      <c r="BB480" s="458" t="s">
        <v>164</v>
      </c>
      <c r="BC480" s="460">
        <f>VLOOKUP(BB480,TABLAS!$A$10:$B$14,2,FALSE)</f>
        <v>1</v>
      </c>
      <c r="BD480" s="462" t="s">
        <v>147</v>
      </c>
      <c r="BE480" s="526">
        <f>VLOOKUP(BD480,TABLAS!$A$2:$B$6,2,FALSE)</f>
        <v>1</v>
      </c>
      <c r="BF480" s="618" t="str">
        <f>BC480&amp;BE480</f>
        <v>11</v>
      </c>
      <c r="BG480" s="526" t="str">
        <f>IF(OR(BF480="11",BF480="12",BF480="21",BF480="22",BF480="31"),"BAJO",IF(OR(BF480="13",BF480="23",BF480="32",BF480="41"),"LEVE",IF(OR(BF480="14",BF480="15",BF480="24",BF480="33",BF480="43",BF480="42",BF480="52",BF480="51"),"MODERADO",IF(OR(BF480="25",BF480="34",BF480="35",BF480="44",BF480="45",BF480="53",BF480="54",BF480="55"),"IMPORTANTE",""))))</f>
        <v>BAJO</v>
      </c>
      <c r="BH480" s="491" t="s">
        <v>148</v>
      </c>
      <c r="BI480" s="530" t="s">
        <v>149</v>
      </c>
      <c r="BJ480" s="475" t="str">
        <f>IF(BH480="SI","NO","SI")</f>
        <v>NO</v>
      </c>
      <c r="BK480" s="475"/>
    </row>
    <row r="481" spans="1:63" s="171" customFormat="1" ht="14.25" customHeight="1" x14ac:dyDescent="0.25">
      <c r="A481" s="564"/>
      <c r="B481" s="566"/>
      <c r="C481" s="595"/>
      <c r="D481" s="481"/>
      <c r="E481" s="481"/>
      <c r="F481" s="636"/>
      <c r="G481" s="636"/>
      <c r="H481" s="636"/>
      <c r="I481" s="481"/>
      <c r="J481" s="346">
        <v>2</v>
      </c>
      <c r="K481" s="347" t="s">
        <v>668</v>
      </c>
      <c r="L481" s="595"/>
      <c r="M481" s="595"/>
      <c r="N481" s="622"/>
      <c r="O481" s="477"/>
      <c r="P481" s="477"/>
      <c r="Q481" s="477"/>
      <c r="R481" s="595"/>
      <c r="S481" s="348" t="s">
        <v>155</v>
      </c>
      <c r="T481" s="348">
        <f>IFERROR(VLOOKUP($S481,TABLAS!$A$10:$B$14,2,FALSE),0)</f>
        <v>2</v>
      </c>
      <c r="U481" s="477"/>
      <c r="V481" s="524"/>
      <c r="W481" s="524"/>
      <c r="X481" s="526"/>
      <c r="Y481" s="349">
        <v>234</v>
      </c>
      <c r="Z481" s="349"/>
      <c r="AA481" s="349"/>
      <c r="AB481" s="349"/>
      <c r="AC481" s="349" t="str">
        <f>VLOOKUP(Y481,CONTROLES!$A$6:$Y$1048576,2,FALSE)</f>
        <v>Aplicación de los correctivos por parte de la subg Administrativa</v>
      </c>
      <c r="AD481" s="349"/>
      <c r="AE481" s="349"/>
      <c r="AF481" s="349"/>
      <c r="AG481" s="349"/>
      <c r="AH481" s="349"/>
      <c r="AI481" s="349"/>
      <c r="AJ481" s="349"/>
      <c r="AK481" s="349"/>
      <c r="AL481" s="349" t="str">
        <f>IFERROR(VLOOKUP(AB481,CONTROLES!$A$5:$Y$297,2,FALSE),"")</f>
        <v/>
      </c>
      <c r="AM481" s="349"/>
      <c r="AN481" s="349"/>
      <c r="AO481" s="350" t="str">
        <f>IFERROR(VLOOKUP(Y481,CONTROLES!$A$6:$Y$25,24,FALSE),"")</f>
        <v/>
      </c>
      <c r="AP481" s="350" t="str">
        <f>IFERROR(VLOOKUP(Z481,CONTROLES!$A$6:$Y$25,24,FALSE),"")</f>
        <v/>
      </c>
      <c r="AQ481" s="350" t="str">
        <f>IFERROR(VLOOKUP(AA481,CONTROLES!$A$6:$Y$25,24,FALSE),"")</f>
        <v/>
      </c>
      <c r="AR481" s="350" t="str">
        <f>IFERROR(VLOOKUP(AB481,CONTROLES!$A$6:$Y$25,24,FALSE),"")</f>
        <v/>
      </c>
      <c r="AS481" s="349" t="str">
        <f>IFERROR(VLOOKUP(Y481,CONTROLES!$A$6:$Y$25,5,FALSE),"")</f>
        <v/>
      </c>
      <c r="AT481" s="349" t="str">
        <f>IFERROR(VLOOKUP(Z481,CONTROLES!$A$6:$Y$25,5,FALSE),"")</f>
        <v/>
      </c>
      <c r="AU481" s="349" t="str">
        <f>IFERROR(VLOOKUP(AA481,CONTROLES!$A$6:$Y$25,5,FALSE),"")</f>
        <v/>
      </c>
      <c r="AV481" s="349" t="str">
        <f>IFERROR(VLOOKUP(AB481,CONTROLES!$A$6:$Y$25,5,FALSE),"")</f>
        <v/>
      </c>
      <c r="AW481" s="351">
        <f t="shared" si="57"/>
        <v>0</v>
      </c>
      <c r="AX481" s="351">
        <f t="shared" si="58"/>
        <v>0</v>
      </c>
      <c r="AY481" s="529"/>
      <c r="AZ481" s="460"/>
      <c r="BA481" s="457"/>
      <c r="BB481" s="458"/>
      <c r="BC481" s="460"/>
      <c r="BD481" s="462"/>
      <c r="BE481" s="526"/>
      <c r="BF481" s="619"/>
      <c r="BG481" s="526"/>
      <c r="BH481" s="492"/>
      <c r="BI481" s="530"/>
      <c r="BJ481" s="475"/>
      <c r="BK481" s="475"/>
    </row>
    <row r="482" spans="1:63" s="171" customFormat="1" ht="14.25" customHeight="1" x14ac:dyDescent="0.25">
      <c r="A482" s="564"/>
      <c r="B482" s="566"/>
      <c r="C482" s="595"/>
      <c r="D482" s="481"/>
      <c r="E482" s="481"/>
      <c r="F482" s="636"/>
      <c r="G482" s="636"/>
      <c r="H482" s="636"/>
      <c r="I482" s="481"/>
      <c r="J482" s="346">
        <v>3</v>
      </c>
      <c r="K482" s="347" t="s">
        <v>669</v>
      </c>
      <c r="L482" s="595"/>
      <c r="M482" s="595"/>
      <c r="N482" s="622"/>
      <c r="O482" s="477"/>
      <c r="P482" s="477"/>
      <c r="Q482" s="477"/>
      <c r="R482" s="595"/>
      <c r="S482" s="348" t="s">
        <v>164</v>
      </c>
      <c r="T482" s="348">
        <f>IFERROR(VLOOKUP($S482,TABLAS!$A$10:$B$14,2,FALSE),0)</f>
        <v>1</v>
      </c>
      <c r="U482" s="477"/>
      <c r="V482" s="524"/>
      <c r="W482" s="524"/>
      <c r="X482" s="526"/>
      <c r="Y482" s="349">
        <v>239</v>
      </c>
      <c r="Z482" s="349"/>
      <c r="AA482" s="349"/>
      <c r="AB482" s="349"/>
      <c r="AC482" s="349" t="str">
        <f>VLOOKUP(Y482,CONTROLES!$A$6:$Y$1048576,2,FALSE)</f>
        <v>Aplicación del pr compensación de corresponsales</v>
      </c>
      <c r="AD482" s="349"/>
      <c r="AE482" s="349"/>
      <c r="AF482" s="349"/>
      <c r="AG482" s="349"/>
      <c r="AH482" s="349"/>
      <c r="AI482" s="349"/>
      <c r="AJ482" s="349"/>
      <c r="AK482" s="349"/>
      <c r="AL482" s="349" t="str">
        <f>IFERROR(VLOOKUP(AB482,CONTROLES!$A$5:$Y$297,2,FALSE),"")</f>
        <v/>
      </c>
      <c r="AM482" s="349"/>
      <c r="AN482" s="349"/>
      <c r="AO482" s="350" t="str">
        <f>IFERROR(VLOOKUP(Y482,CONTROLES!$A$6:$Y$25,24,FALSE),"")</f>
        <v/>
      </c>
      <c r="AP482" s="350" t="str">
        <f>IFERROR(VLOOKUP(Z482,CONTROLES!$A$6:$Y$25,24,FALSE),"")</f>
        <v/>
      </c>
      <c r="AQ482" s="350" t="str">
        <f>IFERROR(VLOOKUP(AA482,CONTROLES!$A$6:$Y$25,24,FALSE),"")</f>
        <v/>
      </c>
      <c r="AR482" s="350" t="str">
        <f>IFERROR(VLOOKUP(AB482,CONTROLES!$A$6:$Y$25,24,FALSE),"")</f>
        <v/>
      </c>
      <c r="AS482" s="349" t="str">
        <f>IFERROR(VLOOKUP(Y482,CONTROLES!$A$6:$Y$25,5,FALSE),"")</f>
        <v/>
      </c>
      <c r="AT482" s="349" t="str">
        <f>IFERROR(VLOOKUP(Z482,CONTROLES!$A$6:$Y$25,5,FALSE),"")</f>
        <v/>
      </c>
      <c r="AU482" s="349" t="str">
        <f>IFERROR(VLOOKUP(AA482,CONTROLES!$A$6:$Y$25,5,FALSE),"")</f>
        <v/>
      </c>
      <c r="AV482" s="349" t="str">
        <f>IFERROR(VLOOKUP(AB482,CONTROLES!$A$6:$Y$25,5,FALSE),"")</f>
        <v/>
      </c>
      <c r="AW482" s="351">
        <f t="shared" si="57"/>
        <v>0</v>
      </c>
      <c r="AX482" s="351">
        <f t="shared" si="58"/>
        <v>0</v>
      </c>
      <c r="AY482" s="529"/>
      <c r="AZ482" s="460"/>
      <c r="BA482" s="457"/>
      <c r="BB482" s="458"/>
      <c r="BC482" s="460"/>
      <c r="BD482" s="462"/>
      <c r="BE482" s="526"/>
      <c r="BF482" s="619"/>
      <c r="BG482" s="526"/>
      <c r="BH482" s="492"/>
      <c r="BI482" s="530"/>
      <c r="BJ482" s="475"/>
      <c r="BK482" s="475"/>
    </row>
    <row r="483" spans="1:63" s="171" customFormat="1" ht="14.25" customHeight="1" x14ac:dyDescent="0.25">
      <c r="A483" s="564"/>
      <c r="B483" s="566"/>
      <c r="C483" s="595"/>
      <c r="D483" s="481"/>
      <c r="E483" s="481"/>
      <c r="F483" s="636"/>
      <c r="G483" s="636"/>
      <c r="H483" s="636"/>
      <c r="I483" s="481"/>
      <c r="J483" s="346"/>
      <c r="K483" s="347"/>
      <c r="L483" s="595"/>
      <c r="M483" s="595"/>
      <c r="N483" s="622"/>
      <c r="O483" s="477"/>
      <c r="P483" s="477"/>
      <c r="Q483" s="477"/>
      <c r="R483" s="595"/>
      <c r="S483" s="348" t="s">
        <v>164</v>
      </c>
      <c r="T483" s="348">
        <f>IFERROR(VLOOKUP($S483,TABLAS!$A$10:$B$14,2,FALSE),0)</f>
        <v>1</v>
      </c>
      <c r="U483" s="477"/>
      <c r="V483" s="524"/>
      <c r="W483" s="524"/>
      <c r="X483" s="526"/>
      <c r="Y483" s="349"/>
      <c r="Z483" s="349"/>
      <c r="AA483" s="349"/>
      <c r="AB483" s="349"/>
      <c r="AC483" s="349" t="e">
        <f>VLOOKUP(Y483,CONTROLES!$A$6:$Y$1048576,2,FALSE)</f>
        <v>#N/A</v>
      </c>
      <c r="AD483" s="349"/>
      <c r="AE483" s="349"/>
      <c r="AF483" s="349"/>
      <c r="AG483" s="349"/>
      <c r="AH483" s="349"/>
      <c r="AI483" s="349"/>
      <c r="AJ483" s="349"/>
      <c r="AK483" s="349"/>
      <c r="AL483" s="349" t="str">
        <f>IFERROR(VLOOKUP(AB483,CONTROLES!$A$5:$Y$297,2,FALSE),"")</f>
        <v/>
      </c>
      <c r="AM483" s="349"/>
      <c r="AN483" s="349"/>
      <c r="AO483" s="350" t="str">
        <f>IFERROR(VLOOKUP(Y483,CONTROLES!$A$6:$Y$25,24,FALSE),"")</f>
        <v/>
      </c>
      <c r="AP483" s="350" t="str">
        <f>IFERROR(VLOOKUP(Z483,CONTROLES!$A$6:$Y$25,24,FALSE),"")</f>
        <v/>
      </c>
      <c r="AQ483" s="350" t="str">
        <f>IFERROR(VLOOKUP(AA483,CONTROLES!$A$6:$Y$25,24,FALSE),"")</f>
        <v/>
      </c>
      <c r="AR483" s="350" t="str">
        <f>IFERROR(VLOOKUP(AB483,CONTROLES!$A$6:$Y$25,24,FALSE),"")</f>
        <v/>
      </c>
      <c r="AS483" s="349" t="str">
        <f>IFERROR(VLOOKUP(Y483,CONTROLES!$A$6:$Y$25,5,FALSE),"")</f>
        <v/>
      </c>
      <c r="AT483" s="349" t="str">
        <f>IFERROR(VLOOKUP(Z483,CONTROLES!$A$6:$Y$25,5,FALSE),"")</f>
        <v/>
      </c>
      <c r="AU483" s="349" t="str">
        <f>IFERROR(VLOOKUP(AA483,CONTROLES!$A$6:$Y$25,5,FALSE),"")</f>
        <v/>
      </c>
      <c r="AV483" s="349" t="str">
        <f>IFERROR(VLOOKUP(AB483,CONTROLES!$A$6:$Y$25,5,FALSE),"")</f>
        <v/>
      </c>
      <c r="AW483" s="351">
        <f t="shared" si="57"/>
        <v>0</v>
      </c>
      <c r="AX483" s="351">
        <f t="shared" si="58"/>
        <v>0</v>
      </c>
      <c r="AY483" s="529"/>
      <c r="AZ483" s="460"/>
      <c r="BA483" s="457"/>
      <c r="BB483" s="458"/>
      <c r="BC483" s="460"/>
      <c r="BD483" s="462"/>
      <c r="BE483" s="526"/>
      <c r="BF483" s="619"/>
      <c r="BG483" s="526"/>
      <c r="BH483" s="492"/>
      <c r="BI483" s="530"/>
      <c r="BJ483" s="475"/>
      <c r="BK483" s="475"/>
    </row>
    <row r="484" spans="1:63" s="171" customFormat="1" ht="14.25" customHeight="1" x14ac:dyDescent="0.25">
      <c r="A484" s="564"/>
      <c r="B484" s="566"/>
      <c r="C484" s="595"/>
      <c r="D484" s="481"/>
      <c r="E484" s="481"/>
      <c r="F484" s="636"/>
      <c r="G484" s="636"/>
      <c r="H484" s="636"/>
      <c r="I484" s="481"/>
      <c r="J484" s="346"/>
      <c r="K484" s="347"/>
      <c r="L484" s="595"/>
      <c r="M484" s="595"/>
      <c r="N484" s="622"/>
      <c r="O484" s="477"/>
      <c r="P484" s="477"/>
      <c r="Q484" s="477"/>
      <c r="R484" s="595"/>
      <c r="S484" s="348" t="s">
        <v>164</v>
      </c>
      <c r="T484" s="348">
        <f>IFERROR(VLOOKUP($S484,TABLAS!$A$10:$B$14,2,FALSE),0)</f>
        <v>1</v>
      </c>
      <c r="U484" s="477"/>
      <c r="V484" s="524"/>
      <c r="W484" s="524"/>
      <c r="X484" s="526"/>
      <c r="Y484" s="349"/>
      <c r="Z484" s="349"/>
      <c r="AA484" s="349"/>
      <c r="AB484" s="349"/>
      <c r="AC484" s="349" t="e">
        <f>VLOOKUP(Y484,CONTROLES!$A$6:$Y$1048576,2,FALSE)</f>
        <v>#N/A</v>
      </c>
      <c r="AD484" s="349"/>
      <c r="AE484" s="349"/>
      <c r="AF484" s="349"/>
      <c r="AG484" s="349"/>
      <c r="AH484" s="349"/>
      <c r="AI484" s="349"/>
      <c r="AJ484" s="349"/>
      <c r="AK484" s="349"/>
      <c r="AL484" s="349" t="str">
        <f>IFERROR(VLOOKUP(AB484,CONTROLES!$A$5:$Y$297,2,FALSE),"")</f>
        <v/>
      </c>
      <c r="AM484" s="349"/>
      <c r="AN484" s="349"/>
      <c r="AO484" s="350" t="str">
        <f>IFERROR(VLOOKUP(Y484,CONTROLES!$A$6:$Y$25,24,FALSE),"")</f>
        <v/>
      </c>
      <c r="AP484" s="350" t="str">
        <f>IFERROR(VLOOKUP(Z484,CONTROLES!$A$6:$Y$25,24,FALSE),"")</f>
        <v/>
      </c>
      <c r="AQ484" s="350" t="str">
        <f>IFERROR(VLOOKUP(AA484,CONTROLES!$A$6:$Y$25,24,FALSE),"")</f>
        <v/>
      </c>
      <c r="AR484" s="350" t="str">
        <f>IFERROR(VLOOKUP(AB484,CONTROLES!$A$6:$Y$25,24,FALSE),"")</f>
        <v/>
      </c>
      <c r="AS484" s="349" t="str">
        <f>IFERROR(VLOOKUP(Y484,CONTROLES!$A$6:$Y$25,5,FALSE),"")</f>
        <v/>
      </c>
      <c r="AT484" s="349" t="str">
        <f>IFERROR(VLOOKUP(Z484,CONTROLES!$A$6:$Y$25,5,FALSE),"")</f>
        <v/>
      </c>
      <c r="AU484" s="349" t="str">
        <f>IFERROR(VLOOKUP(AA484,CONTROLES!$A$6:$Y$25,5,FALSE),"")</f>
        <v/>
      </c>
      <c r="AV484" s="349" t="str">
        <f>IFERROR(VLOOKUP(AB484,CONTROLES!$A$6:$Y$25,5,FALSE),"")</f>
        <v/>
      </c>
      <c r="AW484" s="351">
        <f t="shared" si="57"/>
        <v>0</v>
      </c>
      <c r="AX484" s="351">
        <f t="shared" si="58"/>
        <v>0</v>
      </c>
      <c r="AY484" s="529"/>
      <c r="AZ484" s="460"/>
      <c r="BA484" s="457"/>
      <c r="BB484" s="458"/>
      <c r="BC484" s="460"/>
      <c r="BD484" s="462"/>
      <c r="BE484" s="526"/>
      <c r="BF484" s="619"/>
      <c r="BG484" s="526"/>
      <c r="BH484" s="492"/>
      <c r="BI484" s="530"/>
      <c r="BJ484" s="475"/>
      <c r="BK484" s="475"/>
    </row>
    <row r="485" spans="1:63" s="171" customFormat="1" ht="14.25" customHeight="1" x14ac:dyDescent="0.25">
      <c r="A485" s="564"/>
      <c r="B485" s="566"/>
      <c r="C485" s="595"/>
      <c r="D485" s="481"/>
      <c r="E485" s="481"/>
      <c r="F485" s="636"/>
      <c r="G485" s="636"/>
      <c r="H485" s="636"/>
      <c r="I485" s="481"/>
      <c r="J485" s="346"/>
      <c r="K485" s="347"/>
      <c r="L485" s="595"/>
      <c r="M485" s="595"/>
      <c r="N485" s="622"/>
      <c r="O485" s="477"/>
      <c r="P485" s="477"/>
      <c r="Q485" s="477"/>
      <c r="R485" s="595"/>
      <c r="S485" s="348"/>
      <c r="T485" s="348">
        <f>IFERROR(VLOOKUP($S485,TABLAS!$A$10:$B$14,2,FALSE),0)</f>
        <v>0</v>
      </c>
      <c r="U485" s="477"/>
      <c r="V485" s="524"/>
      <c r="W485" s="524"/>
      <c r="X485" s="526"/>
      <c r="Y485" s="349"/>
      <c r="Z485" s="349"/>
      <c r="AA485" s="349"/>
      <c r="AB485" s="349"/>
      <c r="AC485" s="349" t="e">
        <f>VLOOKUP(Y485,CONTROLES!$A$6:$Y$1048576,2,FALSE)</f>
        <v>#N/A</v>
      </c>
      <c r="AD485" s="349"/>
      <c r="AE485" s="349"/>
      <c r="AF485" s="349"/>
      <c r="AG485" s="349"/>
      <c r="AH485" s="349"/>
      <c r="AI485" s="349"/>
      <c r="AJ485" s="349"/>
      <c r="AK485" s="349"/>
      <c r="AL485" s="349" t="str">
        <f>IFERROR(VLOOKUP(AB485,CONTROLES!$A$5:$Y$297,2,FALSE),"")</f>
        <v/>
      </c>
      <c r="AM485" s="349"/>
      <c r="AN485" s="349"/>
      <c r="AO485" s="350" t="str">
        <f>IFERROR(VLOOKUP(Y485,CONTROLES!$A$6:$Y$25,24,FALSE),"")</f>
        <v/>
      </c>
      <c r="AP485" s="350" t="str">
        <f>IFERROR(VLOOKUP(Z485,CONTROLES!$A$6:$Y$25,24,FALSE),"")</f>
        <v/>
      </c>
      <c r="AQ485" s="350" t="str">
        <f>IFERROR(VLOOKUP(AA485,CONTROLES!$A$6:$Y$25,24,FALSE),"")</f>
        <v/>
      </c>
      <c r="AR485" s="350" t="str">
        <f>IFERROR(VLOOKUP(AB485,CONTROLES!$A$6:$Y$25,24,FALSE),"")</f>
        <v/>
      </c>
      <c r="AS485" s="349" t="str">
        <f>IFERROR(VLOOKUP(Y485,CONTROLES!$A$6:$Y$25,5,FALSE),"")</f>
        <v/>
      </c>
      <c r="AT485" s="349" t="str">
        <f>IFERROR(VLOOKUP(Z485,CONTROLES!$A$6:$Y$25,5,FALSE),"")</f>
        <v/>
      </c>
      <c r="AU485" s="349" t="str">
        <f>IFERROR(VLOOKUP(AA485,CONTROLES!$A$6:$Y$25,5,FALSE),"")</f>
        <v/>
      </c>
      <c r="AV485" s="349" t="str">
        <f>IFERROR(VLOOKUP(AB485,CONTROLES!$A$6:$Y$25,5,FALSE),"")</f>
        <v/>
      </c>
      <c r="AW485" s="351">
        <f t="shared" si="57"/>
        <v>0</v>
      </c>
      <c r="AX485" s="351">
        <f t="shared" si="58"/>
        <v>0</v>
      </c>
      <c r="AY485" s="529"/>
      <c r="AZ485" s="460"/>
      <c r="BA485" s="457"/>
      <c r="BB485" s="458"/>
      <c r="BC485" s="460"/>
      <c r="BD485" s="462"/>
      <c r="BE485" s="526"/>
      <c r="BF485" s="619"/>
      <c r="BG485" s="526"/>
      <c r="BH485" s="492"/>
      <c r="BI485" s="530"/>
      <c r="BJ485" s="475"/>
      <c r="BK485" s="475"/>
    </row>
    <row r="486" spans="1:63" s="171" customFormat="1" ht="14.25" customHeight="1" x14ac:dyDescent="0.25">
      <c r="A486" s="564"/>
      <c r="B486" s="567"/>
      <c r="C486" s="595"/>
      <c r="D486" s="482"/>
      <c r="E486" s="482"/>
      <c r="F486" s="636"/>
      <c r="G486" s="636"/>
      <c r="H486" s="636"/>
      <c r="I486" s="482"/>
      <c r="J486" s="346"/>
      <c r="K486" s="347"/>
      <c r="L486" s="595"/>
      <c r="M486" s="595"/>
      <c r="N486" s="622"/>
      <c r="O486" s="477"/>
      <c r="P486" s="477"/>
      <c r="Q486" s="477"/>
      <c r="R486" s="595"/>
      <c r="S486" s="348"/>
      <c r="T486" s="348">
        <f>IFERROR(VLOOKUP($S486,TABLAS!$A$10:$B$14,2,FALSE),0)</f>
        <v>0</v>
      </c>
      <c r="U486" s="477"/>
      <c r="V486" s="524"/>
      <c r="W486" s="524"/>
      <c r="X486" s="526"/>
      <c r="Y486" s="349"/>
      <c r="Z486" s="349"/>
      <c r="AA486" s="349"/>
      <c r="AB486" s="349"/>
      <c r="AC486" s="349" t="e">
        <f>VLOOKUP(Y486,CONTROLES!$A$6:$Y$1048576,2,FALSE)</f>
        <v>#N/A</v>
      </c>
      <c r="AD486" s="349"/>
      <c r="AE486" s="349"/>
      <c r="AF486" s="349"/>
      <c r="AG486" s="349"/>
      <c r="AH486" s="349"/>
      <c r="AI486" s="349"/>
      <c r="AJ486" s="349"/>
      <c r="AK486" s="349"/>
      <c r="AL486" s="349" t="str">
        <f>IFERROR(VLOOKUP(AB486,CONTROLES!$A$5:$Y$297,2,FALSE),"")</f>
        <v/>
      </c>
      <c r="AM486" s="349"/>
      <c r="AN486" s="349"/>
      <c r="AO486" s="350" t="str">
        <f>IFERROR(VLOOKUP(Y486,CONTROLES!$A$6:$Y$25,24,FALSE),"")</f>
        <v/>
      </c>
      <c r="AP486" s="350" t="str">
        <f>IFERROR(VLOOKUP(Z486,CONTROLES!$A$6:$Y$25,24,FALSE),"")</f>
        <v/>
      </c>
      <c r="AQ486" s="350" t="str">
        <f>IFERROR(VLOOKUP(AA486,CONTROLES!$A$6:$Y$25,24,FALSE),"")</f>
        <v/>
      </c>
      <c r="AR486" s="350" t="str">
        <f>IFERROR(VLOOKUP(AB486,CONTROLES!$A$6:$Y$25,24,FALSE),"")</f>
        <v/>
      </c>
      <c r="AS486" s="349" t="str">
        <f>IFERROR(VLOOKUP(Y486,CONTROLES!$A$6:$Y$25,5,FALSE),"")</f>
        <v/>
      </c>
      <c r="AT486" s="349" t="str">
        <f>IFERROR(VLOOKUP(Z486,CONTROLES!$A$6:$Y$25,5,FALSE),"")</f>
        <v/>
      </c>
      <c r="AU486" s="349" t="str">
        <f>IFERROR(VLOOKUP(AA486,CONTROLES!$A$6:$Y$25,5,FALSE),"")</f>
        <v/>
      </c>
      <c r="AV486" s="349" t="str">
        <f>IFERROR(VLOOKUP(AB486,CONTROLES!$A$6:$Y$25,5,FALSE),"")</f>
        <v/>
      </c>
      <c r="AW486" s="351">
        <f t="shared" si="57"/>
        <v>0</v>
      </c>
      <c r="AX486" s="351">
        <f t="shared" si="58"/>
        <v>0</v>
      </c>
      <c r="AY486" s="551"/>
      <c r="AZ486" s="460"/>
      <c r="BA486" s="552"/>
      <c r="BB486" s="458"/>
      <c r="BC486" s="460"/>
      <c r="BD486" s="462"/>
      <c r="BE486" s="526"/>
      <c r="BF486" s="630"/>
      <c r="BG486" s="526"/>
      <c r="BH486" s="554"/>
      <c r="BI486" s="530"/>
      <c r="BJ486" s="475"/>
      <c r="BK486" s="475"/>
    </row>
    <row r="487" spans="1:63" s="171" customFormat="1" ht="14.25" customHeight="1" x14ac:dyDescent="0.25">
      <c r="A487" s="564">
        <f>A480+1</f>
        <v>69</v>
      </c>
      <c r="B487" s="565" t="s">
        <v>670</v>
      </c>
      <c r="C487" s="595" t="s">
        <v>534</v>
      </c>
      <c r="D487" s="476" t="s">
        <v>671</v>
      </c>
      <c r="E487" s="476" t="s">
        <v>672</v>
      </c>
      <c r="F487" s="636" t="s">
        <v>132</v>
      </c>
      <c r="G487" s="636" t="s">
        <v>196</v>
      </c>
      <c r="H487" s="636" t="s">
        <v>134</v>
      </c>
      <c r="I487" s="476" t="s">
        <v>673</v>
      </c>
      <c r="J487" s="346">
        <v>1</v>
      </c>
      <c r="K487" s="347" t="s">
        <v>674</v>
      </c>
      <c r="L487" s="595" t="s">
        <v>675</v>
      </c>
      <c r="M487" s="595" t="s">
        <v>370</v>
      </c>
      <c r="N487" s="622" t="s">
        <v>613</v>
      </c>
      <c r="O487" s="477" t="s">
        <v>614</v>
      </c>
      <c r="P487" s="477" t="s">
        <v>676</v>
      </c>
      <c r="Q487" s="477" t="s">
        <v>677</v>
      </c>
      <c r="R487" s="595" t="s">
        <v>228</v>
      </c>
      <c r="S487" s="348" t="s">
        <v>164</v>
      </c>
      <c r="T487" s="348">
        <f>IFERROR(VLOOKUP($S487,TABLAS!$A$10:$B$14,2,FALSE),0)</f>
        <v>1</v>
      </c>
      <c r="U487" s="477" t="s">
        <v>147</v>
      </c>
      <c r="V487" s="524">
        <f>IFERROR(VLOOKUP($U487,TABLAS!$A$2:$B$6,2,FALSE),0)</f>
        <v>1</v>
      </c>
      <c r="W487" s="524" t="str">
        <f>MAX($T487:$T493)&amp;V487</f>
        <v>11</v>
      </c>
      <c r="X487" s="526" t="str">
        <f>IF(OR(W487="11",W487="12",W487="21",W487="22",W487="31"),"BAJO",IF(OR(W487="13",W487="23",W487="32",W487="41"),"LEVE",IF(OR(W487="14",W487="15",W487="24",W487="33",W487="43",W487="42",W487="52",W487="51"),"MODERADO",IF(OR(W487="25",W487="34",W487="35",W487="44",W487="45",W487="53",W487="54",W487="55"),"IMPORTANTE"))))</f>
        <v>BAJO</v>
      </c>
      <c r="Y487" s="349">
        <v>240</v>
      </c>
      <c r="Z487" s="349"/>
      <c r="AA487" s="349"/>
      <c r="AB487" s="349"/>
      <c r="AC487" s="349" t="str">
        <f>VLOOKUP(Y487,CONTROLES!$A$6:$Y$1048576,2,FALSE)</f>
        <v>Aplicación de Manual de corresponsales cooperativos</v>
      </c>
      <c r="AD487" s="349">
        <f>VLOOKUP(Y487,CONTROLES!$A$6:$Y$1048576,8,FALSE)</f>
        <v>0</v>
      </c>
      <c r="AE487" s="349" t="s">
        <v>262</v>
      </c>
      <c r="AF487" s="349"/>
      <c r="AG487" s="349"/>
      <c r="AH487" s="349"/>
      <c r="AI487" s="349"/>
      <c r="AJ487" s="349"/>
      <c r="AK487" s="349"/>
      <c r="AL487" s="349" t="str">
        <f>IFERROR(VLOOKUP(AB487,CONTROLES!$A$5:$Y$297,2,FALSE),"")</f>
        <v/>
      </c>
      <c r="AM487" s="349"/>
      <c r="AN487" s="349"/>
      <c r="AO487" s="350" t="str">
        <f>IFERROR(VLOOKUP(Y487,CONTROLES!$A$6:$Y$25,24,FALSE),"")</f>
        <v/>
      </c>
      <c r="AP487" s="350" t="str">
        <f>IFERROR(VLOOKUP(Z487,CONTROLES!$A$6:$Y$25,24,FALSE),"")</f>
        <v/>
      </c>
      <c r="AQ487" s="350" t="str">
        <f>IFERROR(VLOOKUP(AA487,CONTROLES!$A$6:$Y$25,24,FALSE),"")</f>
        <v/>
      </c>
      <c r="AR487" s="350" t="str">
        <f>IFERROR(VLOOKUP(AB487,CONTROLES!$A$6:$Y$25,24,FALSE),"")</f>
        <v/>
      </c>
      <c r="AS487" s="349" t="str">
        <f>IFERROR(VLOOKUP(Y487,CONTROLES!$A$6:$Y$25,5,FALSE),"")</f>
        <v/>
      </c>
      <c r="AT487" s="349" t="str">
        <f>IFERROR(VLOOKUP(Z487,CONTROLES!$A$6:$Y$25,5,FALSE),"")</f>
        <v/>
      </c>
      <c r="AU487" s="349" t="str">
        <f>IFERROR(VLOOKUP(AA487,CONTROLES!$A$6:$Y$25,5,FALSE),"")</f>
        <v/>
      </c>
      <c r="AV487" s="349" t="str">
        <f>IFERROR(VLOOKUP(AB487,CONTROLES!$A$6:$Y$25,5,FALSE),"")</f>
        <v/>
      </c>
      <c r="AW487" s="351">
        <f t="shared" si="57"/>
        <v>0</v>
      </c>
      <c r="AX487" s="351">
        <f t="shared" si="58"/>
        <v>0</v>
      </c>
      <c r="AY487" s="528" t="str">
        <f>IF(MAX(AX487:AX493)&gt;MAX(BF487:BF493),"Consecuencia",IF(MAX(AX487:AX493)&gt;MAX(BF487:BF493),"Probabilidad",""))</f>
        <v/>
      </c>
      <c r="AZ487" s="460">
        <f>IF(AY487="Probabilidad",MAX(BF487:BF493),MAX(AX487:AX493))</f>
        <v>0</v>
      </c>
      <c r="BA487" s="456" t="str" cm="1">
        <f t="array" ref="BA487">IF(OR(AY487="Consecuencia",AY487="Probabilidad"),IF(AZ487&lt;CONTROLES!$AA$16:$AB$16,IF(AND(AZ487&gt;=CONTROLES!$AA$15,AZ487&lt;CONTROLES!$AB$15),CONTROLES!$AC$15,IF(AND(AZ487&gt;=CONTROLES!$AA$14,AZ487&lt;CONTROLES!$AB$14),CONTROLES!$AC$14,IF(AND(AZ487&gt;=CONTROLES!$AA$13,AZ487&lt;CONTROLES!$AB$13),CONTROLES!$AC$13,IF(AND(AZ487&gt;=CONTROLES!$AA$12,AZ487&lt;=CONTROLES!$AB$12),CONTROLES!$AC$12))))),"")</f>
        <v/>
      </c>
      <c r="BB487" s="458" t="s">
        <v>164</v>
      </c>
      <c r="BC487" s="460">
        <f>VLOOKUP(BB487,TABLAS!$A$10:$B$14,2,FALSE)</f>
        <v>1</v>
      </c>
      <c r="BD487" s="462" t="s">
        <v>147</v>
      </c>
      <c r="BE487" s="526">
        <f>VLOOKUP(BD487,TABLAS!$A$2:$B$6,2,FALSE)</f>
        <v>1</v>
      </c>
      <c r="BF487" s="618" t="str">
        <f>BC487&amp;BE487</f>
        <v>11</v>
      </c>
      <c r="BG487" s="526" t="str">
        <f>IF(OR(BF487="11",BF487="12",BF487="21",BF487="22",BF487="31"),"BAJO",IF(OR(BF487="13",BF487="23",BF487="32",BF487="41"),"LEVE",IF(OR(BF487="14",BF487="15",BF487="24",BF487="33",BF487="43",BF487="42",BF487="52",BF487="51"),"MODERADO",IF(OR(BF487="25",BF487="34",BF487="35",BF487="44",BF487="45",BF487="53",BF487="54",BF487="55"),"IMPORTANTE",""))))</f>
        <v>BAJO</v>
      </c>
      <c r="BH487" s="491" t="s">
        <v>148</v>
      </c>
      <c r="BI487" s="530" t="s">
        <v>149</v>
      </c>
      <c r="BJ487" s="475" t="str">
        <f>IF(BH487="SI","NO","SI")</f>
        <v>NO</v>
      </c>
      <c r="BK487" s="475"/>
    </row>
    <row r="488" spans="1:63" s="171" customFormat="1" ht="14.25" customHeight="1" x14ac:dyDescent="0.25">
      <c r="A488" s="564"/>
      <c r="B488" s="566"/>
      <c r="C488" s="595"/>
      <c r="D488" s="481"/>
      <c r="E488" s="481"/>
      <c r="F488" s="636"/>
      <c r="G488" s="636"/>
      <c r="H488" s="636"/>
      <c r="I488" s="481"/>
      <c r="J488" s="346"/>
      <c r="K488" s="347"/>
      <c r="L488" s="595"/>
      <c r="M488" s="595"/>
      <c r="N488" s="622"/>
      <c r="O488" s="477"/>
      <c r="P488" s="477"/>
      <c r="Q488" s="477"/>
      <c r="R488" s="595"/>
      <c r="S488" s="348"/>
      <c r="T488" s="348">
        <f>IFERROR(VLOOKUP($S488,TABLAS!$A$10:$B$14,2,FALSE),0)</f>
        <v>0</v>
      </c>
      <c r="U488" s="477"/>
      <c r="V488" s="524"/>
      <c r="W488" s="524"/>
      <c r="X488" s="526"/>
      <c r="Y488" s="353"/>
      <c r="Z488" s="349"/>
      <c r="AA488" s="349"/>
      <c r="AB488" s="349"/>
      <c r="AC488" s="349" t="e">
        <f>VLOOKUP(Y488,CONTROLES!$A$6:$Y$1048576,2,FALSE)</f>
        <v>#N/A</v>
      </c>
      <c r="AD488" s="349"/>
      <c r="AE488" s="349"/>
      <c r="AF488" s="349"/>
      <c r="AG488" s="349"/>
      <c r="AH488" s="349"/>
      <c r="AI488" s="349"/>
      <c r="AJ488" s="349"/>
      <c r="AK488" s="349"/>
      <c r="AL488" s="349" t="str">
        <f>IFERROR(VLOOKUP(AB488,CONTROLES!$A$5:$Y$297,2,FALSE),"")</f>
        <v/>
      </c>
      <c r="AM488" s="349"/>
      <c r="AN488" s="349"/>
      <c r="AO488" s="350" t="str">
        <f>IFERROR(VLOOKUP(Y488,CONTROLES!$A$6:$Y$25,24,FALSE),"")</f>
        <v/>
      </c>
      <c r="AP488" s="350" t="str">
        <f>IFERROR(VLOOKUP(Z488,CONTROLES!$A$6:$Y$25,24,FALSE),"")</f>
        <v/>
      </c>
      <c r="AQ488" s="350" t="str">
        <f>IFERROR(VLOOKUP(AA488,CONTROLES!$A$6:$Y$25,24,FALSE),"")</f>
        <v/>
      </c>
      <c r="AR488" s="350" t="str">
        <f>IFERROR(VLOOKUP(AB488,CONTROLES!$A$6:$Y$25,24,FALSE),"")</f>
        <v/>
      </c>
      <c r="AS488" s="349" t="str">
        <f>IFERROR(VLOOKUP(Y488,CONTROLES!$A$6:$Y$25,5,FALSE),"")</f>
        <v/>
      </c>
      <c r="AT488" s="349" t="str">
        <f>IFERROR(VLOOKUP(Z488,CONTROLES!$A$6:$Y$25,5,FALSE),"")</f>
        <v/>
      </c>
      <c r="AU488" s="349" t="str">
        <f>IFERROR(VLOOKUP(AA488,CONTROLES!$A$6:$Y$25,5,FALSE),"")</f>
        <v/>
      </c>
      <c r="AV488" s="349" t="str">
        <f>IFERROR(VLOOKUP(AB488,CONTROLES!$A$6:$Y$25,5,FALSE),"")</f>
        <v/>
      </c>
      <c r="AW488" s="351">
        <f t="shared" si="57"/>
        <v>0</v>
      </c>
      <c r="AX488" s="351">
        <f t="shared" si="58"/>
        <v>0</v>
      </c>
      <c r="AY488" s="529"/>
      <c r="AZ488" s="460"/>
      <c r="BA488" s="457"/>
      <c r="BB488" s="458"/>
      <c r="BC488" s="460"/>
      <c r="BD488" s="462"/>
      <c r="BE488" s="526"/>
      <c r="BF488" s="619"/>
      <c r="BG488" s="526"/>
      <c r="BH488" s="492"/>
      <c r="BI488" s="530"/>
      <c r="BJ488" s="475"/>
      <c r="BK488" s="475"/>
    </row>
    <row r="489" spans="1:63" s="171" customFormat="1" ht="14.25" customHeight="1" x14ac:dyDescent="0.25">
      <c r="A489" s="564"/>
      <c r="B489" s="566"/>
      <c r="C489" s="595"/>
      <c r="D489" s="481"/>
      <c r="E489" s="481"/>
      <c r="F489" s="636"/>
      <c r="G489" s="636"/>
      <c r="H489" s="636"/>
      <c r="I489" s="481"/>
      <c r="J489" s="346"/>
      <c r="K489" s="347"/>
      <c r="L489" s="595"/>
      <c r="M489" s="595"/>
      <c r="N489" s="622"/>
      <c r="O489" s="477"/>
      <c r="P489" s="477"/>
      <c r="Q489" s="477"/>
      <c r="R489" s="595"/>
      <c r="S489" s="348"/>
      <c r="T489" s="348">
        <f>IFERROR(VLOOKUP($S489,TABLAS!$A$10:$B$14,2,FALSE),0)</f>
        <v>0</v>
      </c>
      <c r="U489" s="477"/>
      <c r="V489" s="524"/>
      <c r="W489" s="524"/>
      <c r="X489" s="526"/>
      <c r="Y489" s="349"/>
      <c r="Z489" s="349"/>
      <c r="AA489" s="349"/>
      <c r="AB489" s="349"/>
      <c r="AC489" s="349" t="e">
        <f>VLOOKUP(Y489,CONTROLES!$A$6:$Y$1048576,2,FALSE)</f>
        <v>#N/A</v>
      </c>
      <c r="AD489" s="349"/>
      <c r="AE489" s="349"/>
      <c r="AF489" s="349"/>
      <c r="AG489" s="349"/>
      <c r="AH489" s="349"/>
      <c r="AI489" s="349"/>
      <c r="AJ489" s="349"/>
      <c r="AK489" s="349"/>
      <c r="AL489" s="349" t="str">
        <f>IFERROR(VLOOKUP(AB489,CONTROLES!$A$5:$Y$297,2,FALSE),"")</f>
        <v/>
      </c>
      <c r="AM489" s="349"/>
      <c r="AN489" s="349"/>
      <c r="AO489" s="350" t="str">
        <f>IFERROR(VLOOKUP(Y489,CONTROLES!$A$6:$Y$25,24,FALSE),"")</f>
        <v/>
      </c>
      <c r="AP489" s="350" t="str">
        <f>IFERROR(VLOOKUP(Z489,CONTROLES!$A$6:$Y$25,24,FALSE),"")</f>
        <v/>
      </c>
      <c r="AQ489" s="350" t="str">
        <f>IFERROR(VLOOKUP(AA489,CONTROLES!$A$6:$Y$25,24,FALSE),"")</f>
        <v/>
      </c>
      <c r="AR489" s="350" t="str">
        <f>IFERROR(VLOOKUP(AB489,CONTROLES!$A$6:$Y$25,24,FALSE),"")</f>
        <v/>
      </c>
      <c r="AS489" s="349" t="str">
        <f>IFERROR(VLOOKUP(Y489,CONTROLES!$A$6:$Y$25,5,FALSE),"")</f>
        <v/>
      </c>
      <c r="AT489" s="349" t="str">
        <f>IFERROR(VLOOKUP(Z489,CONTROLES!$A$6:$Y$25,5,FALSE),"")</f>
        <v/>
      </c>
      <c r="AU489" s="349" t="str">
        <f>IFERROR(VLOOKUP(AA489,CONTROLES!$A$6:$Y$25,5,FALSE),"")</f>
        <v/>
      </c>
      <c r="AV489" s="349" t="str">
        <f>IFERROR(VLOOKUP(AB489,CONTROLES!$A$6:$Y$25,5,FALSE),"")</f>
        <v/>
      </c>
      <c r="AW489" s="351">
        <f t="shared" si="57"/>
        <v>0</v>
      </c>
      <c r="AX489" s="351">
        <f t="shared" si="58"/>
        <v>0</v>
      </c>
      <c r="AY489" s="529"/>
      <c r="AZ489" s="460"/>
      <c r="BA489" s="457"/>
      <c r="BB489" s="458"/>
      <c r="BC489" s="460"/>
      <c r="BD489" s="462"/>
      <c r="BE489" s="526"/>
      <c r="BF489" s="619"/>
      <c r="BG489" s="526"/>
      <c r="BH489" s="492"/>
      <c r="BI489" s="530"/>
      <c r="BJ489" s="475"/>
      <c r="BK489" s="475"/>
    </row>
    <row r="490" spans="1:63" s="171" customFormat="1" ht="14.25" customHeight="1" x14ac:dyDescent="0.25">
      <c r="A490" s="564"/>
      <c r="B490" s="566"/>
      <c r="C490" s="595"/>
      <c r="D490" s="481"/>
      <c r="E490" s="481"/>
      <c r="F490" s="636"/>
      <c r="G490" s="636"/>
      <c r="H490" s="636"/>
      <c r="I490" s="481"/>
      <c r="J490" s="346"/>
      <c r="K490" s="347"/>
      <c r="L490" s="595"/>
      <c r="M490" s="595"/>
      <c r="N490" s="622"/>
      <c r="O490" s="477"/>
      <c r="P490" s="477"/>
      <c r="Q490" s="477"/>
      <c r="R490" s="595"/>
      <c r="S490" s="348"/>
      <c r="T490" s="348">
        <f>IFERROR(VLOOKUP($S490,TABLAS!$A$10:$B$14,2,FALSE),0)</f>
        <v>0</v>
      </c>
      <c r="U490" s="477"/>
      <c r="V490" s="524"/>
      <c r="W490" s="524"/>
      <c r="X490" s="526"/>
      <c r="Y490" s="349"/>
      <c r="Z490" s="349"/>
      <c r="AA490" s="349"/>
      <c r="AB490" s="349"/>
      <c r="AC490" s="349" t="e">
        <f>VLOOKUP(Y490,CONTROLES!$A$6:$Y$1048576,2,FALSE)</f>
        <v>#N/A</v>
      </c>
      <c r="AD490" s="349"/>
      <c r="AE490" s="349"/>
      <c r="AF490" s="349"/>
      <c r="AG490" s="349"/>
      <c r="AH490" s="349"/>
      <c r="AI490" s="349"/>
      <c r="AJ490" s="349"/>
      <c r="AK490" s="349"/>
      <c r="AL490" s="349" t="str">
        <f>IFERROR(VLOOKUP(AB490,CONTROLES!$A$5:$Y$297,2,FALSE),"")</f>
        <v/>
      </c>
      <c r="AM490" s="349"/>
      <c r="AN490" s="349"/>
      <c r="AO490" s="350" t="str">
        <f>IFERROR(VLOOKUP(Y490,CONTROLES!$A$6:$Y$25,24,FALSE),"")</f>
        <v/>
      </c>
      <c r="AP490" s="350" t="str">
        <f>IFERROR(VLOOKUP(Z490,CONTROLES!$A$6:$Y$25,24,FALSE),"")</f>
        <v/>
      </c>
      <c r="AQ490" s="350" t="str">
        <f>IFERROR(VLOOKUP(AA490,CONTROLES!$A$6:$Y$25,24,FALSE),"")</f>
        <v/>
      </c>
      <c r="AR490" s="350" t="str">
        <f>IFERROR(VLOOKUP(AB490,CONTROLES!$A$6:$Y$25,24,FALSE),"")</f>
        <v/>
      </c>
      <c r="AS490" s="349" t="str">
        <f>IFERROR(VLOOKUP(Y490,CONTROLES!$A$6:$Y$25,5,FALSE),"")</f>
        <v/>
      </c>
      <c r="AT490" s="349" t="str">
        <f>IFERROR(VLOOKUP(Z490,CONTROLES!$A$6:$Y$25,5,FALSE),"")</f>
        <v/>
      </c>
      <c r="AU490" s="349" t="str">
        <f>IFERROR(VLOOKUP(AA490,CONTROLES!$A$6:$Y$25,5,FALSE),"")</f>
        <v/>
      </c>
      <c r="AV490" s="349" t="str">
        <f>IFERROR(VLOOKUP(AB490,CONTROLES!$A$6:$Y$25,5,FALSE),"")</f>
        <v/>
      </c>
      <c r="AW490" s="351">
        <f t="shared" si="57"/>
        <v>0</v>
      </c>
      <c r="AX490" s="351">
        <f t="shared" si="58"/>
        <v>0</v>
      </c>
      <c r="AY490" s="529"/>
      <c r="AZ490" s="460"/>
      <c r="BA490" s="457"/>
      <c r="BB490" s="458"/>
      <c r="BC490" s="460"/>
      <c r="BD490" s="462"/>
      <c r="BE490" s="526"/>
      <c r="BF490" s="619"/>
      <c r="BG490" s="526"/>
      <c r="BH490" s="492"/>
      <c r="BI490" s="530"/>
      <c r="BJ490" s="475"/>
      <c r="BK490" s="475"/>
    </row>
    <row r="491" spans="1:63" s="171" customFormat="1" ht="14.25" customHeight="1" x14ac:dyDescent="0.25">
      <c r="A491" s="564"/>
      <c r="B491" s="566"/>
      <c r="C491" s="595"/>
      <c r="D491" s="481"/>
      <c r="E491" s="481"/>
      <c r="F491" s="636"/>
      <c r="G491" s="636"/>
      <c r="H491" s="636"/>
      <c r="I491" s="481"/>
      <c r="J491" s="346"/>
      <c r="K491" s="347"/>
      <c r="L491" s="595"/>
      <c r="M491" s="595"/>
      <c r="N491" s="622"/>
      <c r="O491" s="477"/>
      <c r="P491" s="477"/>
      <c r="Q491" s="477"/>
      <c r="R491" s="595"/>
      <c r="S491" s="348"/>
      <c r="T491" s="348">
        <f>IFERROR(VLOOKUP($S491,TABLAS!$A$10:$B$14,2,FALSE),0)</f>
        <v>0</v>
      </c>
      <c r="U491" s="477"/>
      <c r="V491" s="524"/>
      <c r="W491" s="524"/>
      <c r="X491" s="526"/>
      <c r="Y491" s="349"/>
      <c r="Z491" s="349"/>
      <c r="AA491" s="349"/>
      <c r="AB491" s="349"/>
      <c r="AC491" s="349" t="e">
        <f>VLOOKUP(Y491,CONTROLES!$A$6:$Y$1048576,2,FALSE)</f>
        <v>#N/A</v>
      </c>
      <c r="AD491" s="349"/>
      <c r="AE491" s="349"/>
      <c r="AF491" s="349"/>
      <c r="AG491" s="349"/>
      <c r="AH491" s="349"/>
      <c r="AI491" s="349"/>
      <c r="AJ491" s="349"/>
      <c r="AK491" s="349"/>
      <c r="AL491" s="349" t="str">
        <f>IFERROR(VLOOKUP(AB491,CONTROLES!$A$5:$Y$297,2,FALSE),"")</f>
        <v/>
      </c>
      <c r="AM491" s="349"/>
      <c r="AN491" s="349"/>
      <c r="AO491" s="350" t="str">
        <f>IFERROR(VLOOKUP(Y491,CONTROLES!$A$6:$Y$25,24,FALSE),"")</f>
        <v/>
      </c>
      <c r="AP491" s="350" t="str">
        <f>IFERROR(VLOOKUP(Z491,CONTROLES!$A$6:$Y$25,24,FALSE),"")</f>
        <v/>
      </c>
      <c r="AQ491" s="350" t="str">
        <f>IFERROR(VLOOKUP(AA491,CONTROLES!$A$6:$Y$25,24,FALSE),"")</f>
        <v/>
      </c>
      <c r="AR491" s="350" t="str">
        <f>IFERROR(VLOOKUP(AB491,CONTROLES!$A$6:$Y$25,24,FALSE),"")</f>
        <v/>
      </c>
      <c r="AS491" s="349" t="str">
        <f>IFERROR(VLOOKUP(Y491,CONTROLES!$A$6:$Y$25,5,FALSE),"")</f>
        <v/>
      </c>
      <c r="AT491" s="349" t="str">
        <f>IFERROR(VLOOKUP(Z491,CONTROLES!$A$6:$Y$25,5,FALSE),"")</f>
        <v/>
      </c>
      <c r="AU491" s="349" t="str">
        <f>IFERROR(VLOOKUP(AA491,CONTROLES!$A$6:$Y$25,5,FALSE),"")</f>
        <v/>
      </c>
      <c r="AV491" s="349" t="str">
        <f>IFERROR(VLOOKUP(AB491,CONTROLES!$A$6:$Y$25,5,FALSE),"")</f>
        <v/>
      </c>
      <c r="AW491" s="351">
        <f t="shared" si="57"/>
        <v>0</v>
      </c>
      <c r="AX491" s="351">
        <f t="shared" si="58"/>
        <v>0</v>
      </c>
      <c r="AY491" s="529"/>
      <c r="AZ491" s="460"/>
      <c r="BA491" s="457"/>
      <c r="BB491" s="458"/>
      <c r="BC491" s="460"/>
      <c r="BD491" s="462"/>
      <c r="BE491" s="526"/>
      <c r="BF491" s="619"/>
      <c r="BG491" s="526"/>
      <c r="BH491" s="492"/>
      <c r="BI491" s="530"/>
      <c r="BJ491" s="475"/>
      <c r="BK491" s="475"/>
    </row>
    <row r="492" spans="1:63" s="171" customFormat="1" ht="14.25" customHeight="1" x14ac:dyDescent="0.25">
      <c r="A492" s="564"/>
      <c r="B492" s="566"/>
      <c r="C492" s="595"/>
      <c r="D492" s="481"/>
      <c r="E492" s="481"/>
      <c r="F492" s="636"/>
      <c r="G492" s="636"/>
      <c r="H492" s="636"/>
      <c r="I492" s="481"/>
      <c r="J492" s="346"/>
      <c r="K492" s="347"/>
      <c r="L492" s="595"/>
      <c r="M492" s="595"/>
      <c r="N492" s="622"/>
      <c r="O492" s="477"/>
      <c r="P492" s="477"/>
      <c r="Q492" s="477"/>
      <c r="R492" s="595"/>
      <c r="S492" s="348"/>
      <c r="T492" s="348">
        <f>IFERROR(VLOOKUP($S492,TABLAS!$A$10:$B$14,2,FALSE),0)</f>
        <v>0</v>
      </c>
      <c r="U492" s="477"/>
      <c r="V492" s="524"/>
      <c r="W492" s="524"/>
      <c r="X492" s="526"/>
      <c r="Y492" s="349"/>
      <c r="Z492" s="349"/>
      <c r="AA492" s="349"/>
      <c r="AB492" s="349"/>
      <c r="AC492" s="349" t="e">
        <f>VLOOKUP(Y492,CONTROLES!$A$6:$Y$1048576,2,FALSE)</f>
        <v>#N/A</v>
      </c>
      <c r="AD492" s="349"/>
      <c r="AE492" s="349"/>
      <c r="AF492" s="349"/>
      <c r="AG492" s="349"/>
      <c r="AH492" s="349"/>
      <c r="AI492" s="349"/>
      <c r="AJ492" s="349"/>
      <c r="AK492" s="349"/>
      <c r="AL492" s="349" t="str">
        <f>IFERROR(VLOOKUP(AB492,CONTROLES!$A$5:$Y$297,2,FALSE),"")</f>
        <v/>
      </c>
      <c r="AM492" s="349"/>
      <c r="AN492" s="349"/>
      <c r="AO492" s="350" t="str">
        <f>IFERROR(VLOOKUP(Y492,CONTROLES!$A$6:$Y$25,24,FALSE),"")</f>
        <v/>
      </c>
      <c r="AP492" s="350" t="str">
        <f>IFERROR(VLOOKUP(Z492,CONTROLES!$A$6:$Y$25,24,FALSE),"")</f>
        <v/>
      </c>
      <c r="AQ492" s="350" t="str">
        <f>IFERROR(VLOOKUP(AA492,CONTROLES!$A$6:$Y$25,24,FALSE),"")</f>
        <v/>
      </c>
      <c r="AR492" s="350" t="str">
        <f>IFERROR(VLOOKUP(AB492,CONTROLES!$A$6:$Y$25,24,FALSE),"")</f>
        <v/>
      </c>
      <c r="AS492" s="349" t="str">
        <f>IFERROR(VLOOKUP(Y492,CONTROLES!$A$6:$Y$25,5,FALSE),"")</f>
        <v/>
      </c>
      <c r="AT492" s="349" t="str">
        <f>IFERROR(VLOOKUP(Z492,CONTROLES!$A$6:$Y$25,5,FALSE),"")</f>
        <v/>
      </c>
      <c r="AU492" s="349" t="str">
        <f>IFERROR(VLOOKUP(AA492,CONTROLES!$A$6:$Y$25,5,FALSE),"")</f>
        <v/>
      </c>
      <c r="AV492" s="349" t="str">
        <f>IFERROR(VLOOKUP(AB492,CONTROLES!$A$6:$Y$25,5,FALSE),"")</f>
        <v/>
      </c>
      <c r="AW492" s="351">
        <f t="shared" si="57"/>
        <v>0</v>
      </c>
      <c r="AX492" s="351">
        <f t="shared" si="58"/>
        <v>0</v>
      </c>
      <c r="AY492" s="529"/>
      <c r="AZ492" s="460"/>
      <c r="BA492" s="457"/>
      <c r="BB492" s="458"/>
      <c r="BC492" s="460"/>
      <c r="BD492" s="462"/>
      <c r="BE492" s="526"/>
      <c r="BF492" s="619"/>
      <c r="BG492" s="526"/>
      <c r="BH492" s="492"/>
      <c r="BI492" s="530"/>
      <c r="BJ492" s="475"/>
      <c r="BK492" s="475"/>
    </row>
    <row r="493" spans="1:63" s="171" customFormat="1" ht="14.25" customHeight="1" x14ac:dyDescent="0.25">
      <c r="A493" s="564"/>
      <c r="B493" s="567"/>
      <c r="C493" s="595"/>
      <c r="D493" s="482"/>
      <c r="E493" s="482"/>
      <c r="F493" s="636"/>
      <c r="G493" s="636"/>
      <c r="H493" s="636"/>
      <c r="I493" s="482"/>
      <c r="J493" s="346"/>
      <c r="K493" s="347"/>
      <c r="L493" s="595"/>
      <c r="M493" s="595"/>
      <c r="N493" s="622"/>
      <c r="O493" s="477"/>
      <c r="P493" s="477"/>
      <c r="Q493" s="477"/>
      <c r="R493" s="595"/>
      <c r="S493" s="348"/>
      <c r="T493" s="348">
        <f>IFERROR(VLOOKUP($S493,TABLAS!$A$10:$B$14,2,FALSE),0)</f>
        <v>0</v>
      </c>
      <c r="U493" s="477"/>
      <c r="V493" s="524"/>
      <c r="W493" s="524"/>
      <c r="X493" s="526"/>
      <c r="Y493" s="349"/>
      <c r="Z493" s="349"/>
      <c r="AA493" s="349"/>
      <c r="AB493" s="349"/>
      <c r="AC493" s="349" t="e">
        <f>VLOOKUP(Y493,CONTROLES!$A$6:$Y$1048576,2,FALSE)</f>
        <v>#N/A</v>
      </c>
      <c r="AD493" s="349"/>
      <c r="AE493" s="349"/>
      <c r="AF493" s="349"/>
      <c r="AG493" s="349"/>
      <c r="AH493" s="349"/>
      <c r="AI493" s="349"/>
      <c r="AJ493" s="349"/>
      <c r="AK493" s="349"/>
      <c r="AL493" s="349" t="str">
        <f>IFERROR(VLOOKUP(AB493,CONTROLES!$A$5:$Y$297,2,FALSE),"")</f>
        <v/>
      </c>
      <c r="AM493" s="349"/>
      <c r="AN493" s="349"/>
      <c r="AO493" s="350" t="str">
        <f>IFERROR(VLOOKUP(Y493,CONTROLES!$A$6:$Y$25,24,FALSE),"")</f>
        <v/>
      </c>
      <c r="AP493" s="350" t="str">
        <f>IFERROR(VLOOKUP(Z493,CONTROLES!$A$6:$Y$25,24,FALSE),"")</f>
        <v/>
      </c>
      <c r="AQ493" s="350" t="str">
        <f>IFERROR(VLOOKUP(AA493,CONTROLES!$A$6:$Y$25,24,FALSE),"")</f>
        <v/>
      </c>
      <c r="AR493" s="350" t="str">
        <f>IFERROR(VLOOKUP(AB493,CONTROLES!$A$6:$Y$25,24,FALSE),"")</f>
        <v/>
      </c>
      <c r="AS493" s="349" t="str">
        <f>IFERROR(VLOOKUP(Y493,CONTROLES!$A$6:$Y$25,5,FALSE),"")</f>
        <v/>
      </c>
      <c r="AT493" s="349" t="str">
        <f>IFERROR(VLOOKUP(Z493,CONTROLES!$A$6:$Y$25,5,FALSE),"")</f>
        <v/>
      </c>
      <c r="AU493" s="349" t="str">
        <f>IFERROR(VLOOKUP(AA493,CONTROLES!$A$6:$Y$25,5,FALSE),"")</f>
        <v/>
      </c>
      <c r="AV493" s="349" t="str">
        <f>IFERROR(VLOOKUP(AB493,CONTROLES!$A$6:$Y$25,5,FALSE),"")</f>
        <v/>
      </c>
      <c r="AW493" s="351">
        <f t="shared" si="57"/>
        <v>0</v>
      </c>
      <c r="AX493" s="351">
        <f t="shared" si="58"/>
        <v>0</v>
      </c>
      <c r="AY493" s="551"/>
      <c r="AZ493" s="460"/>
      <c r="BA493" s="552"/>
      <c r="BB493" s="458"/>
      <c r="BC493" s="460"/>
      <c r="BD493" s="462"/>
      <c r="BE493" s="526"/>
      <c r="BF493" s="630"/>
      <c r="BG493" s="526"/>
      <c r="BH493" s="554"/>
      <c r="BI493" s="530"/>
      <c r="BJ493" s="475"/>
      <c r="BK493" s="475"/>
    </row>
    <row r="494" spans="1:63" s="171" customFormat="1" ht="14.25" customHeight="1" x14ac:dyDescent="0.25">
      <c r="A494" s="564">
        <f>A487+1</f>
        <v>70</v>
      </c>
      <c r="B494" s="565" t="s">
        <v>678</v>
      </c>
      <c r="C494" s="595" t="s">
        <v>534</v>
      </c>
      <c r="D494" s="476" t="s">
        <v>679</v>
      </c>
      <c r="E494" s="476" t="s">
        <v>680</v>
      </c>
      <c r="F494" s="636" t="s">
        <v>132</v>
      </c>
      <c r="G494" s="636" t="s">
        <v>681</v>
      </c>
      <c r="H494" s="636" t="s">
        <v>134</v>
      </c>
      <c r="I494" s="476" t="s">
        <v>682</v>
      </c>
      <c r="J494" s="346">
        <v>1</v>
      </c>
      <c r="K494" s="347" t="s">
        <v>683</v>
      </c>
      <c r="L494" s="595" t="s">
        <v>684</v>
      </c>
      <c r="M494" s="595" t="s">
        <v>218</v>
      </c>
      <c r="N494" s="622" t="s">
        <v>219</v>
      </c>
      <c r="O494" s="477" t="s">
        <v>685</v>
      </c>
      <c r="P494" s="477" t="s">
        <v>686</v>
      </c>
      <c r="Q494" s="477" t="s">
        <v>687</v>
      </c>
      <c r="R494" s="595" t="s">
        <v>688</v>
      </c>
      <c r="S494" s="348" t="s">
        <v>169</v>
      </c>
      <c r="T494" s="348">
        <f>IFERROR(VLOOKUP($S494,TABLAS!$A$10:$B$14,2,FALSE),0)</f>
        <v>4</v>
      </c>
      <c r="U494" s="477" t="s">
        <v>211</v>
      </c>
      <c r="V494" s="524">
        <f>IFERROR(VLOOKUP($U494,TABLAS!$A$2:$B$6,2,FALSE),0)</f>
        <v>2</v>
      </c>
      <c r="W494" s="524" t="str">
        <f>MAX($T494:$T500)&amp;V494</f>
        <v>52</v>
      </c>
      <c r="X494" s="526" t="str">
        <f>IF(OR(W494="11",W494="12",W494="21",W494="22",W494="31"),"BAJO",IF(OR(W494="13",W494="23",W494="32",W494="41"),"LEVE",IF(OR(W494="14",W494="15",W494="24",W494="33",W494="43",W494="42",W494="52",W494="51"),"MODERADO",IF(OR(W494="25",W494="34",W494="35",W494="44",W494="45",W494="53",W494="54",W494="55"),"IMPORTANTE"))))</f>
        <v>MODERADO</v>
      </c>
      <c r="Y494" s="349">
        <v>241</v>
      </c>
      <c r="Z494" s="349"/>
      <c r="AA494" s="349"/>
      <c r="AB494" s="349"/>
      <c r="AC494" s="349" t="str">
        <f>VLOOKUP(Y494,CONTROLES!$A$6:$Y$1048576,2,FALSE)</f>
        <v>Adquisición de dispositivos actualizados</v>
      </c>
      <c r="AD494" s="349"/>
      <c r="AE494" s="349"/>
      <c r="AF494" s="349"/>
      <c r="AG494" s="349"/>
      <c r="AH494" s="349"/>
      <c r="AI494" s="349"/>
      <c r="AJ494" s="349"/>
      <c r="AK494" s="349"/>
      <c r="AL494" s="349" t="str">
        <f>IFERROR(VLOOKUP(AB494,CONTROLES!$A$5:$Y$297,2,FALSE),"")</f>
        <v/>
      </c>
      <c r="AM494" s="349"/>
      <c r="AN494" s="349"/>
      <c r="AO494" s="350" t="str">
        <f>IFERROR(VLOOKUP(Y494,CONTROLES!$A$6:$Y$25,24,FALSE),"")</f>
        <v/>
      </c>
      <c r="AP494" s="350" t="str">
        <f>IFERROR(VLOOKUP(Z494,CONTROLES!$A$6:$Y$25,24,FALSE),"")</f>
        <v/>
      </c>
      <c r="AQ494" s="350" t="str">
        <f>IFERROR(VLOOKUP(AA494,CONTROLES!$A$6:$Y$25,24,FALSE),"")</f>
        <v/>
      </c>
      <c r="AR494" s="350" t="str">
        <f>IFERROR(VLOOKUP(AB494,CONTROLES!$A$6:$Y$25,24,FALSE),"")</f>
        <v/>
      </c>
      <c r="AS494" s="349" t="str">
        <f>IFERROR(VLOOKUP(Y494,CONTROLES!$A$6:$Y$25,5,FALSE),"")</f>
        <v/>
      </c>
      <c r="AT494" s="349" t="str">
        <f>IFERROR(VLOOKUP(Z494,CONTROLES!$A$6:$Y$25,5,FALSE),"")</f>
        <v/>
      </c>
      <c r="AU494" s="349" t="str">
        <f>IFERROR(VLOOKUP(AA494,CONTROLES!$A$6:$Y$25,5,FALSE),"")</f>
        <v/>
      </c>
      <c r="AV494" s="349" t="str">
        <f>IFERROR(VLOOKUP(AB494,CONTROLES!$A$6:$Y$25,5,FALSE),"")</f>
        <v/>
      </c>
      <c r="AW494" s="351">
        <f t="shared" si="57"/>
        <v>0</v>
      </c>
      <c r="AX494" s="351">
        <f t="shared" si="58"/>
        <v>0</v>
      </c>
      <c r="AY494" s="528" t="str">
        <f>IF(MAX(AX494:AX500)&gt;MAX(BF494:BF500),"Consecuencia",IF(MAX(AX494:AX500)&gt;MAX(BF494:BF500),"Probabilidad",""))</f>
        <v/>
      </c>
      <c r="AZ494" s="460">
        <f>IF(AY494="Probabilidad",MAX(BF494:BF500),MAX(AX494:AX500))</f>
        <v>0</v>
      </c>
      <c r="BA494" s="456" t="str" cm="1">
        <f t="array" ref="BA494">IF(OR(AY494="Consecuencia",AY494="Probabilidad"),IF(AZ494&lt;CONTROLES!$AA$16:$AB$16,IF(AND(AZ494&gt;=CONTROLES!$AA$15,AZ494&lt;CONTROLES!$AB$15),CONTROLES!$AC$15,IF(AND(AZ494&gt;=CONTROLES!$AA$14,AZ494&lt;CONTROLES!$AB$14),CONTROLES!$AC$14,IF(AND(AZ494&gt;=CONTROLES!$AA$13,AZ494&lt;CONTROLES!$AB$13),CONTROLES!$AC$13,IF(AND(AZ494&gt;=CONTROLES!$AA$12,AZ494&lt;=CONTROLES!$AB$12),CONTROLES!$AC$12))))),"")</f>
        <v/>
      </c>
      <c r="BB494" s="458" t="s">
        <v>144</v>
      </c>
      <c r="BC494" s="460">
        <f>VLOOKUP(BB494,TABLAS!$A$10:$B$14,2,FALSE)</f>
        <v>5</v>
      </c>
      <c r="BD494" s="462" t="s">
        <v>211</v>
      </c>
      <c r="BE494" s="526">
        <f>VLOOKUP(BD494,TABLAS!$A$2:$B$6,2,FALSE)</f>
        <v>2</v>
      </c>
      <c r="BF494" s="618" t="str">
        <f>BC494&amp;BE494</f>
        <v>52</v>
      </c>
      <c r="BG494" s="526" t="str">
        <f>IF(OR(BF494="11",BF494="12",BF494="21",BF494="22",BF494="31"),"BAJO",IF(OR(BF494="13",BF494="23",BF494="32",BF494="41"),"LEVE",IF(OR(BF494="14",BF494="15",BF494="24",BF494="33",BF494="43",BF494="42",BF494="52",BF494="51"),"MODERADO",IF(OR(BF494="25",BF494="34",BF494="35",BF494="44",BF494="45",BF494="53",BF494="54",BF494="55"),"IMPORTANTE",""))))</f>
        <v>MODERADO</v>
      </c>
      <c r="BH494" s="491" t="s">
        <v>148</v>
      </c>
      <c r="BI494" s="530" t="s">
        <v>189</v>
      </c>
      <c r="BJ494" s="475" t="s">
        <v>148</v>
      </c>
      <c r="BK494" s="475" t="s">
        <v>689</v>
      </c>
    </row>
    <row r="495" spans="1:63" s="171" customFormat="1" ht="14.25" customHeight="1" x14ac:dyDescent="0.25">
      <c r="A495" s="564"/>
      <c r="B495" s="566"/>
      <c r="C495" s="595"/>
      <c r="D495" s="481"/>
      <c r="E495" s="481" t="s">
        <v>690</v>
      </c>
      <c r="F495" s="636"/>
      <c r="G495" s="636"/>
      <c r="H495" s="636"/>
      <c r="I495" s="481"/>
      <c r="J495" s="346">
        <v>2</v>
      </c>
      <c r="K495" s="347" t="s">
        <v>691</v>
      </c>
      <c r="L495" s="595"/>
      <c r="M495" s="595"/>
      <c r="N495" s="622"/>
      <c r="O495" s="477"/>
      <c r="P495" s="477"/>
      <c r="Q495" s="477"/>
      <c r="R495" s="595"/>
      <c r="S495" s="348" t="s">
        <v>169</v>
      </c>
      <c r="T495" s="348">
        <f>IFERROR(VLOOKUP($S495,TABLAS!$A$10:$B$14,2,FALSE),0)</f>
        <v>4</v>
      </c>
      <c r="U495" s="477"/>
      <c r="V495" s="524"/>
      <c r="W495" s="524"/>
      <c r="X495" s="526"/>
      <c r="Y495" s="349">
        <v>241</v>
      </c>
      <c r="Z495" s="349"/>
      <c r="AA495" s="349"/>
      <c r="AB495" s="349"/>
      <c r="AC495" s="349" t="str">
        <f>VLOOKUP(Y495,CONTROLES!$A$6:$Y$1048576,2,FALSE)</f>
        <v>Adquisición de dispositivos actualizados</v>
      </c>
      <c r="AD495" s="349"/>
      <c r="AE495" s="349"/>
      <c r="AF495" s="349"/>
      <c r="AG495" s="349"/>
      <c r="AH495" s="349"/>
      <c r="AI495" s="349"/>
      <c r="AJ495" s="349"/>
      <c r="AK495" s="349"/>
      <c r="AL495" s="349" t="str">
        <f>IFERROR(VLOOKUP(AB495,CONTROLES!$A$5:$Y$297,2,FALSE),"")</f>
        <v/>
      </c>
      <c r="AM495" s="349"/>
      <c r="AN495" s="349"/>
      <c r="AO495" s="350" t="str">
        <f>IFERROR(VLOOKUP(Y495,CONTROLES!$A$6:$Y$25,24,FALSE),"")</f>
        <v/>
      </c>
      <c r="AP495" s="350" t="str">
        <f>IFERROR(VLOOKUP(Z495,CONTROLES!$A$6:$Y$25,24,FALSE),"")</f>
        <v/>
      </c>
      <c r="AQ495" s="350" t="str">
        <f>IFERROR(VLOOKUP(AA495,CONTROLES!$A$6:$Y$25,24,FALSE),"")</f>
        <v/>
      </c>
      <c r="AR495" s="350" t="str">
        <f>IFERROR(VLOOKUP(AB495,CONTROLES!$A$6:$Y$25,24,FALSE),"")</f>
        <v/>
      </c>
      <c r="AS495" s="349" t="str">
        <f>IFERROR(VLOOKUP(Y495,CONTROLES!$A$6:$Y$25,5,FALSE),"")</f>
        <v/>
      </c>
      <c r="AT495" s="349" t="str">
        <f>IFERROR(VLOOKUP(Z495,CONTROLES!$A$6:$Y$25,5,FALSE),"")</f>
        <v/>
      </c>
      <c r="AU495" s="349" t="str">
        <f>IFERROR(VLOOKUP(AA495,CONTROLES!$A$6:$Y$25,5,FALSE),"")</f>
        <v/>
      </c>
      <c r="AV495" s="349" t="str">
        <f>IFERROR(VLOOKUP(AB495,CONTROLES!$A$6:$Y$25,5,FALSE),"")</f>
        <v/>
      </c>
      <c r="AW495" s="351">
        <f t="shared" si="57"/>
        <v>0</v>
      </c>
      <c r="AX495" s="351">
        <f t="shared" si="58"/>
        <v>0</v>
      </c>
      <c r="AY495" s="529"/>
      <c r="AZ495" s="460"/>
      <c r="BA495" s="457"/>
      <c r="BB495" s="458"/>
      <c r="BC495" s="460"/>
      <c r="BD495" s="462"/>
      <c r="BE495" s="526"/>
      <c r="BF495" s="619"/>
      <c r="BG495" s="526"/>
      <c r="BH495" s="492"/>
      <c r="BI495" s="530"/>
      <c r="BJ495" s="475"/>
      <c r="BK495" s="475"/>
    </row>
    <row r="496" spans="1:63" s="171" customFormat="1" ht="14.25" customHeight="1" x14ac:dyDescent="0.25">
      <c r="A496" s="564"/>
      <c r="B496" s="566"/>
      <c r="C496" s="595"/>
      <c r="D496" s="481"/>
      <c r="E496" s="481"/>
      <c r="F496" s="636"/>
      <c r="G496" s="636"/>
      <c r="H496" s="636"/>
      <c r="I496" s="481"/>
      <c r="J496" s="346">
        <v>3</v>
      </c>
      <c r="K496" s="347" t="s">
        <v>692</v>
      </c>
      <c r="L496" s="595"/>
      <c r="M496" s="595"/>
      <c r="N496" s="622"/>
      <c r="O496" s="477"/>
      <c r="P496" s="477"/>
      <c r="Q496" s="477"/>
      <c r="R496" s="595"/>
      <c r="S496" s="348" t="s">
        <v>144</v>
      </c>
      <c r="T496" s="348">
        <f>IFERROR(VLOOKUP($S496,TABLAS!$A$10:$B$14,2,FALSE),0)</f>
        <v>5</v>
      </c>
      <c r="U496" s="477"/>
      <c r="V496" s="524"/>
      <c r="W496" s="524"/>
      <c r="X496" s="526"/>
      <c r="Y496" s="349"/>
      <c r="Z496" s="349"/>
      <c r="AA496" s="349"/>
      <c r="AB496" s="349"/>
      <c r="AC496" s="349" t="e">
        <f>VLOOKUP(Y496,CONTROLES!$A$6:$Y$1048576,2,FALSE)</f>
        <v>#N/A</v>
      </c>
      <c r="AD496" s="349"/>
      <c r="AE496" s="349"/>
      <c r="AF496" s="349"/>
      <c r="AG496" s="349"/>
      <c r="AH496" s="349"/>
      <c r="AI496" s="349"/>
      <c r="AJ496" s="349"/>
      <c r="AK496" s="349"/>
      <c r="AL496" s="349" t="str">
        <f>IFERROR(VLOOKUP(AB496,CONTROLES!$A$5:$Y$297,2,FALSE),"")</f>
        <v/>
      </c>
      <c r="AM496" s="349"/>
      <c r="AN496" s="349"/>
      <c r="AO496" s="350" t="str">
        <f>IFERROR(VLOOKUP(Y496,CONTROLES!$A$6:$Y$25,24,FALSE),"")</f>
        <v/>
      </c>
      <c r="AP496" s="350" t="str">
        <f>IFERROR(VLOOKUP(Z496,CONTROLES!$A$6:$Y$25,24,FALSE),"")</f>
        <v/>
      </c>
      <c r="AQ496" s="350" t="str">
        <f>IFERROR(VLOOKUP(AA496,CONTROLES!$A$6:$Y$25,24,FALSE),"")</f>
        <v/>
      </c>
      <c r="AR496" s="350" t="str">
        <f>IFERROR(VLOOKUP(AB496,CONTROLES!$A$6:$Y$25,24,FALSE),"")</f>
        <v/>
      </c>
      <c r="AS496" s="349" t="str">
        <f>IFERROR(VLOOKUP(Y496,CONTROLES!$A$6:$Y$25,5,FALSE),"")</f>
        <v/>
      </c>
      <c r="AT496" s="349" t="str">
        <f>IFERROR(VLOOKUP(Z496,CONTROLES!$A$6:$Y$25,5,FALSE),"")</f>
        <v/>
      </c>
      <c r="AU496" s="349" t="str">
        <f>IFERROR(VLOOKUP(AA496,CONTROLES!$A$6:$Y$25,5,FALSE),"")</f>
        <v/>
      </c>
      <c r="AV496" s="349" t="str">
        <f>IFERROR(VLOOKUP(AB496,CONTROLES!$A$6:$Y$25,5,FALSE),"")</f>
        <v/>
      </c>
      <c r="AW496" s="351">
        <f t="shared" si="57"/>
        <v>0</v>
      </c>
      <c r="AX496" s="351">
        <f t="shared" si="58"/>
        <v>0</v>
      </c>
      <c r="AY496" s="529"/>
      <c r="AZ496" s="460"/>
      <c r="BA496" s="457"/>
      <c r="BB496" s="458"/>
      <c r="BC496" s="460"/>
      <c r="BD496" s="462"/>
      <c r="BE496" s="526"/>
      <c r="BF496" s="619"/>
      <c r="BG496" s="526"/>
      <c r="BH496" s="492"/>
      <c r="BI496" s="530"/>
      <c r="BJ496" s="475"/>
      <c r="BK496" s="475"/>
    </row>
    <row r="497" spans="1:63" s="171" customFormat="1" ht="14.25" customHeight="1" x14ac:dyDescent="0.25">
      <c r="A497" s="564"/>
      <c r="B497" s="566"/>
      <c r="C497" s="595"/>
      <c r="D497" s="481"/>
      <c r="E497" s="481"/>
      <c r="F497" s="636"/>
      <c r="G497" s="636"/>
      <c r="H497" s="636"/>
      <c r="I497" s="481"/>
      <c r="J497" s="346"/>
      <c r="K497" s="347"/>
      <c r="L497" s="595"/>
      <c r="M497" s="595"/>
      <c r="N497" s="622"/>
      <c r="O497" s="477"/>
      <c r="P497" s="477"/>
      <c r="Q497" s="477"/>
      <c r="R497" s="595"/>
      <c r="S497" s="348" t="s">
        <v>146</v>
      </c>
      <c r="T497" s="348">
        <f>IFERROR(VLOOKUP($S497,TABLAS!$A$10:$B$14,2,FALSE),0)</f>
        <v>3</v>
      </c>
      <c r="U497" s="477"/>
      <c r="V497" s="524"/>
      <c r="W497" s="524"/>
      <c r="X497" s="526"/>
      <c r="Y497" s="349"/>
      <c r="Z497" s="349"/>
      <c r="AA497" s="349"/>
      <c r="AB497" s="349"/>
      <c r="AC497" s="349" t="e">
        <f>VLOOKUP(Y497,CONTROLES!$A$6:$Y$1048576,2,FALSE)</f>
        <v>#N/A</v>
      </c>
      <c r="AD497" s="349"/>
      <c r="AE497" s="349"/>
      <c r="AF497" s="349"/>
      <c r="AG497" s="349"/>
      <c r="AH497" s="349"/>
      <c r="AI497" s="349"/>
      <c r="AJ497" s="349"/>
      <c r="AK497" s="349"/>
      <c r="AL497" s="349" t="str">
        <f>IFERROR(VLOOKUP(AB497,CONTROLES!$A$5:$Y$297,2,FALSE),"")</f>
        <v/>
      </c>
      <c r="AM497" s="349"/>
      <c r="AN497" s="349"/>
      <c r="AO497" s="350" t="str">
        <f>IFERROR(VLOOKUP(Y497,CONTROLES!$A$6:$Y$25,24,FALSE),"")</f>
        <v/>
      </c>
      <c r="AP497" s="350" t="str">
        <f>IFERROR(VLOOKUP(Z497,CONTROLES!$A$6:$Y$25,24,FALSE),"")</f>
        <v/>
      </c>
      <c r="AQ497" s="350" t="str">
        <f>IFERROR(VLOOKUP(AA497,CONTROLES!$A$6:$Y$25,24,FALSE),"")</f>
        <v/>
      </c>
      <c r="AR497" s="350" t="str">
        <f>IFERROR(VLOOKUP(AB497,CONTROLES!$A$6:$Y$25,24,FALSE),"")</f>
        <v/>
      </c>
      <c r="AS497" s="349" t="str">
        <f>IFERROR(VLOOKUP(Y497,CONTROLES!$A$6:$Y$25,5,FALSE),"")</f>
        <v/>
      </c>
      <c r="AT497" s="349" t="str">
        <f>IFERROR(VLOOKUP(Z497,CONTROLES!$A$6:$Y$25,5,FALSE),"")</f>
        <v/>
      </c>
      <c r="AU497" s="349" t="str">
        <f>IFERROR(VLOOKUP(AA497,CONTROLES!$A$6:$Y$25,5,FALSE),"")</f>
        <v/>
      </c>
      <c r="AV497" s="349" t="str">
        <f>IFERROR(VLOOKUP(AB497,CONTROLES!$A$6:$Y$25,5,FALSE),"")</f>
        <v/>
      </c>
      <c r="AW497" s="351">
        <f t="shared" si="57"/>
        <v>0</v>
      </c>
      <c r="AX497" s="351">
        <f t="shared" si="58"/>
        <v>0</v>
      </c>
      <c r="AY497" s="529"/>
      <c r="AZ497" s="460"/>
      <c r="BA497" s="457"/>
      <c r="BB497" s="458"/>
      <c r="BC497" s="460"/>
      <c r="BD497" s="462"/>
      <c r="BE497" s="526"/>
      <c r="BF497" s="619"/>
      <c r="BG497" s="526"/>
      <c r="BH497" s="492"/>
      <c r="BI497" s="530"/>
      <c r="BJ497" s="475"/>
      <c r="BK497" s="475"/>
    </row>
    <row r="498" spans="1:63" s="171" customFormat="1" ht="14.25" customHeight="1" x14ac:dyDescent="0.25">
      <c r="A498" s="564"/>
      <c r="B498" s="566"/>
      <c r="C498" s="595"/>
      <c r="D498" s="481"/>
      <c r="E498" s="481"/>
      <c r="F498" s="636"/>
      <c r="G498" s="636"/>
      <c r="H498" s="636"/>
      <c r="I498" s="481"/>
      <c r="J498" s="346"/>
      <c r="K498" s="347"/>
      <c r="L498" s="595"/>
      <c r="M498" s="595"/>
      <c r="N498" s="622"/>
      <c r="O498" s="477"/>
      <c r="P498" s="477"/>
      <c r="Q498" s="477"/>
      <c r="R498" s="595"/>
      <c r="S498" s="348"/>
      <c r="T498" s="348">
        <f>IFERROR(VLOOKUP($S498,TABLAS!$A$10:$B$14,2,FALSE),0)</f>
        <v>0</v>
      </c>
      <c r="U498" s="477"/>
      <c r="V498" s="524"/>
      <c r="W498" s="524"/>
      <c r="X498" s="526"/>
      <c r="Y498" s="349"/>
      <c r="Z498" s="349"/>
      <c r="AA498" s="349"/>
      <c r="AB498" s="349"/>
      <c r="AC498" s="349" t="e">
        <f>VLOOKUP(Y498,CONTROLES!$A$6:$Y$1048576,2,FALSE)</f>
        <v>#N/A</v>
      </c>
      <c r="AD498" s="349"/>
      <c r="AE498" s="349"/>
      <c r="AF498" s="349"/>
      <c r="AG498" s="349"/>
      <c r="AH498" s="349"/>
      <c r="AI498" s="349"/>
      <c r="AJ498" s="349"/>
      <c r="AK498" s="349"/>
      <c r="AL498" s="349" t="str">
        <f>IFERROR(VLOOKUP(AB498,CONTROLES!$A$5:$Y$297,2,FALSE),"")</f>
        <v/>
      </c>
      <c r="AM498" s="349"/>
      <c r="AN498" s="349"/>
      <c r="AO498" s="350" t="str">
        <f>IFERROR(VLOOKUP(Y498,CONTROLES!$A$6:$Y$25,24,FALSE),"")</f>
        <v/>
      </c>
      <c r="AP498" s="350" t="str">
        <f>IFERROR(VLOOKUP(Z498,CONTROLES!$A$6:$Y$25,24,FALSE),"")</f>
        <v/>
      </c>
      <c r="AQ498" s="350" t="str">
        <f>IFERROR(VLOOKUP(AA498,CONTROLES!$A$6:$Y$25,24,FALSE),"")</f>
        <v/>
      </c>
      <c r="AR498" s="350" t="str">
        <f>IFERROR(VLOOKUP(AB498,CONTROLES!$A$6:$Y$25,24,FALSE),"")</f>
        <v/>
      </c>
      <c r="AS498" s="349" t="str">
        <f>IFERROR(VLOOKUP(Y498,CONTROLES!$A$6:$Y$25,5,FALSE),"")</f>
        <v/>
      </c>
      <c r="AT498" s="349" t="str">
        <f>IFERROR(VLOOKUP(Z498,CONTROLES!$A$6:$Y$25,5,FALSE),"")</f>
        <v/>
      </c>
      <c r="AU498" s="349" t="str">
        <f>IFERROR(VLOOKUP(AA498,CONTROLES!$A$6:$Y$25,5,FALSE),"")</f>
        <v/>
      </c>
      <c r="AV498" s="349" t="str">
        <f>IFERROR(VLOOKUP(AB498,CONTROLES!$A$6:$Y$25,5,FALSE),"")</f>
        <v/>
      </c>
      <c r="AW498" s="351">
        <f t="shared" si="57"/>
        <v>0</v>
      </c>
      <c r="AX498" s="351">
        <f t="shared" si="58"/>
        <v>0</v>
      </c>
      <c r="AY498" s="529"/>
      <c r="AZ498" s="460"/>
      <c r="BA498" s="457"/>
      <c r="BB498" s="458"/>
      <c r="BC498" s="460"/>
      <c r="BD498" s="462"/>
      <c r="BE498" s="526"/>
      <c r="BF498" s="619"/>
      <c r="BG498" s="526"/>
      <c r="BH498" s="492"/>
      <c r="BI498" s="530"/>
      <c r="BJ498" s="475"/>
      <c r="BK498" s="475"/>
    </row>
    <row r="499" spans="1:63" s="171" customFormat="1" ht="14.25" customHeight="1" x14ac:dyDescent="0.25">
      <c r="A499" s="564"/>
      <c r="B499" s="566"/>
      <c r="C499" s="595"/>
      <c r="D499" s="481"/>
      <c r="E499" s="481"/>
      <c r="F499" s="636"/>
      <c r="G499" s="636"/>
      <c r="H499" s="636"/>
      <c r="I499" s="481"/>
      <c r="J499" s="346"/>
      <c r="K499" s="347"/>
      <c r="L499" s="595"/>
      <c r="M499" s="595"/>
      <c r="N499" s="622"/>
      <c r="O499" s="477"/>
      <c r="P499" s="477"/>
      <c r="Q499" s="477"/>
      <c r="R499" s="595"/>
      <c r="S499" s="348"/>
      <c r="T499" s="348">
        <f>IFERROR(VLOOKUP($S499,TABLAS!$A$10:$B$14,2,FALSE),0)</f>
        <v>0</v>
      </c>
      <c r="U499" s="477"/>
      <c r="V499" s="524"/>
      <c r="W499" s="524"/>
      <c r="X499" s="526"/>
      <c r="Y499" s="349"/>
      <c r="Z499" s="349"/>
      <c r="AA499" s="349"/>
      <c r="AB499" s="349"/>
      <c r="AC499" s="349" t="e">
        <f>VLOOKUP(Y499,CONTROLES!$A$6:$Y$1048576,2,FALSE)</f>
        <v>#N/A</v>
      </c>
      <c r="AD499" s="349"/>
      <c r="AE499" s="349"/>
      <c r="AF499" s="349"/>
      <c r="AG499" s="349"/>
      <c r="AH499" s="349"/>
      <c r="AI499" s="349"/>
      <c r="AJ499" s="349"/>
      <c r="AK499" s="349"/>
      <c r="AL499" s="349" t="str">
        <f>IFERROR(VLOOKUP(AB499,CONTROLES!$A$5:$Y$297,2,FALSE),"")</f>
        <v/>
      </c>
      <c r="AM499" s="349"/>
      <c r="AN499" s="349"/>
      <c r="AO499" s="350" t="str">
        <f>IFERROR(VLOOKUP(Y499,CONTROLES!$A$6:$Y$25,24,FALSE),"")</f>
        <v/>
      </c>
      <c r="AP499" s="350" t="str">
        <f>IFERROR(VLOOKUP(Z499,CONTROLES!$A$6:$Y$25,24,FALSE),"")</f>
        <v/>
      </c>
      <c r="AQ499" s="350" t="str">
        <f>IFERROR(VLOOKUP(AA499,CONTROLES!$A$6:$Y$25,24,FALSE),"")</f>
        <v/>
      </c>
      <c r="AR499" s="350" t="str">
        <f>IFERROR(VLOOKUP(AB499,CONTROLES!$A$6:$Y$25,24,FALSE),"")</f>
        <v/>
      </c>
      <c r="AS499" s="349" t="str">
        <f>IFERROR(VLOOKUP(Y499,CONTROLES!$A$6:$Y$25,5,FALSE),"")</f>
        <v/>
      </c>
      <c r="AT499" s="349" t="str">
        <f>IFERROR(VLOOKUP(Z499,CONTROLES!$A$6:$Y$25,5,FALSE),"")</f>
        <v/>
      </c>
      <c r="AU499" s="349" t="str">
        <f>IFERROR(VLOOKUP(AA499,CONTROLES!$A$6:$Y$25,5,FALSE),"")</f>
        <v/>
      </c>
      <c r="AV499" s="349" t="str">
        <f>IFERROR(VLOOKUP(AB499,CONTROLES!$A$6:$Y$25,5,FALSE),"")</f>
        <v/>
      </c>
      <c r="AW499" s="351">
        <f t="shared" si="57"/>
        <v>0</v>
      </c>
      <c r="AX499" s="351">
        <f t="shared" si="58"/>
        <v>0</v>
      </c>
      <c r="AY499" s="529"/>
      <c r="AZ499" s="460"/>
      <c r="BA499" s="457"/>
      <c r="BB499" s="458"/>
      <c r="BC499" s="460"/>
      <c r="BD499" s="462"/>
      <c r="BE499" s="526"/>
      <c r="BF499" s="619"/>
      <c r="BG499" s="526"/>
      <c r="BH499" s="492"/>
      <c r="BI499" s="530"/>
      <c r="BJ499" s="475"/>
      <c r="BK499" s="475"/>
    </row>
    <row r="500" spans="1:63" s="171" customFormat="1" ht="14.25" customHeight="1" x14ac:dyDescent="0.25">
      <c r="A500" s="564"/>
      <c r="B500" s="567"/>
      <c r="C500" s="595"/>
      <c r="D500" s="482"/>
      <c r="E500" s="482"/>
      <c r="F500" s="636"/>
      <c r="G500" s="636"/>
      <c r="H500" s="636"/>
      <c r="I500" s="482"/>
      <c r="J500" s="346"/>
      <c r="K500" s="347"/>
      <c r="L500" s="595"/>
      <c r="M500" s="595"/>
      <c r="N500" s="622"/>
      <c r="O500" s="477"/>
      <c r="P500" s="477"/>
      <c r="Q500" s="477"/>
      <c r="R500" s="595"/>
      <c r="S500" s="348"/>
      <c r="T500" s="348">
        <f>IFERROR(VLOOKUP($S500,TABLAS!$A$10:$B$14,2,FALSE),0)</f>
        <v>0</v>
      </c>
      <c r="U500" s="477"/>
      <c r="V500" s="524"/>
      <c r="W500" s="524"/>
      <c r="X500" s="526"/>
      <c r="Y500" s="349"/>
      <c r="Z500" s="349"/>
      <c r="AA500" s="349"/>
      <c r="AB500" s="349"/>
      <c r="AC500" s="349" t="e">
        <f>VLOOKUP(Y500,CONTROLES!$A$6:$Y$1048576,2,FALSE)</f>
        <v>#N/A</v>
      </c>
      <c r="AD500" s="349"/>
      <c r="AE500" s="349"/>
      <c r="AF500" s="349"/>
      <c r="AG500" s="349"/>
      <c r="AH500" s="349"/>
      <c r="AI500" s="349"/>
      <c r="AJ500" s="349"/>
      <c r="AK500" s="349"/>
      <c r="AL500" s="349" t="str">
        <f>IFERROR(VLOOKUP(AB500,CONTROLES!$A$5:$Y$297,2,FALSE),"")</f>
        <v/>
      </c>
      <c r="AM500" s="349"/>
      <c r="AN500" s="349"/>
      <c r="AO500" s="350" t="str">
        <f>IFERROR(VLOOKUP(Y500,CONTROLES!$A$6:$Y$25,24,FALSE),"")</f>
        <v/>
      </c>
      <c r="AP500" s="350" t="str">
        <f>IFERROR(VLOOKUP(Z500,CONTROLES!$A$6:$Y$25,24,FALSE),"")</f>
        <v/>
      </c>
      <c r="AQ500" s="350" t="str">
        <f>IFERROR(VLOOKUP(AA500,CONTROLES!$A$6:$Y$25,24,FALSE),"")</f>
        <v/>
      </c>
      <c r="AR500" s="350" t="str">
        <f>IFERROR(VLOOKUP(AB500,CONTROLES!$A$6:$Y$25,24,FALSE),"")</f>
        <v/>
      </c>
      <c r="AS500" s="349" t="str">
        <f>IFERROR(VLOOKUP(Y500,CONTROLES!$A$6:$Y$25,5,FALSE),"")</f>
        <v/>
      </c>
      <c r="AT500" s="349" t="str">
        <f>IFERROR(VLOOKUP(Z500,CONTROLES!$A$6:$Y$25,5,FALSE),"")</f>
        <v/>
      </c>
      <c r="AU500" s="349" t="str">
        <f>IFERROR(VLOOKUP(AA500,CONTROLES!$A$6:$Y$25,5,FALSE),"")</f>
        <v/>
      </c>
      <c r="AV500" s="349" t="str">
        <f>IFERROR(VLOOKUP(AB500,CONTROLES!$A$6:$Y$25,5,FALSE),"")</f>
        <v/>
      </c>
      <c r="AW500" s="351">
        <f t="shared" si="57"/>
        <v>0</v>
      </c>
      <c r="AX500" s="351">
        <f t="shared" si="58"/>
        <v>0</v>
      </c>
      <c r="AY500" s="551"/>
      <c r="AZ500" s="460"/>
      <c r="BA500" s="552"/>
      <c r="BB500" s="458"/>
      <c r="BC500" s="460"/>
      <c r="BD500" s="462"/>
      <c r="BE500" s="526"/>
      <c r="BF500" s="630"/>
      <c r="BG500" s="526"/>
      <c r="BH500" s="554"/>
      <c r="BI500" s="530"/>
      <c r="BJ500" s="475"/>
      <c r="BK500" s="475"/>
    </row>
    <row r="501" spans="1:63" s="171" customFormat="1" ht="14.25" customHeight="1" x14ac:dyDescent="0.25">
      <c r="A501" s="564">
        <f>A494+1</f>
        <v>71</v>
      </c>
      <c r="B501" s="565" t="s">
        <v>693</v>
      </c>
      <c r="C501" s="595" t="s">
        <v>534</v>
      </c>
      <c r="D501" s="476" t="s">
        <v>694</v>
      </c>
      <c r="E501" s="476" t="s">
        <v>695</v>
      </c>
      <c r="F501" s="636" t="s">
        <v>132</v>
      </c>
      <c r="G501" s="636" t="s">
        <v>133</v>
      </c>
      <c r="H501" s="636" t="s">
        <v>134</v>
      </c>
      <c r="I501" s="476" t="s">
        <v>696</v>
      </c>
      <c r="J501" s="346">
        <v>1</v>
      </c>
      <c r="K501" s="347" t="s">
        <v>697</v>
      </c>
      <c r="L501" s="595" t="s">
        <v>698</v>
      </c>
      <c r="M501" s="595" t="s">
        <v>199</v>
      </c>
      <c r="N501" s="622" t="s">
        <v>200</v>
      </c>
      <c r="O501" s="477" t="s">
        <v>201</v>
      </c>
      <c r="P501" s="477" t="s">
        <v>699</v>
      </c>
      <c r="Q501" s="477" t="s">
        <v>687</v>
      </c>
      <c r="R501" s="595" t="s">
        <v>544</v>
      </c>
      <c r="S501" s="348" t="s">
        <v>144</v>
      </c>
      <c r="T501" s="348">
        <f>IFERROR(VLOOKUP($S501,TABLAS!$A$10:$B$14,2,FALSE),0)</f>
        <v>5</v>
      </c>
      <c r="U501" s="477" t="s">
        <v>145</v>
      </c>
      <c r="V501" s="524">
        <f>IFERROR(VLOOKUP($U501,TABLAS!$A$2:$B$6,2,FALSE),0)</f>
        <v>3</v>
      </c>
      <c r="W501" s="524" t="str">
        <f>MAX($T501:$T507)&amp;V501</f>
        <v>53</v>
      </c>
      <c r="X501" s="526" t="str">
        <f>IF(OR(W501="11",W501="12",W501="21",W501="22",W501="31"),"BAJO",IF(OR(W501="13",W501="23",W501="32",W501="41"),"LEVE",IF(OR(W501="14",W501="15",W501="24",W501="33",W501="43",W501="42",W501="52",W501="51"),"MODERADO",IF(OR(W501="25",W501="34",W501="35",W501="44",W501="45",W501="53",W501="54",W501="55"),"IMPORTANTE"))))</f>
        <v>IMPORTANTE</v>
      </c>
      <c r="Y501" s="349">
        <v>55</v>
      </c>
      <c r="Z501" s="349">
        <v>58</v>
      </c>
      <c r="AA501" s="349"/>
      <c r="AB501" s="349"/>
      <c r="AC501" s="349" t="str">
        <f>VLOOKUP(Y501,CONTROLES!$A$6:$Y$1048576,2,FALSE)</f>
        <v>Plan de capacitaciones para corresponsales</v>
      </c>
      <c r="AD501" s="349" t="str">
        <f>VLOOKUP(Y501,CONTROLES!$A$6:$Y$1048576,8,FALSE)</f>
        <v>Preventivo</v>
      </c>
      <c r="AE501" s="349" t="s">
        <v>262</v>
      </c>
      <c r="AF501" s="349" t="str">
        <f>VLOOKUP(Z501,CONTROLES!$A$5:$AF$1048576,2,FALSE)</f>
        <v>Aplicación MA-CO-02 Manual de Corresponsales cooperativos</v>
      </c>
      <c r="AG501" s="349" t="str">
        <f>VLOOKUP(Z501,CONTROLES!$A$6:$Y$1048576,8,FALSE)</f>
        <v>Preventivo</v>
      </c>
      <c r="AH501" s="349" t="s">
        <v>262</v>
      </c>
      <c r="AI501" s="349"/>
      <c r="AJ501" s="349"/>
      <c r="AK501" s="349"/>
      <c r="AL501" s="349" t="str">
        <f>IFERROR(VLOOKUP(AB501,CONTROLES!$A$5:$Y$297,2,FALSE),"")</f>
        <v/>
      </c>
      <c r="AM501" s="349"/>
      <c r="AN501" s="349"/>
      <c r="AO501" s="350" t="str">
        <f>IFERROR(VLOOKUP(Y501,CONTROLES!$A$6:$Y$25,24,FALSE),"")</f>
        <v/>
      </c>
      <c r="AP501" s="350" t="str">
        <f>IFERROR(VLOOKUP(Z501,CONTROLES!$A$6:$Y$25,24,FALSE),"")</f>
        <v/>
      </c>
      <c r="AQ501" s="350" t="str">
        <f>IFERROR(VLOOKUP(AA501,CONTROLES!$A$6:$Y$25,24,FALSE),"")</f>
        <v/>
      </c>
      <c r="AR501" s="350" t="str">
        <f>IFERROR(VLOOKUP(AB501,CONTROLES!$A$6:$Y$25,24,FALSE),"")</f>
        <v/>
      </c>
      <c r="AS501" s="349" t="str">
        <f>IFERROR(VLOOKUP(Y501,CONTROLES!$A$6:$Y$25,5,FALSE),"")</f>
        <v/>
      </c>
      <c r="AT501" s="349" t="str">
        <f>IFERROR(VLOOKUP(Z501,CONTROLES!$A$6:$Y$25,5,FALSE),"")</f>
        <v/>
      </c>
      <c r="AU501" s="349" t="str">
        <f>IFERROR(VLOOKUP(AA501,CONTROLES!$A$6:$Y$25,5,FALSE),"")</f>
        <v/>
      </c>
      <c r="AV501" s="349" t="str">
        <f>IFERROR(VLOOKUP(AB501,CONTROLES!$A$6:$Y$25,5,FALSE),"")</f>
        <v/>
      </c>
      <c r="AW501" s="351">
        <f t="shared" si="57"/>
        <v>0</v>
      </c>
      <c r="AX501" s="351">
        <f t="shared" si="58"/>
        <v>0</v>
      </c>
      <c r="AY501" s="528" t="str">
        <f>IF(MAX(AX501:AX507)&gt;MAX(BF501:BF507),"Consecuencia",IF(MAX(AX501:AX507)&gt;MAX(BF501:BF507),"Probabilidad",""))</f>
        <v/>
      </c>
      <c r="AZ501" s="460">
        <f>IF(AY501="Probabilidad",MAX(BF501:BF507),MAX(AX501:AX507))</f>
        <v>0</v>
      </c>
      <c r="BA501" s="456" t="str" cm="1">
        <f t="array" ref="BA501">IF(OR(AY501="Consecuencia",AY501="Probabilidad"),IF(AZ501&lt;CONTROLES!$AA$16:$AB$16,IF(AND(AZ501&gt;=CONTROLES!$AA$15,AZ501&lt;CONTROLES!$AB$15),CONTROLES!$AC$15,IF(AND(AZ501&gt;=CONTROLES!$AA$14,AZ501&lt;CONTROLES!$AB$14),CONTROLES!$AC$14,IF(AND(AZ501&gt;=CONTROLES!$AA$13,AZ501&lt;CONTROLES!$AB$13),CONTROLES!$AC$13,IF(AND(AZ501&gt;=CONTROLES!$AA$12,AZ501&lt;=CONTROLES!$AB$12),CONTROLES!$AC$12))))),"")</f>
        <v/>
      </c>
      <c r="BB501" s="458" t="s">
        <v>146</v>
      </c>
      <c r="BC501" s="460">
        <f>VLOOKUP(BB501,TABLAS!$A$10:$B$14,2,FALSE)</f>
        <v>3</v>
      </c>
      <c r="BD501" s="462" t="s">
        <v>211</v>
      </c>
      <c r="BE501" s="526">
        <f>VLOOKUP(BD501,TABLAS!$A$2:$B$6,2,FALSE)</f>
        <v>2</v>
      </c>
      <c r="BF501" s="618" t="str">
        <f>BC501&amp;BE501</f>
        <v>32</v>
      </c>
      <c r="BG501" s="526" t="str">
        <f>IF(OR(BF501="11",BF501="12",BF501="21",BF501="22",BF501="31"),"BAJO",IF(OR(BF501="13",BF501="23",BF501="32",BF501="41"),"LEVE",IF(OR(BF501="14",BF501="15",BF501="24",BF501="33",BF501="43",BF501="42",BF501="52",BF501="51"),"MODERADO",IF(OR(BF501="25",BF501="34",BF501="35",BF501="44",BF501="45",BF501="53",BF501="54",BF501="55"),"IMPORTANTE",""))))</f>
        <v>LEVE</v>
      </c>
      <c r="BH501" s="491" t="s">
        <v>148</v>
      </c>
      <c r="BI501" s="530" t="s">
        <v>149</v>
      </c>
      <c r="BJ501" s="475" t="str">
        <f>IF(BH501="SI","NO","SI")</f>
        <v>NO</v>
      </c>
      <c r="BK501" s="475"/>
    </row>
    <row r="502" spans="1:63" s="171" customFormat="1" ht="14.25" customHeight="1" x14ac:dyDescent="0.25">
      <c r="A502" s="564"/>
      <c r="B502" s="566"/>
      <c r="C502" s="595"/>
      <c r="D502" s="481"/>
      <c r="E502" s="481"/>
      <c r="F502" s="636"/>
      <c r="G502" s="636"/>
      <c r="H502" s="636"/>
      <c r="I502" s="481"/>
      <c r="J502" s="346">
        <v>2</v>
      </c>
      <c r="K502" s="347" t="s">
        <v>700</v>
      </c>
      <c r="L502" s="595"/>
      <c r="M502" s="595"/>
      <c r="N502" s="622"/>
      <c r="O502" s="477"/>
      <c r="P502" s="477"/>
      <c r="Q502" s="477"/>
      <c r="R502" s="595"/>
      <c r="S502" s="348" t="s">
        <v>144</v>
      </c>
      <c r="T502" s="348">
        <f>IFERROR(VLOOKUP($S502,TABLAS!$A$10:$B$14,2,FALSE),0)</f>
        <v>5</v>
      </c>
      <c r="U502" s="477"/>
      <c r="V502" s="524"/>
      <c r="W502" s="524"/>
      <c r="X502" s="526"/>
      <c r="Y502" s="349">
        <v>55</v>
      </c>
      <c r="Z502" s="349"/>
      <c r="AA502" s="349"/>
      <c r="AB502" s="349"/>
      <c r="AC502" s="349" t="str">
        <f>VLOOKUP(Y502,CONTROLES!$A$6:$Y$1048576,2,FALSE)</f>
        <v>Plan de capacitaciones para corresponsales</v>
      </c>
      <c r="AD502" s="349"/>
      <c r="AE502" s="349"/>
      <c r="AF502" s="349"/>
      <c r="AG502" s="349"/>
      <c r="AH502" s="349"/>
      <c r="AI502" s="349"/>
      <c r="AJ502" s="349"/>
      <c r="AK502" s="349"/>
      <c r="AL502" s="349" t="str">
        <f>IFERROR(VLOOKUP(AB502,CONTROLES!$A$5:$Y$297,2,FALSE),"")</f>
        <v/>
      </c>
      <c r="AM502" s="349"/>
      <c r="AN502" s="349"/>
      <c r="AO502" s="350" t="str">
        <f>IFERROR(VLOOKUP(Y502,CONTROLES!$A$6:$Y$25,24,FALSE),"")</f>
        <v/>
      </c>
      <c r="AP502" s="350" t="str">
        <f>IFERROR(VLOOKUP(Z502,CONTROLES!$A$6:$Y$25,24,FALSE),"")</f>
        <v/>
      </c>
      <c r="AQ502" s="350" t="str">
        <f>IFERROR(VLOOKUP(AA502,CONTROLES!$A$6:$Y$25,24,FALSE),"")</f>
        <v/>
      </c>
      <c r="AR502" s="350" t="str">
        <f>IFERROR(VLOOKUP(AB502,CONTROLES!$A$6:$Y$25,24,FALSE),"")</f>
        <v/>
      </c>
      <c r="AS502" s="349" t="str">
        <f>IFERROR(VLOOKUP(Y502,CONTROLES!$A$6:$Y$25,5,FALSE),"")</f>
        <v/>
      </c>
      <c r="AT502" s="349" t="str">
        <f>IFERROR(VLOOKUP(Z502,CONTROLES!$A$6:$Y$25,5,FALSE),"")</f>
        <v/>
      </c>
      <c r="AU502" s="349" t="str">
        <f>IFERROR(VLOOKUP(AA502,CONTROLES!$A$6:$Y$25,5,FALSE),"")</f>
        <v/>
      </c>
      <c r="AV502" s="349" t="str">
        <f>IFERROR(VLOOKUP(AB502,CONTROLES!$A$6:$Y$25,5,FALSE),"")</f>
        <v/>
      </c>
      <c r="AW502" s="351">
        <f t="shared" si="57"/>
        <v>0</v>
      </c>
      <c r="AX502" s="351">
        <f t="shared" si="58"/>
        <v>0</v>
      </c>
      <c r="AY502" s="529"/>
      <c r="AZ502" s="460"/>
      <c r="BA502" s="457"/>
      <c r="BB502" s="458"/>
      <c r="BC502" s="460"/>
      <c r="BD502" s="462"/>
      <c r="BE502" s="526"/>
      <c r="BF502" s="619"/>
      <c r="BG502" s="526"/>
      <c r="BH502" s="492"/>
      <c r="BI502" s="530"/>
      <c r="BJ502" s="475"/>
      <c r="BK502" s="475"/>
    </row>
    <row r="503" spans="1:63" s="171" customFormat="1" ht="14.25" customHeight="1" x14ac:dyDescent="0.25">
      <c r="A503" s="564"/>
      <c r="B503" s="566"/>
      <c r="C503" s="595"/>
      <c r="D503" s="481"/>
      <c r="E503" s="481"/>
      <c r="F503" s="636"/>
      <c r="G503" s="636"/>
      <c r="H503" s="636"/>
      <c r="I503" s="481"/>
      <c r="J503" s="346"/>
      <c r="K503" s="347"/>
      <c r="L503" s="595"/>
      <c r="M503" s="595"/>
      <c r="N503" s="622"/>
      <c r="O503" s="477"/>
      <c r="P503" s="477"/>
      <c r="Q503" s="477"/>
      <c r="R503" s="595"/>
      <c r="S503" s="348" t="s">
        <v>144</v>
      </c>
      <c r="T503" s="348">
        <f>IFERROR(VLOOKUP($S503,TABLAS!$A$10:$B$14,2,FALSE),0)</f>
        <v>5</v>
      </c>
      <c r="U503" s="477"/>
      <c r="V503" s="524"/>
      <c r="W503" s="524"/>
      <c r="X503" s="526"/>
      <c r="Y503" s="349"/>
      <c r="Z503" s="349"/>
      <c r="AA503" s="349"/>
      <c r="AB503" s="349"/>
      <c r="AC503" s="349" t="e">
        <f>VLOOKUP(Y503,CONTROLES!$A$6:$Y$1048576,2,FALSE)</f>
        <v>#N/A</v>
      </c>
      <c r="AD503" s="349"/>
      <c r="AE503" s="349"/>
      <c r="AF503" s="349"/>
      <c r="AG503" s="349"/>
      <c r="AH503" s="349"/>
      <c r="AI503" s="349"/>
      <c r="AJ503" s="349"/>
      <c r="AK503" s="349"/>
      <c r="AL503" s="349" t="str">
        <f>IFERROR(VLOOKUP(AB503,CONTROLES!$A$5:$Y$297,2,FALSE),"")</f>
        <v/>
      </c>
      <c r="AM503" s="349"/>
      <c r="AN503" s="349"/>
      <c r="AO503" s="350" t="str">
        <f>IFERROR(VLOOKUP(Y503,CONTROLES!$A$6:$Y$25,24,FALSE),"")</f>
        <v/>
      </c>
      <c r="AP503" s="350" t="str">
        <f>IFERROR(VLOOKUP(Z503,CONTROLES!$A$6:$Y$25,24,FALSE),"")</f>
        <v/>
      </c>
      <c r="AQ503" s="350" t="str">
        <f>IFERROR(VLOOKUP(AA503,CONTROLES!$A$6:$Y$25,24,FALSE),"")</f>
        <v/>
      </c>
      <c r="AR503" s="350" t="str">
        <f>IFERROR(VLOOKUP(AB503,CONTROLES!$A$6:$Y$25,24,FALSE),"")</f>
        <v/>
      </c>
      <c r="AS503" s="349" t="str">
        <f>IFERROR(VLOOKUP(Y503,CONTROLES!$A$6:$Y$25,5,FALSE),"")</f>
        <v/>
      </c>
      <c r="AT503" s="349" t="str">
        <f>IFERROR(VLOOKUP(Z503,CONTROLES!$A$6:$Y$25,5,FALSE),"")</f>
        <v/>
      </c>
      <c r="AU503" s="349" t="str">
        <f>IFERROR(VLOOKUP(AA503,CONTROLES!$A$6:$Y$25,5,FALSE),"")</f>
        <v/>
      </c>
      <c r="AV503" s="349" t="str">
        <f>IFERROR(VLOOKUP(AB503,CONTROLES!$A$6:$Y$25,5,FALSE),"")</f>
        <v/>
      </c>
      <c r="AW503" s="351">
        <f t="shared" si="57"/>
        <v>0</v>
      </c>
      <c r="AX503" s="351">
        <f t="shared" si="58"/>
        <v>0</v>
      </c>
      <c r="AY503" s="529"/>
      <c r="AZ503" s="460"/>
      <c r="BA503" s="457"/>
      <c r="BB503" s="458"/>
      <c r="BC503" s="460"/>
      <c r="BD503" s="462"/>
      <c r="BE503" s="526"/>
      <c r="BF503" s="619"/>
      <c r="BG503" s="526"/>
      <c r="BH503" s="492"/>
      <c r="BI503" s="530"/>
      <c r="BJ503" s="475"/>
      <c r="BK503" s="475"/>
    </row>
    <row r="504" spans="1:63" s="171" customFormat="1" ht="14.25" customHeight="1" x14ac:dyDescent="0.25">
      <c r="A504" s="564"/>
      <c r="B504" s="566"/>
      <c r="C504" s="595"/>
      <c r="D504" s="481"/>
      <c r="E504" s="481"/>
      <c r="F504" s="636"/>
      <c r="G504" s="636"/>
      <c r="H504" s="636"/>
      <c r="I504" s="481"/>
      <c r="J504" s="346"/>
      <c r="K504" s="347"/>
      <c r="L504" s="595"/>
      <c r="M504" s="595"/>
      <c r="N504" s="622"/>
      <c r="O504" s="477"/>
      <c r="P504" s="477"/>
      <c r="Q504" s="477"/>
      <c r="R504" s="595"/>
      <c r="S504" s="348"/>
      <c r="T504" s="348">
        <f>IFERROR(VLOOKUP($S504,TABLAS!$A$10:$B$14,2,FALSE),0)</f>
        <v>0</v>
      </c>
      <c r="U504" s="477"/>
      <c r="V504" s="524"/>
      <c r="W504" s="524"/>
      <c r="X504" s="526"/>
      <c r="Y504" s="349"/>
      <c r="Z504" s="349"/>
      <c r="AA504" s="349"/>
      <c r="AB504" s="349"/>
      <c r="AC504" s="349" t="e">
        <f>VLOOKUP(Y504,CONTROLES!$A$6:$Y$1048576,2,FALSE)</f>
        <v>#N/A</v>
      </c>
      <c r="AD504" s="349"/>
      <c r="AE504" s="349"/>
      <c r="AF504" s="349"/>
      <c r="AG504" s="349"/>
      <c r="AH504" s="349"/>
      <c r="AI504" s="349"/>
      <c r="AJ504" s="349"/>
      <c r="AK504" s="349"/>
      <c r="AL504" s="349" t="str">
        <f>IFERROR(VLOOKUP(AB504,CONTROLES!$A$5:$Y$297,2,FALSE),"")</f>
        <v/>
      </c>
      <c r="AM504" s="349"/>
      <c r="AN504" s="349"/>
      <c r="AO504" s="350" t="str">
        <f>IFERROR(VLOOKUP(Y504,CONTROLES!$A$6:$Y$25,24,FALSE),"")</f>
        <v/>
      </c>
      <c r="AP504" s="350" t="str">
        <f>IFERROR(VLOOKUP(Z504,CONTROLES!$A$6:$Y$25,24,FALSE),"")</f>
        <v/>
      </c>
      <c r="AQ504" s="350" t="str">
        <f>IFERROR(VLOOKUP(AA504,CONTROLES!$A$6:$Y$25,24,FALSE),"")</f>
        <v/>
      </c>
      <c r="AR504" s="350" t="str">
        <f>IFERROR(VLOOKUP(AB504,CONTROLES!$A$6:$Y$25,24,FALSE),"")</f>
        <v/>
      </c>
      <c r="AS504" s="349" t="str">
        <f>IFERROR(VLOOKUP(Y504,CONTROLES!$A$6:$Y$25,5,FALSE),"")</f>
        <v/>
      </c>
      <c r="AT504" s="349" t="str">
        <f>IFERROR(VLOOKUP(Z504,CONTROLES!$A$6:$Y$25,5,FALSE),"")</f>
        <v/>
      </c>
      <c r="AU504" s="349" t="str">
        <f>IFERROR(VLOOKUP(AA504,CONTROLES!$A$6:$Y$25,5,FALSE),"")</f>
        <v/>
      </c>
      <c r="AV504" s="349" t="str">
        <f>IFERROR(VLOOKUP(AB504,CONTROLES!$A$6:$Y$25,5,FALSE),"")</f>
        <v/>
      </c>
      <c r="AW504" s="351">
        <f t="shared" si="57"/>
        <v>0</v>
      </c>
      <c r="AX504" s="351">
        <f t="shared" si="58"/>
        <v>0</v>
      </c>
      <c r="AY504" s="529"/>
      <c r="AZ504" s="460"/>
      <c r="BA504" s="457"/>
      <c r="BB504" s="458"/>
      <c r="BC504" s="460"/>
      <c r="BD504" s="462"/>
      <c r="BE504" s="526"/>
      <c r="BF504" s="619"/>
      <c r="BG504" s="526"/>
      <c r="BH504" s="492"/>
      <c r="BI504" s="530"/>
      <c r="BJ504" s="475"/>
      <c r="BK504" s="475"/>
    </row>
    <row r="505" spans="1:63" s="171" customFormat="1" ht="14.25" customHeight="1" x14ac:dyDescent="0.25">
      <c r="A505" s="564"/>
      <c r="B505" s="566"/>
      <c r="C505" s="595"/>
      <c r="D505" s="481"/>
      <c r="E505" s="481"/>
      <c r="F505" s="636"/>
      <c r="G505" s="636"/>
      <c r="H505" s="636"/>
      <c r="I505" s="481"/>
      <c r="J505" s="346"/>
      <c r="K505" s="347"/>
      <c r="L505" s="595"/>
      <c r="M505" s="595"/>
      <c r="N505" s="622"/>
      <c r="O505" s="477"/>
      <c r="P505" s="477"/>
      <c r="Q505" s="477"/>
      <c r="R505" s="595"/>
      <c r="S505" s="348"/>
      <c r="T505" s="348">
        <f>IFERROR(VLOOKUP($S505,TABLAS!$A$10:$B$14,2,FALSE),0)</f>
        <v>0</v>
      </c>
      <c r="U505" s="477"/>
      <c r="V505" s="524"/>
      <c r="W505" s="524"/>
      <c r="X505" s="526"/>
      <c r="Y505" s="349"/>
      <c r="Z505" s="349"/>
      <c r="AA505" s="349"/>
      <c r="AB505" s="349"/>
      <c r="AC505" s="349" t="e">
        <f>VLOOKUP(Y505,CONTROLES!$A$6:$Y$1048576,2,FALSE)</f>
        <v>#N/A</v>
      </c>
      <c r="AD505" s="349"/>
      <c r="AE505" s="349"/>
      <c r="AF505" s="349"/>
      <c r="AG505" s="349"/>
      <c r="AH505" s="349"/>
      <c r="AI505" s="349"/>
      <c r="AJ505" s="349"/>
      <c r="AK505" s="349"/>
      <c r="AL505" s="349" t="str">
        <f>IFERROR(VLOOKUP(AB505,CONTROLES!$A$5:$Y$297,2,FALSE),"")</f>
        <v/>
      </c>
      <c r="AM505" s="349"/>
      <c r="AN505" s="349"/>
      <c r="AO505" s="350" t="str">
        <f>IFERROR(VLOOKUP(Y505,CONTROLES!$A$6:$Y$25,24,FALSE),"")</f>
        <v/>
      </c>
      <c r="AP505" s="350" t="str">
        <f>IFERROR(VLOOKUP(Z505,CONTROLES!$A$6:$Y$25,24,FALSE),"")</f>
        <v/>
      </c>
      <c r="AQ505" s="350" t="str">
        <f>IFERROR(VLOOKUP(AA505,CONTROLES!$A$6:$Y$25,24,FALSE),"")</f>
        <v/>
      </c>
      <c r="AR505" s="350" t="str">
        <f>IFERROR(VLOOKUP(AB505,CONTROLES!$A$6:$Y$25,24,FALSE),"")</f>
        <v/>
      </c>
      <c r="AS505" s="349" t="str">
        <f>IFERROR(VLOOKUP(Y505,CONTROLES!$A$6:$Y$25,5,FALSE),"")</f>
        <v/>
      </c>
      <c r="AT505" s="349" t="str">
        <f>IFERROR(VLOOKUP(Z505,CONTROLES!$A$6:$Y$25,5,FALSE),"")</f>
        <v/>
      </c>
      <c r="AU505" s="349" t="str">
        <f>IFERROR(VLOOKUP(AA505,CONTROLES!$A$6:$Y$25,5,FALSE),"")</f>
        <v/>
      </c>
      <c r="AV505" s="349" t="str">
        <f>IFERROR(VLOOKUP(AB505,CONTROLES!$A$6:$Y$25,5,FALSE),"")</f>
        <v/>
      </c>
      <c r="AW505" s="351">
        <f t="shared" si="57"/>
        <v>0</v>
      </c>
      <c r="AX505" s="351">
        <f t="shared" si="58"/>
        <v>0</v>
      </c>
      <c r="AY505" s="529"/>
      <c r="AZ505" s="460"/>
      <c r="BA505" s="457"/>
      <c r="BB505" s="458"/>
      <c r="BC505" s="460"/>
      <c r="BD505" s="462"/>
      <c r="BE505" s="526"/>
      <c r="BF505" s="619"/>
      <c r="BG505" s="526"/>
      <c r="BH505" s="492"/>
      <c r="BI505" s="530"/>
      <c r="BJ505" s="475"/>
      <c r="BK505" s="475"/>
    </row>
    <row r="506" spans="1:63" s="171" customFormat="1" ht="14.25" customHeight="1" x14ac:dyDescent="0.25">
      <c r="A506" s="564"/>
      <c r="B506" s="566"/>
      <c r="C506" s="595"/>
      <c r="D506" s="481"/>
      <c r="E506" s="481"/>
      <c r="F506" s="636"/>
      <c r="G506" s="636"/>
      <c r="H506" s="636"/>
      <c r="I506" s="481"/>
      <c r="J506" s="346"/>
      <c r="K506" s="347"/>
      <c r="L506" s="595"/>
      <c r="M506" s="595"/>
      <c r="N506" s="622"/>
      <c r="O506" s="477"/>
      <c r="P506" s="477"/>
      <c r="Q506" s="477"/>
      <c r="R506" s="595"/>
      <c r="S506" s="348"/>
      <c r="T506" s="348">
        <f>IFERROR(VLOOKUP($S506,TABLAS!$A$10:$B$14,2,FALSE),0)</f>
        <v>0</v>
      </c>
      <c r="U506" s="477"/>
      <c r="V506" s="524"/>
      <c r="W506" s="524"/>
      <c r="X506" s="526"/>
      <c r="Y506" s="349"/>
      <c r="Z506" s="349"/>
      <c r="AA506" s="349"/>
      <c r="AB506" s="349"/>
      <c r="AC506" s="349" t="e">
        <f>VLOOKUP(Y506,CONTROLES!$A$6:$Y$1048576,2,FALSE)</f>
        <v>#N/A</v>
      </c>
      <c r="AD506" s="349"/>
      <c r="AE506" s="349"/>
      <c r="AF506" s="349"/>
      <c r="AG506" s="349"/>
      <c r="AH506" s="349"/>
      <c r="AI506" s="349"/>
      <c r="AJ506" s="349"/>
      <c r="AK506" s="349"/>
      <c r="AL506" s="349" t="str">
        <f>IFERROR(VLOOKUP(AB506,CONTROLES!$A$5:$Y$297,2,FALSE),"")</f>
        <v/>
      </c>
      <c r="AM506" s="349"/>
      <c r="AN506" s="349"/>
      <c r="AO506" s="350" t="str">
        <f>IFERROR(VLOOKUP(Y506,CONTROLES!$A$6:$Y$25,24,FALSE),"")</f>
        <v/>
      </c>
      <c r="AP506" s="350" t="str">
        <f>IFERROR(VLOOKUP(Z506,CONTROLES!$A$6:$Y$25,24,FALSE),"")</f>
        <v/>
      </c>
      <c r="AQ506" s="350" t="str">
        <f>IFERROR(VLOOKUP(AA506,CONTROLES!$A$6:$Y$25,24,FALSE),"")</f>
        <v/>
      </c>
      <c r="AR506" s="350" t="str">
        <f>IFERROR(VLOOKUP(AB506,CONTROLES!$A$6:$Y$25,24,FALSE),"")</f>
        <v/>
      </c>
      <c r="AS506" s="349" t="str">
        <f>IFERROR(VLOOKUP(Y506,CONTROLES!$A$6:$Y$25,5,FALSE),"")</f>
        <v/>
      </c>
      <c r="AT506" s="349" t="str">
        <f>IFERROR(VLOOKUP(Z506,CONTROLES!$A$6:$Y$25,5,FALSE),"")</f>
        <v/>
      </c>
      <c r="AU506" s="349" t="str">
        <f>IFERROR(VLOOKUP(AA506,CONTROLES!$A$6:$Y$25,5,FALSE),"")</f>
        <v/>
      </c>
      <c r="AV506" s="349" t="str">
        <f>IFERROR(VLOOKUP(AB506,CONTROLES!$A$6:$Y$25,5,FALSE),"")</f>
        <v/>
      </c>
      <c r="AW506" s="351">
        <f t="shared" si="57"/>
        <v>0</v>
      </c>
      <c r="AX506" s="351">
        <f t="shared" si="58"/>
        <v>0</v>
      </c>
      <c r="AY506" s="529"/>
      <c r="AZ506" s="460"/>
      <c r="BA506" s="457"/>
      <c r="BB506" s="458"/>
      <c r="BC506" s="460"/>
      <c r="BD506" s="462"/>
      <c r="BE506" s="526"/>
      <c r="BF506" s="619"/>
      <c r="BG506" s="526"/>
      <c r="BH506" s="492"/>
      <c r="BI506" s="530"/>
      <c r="BJ506" s="475"/>
      <c r="BK506" s="475"/>
    </row>
    <row r="507" spans="1:63" s="171" customFormat="1" ht="14.25" customHeight="1" x14ac:dyDescent="0.25">
      <c r="A507" s="564"/>
      <c r="B507" s="567"/>
      <c r="C507" s="595"/>
      <c r="D507" s="482"/>
      <c r="E507" s="482"/>
      <c r="F507" s="636"/>
      <c r="G507" s="636"/>
      <c r="H507" s="636"/>
      <c r="I507" s="482"/>
      <c r="J507" s="346"/>
      <c r="K507" s="347"/>
      <c r="L507" s="595"/>
      <c r="M507" s="595"/>
      <c r="N507" s="622"/>
      <c r="O507" s="477"/>
      <c r="P507" s="477"/>
      <c r="Q507" s="477"/>
      <c r="R507" s="595"/>
      <c r="S507" s="348"/>
      <c r="T507" s="348">
        <f>IFERROR(VLOOKUP($S507,TABLAS!$A$10:$B$14,2,FALSE),0)</f>
        <v>0</v>
      </c>
      <c r="U507" s="477"/>
      <c r="V507" s="524"/>
      <c r="W507" s="524"/>
      <c r="X507" s="526"/>
      <c r="Y507" s="349"/>
      <c r="Z507" s="349"/>
      <c r="AA507" s="349"/>
      <c r="AB507" s="349"/>
      <c r="AC507" s="349" t="e">
        <f>VLOOKUP(Y507,CONTROLES!$A$6:$Y$1048576,2,FALSE)</f>
        <v>#N/A</v>
      </c>
      <c r="AD507" s="349"/>
      <c r="AE507" s="349"/>
      <c r="AF507" s="349"/>
      <c r="AG507" s="349"/>
      <c r="AH507" s="349"/>
      <c r="AI507" s="349"/>
      <c r="AJ507" s="349"/>
      <c r="AK507" s="349"/>
      <c r="AL507" s="349" t="str">
        <f>IFERROR(VLOOKUP(AB507,CONTROLES!$A$5:$Y$297,2,FALSE),"")</f>
        <v/>
      </c>
      <c r="AM507" s="349"/>
      <c r="AN507" s="349"/>
      <c r="AO507" s="350" t="str">
        <f>IFERROR(VLOOKUP(Y507,CONTROLES!$A$6:$Y$25,24,FALSE),"")</f>
        <v/>
      </c>
      <c r="AP507" s="350" t="str">
        <f>IFERROR(VLOOKUP(Z507,CONTROLES!$A$6:$Y$25,24,FALSE),"")</f>
        <v/>
      </c>
      <c r="AQ507" s="350" t="str">
        <f>IFERROR(VLOOKUP(AA507,CONTROLES!$A$6:$Y$25,24,FALSE),"")</f>
        <v/>
      </c>
      <c r="AR507" s="350" t="str">
        <f>IFERROR(VLOOKUP(AB507,CONTROLES!$A$6:$Y$25,24,FALSE),"")</f>
        <v/>
      </c>
      <c r="AS507" s="349" t="str">
        <f>IFERROR(VLOOKUP(Y507,CONTROLES!$A$6:$Y$25,5,FALSE),"")</f>
        <v/>
      </c>
      <c r="AT507" s="349" t="str">
        <f>IFERROR(VLOOKUP(Z507,CONTROLES!$A$6:$Y$25,5,FALSE),"")</f>
        <v/>
      </c>
      <c r="AU507" s="349" t="str">
        <f>IFERROR(VLOOKUP(AA507,CONTROLES!$A$6:$Y$25,5,FALSE),"")</f>
        <v/>
      </c>
      <c r="AV507" s="349" t="str">
        <f>IFERROR(VLOOKUP(AB507,CONTROLES!$A$6:$Y$25,5,FALSE),"")</f>
        <v/>
      </c>
      <c r="AW507" s="351">
        <f t="shared" si="57"/>
        <v>0</v>
      </c>
      <c r="AX507" s="351">
        <f t="shared" si="58"/>
        <v>0</v>
      </c>
      <c r="AY507" s="551"/>
      <c r="AZ507" s="460"/>
      <c r="BA507" s="552"/>
      <c r="BB507" s="458"/>
      <c r="BC507" s="460"/>
      <c r="BD507" s="462"/>
      <c r="BE507" s="526"/>
      <c r="BF507" s="630"/>
      <c r="BG507" s="526"/>
      <c r="BH507" s="554"/>
      <c r="BI507" s="530"/>
      <c r="BJ507" s="475"/>
      <c r="BK507" s="475"/>
    </row>
    <row r="508" spans="1:63" s="171" customFormat="1" ht="25.5" customHeight="1" x14ac:dyDescent="0.25">
      <c r="A508" s="564">
        <f>A501+1</f>
        <v>72</v>
      </c>
      <c r="B508" s="565" t="s">
        <v>701</v>
      </c>
      <c r="C508" s="595" t="s">
        <v>534</v>
      </c>
      <c r="D508" s="476" t="s">
        <v>702</v>
      </c>
      <c r="E508" s="476" t="s">
        <v>703</v>
      </c>
      <c r="F508" s="636" t="s">
        <v>132</v>
      </c>
      <c r="G508" s="636" t="s">
        <v>196</v>
      </c>
      <c r="H508" s="636" t="s">
        <v>134</v>
      </c>
      <c r="I508" s="476" t="s">
        <v>704</v>
      </c>
      <c r="J508" s="346">
        <v>1</v>
      </c>
      <c r="K508" s="347" t="s">
        <v>705</v>
      </c>
      <c r="L508" s="595" t="s">
        <v>706</v>
      </c>
      <c r="M508" s="595" t="s">
        <v>160</v>
      </c>
      <c r="N508" s="477" t="s">
        <v>226</v>
      </c>
      <c r="O508" s="477" t="s">
        <v>313</v>
      </c>
      <c r="P508" s="477" t="s">
        <v>699</v>
      </c>
      <c r="Q508" s="477" t="s">
        <v>687</v>
      </c>
      <c r="R508" s="595" t="s">
        <v>243</v>
      </c>
      <c r="S508" s="348" t="s">
        <v>164</v>
      </c>
      <c r="T508" s="348">
        <f>IFERROR(VLOOKUP($S508,TABLAS!$A$10:$B$14,2,FALSE),0)</f>
        <v>1</v>
      </c>
      <c r="U508" s="477" t="s">
        <v>211</v>
      </c>
      <c r="V508" s="524">
        <f>IFERROR(VLOOKUP($U508,TABLAS!$A$2:$B$6,2,FALSE),0)</f>
        <v>2</v>
      </c>
      <c r="W508" s="524" t="str">
        <f>MAX($T508:$T514)&amp;V508</f>
        <v>42</v>
      </c>
      <c r="X508" s="526" t="str">
        <f>IF(OR(W508="11",W508="12",W508="21",W508="22",W508="31"),"BAJO",IF(OR(W508="13",W508="23",W508="32",W508="41"),"LEVE",IF(OR(W508="14",W508="15",W508="24",W508="33",W508="43",W508="42",W508="52",W508="51"),"MODERADO",IF(OR(W508="25",W508="34",W508="35",W508="44",W508="45",W508="53",W508="54",W508="55"),"IMPORTANTE"))))</f>
        <v>MODERADO</v>
      </c>
      <c r="Y508" s="349">
        <v>78</v>
      </c>
      <c r="Z508" s="349">
        <v>79</v>
      </c>
      <c r="AA508" s="349"/>
      <c r="AB508" s="349"/>
      <c r="AC508" s="349" t="str">
        <f>VLOOKUP(Y508,CONTROLES!$A$6:$Y$1048576,2,FALSE)</f>
        <v>Aplicación del PR-CO-17 Atención de solicitudes (P.Q.R.S.F) y satisfacción de asociados y/o clientes</v>
      </c>
      <c r="AD508" s="349" t="str">
        <f>VLOOKUP(Y508,CONTROLES!$A$6:$Y$1048576,8,FALSE)</f>
        <v>Preventivo</v>
      </c>
      <c r="AE508" s="349" t="s">
        <v>262</v>
      </c>
      <c r="AF508" s="349" t="str">
        <f>VLOOKUP(Z508,CONTROLES!$A$5:$AF$1048576,2,FALSE)</f>
        <v>Diligenciamiento del FO-CA-17 Seguimiento a solicitudes por canales digitales</v>
      </c>
      <c r="AG508" s="349" t="str">
        <f>VLOOKUP(Z508,CONTROLES!$A$6:$Y$1048576,8,FALSE)</f>
        <v>Preventivo</v>
      </c>
      <c r="AH508" s="349" t="s">
        <v>262</v>
      </c>
      <c r="AI508" s="349"/>
      <c r="AJ508" s="349"/>
      <c r="AK508" s="349"/>
      <c r="AL508" s="349" t="str">
        <f>IFERROR(VLOOKUP(AB508,CONTROLES!$A$5:$Y$297,2,FALSE),"")</f>
        <v/>
      </c>
      <c r="AM508" s="349"/>
      <c r="AN508" s="349"/>
      <c r="AO508" s="350" t="str">
        <f>IFERROR(VLOOKUP(Y508,CONTROLES!$A$6:$Y$25,24,FALSE),"")</f>
        <v/>
      </c>
      <c r="AP508" s="350" t="str">
        <f>IFERROR(VLOOKUP(Z508,CONTROLES!$A$6:$Y$25,24,FALSE),"")</f>
        <v/>
      </c>
      <c r="AQ508" s="350" t="str">
        <f>IFERROR(VLOOKUP(AA508,CONTROLES!$A$6:$Y$25,24,FALSE),"")</f>
        <v/>
      </c>
      <c r="AR508" s="350" t="str">
        <f>IFERROR(VLOOKUP(AB508,CONTROLES!$A$6:$Y$25,24,FALSE),"")</f>
        <v/>
      </c>
      <c r="AS508" s="349" t="str">
        <f>IFERROR(VLOOKUP(Y508,CONTROLES!$A$6:$Y$25,5,FALSE),"")</f>
        <v/>
      </c>
      <c r="AT508" s="349" t="str">
        <f>IFERROR(VLOOKUP(Z508,CONTROLES!$A$6:$Y$25,5,FALSE),"")</f>
        <v/>
      </c>
      <c r="AU508" s="349" t="str">
        <f>IFERROR(VLOOKUP(AA508,CONTROLES!$A$6:$Y$25,5,FALSE),"")</f>
        <v/>
      </c>
      <c r="AV508" s="349" t="str">
        <f>IFERROR(VLOOKUP(AB508,CONTROLES!$A$6:$Y$25,5,FALSE),"")</f>
        <v/>
      </c>
      <c r="AW508" s="351">
        <f t="shared" si="57"/>
        <v>0</v>
      </c>
      <c r="AX508" s="351">
        <f t="shared" si="58"/>
        <v>0</v>
      </c>
      <c r="AY508" s="528" t="str">
        <f>IF(MAX(AX508:AX514)&gt;MAX(BF508:BF514),"Consecuencia",IF(MAX(AX508:AX514)&gt;MAX(BF508:BF514),"Probabilidad",""))</f>
        <v/>
      </c>
      <c r="AZ508" s="460">
        <f>IF(AY508="Probabilidad",MAX(BF508:BF514),MAX(AX508:AX514))</f>
        <v>0</v>
      </c>
      <c r="BA508" s="456" t="str" cm="1">
        <f t="array" ref="BA508">IF(OR(AY508="Consecuencia",AY508="Probabilidad"),IF(AZ508&lt;CONTROLES!$AA$16:$AB$16,IF(AND(AZ508&gt;=CONTROLES!$AA$15,AZ508&lt;CONTROLES!$AB$15),CONTROLES!$AC$15,IF(AND(AZ508&gt;=CONTROLES!$AA$14,AZ508&lt;CONTROLES!$AB$14),CONTROLES!$AC$14,IF(AND(AZ508&gt;=CONTROLES!$AA$13,AZ508&lt;CONTROLES!$AB$13),CONTROLES!$AC$13,IF(AND(AZ508&gt;=CONTROLES!$AA$12,AZ508&lt;=CONTROLES!$AB$12),CONTROLES!$AC$12))))),"")</f>
        <v/>
      </c>
      <c r="BB508" s="458" t="s">
        <v>164</v>
      </c>
      <c r="BC508" s="460">
        <f>VLOOKUP(BB508,TABLAS!$A$10:$B$14,2,FALSE)</f>
        <v>1</v>
      </c>
      <c r="BD508" s="462" t="s">
        <v>211</v>
      </c>
      <c r="BE508" s="526">
        <f>VLOOKUP(BD508,TABLAS!$A$2:$B$6,2,FALSE)</f>
        <v>2</v>
      </c>
      <c r="BF508" s="618" t="str">
        <f>BC508&amp;BE508</f>
        <v>12</v>
      </c>
      <c r="BG508" s="526" t="str">
        <f>IF(OR(BF508="11",BF508="12",BF508="21",BF508="22",BF508="31"),"BAJO",IF(OR(BF508="13",BF508="23",BF508="32",BF508="41"),"LEVE",IF(OR(BF508="14",BF508="15",BF508="24",BF508="33",BF508="43",BF508="42",BF508="52",BF508="51"),"MODERADO",IF(OR(BF508="25",BF508="34",BF508="35",BF508="44",BF508="45",BF508="53",BF508="54",BF508="55"),"IMPORTANTE",""))))</f>
        <v>BAJO</v>
      </c>
      <c r="BH508" s="491" t="s">
        <v>148</v>
      </c>
      <c r="BI508" s="530" t="s">
        <v>149</v>
      </c>
      <c r="BJ508" s="475" t="str">
        <f>IF(BH508="SI","NO","SI")</f>
        <v>NO</v>
      </c>
      <c r="BK508" s="475"/>
    </row>
    <row r="509" spans="1:63" s="171" customFormat="1" ht="14.25" customHeight="1" x14ac:dyDescent="0.25">
      <c r="A509" s="564"/>
      <c r="B509" s="566"/>
      <c r="C509" s="595"/>
      <c r="D509" s="481"/>
      <c r="E509" s="481"/>
      <c r="F509" s="636"/>
      <c r="G509" s="636"/>
      <c r="H509" s="636"/>
      <c r="I509" s="481"/>
      <c r="J509" s="346">
        <v>2</v>
      </c>
      <c r="K509" s="347" t="s">
        <v>707</v>
      </c>
      <c r="L509" s="595"/>
      <c r="M509" s="595"/>
      <c r="N509" s="477"/>
      <c r="O509" s="477"/>
      <c r="P509" s="477"/>
      <c r="Q509" s="477"/>
      <c r="R509" s="595"/>
      <c r="S509" s="348" t="s">
        <v>169</v>
      </c>
      <c r="T509" s="348">
        <f>IFERROR(VLOOKUP($S509,TABLAS!$A$10:$B$14,2,FALSE),0)</f>
        <v>4</v>
      </c>
      <c r="U509" s="477"/>
      <c r="V509" s="524"/>
      <c r="W509" s="524"/>
      <c r="X509" s="526"/>
      <c r="Y509" s="349">
        <v>242</v>
      </c>
      <c r="Z509" s="349"/>
      <c r="AA509" s="349"/>
      <c r="AB509" s="349"/>
      <c r="AC509" s="349" t="str">
        <f>VLOOKUP(Y509,CONTROLES!$A$6:$Y$1048576,2,FALSE)</f>
        <v xml:space="preserve">Centralización de PQRSF en CRM </v>
      </c>
      <c r="AD509" s="349"/>
      <c r="AE509" s="349"/>
      <c r="AF509" s="349"/>
      <c r="AG509" s="349"/>
      <c r="AH509" s="349"/>
      <c r="AI509" s="349"/>
      <c r="AJ509" s="349"/>
      <c r="AK509" s="349"/>
      <c r="AL509" s="349" t="str">
        <f>IFERROR(VLOOKUP(AB509,CONTROLES!$A$5:$Y$297,2,FALSE),"")</f>
        <v/>
      </c>
      <c r="AM509" s="349"/>
      <c r="AN509" s="349"/>
      <c r="AO509" s="350" t="str">
        <f>IFERROR(VLOOKUP(Y509,CONTROLES!$A$6:$Y$25,24,FALSE),"")</f>
        <v/>
      </c>
      <c r="AP509" s="350" t="str">
        <f>IFERROR(VLOOKUP(Z509,CONTROLES!$A$6:$Y$25,24,FALSE),"")</f>
        <v/>
      </c>
      <c r="AQ509" s="350" t="str">
        <f>IFERROR(VLOOKUP(AA509,CONTROLES!$A$6:$Y$25,24,FALSE),"")</f>
        <v/>
      </c>
      <c r="AR509" s="350" t="str">
        <f>IFERROR(VLOOKUP(AB509,CONTROLES!$A$6:$Y$25,24,FALSE),"")</f>
        <v/>
      </c>
      <c r="AS509" s="349" t="str">
        <f>IFERROR(VLOOKUP(Y509,CONTROLES!$A$6:$Y$25,5,FALSE),"")</f>
        <v/>
      </c>
      <c r="AT509" s="349" t="str">
        <f>IFERROR(VLOOKUP(Z509,CONTROLES!$A$6:$Y$25,5,FALSE),"")</f>
        <v/>
      </c>
      <c r="AU509" s="349" t="str">
        <f>IFERROR(VLOOKUP(AA509,CONTROLES!$A$6:$Y$25,5,FALSE),"")</f>
        <v/>
      </c>
      <c r="AV509" s="349" t="str">
        <f>IFERROR(VLOOKUP(AB509,CONTROLES!$A$6:$Y$25,5,FALSE),"")</f>
        <v/>
      </c>
      <c r="AW509" s="351">
        <f t="shared" si="57"/>
        <v>0</v>
      </c>
      <c r="AX509" s="351">
        <f t="shared" si="58"/>
        <v>0</v>
      </c>
      <c r="AY509" s="529"/>
      <c r="AZ509" s="460"/>
      <c r="BA509" s="457"/>
      <c r="BB509" s="458"/>
      <c r="BC509" s="460"/>
      <c r="BD509" s="462"/>
      <c r="BE509" s="526"/>
      <c r="BF509" s="619"/>
      <c r="BG509" s="526"/>
      <c r="BH509" s="492"/>
      <c r="BI509" s="530"/>
      <c r="BJ509" s="475"/>
      <c r="BK509" s="475"/>
    </row>
    <row r="510" spans="1:63" s="171" customFormat="1" ht="14.25" customHeight="1" x14ac:dyDescent="0.25">
      <c r="A510" s="564"/>
      <c r="B510" s="566"/>
      <c r="C510" s="595"/>
      <c r="D510" s="481"/>
      <c r="E510" s="481"/>
      <c r="F510" s="636"/>
      <c r="G510" s="636"/>
      <c r="H510" s="636"/>
      <c r="I510" s="481"/>
      <c r="J510" s="346">
        <v>3</v>
      </c>
      <c r="K510" s="347" t="s">
        <v>708</v>
      </c>
      <c r="L510" s="595"/>
      <c r="M510" s="595"/>
      <c r="N510" s="477"/>
      <c r="O510" s="477"/>
      <c r="P510" s="477"/>
      <c r="Q510" s="477"/>
      <c r="R510" s="595"/>
      <c r="S510" s="348" t="s">
        <v>164</v>
      </c>
      <c r="T510" s="348">
        <f>IFERROR(VLOOKUP($S510,TABLAS!$A$10:$B$14,2,FALSE),0)</f>
        <v>1</v>
      </c>
      <c r="U510" s="477"/>
      <c r="V510" s="524"/>
      <c r="W510" s="524"/>
      <c r="X510" s="526"/>
      <c r="Y510" s="349">
        <v>242</v>
      </c>
      <c r="Z510" s="349"/>
      <c r="AA510" s="349"/>
      <c r="AB510" s="349"/>
      <c r="AC510" s="349" t="str">
        <f>VLOOKUP(Y510,CONTROLES!$A$6:$Y$1048576,2,FALSE)</f>
        <v xml:space="preserve">Centralización de PQRSF en CRM </v>
      </c>
      <c r="AD510" s="349"/>
      <c r="AE510" s="349"/>
      <c r="AF510" s="349"/>
      <c r="AG510" s="349"/>
      <c r="AH510" s="349"/>
      <c r="AI510" s="349"/>
      <c r="AJ510" s="349"/>
      <c r="AK510" s="349"/>
      <c r="AL510" s="349" t="str">
        <f>IFERROR(VLOOKUP(AB510,CONTROLES!$A$5:$Y$297,2,FALSE),"")</f>
        <v/>
      </c>
      <c r="AM510" s="349"/>
      <c r="AN510" s="349"/>
      <c r="AO510" s="350" t="str">
        <f>IFERROR(VLOOKUP(Y510,CONTROLES!$A$6:$Y$25,24,FALSE),"")</f>
        <v/>
      </c>
      <c r="AP510" s="350" t="str">
        <f>IFERROR(VLOOKUP(Z510,CONTROLES!$A$6:$Y$25,24,FALSE),"")</f>
        <v/>
      </c>
      <c r="AQ510" s="350" t="str">
        <f>IFERROR(VLOOKUP(AA510,CONTROLES!$A$6:$Y$25,24,FALSE),"")</f>
        <v/>
      </c>
      <c r="AR510" s="350" t="str">
        <f>IFERROR(VLOOKUP(AB510,CONTROLES!$A$6:$Y$25,24,FALSE),"")</f>
        <v/>
      </c>
      <c r="AS510" s="349" t="str">
        <f>IFERROR(VLOOKUP(Y510,CONTROLES!$A$6:$Y$25,5,FALSE),"")</f>
        <v/>
      </c>
      <c r="AT510" s="349" t="str">
        <f>IFERROR(VLOOKUP(Z510,CONTROLES!$A$6:$Y$25,5,FALSE),"")</f>
        <v/>
      </c>
      <c r="AU510" s="349" t="str">
        <f>IFERROR(VLOOKUP(AA510,CONTROLES!$A$6:$Y$25,5,FALSE),"")</f>
        <v/>
      </c>
      <c r="AV510" s="349" t="str">
        <f>IFERROR(VLOOKUP(AB510,CONTROLES!$A$6:$Y$25,5,FALSE),"")</f>
        <v/>
      </c>
      <c r="AW510" s="351">
        <f t="shared" si="57"/>
        <v>0</v>
      </c>
      <c r="AX510" s="351">
        <f t="shared" si="58"/>
        <v>0</v>
      </c>
      <c r="AY510" s="529"/>
      <c r="AZ510" s="460"/>
      <c r="BA510" s="457"/>
      <c r="BB510" s="458"/>
      <c r="BC510" s="460"/>
      <c r="BD510" s="462"/>
      <c r="BE510" s="526"/>
      <c r="BF510" s="619"/>
      <c r="BG510" s="526"/>
      <c r="BH510" s="492"/>
      <c r="BI510" s="530"/>
      <c r="BJ510" s="475"/>
      <c r="BK510" s="475"/>
    </row>
    <row r="511" spans="1:63" s="171" customFormat="1" ht="14.25" customHeight="1" x14ac:dyDescent="0.25">
      <c r="A511" s="564"/>
      <c r="B511" s="566"/>
      <c r="C511" s="595"/>
      <c r="D511" s="481"/>
      <c r="E511" s="481"/>
      <c r="F511" s="636"/>
      <c r="G511" s="636"/>
      <c r="H511" s="636"/>
      <c r="I511" s="481"/>
      <c r="J511" s="346"/>
      <c r="K511" s="347"/>
      <c r="L511" s="595"/>
      <c r="M511" s="595"/>
      <c r="N511" s="477"/>
      <c r="O511" s="477"/>
      <c r="P511" s="477"/>
      <c r="Q511" s="477"/>
      <c r="R511" s="595"/>
      <c r="S511" s="348" t="s">
        <v>164</v>
      </c>
      <c r="T511" s="348">
        <f>IFERROR(VLOOKUP($S511,TABLAS!$A$10:$B$14,2,FALSE),0)</f>
        <v>1</v>
      </c>
      <c r="U511" s="477"/>
      <c r="V511" s="524"/>
      <c r="W511" s="524"/>
      <c r="X511" s="526"/>
      <c r="Y511" s="349"/>
      <c r="Z511" s="349"/>
      <c r="AA511" s="349"/>
      <c r="AB511" s="349"/>
      <c r="AC511" s="349" t="e">
        <f>VLOOKUP(Y511,CONTROLES!$A$6:$Y$1048576,2,FALSE)</f>
        <v>#N/A</v>
      </c>
      <c r="AD511" s="349"/>
      <c r="AE511" s="349"/>
      <c r="AF511" s="349"/>
      <c r="AG511" s="349"/>
      <c r="AH511" s="349"/>
      <c r="AI511" s="349"/>
      <c r="AJ511" s="349"/>
      <c r="AK511" s="349"/>
      <c r="AL511" s="349" t="str">
        <f>IFERROR(VLOOKUP(AB511,CONTROLES!$A$5:$Y$297,2,FALSE),"")</f>
        <v/>
      </c>
      <c r="AM511" s="349"/>
      <c r="AN511" s="349"/>
      <c r="AO511" s="350" t="str">
        <f>IFERROR(VLOOKUP(Y511,CONTROLES!$A$6:$Y$25,24,FALSE),"")</f>
        <v/>
      </c>
      <c r="AP511" s="350" t="str">
        <f>IFERROR(VLOOKUP(Z511,CONTROLES!$A$6:$Y$25,24,FALSE),"")</f>
        <v/>
      </c>
      <c r="AQ511" s="350" t="str">
        <f>IFERROR(VLOOKUP(AA511,CONTROLES!$A$6:$Y$25,24,FALSE),"")</f>
        <v/>
      </c>
      <c r="AR511" s="350" t="str">
        <f>IFERROR(VLOOKUP(AB511,CONTROLES!$A$6:$Y$25,24,FALSE),"")</f>
        <v/>
      </c>
      <c r="AS511" s="349" t="str">
        <f>IFERROR(VLOOKUP(Y511,CONTROLES!$A$6:$Y$25,5,FALSE),"")</f>
        <v/>
      </c>
      <c r="AT511" s="349" t="str">
        <f>IFERROR(VLOOKUP(Z511,CONTROLES!$A$6:$Y$25,5,FALSE),"")</f>
        <v/>
      </c>
      <c r="AU511" s="349" t="str">
        <f>IFERROR(VLOOKUP(AA511,CONTROLES!$A$6:$Y$25,5,FALSE),"")</f>
        <v/>
      </c>
      <c r="AV511" s="349" t="str">
        <f>IFERROR(VLOOKUP(AB511,CONTROLES!$A$6:$Y$25,5,FALSE),"")</f>
        <v/>
      </c>
      <c r="AW511" s="351">
        <f t="shared" si="57"/>
        <v>0</v>
      </c>
      <c r="AX511" s="351">
        <f t="shared" si="58"/>
        <v>0</v>
      </c>
      <c r="AY511" s="529"/>
      <c r="AZ511" s="460"/>
      <c r="BA511" s="457"/>
      <c r="BB511" s="458"/>
      <c r="BC511" s="460"/>
      <c r="BD511" s="462"/>
      <c r="BE511" s="526"/>
      <c r="BF511" s="619"/>
      <c r="BG511" s="526"/>
      <c r="BH511" s="492"/>
      <c r="BI511" s="530"/>
      <c r="BJ511" s="475"/>
      <c r="BK511" s="475"/>
    </row>
    <row r="512" spans="1:63" s="171" customFormat="1" ht="14.25" customHeight="1" x14ac:dyDescent="0.25">
      <c r="A512" s="564"/>
      <c r="B512" s="566"/>
      <c r="C512" s="595"/>
      <c r="D512" s="481"/>
      <c r="E512" s="481"/>
      <c r="F512" s="636"/>
      <c r="G512" s="636"/>
      <c r="H512" s="636"/>
      <c r="I512" s="481"/>
      <c r="J512" s="346"/>
      <c r="K512" s="347"/>
      <c r="L512" s="595"/>
      <c r="M512" s="595"/>
      <c r="N512" s="477"/>
      <c r="O512" s="477"/>
      <c r="P512" s="477"/>
      <c r="Q512" s="477"/>
      <c r="R512" s="595"/>
      <c r="S512" s="348"/>
      <c r="T512" s="348">
        <f>IFERROR(VLOOKUP($S512,TABLAS!$A$10:$B$14,2,FALSE),0)</f>
        <v>0</v>
      </c>
      <c r="U512" s="477"/>
      <c r="V512" s="524"/>
      <c r="W512" s="524"/>
      <c r="X512" s="526"/>
      <c r="Y512" s="349"/>
      <c r="Z512" s="349"/>
      <c r="AA512" s="349"/>
      <c r="AB512" s="349"/>
      <c r="AC512" s="349" t="e">
        <f>VLOOKUP(Y512,CONTROLES!$A$6:$Y$1048576,2,FALSE)</f>
        <v>#N/A</v>
      </c>
      <c r="AD512" s="349"/>
      <c r="AE512" s="349"/>
      <c r="AF512" s="349"/>
      <c r="AG512" s="349"/>
      <c r="AH512" s="349"/>
      <c r="AI512" s="349"/>
      <c r="AJ512" s="349"/>
      <c r="AK512" s="349"/>
      <c r="AL512" s="349" t="str">
        <f>IFERROR(VLOOKUP(AB512,CONTROLES!$A$5:$Y$297,2,FALSE),"")</f>
        <v/>
      </c>
      <c r="AM512" s="349"/>
      <c r="AN512" s="349"/>
      <c r="AO512" s="350" t="str">
        <f>IFERROR(VLOOKUP(Y512,CONTROLES!$A$6:$Y$25,24,FALSE),"")</f>
        <v/>
      </c>
      <c r="AP512" s="350" t="str">
        <f>IFERROR(VLOOKUP(Z512,CONTROLES!$A$6:$Y$25,24,FALSE),"")</f>
        <v/>
      </c>
      <c r="AQ512" s="350" t="str">
        <f>IFERROR(VLOOKUP(AA512,CONTROLES!$A$6:$Y$25,24,FALSE),"")</f>
        <v/>
      </c>
      <c r="AR512" s="350" t="str">
        <f>IFERROR(VLOOKUP(AB512,CONTROLES!$A$6:$Y$25,24,FALSE),"")</f>
        <v/>
      </c>
      <c r="AS512" s="349" t="str">
        <f>IFERROR(VLOOKUP(Y512,CONTROLES!$A$6:$Y$25,5,FALSE),"")</f>
        <v/>
      </c>
      <c r="AT512" s="349" t="str">
        <f>IFERROR(VLOOKUP(Z512,CONTROLES!$A$6:$Y$25,5,FALSE),"")</f>
        <v/>
      </c>
      <c r="AU512" s="349" t="str">
        <f>IFERROR(VLOOKUP(AA512,CONTROLES!$A$6:$Y$25,5,FALSE),"")</f>
        <v/>
      </c>
      <c r="AV512" s="349" t="str">
        <f>IFERROR(VLOOKUP(AB512,CONTROLES!$A$6:$Y$25,5,FALSE),"")</f>
        <v/>
      </c>
      <c r="AW512" s="351">
        <f t="shared" si="57"/>
        <v>0</v>
      </c>
      <c r="AX512" s="351">
        <f t="shared" si="58"/>
        <v>0</v>
      </c>
      <c r="AY512" s="529"/>
      <c r="AZ512" s="460"/>
      <c r="BA512" s="457"/>
      <c r="BB512" s="458"/>
      <c r="BC512" s="460"/>
      <c r="BD512" s="462"/>
      <c r="BE512" s="526"/>
      <c r="BF512" s="619"/>
      <c r="BG512" s="526"/>
      <c r="BH512" s="492"/>
      <c r="BI512" s="530"/>
      <c r="BJ512" s="475"/>
      <c r="BK512" s="475"/>
    </row>
    <row r="513" spans="1:63" s="171" customFormat="1" ht="14.25" customHeight="1" x14ac:dyDescent="0.25">
      <c r="A513" s="564"/>
      <c r="B513" s="566"/>
      <c r="C513" s="595"/>
      <c r="D513" s="481"/>
      <c r="E513" s="481"/>
      <c r="F513" s="636"/>
      <c r="G513" s="636"/>
      <c r="H513" s="636"/>
      <c r="I513" s="481"/>
      <c r="J513" s="346"/>
      <c r="K513" s="347"/>
      <c r="L513" s="595"/>
      <c r="M513" s="595"/>
      <c r="N513" s="477"/>
      <c r="O513" s="477"/>
      <c r="P513" s="477"/>
      <c r="Q513" s="477"/>
      <c r="R513" s="595"/>
      <c r="S513" s="348"/>
      <c r="T513" s="348">
        <f>IFERROR(VLOOKUP($S513,TABLAS!$A$10:$B$14,2,FALSE),0)</f>
        <v>0</v>
      </c>
      <c r="U513" s="477"/>
      <c r="V513" s="524"/>
      <c r="W513" s="524"/>
      <c r="X513" s="526"/>
      <c r="Y513" s="349"/>
      <c r="Z513" s="349"/>
      <c r="AA513" s="349"/>
      <c r="AB513" s="349"/>
      <c r="AC513" s="349" t="e">
        <f>VLOOKUP(Y513,CONTROLES!$A$6:$Y$1048576,2,FALSE)</f>
        <v>#N/A</v>
      </c>
      <c r="AD513" s="349"/>
      <c r="AE513" s="349"/>
      <c r="AF513" s="349"/>
      <c r="AG513" s="349"/>
      <c r="AH513" s="349"/>
      <c r="AI513" s="349"/>
      <c r="AJ513" s="349"/>
      <c r="AK513" s="349"/>
      <c r="AL513" s="349" t="str">
        <f>IFERROR(VLOOKUP(AB513,CONTROLES!$A$5:$Y$297,2,FALSE),"")</f>
        <v/>
      </c>
      <c r="AM513" s="349"/>
      <c r="AN513" s="349"/>
      <c r="AO513" s="350" t="str">
        <f>IFERROR(VLOOKUP(Y513,CONTROLES!$A$6:$Y$25,24,FALSE),"")</f>
        <v/>
      </c>
      <c r="AP513" s="350" t="str">
        <f>IFERROR(VLOOKUP(Z513,CONTROLES!$A$6:$Y$25,24,FALSE),"")</f>
        <v/>
      </c>
      <c r="AQ513" s="350" t="str">
        <f>IFERROR(VLOOKUP(AA513,CONTROLES!$A$6:$Y$25,24,FALSE),"")</f>
        <v/>
      </c>
      <c r="AR513" s="350" t="str">
        <f>IFERROR(VLOOKUP(AB513,CONTROLES!$A$6:$Y$25,24,FALSE),"")</f>
        <v/>
      </c>
      <c r="AS513" s="349" t="str">
        <f>IFERROR(VLOOKUP(Y513,CONTROLES!$A$6:$Y$25,5,FALSE),"")</f>
        <v/>
      </c>
      <c r="AT513" s="349" t="str">
        <f>IFERROR(VLOOKUP(Z513,CONTROLES!$A$6:$Y$25,5,FALSE),"")</f>
        <v/>
      </c>
      <c r="AU513" s="349" t="str">
        <f>IFERROR(VLOOKUP(AA513,CONTROLES!$A$6:$Y$25,5,FALSE),"")</f>
        <v/>
      </c>
      <c r="AV513" s="349" t="str">
        <f>IFERROR(VLOOKUP(AB513,CONTROLES!$A$6:$Y$25,5,FALSE),"")</f>
        <v/>
      </c>
      <c r="AW513" s="351">
        <f t="shared" si="57"/>
        <v>0</v>
      </c>
      <c r="AX513" s="351">
        <f t="shared" si="58"/>
        <v>0</v>
      </c>
      <c r="AY513" s="529"/>
      <c r="AZ513" s="460"/>
      <c r="BA513" s="457"/>
      <c r="BB513" s="458"/>
      <c r="BC513" s="460"/>
      <c r="BD513" s="462"/>
      <c r="BE513" s="526"/>
      <c r="BF513" s="619"/>
      <c r="BG513" s="526"/>
      <c r="BH513" s="492"/>
      <c r="BI513" s="530"/>
      <c r="BJ513" s="475"/>
      <c r="BK513" s="475"/>
    </row>
    <row r="514" spans="1:63" s="171" customFormat="1" ht="14.25" customHeight="1" x14ac:dyDescent="0.25">
      <c r="A514" s="564"/>
      <c r="B514" s="567"/>
      <c r="C514" s="595"/>
      <c r="D514" s="482"/>
      <c r="E514" s="482"/>
      <c r="F514" s="636"/>
      <c r="G514" s="636"/>
      <c r="H514" s="636"/>
      <c r="I514" s="482"/>
      <c r="J514" s="346"/>
      <c r="K514" s="347"/>
      <c r="L514" s="595"/>
      <c r="M514" s="595"/>
      <c r="N514" s="477"/>
      <c r="O514" s="477"/>
      <c r="P514" s="477"/>
      <c r="Q514" s="477"/>
      <c r="R514" s="595"/>
      <c r="S514" s="348"/>
      <c r="T514" s="348">
        <f>IFERROR(VLOOKUP($S514,TABLAS!$A$10:$B$14,2,FALSE),0)</f>
        <v>0</v>
      </c>
      <c r="U514" s="477"/>
      <c r="V514" s="524"/>
      <c r="W514" s="524"/>
      <c r="X514" s="526"/>
      <c r="Y514" s="349"/>
      <c r="Z514" s="349"/>
      <c r="AA514" s="349"/>
      <c r="AB514" s="349"/>
      <c r="AC514" s="349" t="e">
        <f>VLOOKUP(Y514,CONTROLES!$A$6:$Y$1048576,2,FALSE)</f>
        <v>#N/A</v>
      </c>
      <c r="AD514" s="349"/>
      <c r="AE514" s="349"/>
      <c r="AF514" s="349"/>
      <c r="AG514" s="349"/>
      <c r="AH514" s="349"/>
      <c r="AI514" s="349"/>
      <c r="AJ514" s="349"/>
      <c r="AK514" s="349"/>
      <c r="AL514" s="349" t="str">
        <f>IFERROR(VLOOKUP(AB514,CONTROLES!$A$5:$Y$297,2,FALSE),"")</f>
        <v/>
      </c>
      <c r="AM514" s="349"/>
      <c r="AN514" s="349"/>
      <c r="AO514" s="350" t="str">
        <f>IFERROR(VLOOKUP(Y514,CONTROLES!$A$6:$Y$25,24,FALSE),"")</f>
        <v/>
      </c>
      <c r="AP514" s="350" t="str">
        <f>IFERROR(VLOOKUP(Z514,CONTROLES!$A$6:$Y$25,24,FALSE),"")</f>
        <v/>
      </c>
      <c r="AQ514" s="350" t="str">
        <f>IFERROR(VLOOKUP(AA514,CONTROLES!$A$6:$Y$25,24,FALSE),"")</f>
        <v/>
      </c>
      <c r="AR514" s="350" t="str">
        <f>IFERROR(VLOOKUP(AB514,CONTROLES!$A$6:$Y$25,24,FALSE),"")</f>
        <v/>
      </c>
      <c r="AS514" s="349" t="str">
        <f>IFERROR(VLOOKUP(Y514,CONTROLES!$A$6:$Y$25,5,FALSE),"")</f>
        <v/>
      </c>
      <c r="AT514" s="349" t="str">
        <f>IFERROR(VLOOKUP(Z514,CONTROLES!$A$6:$Y$25,5,FALSE),"")</f>
        <v/>
      </c>
      <c r="AU514" s="349" t="str">
        <f>IFERROR(VLOOKUP(AA514,CONTROLES!$A$6:$Y$25,5,FALSE),"")</f>
        <v/>
      </c>
      <c r="AV514" s="349" t="str">
        <f>IFERROR(VLOOKUP(AB514,CONTROLES!$A$6:$Y$25,5,FALSE),"")</f>
        <v/>
      </c>
      <c r="AW514" s="351">
        <f t="shared" si="57"/>
        <v>0</v>
      </c>
      <c r="AX514" s="351">
        <f t="shared" si="58"/>
        <v>0</v>
      </c>
      <c r="AY514" s="551"/>
      <c r="AZ514" s="460"/>
      <c r="BA514" s="552"/>
      <c r="BB514" s="458"/>
      <c r="BC514" s="460"/>
      <c r="BD514" s="462"/>
      <c r="BE514" s="526"/>
      <c r="BF514" s="630"/>
      <c r="BG514" s="526"/>
      <c r="BH514" s="554"/>
      <c r="BI514" s="530"/>
      <c r="BJ514" s="475"/>
      <c r="BK514" s="475"/>
    </row>
    <row r="515" spans="1:63" s="171" customFormat="1" ht="14.25" customHeight="1" x14ac:dyDescent="0.25">
      <c r="A515" s="564">
        <f>A508+1</f>
        <v>73</v>
      </c>
      <c r="B515" s="565" t="s">
        <v>709</v>
      </c>
      <c r="C515" s="595" t="s">
        <v>534</v>
      </c>
      <c r="D515" s="476" t="s">
        <v>710</v>
      </c>
      <c r="E515" s="476" t="s">
        <v>711</v>
      </c>
      <c r="F515" s="636" t="s">
        <v>132</v>
      </c>
      <c r="G515" s="636" t="s">
        <v>196</v>
      </c>
      <c r="H515" s="636" t="s">
        <v>134</v>
      </c>
      <c r="I515" s="476" t="s">
        <v>712</v>
      </c>
      <c r="J515" s="346">
        <v>1</v>
      </c>
      <c r="K515" s="347" t="s">
        <v>713</v>
      </c>
      <c r="L515" s="476" t="s">
        <v>714</v>
      </c>
      <c r="M515" s="595" t="s">
        <v>160</v>
      </c>
      <c r="N515" s="477" t="s">
        <v>226</v>
      </c>
      <c r="O515" s="477" t="s">
        <v>715</v>
      </c>
      <c r="P515" s="477" t="s">
        <v>716</v>
      </c>
      <c r="Q515" s="477" t="s">
        <v>717</v>
      </c>
      <c r="R515" s="595" t="s">
        <v>544</v>
      </c>
      <c r="S515" s="348" t="s">
        <v>146</v>
      </c>
      <c r="T515" s="348">
        <f>IFERROR(VLOOKUP($S515,TABLAS!$A$10:$B$14,2,FALSE),0)</f>
        <v>3</v>
      </c>
      <c r="U515" s="477" t="s">
        <v>211</v>
      </c>
      <c r="V515" s="524">
        <f>IFERROR(VLOOKUP($U515,TABLAS!$A$2:$B$6,2,FALSE),0)</f>
        <v>2</v>
      </c>
      <c r="W515" s="524" t="str">
        <f>MAX($T515:$T521)&amp;V515</f>
        <v>52</v>
      </c>
      <c r="X515" s="526" t="str">
        <f>IF(OR(W515="11",W515="12",W515="21",W515="22",W515="31"),"BAJO",IF(OR(W515="13",W515="23",W515="32",W515="41"),"LEVE",IF(OR(W515="14",W515="15",W515="24",W515="33",W515="43",W515="42",W515="52",W515="51"),"MODERADO",IF(OR(W515="25",W515="34",W515="35",W515="44",W515="45",W515="53",W515="54",W515="55"),"IMPORTANTE"))))</f>
        <v>MODERADO</v>
      </c>
      <c r="Y515" s="349">
        <v>80</v>
      </c>
      <c r="Z515" s="349">
        <v>81</v>
      </c>
      <c r="AA515" s="349"/>
      <c r="AB515" s="349"/>
      <c r="AC515" s="349" t="str">
        <f>VLOOKUP(Y515,CONTROLES!$A$6:$Y$1048576,2,FALSE)</f>
        <v>Política manejo de contraeñas de redes sociales (pendiente para eliminar control)</v>
      </c>
      <c r="AD515" s="349" t="str">
        <f>VLOOKUP(Y515,CONTROLES!$A$6:$Y$1048576,8,FALSE)</f>
        <v>Preventivo</v>
      </c>
      <c r="AE515" s="349" t="s">
        <v>262</v>
      </c>
      <c r="AF515" s="349" t="str">
        <f>VLOOKUP(Z515,CONTROLES!$A$5:$AF$1048576,2,FALSE)</f>
        <v>Uso de la herramienta BitWarden</v>
      </c>
      <c r="AG515" s="349" t="str">
        <f>VLOOKUP(Z515,CONTROLES!$A$6:$Y$1048576,8,FALSE)</f>
        <v>Preventivo</v>
      </c>
      <c r="AH515" s="349" t="s">
        <v>262</v>
      </c>
      <c r="AI515" s="349"/>
      <c r="AJ515" s="349"/>
      <c r="AK515" s="349"/>
      <c r="AL515" s="349" t="str">
        <f>IFERROR(VLOOKUP(AB515,CONTROLES!$A$5:$Y$297,2,FALSE),"")</f>
        <v/>
      </c>
      <c r="AM515" s="349"/>
      <c r="AN515" s="349"/>
      <c r="AO515" s="350" t="str">
        <f>IFERROR(VLOOKUP(Y515,CONTROLES!$A$6:$Y$25,24,FALSE),"")</f>
        <v/>
      </c>
      <c r="AP515" s="350" t="str">
        <f>IFERROR(VLOOKUP(Z515,CONTROLES!$A$6:$Y$25,24,FALSE),"")</f>
        <v/>
      </c>
      <c r="AQ515" s="350" t="str">
        <f>IFERROR(VLOOKUP(AA515,CONTROLES!$A$6:$Y$25,24,FALSE),"")</f>
        <v/>
      </c>
      <c r="AR515" s="350" t="str">
        <f>IFERROR(VLOOKUP(AB515,CONTROLES!$A$6:$Y$25,24,FALSE),"")</f>
        <v/>
      </c>
      <c r="AS515" s="349" t="str">
        <f>IFERROR(VLOOKUP(Y515,CONTROLES!$A$6:$Y$25,5,FALSE),"")</f>
        <v/>
      </c>
      <c r="AT515" s="349" t="str">
        <f>IFERROR(VLOOKUP(Z515,CONTROLES!$A$6:$Y$25,5,FALSE),"")</f>
        <v/>
      </c>
      <c r="AU515" s="349" t="str">
        <f>IFERROR(VLOOKUP(AA515,CONTROLES!$A$6:$Y$25,5,FALSE),"")</f>
        <v/>
      </c>
      <c r="AV515" s="349" t="str">
        <f>IFERROR(VLOOKUP(AB515,CONTROLES!$A$6:$Y$25,5,FALSE),"")</f>
        <v/>
      </c>
      <c r="AW515" s="351">
        <f t="shared" si="57"/>
        <v>0</v>
      </c>
      <c r="AX515" s="351">
        <f t="shared" si="58"/>
        <v>0</v>
      </c>
      <c r="AY515" s="528" t="str">
        <f>IF(MAX(AX515:AX521)&gt;MAX(BF515:BF521),"Consecuencia",IF(MAX(AX515:AX521)&gt;MAX(BF515:BF521),"Probabilidad",""))</f>
        <v/>
      </c>
      <c r="AZ515" s="460">
        <f>IF(AY515="Probabilidad",MAX(BF515:BF521),MAX(AX515:AX521))</f>
        <v>0</v>
      </c>
      <c r="BA515" s="456" t="str" cm="1">
        <f t="array" ref="BA515">IF(OR(AY515="Consecuencia",AY515="Probabilidad"),IF(AZ515&lt;CONTROLES!$AA$16:$AB$16,IF(AND(AZ515&gt;=CONTROLES!$AA$15,AZ515&lt;CONTROLES!$AB$15),CONTROLES!$AC$15,IF(AND(AZ515&gt;=CONTROLES!$AA$14,AZ515&lt;CONTROLES!$AB$14),CONTROLES!$AC$14,IF(AND(AZ515&gt;=CONTROLES!$AA$13,AZ515&lt;CONTROLES!$AB$13),CONTROLES!$AC$13,IF(AND(AZ515&gt;=CONTROLES!$AA$12,AZ515&lt;=CONTROLES!$AB$12),CONTROLES!$AC$12))))),"")</f>
        <v/>
      </c>
      <c r="BB515" s="458" t="s">
        <v>164</v>
      </c>
      <c r="BC515" s="460">
        <f>VLOOKUP(BB515,TABLAS!$A$10:$B$14,2,FALSE)</f>
        <v>1</v>
      </c>
      <c r="BD515" s="462" t="s">
        <v>211</v>
      </c>
      <c r="BE515" s="526">
        <f>VLOOKUP(BD515,TABLAS!$A$2:$B$6,2,FALSE)</f>
        <v>2</v>
      </c>
      <c r="BF515" s="618" t="str">
        <f>BC515&amp;BE515</f>
        <v>12</v>
      </c>
      <c r="BG515" s="526" t="str">
        <f>IF(OR(BF515="11",BF515="12",BF515="21",BF515="22",BF515="31"),"BAJO",IF(OR(BF515="13",BF515="23",BF515="32",BF515="41"),"LEVE",IF(OR(BF515="14",BF515="15",BF515="24",BF515="33",BF515="43",BF515="42",BF515="52",BF515="51"),"MODERADO",IF(OR(BF515="25",BF515="34",BF515="35",BF515="44",BF515="45",BF515="53",BF515="54",BF515="55"),"IMPORTANTE",""))))</f>
        <v>BAJO</v>
      </c>
      <c r="BH515" s="491" t="s">
        <v>148</v>
      </c>
      <c r="BI515" s="530" t="s">
        <v>149</v>
      </c>
      <c r="BJ515" s="475" t="str">
        <f>IF(BH515="SI","NO","SI")</f>
        <v>NO</v>
      </c>
      <c r="BK515" s="475"/>
    </row>
    <row r="516" spans="1:63" s="171" customFormat="1" ht="14.25" customHeight="1" x14ac:dyDescent="0.25">
      <c r="A516" s="564"/>
      <c r="B516" s="566"/>
      <c r="C516" s="595"/>
      <c r="D516" s="481"/>
      <c r="E516" s="481"/>
      <c r="F516" s="636"/>
      <c r="G516" s="636"/>
      <c r="H516" s="636"/>
      <c r="I516" s="481"/>
      <c r="J516" s="346"/>
      <c r="K516" s="347"/>
      <c r="L516" s="481"/>
      <c r="M516" s="595"/>
      <c r="N516" s="477"/>
      <c r="O516" s="477"/>
      <c r="P516" s="477"/>
      <c r="Q516" s="477"/>
      <c r="R516" s="595"/>
      <c r="S516" s="348" t="s">
        <v>164</v>
      </c>
      <c r="T516" s="348">
        <f>IFERROR(VLOOKUP($S516,TABLAS!$A$10:$B$14,2,FALSE),0)</f>
        <v>1</v>
      </c>
      <c r="U516" s="477"/>
      <c r="V516" s="524"/>
      <c r="W516" s="524"/>
      <c r="X516" s="526"/>
      <c r="Y516" s="349"/>
      <c r="Z516" s="349"/>
      <c r="AA516" s="349"/>
      <c r="AB516" s="349"/>
      <c r="AC516" s="349" t="e">
        <f>VLOOKUP(Y516,CONTROLES!$A$6:$Y$1048576,2,FALSE)</f>
        <v>#N/A</v>
      </c>
      <c r="AD516" s="349"/>
      <c r="AE516" s="349"/>
      <c r="AF516" s="349"/>
      <c r="AG516" s="349"/>
      <c r="AH516" s="349"/>
      <c r="AI516" s="349"/>
      <c r="AJ516" s="349"/>
      <c r="AK516" s="349"/>
      <c r="AL516" s="349" t="str">
        <f>IFERROR(VLOOKUP(AB516,CONTROLES!$A$5:$Y$297,2,FALSE),"")</f>
        <v/>
      </c>
      <c r="AM516" s="349"/>
      <c r="AN516" s="349"/>
      <c r="AO516" s="350" t="str">
        <f>IFERROR(VLOOKUP(Y516,CONTROLES!$A$6:$Y$25,24,FALSE),"")</f>
        <v/>
      </c>
      <c r="AP516" s="350" t="str">
        <f>IFERROR(VLOOKUP(Z516,CONTROLES!$A$6:$Y$25,24,FALSE),"")</f>
        <v/>
      </c>
      <c r="AQ516" s="350" t="str">
        <f>IFERROR(VLOOKUP(AA516,CONTROLES!$A$6:$Y$25,24,FALSE),"")</f>
        <v/>
      </c>
      <c r="AR516" s="350" t="str">
        <f>IFERROR(VLOOKUP(AB516,CONTROLES!$A$6:$Y$25,24,FALSE),"")</f>
        <v/>
      </c>
      <c r="AS516" s="349" t="str">
        <f>IFERROR(VLOOKUP(Y516,CONTROLES!$A$6:$Y$25,5,FALSE),"")</f>
        <v/>
      </c>
      <c r="AT516" s="349" t="str">
        <f>IFERROR(VLOOKUP(Z516,CONTROLES!$A$6:$Y$25,5,FALSE),"")</f>
        <v/>
      </c>
      <c r="AU516" s="349" t="str">
        <f>IFERROR(VLOOKUP(AA516,CONTROLES!$A$6:$Y$25,5,FALSE),"")</f>
        <v/>
      </c>
      <c r="AV516" s="349" t="str">
        <f>IFERROR(VLOOKUP(AB516,CONTROLES!$A$6:$Y$25,5,FALSE),"")</f>
        <v/>
      </c>
      <c r="AW516" s="351">
        <f t="shared" si="57"/>
        <v>0</v>
      </c>
      <c r="AX516" s="351">
        <f t="shared" si="58"/>
        <v>0</v>
      </c>
      <c r="AY516" s="529"/>
      <c r="AZ516" s="460"/>
      <c r="BA516" s="457"/>
      <c r="BB516" s="458"/>
      <c r="BC516" s="460"/>
      <c r="BD516" s="462"/>
      <c r="BE516" s="526"/>
      <c r="BF516" s="619"/>
      <c r="BG516" s="526"/>
      <c r="BH516" s="492"/>
      <c r="BI516" s="530"/>
      <c r="BJ516" s="475"/>
      <c r="BK516" s="475"/>
    </row>
    <row r="517" spans="1:63" s="171" customFormat="1" ht="14.25" customHeight="1" x14ac:dyDescent="0.25">
      <c r="A517" s="564"/>
      <c r="B517" s="566"/>
      <c r="C517" s="595"/>
      <c r="D517" s="481"/>
      <c r="E517" s="481"/>
      <c r="F517" s="636"/>
      <c r="G517" s="636"/>
      <c r="H517" s="636"/>
      <c r="I517" s="481"/>
      <c r="J517" s="346"/>
      <c r="K517" s="347"/>
      <c r="L517" s="481"/>
      <c r="M517" s="595"/>
      <c r="N517" s="477"/>
      <c r="O517" s="477"/>
      <c r="P517" s="477"/>
      <c r="Q517" s="477"/>
      <c r="R517" s="595"/>
      <c r="S517" s="348" t="s">
        <v>144</v>
      </c>
      <c r="T517" s="348">
        <f>IFERROR(VLOOKUP($S517,TABLAS!$A$10:$B$14,2,FALSE),0)</f>
        <v>5</v>
      </c>
      <c r="U517" s="477"/>
      <c r="V517" s="524"/>
      <c r="W517" s="524"/>
      <c r="X517" s="526"/>
      <c r="Y517" s="349"/>
      <c r="Z517" s="349"/>
      <c r="AA517" s="349"/>
      <c r="AB517" s="349"/>
      <c r="AC517" s="349" t="e">
        <f>VLOOKUP(Y517,CONTROLES!$A$6:$Y$1048576,2,FALSE)</f>
        <v>#N/A</v>
      </c>
      <c r="AD517" s="349"/>
      <c r="AE517" s="349"/>
      <c r="AF517" s="349"/>
      <c r="AG517" s="349"/>
      <c r="AH517" s="349"/>
      <c r="AI517" s="349"/>
      <c r="AJ517" s="349"/>
      <c r="AK517" s="349"/>
      <c r="AL517" s="349" t="str">
        <f>IFERROR(VLOOKUP(AB517,CONTROLES!$A$5:$Y$297,2,FALSE),"")</f>
        <v/>
      </c>
      <c r="AM517" s="349"/>
      <c r="AN517" s="349"/>
      <c r="AO517" s="350" t="str">
        <f>IFERROR(VLOOKUP(Y517,CONTROLES!$A$6:$Y$25,24,FALSE),"")</f>
        <v/>
      </c>
      <c r="AP517" s="350" t="str">
        <f>IFERROR(VLOOKUP(Z517,CONTROLES!$A$6:$Y$25,24,FALSE),"")</f>
        <v/>
      </c>
      <c r="AQ517" s="350" t="str">
        <f>IFERROR(VLOOKUP(AA517,CONTROLES!$A$6:$Y$25,24,FALSE),"")</f>
        <v/>
      </c>
      <c r="AR517" s="350" t="str">
        <f>IFERROR(VLOOKUP(AB517,CONTROLES!$A$6:$Y$25,24,FALSE),"")</f>
        <v/>
      </c>
      <c r="AS517" s="349" t="str">
        <f>IFERROR(VLOOKUP(Y517,CONTROLES!$A$6:$Y$25,5,FALSE),"")</f>
        <v/>
      </c>
      <c r="AT517" s="349" t="str">
        <f>IFERROR(VLOOKUP(Z517,CONTROLES!$A$6:$Y$25,5,FALSE),"")</f>
        <v/>
      </c>
      <c r="AU517" s="349" t="str">
        <f>IFERROR(VLOOKUP(AA517,CONTROLES!$A$6:$Y$25,5,FALSE),"")</f>
        <v/>
      </c>
      <c r="AV517" s="349" t="str">
        <f>IFERROR(VLOOKUP(AB517,CONTROLES!$A$6:$Y$25,5,FALSE),"")</f>
        <v/>
      </c>
      <c r="AW517" s="351">
        <f t="shared" si="57"/>
        <v>0</v>
      </c>
      <c r="AX517" s="351">
        <f t="shared" si="58"/>
        <v>0</v>
      </c>
      <c r="AY517" s="529"/>
      <c r="AZ517" s="460"/>
      <c r="BA517" s="457"/>
      <c r="BB517" s="458"/>
      <c r="BC517" s="460"/>
      <c r="BD517" s="462"/>
      <c r="BE517" s="526"/>
      <c r="BF517" s="619"/>
      <c r="BG517" s="526"/>
      <c r="BH517" s="492"/>
      <c r="BI517" s="530"/>
      <c r="BJ517" s="475"/>
      <c r="BK517" s="475"/>
    </row>
    <row r="518" spans="1:63" s="171" customFormat="1" ht="14.25" customHeight="1" x14ac:dyDescent="0.25">
      <c r="A518" s="564"/>
      <c r="B518" s="566"/>
      <c r="C518" s="595"/>
      <c r="D518" s="481"/>
      <c r="E518" s="481"/>
      <c r="F518" s="636"/>
      <c r="G518" s="636"/>
      <c r="H518" s="636"/>
      <c r="I518" s="481"/>
      <c r="J518" s="346"/>
      <c r="K518" s="347"/>
      <c r="L518" s="481"/>
      <c r="M518" s="595"/>
      <c r="N518" s="477"/>
      <c r="O518" s="477"/>
      <c r="P518" s="477"/>
      <c r="Q518" s="477"/>
      <c r="R518" s="595"/>
      <c r="S518" s="348"/>
      <c r="T518" s="348">
        <f>IFERROR(VLOOKUP($S518,TABLAS!$A$10:$B$14,2,FALSE),0)</f>
        <v>0</v>
      </c>
      <c r="U518" s="477"/>
      <c r="V518" s="524"/>
      <c r="W518" s="524"/>
      <c r="X518" s="526"/>
      <c r="Y518" s="349"/>
      <c r="Z518" s="349"/>
      <c r="AA518" s="349"/>
      <c r="AB518" s="349"/>
      <c r="AC518" s="349" t="e">
        <f>VLOOKUP(Y518,CONTROLES!$A$6:$Y$1048576,2,FALSE)</f>
        <v>#N/A</v>
      </c>
      <c r="AD518" s="349"/>
      <c r="AE518" s="349"/>
      <c r="AF518" s="349"/>
      <c r="AG518" s="349"/>
      <c r="AH518" s="349"/>
      <c r="AI518" s="349"/>
      <c r="AJ518" s="349"/>
      <c r="AK518" s="349"/>
      <c r="AL518" s="349" t="str">
        <f>IFERROR(VLOOKUP(AB518,CONTROLES!$A$5:$Y$297,2,FALSE),"")</f>
        <v/>
      </c>
      <c r="AM518" s="349"/>
      <c r="AN518" s="349"/>
      <c r="AO518" s="350" t="str">
        <f>IFERROR(VLOOKUP(Y518,CONTROLES!$A$6:$Y$25,24,FALSE),"")</f>
        <v/>
      </c>
      <c r="AP518" s="350" t="str">
        <f>IFERROR(VLOOKUP(Z518,CONTROLES!$A$6:$Y$25,24,FALSE),"")</f>
        <v/>
      </c>
      <c r="AQ518" s="350" t="str">
        <f>IFERROR(VLOOKUP(AA518,CONTROLES!$A$6:$Y$25,24,FALSE),"")</f>
        <v/>
      </c>
      <c r="AR518" s="350" t="str">
        <f>IFERROR(VLOOKUP(AB518,CONTROLES!$A$6:$Y$25,24,FALSE),"")</f>
        <v/>
      </c>
      <c r="AS518" s="349" t="str">
        <f>IFERROR(VLOOKUP(Y518,CONTROLES!$A$6:$Y$25,5,FALSE),"")</f>
        <v/>
      </c>
      <c r="AT518" s="349" t="str">
        <f>IFERROR(VLOOKUP(Z518,CONTROLES!$A$6:$Y$25,5,FALSE),"")</f>
        <v/>
      </c>
      <c r="AU518" s="349" t="str">
        <f>IFERROR(VLOOKUP(AA518,CONTROLES!$A$6:$Y$25,5,FALSE),"")</f>
        <v/>
      </c>
      <c r="AV518" s="349" t="str">
        <f>IFERROR(VLOOKUP(AB518,CONTROLES!$A$6:$Y$25,5,FALSE),"")</f>
        <v/>
      </c>
      <c r="AW518" s="351">
        <f t="shared" si="57"/>
        <v>0</v>
      </c>
      <c r="AX518" s="351">
        <f t="shared" si="58"/>
        <v>0</v>
      </c>
      <c r="AY518" s="529"/>
      <c r="AZ518" s="460"/>
      <c r="BA518" s="457"/>
      <c r="BB518" s="458"/>
      <c r="BC518" s="460"/>
      <c r="BD518" s="462"/>
      <c r="BE518" s="526"/>
      <c r="BF518" s="619"/>
      <c r="BG518" s="526"/>
      <c r="BH518" s="492"/>
      <c r="BI518" s="530"/>
      <c r="BJ518" s="475"/>
      <c r="BK518" s="475"/>
    </row>
    <row r="519" spans="1:63" s="171" customFormat="1" ht="14.25" customHeight="1" x14ac:dyDescent="0.25">
      <c r="A519" s="564"/>
      <c r="B519" s="566"/>
      <c r="C519" s="595"/>
      <c r="D519" s="481"/>
      <c r="E519" s="481"/>
      <c r="F519" s="636"/>
      <c r="G519" s="636"/>
      <c r="H519" s="636"/>
      <c r="I519" s="481"/>
      <c r="J519" s="346"/>
      <c r="K519" s="347"/>
      <c r="L519" s="481"/>
      <c r="M519" s="595"/>
      <c r="N519" s="477"/>
      <c r="O519" s="477"/>
      <c r="P519" s="477"/>
      <c r="Q519" s="477"/>
      <c r="R519" s="595"/>
      <c r="S519" s="348"/>
      <c r="T519" s="348">
        <f>IFERROR(VLOOKUP($S519,TABLAS!$A$10:$B$14,2,FALSE),0)</f>
        <v>0</v>
      </c>
      <c r="U519" s="477"/>
      <c r="V519" s="524"/>
      <c r="W519" s="524"/>
      <c r="X519" s="526"/>
      <c r="Y519" s="349"/>
      <c r="Z519" s="349"/>
      <c r="AA519" s="349"/>
      <c r="AB519" s="349"/>
      <c r="AC519" s="349" t="e">
        <f>VLOOKUP(Y519,CONTROLES!$A$6:$Y$1048576,2,FALSE)</f>
        <v>#N/A</v>
      </c>
      <c r="AD519" s="349"/>
      <c r="AE519" s="349"/>
      <c r="AF519" s="349"/>
      <c r="AG519" s="349"/>
      <c r="AH519" s="349"/>
      <c r="AI519" s="349"/>
      <c r="AJ519" s="349"/>
      <c r="AK519" s="349"/>
      <c r="AL519" s="349" t="str">
        <f>IFERROR(VLOOKUP(AB519,CONTROLES!$A$5:$Y$297,2,FALSE),"")</f>
        <v/>
      </c>
      <c r="AM519" s="349"/>
      <c r="AN519" s="349"/>
      <c r="AO519" s="350" t="str">
        <f>IFERROR(VLOOKUP(Y519,CONTROLES!$A$6:$Y$25,24,FALSE),"")</f>
        <v/>
      </c>
      <c r="AP519" s="350" t="str">
        <f>IFERROR(VLOOKUP(Z519,CONTROLES!$A$6:$Y$25,24,FALSE),"")</f>
        <v/>
      </c>
      <c r="AQ519" s="350" t="str">
        <f>IFERROR(VLOOKUP(AA519,CONTROLES!$A$6:$Y$25,24,FALSE),"")</f>
        <v/>
      </c>
      <c r="AR519" s="350" t="str">
        <f>IFERROR(VLOOKUP(AB519,CONTROLES!$A$6:$Y$25,24,FALSE),"")</f>
        <v/>
      </c>
      <c r="AS519" s="349" t="str">
        <f>IFERROR(VLOOKUP(Y519,CONTROLES!$A$6:$Y$25,5,FALSE),"")</f>
        <v/>
      </c>
      <c r="AT519" s="349" t="str">
        <f>IFERROR(VLOOKUP(Z519,CONTROLES!$A$6:$Y$25,5,FALSE),"")</f>
        <v/>
      </c>
      <c r="AU519" s="349" t="str">
        <f>IFERROR(VLOOKUP(AA519,CONTROLES!$A$6:$Y$25,5,FALSE),"")</f>
        <v/>
      </c>
      <c r="AV519" s="349" t="str">
        <f>IFERROR(VLOOKUP(AB519,CONTROLES!$A$6:$Y$25,5,FALSE),"")</f>
        <v/>
      </c>
      <c r="AW519" s="351">
        <f t="shared" si="57"/>
        <v>0</v>
      </c>
      <c r="AX519" s="351">
        <f t="shared" si="58"/>
        <v>0</v>
      </c>
      <c r="AY519" s="529"/>
      <c r="AZ519" s="460"/>
      <c r="BA519" s="457"/>
      <c r="BB519" s="458"/>
      <c r="BC519" s="460"/>
      <c r="BD519" s="462"/>
      <c r="BE519" s="526"/>
      <c r="BF519" s="619"/>
      <c r="BG519" s="526"/>
      <c r="BH519" s="492"/>
      <c r="BI519" s="530"/>
      <c r="BJ519" s="475"/>
      <c r="BK519" s="475"/>
    </row>
    <row r="520" spans="1:63" s="171" customFormat="1" ht="14.25" customHeight="1" x14ac:dyDescent="0.25">
      <c r="A520" s="564"/>
      <c r="B520" s="566"/>
      <c r="C520" s="595"/>
      <c r="D520" s="481"/>
      <c r="E520" s="481"/>
      <c r="F520" s="636"/>
      <c r="G520" s="636"/>
      <c r="H520" s="636"/>
      <c r="I520" s="481"/>
      <c r="J520" s="346"/>
      <c r="K520" s="347"/>
      <c r="L520" s="481"/>
      <c r="M520" s="595"/>
      <c r="N520" s="477"/>
      <c r="O520" s="477"/>
      <c r="P520" s="477"/>
      <c r="Q520" s="477"/>
      <c r="R520" s="595"/>
      <c r="S520" s="348"/>
      <c r="T520" s="348">
        <f>IFERROR(VLOOKUP($S520,TABLAS!$A$10:$B$14,2,FALSE),0)</f>
        <v>0</v>
      </c>
      <c r="U520" s="477"/>
      <c r="V520" s="524"/>
      <c r="W520" s="524"/>
      <c r="X520" s="526"/>
      <c r="Y520" s="349"/>
      <c r="Z520" s="349"/>
      <c r="AA520" s="349"/>
      <c r="AB520" s="349"/>
      <c r="AC520" s="349" t="e">
        <f>VLOOKUP(Y520,CONTROLES!$A$6:$Y$1048576,2,FALSE)</f>
        <v>#N/A</v>
      </c>
      <c r="AD520" s="349"/>
      <c r="AE520" s="349"/>
      <c r="AF520" s="349"/>
      <c r="AG520" s="349"/>
      <c r="AH520" s="349"/>
      <c r="AI520" s="349"/>
      <c r="AJ520" s="349"/>
      <c r="AK520" s="349"/>
      <c r="AL520" s="349" t="str">
        <f>IFERROR(VLOOKUP(AB520,CONTROLES!$A$5:$Y$297,2,FALSE),"")</f>
        <v/>
      </c>
      <c r="AM520" s="349"/>
      <c r="AN520" s="349"/>
      <c r="AO520" s="350" t="str">
        <f>IFERROR(VLOOKUP(Y520,CONTROLES!$A$6:$Y$25,24,FALSE),"")</f>
        <v/>
      </c>
      <c r="AP520" s="350" t="str">
        <f>IFERROR(VLOOKUP(Z520,CONTROLES!$A$6:$Y$25,24,FALSE),"")</f>
        <v/>
      </c>
      <c r="AQ520" s="350" t="str">
        <f>IFERROR(VLOOKUP(AA520,CONTROLES!$A$6:$Y$25,24,FALSE),"")</f>
        <v/>
      </c>
      <c r="AR520" s="350" t="str">
        <f>IFERROR(VLOOKUP(AB520,CONTROLES!$A$6:$Y$25,24,FALSE),"")</f>
        <v/>
      </c>
      <c r="AS520" s="349" t="str">
        <f>IFERROR(VLOOKUP(Y520,CONTROLES!$A$6:$Y$25,5,FALSE),"")</f>
        <v/>
      </c>
      <c r="AT520" s="349" t="str">
        <f>IFERROR(VLOOKUP(Z520,CONTROLES!$A$6:$Y$25,5,FALSE),"")</f>
        <v/>
      </c>
      <c r="AU520" s="349" t="str">
        <f>IFERROR(VLOOKUP(AA520,CONTROLES!$A$6:$Y$25,5,FALSE),"")</f>
        <v/>
      </c>
      <c r="AV520" s="349" t="str">
        <f>IFERROR(VLOOKUP(AB520,CONTROLES!$A$6:$Y$25,5,FALSE),"")</f>
        <v/>
      </c>
      <c r="AW520" s="351">
        <f t="shared" si="57"/>
        <v>0</v>
      </c>
      <c r="AX520" s="351">
        <f t="shared" si="58"/>
        <v>0</v>
      </c>
      <c r="AY520" s="529"/>
      <c r="AZ520" s="460"/>
      <c r="BA520" s="457"/>
      <c r="BB520" s="458"/>
      <c r="BC520" s="460"/>
      <c r="BD520" s="462"/>
      <c r="BE520" s="526"/>
      <c r="BF520" s="619"/>
      <c r="BG520" s="526"/>
      <c r="BH520" s="492"/>
      <c r="BI520" s="530"/>
      <c r="BJ520" s="475"/>
      <c r="BK520" s="475"/>
    </row>
    <row r="521" spans="1:63" s="171" customFormat="1" ht="14.25" customHeight="1" x14ac:dyDescent="0.25">
      <c r="A521" s="564"/>
      <c r="B521" s="567"/>
      <c r="C521" s="595"/>
      <c r="D521" s="482"/>
      <c r="E521" s="482"/>
      <c r="F521" s="636"/>
      <c r="G521" s="466"/>
      <c r="H521" s="636"/>
      <c r="I521" s="482"/>
      <c r="J521" s="346"/>
      <c r="K521" s="347"/>
      <c r="L521" s="482"/>
      <c r="M521" s="595"/>
      <c r="N521" s="477"/>
      <c r="O521" s="477"/>
      <c r="P521" s="477"/>
      <c r="Q521" s="477"/>
      <c r="R521" s="595"/>
      <c r="S521" s="348"/>
      <c r="T521" s="348">
        <f>IFERROR(VLOOKUP($S521,TABLAS!$A$10:$B$14,2,FALSE),0)</f>
        <v>0</v>
      </c>
      <c r="U521" s="477"/>
      <c r="V521" s="524"/>
      <c r="W521" s="524"/>
      <c r="X521" s="526"/>
      <c r="Y521" s="349"/>
      <c r="Z521" s="349"/>
      <c r="AA521" s="349"/>
      <c r="AB521" s="349"/>
      <c r="AC521" s="349" t="e">
        <f>VLOOKUP(Y521,CONTROLES!$A$6:$Y$1048576,2,FALSE)</f>
        <v>#N/A</v>
      </c>
      <c r="AD521" s="349"/>
      <c r="AE521" s="349"/>
      <c r="AF521" s="349"/>
      <c r="AG521" s="349"/>
      <c r="AH521" s="349"/>
      <c r="AI521" s="349"/>
      <c r="AJ521" s="349"/>
      <c r="AK521" s="349"/>
      <c r="AL521" s="349" t="str">
        <f>IFERROR(VLOOKUP(AB521,CONTROLES!$A$5:$Y$297,2,FALSE),"")</f>
        <v/>
      </c>
      <c r="AM521" s="349"/>
      <c r="AN521" s="349"/>
      <c r="AO521" s="350" t="str">
        <f>IFERROR(VLOOKUP(Y521,CONTROLES!$A$6:$Y$25,24,FALSE),"")</f>
        <v/>
      </c>
      <c r="AP521" s="350" t="str">
        <f>IFERROR(VLOOKUP(Z521,CONTROLES!$A$6:$Y$25,24,FALSE),"")</f>
        <v/>
      </c>
      <c r="AQ521" s="350" t="str">
        <f>IFERROR(VLOOKUP(AA521,CONTROLES!$A$6:$Y$25,24,FALSE),"")</f>
        <v/>
      </c>
      <c r="AR521" s="350" t="str">
        <f>IFERROR(VLOOKUP(AB521,CONTROLES!$A$6:$Y$25,24,FALSE),"")</f>
        <v/>
      </c>
      <c r="AS521" s="349" t="str">
        <f>IFERROR(VLOOKUP(Y521,CONTROLES!$A$6:$Y$25,5,FALSE),"")</f>
        <v/>
      </c>
      <c r="AT521" s="349" t="str">
        <f>IFERROR(VLOOKUP(Z521,CONTROLES!$A$6:$Y$25,5,FALSE),"")</f>
        <v/>
      </c>
      <c r="AU521" s="349" t="str">
        <f>IFERROR(VLOOKUP(AA521,CONTROLES!$A$6:$Y$25,5,FALSE),"")</f>
        <v/>
      </c>
      <c r="AV521" s="349" t="str">
        <f>IFERROR(VLOOKUP(AB521,CONTROLES!$A$6:$Y$25,5,FALSE),"")</f>
        <v/>
      </c>
      <c r="AW521" s="351">
        <f t="shared" si="57"/>
        <v>0</v>
      </c>
      <c r="AX521" s="351">
        <f t="shared" si="58"/>
        <v>0</v>
      </c>
      <c r="AY521" s="551"/>
      <c r="AZ521" s="460"/>
      <c r="BA521" s="552"/>
      <c r="BB521" s="458"/>
      <c r="BC521" s="460"/>
      <c r="BD521" s="462"/>
      <c r="BE521" s="526"/>
      <c r="BF521" s="630"/>
      <c r="BG521" s="526"/>
      <c r="BH521" s="554"/>
      <c r="BI521" s="530"/>
      <c r="BJ521" s="475"/>
      <c r="BK521" s="475"/>
    </row>
    <row r="522" spans="1:63" s="188" customFormat="1" ht="14.25" customHeight="1" x14ac:dyDescent="0.25">
      <c r="A522" s="564">
        <f>A515+1</f>
        <v>74</v>
      </c>
      <c r="B522" s="565" t="s">
        <v>718</v>
      </c>
      <c r="C522" s="595" t="s">
        <v>534</v>
      </c>
      <c r="D522" s="476" t="s">
        <v>719</v>
      </c>
      <c r="E522" s="476" t="s">
        <v>720</v>
      </c>
      <c r="F522" s="721" t="s">
        <v>132</v>
      </c>
      <c r="G522" s="722" t="s">
        <v>721</v>
      </c>
      <c r="H522" s="464" t="s">
        <v>134</v>
      </c>
      <c r="I522" s="476" t="s">
        <v>722</v>
      </c>
      <c r="J522" s="346">
        <v>1</v>
      </c>
      <c r="K522" s="347" t="s">
        <v>723</v>
      </c>
      <c r="L522" s="475" t="s">
        <v>724</v>
      </c>
      <c r="M522" s="595" t="s">
        <v>160</v>
      </c>
      <c r="N522" s="477" t="s">
        <v>226</v>
      </c>
      <c r="O522" s="477" t="s">
        <v>313</v>
      </c>
      <c r="P522" s="477"/>
      <c r="Q522" s="477"/>
      <c r="R522" s="595" t="s">
        <v>210</v>
      </c>
      <c r="S522" s="348" t="s">
        <v>164</v>
      </c>
      <c r="T522" s="348">
        <f>IFERROR(VLOOKUP($S522,TABLAS!$A$10:$B$14,2,FALSE),0)</f>
        <v>1</v>
      </c>
      <c r="U522" s="477" t="s">
        <v>147</v>
      </c>
      <c r="V522" s="524">
        <f>IFERROR(VLOOKUP($U522,TABLAS!$A$2:$B$6,2,FALSE),0)</f>
        <v>1</v>
      </c>
      <c r="W522" s="524" t="str">
        <f>MAX($T522:$T528)&amp;V522</f>
        <v>11</v>
      </c>
      <c r="X522" s="526" t="str">
        <f>IF(OR(W522="11",W522="12",W522="21",W522="22",W522="31"),"BAJO",IF(OR(W522="13",W522="23",W522="32",W522="41"),"LEVE",IF(OR(W522="14",W522="15",W522="24",W522="33",W522="43",W522="42",W522="52",W522="51"),"MODERADO",IF(OR(W522="25",W522="34",W522="35",W522="44",W522="45",W522="53",W522="54",W522="55"),"IMPORTANTE"))))</f>
        <v>BAJO</v>
      </c>
      <c r="Y522" s="349">
        <v>82</v>
      </c>
      <c r="Z522" s="349"/>
      <c r="AA522" s="349"/>
      <c r="AB522" s="349"/>
      <c r="AC522" s="349" t="str">
        <f>VLOOKUP(Y522,CONTROLES!$A$6:$Y$1048576,2,FALSE)</f>
        <v>Parrilla de Contenido</v>
      </c>
      <c r="AD522" s="349"/>
      <c r="AE522" s="349"/>
      <c r="AF522" s="349"/>
      <c r="AG522" s="349"/>
      <c r="AH522" s="349"/>
      <c r="AI522" s="349"/>
      <c r="AJ522" s="349"/>
      <c r="AK522" s="349"/>
      <c r="AL522" s="349" t="str">
        <f>IFERROR(VLOOKUP(AB522,CONTROLES!$A$5:$Y$297,2,FALSE),"")</f>
        <v/>
      </c>
      <c r="AM522" s="349"/>
      <c r="AN522" s="349"/>
      <c r="AO522" s="350" t="str">
        <f>IFERROR(VLOOKUP(Y522,CONTROLES!$A$6:$Y$25,24,FALSE),"")</f>
        <v/>
      </c>
      <c r="AP522" s="350" t="str">
        <f>IFERROR(VLOOKUP(Z522,CONTROLES!$A$6:$Y$25,24,FALSE),"")</f>
        <v/>
      </c>
      <c r="AQ522" s="350" t="str">
        <f>IFERROR(VLOOKUP(AA522,CONTROLES!$A$6:$Y$25,24,FALSE),"")</f>
        <v/>
      </c>
      <c r="AR522" s="350" t="str">
        <f>IFERROR(VLOOKUP(AB522,CONTROLES!$A$6:$Y$25,24,FALSE),"")</f>
        <v/>
      </c>
      <c r="AS522" s="349" t="str">
        <f>IFERROR(VLOOKUP(Y522,CONTROLES!$A$6:$Y$25,5,FALSE),"")</f>
        <v/>
      </c>
      <c r="AT522" s="349" t="str">
        <f>IFERROR(VLOOKUP(Z522,CONTROLES!$A$6:$Y$25,5,FALSE),"")</f>
        <v/>
      </c>
      <c r="AU522" s="349" t="str">
        <f>IFERROR(VLOOKUP(AA522,CONTROLES!$A$6:$Y$25,5,FALSE),"")</f>
        <v/>
      </c>
      <c r="AV522" s="349" t="str">
        <f>IFERROR(VLOOKUP(AB522,CONTROLES!$A$6:$Y$25,5,FALSE),"")</f>
        <v/>
      </c>
      <c r="AW522" s="351">
        <f t="shared" si="57"/>
        <v>0</v>
      </c>
      <c r="AX522" s="351">
        <f t="shared" si="58"/>
        <v>0</v>
      </c>
      <c r="AY522" s="528" t="str">
        <f>IF(MAX(AX522:AX528)&gt;MAX(BF522:BF528),"Consecuencia",IF(MAX(AX522:AX528)&gt;MAX(BF522:BF528),"Probabilidad",""))</f>
        <v/>
      </c>
      <c r="AZ522" s="460">
        <f>IF(AY522="Probabilidad",MAX(BF522:BF528),MAX(AX522:AX528))</f>
        <v>0</v>
      </c>
      <c r="BA522" s="456" t="str" cm="1">
        <f t="array" ref="BA522">IF(OR(AY522="Consecuencia",AY522="Probabilidad"),IF(AZ522&lt;CONTROLES!$AA$16:$AB$16,IF(AND(AZ522&gt;=CONTROLES!$AA$15,AZ522&lt;CONTROLES!$AB$15),CONTROLES!$AC$15,IF(AND(AZ522&gt;=CONTROLES!$AA$14,AZ522&lt;CONTROLES!$AB$14),CONTROLES!$AC$14,IF(AND(AZ522&gt;=CONTROLES!$AA$13,AZ522&lt;CONTROLES!$AB$13),CONTROLES!$AC$13,IF(AND(AZ522&gt;=CONTROLES!$AA$12,AZ522&lt;=CONTROLES!$AB$12),CONTROLES!$AC$12))))),"")</f>
        <v/>
      </c>
      <c r="BB522" s="458" t="s">
        <v>164</v>
      </c>
      <c r="BC522" s="460">
        <f>VLOOKUP(BB522,TABLAS!$A$10:$B$14,2,FALSE)</f>
        <v>1</v>
      </c>
      <c r="BD522" s="462" t="s">
        <v>147</v>
      </c>
      <c r="BE522" s="526">
        <f>VLOOKUP(BD522,TABLAS!$A$2:$B$6,2,FALSE)</f>
        <v>1</v>
      </c>
      <c r="BF522" s="618" t="str">
        <f>BC522&amp;BE522</f>
        <v>11</v>
      </c>
      <c r="BG522" s="526" t="str">
        <f>IF(OR(BF522="11",BF522="12",BF522="21",BF522="22",BF522="31"),"BAJO",IF(OR(BF522="13",BF522="23",BF522="32",BF522="41"),"LEVE",IF(OR(BF522="14",BF522="15",BF522="24",BF522="33",BF522="43",BF522="42",BF522="52",BF522="51"),"MODERADO",IF(OR(BF522="25",BF522="34",BF522="35",BF522="44",BF522="45",BF522="53",BF522="54",BF522="55"),"IMPORTANTE",""))))</f>
        <v>BAJO</v>
      </c>
      <c r="BH522" s="491" t="s">
        <v>148</v>
      </c>
      <c r="BI522" s="530" t="s">
        <v>149</v>
      </c>
      <c r="BJ522" s="475" t="str">
        <f>IF(BH522="SI","NO","SI")</f>
        <v>NO</v>
      </c>
      <c r="BK522" s="475"/>
    </row>
    <row r="523" spans="1:63" s="188" customFormat="1" ht="14.25" customHeight="1" x14ac:dyDescent="0.25">
      <c r="A523" s="564"/>
      <c r="B523" s="566"/>
      <c r="C523" s="595"/>
      <c r="D523" s="481"/>
      <c r="E523" s="481"/>
      <c r="F523" s="721"/>
      <c r="G523" s="723"/>
      <c r="H523" s="464"/>
      <c r="I523" s="481"/>
      <c r="J523" s="346">
        <v>2</v>
      </c>
      <c r="K523" s="347" t="s">
        <v>725</v>
      </c>
      <c r="L523" s="475"/>
      <c r="M523" s="595"/>
      <c r="N523" s="477"/>
      <c r="O523" s="477"/>
      <c r="P523" s="477"/>
      <c r="Q523" s="477"/>
      <c r="R523" s="595"/>
      <c r="S523" s="348" t="s">
        <v>164</v>
      </c>
      <c r="T523" s="348">
        <f>IFERROR(VLOOKUP($S523,TABLAS!$A$10:$B$14,2,FALSE),0)</f>
        <v>1</v>
      </c>
      <c r="U523" s="477"/>
      <c r="V523" s="524"/>
      <c r="W523" s="524"/>
      <c r="X523" s="526"/>
      <c r="Y523" s="349">
        <v>243</v>
      </c>
      <c r="Z523" s="349"/>
      <c r="AA523" s="349"/>
      <c r="AB523" s="349"/>
      <c r="AC523" s="349" t="str">
        <f>VLOOKUP(Y523,CONTROLES!$A$6:$Y$1048576,2,FALSE)</f>
        <v>Aplicación del PR-CO-16</v>
      </c>
      <c r="AD523" s="349"/>
      <c r="AE523" s="349"/>
      <c r="AF523" s="349"/>
      <c r="AG523" s="349"/>
      <c r="AH523" s="349"/>
      <c r="AI523" s="349"/>
      <c r="AJ523" s="349"/>
      <c r="AK523" s="349"/>
      <c r="AL523" s="349" t="str">
        <f>IFERROR(VLOOKUP(AB523,CONTROLES!$A$5:$Y$297,2,FALSE),"")</f>
        <v/>
      </c>
      <c r="AM523" s="349"/>
      <c r="AN523" s="349"/>
      <c r="AO523" s="350" t="str">
        <f>IFERROR(VLOOKUP(Y523,CONTROLES!$A$6:$Y$25,24,FALSE),"")</f>
        <v/>
      </c>
      <c r="AP523" s="350" t="str">
        <f>IFERROR(VLOOKUP(Z523,CONTROLES!$A$6:$Y$25,24,FALSE),"")</f>
        <v/>
      </c>
      <c r="AQ523" s="350" t="str">
        <f>IFERROR(VLOOKUP(AA523,CONTROLES!$A$6:$Y$25,24,FALSE),"")</f>
        <v/>
      </c>
      <c r="AR523" s="350" t="str">
        <f>IFERROR(VLOOKUP(AB523,CONTROLES!$A$6:$Y$25,24,FALSE),"")</f>
        <v/>
      </c>
      <c r="AS523" s="349" t="str">
        <f>IFERROR(VLOOKUP(Y523,CONTROLES!$A$6:$Y$25,5,FALSE),"")</f>
        <v/>
      </c>
      <c r="AT523" s="349" t="str">
        <f>IFERROR(VLOOKUP(Z523,CONTROLES!$A$6:$Y$25,5,FALSE),"")</f>
        <v/>
      </c>
      <c r="AU523" s="349" t="str">
        <f>IFERROR(VLOOKUP(AA523,CONTROLES!$A$6:$Y$25,5,FALSE),"")</f>
        <v/>
      </c>
      <c r="AV523" s="349" t="str">
        <f>IFERROR(VLOOKUP(AB523,CONTROLES!$A$6:$Y$25,5,FALSE),"")</f>
        <v/>
      </c>
      <c r="AW523" s="351">
        <f t="shared" si="57"/>
        <v>0</v>
      </c>
      <c r="AX523" s="351">
        <f t="shared" si="58"/>
        <v>0</v>
      </c>
      <c r="AY523" s="529"/>
      <c r="AZ523" s="460"/>
      <c r="BA523" s="457"/>
      <c r="BB523" s="458"/>
      <c r="BC523" s="460"/>
      <c r="BD523" s="462"/>
      <c r="BE523" s="526"/>
      <c r="BF523" s="619"/>
      <c r="BG523" s="526"/>
      <c r="BH523" s="492"/>
      <c r="BI523" s="530"/>
      <c r="BJ523" s="475"/>
      <c r="BK523" s="475"/>
    </row>
    <row r="524" spans="1:63" s="188" customFormat="1" ht="14.25" customHeight="1" x14ac:dyDescent="0.25">
      <c r="A524" s="564"/>
      <c r="B524" s="566"/>
      <c r="C524" s="595"/>
      <c r="D524" s="481"/>
      <c r="E524" s="481"/>
      <c r="F524" s="721"/>
      <c r="G524" s="723"/>
      <c r="H524" s="464"/>
      <c r="I524" s="481"/>
      <c r="J524" s="346">
        <v>3</v>
      </c>
      <c r="K524" s="347" t="s">
        <v>726</v>
      </c>
      <c r="L524" s="475"/>
      <c r="M524" s="595"/>
      <c r="N524" s="477"/>
      <c r="O524" s="477"/>
      <c r="P524" s="477"/>
      <c r="Q524" s="477"/>
      <c r="R524" s="595"/>
      <c r="S524" s="348" t="s">
        <v>164</v>
      </c>
      <c r="T524" s="348">
        <f>IFERROR(VLOOKUP($S524,TABLAS!$A$10:$B$14,2,FALSE),0)</f>
        <v>1</v>
      </c>
      <c r="U524" s="477"/>
      <c r="V524" s="524"/>
      <c r="W524" s="524"/>
      <c r="X524" s="526"/>
      <c r="Y524" s="349">
        <v>243</v>
      </c>
      <c r="Z524" s="349"/>
      <c r="AA524" s="349"/>
      <c r="AB524" s="349"/>
      <c r="AC524" s="349" t="str">
        <f>VLOOKUP(Y524,CONTROLES!$A$6:$Y$1048576,2,FALSE)</f>
        <v>Aplicación del PR-CO-16</v>
      </c>
      <c r="AD524" s="349"/>
      <c r="AE524" s="349"/>
      <c r="AF524" s="349"/>
      <c r="AG524" s="349"/>
      <c r="AH524" s="349"/>
      <c r="AI524" s="349"/>
      <c r="AJ524" s="349"/>
      <c r="AK524" s="349"/>
      <c r="AL524" s="349" t="str">
        <f>IFERROR(VLOOKUP(AB524,CONTROLES!$A$5:$Y$297,2,FALSE),"")</f>
        <v/>
      </c>
      <c r="AM524" s="349"/>
      <c r="AN524" s="349"/>
      <c r="AO524" s="350" t="str">
        <f>IFERROR(VLOOKUP(Y524,CONTROLES!$A$6:$Y$25,24,FALSE),"")</f>
        <v/>
      </c>
      <c r="AP524" s="350" t="str">
        <f>IFERROR(VLOOKUP(Z524,CONTROLES!$A$6:$Y$25,24,FALSE),"")</f>
        <v/>
      </c>
      <c r="AQ524" s="350" t="str">
        <f>IFERROR(VLOOKUP(AA524,CONTROLES!$A$6:$Y$25,24,FALSE),"")</f>
        <v/>
      </c>
      <c r="AR524" s="350" t="str">
        <f>IFERROR(VLOOKUP(AB524,CONTROLES!$A$6:$Y$25,24,FALSE),"")</f>
        <v/>
      </c>
      <c r="AS524" s="349" t="str">
        <f>IFERROR(VLOOKUP(Y524,CONTROLES!$A$6:$Y$25,5,FALSE),"")</f>
        <v/>
      </c>
      <c r="AT524" s="349" t="str">
        <f>IFERROR(VLOOKUP(Z524,CONTROLES!$A$6:$Y$25,5,FALSE),"")</f>
        <v/>
      </c>
      <c r="AU524" s="349" t="str">
        <f>IFERROR(VLOOKUP(AA524,CONTROLES!$A$6:$Y$25,5,FALSE),"")</f>
        <v/>
      </c>
      <c r="AV524" s="349" t="str">
        <f>IFERROR(VLOOKUP(AB524,CONTROLES!$A$6:$Y$25,5,FALSE),"")</f>
        <v/>
      </c>
      <c r="AW524" s="351">
        <f t="shared" si="57"/>
        <v>0</v>
      </c>
      <c r="AX524" s="351">
        <f t="shared" si="58"/>
        <v>0</v>
      </c>
      <c r="AY524" s="529"/>
      <c r="AZ524" s="460"/>
      <c r="BA524" s="457"/>
      <c r="BB524" s="458"/>
      <c r="BC524" s="460"/>
      <c r="BD524" s="462"/>
      <c r="BE524" s="526"/>
      <c r="BF524" s="619"/>
      <c r="BG524" s="526"/>
      <c r="BH524" s="492"/>
      <c r="BI524" s="530"/>
      <c r="BJ524" s="475"/>
      <c r="BK524" s="475"/>
    </row>
    <row r="525" spans="1:63" s="188" customFormat="1" ht="14.25" customHeight="1" x14ac:dyDescent="0.25">
      <c r="A525" s="564"/>
      <c r="B525" s="566"/>
      <c r="C525" s="595"/>
      <c r="D525" s="481"/>
      <c r="E525" s="481"/>
      <c r="F525" s="721"/>
      <c r="G525" s="723"/>
      <c r="H525" s="464"/>
      <c r="I525" s="481"/>
      <c r="J525" s="346"/>
      <c r="K525" s="347"/>
      <c r="L525" s="475"/>
      <c r="M525" s="595"/>
      <c r="N525" s="477"/>
      <c r="O525" s="477"/>
      <c r="P525" s="477"/>
      <c r="Q525" s="477"/>
      <c r="R525" s="595"/>
      <c r="S525" s="348" t="s">
        <v>164</v>
      </c>
      <c r="T525" s="348">
        <f>IFERROR(VLOOKUP($S525,TABLAS!$A$10:$B$14,2,FALSE),0)</f>
        <v>1</v>
      </c>
      <c r="U525" s="477"/>
      <c r="V525" s="524"/>
      <c r="W525" s="524"/>
      <c r="X525" s="526"/>
      <c r="Y525" s="349"/>
      <c r="Z525" s="349"/>
      <c r="AA525" s="349"/>
      <c r="AB525" s="349"/>
      <c r="AC525" s="349" t="e">
        <f>VLOOKUP(Y525,CONTROLES!$A$6:$Y$1048576,2,FALSE)</f>
        <v>#N/A</v>
      </c>
      <c r="AD525" s="349"/>
      <c r="AE525" s="349"/>
      <c r="AF525" s="349"/>
      <c r="AG525" s="349"/>
      <c r="AH525" s="349"/>
      <c r="AI525" s="349"/>
      <c r="AJ525" s="349"/>
      <c r="AK525" s="349"/>
      <c r="AL525" s="349" t="str">
        <f>IFERROR(VLOOKUP(AB525,CONTROLES!$A$5:$Y$297,2,FALSE),"")</f>
        <v/>
      </c>
      <c r="AM525" s="349"/>
      <c r="AN525" s="349"/>
      <c r="AO525" s="350" t="str">
        <f>IFERROR(VLOOKUP(Y525,CONTROLES!$A$6:$Y$25,24,FALSE),"")</f>
        <v/>
      </c>
      <c r="AP525" s="350" t="str">
        <f>IFERROR(VLOOKUP(Z525,CONTROLES!$A$6:$Y$25,24,FALSE),"")</f>
        <v/>
      </c>
      <c r="AQ525" s="350" t="str">
        <f>IFERROR(VLOOKUP(AA525,CONTROLES!$A$6:$Y$25,24,FALSE),"")</f>
        <v/>
      </c>
      <c r="AR525" s="350" t="str">
        <f>IFERROR(VLOOKUP(AB525,CONTROLES!$A$6:$Y$25,24,FALSE),"")</f>
        <v/>
      </c>
      <c r="AS525" s="349" t="str">
        <f>IFERROR(VLOOKUP(Y525,CONTROLES!$A$6:$Y$25,5,FALSE),"")</f>
        <v/>
      </c>
      <c r="AT525" s="349" t="str">
        <f>IFERROR(VLOOKUP(Z525,CONTROLES!$A$6:$Y$25,5,FALSE),"")</f>
        <v/>
      </c>
      <c r="AU525" s="349" t="str">
        <f>IFERROR(VLOOKUP(AA525,CONTROLES!$A$6:$Y$25,5,FALSE),"")</f>
        <v/>
      </c>
      <c r="AV525" s="349" t="str">
        <f>IFERROR(VLOOKUP(AB525,CONTROLES!$A$6:$Y$25,5,FALSE),"")</f>
        <v/>
      </c>
      <c r="AW525" s="351">
        <f t="shared" si="57"/>
        <v>0</v>
      </c>
      <c r="AX525" s="351">
        <f t="shared" si="58"/>
        <v>0</v>
      </c>
      <c r="AY525" s="529"/>
      <c r="AZ525" s="460"/>
      <c r="BA525" s="457"/>
      <c r="BB525" s="458"/>
      <c r="BC525" s="460"/>
      <c r="BD525" s="462"/>
      <c r="BE525" s="526"/>
      <c r="BF525" s="619"/>
      <c r="BG525" s="526"/>
      <c r="BH525" s="492"/>
      <c r="BI525" s="530"/>
      <c r="BJ525" s="475"/>
      <c r="BK525" s="475"/>
    </row>
    <row r="526" spans="1:63" s="188" customFormat="1" ht="14.25" customHeight="1" x14ac:dyDescent="0.25">
      <c r="A526" s="564"/>
      <c r="B526" s="566"/>
      <c r="C526" s="595"/>
      <c r="D526" s="481"/>
      <c r="E526" s="481"/>
      <c r="F526" s="721"/>
      <c r="G526" s="723"/>
      <c r="H526" s="464"/>
      <c r="I526" s="481"/>
      <c r="J526" s="346"/>
      <c r="K526" s="347"/>
      <c r="L526" s="475"/>
      <c r="M526" s="595"/>
      <c r="N526" s="477"/>
      <c r="O526" s="477"/>
      <c r="P526" s="477"/>
      <c r="Q526" s="477"/>
      <c r="R526" s="595"/>
      <c r="S526" s="348"/>
      <c r="T526" s="348">
        <f>IFERROR(VLOOKUP($S526,TABLAS!$A$10:$B$14,2,FALSE),0)</f>
        <v>0</v>
      </c>
      <c r="U526" s="477"/>
      <c r="V526" s="524"/>
      <c r="W526" s="524"/>
      <c r="X526" s="526"/>
      <c r="Y526" s="349"/>
      <c r="Z526" s="349"/>
      <c r="AA526" s="349"/>
      <c r="AB526" s="349"/>
      <c r="AC526" s="349" t="e">
        <f>VLOOKUP(Y526,CONTROLES!$A$6:$Y$1048576,2,FALSE)</f>
        <v>#N/A</v>
      </c>
      <c r="AD526" s="349"/>
      <c r="AE526" s="349"/>
      <c r="AF526" s="349"/>
      <c r="AG526" s="349"/>
      <c r="AH526" s="349"/>
      <c r="AI526" s="349"/>
      <c r="AJ526" s="349"/>
      <c r="AK526" s="349"/>
      <c r="AL526" s="349" t="str">
        <f>IFERROR(VLOOKUP(AB526,CONTROLES!$A$5:$Y$297,2,FALSE),"")</f>
        <v/>
      </c>
      <c r="AM526" s="349"/>
      <c r="AN526" s="349"/>
      <c r="AO526" s="350" t="str">
        <f>IFERROR(VLOOKUP(Y526,CONTROLES!$A$6:$Y$25,24,FALSE),"")</f>
        <v/>
      </c>
      <c r="AP526" s="350" t="str">
        <f>IFERROR(VLOOKUP(Z526,CONTROLES!$A$6:$Y$25,24,FALSE),"")</f>
        <v/>
      </c>
      <c r="AQ526" s="350" t="str">
        <f>IFERROR(VLOOKUP(AA526,CONTROLES!$A$6:$Y$25,24,FALSE),"")</f>
        <v/>
      </c>
      <c r="AR526" s="350" t="str">
        <f>IFERROR(VLOOKUP(AB526,CONTROLES!$A$6:$Y$25,24,FALSE),"")</f>
        <v/>
      </c>
      <c r="AS526" s="349" t="str">
        <f>IFERROR(VLOOKUP(Y526,CONTROLES!$A$6:$Y$25,5,FALSE),"")</f>
        <v/>
      </c>
      <c r="AT526" s="349" t="str">
        <f>IFERROR(VLOOKUP(Z526,CONTROLES!$A$6:$Y$25,5,FALSE),"")</f>
        <v/>
      </c>
      <c r="AU526" s="349" t="str">
        <f>IFERROR(VLOOKUP(AA526,CONTROLES!$A$6:$Y$25,5,FALSE),"")</f>
        <v/>
      </c>
      <c r="AV526" s="349" t="str">
        <f>IFERROR(VLOOKUP(AB526,CONTROLES!$A$6:$Y$25,5,FALSE),"")</f>
        <v/>
      </c>
      <c r="AW526" s="351">
        <f t="shared" si="57"/>
        <v>0</v>
      </c>
      <c r="AX526" s="351">
        <f t="shared" si="58"/>
        <v>0</v>
      </c>
      <c r="AY526" s="529"/>
      <c r="AZ526" s="460"/>
      <c r="BA526" s="457"/>
      <c r="BB526" s="458"/>
      <c r="BC526" s="460"/>
      <c r="BD526" s="462"/>
      <c r="BE526" s="526"/>
      <c r="BF526" s="619"/>
      <c r="BG526" s="526"/>
      <c r="BH526" s="492"/>
      <c r="BI526" s="530"/>
      <c r="BJ526" s="475"/>
      <c r="BK526" s="475"/>
    </row>
    <row r="527" spans="1:63" s="188" customFormat="1" ht="14.25" customHeight="1" x14ac:dyDescent="0.25">
      <c r="A527" s="564"/>
      <c r="B527" s="566"/>
      <c r="C527" s="595"/>
      <c r="D527" s="481"/>
      <c r="E527" s="481"/>
      <c r="F527" s="721"/>
      <c r="G527" s="723"/>
      <c r="H527" s="464"/>
      <c r="I527" s="481"/>
      <c r="J527" s="346"/>
      <c r="K527" s="347"/>
      <c r="L527" s="475"/>
      <c r="M527" s="595"/>
      <c r="N527" s="477"/>
      <c r="O527" s="477"/>
      <c r="P527" s="477"/>
      <c r="Q527" s="477"/>
      <c r="R527" s="595"/>
      <c r="S527" s="348"/>
      <c r="T527" s="348">
        <f>IFERROR(VLOOKUP($S527,TABLAS!$A$10:$B$14,2,FALSE),0)</f>
        <v>0</v>
      </c>
      <c r="U527" s="477"/>
      <c r="V527" s="524"/>
      <c r="W527" s="524"/>
      <c r="X527" s="526"/>
      <c r="Y527" s="349"/>
      <c r="Z527" s="349"/>
      <c r="AA527" s="349"/>
      <c r="AB527" s="349"/>
      <c r="AC527" s="349" t="e">
        <f>VLOOKUP(Y527,CONTROLES!$A$6:$Y$1048576,2,FALSE)</f>
        <v>#N/A</v>
      </c>
      <c r="AD527" s="349"/>
      <c r="AE527" s="349"/>
      <c r="AF527" s="349"/>
      <c r="AG527" s="349"/>
      <c r="AH527" s="349"/>
      <c r="AI527" s="349"/>
      <c r="AJ527" s="349"/>
      <c r="AK527" s="349"/>
      <c r="AL527" s="349" t="str">
        <f>IFERROR(VLOOKUP(AB527,CONTROLES!$A$5:$Y$297,2,FALSE),"")</f>
        <v/>
      </c>
      <c r="AM527" s="349"/>
      <c r="AN527" s="349"/>
      <c r="AO527" s="350" t="str">
        <f>IFERROR(VLOOKUP(Y527,CONTROLES!$A$6:$Y$25,24,FALSE),"")</f>
        <v/>
      </c>
      <c r="AP527" s="350" t="str">
        <f>IFERROR(VLOOKUP(Z527,CONTROLES!$A$6:$Y$25,24,FALSE),"")</f>
        <v/>
      </c>
      <c r="AQ527" s="350" t="str">
        <f>IFERROR(VLOOKUP(AA527,CONTROLES!$A$6:$Y$25,24,FALSE),"")</f>
        <v/>
      </c>
      <c r="AR527" s="350" t="str">
        <f>IFERROR(VLOOKUP(AB527,CONTROLES!$A$6:$Y$25,24,FALSE),"")</f>
        <v/>
      </c>
      <c r="AS527" s="349" t="str">
        <f>IFERROR(VLOOKUP(Y527,CONTROLES!$A$6:$Y$25,5,FALSE),"")</f>
        <v/>
      </c>
      <c r="AT527" s="349" t="str">
        <f>IFERROR(VLOOKUP(Z527,CONTROLES!$A$6:$Y$25,5,FALSE),"")</f>
        <v/>
      </c>
      <c r="AU527" s="349" t="str">
        <f>IFERROR(VLOOKUP(AA527,CONTROLES!$A$6:$Y$25,5,FALSE),"")</f>
        <v/>
      </c>
      <c r="AV527" s="349" t="str">
        <f>IFERROR(VLOOKUP(AB527,CONTROLES!$A$6:$Y$25,5,FALSE),"")</f>
        <v/>
      </c>
      <c r="AW527" s="351">
        <f t="shared" si="57"/>
        <v>0</v>
      </c>
      <c r="AX527" s="351">
        <f t="shared" si="58"/>
        <v>0</v>
      </c>
      <c r="AY527" s="529"/>
      <c r="AZ527" s="460"/>
      <c r="BA527" s="457"/>
      <c r="BB527" s="458"/>
      <c r="BC527" s="460"/>
      <c r="BD527" s="462"/>
      <c r="BE527" s="526"/>
      <c r="BF527" s="619"/>
      <c r="BG527" s="526"/>
      <c r="BH527" s="492"/>
      <c r="BI527" s="530"/>
      <c r="BJ527" s="475"/>
      <c r="BK527" s="475"/>
    </row>
    <row r="528" spans="1:63" s="188" customFormat="1" ht="14.25" customHeight="1" x14ac:dyDescent="0.25">
      <c r="A528" s="564"/>
      <c r="B528" s="567"/>
      <c r="C528" s="595"/>
      <c r="D528" s="482"/>
      <c r="E528" s="482"/>
      <c r="F528" s="721"/>
      <c r="G528" s="724"/>
      <c r="H528" s="464"/>
      <c r="I528" s="482"/>
      <c r="J528" s="346"/>
      <c r="K528" s="347"/>
      <c r="L528" s="475"/>
      <c r="M528" s="595"/>
      <c r="N528" s="477"/>
      <c r="O528" s="477"/>
      <c r="P528" s="477"/>
      <c r="Q528" s="477"/>
      <c r="R528" s="595"/>
      <c r="S528" s="348"/>
      <c r="T528" s="348">
        <f>IFERROR(VLOOKUP($S528,TABLAS!$A$10:$B$14,2,FALSE),0)</f>
        <v>0</v>
      </c>
      <c r="U528" s="477"/>
      <c r="V528" s="524"/>
      <c r="W528" s="524"/>
      <c r="X528" s="526"/>
      <c r="Y528" s="349"/>
      <c r="Z528" s="349"/>
      <c r="AA528" s="349"/>
      <c r="AB528" s="349"/>
      <c r="AC528" s="349" t="e">
        <f>VLOOKUP(Y528,CONTROLES!$A$6:$Y$1048576,2,FALSE)</f>
        <v>#N/A</v>
      </c>
      <c r="AD528" s="349"/>
      <c r="AE528" s="349"/>
      <c r="AF528" s="349"/>
      <c r="AG528" s="349"/>
      <c r="AH528" s="349"/>
      <c r="AI528" s="349"/>
      <c r="AJ528" s="349"/>
      <c r="AK528" s="349"/>
      <c r="AL528" s="349" t="str">
        <f>IFERROR(VLOOKUP(AB528,CONTROLES!$A$5:$Y$297,2,FALSE),"")</f>
        <v/>
      </c>
      <c r="AM528" s="349"/>
      <c r="AN528" s="349"/>
      <c r="AO528" s="350" t="str">
        <f>IFERROR(VLOOKUP(Y528,CONTROLES!$A$6:$Y$25,24,FALSE),"")</f>
        <v/>
      </c>
      <c r="AP528" s="350" t="str">
        <f>IFERROR(VLOOKUP(Z528,CONTROLES!$A$6:$Y$25,24,FALSE),"")</f>
        <v/>
      </c>
      <c r="AQ528" s="350" t="str">
        <f>IFERROR(VLOOKUP(AA528,CONTROLES!$A$6:$Y$25,24,FALSE),"")</f>
        <v/>
      </c>
      <c r="AR528" s="350" t="str">
        <f>IFERROR(VLOOKUP(AB528,CONTROLES!$A$6:$Y$25,24,FALSE),"")</f>
        <v/>
      </c>
      <c r="AS528" s="349" t="str">
        <f>IFERROR(VLOOKUP(Y528,CONTROLES!$A$6:$Y$25,5,FALSE),"")</f>
        <v/>
      </c>
      <c r="AT528" s="349" t="str">
        <f>IFERROR(VLOOKUP(Z528,CONTROLES!$A$6:$Y$25,5,FALSE),"")</f>
        <v/>
      </c>
      <c r="AU528" s="349" t="str">
        <f>IFERROR(VLOOKUP(AA528,CONTROLES!$A$6:$Y$25,5,FALSE),"")</f>
        <v/>
      </c>
      <c r="AV528" s="349" t="str">
        <f>IFERROR(VLOOKUP(AB528,CONTROLES!$A$6:$Y$25,5,FALSE),"")</f>
        <v/>
      </c>
      <c r="AW528" s="351">
        <f t="shared" si="57"/>
        <v>0</v>
      </c>
      <c r="AX528" s="351">
        <f t="shared" si="58"/>
        <v>0</v>
      </c>
      <c r="AY528" s="551"/>
      <c r="AZ528" s="460"/>
      <c r="BA528" s="552"/>
      <c r="BB528" s="458"/>
      <c r="BC528" s="460"/>
      <c r="BD528" s="462"/>
      <c r="BE528" s="526"/>
      <c r="BF528" s="630"/>
      <c r="BG528" s="526"/>
      <c r="BH528" s="554"/>
      <c r="BI528" s="530"/>
      <c r="BJ528" s="475"/>
      <c r="BK528" s="475"/>
    </row>
    <row r="529" spans="1:63" ht="14.25" customHeight="1" x14ac:dyDescent="0.25">
      <c r="A529" s="564">
        <f>A522+1</f>
        <v>75</v>
      </c>
      <c r="B529" s="565" t="s">
        <v>727</v>
      </c>
      <c r="C529" s="595" t="s">
        <v>534</v>
      </c>
      <c r="D529" s="476" t="s">
        <v>728</v>
      </c>
      <c r="E529" s="476" t="s">
        <v>729</v>
      </c>
      <c r="F529" s="636" t="s">
        <v>132</v>
      </c>
      <c r="G529" s="561" t="s">
        <v>133</v>
      </c>
      <c r="H529" s="636" t="s">
        <v>134</v>
      </c>
      <c r="I529" s="476" t="s">
        <v>730</v>
      </c>
      <c r="J529" s="346">
        <v>1</v>
      </c>
      <c r="K529" s="347" t="s">
        <v>731</v>
      </c>
      <c r="L529" s="595" t="s">
        <v>732</v>
      </c>
      <c r="M529" s="595" t="s">
        <v>370</v>
      </c>
      <c r="N529" s="622" t="s">
        <v>613</v>
      </c>
      <c r="O529" s="477" t="s">
        <v>614</v>
      </c>
      <c r="P529" s="477" t="s">
        <v>652</v>
      </c>
      <c r="Q529" s="477" t="s">
        <v>733</v>
      </c>
      <c r="R529" s="595" t="s">
        <v>544</v>
      </c>
      <c r="S529" s="348" t="s">
        <v>146</v>
      </c>
      <c r="T529" s="348">
        <f>IFERROR(VLOOKUP($S529,TABLAS!$A$10:$B$14,2,FALSE),0)</f>
        <v>3</v>
      </c>
      <c r="U529" s="477" t="s">
        <v>211</v>
      </c>
      <c r="V529" s="524">
        <f>IFERROR(VLOOKUP($U529,#REF!,2,FALSE),0)</f>
        <v>0</v>
      </c>
      <c r="W529" s="524">
        <f>MAX($T529:$T535)*V529</f>
        <v>0</v>
      </c>
      <c r="X529" s="526" t="b">
        <f>IF(OR(W529="11",W529="12",W529="21",W529="22",W529="31"),"BAJO",IF(OR(W529="13",W529="23",W529="32",W529="41"),"LEVE",IF(OR(W529="14",W529="15",W529="24",W529="33",W529="43",W529="42",W529="52",W529="51"),"MODERADO",IF(OR(W529="25",W529="34",W529="35",W529="44",W529="45",W529="53",W529="54",W529="55"),"IMPORTANTE"))))</f>
        <v>0</v>
      </c>
      <c r="Y529" s="349">
        <v>224</v>
      </c>
      <c r="Z529" s="349"/>
      <c r="AA529" s="349"/>
      <c r="AB529" s="349"/>
      <c r="AC529" s="349" t="str">
        <f>VLOOKUP(Y529,CONTROLES!$A$6:$Y$1048576,2,FALSE)</f>
        <v xml:space="preserve">Crear plan de mantenimiento anual para los equipos </v>
      </c>
      <c r="AD529" s="349"/>
      <c r="AE529" s="349"/>
      <c r="AF529" s="349"/>
      <c r="AG529" s="349"/>
      <c r="AH529" s="349"/>
      <c r="AI529" s="349"/>
      <c r="AJ529" s="349"/>
      <c r="AK529" s="349"/>
      <c r="AL529" s="349" t="str">
        <f>IFERROR(VLOOKUP(AB529,CONTROLES!$A$5:$Y$297,2,FALSE),"")</f>
        <v/>
      </c>
      <c r="AM529" s="349"/>
      <c r="AN529" s="349"/>
      <c r="AO529" s="350" t="str">
        <f>IFERROR(VLOOKUP(Y529,CONTROLES!$A$6:$Y$25,24,FALSE),"")</f>
        <v/>
      </c>
      <c r="AP529" s="350" t="str">
        <f>IFERROR(VLOOKUP(Z529,CONTROLES!$A$6:$Y$25,24,FALSE),"")</f>
        <v/>
      </c>
      <c r="AQ529" s="350" t="str">
        <f>IFERROR(VLOOKUP(AA529,CONTROLES!$A$6:$Y$25,24,FALSE),"")</f>
        <v/>
      </c>
      <c r="AR529" s="350" t="str">
        <f>IFERROR(VLOOKUP(AB529,CONTROLES!$A$6:$Y$25,24,FALSE),"")</f>
        <v/>
      </c>
      <c r="AS529" s="349" t="str">
        <f>IFERROR(VLOOKUP(Y529,CONTROLES!$A$6:$Y$25,5,FALSE),"")</f>
        <v/>
      </c>
      <c r="AT529" s="349" t="str">
        <f>IFERROR(VLOOKUP(Z529,CONTROLES!$A$6:$Y$25,5,FALSE),"")</f>
        <v/>
      </c>
      <c r="AU529" s="349" t="str">
        <f>IFERROR(VLOOKUP(AA529,CONTROLES!$A$6:$Y$25,5,FALSE),"")</f>
        <v/>
      </c>
      <c r="AV529" s="349" t="str">
        <f>IFERROR(VLOOKUP(AB529,CONTROLES!$A$6:$Y$25,5,FALSE),"")</f>
        <v/>
      </c>
      <c r="AW529" s="351">
        <f t="shared" si="57"/>
        <v>0</v>
      </c>
      <c r="AX529" s="351">
        <f t="shared" si="58"/>
        <v>0</v>
      </c>
      <c r="AY529" s="528" t="str">
        <f>IF(MAX(AX529:AX535)&gt;MAX(BF529:BF535),"Consecuencia",IF(MAX(AX529:AX535)&gt;MAX(BF529:BF535),"Probabilidad",""))</f>
        <v/>
      </c>
      <c r="AZ529" s="460">
        <f>IF(AY529="Probabilidad",MAX(BF529:BF535),MAX(AX529:AX535))</f>
        <v>0</v>
      </c>
      <c r="BA529" s="456" t="str" cm="1">
        <f t="array" ref="BA529">IF(OR(AY529="Consecuencia",AY529="Probabilidad"),IF(AZ529&lt;CONTROLES!$AA$16:$AB$16,IF(AND(AZ529&gt;=CONTROLES!$AA$15,AZ529&lt;CONTROLES!$AB$15),CONTROLES!$AC$15,IF(AND(AZ529&gt;=CONTROLES!$AA$14,AZ529&lt;CONTROLES!$AB$14),CONTROLES!$AC$14,IF(AND(AZ529&gt;=CONTROLES!$AA$13,AZ529&lt;CONTROLES!$AB$13),CONTROLES!$AC$13,IF(AND(AZ529&gt;=CONTROLES!$AA$12,AZ529&lt;=CONTROLES!$AB$12),CONTROLES!$AC$12))))),"")</f>
        <v/>
      </c>
      <c r="BB529" s="458" t="s">
        <v>144</v>
      </c>
      <c r="BC529" s="460">
        <f>VLOOKUP(BB529,TABLAS!$A$10:$B$14,2,FALSE)</f>
        <v>5</v>
      </c>
      <c r="BD529" s="462" t="s">
        <v>211</v>
      </c>
      <c r="BE529" s="526">
        <f>VLOOKUP(BD529,TABLAS!$A$2:$B$6,2,FALSE)</f>
        <v>2</v>
      </c>
      <c r="BF529" s="618" t="str">
        <f>BC529&amp;BE529</f>
        <v>52</v>
      </c>
      <c r="BG529" s="620" t="str">
        <f>IF(OR(BF529="11",BF529="12",BF529="21",BF529="22",BF529="31"),"BAJO",IF(OR(BF529="13",BF529="23",BF529="32",BF529="41"),"LEVE",IF(OR(BF529="14",BF529="15",BF529="24",BF529="33",BF529="43",BF529="42",BF529="52",BF529="51"),"MODERADO",IF(OR(BF529="25",BF529="34",BF529="35",BF529="44",BF529="45",BF529="53",BF529="54",BF529="55"),"IMPORTANTE",""))))</f>
        <v>MODERADO</v>
      </c>
      <c r="BH529" s="491" t="s">
        <v>148</v>
      </c>
      <c r="BI529" s="530" t="s">
        <v>189</v>
      </c>
      <c r="BJ529" s="475" t="str">
        <f>IF(BH529="SI","NO","SI")</f>
        <v>NO</v>
      </c>
      <c r="BK529" s="475"/>
    </row>
    <row r="530" spans="1:63" ht="14.25" customHeight="1" x14ac:dyDescent="0.25">
      <c r="A530" s="564"/>
      <c r="B530" s="566"/>
      <c r="C530" s="595"/>
      <c r="D530" s="481"/>
      <c r="E530" s="481"/>
      <c r="F530" s="636"/>
      <c r="G530" s="636"/>
      <c r="H530" s="636"/>
      <c r="I530" s="481"/>
      <c r="J530" s="346"/>
      <c r="K530" s="347"/>
      <c r="L530" s="595"/>
      <c r="M530" s="595"/>
      <c r="N530" s="622"/>
      <c r="O530" s="477"/>
      <c r="P530" s="477"/>
      <c r="Q530" s="477"/>
      <c r="R530" s="595"/>
      <c r="S530" s="348"/>
      <c r="T530" s="348">
        <f>IFERROR(VLOOKUP($S530,TABLAS!$A$10:$B$14,2,FALSE),0)</f>
        <v>0</v>
      </c>
      <c r="U530" s="477"/>
      <c r="V530" s="524"/>
      <c r="W530" s="524"/>
      <c r="X530" s="526"/>
      <c r="Y530" s="349"/>
      <c r="Z530" s="349"/>
      <c r="AA530" s="349"/>
      <c r="AB530" s="349"/>
      <c r="AC530" s="349" t="e">
        <f>VLOOKUP(Y530,CONTROLES!$A$6:$Y$1048576,2,FALSE)</f>
        <v>#N/A</v>
      </c>
      <c r="AD530" s="349"/>
      <c r="AE530" s="349"/>
      <c r="AF530" s="349"/>
      <c r="AG530" s="349"/>
      <c r="AH530" s="349"/>
      <c r="AI530" s="349"/>
      <c r="AJ530" s="349"/>
      <c r="AK530" s="349"/>
      <c r="AL530" s="349" t="str">
        <f>IFERROR(VLOOKUP(AB530,CONTROLES!$A$5:$Y$297,2,FALSE),"")</f>
        <v/>
      </c>
      <c r="AM530" s="349"/>
      <c r="AN530" s="349"/>
      <c r="AO530" s="350" t="str">
        <f>IFERROR(VLOOKUP(Y530,CONTROLES!$A$6:$Y$25,24,FALSE),"")</f>
        <v/>
      </c>
      <c r="AP530" s="350" t="str">
        <f>IFERROR(VLOOKUP(Z530,CONTROLES!$A$6:$Y$25,24,FALSE),"")</f>
        <v/>
      </c>
      <c r="AQ530" s="350" t="str">
        <f>IFERROR(VLOOKUP(AA530,CONTROLES!$A$6:$Y$25,24,FALSE),"")</f>
        <v/>
      </c>
      <c r="AR530" s="350" t="str">
        <f>IFERROR(VLOOKUP(AB530,CONTROLES!$A$6:$Y$25,24,FALSE),"")</f>
        <v/>
      </c>
      <c r="AS530" s="349" t="str">
        <f>IFERROR(VLOOKUP(Y530,CONTROLES!$A$6:$Y$25,5,FALSE),"")</f>
        <v/>
      </c>
      <c r="AT530" s="349" t="str">
        <f>IFERROR(VLOOKUP(Z530,CONTROLES!$A$6:$Y$25,5,FALSE),"")</f>
        <v/>
      </c>
      <c r="AU530" s="349" t="str">
        <f>IFERROR(VLOOKUP(AA530,CONTROLES!$A$6:$Y$25,5,FALSE),"")</f>
        <v/>
      </c>
      <c r="AV530" s="349" t="str">
        <f>IFERROR(VLOOKUP(AB530,CONTROLES!$A$6:$Y$25,5,FALSE),"")</f>
        <v/>
      </c>
      <c r="AW530" s="351">
        <f t="shared" si="57"/>
        <v>0</v>
      </c>
      <c r="AX530" s="351">
        <f t="shared" si="58"/>
        <v>0</v>
      </c>
      <c r="AY530" s="529"/>
      <c r="AZ530" s="460"/>
      <c r="BA530" s="457"/>
      <c r="BB530" s="458"/>
      <c r="BC530" s="460"/>
      <c r="BD530" s="462"/>
      <c r="BE530" s="526"/>
      <c r="BF530" s="619"/>
      <c r="BG530" s="620"/>
      <c r="BH530" s="492"/>
      <c r="BI530" s="530"/>
      <c r="BJ530" s="475"/>
      <c r="BK530" s="475"/>
    </row>
    <row r="531" spans="1:63" ht="14.25" customHeight="1" x14ac:dyDescent="0.25">
      <c r="A531" s="564"/>
      <c r="B531" s="566"/>
      <c r="C531" s="595"/>
      <c r="D531" s="481"/>
      <c r="E531" s="481"/>
      <c r="F531" s="636"/>
      <c r="G531" s="636"/>
      <c r="H531" s="636"/>
      <c r="I531" s="481"/>
      <c r="J531" s="346"/>
      <c r="K531" s="347"/>
      <c r="L531" s="595"/>
      <c r="M531" s="595"/>
      <c r="N531" s="622"/>
      <c r="O531" s="477"/>
      <c r="P531" s="477"/>
      <c r="Q531" s="477"/>
      <c r="R531" s="595"/>
      <c r="S531" s="348"/>
      <c r="T531" s="348">
        <f>IFERROR(VLOOKUP($S531,TABLAS!$A$10:$B$14,2,FALSE),0)</f>
        <v>0</v>
      </c>
      <c r="U531" s="477"/>
      <c r="V531" s="524"/>
      <c r="W531" s="524"/>
      <c r="X531" s="526"/>
      <c r="Y531" s="349"/>
      <c r="Z531" s="349"/>
      <c r="AA531" s="349"/>
      <c r="AB531" s="349"/>
      <c r="AC531" s="349" t="e">
        <f>VLOOKUP(Y531,CONTROLES!$A$6:$Y$1048576,2,FALSE)</f>
        <v>#N/A</v>
      </c>
      <c r="AD531" s="349"/>
      <c r="AE531" s="349"/>
      <c r="AF531" s="349"/>
      <c r="AG531" s="349"/>
      <c r="AH531" s="349"/>
      <c r="AI531" s="349"/>
      <c r="AJ531" s="349"/>
      <c r="AK531" s="349"/>
      <c r="AL531" s="349" t="str">
        <f>IFERROR(VLOOKUP(AB531,CONTROLES!$A$5:$Y$297,2,FALSE),"")</f>
        <v/>
      </c>
      <c r="AM531" s="349"/>
      <c r="AN531" s="349"/>
      <c r="AO531" s="350" t="str">
        <f>IFERROR(VLOOKUP(Y531,CONTROLES!$A$6:$Y$25,24,FALSE),"")</f>
        <v/>
      </c>
      <c r="AP531" s="350" t="str">
        <f>IFERROR(VLOOKUP(Z531,CONTROLES!$A$6:$Y$25,24,FALSE),"")</f>
        <v/>
      </c>
      <c r="AQ531" s="350" t="str">
        <f>IFERROR(VLOOKUP(AA531,CONTROLES!$A$6:$Y$25,24,FALSE),"")</f>
        <v/>
      </c>
      <c r="AR531" s="350" t="str">
        <f>IFERROR(VLOOKUP(AB531,CONTROLES!$A$6:$Y$25,24,FALSE),"")</f>
        <v/>
      </c>
      <c r="AS531" s="349" t="str">
        <f>IFERROR(VLOOKUP(Y531,CONTROLES!$A$6:$Y$25,5,FALSE),"")</f>
        <v/>
      </c>
      <c r="AT531" s="349" t="str">
        <f>IFERROR(VLOOKUP(Z531,CONTROLES!$A$6:$Y$25,5,FALSE),"")</f>
        <v/>
      </c>
      <c r="AU531" s="349" t="str">
        <f>IFERROR(VLOOKUP(AA531,CONTROLES!$A$6:$Y$25,5,FALSE),"")</f>
        <v/>
      </c>
      <c r="AV531" s="349" t="str">
        <f>IFERROR(VLOOKUP(AB531,CONTROLES!$A$6:$Y$25,5,FALSE),"")</f>
        <v/>
      </c>
      <c r="AW531" s="351">
        <f t="shared" si="57"/>
        <v>0</v>
      </c>
      <c r="AX531" s="351">
        <f t="shared" si="58"/>
        <v>0</v>
      </c>
      <c r="AY531" s="529"/>
      <c r="AZ531" s="460"/>
      <c r="BA531" s="457"/>
      <c r="BB531" s="458"/>
      <c r="BC531" s="460"/>
      <c r="BD531" s="462"/>
      <c r="BE531" s="526"/>
      <c r="BF531" s="619"/>
      <c r="BG531" s="620"/>
      <c r="BH531" s="492"/>
      <c r="BI531" s="530"/>
      <c r="BJ531" s="475"/>
      <c r="BK531" s="475"/>
    </row>
    <row r="532" spans="1:63" ht="14.25" customHeight="1" x14ac:dyDescent="0.25">
      <c r="A532" s="564"/>
      <c r="B532" s="566"/>
      <c r="C532" s="595"/>
      <c r="D532" s="481"/>
      <c r="E532" s="481"/>
      <c r="F532" s="636"/>
      <c r="G532" s="636"/>
      <c r="H532" s="636"/>
      <c r="I532" s="481"/>
      <c r="J532" s="346"/>
      <c r="K532" s="347"/>
      <c r="L532" s="595"/>
      <c r="M532" s="595"/>
      <c r="N532" s="622"/>
      <c r="O532" s="477"/>
      <c r="P532" s="477"/>
      <c r="Q532" s="477"/>
      <c r="R532" s="595"/>
      <c r="S532" s="348"/>
      <c r="T532" s="348">
        <f>IFERROR(VLOOKUP($S532,TABLAS!$A$10:$B$14,2,FALSE),0)</f>
        <v>0</v>
      </c>
      <c r="U532" s="477"/>
      <c r="V532" s="524"/>
      <c r="W532" s="524"/>
      <c r="X532" s="526"/>
      <c r="Y532" s="349"/>
      <c r="Z532" s="349"/>
      <c r="AA532" s="349"/>
      <c r="AB532" s="349"/>
      <c r="AC532" s="349" t="e">
        <f>VLOOKUP(Y532,CONTROLES!$A$6:$Y$1048576,2,FALSE)</f>
        <v>#N/A</v>
      </c>
      <c r="AD532" s="349"/>
      <c r="AE532" s="349"/>
      <c r="AF532" s="349"/>
      <c r="AG532" s="349"/>
      <c r="AH532" s="349"/>
      <c r="AI532" s="349"/>
      <c r="AJ532" s="349"/>
      <c r="AK532" s="349"/>
      <c r="AL532" s="349" t="str">
        <f>IFERROR(VLOOKUP(AB532,CONTROLES!$A$5:$Y$297,2,FALSE),"")</f>
        <v/>
      </c>
      <c r="AM532" s="349"/>
      <c r="AN532" s="349"/>
      <c r="AO532" s="350" t="str">
        <f>IFERROR(VLOOKUP(Y532,CONTROLES!$A$6:$Y$25,24,FALSE),"")</f>
        <v/>
      </c>
      <c r="AP532" s="350" t="str">
        <f>IFERROR(VLOOKUP(Z532,CONTROLES!$A$6:$Y$25,24,FALSE),"")</f>
        <v/>
      </c>
      <c r="AQ532" s="350" t="str">
        <f>IFERROR(VLOOKUP(AA532,CONTROLES!$A$6:$Y$25,24,FALSE),"")</f>
        <v/>
      </c>
      <c r="AR532" s="350" t="str">
        <f>IFERROR(VLOOKUP(AB532,CONTROLES!$A$6:$Y$25,24,FALSE),"")</f>
        <v/>
      </c>
      <c r="AS532" s="349" t="str">
        <f>IFERROR(VLOOKUP(Y532,CONTROLES!$A$6:$Y$25,5,FALSE),"")</f>
        <v/>
      </c>
      <c r="AT532" s="349" t="str">
        <f>IFERROR(VLOOKUP(Z532,CONTROLES!$A$6:$Y$25,5,FALSE),"")</f>
        <v/>
      </c>
      <c r="AU532" s="349" t="str">
        <f>IFERROR(VLOOKUP(AA532,CONTROLES!$A$6:$Y$25,5,FALSE),"")</f>
        <v/>
      </c>
      <c r="AV532" s="349" t="str">
        <f>IFERROR(VLOOKUP(AB532,CONTROLES!$A$6:$Y$25,5,FALSE),"")</f>
        <v/>
      </c>
      <c r="AW532" s="351">
        <f t="shared" si="57"/>
        <v>0</v>
      </c>
      <c r="AX532" s="351">
        <f t="shared" si="58"/>
        <v>0</v>
      </c>
      <c r="AY532" s="529"/>
      <c r="AZ532" s="460"/>
      <c r="BA532" s="457"/>
      <c r="BB532" s="458"/>
      <c r="BC532" s="460"/>
      <c r="BD532" s="462"/>
      <c r="BE532" s="526"/>
      <c r="BF532" s="619"/>
      <c r="BG532" s="620"/>
      <c r="BH532" s="492"/>
      <c r="BI532" s="530"/>
      <c r="BJ532" s="475"/>
      <c r="BK532" s="475"/>
    </row>
    <row r="533" spans="1:63" ht="14.25" customHeight="1" x14ac:dyDescent="0.25">
      <c r="A533" s="564"/>
      <c r="B533" s="566"/>
      <c r="C533" s="595"/>
      <c r="D533" s="481"/>
      <c r="E533" s="481"/>
      <c r="F533" s="636"/>
      <c r="G533" s="636"/>
      <c r="H533" s="636"/>
      <c r="I533" s="481"/>
      <c r="J533" s="346"/>
      <c r="K533" s="347"/>
      <c r="L533" s="595"/>
      <c r="M533" s="595"/>
      <c r="N533" s="622"/>
      <c r="O533" s="477"/>
      <c r="P533" s="477"/>
      <c r="Q533" s="477"/>
      <c r="R533" s="595"/>
      <c r="S533" s="348"/>
      <c r="T533" s="348">
        <f>IFERROR(VLOOKUP($S533,TABLAS!$A$10:$B$14,2,FALSE),0)</f>
        <v>0</v>
      </c>
      <c r="U533" s="477"/>
      <c r="V533" s="524"/>
      <c r="W533" s="524"/>
      <c r="X533" s="526"/>
      <c r="Y533" s="349"/>
      <c r="Z533" s="349"/>
      <c r="AA533" s="349"/>
      <c r="AB533" s="349"/>
      <c r="AC533" s="349" t="e">
        <f>VLOOKUP(Y533,CONTROLES!$A$6:$Y$1048576,2,FALSE)</f>
        <v>#N/A</v>
      </c>
      <c r="AD533" s="349"/>
      <c r="AE533" s="349"/>
      <c r="AF533" s="349"/>
      <c r="AG533" s="349"/>
      <c r="AH533" s="349"/>
      <c r="AI533" s="349"/>
      <c r="AJ533" s="349"/>
      <c r="AK533" s="349"/>
      <c r="AL533" s="349" t="str">
        <f>IFERROR(VLOOKUP(AB533,CONTROLES!$A$5:$Y$297,2,FALSE),"")</f>
        <v/>
      </c>
      <c r="AM533" s="349"/>
      <c r="AN533" s="349"/>
      <c r="AO533" s="350" t="str">
        <f>IFERROR(VLOOKUP(Y533,CONTROLES!$A$6:$Y$25,24,FALSE),"")</f>
        <v/>
      </c>
      <c r="AP533" s="350" t="str">
        <f>IFERROR(VLOOKUP(Z533,CONTROLES!$A$6:$Y$25,24,FALSE),"")</f>
        <v/>
      </c>
      <c r="AQ533" s="350" t="str">
        <f>IFERROR(VLOOKUP(AA533,CONTROLES!$A$6:$Y$25,24,FALSE),"")</f>
        <v/>
      </c>
      <c r="AR533" s="350" t="str">
        <f>IFERROR(VLOOKUP(AB533,CONTROLES!$A$6:$Y$25,24,FALSE),"")</f>
        <v/>
      </c>
      <c r="AS533" s="349" t="str">
        <f>IFERROR(VLOOKUP(Y533,CONTROLES!$A$6:$Y$25,5,FALSE),"")</f>
        <v/>
      </c>
      <c r="AT533" s="349" t="str">
        <f>IFERROR(VLOOKUP(Z533,CONTROLES!$A$6:$Y$25,5,FALSE),"")</f>
        <v/>
      </c>
      <c r="AU533" s="349" t="str">
        <f>IFERROR(VLOOKUP(AA533,CONTROLES!$A$6:$Y$25,5,FALSE),"")</f>
        <v/>
      </c>
      <c r="AV533" s="349" t="str">
        <f>IFERROR(VLOOKUP(AB533,CONTROLES!$A$6:$Y$25,5,FALSE),"")</f>
        <v/>
      </c>
      <c r="AW533" s="351">
        <f t="shared" si="57"/>
        <v>0</v>
      </c>
      <c r="AX533" s="351">
        <f t="shared" si="58"/>
        <v>0</v>
      </c>
      <c r="AY533" s="529"/>
      <c r="AZ533" s="460"/>
      <c r="BA533" s="457"/>
      <c r="BB533" s="458"/>
      <c r="BC533" s="460"/>
      <c r="BD533" s="462"/>
      <c r="BE533" s="526"/>
      <c r="BF533" s="619"/>
      <c r="BG533" s="620"/>
      <c r="BH533" s="492"/>
      <c r="BI533" s="530"/>
      <c r="BJ533" s="475"/>
      <c r="BK533" s="475"/>
    </row>
    <row r="534" spans="1:63" ht="14.25" customHeight="1" x14ac:dyDescent="0.25">
      <c r="A534" s="564"/>
      <c r="B534" s="566"/>
      <c r="C534" s="595"/>
      <c r="D534" s="481"/>
      <c r="E534" s="481"/>
      <c r="F534" s="636"/>
      <c r="G534" s="636"/>
      <c r="H534" s="636"/>
      <c r="I534" s="481"/>
      <c r="J534" s="346"/>
      <c r="K534" s="347"/>
      <c r="L534" s="595"/>
      <c r="M534" s="595"/>
      <c r="N534" s="622"/>
      <c r="O534" s="477"/>
      <c r="P534" s="477"/>
      <c r="Q534" s="477"/>
      <c r="R534" s="595"/>
      <c r="S534" s="348"/>
      <c r="T534" s="348">
        <f>IFERROR(VLOOKUP($S534,TABLAS!$A$10:$B$14,2,FALSE),0)</f>
        <v>0</v>
      </c>
      <c r="U534" s="477"/>
      <c r="V534" s="524"/>
      <c r="W534" s="524"/>
      <c r="X534" s="526"/>
      <c r="Y534" s="349"/>
      <c r="Z534" s="349"/>
      <c r="AA534" s="349"/>
      <c r="AB534" s="349"/>
      <c r="AC534" s="349" t="e">
        <f>VLOOKUP(Y534,CONTROLES!$A$6:$Y$1048576,2,FALSE)</f>
        <v>#N/A</v>
      </c>
      <c r="AD534" s="349"/>
      <c r="AE534" s="349"/>
      <c r="AF534" s="349"/>
      <c r="AG534" s="349"/>
      <c r="AH534" s="349"/>
      <c r="AI534" s="349"/>
      <c r="AJ534" s="349"/>
      <c r="AK534" s="349"/>
      <c r="AL534" s="349" t="str">
        <f>IFERROR(VLOOKUP(AB534,CONTROLES!$A$5:$Y$297,2,FALSE),"")</f>
        <v/>
      </c>
      <c r="AM534" s="349"/>
      <c r="AN534" s="349"/>
      <c r="AO534" s="350" t="str">
        <f>IFERROR(VLOOKUP(Y534,CONTROLES!$A$6:$Y$25,24,FALSE),"")</f>
        <v/>
      </c>
      <c r="AP534" s="350" t="str">
        <f>IFERROR(VLOOKUP(Z534,CONTROLES!$A$6:$Y$25,24,FALSE),"")</f>
        <v/>
      </c>
      <c r="AQ534" s="350" t="str">
        <f>IFERROR(VLOOKUP(AA534,CONTROLES!$A$6:$Y$25,24,FALSE),"")</f>
        <v/>
      </c>
      <c r="AR534" s="350" t="str">
        <f>IFERROR(VLOOKUP(AB534,CONTROLES!$A$6:$Y$25,24,FALSE),"")</f>
        <v/>
      </c>
      <c r="AS534" s="349" t="str">
        <f>IFERROR(VLOOKUP(Y534,CONTROLES!$A$6:$Y$25,5,FALSE),"")</f>
        <v/>
      </c>
      <c r="AT534" s="349" t="str">
        <f>IFERROR(VLOOKUP(Z534,CONTROLES!$A$6:$Y$25,5,FALSE),"")</f>
        <v/>
      </c>
      <c r="AU534" s="349" t="str">
        <f>IFERROR(VLOOKUP(AA534,CONTROLES!$A$6:$Y$25,5,FALSE),"")</f>
        <v/>
      </c>
      <c r="AV534" s="349" t="str">
        <f>IFERROR(VLOOKUP(AB534,CONTROLES!$A$6:$Y$25,5,FALSE),"")</f>
        <v/>
      </c>
      <c r="AW534" s="351">
        <f t="shared" si="57"/>
        <v>0</v>
      </c>
      <c r="AX534" s="351">
        <f t="shared" si="58"/>
        <v>0</v>
      </c>
      <c r="AY534" s="529"/>
      <c r="AZ534" s="460"/>
      <c r="BA534" s="457"/>
      <c r="BB534" s="458"/>
      <c r="BC534" s="460"/>
      <c r="BD534" s="462"/>
      <c r="BE534" s="526"/>
      <c r="BF534" s="619"/>
      <c r="BG534" s="620"/>
      <c r="BH534" s="492"/>
      <c r="BI534" s="530"/>
      <c r="BJ534" s="475"/>
      <c r="BK534" s="475"/>
    </row>
    <row r="535" spans="1:63" ht="14.25" customHeight="1" x14ac:dyDescent="0.25">
      <c r="A535" s="564"/>
      <c r="B535" s="567"/>
      <c r="C535" s="595"/>
      <c r="D535" s="482"/>
      <c r="E535" s="482"/>
      <c r="F535" s="636"/>
      <c r="G535" s="636"/>
      <c r="H535" s="636"/>
      <c r="I535" s="482"/>
      <c r="J535" s="346"/>
      <c r="K535" s="347"/>
      <c r="L535" s="595"/>
      <c r="M535" s="595"/>
      <c r="N535" s="622"/>
      <c r="O535" s="477"/>
      <c r="P535" s="477"/>
      <c r="Q535" s="477"/>
      <c r="R535" s="595"/>
      <c r="S535" s="348"/>
      <c r="T535" s="348">
        <f>IFERROR(VLOOKUP($S535,TABLAS!$A$10:$B$14,2,FALSE),0)</f>
        <v>0</v>
      </c>
      <c r="U535" s="477"/>
      <c r="V535" s="524"/>
      <c r="W535" s="524"/>
      <c r="X535" s="526"/>
      <c r="Y535" s="349"/>
      <c r="Z535" s="349"/>
      <c r="AA535" s="349"/>
      <c r="AB535" s="349"/>
      <c r="AC535" s="349" t="e">
        <f>VLOOKUP(Y535,CONTROLES!$A$6:$Y$1048576,2,FALSE)</f>
        <v>#N/A</v>
      </c>
      <c r="AD535" s="349"/>
      <c r="AE535" s="349"/>
      <c r="AF535" s="349"/>
      <c r="AG535" s="349"/>
      <c r="AH535" s="349"/>
      <c r="AI535" s="349"/>
      <c r="AJ535" s="349"/>
      <c r="AK535" s="349"/>
      <c r="AL535" s="349" t="str">
        <f>IFERROR(VLOOKUP(AB535,CONTROLES!$A$5:$Y$297,2,FALSE),"")</f>
        <v/>
      </c>
      <c r="AM535" s="349"/>
      <c r="AN535" s="349"/>
      <c r="AO535" s="350" t="str">
        <f>IFERROR(VLOOKUP(Y535,CONTROLES!$A$6:$Y$25,24,FALSE),"")</f>
        <v/>
      </c>
      <c r="AP535" s="350" t="str">
        <f>IFERROR(VLOOKUP(Z535,CONTROLES!$A$6:$Y$25,24,FALSE),"")</f>
        <v/>
      </c>
      <c r="AQ535" s="350" t="str">
        <f>IFERROR(VLOOKUP(AA535,CONTROLES!$A$6:$Y$25,24,FALSE),"")</f>
        <v/>
      </c>
      <c r="AR535" s="350" t="str">
        <f>IFERROR(VLOOKUP(AB535,CONTROLES!$A$6:$Y$25,24,FALSE),"")</f>
        <v/>
      </c>
      <c r="AS535" s="349" t="str">
        <f>IFERROR(VLOOKUP(Y535,CONTROLES!$A$6:$Y$25,5,FALSE),"")</f>
        <v/>
      </c>
      <c r="AT535" s="349" t="str">
        <f>IFERROR(VLOOKUP(Z535,CONTROLES!$A$6:$Y$25,5,FALSE),"")</f>
        <v/>
      </c>
      <c r="AU535" s="349" t="str">
        <f>IFERROR(VLOOKUP(AA535,CONTROLES!$A$6:$Y$25,5,FALSE),"")</f>
        <v/>
      </c>
      <c r="AV535" s="349" t="str">
        <f>IFERROR(VLOOKUP(AB535,CONTROLES!$A$6:$Y$25,5,FALSE),"")</f>
        <v/>
      </c>
      <c r="AW535" s="351">
        <f t="shared" si="57"/>
        <v>0</v>
      </c>
      <c r="AX535" s="351">
        <f t="shared" si="58"/>
        <v>0</v>
      </c>
      <c r="AY535" s="551"/>
      <c r="AZ535" s="460"/>
      <c r="BA535" s="552"/>
      <c r="BB535" s="458"/>
      <c r="BC535" s="460"/>
      <c r="BD535" s="462"/>
      <c r="BE535" s="526"/>
      <c r="BF535" s="630"/>
      <c r="BG535" s="620"/>
      <c r="BH535" s="554"/>
      <c r="BI535" s="530"/>
      <c r="BJ535" s="475"/>
      <c r="BK535" s="475"/>
    </row>
    <row r="536" spans="1:63" ht="14.25" customHeight="1" x14ac:dyDescent="0.25">
      <c r="A536" s="564">
        <f>A529+1</f>
        <v>76</v>
      </c>
      <c r="B536" s="565" t="s">
        <v>734</v>
      </c>
      <c r="C536" s="595" t="s">
        <v>534</v>
      </c>
      <c r="D536" s="476" t="s">
        <v>735</v>
      </c>
      <c r="E536" s="476" t="s">
        <v>736</v>
      </c>
      <c r="F536" s="636" t="s">
        <v>170</v>
      </c>
      <c r="G536" s="636" t="s">
        <v>133</v>
      </c>
      <c r="H536" s="636" t="s">
        <v>134</v>
      </c>
      <c r="I536" s="476" t="s">
        <v>737</v>
      </c>
      <c r="J536" s="346">
        <v>1</v>
      </c>
      <c r="K536" s="347" t="s">
        <v>738</v>
      </c>
      <c r="L536" s="595" t="s">
        <v>732</v>
      </c>
      <c r="M536" s="595" t="s">
        <v>332</v>
      </c>
      <c r="N536" s="622" t="s">
        <v>390</v>
      </c>
      <c r="O536" s="477" t="s">
        <v>323</v>
      </c>
      <c r="P536" s="477" t="s">
        <v>652</v>
      </c>
      <c r="Q536" s="477" t="s">
        <v>739</v>
      </c>
      <c r="R536" s="595" t="s">
        <v>544</v>
      </c>
      <c r="S536" s="348" t="s">
        <v>146</v>
      </c>
      <c r="T536" s="348">
        <f>IFERROR(VLOOKUP($S536,TABLAS!$A$10:$B$14,2,FALSE),0)</f>
        <v>3</v>
      </c>
      <c r="U536" s="477" t="s">
        <v>145</v>
      </c>
      <c r="V536" s="524">
        <f>IFERROR(VLOOKUP($U536,#REF!,2,FALSE),0)</f>
        <v>0</v>
      </c>
      <c r="W536" s="524">
        <f>MAX($T536:$T542)*V536</f>
        <v>0</v>
      </c>
      <c r="X536" s="526" t="b">
        <f>IF(OR(W536="11",W536="12",W536="21",W536="22",W536="31"),"BAJO",IF(OR(W536="13",W536="23",W536="32",W536="41"),"LEVE",IF(OR(W536="14",W536="15",W536="24",W536="33",W536="43",W536="42",W536="52",W536="51"),"MODERADO",IF(OR(W536="25",W536="34",W536="35",W536="44",W536="45",W536="53",W536="54",W536="55"),"IMPORTANTE"))))</f>
        <v>0</v>
      </c>
      <c r="Y536" s="349">
        <v>245</v>
      </c>
      <c r="Z536" s="349"/>
      <c r="AA536" s="349"/>
      <c r="AB536" s="349"/>
      <c r="AC536" s="349" t="str">
        <f>VLOOKUP(Y536,CONTROLES!$A$6:$Y$1048576,2,FALSE)</f>
        <v>Divulgación de los canales oficiales de atención  de la cooperativa</v>
      </c>
      <c r="AD536" s="349"/>
      <c r="AE536" s="349"/>
      <c r="AF536" s="349"/>
      <c r="AG536" s="349"/>
      <c r="AH536" s="349"/>
      <c r="AI536" s="349"/>
      <c r="AJ536" s="349"/>
      <c r="AK536" s="349"/>
      <c r="AL536" s="349" t="str">
        <f>IFERROR(VLOOKUP(AB536,CONTROLES!$A$5:$Y$297,2,FALSE),"")</f>
        <v/>
      </c>
      <c r="AM536" s="349"/>
      <c r="AN536" s="349"/>
      <c r="AO536" s="350" t="str">
        <f>IFERROR(VLOOKUP(Y536,CONTROLES!$A$6:$Y$25,24,FALSE),"")</f>
        <v/>
      </c>
      <c r="AP536" s="350" t="str">
        <f>IFERROR(VLOOKUP(Z536,CONTROLES!$A$6:$Y$25,24,FALSE),"")</f>
        <v/>
      </c>
      <c r="AQ536" s="350" t="str">
        <f>IFERROR(VLOOKUP(AA536,CONTROLES!$A$6:$Y$25,24,FALSE),"")</f>
        <v/>
      </c>
      <c r="AR536" s="350" t="str">
        <f>IFERROR(VLOOKUP(AB536,CONTROLES!$A$6:$Y$25,24,FALSE),"")</f>
        <v/>
      </c>
      <c r="AS536" s="349" t="str">
        <f>IFERROR(VLOOKUP(Y536,CONTROLES!$A$6:$Y$25,5,FALSE),"")</f>
        <v/>
      </c>
      <c r="AT536" s="349" t="str">
        <f>IFERROR(VLOOKUP(Z536,CONTROLES!$A$6:$Y$25,5,FALSE),"")</f>
        <v/>
      </c>
      <c r="AU536" s="349" t="str">
        <f>IFERROR(VLOOKUP(AA536,CONTROLES!$A$6:$Y$25,5,FALSE),"")</f>
        <v/>
      </c>
      <c r="AV536" s="349" t="str">
        <f>IFERROR(VLOOKUP(AB536,CONTROLES!$A$6:$Y$25,5,FALSE),"")</f>
        <v/>
      </c>
      <c r="AW536" s="351">
        <f t="shared" si="57"/>
        <v>0</v>
      </c>
      <c r="AX536" s="351">
        <f t="shared" si="58"/>
        <v>0</v>
      </c>
      <c r="AY536" s="528" t="str">
        <f>IF(MAX(AX536:AX542)&gt;MAX(BF536:BF542),"Consecuencia",IF(MAX(AX536:AX542)&gt;MAX(BF536:BF542),"Probabilidad",""))</f>
        <v/>
      </c>
      <c r="AZ536" s="460">
        <f>IF(AY536="Probabilidad",MAX(BF536:BF542),MAX(AX536:AX542))</f>
        <v>0</v>
      </c>
      <c r="BA536" s="456" t="str" cm="1">
        <f t="array" ref="BA536">IF(OR(AY536="Consecuencia",AY536="Probabilidad"),IF(AZ536&lt;CONTROLES!$AA$16:$AB$16,IF(AND(AZ536&gt;=CONTROLES!$AA$15,AZ536&lt;CONTROLES!$AB$15),CONTROLES!$AC$15,IF(AND(AZ536&gt;=CONTROLES!$AA$14,AZ536&lt;CONTROLES!$AB$14),CONTROLES!$AC$14,IF(AND(AZ536&gt;=CONTROLES!$AA$13,AZ536&lt;CONTROLES!$AB$13),CONTROLES!$AC$13,IF(AND(AZ536&gt;=CONTROLES!$AA$12,AZ536&lt;=CONTROLES!$AB$12),CONTROLES!$AC$12))))),"")</f>
        <v/>
      </c>
      <c r="BB536" s="458" t="s">
        <v>144</v>
      </c>
      <c r="BC536" s="460">
        <f>VLOOKUP(BB536,TABLAS!$A$10:$B$14,2,FALSE)</f>
        <v>5</v>
      </c>
      <c r="BD536" s="462" t="s">
        <v>211</v>
      </c>
      <c r="BE536" s="526">
        <f>VLOOKUP(BD536,TABLAS!$A$2:$B$6,2,FALSE)</f>
        <v>2</v>
      </c>
      <c r="BF536" s="618" t="str">
        <f>BC536&amp;BE536</f>
        <v>52</v>
      </c>
      <c r="BG536" s="620" t="str">
        <f>IF(OR(BF536="11",BF536="12",BF536="21",BF536="22",BF536="31"),"BAJO",IF(OR(BF536="13",BF536="23",BF536="32",BF536="41"),"LEVE",IF(OR(BF536="14",BF536="15",BF536="24",BF536="33",BF536="43",BF536="42",BF536="52",BF536="51"),"MODERADO",IF(OR(BF536="25",BF536="34",BF536="35",BF536="44",BF536="45",BF536="53",BF536="54",BF536="55"),"IMPORTANTE",""))))</f>
        <v>MODERADO</v>
      </c>
      <c r="BH536" s="491" t="s">
        <v>148</v>
      </c>
      <c r="BI536" s="530" t="s">
        <v>189</v>
      </c>
      <c r="BJ536" s="475" t="str">
        <f>IF(BH536="SI","NO","SI")</f>
        <v>NO</v>
      </c>
      <c r="BK536" s="475"/>
    </row>
    <row r="537" spans="1:63" ht="14.25" customHeight="1" x14ac:dyDescent="0.25">
      <c r="A537" s="564"/>
      <c r="B537" s="566"/>
      <c r="C537" s="595"/>
      <c r="D537" s="481"/>
      <c r="E537" s="481"/>
      <c r="F537" s="636"/>
      <c r="G537" s="636"/>
      <c r="H537" s="636"/>
      <c r="I537" s="481"/>
      <c r="J537" s="346"/>
      <c r="K537" s="347"/>
      <c r="L537" s="595"/>
      <c r="M537" s="595"/>
      <c r="N537" s="622"/>
      <c r="O537" s="477"/>
      <c r="P537" s="477"/>
      <c r="Q537" s="477"/>
      <c r="R537" s="595"/>
      <c r="S537" s="348"/>
      <c r="T537" s="348">
        <f>IFERROR(VLOOKUP($S537,TABLAS!$A$10:$B$14,2,FALSE),0)</f>
        <v>0</v>
      </c>
      <c r="U537" s="477"/>
      <c r="V537" s="524"/>
      <c r="W537" s="524"/>
      <c r="X537" s="526"/>
      <c r="Y537" s="349"/>
      <c r="Z537" s="349"/>
      <c r="AA537" s="349"/>
      <c r="AB537" s="349"/>
      <c r="AC537" s="349" t="e">
        <f>VLOOKUP(Y537,CONTROLES!$A$6:$Y$1048576,2,FALSE)</f>
        <v>#N/A</v>
      </c>
      <c r="AD537" s="349"/>
      <c r="AE537" s="349"/>
      <c r="AF537" s="349"/>
      <c r="AG537" s="349"/>
      <c r="AH537" s="349"/>
      <c r="AI537" s="349"/>
      <c r="AJ537" s="349"/>
      <c r="AK537" s="349"/>
      <c r="AL537" s="349" t="str">
        <f>IFERROR(VLOOKUP(AB537,CONTROLES!$A$5:$Y$297,2,FALSE),"")</f>
        <v/>
      </c>
      <c r="AM537" s="349"/>
      <c r="AN537" s="349"/>
      <c r="AO537" s="350" t="str">
        <f>IFERROR(VLOOKUP(Y537,CONTROLES!$A$6:$Y$25,24,FALSE),"")</f>
        <v/>
      </c>
      <c r="AP537" s="350" t="str">
        <f>IFERROR(VLOOKUP(Z537,CONTROLES!$A$6:$Y$25,24,FALSE),"")</f>
        <v/>
      </c>
      <c r="AQ537" s="350" t="str">
        <f>IFERROR(VLOOKUP(AA537,CONTROLES!$A$6:$Y$25,24,FALSE),"")</f>
        <v/>
      </c>
      <c r="AR537" s="350" t="str">
        <f>IFERROR(VLOOKUP(AB537,CONTROLES!$A$6:$Y$25,24,FALSE),"")</f>
        <v/>
      </c>
      <c r="AS537" s="349" t="str">
        <f>IFERROR(VLOOKUP(Y537,CONTROLES!$A$6:$Y$25,5,FALSE),"")</f>
        <v/>
      </c>
      <c r="AT537" s="349" t="str">
        <f>IFERROR(VLOOKUP(Z537,CONTROLES!$A$6:$Y$25,5,FALSE),"")</f>
        <v/>
      </c>
      <c r="AU537" s="349" t="str">
        <f>IFERROR(VLOOKUP(AA537,CONTROLES!$A$6:$Y$25,5,FALSE),"")</f>
        <v/>
      </c>
      <c r="AV537" s="349" t="str">
        <f>IFERROR(VLOOKUP(AB537,CONTROLES!$A$6:$Y$25,5,FALSE),"")</f>
        <v/>
      </c>
      <c r="AW537" s="351">
        <f t="shared" si="57"/>
        <v>0</v>
      </c>
      <c r="AX537" s="351">
        <f t="shared" si="58"/>
        <v>0</v>
      </c>
      <c r="AY537" s="529"/>
      <c r="AZ537" s="460"/>
      <c r="BA537" s="457"/>
      <c r="BB537" s="458"/>
      <c r="BC537" s="460"/>
      <c r="BD537" s="462"/>
      <c r="BE537" s="526"/>
      <c r="BF537" s="619"/>
      <c r="BG537" s="620"/>
      <c r="BH537" s="492"/>
      <c r="BI537" s="530"/>
      <c r="BJ537" s="475"/>
      <c r="BK537" s="475"/>
    </row>
    <row r="538" spans="1:63" ht="14.25" customHeight="1" x14ac:dyDescent="0.25">
      <c r="A538" s="564"/>
      <c r="B538" s="566"/>
      <c r="C538" s="595"/>
      <c r="D538" s="481"/>
      <c r="E538" s="481"/>
      <c r="F538" s="636"/>
      <c r="G538" s="636"/>
      <c r="H538" s="636"/>
      <c r="I538" s="481"/>
      <c r="J538" s="346"/>
      <c r="K538" s="347"/>
      <c r="L538" s="595"/>
      <c r="M538" s="595"/>
      <c r="N538" s="622"/>
      <c r="O538" s="477"/>
      <c r="P538" s="477"/>
      <c r="Q538" s="477"/>
      <c r="R538" s="595"/>
      <c r="S538" s="348"/>
      <c r="T538" s="348">
        <f>IFERROR(VLOOKUP($S538,TABLAS!$A$10:$B$14,2,FALSE),0)</f>
        <v>0</v>
      </c>
      <c r="U538" s="477"/>
      <c r="V538" s="524"/>
      <c r="W538" s="524"/>
      <c r="X538" s="526"/>
      <c r="Y538" s="349"/>
      <c r="Z538" s="349"/>
      <c r="AA538" s="349"/>
      <c r="AB538" s="349"/>
      <c r="AC538" s="349" t="e">
        <f>VLOOKUP(Y538,CONTROLES!$A$6:$Y$1048576,2,FALSE)</f>
        <v>#N/A</v>
      </c>
      <c r="AD538" s="349"/>
      <c r="AE538" s="349"/>
      <c r="AF538" s="349"/>
      <c r="AG538" s="349"/>
      <c r="AH538" s="349"/>
      <c r="AI538" s="349"/>
      <c r="AJ538" s="349"/>
      <c r="AK538" s="349"/>
      <c r="AL538" s="349" t="str">
        <f>IFERROR(VLOOKUP(AB538,CONTROLES!$A$5:$Y$297,2,FALSE),"")</f>
        <v/>
      </c>
      <c r="AM538" s="349"/>
      <c r="AN538" s="349"/>
      <c r="AO538" s="350" t="str">
        <f>IFERROR(VLOOKUP(Y538,CONTROLES!$A$6:$Y$25,24,FALSE),"")</f>
        <v/>
      </c>
      <c r="AP538" s="350" t="str">
        <f>IFERROR(VLOOKUP(Z538,CONTROLES!$A$6:$Y$25,24,FALSE),"")</f>
        <v/>
      </c>
      <c r="AQ538" s="350" t="str">
        <f>IFERROR(VLOOKUP(AA538,CONTROLES!$A$6:$Y$25,24,FALSE),"")</f>
        <v/>
      </c>
      <c r="AR538" s="350" t="str">
        <f>IFERROR(VLOOKUP(AB538,CONTROLES!$A$6:$Y$25,24,FALSE),"")</f>
        <v/>
      </c>
      <c r="AS538" s="349" t="str">
        <f>IFERROR(VLOOKUP(Y538,CONTROLES!$A$6:$Y$25,5,FALSE),"")</f>
        <v/>
      </c>
      <c r="AT538" s="349" t="str">
        <f>IFERROR(VLOOKUP(Z538,CONTROLES!$A$6:$Y$25,5,FALSE),"")</f>
        <v/>
      </c>
      <c r="AU538" s="349" t="str">
        <f>IFERROR(VLOOKUP(AA538,CONTROLES!$A$6:$Y$25,5,FALSE),"")</f>
        <v/>
      </c>
      <c r="AV538" s="349" t="str">
        <f>IFERROR(VLOOKUP(AB538,CONTROLES!$A$6:$Y$25,5,FALSE),"")</f>
        <v/>
      </c>
      <c r="AW538" s="351">
        <f t="shared" si="57"/>
        <v>0</v>
      </c>
      <c r="AX538" s="351">
        <f t="shared" si="58"/>
        <v>0</v>
      </c>
      <c r="AY538" s="529"/>
      <c r="AZ538" s="460"/>
      <c r="BA538" s="457"/>
      <c r="BB538" s="458"/>
      <c r="BC538" s="460"/>
      <c r="BD538" s="462"/>
      <c r="BE538" s="526"/>
      <c r="BF538" s="619"/>
      <c r="BG538" s="620"/>
      <c r="BH538" s="492"/>
      <c r="BI538" s="530"/>
      <c r="BJ538" s="475"/>
      <c r="BK538" s="475"/>
    </row>
    <row r="539" spans="1:63" ht="14.25" customHeight="1" x14ac:dyDescent="0.25">
      <c r="A539" s="564"/>
      <c r="B539" s="566"/>
      <c r="C539" s="595"/>
      <c r="D539" s="481"/>
      <c r="E539" s="481"/>
      <c r="F539" s="636"/>
      <c r="G539" s="636"/>
      <c r="H539" s="636"/>
      <c r="I539" s="481"/>
      <c r="J539" s="346"/>
      <c r="K539" s="347"/>
      <c r="L539" s="595"/>
      <c r="M539" s="595"/>
      <c r="N539" s="622"/>
      <c r="O539" s="477"/>
      <c r="P539" s="477"/>
      <c r="Q539" s="477"/>
      <c r="R539" s="595"/>
      <c r="S539" s="348"/>
      <c r="T539" s="348">
        <f>IFERROR(VLOOKUP($S539,TABLAS!$A$10:$B$14,2,FALSE),0)</f>
        <v>0</v>
      </c>
      <c r="U539" s="477"/>
      <c r="V539" s="524"/>
      <c r="W539" s="524"/>
      <c r="X539" s="526"/>
      <c r="Y539" s="349"/>
      <c r="Z539" s="349"/>
      <c r="AA539" s="349"/>
      <c r="AB539" s="349"/>
      <c r="AC539" s="349" t="e">
        <f>VLOOKUP(Y539,CONTROLES!$A$6:$Y$1048576,2,FALSE)</f>
        <v>#N/A</v>
      </c>
      <c r="AD539" s="349"/>
      <c r="AE539" s="349"/>
      <c r="AF539" s="349"/>
      <c r="AG539" s="349"/>
      <c r="AH539" s="349"/>
      <c r="AI539" s="349"/>
      <c r="AJ539" s="349"/>
      <c r="AK539" s="349"/>
      <c r="AL539" s="349" t="str">
        <f>IFERROR(VLOOKUP(AB539,CONTROLES!$A$5:$Y$297,2,FALSE),"")</f>
        <v/>
      </c>
      <c r="AM539" s="349"/>
      <c r="AN539" s="349"/>
      <c r="AO539" s="350" t="str">
        <f>IFERROR(VLOOKUP(Y539,CONTROLES!$A$6:$Y$25,24,FALSE),"")</f>
        <v/>
      </c>
      <c r="AP539" s="350" t="str">
        <f>IFERROR(VLOOKUP(Z539,CONTROLES!$A$6:$Y$25,24,FALSE),"")</f>
        <v/>
      </c>
      <c r="AQ539" s="350" t="str">
        <f>IFERROR(VLOOKUP(AA539,CONTROLES!$A$6:$Y$25,24,FALSE),"")</f>
        <v/>
      </c>
      <c r="AR539" s="350" t="str">
        <f>IFERROR(VLOOKUP(AB539,CONTROLES!$A$6:$Y$25,24,FALSE),"")</f>
        <v/>
      </c>
      <c r="AS539" s="349" t="str">
        <f>IFERROR(VLOOKUP(Y539,CONTROLES!$A$6:$Y$25,5,FALSE),"")</f>
        <v/>
      </c>
      <c r="AT539" s="349" t="str">
        <f>IFERROR(VLOOKUP(Z539,CONTROLES!$A$6:$Y$25,5,FALSE),"")</f>
        <v/>
      </c>
      <c r="AU539" s="349" t="str">
        <f>IFERROR(VLOOKUP(AA539,CONTROLES!$A$6:$Y$25,5,FALSE),"")</f>
        <v/>
      </c>
      <c r="AV539" s="349" t="str">
        <f>IFERROR(VLOOKUP(AB539,CONTROLES!$A$6:$Y$25,5,FALSE),"")</f>
        <v/>
      </c>
      <c r="AW539" s="351">
        <f t="shared" ref="AW539:AW595" si="59">IFERROR(AVERAGEIFS(AO539:AR539,AS539:AV539,"Probabilidad"),0)</f>
        <v>0</v>
      </c>
      <c r="AX539" s="351">
        <f t="shared" ref="AX539:AX595" si="60">IFERROR(AVERAGEIFS(AO539:AR539,AS539:AV539,"Consecuencia"),0)</f>
        <v>0</v>
      </c>
      <c r="AY539" s="529"/>
      <c r="AZ539" s="460"/>
      <c r="BA539" s="457"/>
      <c r="BB539" s="458"/>
      <c r="BC539" s="460"/>
      <c r="BD539" s="462"/>
      <c r="BE539" s="526"/>
      <c r="BF539" s="619"/>
      <c r="BG539" s="620"/>
      <c r="BH539" s="492"/>
      <c r="BI539" s="530"/>
      <c r="BJ539" s="475"/>
      <c r="BK539" s="475"/>
    </row>
    <row r="540" spans="1:63" ht="14.25" customHeight="1" x14ac:dyDescent="0.25">
      <c r="A540" s="564"/>
      <c r="B540" s="566"/>
      <c r="C540" s="595"/>
      <c r="D540" s="481"/>
      <c r="E540" s="481"/>
      <c r="F540" s="636"/>
      <c r="G540" s="636"/>
      <c r="H540" s="636"/>
      <c r="I540" s="481"/>
      <c r="J540" s="346"/>
      <c r="K540" s="347"/>
      <c r="L540" s="595"/>
      <c r="M540" s="595"/>
      <c r="N540" s="622"/>
      <c r="O540" s="477"/>
      <c r="P540" s="477"/>
      <c r="Q540" s="477"/>
      <c r="R540" s="595"/>
      <c r="S540" s="348"/>
      <c r="T540" s="348">
        <f>IFERROR(VLOOKUP($S540,TABLAS!$A$10:$B$14,2,FALSE),0)</f>
        <v>0</v>
      </c>
      <c r="U540" s="477"/>
      <c r="V540" s="524"/>
      <c r="W540" s="524"/>
      <c r="X540" s="526"/>
      <c r="Y540" s="349"/>
      <c r="Z540" s="349"/>
      <c r="AA540" s="349"/>
      <c r="AB540" s="349"/>
      <c r="AC540" s="349" t="e">
        <f>VLOOKUP(Y540,CONTROLES!$A$6:$Y$1048576,2,FALSE)</f>
        <v>#N/A</v>
      </c>
      <c r="AD540" s="349"/>
      <c r="AE540" s="349"/>
      <c r="AF540" s="349"/>
      <c r="AG540" s="349"/>
      <c r="AH540" s="349"/>
      <c r="AI540" s="349"/>
      <c r="AJ540" s="349"/>
      <c r="AK540" s="349"/>
      <c r="AL540" s="349" t="str">
        <f>IFERROR(VLOOKUP(AB540,CONTROLES!$A$5:$Y$297,2,FALSE),"")</f>
        <v/>
      </c>
      <c r="AM540" s="349"/>
      <c r="AN540" s="349"/>
      <c r="AO540" s="350" t="str">
        <f>IFERROR(VLOOKUP(Y540,CONTROLES!$A$6:$Y$25,24,FALSE),"")</f>
        <v/>
      </c>
      <c r="AP540" s="350" t="str">
        <f>IFERROR(VLOOKUP(Z540,CONTROLES!$A$6:$Y$25,24,FALSE),"")</f>
        <v/>
      </c>
      <c r="AQ540" s="350" t="str">
        <f>IFERROR(VLOOKUP(AA540,CONTROLES!$A$6:$Y$25,24,FALSE),"")</f>
        <v/>
      </c>
      <c r="AR540" s="350" t="str">
        <f>IFERROR(VLOOKUP(AB540,CONTROLES!$A$6:$Y$25,24,FALSE),"")</f>
        <v/>
      </c>
      <c r="AS540" s="349" t="str">
        <f>IFERROR(VLOOKUP(Y540,CONTROLES!$A$6:$Y$25,5,FALSE),"")</f>
        <v/>
      </c>
      <c r="AT540" s="349" t="str">
        <f>IFERROR(VLOOKUP(Z540,CONTROLES!$A$6:$Y$25,5,FALSE),"")</f>
        <v/>
      </c>
      <c r="AU540" s="349" t="str">
        <f>IFERROR(VLOOKUP(AA540,CONTROLES!$A$6:$Y$25,5,FALSE),"")</f>
        <v/>
      </c>
      <c r="AV540" s="349" t="str">
        <f>IFERROR(VLOOKUP(AB540,CONTROLES!$A$6:$Y$25,5,FALSE),"")</f>
        <v/>
      </c>
      <c r="AW540" s="351">
        <f t="shared" si="59"/>
        <v>0</v>
      </c>
      <c r="AX540" s="351">
        <f t="shared" si="60"/>
        <v>0</v>
      </c>
      <c r="AY540" s="529"/>
      <c r="AZ540" s="460"/>
      <c r="BA540" s="457"/>
      <c r="BB540" s="458"/>
      <c r="BC540" s="460"/>
      <c r="BD540" s="462"/>
      <c r="BE540" s="526"/>
      <c r="BF540" s="619"/>
      <c r="BG540" s="620"/>
      <c r="BH540" s="492"/>
      <c r="BI540" s="530"/>
      <c r="BJ540" s="475"/>
      <c r="BK540" s="475"/>
    </row>
    <row r="541" spans="1:63" ht="14.25" customHeight="1" x14ac:dyDescent="0.25">
      <c r="A541" s="564"/>
      <c r="B541" s="566"/>
      <c r="C541" s="595"/>
      <c r="D541" s="481"/>
      <c r="E541" s="481"/>
      <c r="F541" s="636"/>
      <c r="G541" s="636"/>
      <c r="H541" s="636"/>
      <c r="I541" s="481"/>
      <c r="J541" s="346"/>
      <c r="K541" s="347"/>
      <c r="L541" s="595"/>
      <c r="M541" s="595"/>
      <c r="N541" s="622"/>
      <c r="O541" s="477"/>
      <c r="P541" s="477"/>
      <c r="Q541" s="477"/>
      <c r="R541" s="595"/>
      <c r="S541" s="348"/>
      <c r="T541" s="348">
        <f>IFERROR(VLOOKUP($S541,TABLAS!$A$10:$B$14,2,FALSE),0)</f>
        <v>0</v>
      </c>
      <c r="U541" s="477"/>
      <c r="V541" s="524"/>
      <c r="W541" s="524"/>
      <c r="X541" s="526"/>
      <c r="Y541" s="349"/>
      <c r="Z541" s="349"/>
      <c r="AA541" s="349"/>
      <c r="AB541" s="349"/>
      <c r="AC541" s="349" t="e">
        <f>VLOOKUP(Y541,CONTROLES!$A$6:$Y$1048576,2,FALSE)</f>
        <v>#N/A</v>
      </c>
      <c r="AD541" s="349"/>
      <c r="AE541" s="349"/>
      <c r="AF541" s="349"/>
      <c r="AG541" s="349"/>
      <c r="AH541" s="349"/>
      <c r="AI541" s="349"/>
      <c r="AJ541" s="349"/>
      <c r="AK541" s="349"/>
      <c r="AL541" s="349" t="str">
        <f>IFERROR(VLOOKUP(AB541,CONTROLES!$A$5:$Y$297,2,FALSE),"")</f>
        <v/>
      </c>
      <c r="AM541" s="349"/>
      <c r="AN541" s="349"/>
      <c r="AO541" s="350" t="str">
        <f>IFERROR(VLOOKUP(Y541,CONTROLES!$A$6:$Y$25,24,FALSE),"")</f>
        <v/>
      </c>
      <c r="AP541" s="350" t="str">
        <f>IFERROR(VLOOKUP(Z541,CONTROLES!$A$6:$Y$25,24,FALSE),"")</f>
        <v/>
      </c>
      <c r="AQ541" s="350" t="str">
        <f>IFERROR(VLOOKUP(AA541,CONTROLES!$A$6:$Y$25,24,FALSE),"")</f>
        <v/>
      </c>
      <c r="AR541" s="350" t="str">
        <f>IFERROR(VLOOKUP(AB541,CONTROLES!$A$6:$Y$25,24,FALSE),"")</f>
        <v/>
      </c>
      <c r="AS541" s="349" t="str">
        <f>IFERROR(VLOOKUP(Y541,CONTROLES!$A$6:$Y$25,5,FALSE),"")</f>
        <v/>
      </c>
      <c r="AT541" s="349" t="str">
        <f>IFERROR(VLOOKUP(Z541,CONTROLES!$A$6:$Y$25,5,FALSE),"")</f>
        <v/>
      </c>
      <c r="AU541" s="349" t="str">
        <f>IFERROR(VLOOKUP(AA541,CONTROLES!$A$6:$Y$25,5,FALSE),"")</f>
        <v/>
      </c>
      <c r="AV541" s="349" t="str">
        <f>IFERROR(VLOOKUP(AB541,CONTROLES!$A$6:$Y$25,5,FALSE),"")</f>
        <v/>
      </c>
      <c r="AW541" s="351">
        <f t="shared" si="59"/>
        <v>0</v>
      </c>
      <c r="AX541" s="351">
        <f t="shared" si="60"/>
        <v>0</v>
      </c>
      <c r="AY541" s="529"/>
      <c r="AZ541" s="460"/>
      <c r="BA541" s="457"/>
      <c r="BB541" s="458"/>
      <c r="BC541" s="460"/>
      <c r="BD541" s="462"/>
      <c r="BE541" s="526"/>
      <c r="BF541" s="619"/>
      <c r="BG541" s="620"/>
      <c r="BH541" s="492"/>
      <c r="BI541" s="530"/>
      <c r="BJ541" s="475"/>
      <c r="BK541" s="475"/>
    </row>
    <row r="542" spans="1:63" ht="14.25" customHeight="1" x14ac:dyDescent="0.25">
      <c r="A542" s="564"/>
      <c r="B542" s="567"/>
      <c r="C542" s="595"/>
      <c r="D542" s="482"/>
      <c r="E542" s="482"/>
      <c r="F542" s="636"/>
      <c r="G542" s="636"/>
      <c r="H542" s="636"/>
      <c r="I542" s="482"/>
      <c r="J542" s="346"/>
      <c r="K542" s="347"/>
      <c r="L542" s="595"/>
      <c r="M542" s="595"/>
      <c r="N542" s="622"/>
      <c r="O542" s="477"/>
      <c r="P542" s="477"/>
      <c r="Q542" s="477"/>
      <c r="R542" s="595"/>
      <c r="S542" s="348"/>
      <c r="T542" s="348">
        <f>IFERROR(VLOOKUP($S542,TABLAS!$A$10:$B$14,2,FALSE),0)</f>
        <v>0</v>
      </c>
      <c r="U542" s="477"/>
      <c r="V542" s="524"/>
      <c r="W542" s="524"/>
      <c r="X542" s="526"/>
      <c r="Y542" s="349"/>
      <c r="Z542" s="349"/>
      <c r="AA542" s="349"/>
      <c r="AB542" s="349"/>
      <c r="AC542" s="349" t="e">
        <f>VLOOKUP(Y542,CONTROLES!$A$6:$Y$1048576,2,FALSE)</f>
        <v>#N/A</v>
      </c>
      <c r="AD542" s="349"/>
      <c r="AE542" s="349"/>
      <c r="AF542" s="349"/>
      <c r="AG542" s="349"/>
      <c r="AH542" s="349"/>
      <c r="AI542" s="349"/>
      <c r="AJ542" s="349"/>
      <c r="AK542" s="349"/>
      <c r="AL542" s="349" t="str">
        <f>IFERROR(VLOOKUP(AB542,CONTROLES!$A$5:$Y$297,2,FALSE),"")</f>
        <v/>
      </c>
      <c r="AM542" s="349"/>
      <c r="AN542" s="349"/>
      <c r="AO542" s="350" t="str">
        <f>IFERROR(VLOOKUP(Y542,CONTROLES!$A$6:$Y$25,24,FALSE),"")</f>
        <v/>
      </c>
      <c r="AP542" s="350" t="str">
        <f>IFERROR(VLOOKUP(Z542,CONTROLES!$A$6:$Y$25,24,FALSE),"")</f>
        <v/>
      </c>
      <c r="AQ542" s="350" t="str">
        <f>IFERROR(VLOOKUP(AA542,CONTROLES!$A$6:$Y$25,24,FALSE),"")</f>
        <v/>
      </c>
      <c r="AR542" s="350" t="str">
        <f>IFERROR(VLOOKUP(AB542,CONTROLES!$A$6:$Y$25,24,FALSE),"")</f>
        <v/>
      </c>
      <c r="AS542" s="349" t="str">
        <f>IFERROR(VLOOKUP(Y542,CONTROLES!$A$6:$Y$25,5,FALSE),"")</f>
        <v/>
      </c>
      <c r="AT542" s="349" t="str">
        <f>IFERROR(VLOOKUP(Z542,CONTROLES!$A$6:$Y$25,5,FALSE),"")</f>
        <v/>
      </c>
      <c r="AU542" s="349" t="str">
        <f>IFERROR(VLOOKUP(AA542,CONTROLES!$A$6:$Y$25,5,FALSE),"")</f>
        <v/>
      </c>
      <c r="AV542" s="349" t="str">
        <f>IFERROR(VLOOKUP(AB542,CONTROLES!$A$6:$Y$25,5,FALSE),"")</f>
        <v/>
      </c>
      <c r="AW542" s="351">
        <f t="shared" si="59"/>
        <v>0</v>
      </c>
      <c r="AX542" s="351">
        <f t="shared" si="60"/>
        <v>0</v>
      </c>
      <c r="AY542" s="551"/>
      <c r="AZ542" s="460"/>
      <c r="BA542" s="552"/>
      <c r="BB542" s="458"/>
      <c r="BC542" s="460"/>
      <c r="BD542" s="462"/>
      <c r="BE542" s="526"/>
      <c r="BF542" s="630"/>
      <c r="BG542" s="620"/>
      <c r="BH542" s="554"/>
      <c r="BI542" s="530"/>
      <c r="BJ542" s="475"/>
      <c r="BK542" s="475"/>
    </row>
    <row r="543" spans="1:63" ht="14.25" customHeight="1" x14ac:dyDescent="0.25">
      <c r="A543" s="564">
        <f>A536+1</f>
        <v>77</v>
      </c>
      <c r="B543" s="565" t="s">
        <v>740</v>
      </c>
      <c r="C543" s="595" t="s">
        <v>534</v>
      </c>
      <c r="D543" s="476" t="s">
        <v>741</v>
      </c>
      <c r="E543" s="476" t="s">
        <v>742</v>
      </c>
      <c r="F543" s="636" t="s">
        <v>132</v>
      </c>
      <c r="G543" s="636" t="s">
        <v>133</v>
      </c>
      <c r="H543" s="636" t="s">
        <v>134</v>
      </c>
      <c r="I543" s="476" t="s">
        <v>743</v>
      </c>
      <c r="J543" s="346">
        <v>1</v>
      </c>
      <c r="K543" s="347" t="s">
        <v>744</v>
      </c>
      <c r="L543" s="595" t="s">
        <v>745</v>
      </c>
      <c r="M543" s="595" t="s">
        <v>160</v>
      </c>
      <c r="N543" s="622" t="s">
        <v>226</v>
      </c>
      <c r="O543" s="477" t="s">
        <v>635</v>
      </c>
      <c r="P543" s="477" t="s">
        <v>746</v>
      </c>
      <c r="Q543" s="477" t="s">
        <v>747</v>
      </c>
      <c r="R543" s="595" t="s">
        <v>297</v>
      </c>
      <c r="S543" s="348" t="s">
        <v>146</v>
      </c>
      <c r="T543" s="348">
        <f>IFERROR(VLOOKUP($S543,TABLAS!$A$10:$B$14,2,FALSE),0)</f>
        <v>3</v>
      </c>
      <c r="U543" s="477" t="s">
        <v>145</v>
      </c>
      <c r="V543" s="524">
        <f>IFERROR(VLOOKUP($U543,#REF!,2,FALSE),0)</f>
        <v>0</v>
      </c>
      <c r="W543" s="524">
        <f>MAX($T543:$T549)*V543</f>
        <v>0</v>
      </c>
      <c r="X543" s="526" t="b">
        <f>IF(OR(W543="11",W543="12",W543="21",W543="22",W543="31"),"BAJO",IF(OR(W543="13",W543="23",W543="32",W543="41"),"LEVE",IF(OR(W543="14",W543="15",W543="24",W543="33",W543="43",W543="42",W543="52",W543="51"),"MODERADO",IF(OR(W543="25",W543="34",W543="35",W543="44",W543="45",W543="53",W543="54",W543="55"),"IMPORTANTE"))))</f>
        <v>0</v>
      </c>
      <c r="Y543" s="349">
        <v>86</v>
      </c>
      <c r="Z543" s="349"/>
      <c r="AA543" s="349"/>
      <c r="AB543" s="349"/>
      <c r="AC543" s="349" t="str">
        <f>VLOOKUP(Y543,CONTROLES!$A$6:$Y$1048576,2,FALSE)</f>
        <v xml:space="preserve">MA-AD-02 Manual de funciones y responsabilidades </v>
      </c>
      <c r="AD543" s="349"/>
      <c r="AE543" s="349"/>
      <c r="AF543" s="349"/>
      <c r="AG543" s="349"/>
      <c r="AH543" s="349"/>
      <c r="AI543" s="349"/>
      <c r="AJ543" s="349"/>
      <c r="AK543" s="349"/>
      <c r="AL543" s="349" t="str">
        <f>IFERROR(VLOOKUP(AB543,CONTROLES!$A$5:$Y$297,2,FALSE),"")</f>
        <v/>
      </c>
      <c r="AM543" s="349"/>
      <c r="AN543" s="349"/>
      <c r="AO543" s="350" t="str">
        <f>IFERROR(VLOOKUP(Y543,CONTROLES!$A$6:$Y$25,24,FALSE),"")</f>
        <v/>
      </c>
      <c r="AP543" s="350" t="str">
        <f>IFERROR(VLOOKUP(Z543,CONTROLES!$A$6:$Y$25,24,FALSE),"")</f>
        <v/>
      </c>
      <c r="AQ543" s="350" t="str">
        <f>IFERROR(VLOOKUP(AA543,CONTROLES!$A$6:$Y$25,24,FALSE),"")</f>
        <v/>
      </c>
      <c r="AR543" s="350" t="str">
        <f>IFERROR(VLOOKUP(AB543,CONTROLES!$A$6:$Y$25,24,FALSE),"")</f>
        <v/>
      </c>
      <c r="AS543" s="349" t="str">
        <f>IFERROR(VLOOKUP(Y543,CONTROLES!$A$6:$Y$25,5,FALSE),"")</f>
        <v/>
      </c>
      <c r="AT543" s="349" t="str">
        <f>IFERROR(VLOOKUP(Z543,CONTROLES!$A$6:$Y$25,5,FALSE),"")</f>
        <v/>
      </c>
      <c r="AU543" s="349" t="str">
        <f>IFERROR(VLOOKUP(AA543,CONTROLES!$A$6:$Y$25,5,FALSE),"")</f>
        <v/>
      </c>
      <c r="AV543" s="349" t="str">
        <f>IFERROR(VLOOKUP(AB543,CONTROLES!$A$6:$Y$25,5,FALSE),"")</f>
        <v/>
      </c>
      <c r="AW543" s="351">
        <f t="shared" si="59"/>
        <v>0</v>
      </c>
      <c r="AX543" s="351">
        <f t="shared" si="60"/>
        <v>0</v>
      </c>
      <c r="AY543" s="528" t="str">
        <f>IF(MAX(AX543:AX549)&gt;MAX(BF543:BF549),"Consecuencia",IF(MAX(AX543:AX549)&gt;MAX(BF543:BF549),"Probabilidad",""))</f>
        <v/>
      </c>
      <c r="AZ543" s="460">
        <f>IF(AY543="Probabilidad",MAX(BF543:BF549),MAX(AX543:AX549))</f>
        <v>0</v>
      </c>
      <c r="BA543" s="456" t="str" cm="1">
        <f t="array" ref="BA543">IF(OR(AY543="Consecuencia",AY543="Probabilidad"),IF(AZ543&lt;CONTROLES!$AA$16:$AB$16,IF(AND(AZ543&gt;=CONTROLES!$AA$15,AZ543&lt;CONTROLES!$AB$15),CONTROLES!$AC$15,IF(AND(AZ543&gt;=CONTROLES!$AA$14,AZ543&lt;CONTROLES!$AB$14),CONTROLES!$AC$14,IF(AND(AZ543&gt;=CONTROLES!$AA$13,AZ543&lt;CONTROLES!$AB$13),CONTROLES!$AC$13,IF(AND(AZ543&gt;=CONTROLES!$AA$12,AZ543&lt;=CONTROLES!$AB$12),CONTROLES!$AC$12))))),"")</f>
        <v/>
      </c>
      <c r="BB543" s="458" t="s">
        <v>144</v>
      </c>
      <c r="BC543" s="460">
        <f>VLOOKUP(BB543,TABLAS!$A$10:$B$14,2,FALSE)</f>
        <v>5</v>
      </c>
      <c r="BD543" s="462" t="s">
        <v>211</v>
      </c>
      <c r="BE543" s="526">
        <f>VLOOKUP(BD543,TABLAS!$A$2:$B$6,2,FALSE)</f>
        <v>2</v>
      </c>
      <c r="BF543" s="618" t="str">
        <f>BC543&amp;BE543</f>
        <v>52</v>
      </c>
      <c r="BG543" s="620" t="str">
        <f>IF(OR(BF543="11",BF543="12",BF543="21",BF543="22",BF543="31"),"BAJO",IF(OR(BF543="13",BF543="23",BF543="32",BF543="41"),"LEVE",IF(OR(BF543="14",BF543="15",BF543="24",BF543="33",BF543="43",BF543="42",BF543="52",BF543="51"),"MODERADO",IF(OR(BF543="25",BF543="34",BF543="35",BF543="44",BF543="45",BF543="53",BF543="54",BF543="55"),"IMPORTANTE",""))))</f>
        <v>MODERADO</v>
      </c>
      <c r="BH543" s="491" t="s">
        <v>148</v>
      </c>
      <c r="BI543" s="530" t="s">
        <v>189</v>
      </c>
      <c r="BJ543" s="475" t="str">
        <f>IF(BH543="SI","NO","SI")</f>
        <v>NO</v>
      </c>
      <c r="BK543" s="475"/>
    </row>
    <row r="544" spans="1:63" ht="14.25" customHeight="1" x14ac:dyDescent="0.25">
      <c r="A544" s="564"/>
      <c r="B544" s="566"/>
      <c r="C544" s="595"/>
      <c r="D544" s="481"/>
      <c r="E544" s="481"/>
      <c r="F544" s="636"/>
      <c r="G544" s="636"/>
      <c r="H544" s="636"/>
      <c r="I544" s="481"/>
      <c r="J544" s="346">
        <v>2</v>
      </c>
      <c r="K544" s="347" t="s">
        <v>748</v>
      </c>
      <c r="L544" s="595"/>
      <c r="M544" s="595"/>
      <c r="N544" s="622"/>
      <c r="O544" s="477"/>
      <c r="P544" s="477"/>
      <c r="Q544" s="477"/>
      <c r="R544" s="595"/>
      <c r="S544" s="348" t="s">
        <v>146</v>
      </c>
      <c r="T544" s="348">
        <f>IFERROR(VLOOKUP($S544,TABLAS!$A$10:$B$14,2,FALSE),0)</f>
        <v>3</v>
      </c>
      <c r="U544" s="477"/>
      <c r="V544" s="524"/>
      <c r="W544" s="524"/>
      <c r="X544" s="526"/>
      <c r="Y544" s="349">
        <v>1</v>
      </c>
      <c r="Z544" s="349"/>
      <c r="AA544" s="349"/>
      <c r="AB544" s="349"/>
      <c r="AC544" s="349" t="str">
        <f>VLOOKUP(Y544,CONTROLES!$A$6:$Y$1048576,2,FALSE)</f>
        <v>Ajustar y aplicar el PR-AD-04 Selección, evaluación y reevaluación de proveedor y/o contratistas</v>
      </c>
      <c r="AD544" s="349"/>
      <c r="AE544" s="349"/>
      <c r="AF544" s="349"/>
      <c r="AG544" s="349"/>
      <c r="AH544" s="349"/>
      <c r="AI544" s="349"/>
      <c r="AJ544" s="349"/>
      <c r="AK544" s="349"/>
      <c r="AL544" s="349" t="str">
        <f>IFERROR(VLOOKUP(AB544,CONTROLES!$A$5:$Y$297,2,FALSE),"")</f>
        <v/>
      </c>
      <c r="AM544" s="349"/>
      <c r="AN544" s="349"/>
      <c r="AO544" s="350">
        <f>IFERROR(VLOOKUP(Y544,CONTROLES!$A$6:$Y$25,24,FALSE),"")</f>
        <v>0.8125</v>
      </c>
      <c r="AP544" s="350" t="str">
        <f>IFERROR(VLOOKUP(Z544,CONTROLES!$A$6:$Y$25,24,FALSE),"")</f>
        <v/>
      </c>
      <c r="AQ544" s="350" t="str">
        <f>IFERROR(VLOOKUP(AA544,CONTROLES!$A$6:$Y$25,24,FALSE),"")</f>
        <v/>
      </c>
      <c r="AR544" s="350" t="str">
        <f>IFERROR(VLOOKUP(AB544,CONTROLES!$A$6:$Y$25,24,FALSE),"")</f>
        <v/>
      </c>
      <c r="AS544" s="349" t="str">
        <f>IFERROR(VLOOKUP(Y544,CONTROLES!$A$6:$Y$25,5,FALSE),"")</f>
        <v>Probabilidad</v>
      </c>
      <c r="AT544" s="349" t="str">
        <f>IFERROR(VLOOKUP(Z544,CONTROLES!$A$6:$Y$25,5,FALSE),"")</f>
        <v/>
      </c>
      <c r="AU544" s="349" t="str">
        <f>IFERROR(VLOOKUP(AA544,CONTROLES!$A$6:$Y$25,5,FALSE),"")</f>
        <v/>
      </c>
      <c r="AV544" s="349" t="str">
        <f>IFERROR(VLOOKUP(AB544,CONTROLES!$A$6:$Y$25,5,FALSE),"")</f>
        <v/>
      </c>
      <c r="AW544" s="351">
        <f t="shared" si="59"/>
        <v>0.8125</v>
      </c>
      <c r="AX544" s="351">
        <f t="shared" si="60"/>
        <v>0</v>
      </c>
      <c r="AY544" s="529"/>
      <c r="AZ544" s="460"/>
      <c r="BA544" s="457"/>
      <c r="BB544" s="458"/>
      <c r="BC544" s="460"/>
      <c r="BD544" s="462"/>
      <c r="BE544" s="526"/>
      <c r="BF544" s="619"/>
      <c r="BG544" s="620"/>
      <c r="BH544" s="492"/>
      <c r="BI544" s="530"/>
      <c r="BJ544" s="475"/>
      <c r="BK544" s="475"/>
    </row>
    <row r="545" spans="1:63" ht="14.25" customHeight="1" x14ac:dyDescent="0.25">
      <c r="A545" s="564"/>
      <c r="B545" s="566"/>
      <c r="C545" s="595"/>
      <c r="D545" s="481"/>
      <c r="E545" s="481"/>
      <c r="F545" s="636"/>
      <c r="G545" s="636"/>
      <c r="H545" s="636"/>
      <c r="I545" s="481"/>
      <c r="J545" s="346"/>
      <c r="K545" s="347"/>
      <c r="L545" s="595"/>
      <c r="M545" s="595"/>
      <c r="N545" s="622"/>
      <c r="O545" s="477"/>
      <c r="P545" s="477"/>
      <c r="Q545" s="477"/>
      <c r="R545" s="595"/>
      <c r="S545" s="348"/>
      <c r="T545" s="348">
        <f>IFERROR(VLOOKUP($S545,TABLAS!$A$10:$B$14,2,FALSE),0)</f>
        <v>0</v>
      </c>
      <c r="U545" s="477"/>
      <c r="V545" s="524"/>
      <c r="W545" s="524"/>
      <c r="X545" s="526"/>
      <c r="Y545" s="349"/>
      <c r="Z545" s="349"/>
      <c r="AA545" s="349"/>
      <c r="AB545" s="349"/>
      <c r="AC545" s="349" t="e">
        <f>VLOOKUP(Y545,CONTROLES!$A$6:$Y$1048576,2,FALSE)</f>
        <v>#N/A</v>
      </c>
      <c r="AD545" s="349"/>
      <c r="AE545" s="349"/>
      <c r="AF545" s="349"/>
      <c r="AG545" s="349"/>
      <c r="AH545" s="349"/>
      <c r="AI545" s="349"/>
      <c r="AJ545" s="349"/>
      <c r="AK545" s="349"/>
      <c r="AL545" s="349" t="str">
        <f>IFERROR(VLOOKUP(AB545,CONTROLES!$A$5:$Y$297,2,FALSE),"")</f>
        <v/>
      </c>
      <c r="AM545" s="349"/>
      <c r="AN545" s="349"/>
      <c r="AO545" s="350" t="str">
        <f>IFERROR(VLOOKUP(Y545,CONTROLES!$A$6:$Y$25,24,FALSE),"")</f>
        <v/>
      </c>
      <c r="AP545" s="350" t="str">
        <f>IFERROR(VLOOKUP(Z545,CONTROLES!$A$6:$Y$25,24,FALSE),"")</f>
        <v/>
      </c>
      <c r="AQ545" s="350" t="str">
        <f>IFERROR(VLOOKUP(AA545,CONTROLES!$A$6:$Y$25,24,FALSE),"")</f>
        <v/>
      </c>
      <c r="AR545" s="350" t="str">
        <f>IFERROR(VLOOKUP(AB545,CONTROLES!$A$6:$Y$25,24,FALSE),"")</f>
        <v/>
      </c>
      <c r="AS545" s="349" t="str">
        <f>IFERROR(VLOOKUP(Y545,CONTROLES!$A$6:$Y$25,5,FALSE),"")</f>
        <v/>
      </c>
      <c r="AT545" s="349" t="str">
        <f>IFERROR(VLOOKUP(Z545,CONTROLES!$A$6:$Y$25,5,FALSE),"")</f>
        <v/>
      </c>
      <c r="AU545" s="349" t="str">
        <f>IFERROR(VLOOKUP(AA545,CONTROLES!$A$6:$Y$25,5,FALSE),"")</f>
        <v/>
      </c>
      <c r="AV545" s="349" t="str">
        <f>IFERROR(VLOOKUP(AB545,CONTROLES!$A$6:$Y$25,5,FALSE),"")</f>
        <v/>
      </c>
      <c r="AW545" s="351">
        <f t="shared" si="59"/>
        <v>0</v>
      </c>
      <c r="AX545" s="351">
        <f t="shared" si="60"/>
        <v>0</v>
      </c>
      <c r="AY545" s="529"/>
      <c r="AZ545" s="460"/>
      <c r="BA545" s="457"/>
      <c r="BB545" s="458"/>
      <c r="BC545" s="460"/>
      <c r="BD545" s="462"/>
      <c r="BE545" s="526"/>
      <c r="BF545" s="619"/>
      <c r="BG545" s="620"/>
      <c r="BH545" s="492"/>
      <c r="BI545" s="530"/>
      <c r="BJ545" s="475"/>
      <c r="BK545" s="475"/>
    </row>
    <row r="546" spans="1:63" ht="14.25" customHeight="1" x14ac:dyDescent="0.25">
      <c r="A546" s="564"/>
      <c r="B546" s="566"/>
      <c r="C546" s="595"/>
      <c r="D546" s="481"/>
      <c r="E546" s="481"/>
      <c r="F546" s="636"/>
      <c r="G546" s="636"/>
      <c r="H546" s="636"/>
      <c r="I546" s="481"/>
      <c r="J546" s="346"/>
      <c r="K546" s="347"/>
      <c r="L546" s="595"/>
      <c r="M546" s="595"/>
      <c r="N546" s="622"/>
      <c r="O546" s="477"/>
      <c r="P546" s="477"/>
      <c r="Q546" s="477"/>
      <c r="R546" s="595"/>
      <c r="S546" s="348"/>
      <c r="T546" s="348">
        <f>IFERROR(VLOOKUP($S546,TABLAS!$A$10:$B$14,2,FALSE),0)</f>
        <v>0</v>
      </c>
      <c r="U546" s="477"/>
      <c r="V546" s="524"/>
      <c r="W546" s="524"/>
      <c r="X546" s="526"/>
      <c r="Y546" s="349"/>
      <c r="Z546" s="349"/>
      <c r="AA546" s="349"/>
      <c r="AB546" s="349"/>
      <c r="AC546" s="349" t="e">
        <f>VLOOKUP(Y546,CONTROLES!$A$6:$Y$1048576,2,FALSE)</f>
        <v>#N/A</v>
      </c>
      <c r="AD546" s="349"/>
      <c r="AE546" s="349"/>
      <c r="AF546" s="349"/>
      <c r="AG546" s="349"/>
      <c r="AH546" s="349"/>
      <c r="AI546" s="349"/>
      <c r="AJ546" s="349"/>
      <c r="AK546" s="349"/>
      <c r="AL546" s="349" t="str">
        <f>IFERROR(VLOOKUP(AB546,CONTROLES!$A$5:$Y$297,2,FALSE),"")</f>
        <v/>
      </c>
      <c r="AM546" s="349"/>
      <c r="AN546" s="349"/>
      <c r="AO546" s="350" t="str">
        <f>IFERROR(VLOOKUP(Y546,CONTROLES!$A$6:$Y$25,24,FALSE),"")</f>
        <v/>
      </c>
      <c r="AP546" s="350" t="str">
        <f>IFERROR(VLOOKUP(Z546,CONTROLES!$A$6:$Y$25,24,FALSE),"")</f>
        <v/>
      </c>
      <c r="AQ546" s="350" t="str">
        <f>IFERROR(VLOOKUP(AA546,CONTROLES!$A$6:$Y$25,24,FALSE),"")</f>
        <v/>
      </c>
      <c r="AR546" s="350" t="str">
        <f>IFERROR(VLOOKUP(AB546,CONTROLES!$A$6:$Y$25,24,FALSE),"")</f>
        <v/>
      </c>
      <c r="AS546" s="349" t="str">
        <f>IFERROR(VLOOKUP(Y546,CONTROLES!$A$6:$Y$25,5,FALSE),"")</f>
        <v/>
      </c>
      <c r="AT546" s="349" t="str">
        <f>IFERROR(VLOOKUP(Z546,CONTROLES!$A$6:$Y$25,5,FALSE),"")</f>
        <v/>
      </c>
      <c r="AU546" s="349" t="str">
        <f>IFERROR(VLOOKUP(AA546,CONTROLES!$A$6:$Y$25,5,FALSE),"")</f>
        <v/>
      </c>
      <c r="AV546" s="349" t="str">
        <f>IFERROR(VLOOKUP(AB546,CONTROLES!$A$6:$Y$25,5,FALSE),"")</f>
        <v/>
      </c>
      <c r="AW546" s="351">
        <f t="shared" si="59"/>
        <v>0</v>
      </c>
      <c r="AX546" s="351">
        <f t="shared" si="60"/>
        <v>0</v>
      </c>
      <c r="AY546" s="529"/>
      <c r="AZ546" s="460"/>
      <c r="BA546" s="457"/>
      <c r="BB546" s="458"/>
      <c r="BC546" s="460"/>
      <c r="BD546" s="462"/>
      <c r="BE546" s="526"/>
      <c r="BF546" s="619"/>
      <c r="BG546" s="620"/>
      <c r="BH546" s="492"/>
      <c r="BI546" s="530"/>
      <c r="BJ546" s="475"/>
      <c r="BK546" s="475"/>
    </row>
    <row r="547" spans="1:63" ht="14.25" customHeight="1" x14ac:dyDescent="0.25">
      <c r="A547" s="564"/>
      <c r="B547" s="566"/>
      <c r="C547" s="595"/>
      <c r="D547" s="481"/>
      <c r="E547" s="481"/>
      <c r="F547" s="636"/>
      <c r="G547" s="636"/>
      <c r="H547" s="636"/>
      <c r="I547" s="481"/>
      <c r="J547" s="346"/>
      <c r="K547" s="347"/>
      <c r="L547" s="595"/>
      <c r="M547" s="595"/>
      <c r="N547" s="622"/>
      <c r="O547" s="477"/>
      <c r="P547" s="477"/>
      <c r="Q547" s="477"/>
      <c r="R547" s="595"/>
      <c r="S547" s="348"/>
      <c r="T547" s="348">
        <f>IFERROR(VLOOKUP($S547,TABLAS!$A$10:$B$14,2,FALSE),0)</f>
        <v>0</v>
      </c>
      <c r="U547" s="477"/>
      <c r="V547" s="524"/>
      <c r="W547" s="524"/>
      <c r="X547" s="526"/>
      <c r="Y547" s="349"/>
      <c r="Z547" s="349"/>
      <c r="AA547" s="349"/>
      <c r="AB547" s="349"/>
      <c r="AC547" s="349" t="e">
        <f>VLOOKUP(Y547,CONTROLES!$A$6:$Y$1048576,2,FALSE)</f>
        <v>#N/A</v>
      </c>
      <c r="AD547" s="349"/>
      <c r="AE547" s="349"/>
      <c r="AF547" s="349"/>
      <c r="AG547" s="349"/>
      <c r="AH547" s="349"/>
      <c r="AI547" s="349"/>
      <c r="AJ547" s="349"/>
      <c r="AK547" s="349"/>
      <c r="AL547" s="349" t="str">
        <f>IFERROR(VLOOKUP(AB547,CONTROLES!$A$5:$Y$297,2,FALSE),"")</f>
        <v/>
      </c>
      <c r="AM547" s="349"/>
      <c r="AN547" s="349"/>
      <c r="AO547" s="350" t="str">
        <f>IFERROR(VLOOKUP(Y547,CONTROLES!$A$6:$Y$25,24,FALSE),"")</f>
        <v/>
      </c>
      <c r="AP547" s="350" t="str">
        <f>IFERROR(VLOOKUP(Z547,CONTROLES!$A$6:$Y$25,24,FALSE),"")</f>
        <v/>
      </c>
      <c r="AQ547" s="350" t="str">
        <f>IFERROR(VLOOKUP(AA547,CONTROLES!$A$6:$Y$25,24,FALSE),"")</f>
        <v/>
      </c>
      <c r="AR547" s="350" t="str">
        <f>IFERROR(VLOOKUP(AB547,CONTROLES!$A$6:$Y$25,24,FALSE),"")</f>
        <v/>
      </c>
      <c r="AS547" s="349" t="str">
        <f>IFERROR(VLOOKUP(Y547,CONTROLES!$A$6:$Y$25,5,FALSE),"")</f>
        <v/>
      </c>
      <c r="AT547" s="349" t="str">
        <f>IFERROR(VLOOKUP(Z547,CONTROLES!$A$6:$Y$25,5,FALSE),"")</f>
        <v/>
      </c>
      <c r="AU547" s="349" t="str">
        <f>IFERROR(VLOOKUP(AA547,CONTROLES!$A$6:$Y$25,5,FALSE),"")</f>
        <v/>
      </c>
      <c r="AV547" s="349" t="str">
        <f>IFERROR(VLOOKUP(AB547,CONTROLES!$A$6:$Y$25,5,FALSE),"")</f>
        <v/>
      </c>
      <c r="AW547" s="351">
        <f t="shared" si="59"/>
        <v>0</v>
      </c>
      <c r="AX547" s="351">
        <f t="shared" si="60"/>
        <v>0</v>
      </c>
      <c r="AY547" s="529"/>
      <c r="AZ547" s="460"/>
      <c r="BA547" s="457"/>
      <c r="BB547" s="458"/>
      <c r="BC547" s="460"/>
      <c r="BD547" s="462"/>
      <c r="BE547" s="526"/>
      <c r="BF547" s="619"/>
      <c r="BG547" s="620"/>
      <c r="BH547" s="492"/>
      <c r="BI547" s="530"/>
      <c r="BJ547" s="475"/>
      <c r="BK547" s="475"/>
    </row>
    <row r="548" spans="1:63" ht="14.25" customHeight="1" x14ac:dyDescent="0.25">
      <c r="A548" s="564"/>
      <c r="B548" s="566"/>
      <c r="C548" s="595"/>
      <c r="D548" s="481"/>
      <c r="E548" s="481"/>
      <c r="F548" s="636"/>
      <c r="G548" s="636"/>
      <c r="H548" s="636"/>
      <c r="I548" s="481"/>
      <c r="J548" s="346"/>
      <c r="K548" s="347"/>
      <c r="L548" s="595"/>
      <c r="M548" s="595"/>
      <c r="N548" s="622"/>
      <c r="O548" s="477"/>
      <c r="P548" s="477"/>
      <c r="Q548" s="477"/>
      <c r="R548" s="595"/>
      <c r="S548" s="348"/>
      <c r="T548" s="348">
        <f>IFERROR(VLOOKUP($S548,TABLAS!$A$10:$B$14,2,FALSE),0)</f>
        <v>0</v>
      </c>
      <c r="U548" s="477"/>
      <c r="V548" s="524"/>
      <c r="W548" s="524"/>
      <c r="X548" s="526"/>
      <c r="Y548" s="349"/>
      <c r="Z548" s="349"/>
      <c r="AA548" s="349"/>
      <c r="AB548" s="349"/>
      <c r="AC548" s="349" t="e">
        <f>VLOOKUP(Y548,CONTROLES!$A$6:$Y$1048576,2,FALSE)</f>
        <v>#N/A</v>
      </c>
      <c r="AD548" s="349"/>
      <c r="AE548" s="349"/>
      <c r="AF548" s="349"/>
      <c r="AG548" s="349"/>
      <c r="AH548" s="349"/>
      <c r="AI548" s="349"/>
      <c r="AJ548" s="349"/>
      <c r="AK548" s="349"/>
      <c r="AL548" s="349" t="str">
        <f>IFERROR(VLOOKUP(AB548,CONTROLES!$A$5:$Y$297,2,FALSE),"")</f>
        <v/>
      </c>
      <c r="AM548" s="349"/>
      <c r="AN548" s="349"/>
      <c r="AO548" s="350" t="str">
        <f>IFERROR(VLOOKUP(Y548,CONTROLES!$A$6:$Y$25,24,FALSE),"")</f>
        <v/>
      </c>
      <c r="AP548" s="350" t="str">
        <f>IFERROR(VLOOKUP(Z548,CONTROLES!$A$6:$Y$25,24,FALSE),"")</f>
        <v/>
      </c>
      <c r="AQ548" s="350" t="str">
        <f>IFERROR(VLOOKUP(AA548,CONTROLES!$A$6:$Y$25,24,FALSE),"")</f>
        <v/>
      </c>
      <c r="AR548" s="350" t="str">
        <f>IFERROR(VLOOKUP(AB548,CONTROLES!$A$6:$Y$25,24,FALSE),"")</f>
        <v/>
      </c>
      <c r="AS548" s="349" t="str">
        <f>IFERROR(VLOOKUP(Y548,CONTROLES!$A$6:$Y$25,5,FALSE),"")</f>
        <v/>
      </c>
      <c r="AT548" s="349" t="str">
        <f>IFERROR(VLOOKUP(Z548,CONTROLES!$A$6:$Y$25,5,FALSE),"")</f>
        <v/>
      </c>
      <c r="AU548" s="349" t="str">
        <f>IFERROR(VLOOKUP(AA548,CONTROLES!$A$6:$Y$25,5,FALSE),"")</f>
        <v/>
      </c>
      <c r="AV548" s="349" t="str">
        <f>IFERROR(VLOOKUP(AB548,CONTROLES!$A$6:$Y$25,5,FALSE),"")</f>
        <v/>
      </c>
      <c r="AW548" s="351">
        <f t="shared" si="59"/>
        <v>0</v>
      </c>
      <c r="AX548" s="351">
        <f t="shared" si="60"/>
        <v>0</v>
      </c>
      <c r="AY548" s="529"/>
      <c r="AZ548" s="460"/>
      <c r="BA548" s="457"/>
      <c r="BB548" s="458"/>
      <c r="BC548" s="460"/>
      <c r="BD548" s="462"/>
      <c r="BE548" s="526"/>
      <c r="BF548" s="619"/>
      <c r="BG548" s="620"/>
      <c r="BH548" s="492"/>
      <c r="BI548" s="530"/>
      <c r="BJ548" s="475"/>
      <c r="BK548" s="475"/>
    </row>
    <row r="549" spans="1:63" ht="14.25" customHeight="1" x14ac:dyDescent="0.25">
      <c r="A549" s="564"/>
      <c r="B549" s="567"/>
      <c r="C549" s="595"/>
      <c r="D549" s="482"/>
      <c r="E549" s="482"/>
      <c r="F549" s="636"/>
      <c r="G549" s="636"/>
      <c r="H549" s="636"/>
      <c r="I549" s="482"/>
      <c r="J549" s="346"/>
      <c r="K549" s="347"/>
      <c r="L549" s="595"/>
      <c r="M549" s="595"/>
      <c r="N549" s="622"/>
      <c r="O549" s="477"/>
      <c r="P549" s="477"/>
      <c r="Q549" s="477"/>
      <c r="R549" s="595"/>
      <c r="S549" s="348"/>
      <c r="T549" s="348">
        <f>IFERROR(VLOOKUP($S549,TABLAS!$A$10:$B$14,2,FALSE),0)</f>
        <v>0</v>
      </c>
      <c r="U549" s="477"/>
      <c r="V549" s="524"/>
      <c r="W549" s="524"/>
      <c r="X549" s="526"/>
      <c r="Y549" s="349"/>
      <c r="Z549" s="349"/>
      <c r="AA549" s="349"/>
      <c r="AB549" s="349"/>
      <c r="AC549" s="349" t="e">
        <f>VLOOKUP(Y549,CONTROLES!$A$6:$Y$1048576,2,FALSE)</f>
        <v>#N/A</v>
      </c>
      <c r="AD549" s="349"/>
      <c r="AE549" s="349"/>
      <c r="AF549" s="349"/>
      <c r="AG549" s="349"/>
      <c r="AH549" s="349"/>
      <c r="AI549" s="349"/>
      <c r="AJ549" s="349"/>
      <c r="AK549" s="349"/>
      <c r="AL549" s="349" t="str">
        <f>IFERROR(VLOOKUP(AB549,CONTROLES!$A$5:$Y$297,2,FALSE),"")</f>
        <v/>
      </c>
      <c r="AM549" s="349"/>
      <c r="AN549" s="349"/>
      <c r="AO549" s="350" t="str">
        <f>IFERROR(VLOOKUP(Y549,CONTROLES!$A$6:$Y$25,24,FALSE),"")</f>
        <v/>
      </c>
      <c r="AP549" s="350" t="str">
        <f>IFERROR(VLOOKUP(Z549,CONTROLES!$A$6:$Y$25,24,FALSE),"")</f>
        <v/>
      </c>
      <c r="AQ549" s="350" t="str">
        <f>IFERROR(VLOOKUP(AA549,CONTROLES!$A$6:$Y$25,24,FALSE),"")</f>
        <v/>
      </c>
      <c r="AR549" s="350" t="str">
        <f>IFERROR(VLOOKUP(AB549,CONTROLES!$A$6:$Y$25,24,FALSE),"")</f>
        <v/>
      </c>
      <c r="AS549" s="349" t="str">
        <f>IFERROR(VLOOKUP(Y549,CONTROLES!$A$6:$Y$25,5,FALSE),"")</f>
        <v/>
      </c>
      <c r="AT549" s="349" t="str">
        <f>IFERROR(VLOOKUP(Z549,CONTROLES!$A$6:$Y$25,5,FALSE),"")</f>
        <v/>
      </c>
      <c r="AU549" s="349" t="str">
        <f>IFERROR(VLOOKUP(AA549,CONTROLES!$A$6:$Y$25,5,FALSE),"")</f>
        <v/>
      </c>
      <c r="AV549" s="349" t="str">
        <f>IFERROR(VLOOKUP(AB549,CONTROLES!$A$6:$Y$25,5,FALSE),"")</f>
        <v/>
      </c>
      <c r="AW549" s="351">
        <f t="shared" si="59"/>
        <v>0</v>
      </c>
      <c r="AX549" s="351">
        <f t="shared" si="60"/>
        <v>0</v>
      </c>
      <c r="AY549" s="551"/>
      <c r="AZ549" s="460"/>
      <c r="BA549" s="552"/>
      <c r="BB549" s="458"/>
      <c r="BC549" s="460"/>
      <c r="BD549" s="462"/>
      <c r="BE549" s="526"/>
      <c r="BF549" s="630"/>
      <c r="BG549" s="620"/>
      <c r="BH549" s="554"/>
      <c r="BI549" s="530"/>
      <c r="BJ549" s="475"/>
      <c r="BK549" s="475"/>
    </row>
    <row r="550" spans="1:63" ht="14.25" customHeight="1" x14ac:dyDescent="0.25">
      <c r="A550" s="564">
        <f>A543+1</f>
        <v>78</v>
      </c>
      <c r="B550" s="565" t="s">
        <v>749</v>
      </c>
      <c r="C550" s="595" t="s">
        <v>534</v>
      </c>
      <c r="D550" s="476" t="s">
        <v>750</v>
      </c>
      <c r="E550" s="475" t="s">
        <v>751</v>
      </c>
      <c r="F550" s="636" t="s">
        <v>132</v>
      </c>
      <c r="G550" s="636" t="s">
        <v>196</v>
      </c>
      <c r="H550" s="636" t="s">
        <v>134</v>
      </c>
      <c r="I550" s="476" t="s">
        <v>752</v>
      </c>
      <c r="J550" s="346">
        <v>1</v>
      </c>
      <c r="K550" s="347" t="s">
        <v>753</v>
      </c>
      <c r="L550" s="595" t="s">
        <v>754</v>
      </c>
      <c r="M550" s="595" t="s">
        <v>199</v>
      </c>
      <c r="N550" s="622" t="s">
        <v>200</v>
      </c>
      <c r="O550" s="477" t="s">
        <v>201</v>
      </c>
      <c r="P550" s="477" t="s">
        <v>557</v>
      </c>
      <c r="Q550" s="477" t="s">
        <v>755</v>
      </c>
      <c r="R550" s="595" t="s">
        <v>544</v>
      </c>
      <c r="S550" s="348" t="s">
        <v>164</v>
      </c>
      <c r="T550" s="348">
        <f>IFERROR(VLOOKUP($S550,TABLAS!$A$10:$B$14,2,FALSE),0)</f>
        <v>1</v>
      </c>
      <c r="U550" s="477" t="s">
        <v>211</v>
      </c>
      <c r="V550" s="524">
        <f>IFERROR(VLOOKUP($U550,#REF!,2,FALSE),0)</f>
        <v>0</v>
      </c>
      <c r="W550" s="524">
        <f>MAX($T550:$T556)*V550</f>
        <v>0</v>
      </c>
      <c r="X550" s="526" t="b">
        <f>IF(OR(W550="11",W550="12",W550="21",W550="22",W550="31"),"BAJO",IF(OR(W550="13",W550="23",W550="32",W550="41"),"LEVE",IF(OR(W550="14",W550="15",W550="24",W550="33",W550="43",W550="42",W550="52",W550="51"),"MODERADO",IF(OR(W550="25",W550="34",W550="35",W550="44",W550="45",W550="53",W550="54",W550="55"),"IMPORTANTE"))))</f>
        <v>0</v>
      </c>
      <c r="Y550" s="349">
        <v>243</v>
      </c>
      <c r="Z550" s="349"/>
      <c r="AA550" s="349"/>
      <c r="AB550" s="349"/>
      <c r="AC550" s="349" t="str">
        <f>VLOOKUP(Y550,CONTROLES!$A$6:$Y$1048576,2,FALSE)</f>
        <v>Aplicación del PR-CO-16</v>
      </c>
      <c r="AD550" s="349"/>
      <c r="AE550" s="349"/>
      <c r="AF550" s="349"/>
      <c r="AG550" s="349"/>
      <c r="AH550" s="349"/>
      <c r="AI550" s="349"/>
      <c r="AJ550" s="349"/>
      <c r="AK550" s="349"/>
      <c r="AL550" s="349" t="str">
        <f>IFERROR(VLOOKUP(AB550,CONTROLES!$A$5:$Y$297,2,FALSE),"")</f>
        <v/>
      </c>
      <c r="AM550" s="349"/>
      <c r="AN550" s="349"/>
      <c r="AO550" s="350" t="str">
        <f>IFERROR(VLOOKUP(Y550,CONTROLES!$A$6:$Y$25,24,FALSE),"")</f>
        <v/>
      </c>
      <c r="AP550" s="350" t="str">
        <f>IFERROR(VLOOKUP(Z550,CONTROLES!$A$6:$Y$25,24,FALSE),"")</f>
        <v/>
      </c>
      <c r="AQ550" s="350" t="str">
        <f>IFERROR(VLOOKUP(AA550,CONTROLES!$A$6:$Y$25,24,FALSE),"")</f>
        <v/>
      </c>
      <c r="AR550" s="350" t="str">
        <f>IFERROR(VLOOKUP(AB550,CONTROLES!$A$6:$Y$25,24,FALSE),"")</f>
        <v/>
      </c>
      <c r="AS550" s="349" t="str">
        <f>IFERROR(VLOOKUP(Y550,CONTROLES!$A$6:$Y$25,5,FALSE),"")</f>
        <v/>
      </c>
      <c r="AT550" s="349" t="str">
        <f>IFERROR(VLOOKUP(Z550,CONTROLES!$A$6:$Y$25,5,FALSE),"")</f>
        <v/>
      </c>
      <c r="AU550" s="349" t="str">
        <f>IFERROR(VLOOKUP(AA550,CONTROLES!$A$6:$Y$25,5,FALSE),"")</f>
        <v/>
      </c>
      <c r="AV550" s="349" t="str">
        <f>IFERROR(VLOOKUP(AB550,CONTROLES!$A$6:$Y$25,5,FALSE),"")</f>
        <v/>
      </c>
      <c r="AW550" s="351">
        <f t="shared" si="59"/>
        <v>0</v>
      </c>
      <c r="AX550" s="351">
        <f t="shared" si="60"/>
        <v>0</v>
      </c>
      <c r="AY550" s="528" t="str">
        <f>IF(MAX(AX550:AX556)&gt;MAX(BF550:BF556),"Consecuencia",IF(MAX(AX550:AX556)&gt;MAX(BF550:BF556),"Probabilidad",""))</f>
        <v/>
      </c>
      <c r="AZ550" s="460">
        <f>IF(AY550="Probabilidad",MAX(BF550:BF556),MAX(AX550:AX556))</f>
        <v>0</v>
      </c>
      <c r="BA550" s="456" t="str" cm="1">
        <f t="array" ref="BA550">IF(OR(AY550="Consecuencia",AY550="Probabilidad"),IF(AZ550&lt;CONTROLES!$AA$16:$AB$16,IF(AND(AZ550&gt;=CONTROLES!$AA$15,AZ550&lt;CONTROLES!$AB$15),CONTROLES!$AC$15,IF(AND(AZ550&gt;=CONTROLES!$AA$14,AZ550&lt;CONTROLES!$AB$14),CONTROLES!$AC$14,IF(AND(AZ550&gt;=CONTROLES!$AA$13,AZ550&lt;CONTROLES!$AB$13),CONTROLES!$AC$13,IF(AND(AZ550&gt;=CONTROLES!$AA$12,AZ550&lt;=CONTROLES!$AB$12),CONTROLES!$AC$12))))),"")</f>
        <v/>
      </c>
      <c r="BB550" s="458" t="s">
        <v>144</v>
      </c>
      <c r="BC550" s="460">
        <f>VLOOKUP(BB550,TABLAS!$A$10:$B$14,2,FALSE)</f>
        <v>5</v>
      </c>
      <c r="BD550" s="462" t="s">
        <v>211</v>
      </c>
      <c r="BE550" s="526">
        <f>VLOOKUP(BD550,TABLAS!$A$2:$B$6,2,FALSE)</f>
        <v>2</v>
      </c>
      <c r="BF550" s="618" t="str">
        <f>BC550&amp;BE550</f>
        <v>52</v>
      </c>
      <c r="BG550" s="620" t="str">
        <f>IF(OR(BF550="11",BF550="12",BF550="21",BF550="22",BF550="31"),"BAJO",IF(OR(BF550="13",BF550="23",BF550="32",BF550="41"),"LEVE",IF(OR(BF550="14",BF550="15",BF550="24",BF550="33",BF550="43",BF550="42",BF550="52",BF550="51"),"MODERADO",IF(OR(BF550="25",BF550="34",BF550="35",BF550="44",BF550="45",BF550="53",BF550="54",BF550="55"),"IMPORTANTE",""))))</f>
        <v>MODERADO</v>
      </c>
      <c r="BH550" s="491" t="s">
        <v>148</v>
      </c>
      <c r="BI550" s="530" t="s">
        <v>189</v>
      </c>
      <c r="BJ550" s="475" t="str">
        <f>IF(BH550="SI","NO","SI")</f>
        <v>NO</v>
      </c>
      <c r="BK550" s="475"/>
    </row>
    <row r="551" spans="1:63" ht="14.25" customHeight="1" x14ac:dyDescent="0.25">
      <c r="A551" s="564"/>
      <c r="B551" s="566"/>
      <c r="C551" s="595"/>
      <c r="D551" s="481"/>
      <c r="E551" s="475"/>
      <c r="F551" s="636"/>
      <c r="G551" s="636"/>
      <c r="H551" s="636"/>
      <c r="I551" s="481"/>
      <c r="J551" s="346">
        <v>2</v>
      </c>
      <c r="K551" s="347" t="s">
        <v>756</v>
      </c>
      <c r="L551" s="595"/>
      <c r="M551" s="595"/>
      <c r="N551" s="622"/>
      <c r="O551" s="477"/>
      <c r="P551" s="477"/>
      <c r="Q551" s="477"/>
      <c r="R551" s="595"/>
      <c r="S551" s="348" t="s">
        <v>146</v>
      </c>
      <c r="T551" s="348">
        <f>IFERROR(VLOOKUP($S551,TABLAS!$A$10:$B$14,2,FALSE),0)</f>
        <v>3</v>
      </c>
      <c r="U551" s="477"/>
      <c r="V551" s="524"/>
      <c r="W551" s="524"/>
      <c r="X551" s="526"/>
      <c r="Y551" s="349">
        <v>243</v>
      </c>
      <c r="Z551" s="349">
        <v>86</v>
      </c>
      <c r="AA551" s="349"/>
      <c r="AB551" s="349"/>
      <c r="AC551" s="349" t="str">
        <f>VLOOKUP(Y551,CONTROLES!$A$6:$Y$1048576,2,FALSE)</f>
        <v>Aplicación del PR-CO-16</v>
      </c>
      <c r="AD551" s="349"/>
      <c r="AE551" s="349"/>
      <c r="AF551" s="349"/>
      <c r="AG551" s="349"/>
      <c r="AH551" s="349"/>
      <c r="AI551" s="349"/>
      <c r="AJ551" s="349"/>
      <c r="AK551" s="349"/>
      <c r="AL551" s="349" t="str">
        <f>IFERROR(VLOOKUP(AB551,CONTROLES!$A$5:$Y$297,2,FALSE),"")</f>
        <v/>
      </c>
      <c r="AM551" s="349"/>
      <c r="AN551" s="349"/>
      <c r="AO551" s="350" t="str">
        <f>IFERROR(VLOOKUP(Y551,CONTROLES!$A$6:$Y$25,24,FALSE),"")</f>
        <v/>
      </c>
      <c r="AP551" s="350" t="str">
        <f>IFERROR(VLOOKUP(Z551,CONTROLES!$A$6:$Y$25,24,FALSE),"")</f>
        <v/>
      </c>
      <c r="AQ551" s="350" t="str">
        <f>IFERROR(VLOOKUP(AA551,CONTROLES!$A$6:$Y$25,24,FALSE),"")</f>
        <v/>
      </c>
      <c r="AR551" s="350" t="str">
        <f>IFERROR(VLOOKUP(AB551,CONTROLES!$A$6:$Y$25,24,FALSE),"")</f>
        <v/>
      </c>
      <c r="AS551" s="349" t="str">
        <f>IFERROR(VLOOKUP(Y551,CONTROLES!$A$6:$Y$25,5,FALSE),"")</f>
        <v/>
      </c>
      <c r="AT551" s="349" t="str">
        <f>IFERROR(VLOOKUP(Z551,CONTROLES!$A$6:$Y$25,5,FALSE),"")</f>
        <v/>
      </c>
      <c r="AU551" s="349" t="str">
        <f>IFERROR(VLOOKUP(AA551,CONTROLES!$A$6:$Y$25,5,FALSE),"")</f>
        <v/>
      </c>
      <c r="AV551" s="349" t="str">
        <f>IFERROR(VLOOKUP(AB551,CONTROLES!$A$6:$Y$25,5,FALSE),"")</f>
        <v/>
      </c>
      <c r="AW551" s="351">
        <f t="shared" si="59"/>
        <v>0</v>
      </c>
      <c r="AX551" s="351">
        <f t="shared" si="60"/>
        <v>0</v>
      </c>
      <c r="AY551" s="529"/>
      <c r="AZ551" s="460"/>
      <c r="BA551" s="457"/>
      <c r="BB551" s="458"/>
      <c r="BC551" s="460"/>
      <c r="BD551" s="462"/>
      <c r="BE551" s="526"/>
      <c r="BF551" s="619"/>
      <c r="BG551" s="620"/>
      <c r="BH551" s="492"/>
      <c r="BI551" s="530"/>
      <c r="BJ551" s="475"/>
      <c r="BK551" s="475"/>
    </row>
    <row r="552" spans="1:63" ht="14.25" customHeight="1" x14ac:dyDescent="0.25">
      <c r="A552" s="564"/>
      <c r="B552" s="566"/>
      <c r="C552" s="595"/>
      <c r="D552" s="481"/>
      <c r="E552" s="475"/>
      <c r="F552" s="636"/>
      <c r="G552" s="636"/>
      <c r="H552" s="636"/>
      <c r="I552" s="481"/>
      <c r="J552" s="346">
        <v>3</v>
      </c>
      <c r="K552" s="347" t="s">
        <v>757</v>
      </c>
      <c r="L552" s="595"/>
      <c r="M552" s="595"/>
      <c r="N552" s="622"/>
      <c r="O552" s="477"/>
      <c r="P552" s="477"/>
      <c r="Q552" s="477"/>
      <c r="R552" s="595"/>
      <c r="S552" s="348" t="s">
        <v>146</v>
      </c>
      <c r="T552" s="348">
        <f>IFERROR(VLOOKUP($S552,TABLAS!$A$10:$B$14,2,FALSE),0)</f>
        <v>3</v>
      </c>
      <c r="U552" s="477"/>
      <c r="V552" s="524"/>
      <c r="W552" s="524"/>
      <c r="X552" s="526"/>
      <c r="Y552" s="349">
        <v>243</v>
      </c>
      <c r="Z552" s="349">
        <v>86</v>
      </c>
      <c r="AA552" s="349"/>
      <c r="AB552" s="349"/>
      <c r="AC552" s="349" t="str">
        <f>VLOOKUP(Y552,CONTROLES!$A$6:$Y$1048576,2,FALSE)</f>
        <v>Aplicación del PR-CO-16</v>
      </c>
      <c r="AD552" s="349"/>
      <c r="AE552" s="349"/>
      <c r="AF552" s="349"/>
      <c r="AG552" s="349"/>
      <c r="AH552" s="349"/>
      <c r="AI552" s="349"/>
      <c r="AJ552" s="349"/>
      <c r="AK552" s="349"/>
      <c r="AL552" s="349" t="str">
        <f>IFERROR(VLOOKUP(AB552,CONTROLES!$A$5:$Y$297,2,FALSE),"")</f>
        <v/>
      </c>
      <c r="AM552" s="349"/>
      <c r="AN552" s="349"/>
      <c r="AO552" s="350" t="str">
        <f>IFERROR(VLOOKUP(Y552,CONTROLES!$A$6:$Y$25,24,FALSE),"")</f>
        <v/>
      </c>
      <c r="AP552" s="350" t="str">
        <f>IFERROR(VLOOKUP(Z552,CONTROLES!$A$6:$Y$25,24,FALSE),"")</f>
        <v/>
      </c>
      <c r="AQ552" s="350" t="str">
        <f>IFERROR(VLOOKUP(AA552,CONTROLES!$A$6:$Y$25,24,FALSE),"")</f>
        <v/>
      </c>
      <c r="AR552" s="350" t="str">
        <f>IFERROR(VLOOKUP(AB552,CONTROLES!$A$6:$Y$25,24,FALSE),"")</f>
        <v/>
      </c>
      <c r="AS552" s="349" t="str">
        <f>IFERROR(VLOOKUP(Y552,CONTROLES!$A$6:$Y$25,5,FALSE),"")</f>
        <v/>
      </c>
      <c r="AT552" s="349" t="str">
        <f>IFERROR(VLOOKUP(Z552,CONTROLES!$A$6:$Y$25,5,FALSE),"")</f>
        <v/>
      </c>
      <c r="AU552" s="349" t="str">
        <f>IFERROR(VLOOKUP(AA552,CONTROLES!$A$6:$Y$25,5,FALSE),"")</f>
        <v/>
      </c>
      <c r="AV552" s="349" t="str">
        <f>IFERROR(VLOOKUP(AB552,CONTROLES!$A$6:$Y$25,5,FALSE),"")</f>
        <v/>
      </c>
      <c r="AW552" s="351">
        <f t="shared" si="59"/>
        <v>0</v>
      </c>
      <c r="AX552" s="351">
        <f t="shared" si="60"/>
        <v>0</v>
      </c>
      <c r="AY552" s="529"/>
      <c r="AZ552" s="460"/>
      <c r="BA552" s="457"/>
      <c r="BB552" s="458"/>
      <c r="BC552" s="460"/>
      <c r="BD552" s="462"/>
      <c r="BE552" s="526"/>
      <c r="BF552" s="619"/>
      <c r="BG552" s="620"/>
      <c r="BH552" s="492"/>
      <c r="BI552" s="530"/>
      <c r="BJ552" s="475"/>
      <c r="BK552" s="475"/>
    </row>
    <row r="553" spans="1:63" ht="14.25" customHeight="1" x14ac:dyDescent="0.25">
      <c r="A553" s="564"/>
      <c r="B553" s="566"/>
      <c r="C553" s="595"/>
      <c r="D553" s="481"/>
      <c r="E553" s="475"/>
      <c r="F553" s="636"/>
      <c r="G553" s="636"/>
      <c r="H553" s="636"/>
      <c r="I553" s="481"/>
      <c r="J553" s="346"/>
      <c r="K553" s="347"/>
      <c r="L553" s="595"/>
      <c r="M553" s="595"/>
      <c r="N553" s="622"/>
      <c r="O553" s="477"/>
      <c r="P553" s="477"/>
      <c r="Q553" s="477"/>
      <c r="R553" s="595"/>
      <c r="S553" s="348"/>
      <c r="T553" s="348">
        <f>IFERROR(VLOOKUP($S553,TABLAS!$A$10:$B$14,2,FALSE),0)</f>
        <v>0</v>
      </c>
      <c r="U553" s="477"/>
      <c r="V553" s="524"/>
      <c r="W553" s="524"/>
      <c r="X553" s="526"/>
      <c r="Y553" s="349"/>
      <c r="Z553" s="349"/>
      <c r="AA553" s="349"/>
      <c r="AB553" s="349"/>
      <c r="AC553" s="349" t="e">
        <f>VLOOKUP(Y553,CONTROLES!$A$6:$Y$1048576,2,FALSE)</f>
        <v>#N/A</v>
      </c>
      <c r="AD553" s="349"/>
      <c r="AE553" s="349"/>
      <c r="AF553" s="349"/>
      <c r="AG553" s="349"/>
      <c r="AH553" s="349"/>
      <c r="AI553" s="349"/>
      <c r="AJ553" s="349"/>
      <c r="AK553" s="349"/>
      <c r="AL553" s="349" t="str">
        <f>IFERROR(VLOOKUP(AB553,CONTROLES!$A$5:$Y$297,2,FALSE),"")</f>
        <v/>
      </c>
      <c r="AM553" s="349"/>
      <c r="AN553" s="349"/>
      <c r="AO553" s="350" t="str">
        <f>IFERROR(VLOOKUP(Y553,CONTROLES!$A$6:$Y$25,24,FALSE),"")</f>
        <v/>
      </c>
      <c r="AP553" s="350" t="str">
        <f>IFERROR(VLOOKUP(Z553,CONTROLES!$A$6:$Y$25,24,FALSE),"")</f>
        <v/>
      </c>
      <c r="AQ553" s="350" t="str">
        <f>IFERROR(VLOOKUP(AA553,CONTROLES!$A$6:$Y$25,24,FALSE),"")</f>
        <v/>
      </c>
      <c r="AR553" s="350" t="str">
        <f>IFERROR(VLOOKUP(AB553,CONTROLES!$A$6:$Y$25,24,FALSE),"")</f>
        <v/>
      </c>
      <c r="AS553" s="349" t="str">
        <f>IFERROR(VLOOKUP(Y553,CONTROLES!$A$6:$Y$25,5,FALSE),"")</f>
        <v/>
      </c>
      <c r="AT553" s="349" t="str">
        <f>IFERROR(VLOOKUP(Z553,CONTROLES!$A$6:$Y$25,5,FALSE),"")</f>
        <v/>
      </c>
      <c r="AU553" s="349" t="str">
        <f>IFERROR(VLOOKUP(AA553,CONTROLES!$A$6:$Y$25,5,FALSE),"")</f>
        <v/>
      </c>
      <c r="AV553" s="349" t="str">
        <f>IFERROR(VLOOKUP(AB553,CONTROLES!$A$6:$Y$25,5,FALSE),"")</f>
        <v/>
      </c>
      <c r="AW553" s="351">
        <f t="shared" si="59"/>
        <v>0</v>
      </c>
      <c r="AX553" s="351">
        <f t="shared" si="60"/>
        <v>0</v>
      </c>
      <c r="AY553" s="529"/>
      <c r="AZ553" s="460"/>
      <c r="BA553" s="457"/>
      <c r="BB553" s="458"/>
      <c r="BC553" s="460"/>
      <c r="BD553" s="462"/>
      <c r="BE553" s="526"/>
      <c r="BF553" s="619"/>
      <c r="BG553" s="620"/>
      <c r="BH553" s="492"/>
      <c r="BI553" s="530"/>
      <c r="BJ553" s="475"/>
      <c r="BK553" s="475"/>
    </row>
    <row r="554" spans="1:63" ht="14.25" customHeight="1" x14ac:dyDescent="0.25">
      <c r="A554" s="564"/>
      <c r="B554" s="566"/>
      <c r="C554" s="595"/>
      <c r="D554" s="481"/>
      <c r="E554" s="475"/>
      <c r="F554" s="636"/>
      <c r="G554" s="636"/>
      <c r="H554" s="636"/>
      <c r="I554" s="481"/>
      <c r="J554" s="346"/>
      <c r="K554" s="347"/>
      <c r="L554" s="595"/>
      <c r="M554" s="595"/>
      <c r="N554" s="622"/>
      <c r="O554" s="477"/>
      <c r="P554" s="477"/>
      <c r="Q554" s="477"/>
      <c r="R554" s="595"/>
      <c r="S554" s="348"/>
      <c r="T554" s="348">
        <f>IFERROR(VLOOKUP($S554,TABLAS!$A$10:$B$14,2,FALSE),0)</f>
        <v>0</v>
      </c>
      <c r="U554" s="477"/>
      <c r="V554" s="524"/>
      <c r="W554" s="524"/>
      <c r="X554" s="526"/>
      <c r="Y554" s="349"/>
      <c r="Z554" s="349"/>
      <c r="AA554" s="349"/>
      <c r="AB554" s="349"/>
      <c r="AC554" s="349" t="e">
        <f>VLOOKUP(Y554,CONTROLES!$A$6:$Y$1048576,2,FALSE)</f>
        <v>#N/A</v>
      </c>
      <c r="AD554" s="349"/>
      <c r="AE554" s="349"/>
      <c r="AF554" s="349"/>
      <c r="AG554" s="349"/>
      <c r="AH554" s="349"/>
      <c r="AI554" s="349"/>
      <c r="AJ554" s="349"/>
      <c r="AK554" s="349"/>
      <c r="AL554" s="349" t="str">
        <f>IFERROR(VLOOKUP(AB554,CONTROLES!$A$5:$Y$297,2,FALSE),"")</f>
        <v/>
      </c>
      <c r="AM554" s="349"/>
      <c r="AN554" s="349"/>
      <c r="AO554" s="350" t="str">
        <f>IFERROR(VLOOKUP(Y554,CONTROLES!$A$6:$Y$25,24,FALSE),"")</f>
        <v/>
      </c>
      <c r="AP554" s="350" t="str">
        <f>IFERROR(VLOOKUP(Z554,CONTROLES!$A$6:$Y$25,24,FALSE),"")</f>
        <v/>
      </c>
      <c r="AQ554" s="350" t="str">
        <f>IFERROR(VLOOKUP(AA554,CONTROLES!$A$6:$Y$25,24,FALSE),"")</f>
        <v/>
      </c>
      <c r="AR554" s="350" t="str">
        <f>IFERROR(VLOOKUP(AB554,CONTROLES!$A$6:$Y$25,24,FALSE),"")</f>
        <v/>
      </c>
      <c r="AS554" s="349" t="str">
        <f>IFERROR(VLOOKUP(Y554,CONTROLES!$A$6:$Y$25,5,FALSE),"")</f>
        <v/>
      </c>
      <c r="AT554" s="349" t="str">
        <f>IFERROR(VLOOKUP(Z554,CONTROLES!$A$6:$Y$25,5,FALSE),"")</f>
        <v/>
      </c>
      <c r="AU554" s="349" t="str">
        <f>IFERROR(VLOOKUP(AA554,CONTROLES!$A$6:$Y$25,5,FALSE),"")</f>
        <v/>
      </c>
      <c r="AV554" s="349" t="str">
        <f>IFERROR(VLOOKUP(AB554,CONTROLES!$A$6:$Y$25,5,FALSE),"")</f>
        <v/>
      </c>
      <c r="AW554" s="351">
        <f t="shared" si="59"/>
        <v>0</v>
      </c>
      <c r="AX554" s="351">
        <f t="shared" si="60"/>
        <v>0</v>
      </c>
      <c r="AY554" s="529"/>
      <c r="AZ554" s="460"/>
      <c r="BA554" s="457"/>
      <c r="BB554" s="458"/>
      <c r="BC554" s="460"/>
      <c r="BD554" s="462"/>
      <c r="BE554" s="526"/>
      <c r="BF554" s="619"/>
      <c r="BG554" s="620"/>
      <c r="BH554" s="492"/>
      <c r="BI554" s="530"/>
      <c r="BJ554" s="475"/>
      <c r="BK554" s="475"/>
    </row>
    <row r="555" spans="1:63" ht="14.25" customHeight="1" x14ac:dyDescent="0.25">
      <c r="A555" s="564"/>
      <c r="B555" s="566"/>
      <c r="C555" s="595"/>
      <c r="D555" s="481"/>
      <c r="E555" s="475"/>
      <c r="F555" s="636"/>
      <c r="G555" s="636"/>
      <c r="H555" s="636"/>
      <c r="I555" s="481"/>
      <c r="J555" s="346"/>
      <c r="K555" s="347"/>
      <c r="L555" s="595"/>
      <c r="M555" s="595"/>
      <c r="N555" s="622"/>
      <c r="O555" s="477"/>
      <c r="P555" s="477"/>
      <c r="Q555" s="477"/>
      <c r="R555" s="595"/>
      <c r="S555" s="348"/>
      <c r="T555" s="348">
        <f>IFERROR(VLOOKUP($S555,TABLAS!$A$10:$B$14,2,FALSE),0)</f>
        <v>0</v>
      </c>
      <c r="U555" s="477"/>
      <c r="V555" s="524"/>
      <c r="W555" s="524"/>
      <c r="X555" s="526"/>
      <c r="Y555" s="349"/>
      <c r="Z555" s="349"/>
      <c r="AA555" s="349"/>
      <c r="AB555" s="349"/>
      <c r="AC555" s="349" t="e">
        <f>VLOOKUP(Y555,CONTROLES!$A$6:$Y$1048576,2,FALSE)</f>
        <v>#N/A</v>
      </c>
      <c r="AD555" s="349"/>
      <c r="AE555" s="349"/>
      <c r="AF555" s="349"/>
      <c r="AG555" s="349"/>
      <c r="AH555" s="349"/>
      <c r="AI555" s="349"/>
      <c r="AJ555" s="349"/>
      <c r="AK555" s="349"/>
      <c r="AL555" s="349" t="str">
        <f>IFERROR(VLOOKUP(AB555,CONTROLES!$A$5:$Y$297,2,FALSE),"")</f>
        <v/>
      </c>
      <c r="AM555" s="349"/>
      <c r="AN555" s="349"/>
      <c r="AO555" s="350" t="str">
        <f>IFERROR(VLOOKUP(Y555,CONTROLES!$A$6:$Y$25,24,FALSE),"")</f>
        <v/>
      </c>
      <c r="AP555" s="350" t="str">
        <f>IFERROR(VLOOKUP(Z555,CONTROLES!$A$6:$Y$25,24,FALSE),"")</f>
        <v/>
      </c>
      <c r="AQ555" s="350" t="str">
        <f>IFERROR(VLOOKUP(AA555,CONTROLES!$A$6:$Y$25,24,FALSE),"")</f>
        <v/>
      </c>
      <c r="AR555" s="350" t="str">
        <f>IFERROR(VLOOKUP(AB555,CONTROLES!$A$6:$Y$25,24,FALSE),"")</f>
        <v/>
      </c>
      <c r="AS555" s="349" t="str">
        <f>IFERROR(VLOOKUP(Y555,CONTROLES!$A$6:$Y$25,5,FALSE),"")</f>
        <v/>
      </c>
      <c r="AT555" s="349" t="str">
        <f>IFERROR(VLOOKUP(Z555,CONTROLES!$A$6:$Y$25,5,FALSE),"")</f>
        <v/>
      </c>
      <c r="AU555" s="349" t="str">
        <f>IFERROR(VLOOKUP(AA555,CONTROLES!$A$6:$Y$25,5,FALSE),"")</f>
        <v/>
      </c>
      <c r="AV555" s="349" t="str">
        <f>IFERROR(VLOOKUP(AB555,CONTROLES!$A$6:$Y$25,5,FALSE),"")</f>
        <v/>
      </c>
      <c r="AW555" s="351">
        <f t="shared" si="59"/>
        <v>0</v>
      </c>
      <c r="AX555" s="351">
        <f t="shared" si="60"/>
        <v>0</v>
      </c>
      <c r="AY555" s="529"/>
      <c r="AZ555" s="460"/>
      <c r="BA555" s="457"/>
      <c r="BB555" s="458"/>
      <c r="BC555" s="460"/>
      <c r="BD555" s="462"/>
      <c r="BE555" s="526"/>
      <c r="BF555" s="619"/>
      <c r="BG555" s="620"/>
      <c r="BH555" s="492"/>
      <c r="BI555" s="530"/>
      <c r="BJ555" s="475"/>
      <c r="BK555" s="475"/>
    </row>
    <row r="556" spans="1:63" ht="14.25" customHeight="1" x14ac:dyDescent="0.25">
      <c r="A556" s="564"/>
      <c r="B556" s="567"/>
      <c r="C556" s="595"/>
      <c r="D556" s="482"/>
      <c r="E556" s="475"/>
      <c r="F556" s="636"/>
      <c r="G556" s="636"/>
      <c r="H556" s="636"/>
      <c r="I556" s="482"/>
      <c r="J556" s="346"/>
      <c r="K556" s="347"/>
      <c r="L556" s="595"/>
      <c r="M556" s="595"/>
      <c r="N556" s="622"/>
      <c r="O556" s="477"/>
      <c r="P556" s="477"/>
      <c r="Q556" s="477"/>
      <c r="R556" s="595"/>
      <c r="S556" s="348"/>
      <c r="T556" s="348">
        <f>IFERROR(VLOOKUP($S556,TABLAS!$A$10:$B$14,2,FALSE),0)</f>
        <v>0</v>
      </c>
      <c r="U556" s="477"/>
      <c r="V556" s="524"/>
      <c r="W556" s="524"/>
      <c r="X556" s="526"/>
      <c r="Y556" s="349"/>
      <c r="Z556" s="349"/>
      <c r="AA556" s="349"/>
      <c r="AB556" s="349"/>
      <c r="AC556" s="349" t="e">
        <f>VLOOKUP(Y556,CONTROLES!$A$6:$Y$1048576,2,FALSE)</f>
        <v>#N/A</v>
      </c>
      <c r="AD556" s="349"/>
      <c r="AE556" s="349"/>
      <c r="AF556" s="349"/>
      <c r="AG556" s="349"/>
      <c r="AH556" s="349"/>
      <c r="AI556" s="349"/>
      <c r="AJ556" s="349"/>
      <c r="AK556" s="349"/>
      <c r="AL556" s="349" t="str">
        <f>IFERROR(VLOOKUP(AB556,CONTROLES!$A$5:$Y$297,2,FALSE),"")</f>
        <v/>
      </c>
      <c r="AM556" s="349"/>
      <c r="AN556" s="349"/>
      <c r="AO556" s="350" t="str">
        <f>IFERROR(VLOOKUP(Y556,CONTROLES!$A$6:$Y$25,24,FALSE),"")</f>
        <v/>
      </c>
      <c r="AP556" s="350" t="str">
        <f>IFERROR(VLOOKUP(Z556,CONTROLES!$A$6:$Y$25,24,FALSE),"")</f>
        <v/>
      </c>
      <c r="AQ556" s="350" t="str">
        <f>IFERROR(VLOOKUP(AA556,CONTROLES!$A$6:$Y$25,24,FALSE),"")</f>
        <v/>
      </c>
      <c r="AR556" s="350" t="str">
        <f>IFERROR(VLOOKUP(AB556,CONTROLES!$A$6:$Y$25,24,FALSE),"")</f>
        <v/>
      </c>
      <c r="AS556" s="349" t="str">
        <f>IFERROR(VLOOKUP(Y556,CONTROLES!$A$6:$Y$25,5,FALSE),"")</f>
        <v/>
      </c>
      <c r="AT556" s="349" t="str">
        <f>IFERROR(VLOOKUP(Z556,CONTROLES!$A$6:$Y$25,5,FALSE),"")</f>
        <v/>
      </c>
      <c r="AU556" s="349" t="str">
        <f>IFERROR(VLOOKUP(AA556,CONTROLES!$A$6:$Y$25,5,FALSE),"")</f>
        <v/>
      </c>
      <c r="AV556" s="349" t="str">
        <f>IFERROR(VLOOKUP(AB556,CONTROLES!$A$6:$Y$25,5,FALSE),"")</f>
        <v/>
      </c>
      <c r="AW556" s="351">
        <f t="shared" si="59"/>
        <v>0</v>
      </c>
      <c r="AX556" s="351">
        <f t="shared" si="60"/>
        <v>0</v>
      </c>
      <c r="AY556" s="551"/>
      <c r="AZ556" s="460"/>
      <c r="BA556" s="552"/>
      <c r="BB556" s="458"/>
      <c r="BC556" s="460"/>
      <c r="BD556" s="462"/>
      <c r="BE556" s="526"/>
      <c r="BF556" s="630"/>
      <c r="BG556" s="620"/>
      <c r="BH556" s="554"/>
      <c r="BI556" s="530"/>
      <c r="BJ556" s="475"/>
      <c r="BK556" s="475"/>
    </row>
    <row r="557" spans="1:63" ht="14.25" customHeight="1" x14ac:dyDescent="0.25">
      <c r="A557" s="564">
        <f>A550+1</f>
        <v>79</v>
      </c>
      <c r="B557" s="565" t="s">
        <v>758</v>
      </c>
      <c r="C557" s="595" t="s">
        <v>534</v>
      </c>
      <c r="D557" s="475" t="s">
        <v>759</v>
      </c>
      <c r="E557" s="476" t="s">
        <v>760</v>
      </c>
      <c r="F557" s="636" t="s">
        <v>132</v>
      </c>
      <c r="G557" s="636" t="s">
        <v>681</v>
      </c>
      <c r="H557" s="636" t="s">
        <v>134</v>
      </c>
      <c r="I557" s="476" t="s">
        <v>761</v>
      </c>
      <c r="J557" s="346">
        <v>1</v>
      </c>
      <c r="K557" s="347" t="s">
        <v>762</v>
      </c>
      <c r="L557" s="595" t="s">
        <v>763</v>
      </c>
      <c r="M557" s="595" t="s">
        <v>160</v>
      </c>
      <c r="N557" s="622" t="s">
        <v>161</v>
      </c>
      <c r="O557" s="477" t="s">
        <v>162</v>
      </c>
      <c r="P557" s="477" t="s">
        <v>652</v>
      </c>
      <c r="Q557" s="477" t="s">
        <v>747</v>
      </c>
      <c r="R557" s="595" t="s">
        <v>544</v>
      </c>
      <c r="S557" s="348" t="s">
        <v>146</v>
      </c>
      <c r="T557" s="348">
        <f>IFERROR(VLOOKUP($S557,TABLAS!$A$10:$B$14,2,FALSE),0)</f>
        <v>3</v>
      </c>
      <c r="U557" s="477" t="s">
        <v>145</v>
      </c>
      <c r="V557" s="524">
        <f>IFERROR(VLOOKUP($U557,#REF!,2,FALSE),0)</f>
        <v>0</v>
      </c>
      <c r="W557" s="524">
        <f>MAX($T557:$T563)*V557</f>
        <v>0</v>
      </c>
      <c r="X557" s="526" t="b">
        <f>IF(OR(W557="11",W557="12",W557="21",W557="22",W557="31"),"BAJO",IF(OR(W557="13",W557="23",W557="32",W557="41"),"LEVE",IF(OR(W557="14",W557="15",W557="24",W557="33",W557="43",W557="42",W557="52",W557="51"),"MODERADO",IF(OR(W557="25",W557="34",W557="35",W557="44",W557="45",W557="53",W557="54",W557="55"),"IMPORTANTE"))))</f>
        <v>0</v>
      </c>
      <c r="Y557" s="349">
        <v>246</v>
      </c>
      <c r="Z557" s="349"/>
      <c r="AA557" s="349"/>
      <c r="AB557" s="349"/>
      <c r="AC557" s="349" t="str">
        <f>VLOOKUP(Y557,CONTROLES!$A$6:$Y$1048576,2,FALSE)</f>
        <v>Proveedor  idoneo para la administración de la página Web</v>
      </c>
      <c r="AD557" s="349"/>
      <c r="AE557" s="349"/>
      <c r="AF557" s="349"/>
      <c r="AG557" s="349"/>
      <c r="AH557" s="349"/>
      <c r="AI557" s="349"/>
      <c r="AJ557" s="349"/>
      <c r="AK557" s="349"/>
      <c r="AL557" s="349" t="str">
        <f>IFERROR(VLOOKUP(AB557,CONTROLES!$A$5:$Y$297,2,FALSE),"")</f>
        <v/>
      </c>
      <c r="AM557" s="349"/>
      <c r="AN557" s="349"/>
      <c r="AO557" s="350" t="str">
        <f>IFERROR(VLOOKUP(Y557,CONTROLES!$A$6:$Y$25,24,FALSE),"")</f>
        <v/>
      </c>
      <c r="AP557" s="350" t="str">
        <f>IFERROR(VLOOKUP(Z557,CONTROLES!$A$6:$Y$25,24,FALSE),"")</f>
        <v/>
      </c>
      <c r="AQ557" s="350" t="str">
        <f>IFERROR(VLOOKUP(AA557,CONTROLES!$A$6:$Y$25,24,FALSE),"")</f>
        <v/>
      </c>
      <c r="AR557" s="350" t="str">
        <f>IFERROR(VLOOKUP(AB557,CONTROLES!$A$6:$Y$25,24,FALSE),"")</f>
        <v/>
      </c>
      <c r="AS557" s="349" t="str">
        <f>IFERROR(VLOOKUP(Y557,CONTROLES!$A$6:$Y$25,5,FALSE),"")</f>
        <v/>
      </c>
      <c r="AT557" s="349" t="str">
        <f>IFERROR(VLOOKUP(Z557,CONTROLES!$A$6:$Y$25,5,FALSE),"")</f>
        <v/>
      </c>
      <c r="AU557" s="349" t="str">
        <f>IFERROR(VLOOKUP(AA557,CONTROLES!$A$6:$Y$25,5,FALSE),"")</f>
        <v/>
      </c>
      <c r="AV557" s="349" t="str">
        <f>IFERROR(VLOOKUP(AB557,CONTROLES!$A$6:$Y$25,5,FALSE),"")</f>
        <v/>
      </c>
      <c r="AW557" s="351">
        <f t="shared" si="59"/>
        <v>0</v>
      </c>
      <c r="AX557" s="351">
        <f t="shared" si="60"/>
        <v>0</v>
      </c>
      <c r="AY557" s="528" t="str">
        <f>IF(MAX(AX557:AX563)&gt;MAX(BF557:BF563),"Consecuencia",IF(MAX(AX557:AX563)&gt;MAX(BF557:BF563),"Probabilidad",""))</f>
        <v/>
      </c>
      <c r="AZ557" s="460">
        <f>IF(AY557="Probabilidad",MAX(BF557:BF563),MAX(AX557:AX563))</f>
        <v>0</v>
      </c>
      <c r="BA557" s="456" t="str" cm="1">
        <f t="array" ref="BA557">IF(OR(AY557="Consecuencia",AY557="Probabilidad"),IF(AZ557&lt;CONTROLES!$AA$16:$AB$16,IF(AND(AZ557&gt;=CONTROLES!$AA$15,AZ557&lt;CONTROLES!$AB$15),CONTROLES!$AC$15,IF(AND(AZ557&gt;=CONTROLES!$AA$14,AZ557&lt;CONTROLES!$AB$14),CONTROLES!$AC$14,IF(AND(AZ557&gt;=CONTROLES!$AA$13,AZ557&lt;CONTROLES!$AB$13),CONTROLES!$AC$13,IF(AND(AZ557&gt;=CONTROLES!$AA$12,AZ557&lt;=CONTROLES!$AB$12),CONTROLES!$AC$12))))),"")</f>
        <v/>
      </c>
      <c r="BB557" s="458" t="s">
        <v>144</v>
      </c>
      <c r="BC557" s="460">
        <f>VLOOKUP(BB557,TABLAS!$A$10:$B$14,2,FALSE)</f>
        <v>5</v>
      </c>
      <c r="BD557" s="462" t="s">
        <v>211</v>
      </c>
      <c r="BE557" s="526">
        <f>VLOOKUP(BD557,TABLAS!$A$2:$B$6,2,FALSE)</f>
        <v>2</v>
      </c>
      <c r="BF557" s="618" t="str">
        <f>BC557&amp;BE557</f>
        <v>52</v>
      </c>
      <c r="BG557" s="620" t="str">
        <f>IF(OR(BF557="11",BF557="12",BF557="21",BF557="22",BF557="31"),"BAJO",IF(OR(BF557="13",BF557="23",BF557="32",BF557="41"),"LEVE",IF(OR(BF557="14",BF557="15",BF557="24",BF557="33",BF557="43",BF557="42",BF557="52",BF557="51"),"MODERADO",IF(OR(BF557="25",BF557="34",BF557="35",BF557="44",BF557="45",BF557="53",BF557="54",BF557="55"),"IMPORTANTE",""))))</f>
        <v>MODERADO</v>
      </c>
      <c r="BH557" s="491" t="s">
        <v>148</v>
      </c>
      <c r="BI557" s="530" t="s">
        <v>189</v>
      </c>
      <c r="BJ557" s="475" t="str">
        <f>IF(BH557="SI","NO","SI")</f>
        <v>NO</v>
      </c>
      <c r="BK557" s="475"/>
    </row>
    <row r="558" spans="1:63" ht="14.25" customHeight="1" x14ac:dyDescent="0.25">
      <c r="A558" s="564"/>
      <c r="B558" s="566"/>
      <c r="C558" s="595"/>
      <c r="D558" s="475"/>
      <c r="E558" s="481"/>
      <c r="F558" s="636"/>
      <c r="G558" s="636"/>
      <c r="H558" s="636"/>
      <c r="I558" s="481"/>
      <c r="J558" s="346"/>
      <c r="K558" s="347"/>
      <c r="L558" s="595"/>
      <c r="M558" s="595"/>
      <c r="N558" s="622"/>
      <c r="O558" s="477"/>
      <c r="P558" s="477"/>
      <c r="Q558" s="477"/>
      <c r="R558" s="595"/>
      <c r="S558" s="348"/>
      <c r="T558" s="348">
        <f>IFERROR(VLOOKUP($S558,TABLAS!$A$10:$B$14,2,FALSE),0)</f>
        <v>0</v>
      </c>
      <c r="U558" s="477"/>
      <c r="V558" s="524"/>
      <c r="W558" s="524"/>
      <c r="X558" s="526"/>
      <c r="Y558" s="349"/>
      <c r="Z558" s="349"/>
      <c r="AA558" s="349"/>
      <c r="AB558" s="349"/>
      <c r="AC558" s="349" t="e">
        <f>VLOOKUP(Y558,CONTROLES!$A$6:$Y$1048576,2,FALSE)</f>
        <v>#N/A</v>
      </c>
      <c r="AD558" s="349"/>
      <c r="AE558" s="349"/>
      <c r="AF558" s="349"/>
      <c r="AG558" s="349"/>
      <c r="AH558" s="349"/>
      <c r="AI558" s="349"/>
      <c r="AJ558" s="349"/>
      <c r="AK558" s="349"/>
      <c r="AL558" s="349" t="str">
        <f>IFERROR(VLOOKUP(AB558,CONTROLES!$A$5:$Y$297,2,FALSE),"")</f>
        <v/>
      </c>
      <c r="AM558" s="349"/>
      <c r="AN558" s="349"/>
      <c r="AO558" s="350" t="str">
        <f>IFERROR(VLOOKUP(Y558,CONTROLES!$A$6:$Y$25,24,FALSE),"")</f>
        <v/>
      </c>
      <c r="AP558" s="350" t="str">
        <f>IFERROR(VLOOKUP(Z558,CONTROLES!$A$6:$Y$25,24,FALSE),"")</f>
        <v/>
      </c>
      <c r="AQ558" s="350" t="str">
        <f>IFERROR(VLOOKUP(AA558,CONTROLES!$A$6:$Y$25,24,FALSE),"")</f>
        <v/>
      </c>
      <c r="AR558" s="350" t="str">
        <f>IFERROR(VLOOKUP(AB558,CONTROLES!$A$6:$Y$25,24,FALSE),"")</f>
        <v/>
      </c>
      <c r="AS558" s="349" t="str">
        <f>IFERROR(VLOOKUP(Y558,CONTROLES!$A$6:$Y$25,5,FALSE),"")</f>
        <v/>
      </c>
      <c r="AT558" s="349" t="str">
        <f>IFERROR(VLOOKUP(Z558,CONTROLES!$A$6:$Y$25,5,FALSE),"")</f>
        <v/>
      </c>
      <c r="AU558" s="349" t="str">
        <f>IFERROR(VLOOKUP(AA558,CONTROLES!$A$6:$Y$25,5,FALSE),"")</f>
        <v/>
      </c>
      <c r="AV558" s="349" t="str">
        <f>IFERROR(VLOOKUP(AB558,CONTROLES!$A$6:$Y$25,5,FALSE),"")</f>
        <v/>
      </c>
      <c r="AW558" s="351">
        <f t="shared" si="59"/>
        <v>0</v>
      </c>
      <c r="AX558" s="351">
        <f t="shared" si="60"/>
        <v>0</v>
      </c>
      <c r="AY558" s="529"/>
      <c r="AZ558" s="460"/>
      <c r="BA558" s="457"/>
      <c r="BB558" s="458"/>
      <c r="BC558" s="460"/>
      <c r="BD558" s="462"/>
      <c r="BE558" s="526"/>
      <c r="BF558" s="619"/>
      <c r="BG558" s="620"/>
      <c r="BH558" s="492"/>
      <c r="BI558" s="530"/>
      <c r="BJ558" s="475"/>
      <c r="BK558" s="475"/>
    </row>
    <row r="559" spans="1:63" ht="14.25" customHeight="1" x14ac:dyDescent="0.25">
      <c r="A559" s="564"/>
      <c r="B559" s="566"/>
      <c r="C559" s="595"/>
      <c r="D559" s="475"/>
      <c r="E559" s="481"/>
      <c r="F559" s="636"/>
      <c r="G559" s="636"/>
      <c r="H559" s="636"/>
      <c r="I559" s="481"/>
      <c r="J559" s="346"/>
      <c r="K559" s="347"/>
      <c r="L559" s="595"/>
      <c r="M559" s="595"/>
      <c r="N559" s="622"/>
      <c r="O559" s="477"/>
      <c r="P559" s="477"/>
      <c r="Q559" s="477"/>
      <c r="R559" s="595"/>
      <c r="S559" s="348"/>
      <c r="T559" s="348">
        <f>IFERROR(VLOOKUP($S559,TABLAS!$A$10:$B$14,2,FALSE),0)</f>
        <v>0</v>
      </c>
      <c r="U559" s="477"/>
      <c r="V559" s="524"/>
      <c r="W559" s="524"/>
      <c r="X559" s="526"/>
      <c r="Y559" s="349"/>
      <c r="Z559" s="349"/>
      <c r="AA559" s="349"/>
      <c r="AB559" s="349"/>
      <c r="AC559" s="349" t="e">
        <f>VLOOKUP(Y559,CONTROLES!$A$6:$Y$1048576,2,FALSE)</f>
        <v>#N/A</v>
      </c>
      <c r="AD559" s="349"/>
      <c r="AE559" s="349"/>
      <c r="AF559" s="349"/>
      <c r="AG559" s="349"/>
      <c r="AH559" s="349"/>
      <c r="AI559" s="349"/>
      <c r="AJ559" s="349"/>
      <c r="AK559" s="349"/>
      <c r="AL559" s="349" t="str">
        <f>IFERROR(VLOOKUP(AB559,CONTROLES!$A$5:$Y$297,2,FALSE),"")</f>
        <v/>
      </c>
      <c r="AM559" s="349"/>
      <c r="AN559" s="349"/>
      <c r="AO559" s="350" t="str">
        <f>IFERROR(VLOOKUP(Y559,CONTROLES!$A$6:$Y$25,24,FALSE),"")</f>
        <v/>
      </c>
      <c r="AP559" s="350" t="str">
        <f>IFERROR(VLOOKUP(Z559,CONTROLES!$A$6:$Y$25,24,FALSE),"")</f>
        <v/>
      </c>
      <c r="AQ559" s="350" t="str">
        <f>IFERROR(VLOOKUP(AA559,CONTROLES!$A$6:$Y$25,24,FALSE),"")</f>
        <v/>
      </c>
      <c r="AR559" s="350" t="str">
        <f>IFERROR(VLOOKUP(AB559,CONTROLES!$A$6:$Y$25,24,FALSE),"")</f>
        <v/>
      </c>
      <c r="AS559" s="349" t="str">
        <f>IFERROR(VLOOKUP(Y559,CONTROLES!$A$6:$Y$25,5,FALSE),"")</f>
        <v/>
      </c>
      <c r="AT559" s="349" t="str">
        <f>IFERROR(VLOOKUP(Z559,CONTROLES!$A$6:$Y$25,5,FALSE),"")</f>
        <v/>
      </c>
      <c r="AU559" s="349" t="str">
        <f>IFERROR(VLOOKUP(AA559,CONTROLES!$A$6:$Y$25,5,FALSE),"")</f>
        <v/>
      </c>
      <c r="AV559" s="349" t="str">
        <f>IFERROR(VLOOKUP(AB559,CONTROLES!$A$6:$Y$25,5,FALSE),"")</f>
        <v/>
      </c>
      <c r="AW559" s="351">
        <f t="shared" si="59"/>
        <v>0</v>
      </c>
      <c r="AX559" s="351">
        <f t="shared" si="60"/>
        <v>0</v>
      </c>
      <c r="AY559" s="529"/>
      <c r="AZ559" s="460"/>
      <c r="BA559" s="457"/>
      <c r="BB559" s="458"/>
      <c r="BC559" s="460"/>
      <c r="BD559" s="462"/>
      <c r="BE559" s="526"/>
      <c r="BF559" s="619"/>
      <c r="BG559" s="620"/>
      <c r="BH559" s="492"/>
      <c r="BI559" s="530"/>
      <c r="BJ559" s="475"/>
      <c r="BK559" s="475"/>
    </row>
    <row r="560" spans="1:63" ht="14.25" customHeight="1" x14ac:dyDescent="0.25">
      <c r="A560" s="564"/>
      <c r="B560" s="566"/>
      <c r="C560" s="595"/>
      <c r="D560" s="475"/>
      <c r="E560" s="481"/>
      <c r="F560" s="636"/>
      <c r="G560" s="636"/>
      <c r="H560" s="636"/>
      <c r="I560" s="481"/>
      <c r="J560" s="346"/>
      <c r="K560" s="347"/>
      <c r="L560" s="595"/>
      <c r="M560" s="595"/>
      <c r="N560" s="622"/>
      <c r="O560" s="477"/>
      <c r="P560" s="477"/>
      <c r="Q560" s="477"/>
      <c r="R560" s="595"/>
      <c r="S560" s="348"/>
      <c r="T560" s="348">
        <f>IFERROR(VLOOKUP($S560,TABLAS!$A$10:$B$14,2,FALSE),0)</f>
        <v>0</v>
      </c>
      <c r="U560" s="477"/>
      <c r="V560" s="524"/>
      <c r="W560" s="524"/>
      <c r="X560" s="526"/>
      <c r="Y560" s="349"/>
      <c r="Z560" s="349"/>
      <c r="AA560" s="349"/>
      <c r="AB560" s="349"/>
      <c r="AC560" s="349" t="e">
        <f>VLOOKUP(Y560,CONTROLES!$A$6:$Y$1048576,2,FALSE)</f>
        <v>#N/A</v>
      </c>
      <c r="AD560" s="349"/>
      <c r="AE560" s="349"/>
      <c r="AF560" s="349"/>
      <c r="AG560" s="349"/>
      <c r="AH560" s="349"/>
      <c r="AI560" s="349"/>
      <c r="AJ560" s="349"/>
      <c r="AK560" s="349"/>
      <c r="AL560" s="349" t="str">
        <f>IFERROR(VLOOKUP(AB560,CONTROLES!$A$5:$Y$297,2,FALSE),"")</f>
        <v/>
      </c>
      <c r="AM560" s="349"/>
      <c r="AN560" s="349"/>
      <c r="AO560" s="350" t="str">
        <f>IFERROR(VLOOKUP(Y560,CONTROLES!$A$6:$Y$25,24,FALSE),"")</f>
        <v/>
      </c>
      <c r="AP560" s="350" t="str">
        <f>IFERROR(VLOOKUP(Z560,CONTROLES!$A$6:$Y$25,24,FALSE),"")</f>
        <v/>
      </c>
      <c r="AQ560" s="350" t="str">
        <f>IFERROR(VLOOKUP(AA560,CONTROLES!$A$6:$Y$25,24,FALSE),"")</f>
        <v/>
      </c>
      <c r="AR560" s="350" t="str">
        <f>IFERROR(VLOOKUP(AB560,CONTROLES!$A$6:$Y$25,24,FALSE),"")</f>
        <v/>
      </c>
      <c r="AS560" s="349" t="str">
        <f>IFERROR(VLOOKUP(Y560,CONTROLES!$A$6:$Y$25,5,FALSE),"")</f>
        <v/>
      </c>
      <c r="AT560" s="349" t="str">
        <f>IFERROR(VLOOKUP(Z560,CONTROLES!$A$6:$Y$25,5,FALSE),"")</f>
        <v/>
      </c>
      <c r="AU560" s="349" t="str">
        <f>IFERROR(VLOOKUP(AA560,CONTROLES!$A$6:$Y$25,5,FALSE),"")</f>
        <v/>
      </c>
      <c r="AV560" s="349" t="str">
        <f>IFERROR(VLOOKUP(AB560,CONTROLES!$A$6:$Y$25,5,FALSE),"")</f>
        <v/>
      </c>
      <c r="AW560" s="351">
        <f t="shared" si="59"/>
        <v>0</v>
      </c>
      <c r="AX560" s="351">
        <f t="shared" si="60"/>
        <v>0</v>
      </c>
      <c r="AY560" s="529"/>
      <c r="AZ560" s="460"/>
      <c r="BA560" s="457"/>
      <c r="BB560" s="458"/>
      <c r="BC560" s="460"/>
      <c r="BD560" s="462"/>
      <c r="BE560" s="526"/>
      <c r="BF560" s="619"/>
      <c r="BG560" s="620"/>
      <c r="BH560" s="492"/>
      <c r="BI560" s="530"/>
      <c r="BJ560" s="475"/>
      <c r="BK560" s="475"/>
    </row>
    <row r="561" spans="1:63" ht="14.25" customHeight="1" x14ac:dyDescent="0.25">
      <c r="A561" s="564"/>
      <c r="B561" s="566"/>
      <c r="C561" s="595"/>
      <c r="D561" s="475"/>
      <c r="E561" s="481"/>
      <c r="F561" s="636"/>
      <c r="G561" s="636"/>
      <c r="H561" s="636"/>
      <c r="I561" s="481"/>
      <c r="J561" s="346"/>
      <c r="K561" s="347"/>
      <c r="L561" s="595"/>
      <c r="M561" s="595"/>
      <c r="N561" s="622"/>
      <c r="O561" s="477"/>
      <c r="P561" s="477"/>
      <c r="Q561" s="477"/>
      <c r="R561" s="595"/>
      <c r="S561" s="348"/>
      <c r="T561" s="348">
        <f>IFERROR(VLOOKUP($S561,TABLAS!$A$10:$B$14,2,FALSE),0)</f>
        <v>0</v>
      </c>
      <c r="U561" s="477"/>
      <c r="V561" s="524"/>
      <c r="W561" s="524"/>
      <c r="X561" s="526"/>
      <c r="Y561" s="349"/>
      <c r="Z561" s="349"/>
      <c r="AA561" s="349"/>
      <c r="AB561" s="349"/>
      <c r="AC561" s="349" t="e">
        <f>VLOOKUP(Y561,CONTROLES!$A$6:$Y$1048576,2,FALSE)</f>
        <v>#N/A</v>
      </c>
      <c r="AD561" s="349"/>
      <c r="AE561" s="349"/>
      <c r="AF561" s="349"/>
      <c r="AG561" s="349"/>
      <c r="AH561" s="349"/>
      <c r="AI561" s="349"/>
      <c r="AJ561" s="349"/>
      <c r="AK561" s="349"/>
      <c r="AL561" s="349" t="str">
        <f>IFERROR(VLOOKUP(AB561,CONTROLES!$A$5:$Y$297,2,FALSE),"")</f>
        <v/>
      </c>
      <c r="AM561" s="349"/>
      <c r="AN561" s="349"/>
      <c r="AO561" s="350" t="str">
        <f>IFERROR(VLOOKUP(Y561,CONTROLES!$A$6:$Y$25,24,FALSE),"")</f>
        <v/>
      </c>
      <c r="AP561" s="350" t="str">
        <f>IFERROR(VLOOKUP(Z561,CONTROLES!$A$6:$Y$25,24,FALSE),"")</f>
        <v/>
      </c>
      <c r="AQ561" s="350" t="str">
        <f>IFERROR(VLOOKUP(AA561,CONTROLES!$A$6:$Y$25,24,FALSE),"")</f>
        <v/>
      </c>
      <c r="AR561" s="350" t="str">
        <f>IFERROR(VLOOKUP(AB561,CONTROLES!$A$6:$Y$25,24,FALSE),"")</f>
        <v/>
      </c>
      <c r="AS561" s="349" t="str">
        <f>IFERROR(VLOOKUP(Y561,CONTROLES!$A$6:$Y$25,5,FALSE),"")</f>
        <v/>
      </c>
      <c r="AT561" s="349" t="str">
        <f>IFERROR(VLOOKUP(Z561,CONTROLES!$A$6:$Y$25,5,FALSE),"")</f>
        <v/>
      </c>
      <c r="AU561" s="349" t="str">
        <f>IFERROR(VLOOKUP(AA561,CONTROLES!$A$6:$Y$25,5,FALSE),"")</f>
        <v/>
      </c>
      <c r="AV561" s="349" t="str">
        <f>IFERROR(VLOOKUP(AB561,CONTROLES!$A$6:$Y$25,5,FALSE),"")</f>
        <v/>
      </c>
      <c r="AW561" s="351">
        <f t="shared" si="59"/>
        <v>0</v>
      </c>
      <c r="AX561" s="351">
        <f t="shared" si="60"/>
        <v>0</v>
      </c>
      <c r="AY561" s="529"/>
      <c r="AZ561" s="460"/>
      <c r="BA561" s="457"/>
      <c r="BB561" s="458"/>
      <c r="BC561" s="460"/>
      <c r="BD561" s="462"/>
      <c r="BE561" s="526"/>
      <c r="BF561" s="619"/>
      <c r="BG561" s="620"/>
      <c r="BH561" s="492"/>
      <c r="BI561" s="530"/>
      <c r="BJ561" s="475"/>
      <c r="BK561" s="475"/>
    </row>
    <row r="562" spans="1:63" ht="14.25" customHeight="1" x14ac:dyDescent="0.25">
      <c r="A562" s="564"/>
      <c r="B562" s="566"/>
      <c r="C562" s="595"/>
      <c r="D562" s="475"/>
      <c r="E562" s="481"/>
      <c r="F562" s="636"/>
      <c r="G562" s="636"/>
      <c r="H562" s="636"/>
      <c r="I562" s="481"/>
      <c r="J562" s="346"/>
      <c r="K562" s="347"/>
      <c r="L562" s="595"/>
      <c r="M562" s="595"/>
      <c r="N562" s="622"/>
      <c r="O562" s="477"/>
      <c r="P562" s="477"/>
      <c r="Q562" s="477"/>
      <c r="R562" s="595"/>
      <c r="S562" s="348"/>
      <c r="T562" s="348">
        <f>IFERROR(VLOOKUP($S562,TABLAS!$A$10:$B$14,2,FALSE),0)</f>
        <v>0</v>
      </c>
      <c r="U562" s="477"/>
      <c r="V562" s="524"/>
      <c r="W562" s="524"/>
      <c r="X562" s="526"/>
      <c r="Y562" s="349"/>
      <c r="Z562" s="349"/>
      <c r="AA562" s="349"/>
      <c r="AB562" s="349"/>
      <c r="AC562" s="349" t="e">
        <f>VLOOKUP(Y562,CONTROLES!$A$6:$Y$1048576,2,FALSE)</f>
        <v>#N/A</v>
      </c>
      <c r="AD562" s="349"/>
      <c r="AE562" s="349"/>
      <c r="AF562" s="349"/>
      <c r="AG562" s="349"/>
      <c r="AH562" s="349"/>
      <c r="AI562" s="349"/>
      <c r="AJ562" s="349"/>
      <c r="AK562" s="349"/>
      <c r="AL562" s="349" t="str">
        <f>IFERROR(VLOOKUP(AB562,CONTROLES!$A$5:$Y$297,2,FALSE),"")</f>
        <v/>
      </c>
      <c r="AM562" s="349"/>
      <c r="AN562" s="349"/>
      <c r="AO562" s="350" t="str">
        <f>IFERROR(VLOOKUP(Y562,CONTROLES!$A$6:$Y$25,24,FALSE),"")</f>
        <v/>
      </c>
      <c r="AP562" s="350" t="str">
        <f>IFERROR(VLOOKUP(Z562,CONTROLES!$A$6:$Y$25,24,FALSE),"")</f>
        <v/>
      </c>
      <c r="AQ562" s="350" t="str">
        <f>IFERROR(VLOOKUP(AA562,CONTROLES!$A$6:$Y$25,24,FALSE),"")</f>
        <v/>
      </c>
      <c r="AR562" s="350" t="str">
        <f>IFERROR(VLOOKUP(AB562,CONTROLES!$A$6:$Y$25,24,FALSE),"")</f>
        <v/>
      </c>
      <c r="AS562" s="349" t="str">
        <f>IFERROR(VLOOKUP(Y562,CONTROLES!$A$6:$Y$25,5,FALSE),"")</f>
        <v/>
      </c>
      <c r="AT562" s="349" t="str">
        <f>IFERROR(VLOOKUP(Z562,CONTROLES!$A$6:$Y$25,5,FALSE),"")</f>
        <v/>
      </c>
      <c r="AU562" s="349" t="str">
        <f>IFERROR(VLOOKUP(AA562,CONTROLES!$A$6:$Y$25,5,FALSE),"")</f>
        <v/>
      </c>
      <c r="AV562" s="349" t="str">
        <f>IFERROR(VLOOKUP(AB562,CONTROLES!$A$6:$Y$25,5,FALSE),"")</f>
        <v/>
      </c>
      <c r="AW562" s="351">
        <f t="shared" si="59"/>
        <v>0</v>
      </c>
      <c r="AX562" s="351">
        <f t="shared" si="60"/>
        <v>0</v>
      </c>
      <c r="AY562" s="529"/>
      <c r="AZ562" s="460"/>
      <c r="BA562" s="457"/>
      <c r="BB562" s="458"/>
      <c r="BC562" s="460"/>
      <c r="BD562" s="462"/>
      <c r="BE562" s="526"/>
      <c r="BF562" s="619"/>
      <c r="BG562" s="620"/>
      <c r="BH562" s="492"/>
      <c r="BI562" s="530"/>
      <c r="BJ562" s="475"/>
      <c r="BK562" s="475"/>
    </row>
    <row r="563" spans="1:63" ht="14.25" customHeight="1" x14ac:dyDescent="0.25">
      <c r="A563" s="564"/>
      <c r="B563" s="567"/>
      <c r="C563" s="595"/>
      <c r="D563" s="475"/>
      <c r="E563" s="482"/>
      <c r="F563" s="636"/>
      <c r="G563" s="636"/>
      <c r="H563" s="636"/>
      <c r="I563" s="482"/>
      <c r="J563" s="346"/>
      <c r="K563" s="347"/>
      <c r="L563" s="595"/>
      <c r="M563" s="595"/>
      <c r="N563" s="622"/>
      <c r="O563" s="477"/>
      <c r="P563" s="477"/>
      <c r="Q563" s="477"/>
      <c r="R563" s="595"/>
      <c r="S563" s="348"/>
      <c r="T563" s="348">
        <f>IFERROR(VLOOKUP($S563,TABLAS!$A$10:$B$14,2,FALSE),0)</f>
        <v>0</v>
      </c>
      <c r="U563" s="477"/>
      <c r="V563" s="524"/>
      <c r="W563" s="524"/>
      <c r="X563" s="526"/>
      <c r="Y563" s="349"/>
      <c r="Z563" s="349"/>
      <c r="AA563" s="349"/>
      <c r="AB563" s="349"/>
      <c r="AC563" s="349" t="e">
        <f>VLOOKUP(Y563,CONTROLES!$A$6:$Y$1048576,2,FALSE)</f>
        <v>#N/A</v>
      </c>
      <c r="AD563" s="349"/>
      <c r="AE563" s="349"/>
      <c r="AF563" s="349"/>
      <c r="AG563" s="349"/>
      <c r="AH563" s="349"/>
      <c r="AI563" s="349"/>
      <c r="AJ563" s="349"/>
      <c r="AK563" s="349"/>
      <c r="AL563" s="349" t="str">
        <f>IFERROR(VLOOKUP(AB563,CONTROLES!$A$5:$Y$297,2,FALSE),"")</f>
        <v/>
      </c>
      <c r="AM563" s="349"/>
      <c r="AN563" s="349"/>
      <c r="AO563" s="350" t="str">
        <f>IFERROR(VLOOKUP(Y563,CONTROLES!$A$6:$Y$25,24,FALSE),"")</f>
        <v/>
      </c>
      <c r="AP563" s="350" t="str">
        <f>IFERROR(VLOOKUP(Z563,CONTROLES!$A$6:$Y$25,24,FALSE),"")</f>
        <v/>
      </c>
      <c r="AQ563" s="350" t="str">
        <f>IFERROR(VLOOKUP(AA563,CONTROLES!$A$6:$Y$25,24,FALSE),"")</f>
        <v/>
      </c>
      <c r="AR563" s="350" t="str">
        <f>IFERROR(VLOOKUP(AB563,CONTROLES!$A$6:$Y$25,24,FALSE),"")</f>
        <v/>
      </c>
      <c r="AS563" s="349" t="str">
        <f>IFERROR(VLOOKUP(Y563,CONTROLES!$A$6:$Y$25,5,FALSE),"")</f>
        <v/>
      </c>
      <c r="AT563" s="349" t="str">
        <f>IFERROR(VLOOKUP(Z563,CONTROLES!$A$6:$Y$25,5,FALSE),"")</f>
        <v/>
      </c>
      <c r="AU563" s="349" t="str">
        <f>IFERROR(VLOOKUP(AA563,CONTROLES!$A$6:$Y$25,5,FALSE),"")</f>
        <v/>
      </c>
      <c r="AV563" s="349" t="str">
        <f>IFERROR(VLOOKUP(AB563,CONTROLES!$A$6:$Y$25,5,FALSE),"")</f>
        <v/>
      </c>
      <c r="AW563" s="351">
        <f t="shared" si="59"/>
        <v>0</v>
      </c>
      <c r="AX563" s="351">
        <f t="shared" si="60"/>
        <v>0</v>
      </c>
      <c r="AY563" s="551"/>
      <c r="AZ563" s="460"/>
      <c r="BA563" s="552"/>
      <c r="BB563" s="458"/>
      <c r="BC563" s="460"/>
      <c r="BD563" s="462"/>
      <c r="BE563" s="526"/>
      <c r="BF563" s="630"/>
      <c r="BG563" s="620"/>
      <c r="BH563" s="554"/>
      <c r="BI563" s="530"/>
      <c r="BJ563" s="475"/>
      <c r="BK563" s="475"/>
    </row>
    <row r="564" spans="1:63" ht="14.25" customHeight="1" x14ac:dyDescent="0.25">
      <c r="A564" s="429">
        <f>A557+1</f>
        <v>80</v>
      </c>
      <c r="B564" s="654" t="s">
        <v>764</v>
      </c>
      <c r="C564" s="649" t="s">
        <v>534</v>
      </c>
      <c r="D564" s="516" t="s">
        <v>765</v>
      </c>
      <c r="E564" s="517"/>
      <c r="F564" s="657" t="s">
        <v>132</v>
      </c>
      <c r="G564" s="657" t="s">
        <v>133</v>
      </c>
      <c r="H564" s="657" t="s">
        <v>134</v>
      </c>
      <c r="I564" s="517"/>
      <c r="J564" s="160"/>
      <c r="K564" s="159"/>
      <c r="L564" s="649"/>
      <c r="M564" s="649" t="s">
        <v>160</v>
      </c>
      <c r="N564" s="650" t="s">
        <v>161</v>
      </c>
      <c r="O564" s="651" t="s">
        <v>162</v>
      </c>
      <c r="P564" s="651"/>
      <c r="Q564" s="651"/>
      <c r="R564" s="649" t="s">
        <v>243</v>
      </c>
      <c r="S564" s="73"/>
      <c r="T564" s="162">
        <f>IFERROR(VLOOKUP($S564,TABLAS!$A$10:$B$14,2,FALSE),0)</f>
        <v>0</v>
      </c>
      <c r="U564" s="652" t="s">
        <v>145</v>
      </c>
      <c r="V564" s="647">
        <f>IFERROR(VLOOKUP($U564,#REF!,2,FALSE),0)</f>
        <v>0</v>
      </c>
      <c r="W564" s="647">
        <f>MAX($T564:$T570)*V564</f>
        <v>0</v>
      </c>
      <c r="X564" s="493" t="b">
        <f>IF(OR(W564="11",W564="12",W564="21",W564="22",W564="31"),"BAJO",IF(OR(W564="13",W564="23",W564="32",W564="41"),"LEVE",IF(OR(W564="14",W564="15",W564="24",W564="33",W564="43",W564="42",W564="52",W564="51"),"MODERADO",IF(OR(W564="25",W564="34",W564="35",W564="44",W564="45",W564="53",W564="54",W564="55"),"IMPORTANTE"))))</f>
        <v>0</v>
      </c>
      <c r="Y564" s="63"/>
      <c r="Z564" s="63"/>
      <c r="AA564" s="63"/>
      <c r="AB564" s="63"/>
      <c r="AC564" s="349" t="e">
        <f>VLOOKUP(Y564,CONTROLES!$A$6:$Y$1048576,2,FALSE)</f>
        <v>#N/A</v>
      </c>
      <c r="AD564" s="63"/>
      <c r="AE564" s="63"/>
      <c r="AF564" s="63"/>
      <c r="AG564" s="63"/>
      <c r="AH564" s="63"/>
      <c r="AI564" s="63"/>
      <c r="AJ564" s="63"/>
      <c r="AK564" s="63"/>
      <c r="AL564" s="63" t="str">
        <f>IFERROR(VLOOKUP(AB564,CONTROLES!$A$5:$Y$297,2,FALSE),"")</f>
        <v/>
      </c>
      <c r="AM564" s="63"/>
      <c r="AN564" s="63"/>
      <c r="AO564" s="163" t="str">
        <f>IFERROR(VLOOKUP(Y564,CONTROLES!$A$6:$Y$25,24,FALSE),"")</f>
        <v/>
      </c>
      <c r="AP564" s="163" t="str">
        <f>IFERROR(VLOOKUP(Z564,CONTROLES!$A$6:$Y$25,24,FALSE),"")</f>
        <v/>
      </c>
      <c r="AQ564" s="163" t="str">
        <f>IFERROR(VLOOKUP(AA564,CONTROLES!$A$6:$Y$25,24,FALSE),"")</f>
        <v/>
      </c>
      <c r="AR564" s="163" t="str">
        <f>IFERROR(VLOOKUP(AB564,CONTROLES!$A$6:$Y$25,24,FALSE),"")</f>
        <v/>
      </c>
      <c r="AS564" s="72" t="str">
        <f>IFERROR(VLOOKUP(Y564,CONTROLES!$A$6:$Y$25,5,FALSE),"")</f>
        <v/>
      </c>
      <c r="AT564" s="72" t="str">
        <f>IFERROR(VLOOKUP(Z564,CONTROLES!$A$6:$Y$25,5,FALSE),"")</f>
        <v/>
      </c>
      <c r="AU564" s="72" t="str">
        <f>IFERROR(VLOOKUP(AA564,CONTROLES!$A$6:$Y$25,5,FALSE),"")</f>
        <v/>
      </c>
      <c r="AV564" s="72" t="str">
        <f>IFERROR(VLOOKUP(AB564,CONTROLES!$A$6:$Y$25,5,FALSE),"")</f>
        <v/>
      </c>
      <c r="AW564" s="143">
        <f t="shared" si="59"/>
        <v>0</v>
      </c>
      <c r="AX564" s="143">
        <f t="shared" si="60"/>
        <v>0</v>
      </c>
      <c r="AY564" s="522" t="str">
        <f>IF(MAX(AX564:AX570)&gt;MAX(BF564:BF570),"Consecuencia",IF(MAX(AX564:AX570)&gt;MAX(BF564:BF570),"Probabilidad",""))</f>
        <v/>
      </c>
      <c r="AZ564" s="510">
        <f>IF(AY564="Probabilidad",MAX(BF564:BF570),MAX(AX564:AX570))</f>
        <v>0</v>
      </c>
      <c r="BA564" s="506" t="str" cm="1">
        <f t="array" ref="BA564">IF(OR(AY564="Consecuencia",AY564="Probabilidad"),IF(AZ564&lt;CONTROLES!$AA$16:$AB$16,IF(AND(AZ564&gt;=CONTROLES!$AA$15,AZ564&lt;CONTROLES!$AB$15),CONTROLES!$AC$15,IF(AND(AZ564&gt;=CONTROLES!$AA$14,AZ564&lt;CONTROLES!$AB$14),CONTROLES!$AC$14,IF(AND(AZ564&gt;=CONTROLES!$AA$13,AZ564&lt;CONTROLES!$AB$13),CONTROLES!$AC$13,IF(AND(AZ564&gt;=CONTROLES!$AA$12,AZ564&lt;=CONTROLES!$AB$12),CONTROLES!$AC$12))))),"")</f>
        <v/>
      </c>
      <c r="BB564" s="508" t="s">
        <v>144</v>
      </c>
      <c r="BC564" s="510">
        <f>VLOOKUP(BB564,TABLAS!$A$10:$B$14,2,FALSE)</f>
        <v>5</v>
      </c>
      <c r="BD564" s="512" t="s">
        <v>211</v>
      </c>
      <c r="BE564" s="493">
        <f>VLOOKUP(BD564,TABLAS!$A$2:$B$6,2,FALSE)</f>
        <v>2</v>
      </c>
      <c r="BF564" s="642" t="str">
        <f>BC564&amp;BE564</f>
        <v>52</v>
      </c>
      <c r="BG564" s="645" t="str">
        <f>IF(OR(BF564="11",BF564="12",BF564="21",BF564="22",BF564="31"),"BAJO",IF(OR(BF564="13",BF564="23",BF564="32",BF564="41"),"LEVE",IF(OR(BF564="14",BF564="15",BF564="24",BF564="33",BF564="43",BF564="42",BF564="52",BF564="51"),"MODERADO",IF(OR(BF564="25",BF564="34",BF564="35",BF564="44",BF564="45",BF564="53",BF564="54",BF564="55"),"IMPORTANTE",""))))</f>
        <v>MODERADO</v>
      </c>
      <c r="BH564" s="532" t="s">
        <v>148</v>
      </c>
      <c r="BI564" s="514" t="s">
        <v>189</v>
      </c>
      <c r="BJ564" s="516" t="str">
        <f>IF(BH564="SI","NO","SI")</f>
        <v>NO</v>
      </c>
      <c r="BK564" s="516"/>
    </row>
    <row r="565" spans="1:63" ht="14.25" customHeight="1" x14ac:dyDescent="0.25">
      <c r="A565" s="429"/>
      <c r="B565" s="655"/>
      <c r="C565" s="649"/>
      <c r="D565" s="516"/>
      <c r="E565" s="563"/>
      <c r="F565" s="657"/>
      <c r="G565" s="657"/>
      <c r="H565" s="657"/>
      <c r="I565" s="563"/>
      <c r="J565" s="160"/>
      <c r="K565" s="159"/>
      <c r="L565" s="649"/>
      <c r="M565" s="649"/>
      <c r="N565" s="650"/>
      <c r="O565" s="651"/>
      <c r="P565" s="651"/>
      <c r="Q565" s="651"/>
      <c r="R565" s="649"/>
      <c r="S565" s="73"/>
      <c r="T565" s="162">
        <f>IFERROR(VLOOKUP($S565,TABLAS!$A$10:$B$14,2,FALSE),0)</f>
        <v>0</v>
      </c>
      <c r="U565" s="652"/>
      <c r="V565" s="647"/>
      <c r="W565" s="647"/>
      <c r="X565" s="493"/>
      <c r="Y565" s="63"/>
      <c r="Z565" s="63"/>
      <c r="AA565" s="63"/>
      <c r="AB565" s="63"/>
      <c r="AC565" s="349" t="e">
        <f>VLOOKUP(Y565,CONTROLES!$A$6:$Y$1048576,2,FALSE)</f>
        <v>#N/A</v>
      </c>
      <c r="AD565" s="63"/>
      <c r="AE565" s="63"/>
      <c r="AF565" s="63"/>
      <c r="AG565" s="63"/>
      <c r="AH565" s="63"/>
      <c r="AI565" s="63"/>
      <c r="AJ565" s="63"/>
      <c r="AK565" s="63"/>
      <c r="AL565" s="63" t="str">
        <f>IFERROR(VLOOKUP(AB565,CONTROLES!$A$5:$Y$297,2,FALSE),"")</f>
        <v/>
      </c>
      <c r="AM565" s="63"/>
      <c r="AN565" s="63"/>
      <c r="AO565" s="163" t="str">
        <f>IFERROR(VLOOKUP(Y565,CONTROLES!$A$6:$Y$25,24,FALSE),"")</f>
        <v/>
      </c>
      <c r="AP565" s="163" t="str">
        <f>IFERROR(VLOOKUP(Z565,CONTROLES!$A$6:$Y$25,24,FALSE),"")</f>
        <v/>
      </c>
      <c r="AQ565" s="163" t="str">
        <f>IFERROR(VLOOKUP(AA565,CONTROLES!$A$6:$Y$25,24,FALSE),"")</f>
        <v/>
      </c>
      <c r="AR565" s="163" t="str">
        <f>IFERROR(VLOOKUP(AB565,CONTROLES!$A$6:$Y$25,24,FALSE),"")</f>
        <v/>
      </c>
      <c r="AS565" s="72" t="str">
        <f>IFERROR(VLOOKUP(Y565,CONTROLES!$A$6:$Y$25,5,FALSE),"")</f>
        <v/>
      </c>
      <c r="AT565" s="72" t="str">
        <f>IFERROR(VLOOKUP(Z565,CONTROLES!$A$6:$Y$25,5,FALSE),"")</f>
        <v/>
      </c>
      <c r="AU565" s="72" t="str">
        <f>IFERROR(VLOOKUP(AA565,CONTROLES!$A$6:$Y$25,5,FALSE),"")</f>
        <v/>
      </c>
      <c r="AV565" s="72" t="str">
        <f>IFERROR(VLOOKUP(AB565,CONTROLES!$A$6:$Y$25,5,FALSE),"")</f>
        <v/>
      </c>
      <c r="AW565" s="143">
        <f t="shared" si="59"/>
        <v>0</v>
      </c>
      <c r="AX565" s="143">
        <f t="shared" si="60"/>
        <v>0</v>
      </c>
      <c r="AY565" s="523"/>
      <c r="AZ565" s="510"/>
      <c r="BA565" s="507"/>
      <c r="BB565" s="508"/>
      <c r="BC565" s="510"/>
      <c r="BD565" s="512"/>
      <c r="BE565" s="493"/>
      <c r="BF565" s="643"/>
      <c r="BG565" s="645"/>
      <c r="BH565" s="533"/>
      <c r="BI565" s="514"/>
      <c r="BJ565" s="516"/>
      <c r="BK565" s="516"/>
    </row>
    <row r="566" spans="1:63" ht="14.25" customHeight="1" x14ac:dyDescent="0.25">
      <c r="A566" s="429"/>
      <c r="B566" s="655"/>
      <c r="C566" s="649"/>
      <c r="D566" s="516"/>
      <c r="E566" s="563"/>
      <c r="F566" s="657"/>
      <c r="G566" s="657"/>
      <c r="H566" s="657"/>
      <c r="I566" s="563"/>
      <c r="J566" s="160"/>
      <c r="K566" s="159"/>
      <c r="L566" s="649"/>
      <c r="M566" s="649"/>
      <c r="N566" s="650"/>
      <c r="O566" s="651"/>
      <c r="P566" s="651"/>
      <c r="Q566" s="651"/>
      <c r="R566" s="649"/>
      <c r="S566" s="73"/>
      <c r="T566" s="162">
        <f>IFERROR(VLOOKUP($S566,TABLAS!$A$10:$B$14,2,FALSE),0)</f>
        <v>0</v>
      </c>
      <c r="U566" s="652"/>
      <c r="V566" s="647"/>
      <c r="W566" s="647"/>
      <c r="X566" s="493"/>
      <c r="Y566" s="63"/>
      <c r="Z566" s="63"/>
      <c r="AA566" s="63"/>
      <c r="AB566" s="63"/>
      <c r="AC566" s="349" t="e">
        <f>VLOOKUP(Y566,CONTROLES!$A$6:$Y$1048576,2,FALSE)</f>
        <v>#N/A</v>
      </c>
      <c r="AD566" s="63"/>
      <c r="AE566" s="63"/>
      <c r="AF566" s="63"/>
      <c r="AG566" s="63"/>
      <c r="AH566" s="63"/>
      <c r="AI566" s="63"/>
      <c r="AJ566" s="63"/>
      <c r="AK566" s="63"/>
      <c r="AL566" s="63" t="str">
        <f>IFERROR(VLOOKUP(AB566,CONTROLES!$A$5:$Y$297,2,FALSE),"")</f>
        <v/>
      </c>
      <c r="AM566" s="63"/>
      <c r="AN566" s="63"/>
      <c r="AO566" s="163" t="str">
        <f>IFERROR(VLOOKUP(Y566,CONTROLES!$A$6:$Y$25,24,FALSE),"")</f>
        <v/>
      </c>
      <c r="AP566" s="163" t="str">
        <f>IFERROR(VLOOKUP(Z566,CONTROLES!$A$6:$Y$25,24,FALSE),"")</f>
        <v/>
      </c>
      <c r="AQ566" s="163" t="str">
        <f>IFERROR(VLOOKUP(AA566,CONTROLES!$A$6:$Y$25,24,FALSE),"")</f>
        <v/>
      </c>
      <c r="AR566" s="163" t="str">
        <f>IFERROR(VLOOKUP(AB566,CONTROLES!$A$6:$Y$25,24,FALSE),"")</f>
        <v/>
      </c>
      <c r="AS566" s="72" t="str">
        <f>IFERROR(VLOOKUP(Y566,CONTROLES!$A$6:$Y$25,5,FALSE),"")</f>
        <v/>
      </c>
      <c r="AT566" s="72" t="str">
        <f>IFERROR(VLOOKUP(Z566,CONTROLES!$A$6:$Y$25,5,FALSE),"")</f>
        <v/>
      </c>
      <c r="AU566" s="72" t="str">
        <f>IFERROR(VLOOKUP(AA566,CONTROLES!$A$6:$Y$25,5,FALSE),"")</f>
        <v/>
      </c>
      <c r="AV566" s="72" t="str">
        <f>IFERROR(VLOOKUP(AB566,CONTROLES!$A$6:$Y$25,5,FALSE),"")</f>
        <v/>
      </c>
      <c r="AW566" s="143">
        <f t="shared" si="59"/>
        <v>0</v>
      </c>
      <c r="AX566" s="143">
        <f t="shared" si="60"/>
        <v>0</v>
      </c>
      <c r="AY566" s="523"/>
      <c r="AZ566" s="510"/>
      <c r="BA566" s="507"/>
      <c r="BB566" s="508"/>
      <c r="BC566" s="510"/>
      <c r="BD566" s="512"/>
      <c r="BE566" s="493"/>
      <c r="BF566" s="643"/>
      <c r="BG566" s="645"/>
      <c r="BH566" s="533"/>
      <c r="BI566" s="514"/>
      <c r="BJ566" s="516"/>
      <c r="BK566" s="516"/>
    </row>
    <row r="567" spans="1:63" ht="14.25" customHeight="1" x14ac:dyDescent="0.25">
      <c r="A567" s="429"/>
      <c r="B567" s="655"/>
      <c r="C567" s="649"/>
      <c r="D567" s="516"/>
      <c r="E567" s="563"/>
      <c r="F567" s="657"/>
      <c r="G567" s="657"/>
      <c r="H567" s="657"/>
      <c r="I567" s="563"/>
      <c r="J567" s="160"/>
      <c r="K567" s="159"/>
      <c r="L567" s="649"/>
      <c r="M567" s="649"/>
      <c r="N567" s="650"/>
      <c r="O567" s="651"/>
      <c r="P567" s="651"/>
      <c r="Q567" s="651"/>
      <c r="R567" s="649"/>
      <c r="S567" s="73"/>
      <c r="T567" s="162">
        <f>IFERROR(VLOOKUP($S567,TABLAS!$A$10:$B$14,2,FALSE),0)</f>
        <v>0</v>
      </c>
      <c r="U567" s="652"/>
      <c r="V567" s="647"/>
      <c r="W567" s="647"/>
      <c r="X567" s="493"/>
      <c r="Y567" s="63"/>
      <c r="Z567" s="63"/>
      <c r="AA567" s="63"/>
      <c r="AB567" s="63"/>
      <c r="AC567" s="349" t="e">
        <f>VLOOKUP(Y567,CONTROLES!$A$6:$Y$1048576,2,FALSE)</f>
        <v>#N/A</v>
      </c>
      <c r="AD567" s="63"/>
      <c r="AE567" s="63"/>
      <c r="AF567" s="63"/>
      <c r="AG567" s="63"/>
      <c r="AH567" s="63"/>
      <c r="AI567" s="63"/>
      <c r="AJ567" s="63"/>
      <c r="AK567" s="63"/>
      <c r="AL567" s="63" t="str">
        <f>IFERROR(VLOOKUP(AB567,CONTROLES!$A$5:$Y$297,2,FALSE),"")</f>
        <v/>
      </c>
      <c r="AM567" s="63"/>
      <c r="AN567" s="63"/>
      <c r="AO567" s="163" t="str">
        <f>IFERROR(VLOOKUP(Y567,CONTROLES!$A$6:$Y$25,24,FALSE),"")</f>
        <v/>
      </c>
      <c r="AP567" s="163" t="str">
        <f>IFERROR(VLOOKUP(Z567,CONTROLES!$A$6:$Y$25,24,FALSE),"")</f>
        <v/>
      </c>
      <c r="AQ567" s="163" t="str">
        <f>IFERROR(VLOOKUP(AA567,CONTROLES!$A$6:$Y$25,24,FALSE),"")</f>
        <v/>
      </c>
      <c r="AR567" s="163" t="str">
        <f>IFERROR(VLOOKUP(AB567,CONTROLES!$A$6:$Y$25,24,FALSE),"")</f>
        <v/>
      </c>
      <c r="AS567" s="72" t="str">
        <f>IFERROR(VLOOKUP(Y567,CONTROLES!$A$6:$Y$25,5,FALSE),"")</f>
        <v/>
      </c>
      <c r="AT567" s="72" t="str">
        <f>IFERROR(VLOOKUP(Z567,CONTROLES!$A$6:$Y$25,5,FALSE),"")</f>
        <v/>
      </c>
      <c r="AU567" s="72" t="str">
        <f>IFERROR(VLOOKUP(AA567,CONTROLES!$A$6:$Y$25,5,FALSE),"")</f>
        <v/>
      </c>
      <c r="AV567" s="72" t="str">
        <f>IFERROR(VLOOKUP(AB567,CONTROLES!$A$6:$Y$25,5,FALSE),"")</f>
        <v/>
      </c>
      <c r="AW567" s="143">
        <f t="shared" si="59"/>
        <v>0</v>
      </c>
      <c r="AX567" s="143">
        <f t="shared" si="60"/>
        <v>0</v>
      </c>
      <c r="AY567" s="523"/>
      <c r="AZ567" s="510"/>
      <c r="BA567" s="507"/>
      <c r="BB567" s="508"/>
      <c r="BC567" s="510"/>
      <c r="BD567" s="512"/>
      <c r="BE567" s="493"/>
      <c r="BF567" s="643"/>
      <c r="BG567" s="645"/>
      <c r="BH567" s="533"/>
      <c r="BI567" s="514"/>
      <c r="BJ567" s="516"/>
      <c r="BK567" s="516"/>
    </row>
    <row r="568" spans="1:63" ht="14.25" customHeight="1" x14ac:dyDescent="0.25">
      <c r="A568" s="429"/>
      <c r="B568" s="655"/>
      <c r="C568" s="649"/>
      <c r="D568" s="516"/>
      <c r="E568" s="563"/>
      <c r="F568" s="657"/>
      <c r="G568" s="657"/>
      <c r="H568" s="657"/>
      <c r="I568" s="563"/>
      <c r="J568" s="160"/>
      <c r="K568" s="159"/>
      <c r="L568" s="649"/>
      <c r="M568" s="649"/>
      <c r="N568" s="650"/>
      <c r="O568" s="651"/>
      <c r="P568" s="651"/>
      <c r="Q568" s="651"/>
      <c r="R568" s="649"/>
      <c r="S568" s="73"/>
      <c r="T568" s="162">
        <f>IFERROR(VLOOKUP($S568,TABLAS!$A$10:$B$14,2,FALSE),0)</f>
        <v>0</v>
      </c>
      <c r="U568" s="652"/>
      <c r="V568" s="647"/>
      <c r="W568" s="647"/>
      <c r="X568" s="493"/>
      <c r="Y568" s="63"/>
      <c r="Z568" s="63"/>
      <c r="AA568" s="63"/>
      <c r="AB568" s="63"/>
      <c r="AC568" s="349" t="e">
        <f>VLOOKUP(Y568,CONTROLES!$A$6:$Y$1048576,2,FALSE)</f>
        <v>#N/A</v>
      </c>
      <c r="AD568" s="63"/>
      <c r="AE568" s="63"/>
      <c r="AF568" s="63"/>
      <c r="AG568" s="63"/>
      <c r="AH568" s="63"/>
      <c r="AI568" s="63"/>
      <c r="AJ568" s="63"/>
      <c r="AK568" s="63"/>
      <c r="AL568" s="63" t="str">
        <f>IFERROR(VLOOKUP(AB568,CONTROLES!$A$5:$Y$297,2,FALSE),"")</f>
        <v/>
      </c>
      <c r="AM568" s="63"/>
      <c r="AN568" s="63"/>
      <c r="AO568" s="163" t="str">
        <f>IFERROR(VLOOKUP(Y568,CONTROLES!$A$6:$Y$25,24,FALSE),"")</f>
        <v/>
      </c>
      <c r="AP568" s="163" t="str">
        <f>IFERROR(VLOOKUP(Z568,CONTROLES!$A$6:$Y$25,24,FALSE),"")</f>
        <v/>
      </c>
      <c r="AQ568" s="163" t="str">
        <f>IFERROR(VLOOKUP(AA568,CONTROLES!$A$6:$Y$25,24,FALSE),"")</f>
        <v/>
      </c>
      <c r="AR568" s="163" t="str">
        <f>IFERROR(VLOOKUP(AB568,CONTROLES!$A$6:$Y$25,24,FALSE),"")</f>
        <v/>
      </c>
      <c r="AS568" s="72" t="str">
        <f>IFERROR(VLOOKUP(Y568,CONTROLES!$A$6:$Y$25,5,FALSE),"")</f>
        <v/>
      </c>
      <c r="AT568" s="72" t="str">
        <f>IFERROR(VLOOKUP(Z568,CONTROLES!$A$6:$Y$25,5,FALSE),"")</f>
        <v/>
      </c>
      <c r="AU568" s="72" t="str">
        <f>IFERROR(VLOOKUP(AA568,CONTROLES!$A$6:$Y$25,5,FALSE),"")</f>
        <v/>
      </c>
      <c r="AV568" s="72" t="str">
        <f>IFERROR(VLOOKUP(AB568,CONTROLES!$A$6:$Y$25,5,FALSE),"")</f>
        <v/>
      </c>
      <c r="AW568" s="143">
        <f t="shared" si="59"/>
        <v>0</v>
      </c>
      <c r="AX568" s="143">
        <f t="shared" si="60"/>
        <v>0</v>
      </c>
      <c r="AY568" s="523"/>
      <c r="AZ568" s="510"/>
      <c r="BA568" s="507"/>
      <c r="BB568" s="508"/>
      <c r="BC568" s="510"/>
      <c r="BD568" s="512"/>
      <c r="BE568" s="493"/>
      <c r="BF568" s="643"/>
      <c r="BG568" s="645"/>
      <c r="BH568" s="533"/>
      <c r="BI568" s="514"/>
      <c r="BJ568" s="516"/>
      <c r="BK568" s="516"/>
    </row>
    <row r="569" spans="1:63" ht="14.25" customHeight="1" x14ac:dyDescent="0.25">
      <c r="A569" s="429"/>
      <c r="B569" s="655"/>
      <c r="C569" s="649"/>
      <c r="D569" s="516"/>
      <c r="E569" s="563"/>
      <c r="F569" s="657"/>
      <c r="G569" s="657"/>
      <c r="H569" s="657"/>
      <c r="I569" s="563"/>
      <c r="J569" s="160"/>
      <c r="K569" s="159"/>
      <c r="L569" s="649"/>
      <c r="M569" s="649"/>
      <c r="N569" s="650"/>
      <c r="O569" s="651"/>
      <c r="P569" s="651"/>
      <c r="Q569" s="651"/>
      <c r="R569" s="649"/>
      <c r="S569" s="73"/>
      <c r="T569" s="162">
        <f>IFERROR(VLOOKUP($S569,TABLAS!$A$10:$B$14,2,FALSE),0)</f>
        <v>0</v>
      </c>
      <c r="U569" s="652"/>
      <c r="V569" s="647"/>
      <c r="W569" s="647"/>
      <c r="X569" s="493"/>
      <c r="Y569" s="63"/>
      <c r="Z569" s="63"/>
      <c r="AA569" s="63"/>
      <c r="AB569" s="63"/>
      <c r="AC569" s="349" t="e">
        <f>VLOOKUP(Y569,CONTROLES!$A$6:$Y$1048576,2,FALSE)</f>
        <v>#N/A</v>
      </c>
      <c r="AD569" s="63"/>
      <c r="AE569" s="63"/>
      <c r="AF569" s="63"/>
      <c r="AG569" s="63"/>
      <c r="AH569" s="63"/>
      <c r="AI569" s="63"/>
      <c r="AJ569" s="63"/>
      <c r="AK569" s="63"/>
      <c r="AL569" s="63" t="str">
        <f>IFERROR(VLOOKUP(AB569,CONTROLES!$A$5:$Y$297,2,FALSE),"")</f>
        <v/>
      </c>
      <c r="AM569" s="63"/>
      <c r="AN569" s="63"/>
      <c r="AO569" s="163" t="str">
        <f>IFERROR(VLOOKUP(Y569,CONTROLES!$A$6:$Y$25,24,FALSE),"")</f>
        <v/>
      </c>
      <c r="AP569" s="163" t="str">
        <f>IFERROR(VLOOKUP(Z569,CONTROLES!$A$6:$Y$25,24,FALSE),"")</f>
        <v/>
      </c>
      <c r="AQ569" s="163" t="str">
        <f>IFERROR(VLOOKUP(AA569,CONTROLES!$A$6:$Y$25,24,FALSE),"")</f>
        <v/>
      </c>
      <c r="AR569" s="163" t="str">
        <f>IFERROR(VLOOKUP(AB569,CONTROLES!$A$6:$Y$25,24,FALSE),"")</f>
        <v/>
      </c>
      <c r="AS569" s="72" t="str">
        <f>IFERROR(VLOOKUP(Y569,CONTROLES!$A$6:$Y$25,5,FALSE),"")</f>
        <v/>
      </c>
      <c r="AT569" s="72" t="str">
        <f>IFERROR(VLOOKUP(Z569,CONTROLES!$A$6:$Y$25,5,FALSE),"")</f>
        <v/>
      </c>
      <c r="AU569" s="72" t="str">
        <f>IFERROR(VLOOKUP(AA569,CONTROLES!$A$6:$Y$25,5,FALSE),"")</f>
        <v/>
      </c>
      <c r="AV569" s="72" t="str">
        <f>IFERROR(VLOOKUP(AB569,CONTROLES!$A$6:$Y$25,5,FALSE),"")</f>
        <v/>
      </c>
      <c r="AW569" s="143">
        <f t="shared" si="59"/>
        <v>0</v>
      </c>
      <c r="AX569" s="143">
        <f t="shared" si="60"/>
        <v>0</v>
      </c>
      <c r="AY569" s="523"/>
      <c r="AZ569" s="510"/>
      <c r="BA569" s="507"/>
      <c r="BB569" s="508"/>
      <c r="BC569" s="510"/>
      <c r="BD569" s="512"/>
      <c r="BE569" s="493"/>
      <c r="BF569" s="643"/>
      <c r="BG569" s="645"/>
      <c r="BH569" s="533"/>
      <c r="BI569" s="514"/>
      <c r="BJ569" s="516"/>
      <c r="BK569" s="516"/>
    </row>
    <row r="570" spans="1:63" ht="14.25" customHeight="1" x14ac:dyDescent="0.25">
      <c r="A570" s="429"/>
      <c r="B570" s="656"/>
      <c r="C570" s="649"/>
      <c r="D570" s="516"/>
      <c r="E570" s="562"/>
      <c r="F570" s="657"/>
      <c r="G570" s="657"/>
      <c r="H570" s="657"/>
      <c r="I570" s="562"/>
      <c r="J570" s="160"/>
      <c r="K570" s="159"/>
      <c r="L570" s="649"/>
      <c r="M570" s="649"/>
      <c r="N570" s="650"/>
      <c r="O570" s="651"/>
      <c r="P570" s="651"/>
      <c r="Q570" s="651"/>
      <c r="R570" s="649"/>
      <c r="S570" s="73"/>
      <c r="T570" s="162">
        <f>IFERROR(VLOOKUP($S570,TABLAS!$A$10:$B$14,2,FALSE),0)</f>
        <v>0</v>
      </c>
      <c r="U570" s="652"/>
      <c r="V570" s="647"/>
      <c r="W570" s="647"/>
      <c r="X570" s="493"/>
      <c r="Y570" s="63"/>
      <c r="Z570" s="63"/>
      <c r="AA570" s="63"/>
      <c r="AB570" s="63"/>
      <c r="AC570" s="349" t="e">
        <f>VLOOKUP(Y570,CONTROLES!$A$6:$Y$1048576,2,FALSE)</f>
        <v>#N/A</v>
      </c>
      <c r="AD570" s="63"/>
      <c r="AE570" s="63"/>
      <c r="AF570" s="63"/>
      <c r="AG570" s="63"/>
      <c r="AH570" s="63"/>
      <c r="AI570" s="63"/>
      <c r="AJ570" s="63"/>
      <c r="AK570" s="63"/>
      <c r="AL570" s="63" t="str">
        <f>IFERROR(VLOOKUP(AB570,CONTROLES!$A$5:$Y$297,2,FALSE),"")</f>
        <v/>
      </c>
      <c r="AM570" s="63"/>
      <c r="AN570" s="63"/>
      <c r="AO570" s="163" t="str">
        <f>IFERROR(VLOOKUP(Y570,CONTROLES!$A$6:$Y$25,24,FALSE),"")</f>
        <v/>
      </c>
      <c r="AP570" s="163" t="str">
        <f>IFERROR(VLOOKUP(Z570,CONTROLES!$A$6:$Y$25,24,FALSE),"")</f>
        <v/>
      </c>
      <c r="AQ570" s="163" t="str">
        <f>IFERROR(VLOOKUP(AA570,CONTROLES!$A$6:$Y$25,24,FALSE),"")</f>
        <v/>
      </c>
      <c r="AR570" s="163" t="str">
        <f>IFERROR(VLOOKUP(AB570,CONTROLES!$A$6:$Y$25,24,FALSE),"")</f>
        <v/>
      </c>
      <c r="AS570" s="72" t="str">
        <f>IFERROR(VLOOKUP(Y570,CONTROLES!$A$6:$Y$25,5,FALSE),"")</f>
        <v/>
      </c>
      <c r="AT570" s="72" t="str">
        <f>IFERROR(VLOOKUP(Z570,CONTROLES!$A$6:$Y$25,5,FALSE),"")</f>
        <v/>
      </c>
      <c r="AU570" s="72" t="str">
        <f>IFERROR(VLOOKUP(AA570,CONTROLES!$A$6:$Y$25,5,FALSE),"")</f>
        <v/>
      </c>
      <c r="AV570" s="72" t="str">
        <f>IFERROR(VLOOKUP(AB570,CONTROLES!$A$6:$Y$25,5,FALSE),"")</f>
        <v/>
      </c>
      <c r="AW570" s="143">
        <f t="shared" si="59"/>
        <v>0</v>
      </c>
      <c r="AX570" s="143">
        <f t="shared" si="60"/>
        <v>0</v>
      </c>
      <c r="AY570" s="653"/>
      <c r="AZ570" s="510"/>
      <c r="BA570" s="648"/>
      <c r="BB570" s="508"/>
      <c r="BC570" s="510"/>
      <c r="BD570" s="512"/>
      <c r="BE570" s="493"/>
      <c r="BF570" s="644"/>
      <c r="BG570" s="645"/>
      <c r="BH570" s="646"/>
      <c r="BI570" s="514"/>
      <c r="BJ570" s="516"/>
      <c r="BK570" s="516"/>
    </row>
    <row r="571" spans="1:63" ht="14.25" customHeight="1" x14ac:dyDescent="0.25">
      <c r="A571" s="564">
        <f t="shared" ref="A571" si="61">A564+1</f>
        <v>81</v>
      </c>
      <c r="B571" s="565" t="s">
        <v>766</v>
      </c>
      <c r="C571" s="595" t="s">
        <v>767</v>
      </c>
      <c r="D571" s="475" t="s">
        <v>768</v>
      </c>
      <c r="E571" s="476" t="s">
        <v>769</v>
      </c>
      <c r="F571" s="636" t="s">
        <v>132</v>
      </c>
      <c r="G571" s="636" t="s">
        <v>196</v>
      </c>
      <c r="H571" s="636" t="s">
        <v>134</v>
      </c>
      <c r="I571" s="476" t="s">
        <v>770</v>
      </c>
      <c r="J571" s="346">
        <v>1</v>
      </c>
      <c r="K571" s="360" t="s">
        <v>771</v>
      </c>
      <c r="L571" s="595" t="s">
        <v>772</v>
      </c>
      <c r="M571" s="595" t="s">
        <v>199</v>
      </c>
      <c r="N571" s="622" t="s">
        <v>200</v>
      </c>
      <c r="O571" s="477" t="s">
        <v>201</v>
      </c>
      <c r="P571" s="477" t="s">
        <v>773</v>
      </c>
      <c r="Q571" s="477" t="s">
        <v>325</v>
      </c>
      <c r="R571" s="595" t="s">
        <v>297</v>
      </c>
      <c r="S571" s="348" t="s">
        <v>146</v>
      </c>
      <c r="T571" s="348">
        <f>IFERROR(VLOOKUP($S571,[1]TABLAS!#REF!,2,FALSE),0)</f>
        <v>0</v>
      </c>
      <c r="U571" s="477" t="s">
        <v>180</v>
      </c>
      <c r="V571" s="525">
        <f>IFERROR(VLOOKUP($U571,[1]TABLAS!$A$2:$B$6,2,FALSE),0)</f>
        <v>4</v>
      </c>
      <c r="W571" s="524" t="str">
        <f>MAX($T571:$T577)&amp;V571</f>
        <v>34</v>
      </c>
      <c r="X571" s="526" t="str">
        <f t="shared" ref="X571" si="62">IF(OR(W571="11",W571="12",W571="21",W571="22",W571="31"),"BAJO",IF(OR(W571="13",W571="23",W571="32",W571="41"),"LEVE",IF(OR(W571="14",W571="15",W571="24",W571="33",W571="43",W571="42",W571="52",W571="51"),"MODERADO",IF(OR(W571="25",W571="34",W571="35",W571="44",W571="45",W571="53",W571="54",W571="55"),"IMPORTANTE"))))</f>
        <v>IMPORTANTE</v>
      </c>
      <c r="Y571" s="349"/>
      <c r="Z571" s="349"/>
      <c r="AA571" s="349"/>
      <c r="AB571" s="349"/>
      <c r="AC571" s="349" t="e">
        <f>VLOOKUP(Y571,CONTROLES!$A$6:$Y$1048576,2,FALSE)</f>
        <v>#N/A</v>
      </c>
      <c r="AD571" s="349"/>
      <c r="AE571" s="349"/>
      <c r="AF571" s="349"/>
      <c r="AG571" s="349"/>
      <c r="AH571" s="349"/>
      <c r="AI571" s="349"/>
      <c r="AJ571" s="349"/>
      <c r="AK571" s="349"/>
      <c r="AL571" s="349" t="str">
        <f>IFERROR(VLOOKUP(AB571,[1]CONTROLES!$A$5:$Y$200,2,FALSE),"")</f>
        <v/>
      </c>
      <c r="AM571" s="349"/>
      <c r="AN571" s="349"/>
      <c r="AO571" s="350" t="str">
        <f>IFERROR(VLOOKUP(Y571,CONTROLES!$A$6:$Y$25,24,FALSE),"")</f>
        <v/>
      </c>
      <c r="AP571" s="350" t="str">
        <f>IFERROR(VLOOKUP(Z571,CONTROLES!$A$6:$Y$25,24,FALSE),"")</f>
        <v/>
      </c>
      <c r="AQ571" s="350" t="str">
        <f>IFERROR(VLOOKUP(AA571,CONTROLES!$A$6:$Y$25,24,FALSE),"")</f>
        <v/>
      </c>
      <c r="AR571" s="350" t="str">
        <f>IFERROR(VLOOKUP(AB571,CONTROLES!$A$6:$Y$25,24,FALSE),"")</f>
        <v/>
      </c>
      <c r="AS571" s="349" t="str">
        <f>IFERROR(VLOOKUP(Y571,CONTROLES!$A$6:$Y$25,5,FALSE),"")</f>
        <v/>
      </c>
      <c r="AT571" s="349" t="str">
        <f>IFERROR(VLOOKUP(Z571,CONTROLES!$A$6:$Y$25,5,FALSE),"")</f>
        <v/>
      </c>
      <c r="AU571" s="349" t="str">
        <f>IFERROR(VLOOKUP(AA571,CONTROLES!$A$6:$Y$25,5,FALSE),"")</f>
        <v/>
      </c>
      <c r="AV571" s="349" t="str">
        <f>IFERROR(VLOOKUP(AB571,CONTROLES!$A$6:$Y$25,5,FALSE),"")</f>
        <v/>
      </c>
      <c r="AW571" s="351">
        <f t="shared" si="59"/>
        <v>0</v>
      </c>
      <c r="AX571" s="351">
        <f t="shared" si="60"/>
        <v>0</v>
      </c>
      <c r="AY571" s="528" t="str">
        <f t="shared" ref="AY571" si="63">IF(MAX(AX571:AX577)&gt;MAX(BF571:BF577),"Consecuencia",IF(MAX(AX571:AX577)&gt;MAX(BF571:BF577),"Probabilidad",""))</f>
        <v/>
      </c>
      <c r="AZ571" s="460">
        <f t="shared" ref="AZ571" si="64">IF(AY571="Probabilidad",MAX(BF571:BF577),MAX(AX571:AX577))</f>
        <v>0</v>
      </c>
      <c r="BA571" s="456" t="str" cm="1">
        <f t="array" ref="BA571">IF(OR(AY571="Consecuencia",AY571="Probabilidad"),IF(AZ571&lt;[1]CONTROLES!$AA$16:$AB$16,IF(AND(AZ571&gt;=[1]CONTROLES!$AA$15,AZ571&lt;[1]CONTROLES!$AB$15),[1]CONTROLES!$AC$15,IF(AND(AZ571&gt;=[1]CONTROLES!$AA$14,AZ571&lt;[1]CONTROLES!$AB$14),[1]CONTROLES!$AC$14,IF(AND(AZ571&gt;=[1]CONTROLES!$AA$13,AZ571&lt;[1]CONTROLES!$AB$13),[1]CONTROLES!$AC$13,IF(AND(AZ571&gt;=[1]CONTROLES!$AA$12,AZ571&lt;=[1]CONTROLES!$AB$12),[1]CONTROLES!$AC$12))))),"")</f>
        <v/>
      </c>
      <c r="BB571" s="458" t="s">
        <v>144</v>
      </c>
      <c r="BC571" s="460">
        <f>VLOOKUP(BB571,[1]TABLAS!$A$10:$B$14,2,FALSE)</f>
        <v>5</v>
      </c>
      <c r="BD571" s="462" t="s">
        <v>211</v>
      </c>
      <c r="BE571" s="526">
        <f>VLOOKUP(BD571,[1]TABLAS!$A$2:$B$6,2,FALSE)</f>
        <v>2</v>
      </c>
      <c r="BF571" s="618" t="str">
        <f t="shared" ref="BF571" si="65">BC571&amp;BE571</f>
        <v>52</v>
      </c>
      <c r="BG571" s="620" t="str">
        <f t="shared" ref="BG571" si="66">IF(OR(BF571="11",BF571="12",BF571="21",BF571="22",BF571="31"),"BAJO",IF(OR(BF571="13",BF571="23",BF571="32",BF571="41"),"LEVE",IF(OR(BF571="14",BF571="15",BF571="24",BF571="33",BF571="43",BF571="42",BF571="52",BF571="51"),"MODERADO",IF(OR(BF571="25",BF571="34",BF571="35",BF571="44",BF571="45",BF571="53",BF571="54",BF571="55"),"IMPORTANTE",""))))</f>
        <v>MODERADO</v>
      </c>
      <c r="BH571" s="491" t="s">
        <v>148</v>
      </c>
      <c r="BI571" s="530" t="s">
        <v>189</v>
      </c>
      <c r="BJ571" s="475" t="str">
        <f t="shared" ref="BJ571" si="67">IF(BH571="SI","NO","SI")</f>
        <v>NO</v>
      </c>
      <c r="BK571" s="475"/>
    </row>
    <row r="572" spans="1:63" ht="14.25" customHeight="1" x14ac:dyDescent="0.25">
      <c r="A572" s="564"/>
      <c r="B572" s="566"/>
      <c r="C572" s="595"/>
      <c r="D572" s="475"/>
      <c r="E572" s="481"/>
      <c r="F572" s="636"/>
      <c r="G572" s="636"/>
      <c r="H572" s="636"/>
      <c r="I572" s="481"/>
      <c r="J572" s="346">
        <v>2</v>
      </c>
      <c r="K572" s="360" t="s">
        <v>774</v>
      </c>
      <c r="L572" s="595"/>
      <c r="M572" s="595"/>
      <c r="N572" s="622"/>
      <c r="O572" s="477"/>
      <c r="P572" s="477"/>
      <c r="Q572" s="477"/>
      <c r="R572" s="595"/>
      <c r="S572" s="348" t="s">
        <v>169</v>
      </c>
      <c r="T572" s="348">
        <f>IFERROR(VLOOKUP($S572,[1]TABLAS!#REF!,2,FALSE),0)</f>
        <v>0</v>
      </c>
      <c r="U572" s="477"/>
      <c r="V572" s="664"/>
      <c r="W572" s="524"/>
      <c r="X572" s="526"/>
      <c r="Y572" s="349"/>
      <c r="Z572" s="349"/>
      <c r="AA572" s="349"/>
      <c r="AB572" s="349"/>
      <c r="AC572" s="349" t="e">
        <f>VLOOKUP(Y572,CONTROLES!$A$6:$Y$1048576,2,FALSE)</f>
        <v>#N/A</v>
      </c>
      <c r="AD572" s="349"/>
      <c r="AE572" s="349"/>
      <c r="AF572" s="349"/>
      <c r="AG572" s="349"/>
      <c r="AH572" s="349"/>
      <c r="AI572" s="349"/>
      <c r="AJ572" s="349"/>
      <c r="AK572" s="349"/>
      <c r="AL572" s="349" t="str">
        <f>IFERROR(VLOOKUP(AB572,[1]CONTROLES!$A$5:$Y$200,2,FALSE),"")</f>
        <v/>
      </c>
      <c r="AM572" s="349"/>
      <c r="AN572" s="349"/>
      <c r="AO572" s="350" t="str">
        <f>IFERROR(VLOOKUP(Y572,CONTROLES!$A$6:$Y$25,24,FALSE),"")</f>
        <v/>
      </c>
      <c r="AP572" s="350" t="str">
        <f>IFERROR(VLOOKUP(Z572,CONTROLES!$A$6:$Y$25,24,FALSE),"")</f>
        <v/>
      </c>
      <c r="AQ572" s="350" t="str">
        <f>IFERROR(VLOOKUP(AA572,CONTROLES!$A$6:$Y$25,24,FALSE),"")</f>
        <v/>
      </c>
      <c r="AR572" s="350" t="str">
        <f>IFERROR(VLOOKUP(AB572,CONTROLES!$A$6:$Y$25,24,FALSE),"")</f>
        <v/>
      </c>
      <c r="AS572" s="349" t="str">
        <f>IFERROR(VLOOKUP(Y572,CONTROLES!$A$6:$Y$25,5,FALSE),"")</f>
        <v/>
      </c>
      <c r="AT572" s="349" t="str">
        <f>IFERROR(VLOOKUP(Z572,CONTROLES!$A$6:$Y$25,5,FALSE),"")</f>
        <v/>
      </c>
      <c r="AU572" s="349" t="str">
        <f>IFERROR(VLOOKUP(AA572,CONTROLES!$A$6:$Y$25,5,FALSE),"")</f>
        <v/>
      </c>
      <c r="AV572" s="349" t="str">
        <f>IFERROR(VLOOKUP(AB572,CONTROLES!$A$6:$Y$25,5,FALSE),"")</f>
        <v/>
      </c>
      <c r="AW572" s="351">
        <f t="shared" si="59"/>
        <v>0</v>
      </c>
      <c r="AX572" s="351">
        <f t="shared" si="60"/>
        <v>0</v>
      </c>
      <c r="AY572" s="529"/>
      <c r="AZ572" s="460"/>
      <c r="BA572" s="457"/>
      <c r="BB572" s="458"/>
      <c r="BC572" s="460"/>
      <c r="BD572" s="462"/>
      <c r="BE572" s="526"/>
      <c r="BF572" s="619"/>
      <c r="BG572" s="620"/>
      <c r="BH572" s="492"/>
      <c r="BI572" s="530"/>
      <c r="BJ572" s="475"/>
      <c r="BK572" s="475"/>
    </row>
    <row r="573" spans="1:63" ht="14.25" customHeight="1" x14ac:dyDescent="0.25">
      <c r="A573" s="564"/>
      <c r="B573" s="566"/>
      <c r="C573" s="595"/>
      <c r="D573" s="475"/>
      <c r="E573" s="481"/>
      <c r="F573" s="636"/>
      <c r="G573" s="636"/>
      <c r="H573" s="636"/>
      <c r="I573" s="481"/>
      <c r="J573" s="346">
        <v>3</v>
      </c>
      <c r="K573" s="360" t="s">
        <v>775</v>
      </c>
      <c r="L573" s="595"/>
      <c r="M573" s="595"/>
      <c r="N573" s="622"/>
      <c r="O573" s="477"/>
      <c r="P573" s="477"/>
      <c r="Q573" s="477"/>
      <c r="R573" s="595"/>
      <c r="S573" s="348" t="s">
        <v>146</v>
      </c>
      <c r="T573" s="348">
        <f>IFERROR(VLOOKUP($S573,[1]TABLAS!#REF!,2,FALSE),0)</f>
        <v>0</v>
      </c>
      <c r="U573" s="477"/>
      <c r="V573" s="664"/>
      <c r="W573" s="524"/>
      <c r="X573" s="526"/>
      <c r="Y573" s="349"/>
      <c r="Z573" s="349"/>
      <c r="AA573" s="349"/>
      <c r="AB573" s="349"/>
      <c r="AC573" s="349" t="e">
        <f>VLOOKUP(Y573,CONTROLES!$A$6:$Y$1048576,2,FALSE)</f>
        <v>#N/A</v>
      </c>
      <c r="AD573" s="349"/>
      <c r="AE573" s="349"/>
      <c r="AF573" s="349"/>
      <c r="AG573" s="349"/>
      <c r="AH573" s="349"/>
      <c r="AI573" s="349"/>
      <c r="AJ573" s="349"/>
      <c r="AK573" s="349"/>
      <c r="AL573" s="349" t="str">
        <f>IFERROR(VLOOKUP(AB573,[1]CONTROLES!$A$5:$Y$200,2,FALSE),"")</f>
        <v/>
      </c>
      <c r="AM573" s="349"/>
      <c r="AN573" s="349"/>
      <c r="AO573" s="350" t="str">
        <f>IFERROR(VLOOKUP(Y573,CONTROLES!$A$6:$Y$25,24,FALSE),"")</f>
        <v/>
      </c>
      <c r="AP573" s="350" t="str">
        <f>IFERROR(VLOOKUP(Z573,CONTROLES!$A$6:$Y$25,24,FALSE),"")</f>
        <v/>
      </c>
      <c r="AQ573" s="350" t="str">
        <f>IFERROR(VLOOKUP(AA573,CONTROLES!$A$6:$Y$25,24,FALSE),"")</f>
        <v/>
      </c>
      <c r="AR573" s="350" t="str">
        <f>IFERROR(VLOOKUP(AB573,CONTROLES!$A$6:$Y$25,24,FALSE),"")</f>
        <v/>
      </c>
      <c r="AS573" s="349" t="str">
        <f>IFERROR(VLOOKUP(Y573,CONTROLES!$A$6:$Y$25,5,FALSE),"")</f>
        <v/>
      </c>
      <c r="AT573" s="349" t="str">
        <f>IFERROR(VLOOKUP(Z573,CONTROLES!$A$6:$Y$25,5,FALSE),"")</f>
        <v/>
      </c>
      <c r="AU573" s="349" t="str">
        <f>IFERROR(VLOOKUP(AA573,CONTROLES!$A$6:$Y$25,5,FALSE),"")</f>
        <v/>
      </c>
      <c r="AV573" s="349" t="str">
        <f>IFERROR(VLOOKUP(AB573,CONTROLES!$A$6:$Y$25,5,FALSE),"")</f>
        <v/>
      </c>
      <c r="AW573" s="351">
        <f t="shared" si="59"/>
        <v>0</v>
      </c>
      <c r="AX573" s="351">
        <f t="shared" si="60"/>
        <v>0</v>
      </c>
      <c r="AY573" s="529"/>
      <c r="AZ573" s="460"/>
      <c r="BA573" s="457"/>
      <c r="BB573" s="458"/>
      <c r="BC573" s="460"/>
      <c r="BD573" s="462"/>
      <c r="BE573" s="526"/>
      <c r="BF573" s="619"/>
      <c r="BG573" s="620"/>
      <c r="BH573" s="492"/>
      <c r="BI573" s="530"/>
      <c r="BJ573" s="475"/>
      <c r="BK573" s="475"/>
    </row>
    <row r="574" spans="1:63" ht="14.25" customHeight="1" x14ac:dyDescent="0.25">
      <c r="A574" s="564"/>
      <c r="B574" s="566"/>
      <c r="C574" s="595"/>
      <c r="D574" s="475"/>
      <c r="E574" s="481"/>
      <c r="F574" s="636"/>
      <c r="G574" s="636"/>
      <c r="H574" s="636"/>
      <c r="I574" s="481"/>
      <c r="J574" s="346">
        <v>4</v>
      </c>
      <c r="K574" s="360" t="s">
        <v>776</v>
      </c>
      <c r="L574" s="595"/>
      <c r="M574" s="595"/>
      <c r="N574" s="622"/>
      <c r="O574" s="477"/>
      <c r="P574" s="477"/>
      <c r="Q574" s="477"/>
      <c r="R574" s="595"/>
      <c r="S574" s="348" t="s">
        <v>146</v>
      </c>
      <c r="T574" s="348">
        <f>IFERROR(VLOOKUP($S574,[1]TABLAS!#REF!,2,FALSE),0)</f>
        <v>0</v>
      </c>
      <c r="U574" s="477"/>
      <c r="V574" s="664"/>
      <c r="W574" s="524"/>
      <c r="X574" s="526"/>
      <c r="Y574" s="349"/>
      <c r="Z574" s="349"/>
      <c r="AA574" s="349"/>
      <c r="AB574" s="349"/>
      <c r="AC574" s="349" t="e">
        <f>VLOOKUP(Y574,CONTROLES!$A$6:$Y$1048576,2,FALSE)</f>
        <v>#N/A</v>
      </c>
      <c r="AD574" s="349"/>
      <c r="AE574" s="349"/>
      <c r="AF574" s="349"/>
      <c r="AG574" s="349"/>
      <c r="AH574" s="349"/>
      <c r="AI574" s="349"/>
      <c r="AJ574" s="349"/>
      <c r="AK574" s="349"/>
      <c r="AL574" s="349" t="str">
        <f>IFERROR(VLOOKUP(AB574,[1]CONTROLES!$A$5:$Y$200,2,FALSE),"")</f>
        <v/>
      </c>
      <c r="AM574" s="349"/>
      <c r="AN574" s="349"/>
      <c r="AO574" s="350" t="str">
        <f>IFERROR(VLOOKUP(Y574,CONTROLES!$A$6:$Y$25,24,FALSE),"")</f>
        <v/>
      </c>
      <c r="AP574" s="350" t="str">
        <f>IFERROR(VLOOKUP(Z574,CONTROLES!$A$6:$Y$25,24,FALSE),"")</f>
        <v/>
      </c>
      <c r="AQ574" s="350" t="str">
        <f>IFERROR(VLOOKUP(AA574,CONTROLES!$A$6:$Y$25,24,FALSE),"")</f>
        <v/>
      </c>
      <c r="AR574" s="350" t="str">
        <f>IFERROR(VLOOKUP(AB574,CONTROLES!$A$6:$Y$25,24,FALSE),"")</f>
        <v/>
      </c>
      <c r="AS574" s="349" t="str">
        <f>IFERROR(VLOOKUP(Y574,CONTROLES!$A$6:$Y$25,5,FALSE),"")</f>
        <v/>
      </c>
      <c r="AT574" s="349" t="str">
        <f>IFERROR(VLOOKUP(Z574,CONTROLES!$A$6:$Y$25,5,FALSE),"")</f>
        <v/>
      </c>
      <c r="AU574" s="349" t="str">
        <f>IFERROR(VLOOKUP(AA574,CONTROLES!$A$6:$Y$25,5,FALSE),"")</f>
        <v/>
      </c>
      <c r="AV574" s="349" t="str">
        <f>IFERROR(VLOOKUP(AB574,CONTROLES!$A$6:$Y$25,5,FALSE),"")</f>
        <v/>
      </c>
      <c r="AW574" s="351">
        <f t="shared" si="59"/>
        <v>0</v>
      </c>
      <c r="AX574" s="351">
        <f t="shared" si="60"/>
        <v>0</v>
      </c>
      <c r="AY574" s="529"/>
      <c r="AZ574" s="460"/>
      <c r="BA574" s="457"/>
      <c r="BB574" s="458"/>
      <c r="BC574" s="460"/>
      <c r="BD574" s="462"/>
      <c r="BE574" s="526"/>
      <c r="BF574" s="619"/>
      <c r="BG574" s="620"/>
      <c r="BH574" s="492"/>
      <c r="BI574" s="530"/>
      <c r="BJ574" s="475"/>
      <c r="BK574" s="475"/>
    </row>
    <row r="575" spans="1:63" ht="14.25" customHeight="1" x14ac:dyDescent="0.25">
      <c r="A575" s="564"/>
      <c r="B575" s="566"/>
      <c r="C575" s="595"/>
      <c r="D575" s="475"/>
      <c r="E575" s="481"/>
      <c r="F575" s="636"/>
      <c r="G575" s="636"/>
      <c r="H575" s="636"/>
      <c r="I575" s="481"/>
      <c r="J575" s="346">
        <v>5</v>
      </c>
      <c r="K575" s="360" t="s">
        <v>777</v>
      </c>
      <c r="L575" s="595"/>
      <c r="M575" s="595"/>
      <c r="N575" s="622"/>
      <c r="O575" s="477"/>
      <c r="P575" s="477"/>
      <c r="Q575" s="477"/>
      <c r="R575" s="595"/>
      <c r="S575" s="348" t="s">
        <v>164</v>
      </c>
      <c r="T575" s="348">
        <f>IFERROR(VLOOKUP($S575,[1]TABLAS!#REF!,2,FALSE),0)</f>
        <v>0</v>
      </c>
      <c r="U575" s="477"/>
      <c r="V575" s="664"/>
      <c r="W575" s="524"/>
      <c r="X575" s="526"/>
      <c r="Y575" s="349"/>
      <c r="Z575" s="349"/>
      <c r="AA575" s="349"/>
      <c r="AB575" s="349"/>
      <c r="AC575" s="349" t="e">
        <f>VLOOKUP(Y575,CONTROLES!$A$6:$Y$1048576,2,FALSE)</f>
        <v>#N/A</v>
      </c>
      <c r="AD575" s="349"/>
      <c r="AE575" s="349"/>
      <c r="AF575" s="349"/>
      <c r="AG575" s="349"/>
      <c r="AH575" s="349"/>
      <c r="AI575" s="349"/>
      <c r="AJ575" s="349"/>
      <c r="AK575" s="349"/>
      <c r="AL575" s="349" t="str">
        <f>IFERROR(VLOOKUP(AB575,[1]CONTROLES!$A$5:$Y$200,2,FALSE),"")</f>
        <v/>
      </c>
      <c r="AM575" s="349"/>
      <c r="AN575" s="349"/>
      <c r="AO575" s="350" t="str">
        <f>IFERROR(VLOOKUP(Y575,CONTROLES!$A$6:$Y$25,24,FALSE),"")</f>
        <v/>
      </c>
      <c r="AP575" s="350" t="str">
        <f>IFERROR(VLOOKUP(Z575,CONTROLES!$A$6:$Y$25,24,FALSE),"")</f>
        <v/>
      </c>
      <c r="AQ575" s="350" t="str">
        <f>IFERROR(VLOOKUP(AA575,CONTROLES!$A$6:$Y$25,24,FALSE),"")</f>
        <v/>
      </c>
      <c r="AR575" s="350" t="str">
        <f>IFERROR(VLOOKUP(AB575,CONTROLES!$A$6:$Y$25,24,FALSE),"")</f>
        <v/>
      </c>
      <c r="AS575" s="349" t="str">
        <f>IFERROR(VLOOKUP(Y575,CONTROLES!$A$6:$Y$25,5,FALSE),"")</f>
        <v/>
      </c>
      <c r="AT575" s="349" t="str">
        <f>IFERROR(VLOOKUP(Z575,CONTROLES!$A$6:$Y$25,5,FALSE),"")</f>
        <v/>
      </c>
      <c r="AU575" s="349" t="str">
        <f>IFERROR(VLOOKUP(AA575,CONTROLES!$A$6:$Y$25,5,FALSE),"")</f>
        <v/>
      </c>
      <c r="AV575" s="349" t="str">
        <f>IFERROR(VLOOKUP(AB575,CONTROLES!$A$6:$Y$25,5,FALSE),"")</f>
        <v/>
      </c>
      <c r="AW575" s="351">
        <f t="shared" si="59"/>
        <v>0</v>
      </c>
      <c r="AX575" s="351">
        <f t="shared" si="60"/>
        <v>0</v>
      </c>
      <c r="AY575" s="529"/>
      <c r="AZ575" s="460"/>
      <c r="BA575" s="457"/>
      <c r="BB575" s="458"/>
      <c r="BC575" s="460"/>
      <c r="BD575" s="462"/>
      <c r="BE575" s="526"/>
      <c r="BF575" s="619"/>
      <c r="BG575" s="620"/>
      <c r="BH575" s="492"/>
      <c r="BI575" s="530"/>
      <c r="BJ575" s="475"/>
      <c r="BK575" s="475"/>
    </row>
    <row r="576" spans="1:63" ht="14.25" customHeight="1" x14ac:dyDescent="0.25">
      <c r="A576" s="564"/>
      <c r="B576" s="566"/>
      <c r="C576" s="595"/>
      <c r="D576" s="475"/>
      <c r="E576" s="481"/>
      <c r="F576" s="636"/>
      <c r="G576" s="636"/>
      <c r="H576" s="636"/>
      <c r="I576" s="481"/>
      <c r="J576" s="346">
        <v>6</v>
      </c>
      <c r="K576" s="360" t="s">
        <v>778</v>
      </c>
      <c r="L576" s="595"/>
      <c r="M576" s="595"/>
      <c r="N576" s="622"/>
      <c r="O576" s="477"/>
      <c r="P576" s="477"/>
      <c r="Q576" s="477"/>
      <c r="R576" s="595"/>
      <c r="S576" s="348" t="s">
        <v>146</v>
      </c>
      <c r="T576" s="348">
        <f>IFERROR(VLOOKUP($S576,[1]TABLAS!$A$10:$B$14,2,FALSE),0)</f>
        <v>3</v>
      </c>
      <c r="U576" s="477"/>
      <c r="V576" s="664"/>
      <c r="W576" s="524"/>
      <c r="X576" s="526"/>
      <c r="Y576" s="349"/>
      <c r="Z576" s="349"/>
      <c r="AA576" s="349"/>
      <c r="AB576" s="349"/>
      <c r="AC576" s="349" t="e">
        <f>VLOOKUP(Y576,CONTROLES!$A$6:$Y$1048576,2,FALSE)</f>
        <v>#N/A</v>
      </c>
      <c r="AD576" s="349"/>
      <c r="AE576" s="349"/>
      <c r="AF576" s="349"/>
      <c r="AG576" s="349"/>
      <c r="AH576" s="349"/>
      <c r="AI576" s="349"/>
      <c r="AJ576" s="349"/>
      <c r="AK576" s="349"/>
      <c r="AL576" s="349" t="str">
        <f>IFERROR(VLOOKUP(AB576,[1]CONTROLES!$A$5:$Y$200,2,FALSE),"")</f>
        <v/>
      </c>
      <c r="AM576" s="349"/>
      <c r="AN576" s="349"/>
      <c r="AO576" s="350" t="str">
        <f>IFERROR(VLOOKUP(Y576,CONTROLES!$A$6:$Y$25,24,FALSE),"")</f>
        <v/>
      </c>
      <c r="AP576" s="350" t="str">
        <f>IFERROR(VLOOKUP(Z576,CONTROLES!$A$6:$Y$25,24,FALSE),"")</f>
        <v/>
      </c>
      <c r="AQ576" s="350" t="str">
        <f>IFERROR(VLOOKUP(AA576,CONTROLES!$A$6:$Y$25,24,FALSE),"")</f>
        <v/>
      </c>
      <c r="AR576" s="350" t="str">
        <f>IFERROR(VLOOKUP(AB576,CONTROLES!$A$6:$Y$25,24,FALSE),"")</f>
        <v/>
      </c>
      <c r="AS576" s="349" t="str">
        <f>IFERROR(VLOOKUP(Y576,CONTROLES!$A$6:$Y$25,5,FALSE),"")</f>
        <v/>
      </c>
      <c r="AT576" s="349" t="str">
        <f>IFERROR(VLOOKUP(Z576,CONTROLES!$A$6:$Y$25,5,FALSE),"")</f>
        <v/>
      </c>
      <c r="AU576" s="349" t="str">
        <f>IFERROR(VLOOKUP(AA576,CONTROLES!$A$6:$Y$25,5,FALSE),"")</f>
        <v/>
      </c>
      <c r="AV576" s="349" t="str">
        <f>IFERROR(VLOOKUP(AB576,CONTROLES!$A$6:$Y$25,5,FALSE),"")</f>
        <v/>
      </c>
      <c r="AW576" s="351">
        <f t="shared" si="59"/>
        <v>0</v>
      </c>
      <c r="AX576" s="351">
        <f t="shared" si="60"/>
        <v>0</v>
      </c>
      <c r="AY576" s="529"/>
      <c r="AZ576" s="460"/>
      <c r="BA576" s="457"/>
      <c r="BB576" s="458"/>
      <c r="BC576" s="460"/>
      <c r="BD576" s="462"/>
      <c r="BE576" s="526"/>
      <c r="BF576" s="619"/>
      <c r="BG576" s="620"/>
      <c r="BH576" s="492"/>
      <c r="BI576" s="530"/>
      <c r="BJ576" s="475"/>
      <c r="BK576" s="475"/>
    </row>
    <row r="577" spans="1:63" ht="24" customHeight="1" x14ac:dyDescent="0.25">
      <c r="A577" s="564"/>
      <c r="B577" s="567"/>
      <c r="C577" s="595"/>
      <c r="D577" s="475"/>
      <c r="E577" s="482"/>
      <c r="F577" s="636"/>
      <c r="G577" s="636"/>
      <c r="H577" s="636"/>
      <c r="I577" s="482"/>
      <c r="J577" s="346">
        <v>7</v>
      </c>
      <c r="K577" s="360" t="s">
        <v>779</v>
      </c>
      <c r="L577" s="595"/>
      <c r="M577" s="595"/>
      <c r="N577" s="622"/>
      <c r="O577" s="477"/>
      <c r="P577" s="477"/>
      <c r="Q577" s="477"/>
      <c r="R577" s="595"/>
      <c r="S577" s="348" t="s">
        <v>146</v>
      </c>
      <c r="T577" s="348">
        <f>IFERROR(VLOOKUP($S577,[1]TABLAS!$A$10:$B$14,2,FALSE),0)</f>
        <v>3</v>
      </c>
      <c r="U577" s="477"/>
      <c r="V577" s="665"/>
      <c r="W577" s="524"/>
      <c r="X577" s="526"/>
      <c r="Y577" s="349"/>
      <c r="Z577" s="349"/>
      <c r="AA577" s="349"/>
      <c r="AB577" s="349"/>
      <c r="AC577" s="349" t="e">
        <f>VLOOKUP(Y577,CONTROLES!$A$6:$Y$1048576,2,FALSE)</f>
        <v>#N/A</v>
      </c>
      <c r="AD577" s="349"/>
      <c r="AE577" s="349"/>
      <c r="AF577" s="349"/>
      <c r="AG577" s="349"/>
      <c r="AH577" s="349"/>
      <c r="AI577" s="349"/>
      <c r="AJ577" s="349"/>
      <c r="AK577" s="349"/>
      <c r="AL577" s="349" t="str">
        <f>IFERROR(VLOOKUP(AB577,[1]CONTROLES!$A$5:$Y$200,2,FALSE),"")</f>
        <v/>
      </c>
      <c r="AM577" s="349"/>
      <c r="AN577" s="349"/>
      <c r="AO577" s="350" t="str">
        <f>IFERROR(VLOOKUP(Y577,CONTROLES!$A$6:$Y$25,24,FALSE),"")</f>
        <v/>
      </c>
      <c r="AP577" s="350" t="str">
        <f>IFERROR(VLOOKUP(Z577,CONTROLES!$A$6:$Y$25,24,FALSE),"")</f>
        <v/>
      </c>
      <c r="AQ577" s="350" t="str">
        <f>IFERROR(VLOOKUP(AA577,CONTROLES!$A$6:$Y$25,24,FALSE),"")</f>
        <v/>
      </c>
      <c r="AR577" s="350" t="str">
        <f>IFERROR(VLOOKUP(AB577,CONTROLES!$A$6:$Y$25,24,FALSE),"")</f>
        <v/>
      </c>
      <c r="AS577" s="349" t="str">
        <f>IFERROR(VLOOKUP(Y577,CONTROLES!$A$6:$Y$25,5,FALSE),"")</f>
        <v/>
      </c>
      <c r="AT577" s="349" t="str">
        <f>IFERROR(VLOOKUP(Z577,CONTROLES!$A$6:$Y$25,5,FALSE),"")</f>
        <v/>
      </c>
      <c r="AU577" s="349" t="str">
        <f>IFERROR(VLOOKUP(AA577,CONTROLES!$A$6:$Y$25,5,FALSE),"")</f>
        <v/>
      </c>
      <c r="AV577" s="349" t="str">
        <f>IFERROR(VLOOKUP(AB577,CONTROLES!$A$6:$Y$25,5,FALSE),"")</f>
        <v/>
      </c>
      <c r="AW577" s="351">
        <f t="shared" si="59"/>
        <v>0</v>
      </c>
      <c r="AX577" s="351">
        <f t="shared" si="60"/>
        <v>0</v>
      </c>
      <c r="AY577" s="551"/>
      <c r="AZ577" s="460"/>
      <c r="BA577" s="552"/>
      <c r="BB577" s="458"/>
      <c r="BC577" s="460"/>
      <c r="BD577" s="462"/>
      <c r="BE577" s="526"/>
      <c r="BF577" s="630"/>
      <c r="BG577" s="620"/>
      <c r="BH577" s="554"/>
      <c r="BI577" s="530"/>
      <c r="BJ577" s="475"/>
      <c r="BK577" s="475"/>
    </row>
    <row r="578" spans="1:63" s="166" customFormat="1" ht="14.25" customHeight="1" x14ac:dyDescent="0.25">
      <c r="A578" s="564">
        <f t="shared" ref="A578" si="68">A571+1</f>
        <v>82</v>
      </c>
      <c r="B578" s="565" t="s">
        <v>780</v>
      </c>
      <c r="C578" s="595" t="s">
        <v>767</v>
      </c>
      <c r="D578" s="475" t="s">
        <v>781</v>
      </c>
      <c r="E578" s="476" t="s">
        <v>782</v>
      </c>
      <c r="F578" s="636" t="s">
        <v>132</v>
      </c>
      <c r="G578" s="636" t="s">
        <v>196</v>
      </c>
      <c r="H578" s="636" t="s">
        <v>134</v>
      </c>
      <c r="I578" s="476" t="s">
        <v>783</v>
      </c>
      <c r="J578" s="346">
        <v>1</v>
      </c>
      <c r="K578" s="360" t="s">
        <v>784</v>
      </c>
      <c r="L578" s="595" t="s">
        <v>772</v>
      </c>
      <c r="M578" s="595" t="s">
        <v>199</v>
      </c>
      <c r="N578" s="622" t="s">
        <v>200</v>
      </c>
      <c r="O578" s="477" t="s">
        <v>201</v>
      </c>
      <c r="P578" s="477" t="s">
        <v>773</v>
      </c>
      <c r="Q578" s="477" t="s">
        <v>325</v>
      </c>
      <c r="R578" s="595" t="s">
        <v>297</v>
      </c>
      <c r="S578" s="348" t="s">
        <v>146</v>
      </c>
      <c r="T578" s="348">
        <f>IFERROR(VLOOKUP($S578,[1]TABLAS!#REF!,2,FALSE),0)</f>
        <v>0</v>
      </c>
      <c r="U578" s="477" t="s">
        <v>180</v>
      </c>
      <c r="V578" s="524">
        <f>IFERROR(VLOOKUP($U571,[1]TABLAS!$A$2:$B$6,2,FALSE),0)</f>
        <v>4</v>
      </c>
      <c r="W578" s="524" t="str">
        <f>MAX($T578:$T584)&amp;V578</f>
        <v>34</v>
      </c>
      <c r="X578" s="526" t="str">
        <f t="shared" ref="X578" si="69">IF(OR(W578="11",W578="12",W578="21",W578="22",W578="31"),"BAJO",IF(OR(W578="13",W578="23",W578="32",W578="41"),"LEVE",IF(OR(W578="14",W578="15",W578="24",W578="33",W578="43",W578="42",W578="52",W578="51"),"MODERADO",IF(OR(W578="25",W578="34",W578="35",W578="44",W578="45",W578="53",W578="54",W578="55"),"IMPORTANTE"))))</f>
        <v>IMPORTANTE</v>
      </c>
      <c r="Y578" s="349"/>
      <c r="Z578" s="349"/>
      <c r="AA578" s="349"/>
      <c r="AB578" s="349"/>
      <c r="AC578" s="349" t="e">
        <f>VLOOKUP(Y578,CONTROLES!$A$6:$Y$1048576,2,FALSE)</f>
        <v>#N/A</v>
      </c>
      <c r="AD578" s="349"/>
      <c r="AE578" s="349"/>
      <c r="AF578" s="349"/>
      <c r="AG578" s="349"/>
      <c r="AH578" s="349"/>
      <c r="AI578" s="349"/>
      <c r="AJ578" s="349"/>
      <c r="AK578" s="349"/>
      <c r="AL578" s="349" t="str">
        <f>IFERROR(VLOOKUP(AB578,[1]CONTROLES!$A$5:$Y$200,2,FALSE),"")</f>
        <v/>
      </c>
      <c r="AM578" s="349"/>
      <c r="AN578" s="349"/>
      <c r="AO578" s="350" t="str">
        <f>IFERROR(VLOOKUP(Y578,CONTROLES!$A$6:$Y$25,24,FALSE),"")</f>
        <v/>
      </c>
      <c r="AP578" s="350" t="str">
        <f>IFERROR(VLOOKUP(Z578,CONTROLES!$A$6:$Y$25,24,FALSE),"")</f>
        <v/>
      </c>
      <c r="AQ578" s="350" t="str">
        <f>IFERROR(VLOOKUP(AA578,CONTROLES!$A$6:$Y$25,24,FALSE),"")</f>
        <v/>
      </c>
      <c r="AR578" s="350" t="str">
        <f>IFERROR(VLOOKUP(AB578,CONTROLES!$A$6:$Y$25,24,FALSE),"")</f>
        <v/>
      </c>
      <c r="AS578" s="349" t="str">
        <f>IFERROR(VLOOKUP(Y578,CONTROLES!$A$6:$Y$25,5,FALSE),"")</f>
        <v/>
      </c>
      <c r="AT578" s="349" t="str">
        <f>IFERROR(VLOOKUP(Z578,CONTROLES!$A$6:$Y$25,5,FALSE),"")</f>
        <v/>
      </c>
      <c r="AU578" s="349" t="str">
        <f>IFERROR(VLOOKUP(AA578,CONTROLES!$A$6:$Y$25,5,FALSE),"")</f>
        <v/>
      </c>
      <c r="AV578" s="349" t="str">
        <f>IFERROR(VLOOKUP(AB578,CONTROLES!$A$6:$Y$25,5,FALSE),"")</f>
        <v/>
      </c>
      <c r="AW578" s="351">
        <f t="shared" si="59"/>
        <v>0</v>
      </c>
      <c r="AX578" s="351">
        <f t="shared" si="60"/>
        <v>0</v>
      </c>
      <c r="AY578" s="528" t="str">
        <f t="shared" ref="AY578" si="70">IF(MAX(AX578:AX584)&gt;MAX(BF578:BF584),"Consecuencia",IF(MAX(AX578:AX584)&gt;MAX(BF578:BF584),"Probabilidad",""))</f>
        <v/>
      </c>
      <c r="AZ578" s="460">
        <f t="shared" ref="AZ578" si="71">IF(AY578="Probabilidad",MAX(BF578:BF584),MAX(AX578:AX584))</f>
        <v>0</v>
      </c>
      <c r="BA578" s="456" t="str" cm="1">
        <f t="array" ref="BA578">IF(OR(AY578="Consecuencia",AY578="Probabilidad"),IF(AZ578&lt;[1]CONTROLES!$AA$16:$AB$16,IF(AND(AZ578&gt;=[1]CONTROLES!$AA$15,AZ578&lt;[1]CONTROLES!$AB$15),[1]CONTROLES!$AC$15,IF(AND(AZ578&gt;=[1]CONTROLES!$AA$14,AZ578&lt;[1]CONTROLES!$AB$14),[1]CONTROLES!$AC$14,IF(AND(AZ578&gt;=[1]CONTROLES!$AA$13,AZ578&lt;[1]CONTROLES!$AB$13),[1]CONTROLES!$AC$13,IF(AND(AZ578&gt;=[1]CONTROLES!$AA$12,AZ578&lt;=[1]CONTROLES!$AB$12),[1]CONTROLES!$AC$12))))),"")</f>
        <v/>
      </c>
      <c r="BB578" s="458" t="s">
        <v>144</v>
      </c>
      <c r="BC578" s="460">
        <f>VLOOKUP(BB578,[1]TABLAS!$A$10:$B$14,2,FALSE)</f>
        <v>5</v>
      </c>
      <c r="BD578" s="462" t="s">
        <v>211</v>
      </c>
      <c r="BE578" s="526">
        <f>VLOOKUP(BD578,[1]TABLAS!$A$2:$B$6,2,FALSE)</f>
        <v>2</v>
      </c>
      <c r="BF578" s="618" t="str">
        <f t="shared" ref="BF578" si="72">BC578&amp;BE578</f>
        <v>52</v>
      </c>
      <c r="BG578" s="620" t="str">
        <f t="shared" ref="BG578" si="73">IF(OR(BF578="11",BF578="12",BF578="21",BF578="22",BF578="31"),"BAJO",IF(OR(BF578="13",BF578="23",BF578="32",BF578="41"),"LEVE",IF(OR(BF578="14",BF578="15",BF578="24",BF578="33",BF578="43",BF578="42",BF578="52",BF578="51"),"MODERADO",IF(OR(BF578="25",BF578="34",BF578="35",BF578="44",BF578="45",BF578="53",BF578="54",BF578="55"),"IMPORTANTE",""))))</f>
        <v>MODERADO</v>
      </c>
      <c r="BH578" s="491" t="s">
        <v>148</v>
      </c>
      <c r="BI578" s="530" t="s">
        <v>189</v>
      </c>
      <c r="BJ578" s="475" t="str">
        <f t="shared" ref="BJ578" si="74">IF(BH578="SI","NO","SI")</f>
        <v>NO</v>
      </c>
      <c r="BK578" s="475"/>
    </row>
    <row r="579" spans="1:63" s="166" customFormat="1" ht="14.25" customHeight="1" x14ac:dyDescent="0.25">
      <c r="A579" s="564"/>
      <c r="B579" s="566"/>
      <c r="C579" s="595"/>
      <c r="D579" s="475"/>
      <c r="E579" s="481"/>
      <c r="F579" s="636"/>
      <c r="G579" s="636"/>
      <c r="H579" s="636"/>
      <c r="I579" s="481"/>
      <c r="J579" s="346">
        <v>2</v>
      </c>
      <c r="K579" s="360" t="s">
        <v>771</v>
      </c>
      <c r="L579" s="595"/>
      <c r="M579" s="595"/>
      <c r="N579" s="622"/>
      <c r="O579" s="477"/>
      <c r="P579" s="477"/>
      <c r="Q579" s="477"/>
      <c r="R579" s="595"/>
      <c r="S579" s="348" t="s">
        <v>146</v>
      </c>
      <c r="T579" s="348">
        <f>IFERROR(VLOOKUP($S579,[1]TABLAS!#REF!,2,FALSE),0)</f>
        <v>0</v>
      </c>
      <c r="U579" s="477"/>
      <c r="V579" s="524"/>
      <c r="W579" s="524"/>
      <c r="X579" s="526"/>
      <c r="Y579" s="349"/>
      <c r="Z579" s="349"/>
      <c r="AA579" s="349"/>
      <c r="AB579" s="349"/>
      <c r="AC579" s="349" t="e">
        <f>VLOOKUP(Y579,CONTROLES!$A$6:$Y$1048576,2,FALSE)</f>
        <v>#N/A</v>
      </c>
      <c r="AD579" s="349"/>
      <c r="AE579" s="349"/>
      <c r="AF579" s="349"/>
      <c r="AG579" s="349"/>
      <c r="AH579" s="349"/>
      <c r="AI579" s="349"/>
      <c r="AJ579" s="349"/>
      <c r="AK579" s="349"/>
      <c r="AL579" s="349" t="str">
        <f>IFERROR(VLOOKUP(AB579,[1]CONTROLES!$A$5:$Y$200,2,FALSE),"")</f>
        <v/>
      </c>
      <c r="AM579" s="349"/>
      <c r="AN579" s="349"/>
      <c r="AO579" s="350" t="str">
        <f>IFERROR(VLOOKUP(Y579,CONTROLES!$A$6:$Y$25,24,FALSE),"")</f>
        <v/>
      </c>
      <c r="AP579" s="350" t="str">
        <f>IFERROR(VLOOKUP(Z579,CONTROLES!$A$6:$Y$25,24,FALSE),"")</f>
        <v/>
      </c>
      <c r="AQ579" s="350" t="str">
        <f>IFERROR(VLOOKUP(AA579,CONTROLES!$A$6:$Y$25,24,FALSE),"")</f>
        <v/>
      </c>
      <c r="AR579" s="350" t="str">
        <f>IFERROR(VLOOKUP(AB579,CONTROLES!$A$6:$Y$25,24,FALSE),"")</f>
        <v/>
      </c>
      <c r="AS579" s="349" t="str">
        <f>IFERROR(VLOOKUP(Y579,CONTROLES!$A$6:$Y$25,5,FALSE),"")</f>
        <v/>
      </c>
      <c r="AT579" s="349" t="str">
        <f>IFERROR(VLOOKUP(Z579,CONTROLES!$A$6:$Y$25,5,FALSE),"")</f>
        <v/>
      </c>
      <c r="AU579" s="349" t="str">
        <f>IFERROR(VLOOKUP(AA579,CONTROLES!$A$6:$Y$25,5,FALSE),"")</f>
        <v/>
      </c>
      <c r="AV579" s="349" t="str">
        <f>IFERROR(VLOOKUP(AB579,CONTROLES!$A$6:$Y$25,5,FALSE),"")</f>
        <v/>
      </c>
      <c r="AW579" s="351">
        <f t="shared" si="59"/>
        <v>0</v>
      </c>
      <c r="AX579" s="351">
        <f t="shared" si="60"/>
        <v>0</v>
      </c>
      <c r="AY579" s="529"/>
      <c r="AZ579" s="460"/>
      <c r="BA579" s="457"/>
      <c r="BB579" s="458"/>
      <c r="BC579" s="460"/>
      <c r="BD579" s="462"/>
      <c r="BE579" s="526"/>
      <c r="BF579" s="619"/>
      <c r="BG579" s="620"/>
      <c r="BH579" s="492"/>
      <c r="BI579" s="530"/>
      <c r="BJ579" s="475"/>
      <c r="BK579" s="475"/>
    </row>
    <row r="580" spans="1:63" s="166" customFormat="1" ht="14.25" customHeight="1" x14ac:dyDescent="0.25">
      <c r="A580" s="564"/>
      <c r="B580" s="566"/>
      <c r="C580" s="595"/>
      <c r="D580" s="475"/>
      <c r="E580" s="481"/>
      <c r="F580" s="636"/>
      <c r="G580" s="636"/>
      <c r="H580" s="636"/>
      <c r="I580" s="481"/>
      <c r="J580" s="346">
        <v>3</v>
      </c>
      <c r="K580" s="360" t="s">
        <v>785</v>
      </c>
      <c r="L580" s="595"/>
      <c r="M580" s="595"/>
      <c r="N580" s="622"/>
      <c r="O580" s="477"/>
      <c r="P580" s="477"/>
      <c r="Q580" s="477"/>
      <c r="R580" s="595"/>
      <c r="S580" s="348" t="s">
        <v>146</v>
      </c>
      <c r="T580" s="348">
        <f>IFERROR(VLOOKUP($S580,[1]TABLAS!#REF!,2,FALSE),0)</f>
        <v>0</v>
      </c>
      <c r="U580" s="477"/>
      <c r="V580" s="524"/>
      <c r="W580" s="524"/>
      <c r="X580" s="526"/>
      <c r="Y580" s="349"/>
      <c r="Z580" s="349"/>
      <c r="AA580" s="349"/>
      <c r="AB580" s="349"/>
      <c r="AC580" s="349" t="e">
        <f>VLOOKUP(Y580,CONTROLES!$A$6:$Y$1048576,2,FALSE)</f>
        <v>#N/A</v>
      </c>
      <c r="AD580" s="349"/>
      <c r="AE580" s="349"/>
      <c r="AF580" s="349"/>
      <c r="AG580" s="349"/>
      <c r="AH580" s="349"/>
      <c r="AI580" s="349"/>
      <c r="AJ580" s="349"/>
      <c r="AK580" s="349"/>
      <c r="AL580" s="349" t="str">
        <f>IFERROR(VLOOKUP(AB580,[1]CONTROLES!$A$5:$Y$200,2,FALSE),"")</f>
        <v/>
      </c>
      <c r="AM580" s="349"/>
      <c r="AN580" s="349"/>
      <c r="AO580" s="350" t="str">
        <f>IFERROR(VLOOKUP(Y580,CONTROLES!$A$6:$Y$25,24,FALSE),"")</f>
        <v/>
      </c>
      <c r="AP580" s="350" t="str">
        <f>IFERROR(VLOOKUP(Z580,CONTROLES!$A$6:$Y$25,24,FALSE),"")</f>
        <v/>
      </c>
      <c r="AQ580" s="350" t="str">
        <f>IFERROR(VLOOKUP(AA580,CONTROLES!$A$6:$Y$25,24,FALSE),"")</f>
        <v/>
      </c>
      <c r="AR580" s="350" t="str">
        <f>IFERROR(VLOOKUP(AB580,CONTROLES!$A$6:$Y$25,24,FALSE),"")</f>
        <v/>
      </c>
      <c r="AS580" s="349" t="str">
        <f>IFERROR(VLOOKUP(Y580,CONTROLES!$A$6:$Y$25,5,FALSE),"")</f>
        <v/>
      </c>
      <c r="AT580" s="349" t="str">
        <f>IFERROR(VLOOKUP(Z580,CONTROLES!$A$6:$Y$25,5,FALSE),"")</f>
        <v/>
      </c>
      <c r="AU580" s="349" t="str">
        <f>IFERROR(VLOOKUP(AA580,CONTROLES!$A$6:$Y$25,5,FALSE),"")</f>
        <v/>
      </c>
      <c r="AV580" s="349" t="str">
        <f>IFERROR(VLOOKUP(AB580,CONTROLES!$A$6:$Y$25,5,FALSE),"")</f>
        <v/>
      </c>
      <c r="AW580" s="351">
        <f t="shared" si="59"/>
        <v>0</v>
      </c>
      <c r="AX580" s="351">
        <f t="shared" si="60"/>
        <v>0</v>
      </c>
      <c r="AY580" s="529"/>
      <c r="AZ580" s="460"/>
      <c r="BA580" s="457"/>
      <c r="BB580" s="458"/>
      <c r="BC580" s="460"/>
      <c r="BD580" s="462"/>
      <c r="BE580" s="526"/>
      <c r="BF580" s="619"/>
      <c r="BG580" s="620"/>
      <c r="BH580" s="492"/>
      <c r="BI580" s="530"/>
      <c r="BJ580" s="475"/>
      <c r="BK580" s="475"/>
    </row>
    <row r="581" spans="1:63" s="166" customFormat="1" ht="14.25" customHeight="1" x14ac:dyDescent="0.25">
      <c r="A581" s="564"/>
      <c r="B581" s="566"/>
      <c r="C581" s="595"/>
      <c r="D581" s="475"/>
      <c r="E581" s="481"/>
      <c r="F581" s="636"/>
      <c r="G581" s="636"/>
      <c r="H581" s="636"/>
      <c r="I581" s="481"/>
      <c r="J581" s="346">
        <v>4</v>
      </c>
      <c r="K581" s="360" t="s">
        <v>786</v>
      </c>
      <c r="L581" s="595"/>
      <c r="M581" s="595"/>
      <c r="N581" s="622"/>
      <c r="O581" s="477"/>
      <c r="P581" s="477"/>
      <c r="Q581" s="477"/>
      <c r="R581" s="595"/>
      <c r="S581" s="348" t="s">
        <v>146</v>
      </c>
      <c r="T581" s="348">
        <f>IFERROR(VLOOKUP($S581,[1]TABLAS!$A$10:$B$14,2,FALSE),0)</f>
        <v>3</v>
      </c>
      <c r="U581" s="477"/>
      <c r="V581" s="524"/>
      <c r="W581" s="524"/>
      <c r="X581" s="526"/>
      <c r="Y581" s="349"/>
      <c r="Z581" s="349"/>
      <c r="AA581" s="349"/>
      <c r="AB581" s="349"/>
      <c r="AC581" s="349" t="e">
        <f>VLOOKUP(Y581,CONTROLES!$A$6:$Y$1048576,2,FALSE)</f>
        <v>#N/A</v>
      </c>
      <c r="AD581" s="349"/>
      <c r="AE581" s="349"/>
      <c r="AF581" s="349"/>
      <c r="AG581" s="349"/>
      <c r="AH581" s="349"/>
      <c r="AI581" s="349"/>
      <c r="AJ581" s="349"/>
      <c r="AK581" s="349"/>
      <c r="AL581" s="349" t="str">
        <f>IFERROR(VLOOKUP(AB581,[1]CONTROLES!$A$5:$Y$200,2,FALSE),"")</f>
        <v/>
      </c>
      <c r="AM581" s="349"/>
      <c r="AN581" s="349"/>
      <c r="AO581" s="350" t="str">
        <f>IFERROR(VLOOKUP(Y581,CONTROLES!$A$6:$Y$25,24,FALSE),"")</f>
        <v/>
      </c>
      <c r="AP581" s="350" t="str">
        <f>IFERROR(VLOOKUP(Z581,CONTROLES!$A$6:$Y$25,24,FALSE),"")</f>
        <v/>
      </c>
      <c r="AQ581" s="350" t="str">
        <f>IFERROR(VLOOKUP(AA581,CONTROLES!$A$6:$Y$25,24,FALSE),"")</f>
        <v/>
      </c>
      <c r="AR581" s="350" t="str">
        <f>IFERROR(VLOOKUP(AB581,CONTROLES!$A$6:$Y$25,24,FALSE),"")</f>
        <v/>
      </c>
      <c r="AS581" s="349" t="str">
        <f>IFERROR(VLOOKUP(Y581,CONTROLES!$A$6:$Y$25,5,FALSE),"")</f>
        <v/>
      </c>
      <c r="AT581" s="349" t="str">
        <f>IFERROR(VLOOKUP(Z581,CONTROLES!$A$6:$Y$25,5,FALSE),"")</f>
        <v/>
      </c>
      <c r="AU581" s="349" t="str">
        <f>IFERROR(VLOOKUP(AA581,CONTROLES!$A$6:$Y$25,5,FALSE),"")</f>
        <v/>
      </c>
      <c r="AV581" s="349" t="str">
        <f>IFERROR(VLOOKUP(AB581,CONTROLES!$A$6:$Y$25,5,FALSE),"")</f>
        <v/>
      </c>
      <c r="AW581" s="351">
        <f t="shared" si="59"/>
        <v>0</v>
      </c>
      <c r="AX581" s="351">
        <f t="shared" si="60"/>
        <v>0</v>
      </c>
      <c r="AY581" s="529"/>
      <c r="AZ581" s="460"/>
      <c r="BA581" s="457"/>
      <c r="BB581" s="458"/>
      <c r="BC581" s="460"/>
      <c r="BD581" s="462"/>
      <c r="BE581" s="526"/>
      <c r="BF581" s="619"/>
      <c r="BG581" s="620"/>
      <c r="BH581" s="492"/>
      <c r="BI581" s="530"/>
      <c r="BJ581" s="475"/>
      <c r="BK581" s="475"/>
    </row>
    <row r="582" spans="1:63" s="166" customFormat="1" ht="14.25" customHeight="1" x14ac:dyDescent="0.25">
      <c r="A582" s="564"/>
      <c r="B582" s="566"/>
      <c r="C582" s="595"/>
      <c r="D582" s="475"/>
      <c r="E582" s="481"/>
      <c r="F582" s="636"/>
      <c r="G582" s="636"/>
      <c r="H582" s="636"/>
      <c r="I582" s="481"/>
      <c r="J582" s="346">
        <v>5</v>
      </c>
      <c r="K582" s="360" t="s">
        <v>787</v>
      </c>
      <c r="L582" s="595"/>
      <c r="M582" s="595"/>
      <c r="N582" s="622"/>
      <c r="O582" s="477"/>
      <c r="P582" s="477"/>
      <c r="Q582" s="477"/>
      <c r="R582" s="595"/>
      <c r="S582" s="348" t="s">
        <v>146</v>
      </c>
      <c r="T582" s="348">
        <f>IFERROR(VLOOKUP($S582,[1]TABLAS!$A$10:$B$14,2,FALSE),0)</f>
        <v>3</v>
      </c>
      <c r="U582" s="477"/>
      <c r="V582" s="524"/>
      <c r="W582" s="524"/>
      <c r="X582" s="526"/>
      <c r="Y582" s="349"/>
      <c r="Z582" s="349"/>
      <c r="AA582" s="349"/>
      <c r="AB582" s="349"/>
      <c r="AC582" s="349" t="e">
        <f>VLOOKUP(Y582,CONTROLES!$A$6:$Y$1048576,2,FALSE)</f>
        <v>#N/A</v>
      </c>
      <c r="AD582" s="349"/>
      <c r="AE582" s="349"/>
      <c r="AF582" s="349"/>
      <c r="AG582" s="349"/>
      <c r="AH582" s="349"/>
      <c r="AI582" s="349"/>
      <c r="AJ582" s="349"/>
      <c r="AK582" s="349"/>
      <c r="AL582" s="349" t="str">
        <f>IFERROR(VLOOKUP(AB582,[1]CONTROLES!$A$5:$Y$200,2,FALSE),"")</f>
        <v/>
      </c>
      <c r="AM582" s="349"/>
      <c r="AN582" s="349"/>
      <c r="AO582" s="350" t="str">
        <f>IFERROR(VLOOKUP(Y582,CONTROLES!$A$6:$Y$25,24,FALSE),"")</f>
        <v/>
      </c>
      <c r="AP582" s="350" t="str">
        <f>IFERROR(VLOOKUP(Z582,CONTROLES!$A$6:$Y$25,24,FALSE),"")</f>
        <v/>
      </c>
      <c r="AQ582" s="350" t="str">
        <f>IFERROR(VLOOKUP(AA582,CONTROLES!$A$6:$Y$25,24,FALSE),"")</f>
        <v/>
      </c>
      <c r="AR582" s="350" t="str">
        <f>IFERROR(VLOOKUP(AB582,CONTROLES!$A$6:$Y$25,24,FALSE),"")</f>
        <v/>
      </c>
      <c r="AS582" s="349" t="str">
        <f>IFERROR(VLOOKUP(Y582,CONTROLES!$A$6:$Y$25,5,FALSE),"")</f>
        <v/>
      </c>
      <c r="AT582" s="349" t="str">
        <f>IFERROR(VLOOKUP(Z582,CONTROLES!$A$6:$Y$25,5,FALSE),"")</f>
        <v/>
      </c>
      <c r="AU582" s="349" t="str">
        <f>IFERROR(VLOOKUP(AA582,CONTROLES!$A$6:$Y$25,5,FALSE),"")</f>
        <v/>
      </c>
      <c r="AV582" s="349" t="str">
        <f>IFERROR(VLOOKUP(AB582,CONTROLES!$A$6:$Y$25,5,FALSE),"")</f>
        <v/>
      </c>
      <c r="AW582" s="351">
        <f t="shared" si="59"/>
        <v>0</v>
      </c>
      <c r="AX582" s="351">
        <f t="shared" si="60"/>
        <v>0</v>
      </c>
      <c r="AY582" s="529"/>
      <c r="AZ582" s="460"/>
      <c r="BA582" s="457"/>
      <c r="BB582" s="458"/>
      <c r="BC582" s="460"/>
      <c r="BD582" s="462"/>
      <c r="BE582" s="526"/>
      <c r="BF582" s="619"/>
      <c r="BG582" s="620"/>
      <c r="BH582" s="492"/>
      <c r="BI582" s="530"/>
      <c r="BJ582" s="475"/>
      <c r="BK582" s="475"/>
    </row>
    <row r="583" spans="1:63" s="166" customFormat="1" ht="14.25" customHeight="1" x14ac:dyDescent="0.25">
      <c r="A583" s="564"/>
      <c r="B583" s="566"/>
      <c r="C583" s="595"/>
      <c r="D583" s="475"/>
      <c r="E583" s="481"/>
      <c r="F583" s="636"/>
      <c r="G583" s="636"/>
      <c r="H583" s="636"/>
      <c r="I583" s="481"/>
      <c r="J583" s="346">
        <v>6</v>
      </c>
      <c r="K583" s="347"/>
      <c r="L583" s="595"/>
      <c r="M583" s="595"/>
      <c r="N583" s="622"/>
      <c r="O583" s="477"/>
      <c r="P583" s="477"/>
      <c r="Q583" s="477"/>
      <c r="R583" s="595"/>
      <c r="S583" s="348"/>
      <c r="T583" s="348"/>
      <c r="U583" s="477"/>
      <c r="V583" s="524"/>
      <c r="W583" s="524"/>
      <c r="X583" s="526"/>
      <c r="Y583" s="349"/>
      <c r="Z583" s="349"/>
      <c r="AA583" s="349"/>
      <c r="AB583" s="349"/>
      <c r="AC583" s="349" t="e">
        <f>VLOOKUP(Y583,CONTROLES!$A$6:$Y$1048576,2,FALSE)</f>
        <v>#N/A</v>
      </c>
      <c r="AD583" s="349"/>
      <c r="AE583" s="349"/>
      <c r="AF583" s="349"/>
      <c r="AG583" s="349"/>
      <c r="AH583" s="349"/>
      <c r="AI583" s="349"/>
      <c r="AJ583" s="349"/>
      <c r="AK583" s="349"/>
      <c r="AL583" s="349" t="str">
        <f>IFERROR(VLOOKUP(AB583,[1]CONTROLES!$A$5:$Y$200,2,FALSE),"")</f>
        <v/>
      </c>
      <c r="AM583" s="349"/>
      <c r="AN583" s="349"/>
      <c r="AO583" s="350" t="str">
        <f>IFERROR(VLOOKUP(Y583,CONTROLES!$A$6:$Y$25,24,FALSE),"")</f>
        <v/>
      </c>
      <c r="AP583" s="350" t="str">
        <f>IFERROR(VLOOKUP(Z583,CONTROLES!$A$6:$Y$25,24,FALSE),"")</f>
        <v/>
      </c>
      <c r="AQ583" s="350" t="str">
        <f>IFERROR(VLOOKUP(AA583,CONTROLES!$A$6:$Y$25,24,FALSE),"")</f>
        <v/>
      </c>
      <c r="AR583" s="350" t="str">
        <f>IFERROR(VLOOKUP(AB583,CONTROLES!$A$6:$Y$25,24,FALSE),"")</f>
        <v/>
      </c>
      <c r="AS583" s="349" t="str">
        <f>IFERROR(VLOOKUP(Y583,CONTROLES!$A$6:$Y$25,5,FALSE),"")</f>
        <v/>
      </c>
      <c r="AT583" s="349" t="str">
        <f>IFERROR(VLOOKUP(Z583,CONTROLES!$A$6:$Y$25,5,FALSE),"")</f>
        <v/>
      </c>
      <c r="AU583" s="349" t="str">
        <f>IFERROR(VLOOKUP(AA583,CONTROLES!$A$6:$Y$25,5,FALSE),"")</f>
        <v/>
      </c>
      <c r="AV583" s="349" t="str">
        <f>IFERROR(VLOOKUP(AB583,CONTROLES!$A$6:$Y$25,5,FALSE),"")</f>
        <v/>
      </c>
      <c r="AW583" s="351">
        <f t="shared" si="59"/>
        <v>0</v>
      </c>
      <c r="AX583" s="351">
        <f t="shared" si="60"/>
        <v>0</v>
      </c>
      <c r="AY583" s="529"/>
      <c r="AZ583" s="460"/>
      <c r="BA583" s="457"/>
      <c r="BB583" s="458"/>
      <c r="BC583" s="460"/>
      <c r="BD583" s="462"/>
      <c r="BE583" s="526"/>
      <c r="BF583" s="619"/>
      <c r="BG583" s="620"/>
      <c r="BH583" s="492"/>
      <c r="BI583" s="530"/>
      <c r="BJ583" s="475"/>
      <c r="BK583" s="475"/>
    </row>
    <row r="584" spans="1:63" s="166" customFormat="1" ht="14.25" customHeight="1" x14ac:dyDescent="0.25">
      <c r="A584" s="564"/>
      <c r="B584" s="567"/>
      <c r="C584" s="595"/>
      <c r="D584" s="475"/>
      <c r="E584" s="482"/>
      <c r="F584" s="636"/>
      <c r="G584" s="636"/>
      <c r="H584" s="636"/>
      <c r="I584" s="482"/>
      <c r="J584" s="346">
        <v>7</v>
      </c>
      <c r="K584" s="347"/>
      <c r="L584" s="595"/>
      <c r="M584" s="595"/>
      <c r="N584" s="622"/>
      <c r="O584" s="477"/>
      <c r="P584" s="477"/>
      <c r="Q584" s="477"/>
      <c r="R584" s="595"/>
      <c r="S584" s="348"/>
      <c r="T584" s="348"/>
      <c r="U584" s="477"/>
      <c r="V584" s="524"/>
      <c r="W584" s="524"/>
      <c r="X584" s="526"/>
      <c r="Y584" s="349"/>
      <c r="Z584" s="349"/>
      <c r="AA584" s="349"/>
      <c r="AB584" s="349"/>
      <c r="AC584" s="349" t="e">
        <f>VLOOKUP(Y584,CONTROLES!$A$6:$Y$1048576,2,FALSE)</f>
        <v>#N/A</v>
      </c>
      <c r="AD584" s="349"/>
      <c r="AE584" s="349"/>
      <c r="AF584" s="349"/>
      <c r="AG584" s="349"/>
      <c r="AH584" s="349"/>
      <c r="AI584" s="349"/>
      <c r="AJ584" s="349"/>
      <c r="AK584" s="349"/>
      <c r="AL584" s="349" t="str">
        <f>IFERROR(VLOOKUP(AB584,[1]CONTROLES!$A$5:$Y$200,2,FALSE),"")</f>
        <v/>
      </c>
      <c r="AM584" s="349"/>
      <c r="AN584" s="349"/>
      <c r="AO584" s="350" t="str">
        <f>IFERROR(VLOOKUP(Y584,CONTROLES!$A$6:$Y$25,24,FALSE),"")</f>
        <v/>
      </c>
      <c r="AP584" s="350" t="str">
        <f>IFERROR(VLOOKUP(Z584,CONTROLES!$A$6:$Y$25,24,FALSE),"")</f>
        <v/>
      </c>
      <c r="AQ584" s="350" t="str">
        <f>IFERROR(VLOOKUP(AA584,CONTROLES!$A$6:$Y$25,24,FALSE),"")</f>
        <v/>
      </c>
      <c r="AR584" s="350" t="str">
        <f>IFERROR(VLOOKUP(AB584,CONTROLES!$A$6:$Y$25,24,FALSE),"")</f>
        <v/>
      </c>
      <c r="AS584" s="349" t="str">
        <f>IFERROR(VLOOKUP(Y584,CONTROLES!$A$6:$Y$25,5,FALSE),"")</f>
        <v/>
      </c>
      <c r="AT584" s="349" t="str">
        <f>IFERROR(VLOOKUP(Z584,CONTROLES!$A$6:$Y$25,5,FALSE),"")</f>
        <v/>
      </c>
      <c r="AU584" s="349" t="str">
        <f>IFERROR(VLOOKUP(AA584,CONTROLES!$A$6:$Y$25,5,FALSE),"")</f>
        <v/>
      </c>
      <c r="AV584" s="349" t="str">
        <f>IFERROR(VLOOKUP(AB584,CONTROLES!$A$6:$Y$25,5,FALSE),"")</f>
        <v/>
      </c>
      <c r="AW584" s="351">
        <f t="shared" si="59"/>
        <v>0</v>
      </c>
      <c r="AX584" s="351">
        <f t="shared" si="60"/>
        <v>0</v>
      </c>
      <c r="AY584" s="551"/>
      <c r="AZ584" s="460"/>
      <c r="BA584" s="552"/>
      <c r="BB584" s="458"/>
      <c r="BC584" s="460"/>
      <c r="BD584" s="462"/>
      <c r="BE584" s="526"/>
      <c r="BF584" s="630"/>
      <c r="BG584" s="620"/>
      <c r="BH584" s="554"/>
      <c r="BI584" s="530"/>
      <c r="BJ584" s="475"/>
      <c r="BK584" s="475"/>
    </row>
    <row r="585" spans="1:63" s="166" customFormat="1" ht="14.25" customHeight="1" x14ac:dyDescent="0.25">
      <c r="A585" s="564">
        <f t="shared" ref="A585" si="75">A578+1</f>
        <v>83</v>
      </c>
      <c r="B585" s="565" t="s">
        <v>788</v>
      </c>
      <c r="C585" s="595" t="s">
        <v>767</v>
      </c>
      <c r="D585" s="475" t="s">
        <v>789</v>
      </c>
      <c r="E585" s="476" t="s">
        <v>790</v>
      </c>
      <c r="F585" s="636" t="s">
        <v>132</v>
      </c>
      <c r="G585" s="636" t="s">
        <v>196</v>
      </c>
      <c r="H585" s="636" t="s">
        <v>134</v>
      </c>
      <c r="I585" s="476" t="s">
        <v>791</v>
      </c>
      <c r="J585" s="346">
        <v>1</v>
      </c>
      <c r="K585" s="360" t="s">
        <v>792</v>
      </c>
      <c r="L585" s="595" t="s">
        <v>793</v>
      </c>
      <c r="M585" s="595" t="s">
        <v>199</v>
      </c>
      <c r="N585" s="622" t="s">
        <v>200</v>
      </c>
      <c r="O585" s="477" t="s">
        <v>201</v>
      </c>
      <c r="P585" s="477" t="s">
        <v>794</v>
      </c>
      <c r="Q585" s="477" t="s">
        <v>325</v>
      </c>
      <c r="R585" s="595" t="s">
        <v>625</v>
      </c>
      <c r="S585" s="348" t="s">
        <v>164</v>
      </c>
      <c r="T585" s="348">
        <f>IFERROR(VLOOKUP($S585,[1]TABLAS!$A$10:$B$14,2,FALSE),0)</f>
        <v>1</v>
      </c>
      <c r="U585" s="477" t="s">
        <v>145</v>
      </c>
      <c r="V585" s="524">
        <f>IFERROR(VLOOKUP($U578,[1]TABLAS!$A$2:$B$6,2,FALSE),0)</f>
        <v>4</v>
      </c>
      <c r="W585" s="524" t="str">
        <f>MAX($T585:$T591)&amp;V585</f>
        <v>14</v>
      </c>
      <c r="X585" s="526" t="str">
        <f t="shared" ref="X585" si="76">IF(OR(W585="11",W585="12",W585="21",W585="22",W585="31"),"BAJO",IF(OR(W585="13",W585="23",W585="32",W585="41"),"LEVE",IF(OR(W585="14",W585="15",W585="24",W585="33",W585="43",W585="42",W585="52",W585="51"),"MODERADO",IF(OR(W585="25",W585="34",W585="35",W585="44",W585="45",W585="53",W585="54",W585="55"),"IMPORTANTE"))))</f>
        <v>MODERADO</v>
      </c>
      <c r="Y585" s="349"/>
      <c r="Z585" s="349"/>
      <c r="AA585" s="349"/>
      <c r="AB585" s="349"/>
      <c r="AC585" s="349" t="e">
        <f>VLOOKUP(Y585,CONTROLES!$A$6:$Y$1048576,2,FALSE)</f>
        <v>#N/A</v>
      </c>
      <c r="AD585" s="349"/>
      <c r="AE585" s="349"/>
      <c r="AF585" s="349"/>
      <c r="AG585" s="349"/>
      <c r="AH585" s="349"/>
      <c r="AI585" s="349"/>
      <c r="AJ585" s="349"/>
      <c r="AK585" s="349"/>
      <c r="AL585" s="349" t="str">
        <f>IFERROR(VLOOKUP(AB585,[1]CONTROLES!$A$5:$Y$200,2,FALSE),"")</f>
        <v/>
      </c>
      <c r="AM585" s="349"/>
      <c r="AN585" s="349"/>
      <c r="AO585" s="350" t="str">
        <f>IFERROR(VLOOKUP(Y585,CONTROLES!$A$6:$Y$25,24,FALSE),"")</f>
        <v/>
      </c>
      <c r="AP585" s="350" t="str">
        <f>IFERROR(VLOOKUP(Z585,CONTROLES!$A$6:$Y$25,24,FALSE),"")</f>
        <v/>
      </c>
      <c r="AQ585" s="350" t="str">
        <f>IFERROR(VLOOKUP(AA585,CONTROLES!$A$6:$Y$25,24,FALSE),"")</f>
        <v/>
      </c>
      <c r="AR585" s="350" t="str">
        <f>IFERROR(VLOOKUP(AB585,CONTROLES!$A$6:$Y$25,24,FALSE),"")</f>
        <v/>
      </c>
      <c r="AS585" s="349" t="str">
        <f>IFERROR(VLOOKUP(Y585,CONTROLES!$A$6:$Y$25,5,FALSE),"")</f>
        <v/>
      </c>
      <c r="AT585" s="349" t="str">
        <f>IFERROR(VLOOKUP(Z585,CONTROLES!$A$6:$Y$25,5,FALSE),"")</f>
        <v/>
      </c>
      <c r="AU585" s="349" t="str">
        <f>IFERROR(VLOOKUP(AA585,CONTROLES!$A$6:$Y$25,5,FALSE),"")</f>
        <v/>
      </c>
      <c r="AV585" s="349" t="str">
        <f>IFERROR(VLOOKUP(AB585,CONTROLES!$A$6:$Y$25,5,FALSE),"")</f>
        <v/>
      </c>
      <c r="AW585" s="351">
        <f t="shared" si="59"/>
        <v>0</v>
      </c>
      <c r="AX585" s="351">
        <f t="shared" si="60"/>
        <v>0</v>
      </c>
      <c r="AY585" s="528" t="str">
        <f t="shared" ref="AY585" si="77">IF(MAX(AX585:AX591)&gt;MAX(BF585:BF591),"Consecuencia",IF(MAX(AX585:AX591)&gt;MAX(BF585:BF591),"Probabilidad",""))</f>
        <v/>
      </c>
      <c r="AZ585" s="460">
        <f t="shared" ref="AZ585" si="78">IF(AY585="Probabilidad",MAX(BF585:BF591),MAX(AX585:AX591))</f>
        <v>0</v>
      </c>
      <c r="BA585" s="456" t="str" cm="1">
        <f t="array" ref="BA585">IF(OR(AY585="Consecuencia",AY585="Probabilidad"),IF(AZ585&lt;[1]CONTROLES!$AA$16:$AB$16,IF(AND(AZ585&gt;=[1]CONTROLES!$AA$15,AZ585&lt;[1]CONTROLES!$AB$15),[1]CONTROLES!$AC$15,IF(AND(AZ585&gt;=[1]CONTROLES!$AA$14,AZ585&lt;[1]CONTROLES!$AB$14),[1]CONTROLES!$AC$14,IF(AND(AZ585&gt;=[1]CONTROLES!$AA$13,AZ585&lt;[1]CONTROLES!$AB$13),[1]CONTROLES!$AC$13,IF(AND(AZ585&gt;=[1]CONTROLES!$AA$12,AZ585&lt;=[1]CONTROLES!$AB$12),[1]CONTROLES!$AC$12))))),"")</f>
        <v/>
      </c>
      <c r="BB585" s="458" t="s">
        <v>144</v>
      </c>
      <c r="BC585" s="460">
        <f>VLOOKUP(BB585,[1]TABLAS!$A$10:$B$14,2,FALSE)</f>
        <v>5</v>
      </c>
      <c r="BD585" s="462" t="s">
        <v>211</v>
      </c>
      <c r="BE585" s="526">
        <f>VLOOKUP(BD585,[1]TABLAS!$A$2:$B$6,2,FALSE)</f>
        <v>2</v>
      </c>
      <c r="BF585" s="618" t="str">
        <f t="shared" ref="BF585" si="79">BC585&amp;BE585</f>
        <v>52</v>
      </c>
      <c r="BG585" s="620" t="str">
        <f t="shared" ref="BG585" si="80">IF(OR(BF585="11",BF585="12",BF585="21",BF585="22",BF585="31"),"BAJO",IF(OR(BF585="13",BF585="23",BF585="32",BF585="41"),"LEVE",IF(OR(BF585="14",BF585="15",BF585="24",BF585="33",BF585="43",BF585="42",BF585="52",BF585="51"),"MODERADO",IF(OR(BF585="25",BF585="34",BF585="35",BF585="44",BF585="45",BF585="53",BF585="54",BF585="55"),"IMPORTANTE",""))))</f>
        <v>MODERADO</v>
      </c>
      <c r="BH585" s="491" t="s">
        <v>148</v>
      </c>
      <c r="BI585" s="530" t="s">
        <v>189</v>
      </c>
      <c r="BJ585" s="475" t="str">
        <f t="shared" ref="BJ585" si="81">IF(BH585="SI","NO","SI")</f>
        <v>NO</v>
      </c>
      <c r="BK585" s="475"/>
    </row>
    <row r="586" spans="1:63" s="166" customFormat="1" ht="14.25" customHeight="1" x14ac:dyDescent="0.25">
      <c r="A586" s="564"/>
      <c r="B586" s="566"/>
      <c r="C586" s="595"/>
      <c r="D586" s="475"/>
      <c r="E586" s="481"/>
      <c r="F586" s="636"/>
      <c r="G586" s="636"/>
      <c r="H586" s="636"/>
      <c r="I586" s="481"/>
      <c r="J586" s="346">
        <v>2</v>
      </c>
      <c r="K586" s="360" t="s">
        <v>795</v>
      </c>
      <c r="L586" s="595"/>
      <c r="M586" s="595"/>
      <c r="N586" s="622"/>
      <c r="O586" s="477"/>
      <c r="P586" s="477"/>
      <c r="Q586" s="477"/>
      <c r="R586" s="595"/>
      <c r="S586" s="348" t="s">
        <v>164</v>
      </c>
      <c r="T586" s="348">
        <f>IFERROR(VLOOKUP($S586,[1]TABLAS!$A$10:$B$14,2,FALSE),0)</f>
        <v>1</v>
      </c>
      <c r="U586" s="477"/>
      <c r="V586" s="524"/>
      <c r="W586" s="524"/>
      <c r="X586" s="526"/>
      <c r="Y586" s="349"/>
      <c r="Z586" s="349"/>
      <c r="AA586" s="349"/>
      <c r="AB586" s="349"/>
      <c r="AC586" s="349" t="e">
        <f>VLOOKUP(Y586,CONTROLES!$A$6:$Y$1048576,2,FALSE)</f>
        <v>#N/A</v>
      </c>
      <c r="AD586" s="349"/>
      <c r="AE586" s="349"/>
      <c r="AF586" s="349"/>
      <c r="AG586" s="349"/>
      <c r="AH586" s="349"/>
      <c r="AI586" s="349"/>
      <c r="AJ586" s="349"/>
      <c r="AK586" s="349"/>
      <c r="AL586" s="349" t="str">
        <f>IFERROR(VLOOKUP(AB586,[1]CONTROLES!$A$5:$Y$200,2,FALSE),"")</f>
        <v/>
      </c>
      <c r="AM586" s="349"/>
      <c r="AN586" s="349"/>
      <c r="AO586" s="350" t="str">
        <f>IFERROR(VLOOKUP(Y586,CONTROLES!$A$6:$Y$25,24,FALSE),"")</f>
        <v/>
      </c>
      <c r="AP586" s="350" t="str">
        <f>IFERROR(VLOOKUP(Z586,CONTROLES!$A$6:$Y$25,24,FALSE),"")</f>
        <v/>
      </c>
      <c r="AQ586" s="350" t="str">
        <f>IFERROR(VLOOKUP(AA586,CONTROLES!$A$6:$Y$25,24,FALSE),"")</f>
        <v/>
      </c>
      <c r="AR586" s="350" t="str">
        <f>IFERROR(VLOOKUP(AB586,CONTROLES!$A$6:$Y$25,24,FALSE),"")</f>
        <v/>
      </c>
      <c r="AS586" s="349" t="str">
        <f>IFERROR(VLOOKUP(Y586,CONTROLES!$A$6:$Y$25,5,FALSE),"")</f>
        <v/>
      </c>
      <c r="AT586" s="349" t="str">
        <f>IFERROR(VLOOKUP(Z586,CONTROLES!$A$6:$Y$25,5,FALSE),"")</f>
        <v/>
      </c>
      <c r="AU586" s="349" t="str">
        <f>IFERROR(VLOOKUP(AA586,CONTROLES!$A$6:$Y$25,5,FALSE),"")</f>
        <v/>
      </c>
      <c r="AV586" s="349" t="str">
        <f>IFERROR(VLOOKUP(AB586,CONTROLES!$A$6:$Y$25,5,FALSE),"")</f>
        <v/>
      </c>
      <c r="AW586" s="351">
        <f t="shared" si="59"/>
        <v>0</v>
      </c>
      <c r="AX586" s="351">
        <f t="shared" si="60"/>
        <v>0</v>
      </c>
      <c r="AY586" s="529"/>
      <c r="AZ586" s="460"/>
      <c r="BA586" s="457"/>
      <c r="BB586" s="458"/>
      <c r="BC586" s="460"/>
      <c r="BD586" s="462"/>
      <c r="BE586" s="526"/>
      <c r="BF586" s="619"/>
      <c r="BG586" s="620"/>
      <c r="BH586" s="492"/>
      <c r="BI586" s="530"/>
      <c r="BJ586" s="475"/>
      <c r="BK586" s="475"/>
    </row>
    <row r="587" spans="1:63" s="166" customFormat="1" ht="14.25" customHeight="1" x14ac:dyDescent="0.25">
      <c r="A587" s="564"/>
      <c r="B587" s="566"/>
      <c r="C587" s="595"/>
      <c r="D587" s="475"/>
      <c r="E587" s="481"/>
      <c r="F587" s="636"/>
      <c r="G587" s="636"/>
      <c r="H587" s="636"/>
      <c r="I587" s="481"/>
      <c r="J587" s="346">
        <v>3</v>
      </c>
      <c r="K587" s="360" t="s">
        <v>796</v>
      </c>
      <c r="L587" s="595"/>
      <c r="M587" s="595"/>
      <c r="N587" s="622"/>
      <c r="O587" s="477"/>
      <c r="P587" s="477"/>
      <c r="Q587" s="477"/>
      <c r="R587" s="595"/>
      <c r="S587" s="348" t="s">
        <v>164</v>
      </c>
      <c r="T587" s="348">
        <f>IFERROR(VLOOKUP($S587,[1]TABLAS!$A$10:$B$14,2,FALSE),0)</f>
        <v>1</v>
      </c>
      <c r="U587" s="477"/>
      <c r="V587" s="524"/>
      <c r="W587" s="524"/>
      <c r="X587" s="526"/>
      <c r="Y587" s="349"/>
      <c r="Z587" s="349"/>
      <c r="AA587" s="349"/>
      <c r="AB587" s="349"/>
      <c r="AC587" s="349" t="e">
        <f>VLOOKUP(Y587,CONTROLES!$A$6:$Y$1048576,2,FALSE)</f>
        <v>#N/A</v>
      </c>
      <c r="AD587" s="349"/>
      <c r="AE587" s="349"/>
      <c r="AF587" s="349"/>
      <c r="AG587" s="349"/>
      <c r="AH587" s="349"/>
      <c r="AI587" s="349"/>
      <c r="AJ587" s="349"/>
      <c r="AK587" s="349"/>
      <c r="AL587" s="349" t="str">
        <f>IFERROR(VLOOKUP(AB587,[1]CONTROLES!$A$5:$Y$200,2,FALSE),"")</f>
        <v/>
      </c>
      <c r="AM587" s="349"/>
      <c r="AN587" s="349"/>
      <c r="AO587" s="350" t="str">
        <f>IFERROR(VLOOKUP(Y587,CONTROLES!$A$6:$Y$25,24,FALSE),"")</f>
        <v/>
      </c>
      <c r="AP587" s="350" t="str">
        <f>IFERROR(VLOOKUP(Z587,CONTROLES!$A$6:$Y$25,24,FALSE),"")</f>
        <v/>
      </c>
      <c r="AQ587" s="350" t="str">
        <f>IFERROR(VLOOKUP(AA587,CONTROLES!$A$6:$Y$25,24,FALSE),"")</f>
        <v/>
      </c>
      <c r="AR587" s="350" t="str">
        <f>IFERROR(VLOOKUP(AB587,CONTROLES!$A$6:$Y$25,24,FALSE),"")</f>
        <v/>
      </c>
      <c r="AS587" s="349" t="str">
        <f>IFERROR(VLOOKUP(Y587,CONTROLES!$A$6:$Y$25,5,FALSE),"")</f>
        <v/>
      </c>
      <c r="AT587" s="349" t="str">
        <f>IFERROR(VLOOKUP(Z587,CONTROLES!$A$6:$Y$25,5,FALSE),"")</f>
        <v/>
      </c>
      <c r="AU587" s="349" t="str">
        <f>IFERROR(VLOOKUP(AA587,CONTROLES!$A$6:$Y$25,5,FALSE),"")</f>
        <v/>
      </c>
      <c r="AV587" s="349" t="str">
        <f>IFERROR(VLOOKUP(AB587,CONTROLES!$A$6:$Y$25,5,FALSE),"")</f>
        <v/>
      </c>
      <c r="AW587" s="351">
        <f t="shared" si="59"/>
        <v>0</v>
      </c>
      <c r="AX587" s="351">
        <f t="shared" si="60"/>
        <v>0</v>
      </c>
      <c r="AY587" s="529"/>
      <c r="AZ587" s="460"/>
      <c r="BA587" s="457"/>
      <c r="BB587" s="458"/>
      <c r="BC587" s="460"/>
      <c r="BD587" s="462"/>
      <c r="BE587" s="526"/>
      <c r="BF587" s="619"/>
      <c r="BG587" s="620"/>
      <c r="BH587" s="492"/>
      <c r="BI587" s="530"/>
      <c r="BJ587" s="475"/>
      <c r="BK587" s="475"/>
    </row>
    <row r="588" spans="1:63" s="166" customFormat="1" ht="14.25" customHeight="1" x14ac:dyDescent="0.25">
      <c r="A588" s="564"/>
      <c r="B588" s="566"/>
      <c r="C588" s="595"/>
      <c r="D588" s="475"/>
      <c r="E588" s="481"/>
      <c r="F588" s="636"/>
      <c r="G588" s="636"/>
      <c r="H588" s="636"/>
      <c r="I588" s="481"/>
      <c r="J588" s="346">
        <v>4</v>
      </c>
      <c r="K588" s="360" t="s">
        <v>786</v>
      </c>
      <c r="L588" s="595"/>
      <c r="M588" s="595"/>
      <c r="N588" s="622"/>
      <c r="O588" s="477"/>
      <c r="P588" s="477"/>
      <c r="Q588" s="477"/>
      <c r="R588" s="595"/>
      <c r="S588" s="348" t="s">
        <v>164</v>
      </c>
      <c r="T588" s="348">
        <f>IFERROR(VLOOKUP($S588,[1]TABLAS!$A$10:$B$14,2,FALSE),0)</f>
        <v>1</v>
      </c>
      <c r="U588" s="477"/>
      <c r="V588" s="524"/>
      <c r="W588" s="524"/>
      <c r="X588" s="526"/>
      <c r="Y588" s="349"/>
      <c r="Z588" s="349"/>
      <c r="AA588" s="349"/>
      <c r="AB588" s="349"/>
      <c r="AC588" s="349" t="e">
        <f>VLOOKUP(Y588,CONTROLES!$A$6:$Y$1048576,2,FALSE)</f>
        <v>#N/A</v>
      </c>
      <c r="AD588" s="349"/>
      <c r="AE588" s="349"/>
      <c r="AF588" s="349"/>
      <c r="AG588" s="349"/>
      <c r="AH588" s="349"/>
      <c r="AI588" s="349"/>
      <c r="AJ588" s="349"/>
      <c r="AK588" s="349"/>
      <c r="AL588" s="349" t="str">
        <f>IFERROR(VLOOKUP(AB588,[1]CONTROLES!$A$5:$Y$200,2,FALSE),"")</f>
        <v/>
      </c>
      <c r="AM588" s="349"/>
      <c r="AN588" s="349"/>
      <c r="AO588" s="350" t="str">
        <f>IFERROR(VLOOKUP(Y588,CONTROLES!$A$6:$Y$25,24,FALSE),"")</f>
        <v/>
      </c>
      <c r="AP588" s="350" t="str">
        <f>IFERROR(VLOOKUP(Z588,CONTROLES!$A$6:$Y$25,24,FALSE),"")</f>
        <v/>
      </c>
      <c r="AQ588" s="350" t="str">
        <f>IFERROR(VLOOKUP(AA588,CONTROLES!$A$6:$Y$25,24,FALSE),"")</f>
        <v/>
      </c>
      <c r="AR588" s="350" t="str">
        <f>IFERROR(VLOOKUP(AB588,CONTROLES!$A$6:$Y$25,24,FALSE),"")</f>
        <v/>
      </c>
      <c r="AS588" s="349" t="str">
        <f>IFERROR(VLOOKUP(Y588,CONTROLES!$A$6:$Y$25,5,FALSE),"")</f>
        <v/>
      </c>
      <c r="AT588" s="349" t="str">
        <f>IFERROR(VLOOKUP(Z588,CONTROLES!$A$6:$Y$25,5,FALSE),"")</f>
        <v/>
      </c>
      <c r="AU588" s="349" t="str">
        <f>IFERROR(VLOOKUP(AA588,CONTROLES!$A$6:$Y$25,5,FALSE),"")</f>
        <v/>
      </c>
      <c r="AV588" s="349" t="str">
        <f>IFERROR(VLOOKUP(AB588,CONTROLES!$A$6:$Y$25,5,FALSE),"")</f>
        <v/>
      </c>
      <c r="AW588" s="351">
        <f t="shared" si="59"/>
        <v>0</v>
      </c>
      <c r="AX588" s="351">
        <f t="shared" si="60"/>
        <v>0</v>
      </c>
      <c r="AY588" s="529"/>
      <c r="AZ588" s="460"/>
      <c r="BA588" s="457"/>
      <c r="BB588" s="458"/>
      <c r="BC588" s="460"/>
      <c r="BD588" s="462"/>
      <c r="BE588" s="526"/>
      <c r="BF588" s="619"/>
      <c r="BG588" s="620"/>
      <c r="BH588" s="492"/>
      <c r="BI588" s="530"/>
      <c r="BJ588" s="475"/>
      <c r="BK588" s="475"/>
    </row>
    <row r="589" spans="1:63" s="166" customFormat="1" ht="14.25" customHeight="1" x14ac:dyDescent="0.25">
      <c r="A589" s="564"/>
      <c r="B589" s="566"/>
      <c r="C589" s="595"/>
      <c r="D589" s="475"/>
      <c r="E589" s="481"/>
      <c r="F589" s="636"/>
      <c r="G589" s="636"/>
      <c r="H589" s="636"/>
      <c r="I589" s="481"/>
      <c r="J589" s="346">
        <v>5</v>
      </c>
      <c r="K589" s="360" t="s">
        <v>787</v>
      </c>
      <c r="L589" s="595"/>
      <c r="M589" s="595"/>
      <c r="N589" s="622"/>
      <c r="O589" s="477"/>
      <c r="P589" s="477"/>
      <c r="Q589" s="477"/>
      <c r="R589" s="595"/>
      <c r="S589" s="348" t="s">
        <v>164</v>
      </c>
      <c r="T589" s="348">
        <f>IFERROR(VLOOKUP($S589,[1]TABLAS!$A$10:$B$14,2,FALSE),0)</f>
        <v>1</v>
      </c>
      <c r="U589" s="477"/>
      <c r="V589" s="524"/>
      <c r="W589" s="524"/>
      <c r="X589" s="526"/>
      <c r="Y589" s="349"/>
      <c r="Z589" s="349"/>
      <c r="AA589" s="349"/>
      <c r="AB589" s="349"/>
      <c r="AC589" s="349" t="e">
        <f>VLOOKUP(Y589,CONTROLES!$A$6:$Y$1048576,2,FALSE)</f>
        <v>#N/A</v>
      </c>
      <c r="AD589" s="349"/>
      <c r="AE589" s="349"/>
      <c r="AF589" s="349"/>
      <c r="AG589" s="349"/>
      <c r="AH589" s="349"/>
      <c r="AI589" s="349"/>
      <c r="AJ589" s="349"/>
      <c r="AK589" s="349"/>
      <c r="AL589" s="349" t="str">
        <f>IFERROR(VLOOKUP(AB589,[1]CONTROLES!$A$5:$Y$200,2,FALSE),"")</f>
        <v/>
      </c>
      <c r="AM589" s="349"/>
      <c r="AN589" s="349"/>
      <c r="AO589" s="350" t="str">
        <f>IFERROR(VLOOKUP(Y589,CONTROLES!$A$6:$Y$25,24,FALSE),"")</f>
        <v/>
      </c>
      <c r="AP589" s="350" t="str">
        <f>IFERROR(VLOOKUP(Z589,CONTROLES!$A$6:$Y$25,24,FALSE),"")</f>
        <v/>
      </c>
      <c r="AQ589" s="350" t="str">
        <f>IFERROR(VLOOKUP(AA589,CONTROLES!$A$6:$Y$25,24,FALSE),"")</f>
        <v/>
      </c>
      <c r="AR589" s="350" t="str">
        <f>IFERROR(VLOOKUP(AB589,CONTROLES!$A$6:$Y$25,24,FALSE),"")</f>
        <v/>
      </c>
      <c r="AS589" s="349" t="str">
        <f>IFERROR(VLOOKUP(Y589,CONTROLES!$A$6:$Y$25,5,FALSE),"")</f>
        <v/>
      </c>
      <c r="AT589" s="349" t="str">
        <f>IFERROR(VLOOKUP(Z589,CONTROLES!$A$6:$Y$25,5,FALSE),"")</f>
        <v/>
      </c>
      <c r="AU589" s="349" t="str">
        <f>IFERROR(VLOOKUP(AA589,CONTROLES!$A$6:$Y$25,5,FALSE),"")</f>
        <v/>
      </c>
      <c r="AV589" s="349" t="str">
        <f>IFERROR(VLOOKUP(AB589,CONTROLES!$A$6:$Y$25,5,FALSE),"")</f>
        <v/>
      </c>
      <c r="AW589" s="351">
        <f t="shared" si="59"/>
        <v>0</v>
      </c>
      <c r="AX589" s="351">
        <f t="shared" si="60"/>
        <v>0</v>
      </c>
      <c r="AY589" s="529"/>
      <c r="AZ589" s="460"/>
      <c r="BA589" s="457"/>
      <c r="BB589" s="458"/>
      <c r="BC589" s="460"/>
      <c r="BD589" s="462"/>
      <c r="BE589" s="526"/>
      <c r="BF589" s="619"/>
      <c r="BG589" s="620"/>
      <c r="BH589" s="492"/>
      <c r="BI589" s="530"/>
      <c r="BJ589" s="475"/>
      <c r="BK589" s="475"/>
    </row>
    <row r="590" spans="1:63" s="166" customFormat="1" ht="14.25" customHeight="1" x14ac:dyDescent="0.25">
      <c r="A590" s="564"/>
      <c r="B590" s="566"/>
      <c r="C590" s="595"/>
      <c r="D590" s="475"/>
      <c r="E590" s="481"/>
      <c r="F590" s="636"/>
      <c r="G590" s="636"/>
      <c r="H590" s="636"/>
      <c r="I590" s="481"/>
      <c r="J590" s="346">
        <v>6</v>
      </c>
      <c r="K590" s="347"/>
      <c r="L590" s="595"/>
      <c r="M590" s="595"/>
      <c r="N590" s="622"/>
      <c r="O590" s="477"/>
      <c r="P590" s="477"/>
      <c r="Q590" s="477"/>
      <c r="R590" s="595"/>
      <c r="S590" s="348"/>
      <c r="T590" s="348"/>
      <c r="U590" s="477"/>
      <c r="V590" s="524"/>
      <c r="W590" s="524"/>
      <c r="X590" s="526"/>
      <c r="Y590" s="349"/>
      <c r="Z590" s="349"/>
      <c r="AA590" s="349"/>
      <c r="AB590" s="349"/>
      <c r="AC590" s="349" t="e">
        <f>VLOOKUP(Y590,CONTROLES!$A$6:$Y$1048576,2,FALSE)</f>
        <v>#N/A</v>
      </c>
      <c r="AD590" s="349"/>
      <c r="AE590" s="349"/>
      <c r="AF590" s="349"/>
      <c r="AG590" s="349"/>
      <c r="AH590" s="349"/>
      <c r="AI590" s="349"/>
      <c r="AJ590" s="349"/>
      <c r="AK590" s="349"/>
      <c r="AL590" s="349" t="str">
        <f>IFERROR(VLOOKUP(AB590,[1]CONTROLES!$A$5:$Y$200,2,FALSE),"")</f>
        <v/>
      </c>
      <c r="AM590" s="349"/>
      <c r="AN590" s="349"/>
      <c r="AO590" s="350" t="str">
        <f>IFERROR(VLOOKUP(Y590,CONTROLES!$A$6:$Y$25,24,FALSE),"")</f>
        <v/>
      </c>
      <c r="AP590" s="350" t="str">
        <f>IFERROR(VLOOKUP(Z590,CONTROLES!$A$6:$Y$25,24,FALSE),"")</f>
        <v/>
      </c>
      <c r="AQ590" s="350" t="str">
        <f>IFERROR(VLOOKUP(AA590,CONTROLES!$A$6:$Y$25,24,FALSE),"")</f>
        <v/>
      </c>
      <c r="AR590" s="350" t="str">
        <f>IFERROR(VLOOKUP(AB590,CONTROLES!$A$6:$Y$25,24,FALSE),"")</f>
        <v/>
      </c>
      <c r="AS590" s="349" t="str">
        <f>IFERROR(VLOOKUP(Y590,CONTROLES!$A$6:$Y$25,5,FALSE),"")</f>
        <v/>
      </c>
      <c r="AT590" s="349" t="str">
        <f>IFERROR(VLOOKUP(Z590,CONTROLES!$A$6:$Y$25,5,FALSE),"")</f>
        <v/>
      </c>
      <c r="AU590" s="349" t="str">
        <f>IFERROR(VLOOKUP(AA590,CONTROLES!$A$6:$Y$25,5,FALSE),"")</f>
        <v/>
      </c>
      <c r="AV590" s="349" t="str">
        <f>IFERROR(VLOOKUP(AB590,CONTROLES!$A$6:$Y$25,5,FALSE),"")</f>
        <v/>
      </c>
      <c r="AW590" s="351">
        <f t="shared" si="59"/>
        <v>0</v>
      </c>
      <c r="AX590" s="351">
        <f t="shared" si="60"/>
        <v>0</v>
      </c>
      <c r="AY590" s="529"/>
      <c r="AZ590" s="460"/>
      <c r="BA590" s="457"/>
      <c r="BB590" s="458"/>
      <c r="BC590" s="460"/>
      <c r="BD590" s="462"/>
      <c r="BE590" s="526"/>
      <c r="BF590" s="619"/>
      <c r="BG590" s="620"/>
      <c r="BH590" s="492"/>
      <c r="BI590" s="530"/>
      <c r="BJ590" s="475"/>
      <c r="BK590" s="475"/>
    </row>
    <row r="591" spans="1:63" s="166" customFormat="1" ht="26.25" customHeight="1" x14ac:dyDescent="0.25">
      <c r="A591" s="564"/>
      <c r="B591" s="567"/>
      <c r="C591" s="595"/>
      <c r="D591" s="475"/>
      <c r="E591" s="482"/>
      <c r="F591" s="636"/>
      <c r="G591" s="636"/>
      <c r="H591" s="636"/>
      <c r="I591" s="482"/>
      <c r="J591" s="346">
        <v>7</v>
      </c>
      <c r="K591" s="347"/>
      <c r="L591" s="595"/>
      <c r="M591" s="595"/>
      <c r="N591" s="622"/>
      <c r="O591" s="477"/>
      <c r="P591" s="477"/>
      <c r="Q591" s="477"/>
      <c r="R591" s="595"/>
      <c r="S591" s="348"/>
      <c r="T591" s="348"/>
      <c r="U591" s="477"/>
      <c r="V591" s="524"/>
      <c r="W591" s="524"/>
      <c r="X591" s="526"/>
      <c r="Y591" s="349"/>
      <c r="Z591" s="349"/>
      <c r="AA591" s="349"/>
      <c r="AB591" s="349"/>
      <c r="AC591" s="349" t="e">
        <f>VLOOKUP(Y591,CONTROLES!$A$6:$Y$1048576,2,FALSE)</f>
        <v>#N/A</v>
      </c>
      <c r="AD591" s="349"/>
      <c r="AE591" s="349"/>
      <c r="AF591" s="349"/>
      <c r="AG591" s="349"/>
      <c r="AH591" s="349"/>
      <c r="AI591" s="349"/>
      <c r="AJ591" s="349"/>
      <c r="AK591" s="349"/>
      <c r="AL591" s="349" t="str">
        <f>IFERROR(VLOOKUP(AB591,[1]CONTROLES!$A$5:$Y$200,2,FALSE),"")</f>
        <v/>
      </c>
      <c r="AM591" s="349"/>
      <c r="AN591" s="349"/>
      <c r="AO591" s="350" t="str">
        <f>IFERROR(VLOOKUP(Y591,CONTROLES!$A$6:$Y$25,24,FALSE),"")</f>
        <v/>
      </c>
      <c r="AP591" s="350" t="str">
        <f>IFERROR(VLOOKUP(Z591,CONTROLES!$A$6:$Y$25,24,FALSE),"")</f>
        <v/>
      </c>
      <c r="AQ591" s="350" t="str">
        <f>IFERROR(VLOOKUP(AA591,CONTROLES!$A$6:$Y$25,24,FALSE),"")</f>
        <v/>
      </c>
      <c r="AR591" s="350" t="str">
        <f>IFERROR(VLOOKUP(AB591,CONTROLES!$A$6:$Y$25,24,FALSE),"")</f>
        <v/>
      </c>
      <c r="AS591" s="349" t="str">
        <f>IFERROR(VLOOKUP(Y591,CONTROLES!$A$6:$Y$25,5,FALSE),"")</f>
        <v/>
      </c>
      <c r="AT591" s="349" t="str">
        <f>IFERROR(VLOOKUP(Z591,CONTROLES!$A$6:$Y$25,5,FALSE),"")</f>
        <v/>
      </c>
      <c r="AU591" s="349" t="str">
        <f>IFERROR(VLOOKUP(AA591,CONTROLES!$A$6:$Y$25,5,FALSE),"")</f>
        <v/>
      </c>
      <c r="AV591" s="349" t="str">
        <f>IFERROR(VLOOKUP(AB591,CONTROLES!$A$6:$Y$25,5,FALSE),"")</f>
        <v/>
      </c>
      <c r="AW591" s="351">
        <f t="shared" si="59"/>
        <v>0</v>
      </c>
      <c r="AX591" s="351">
        <f t="shared" si="60"/>
        <v>0</v>
      </c>
      <c r="AY591" s="551"/>
      <c r="AZ591" s="460"/>
      <c r="BA591" s="552"/>
      <c r="BB591" s="458"/>
      <c r="BC591" s="460"/>
      <c r="BD591" s="462"/>
      <c r="BE591" s="526"/>
      <c r="BF591" s="630"/>
      <c r="BG591" s="620"/>
      <c r="BH591" s="554"/>
      <c r="BI591" s="530"/>
      <c r="BJ591" s="475"/>
      <c r="BK591" s="475"/>
    </row>
    <row r="592" spans="1:63" s="166" customFormat="1" ht="14.25" customHeight="1" x14ac:dyDescent="0.25">
      <c r="A592" s="564">
        <f t="shared" ref="A592" si="82">A585+1</f>
        <v>84</v>
      </c>
      <c r="B592" s="565" t="s">
        <v>797</v>
      </c>
      <c r="C592" s="595" t="s">
        <v>767</v>
      </c>
      <c r="D592" s="475" t="s">
        <v>479</v>
      </c>
      <c r="E592" s="476" t="s">
        <v>798</v>
      </c>
      <c r="F592" s="636" t="s">
        <v>132</v>
      </c>
      <c r="G592" s="636" t="s">
        <v>133</v>
      </c>
      <c r="H592" s="636" t="s">
        <v>134</v>
      </c>
      <c r="I592" s="476" t="s">
        <v>799</v>
      </c>
      <c r="J592" s="346">
        <v>1</v>
      </c>
      <c r="K592" s="360" t="s">
        <v>800</v>
      </c>
      <c r="L592" s="595" t="s">
        <v>801</v>
      </c>
      <c r="M592" s="595" t="s">
        <v>199</v>
      </c>
      <c r="N592" s="622" t="s">
        <v>200</v>
      </c>
      <c r="O592" s="477" t="s">
        <v>201</v>
      </c>
      <c r="P592" s="477" t="s">
        <v>794</v>
      </c>
      <c r="Q592" s="477" t="s">
        <v>325</v>
      </c>
      <c r="R592" s="595" t="s">
        <v>297</v>
      </c>
      <c r="S592" s="348" t="s">
        <v>155</v>
      </c>
      <c r="T592" s="348">
        <f>IFERROR(VLOOKUP($S592,[1]TABLAS!$A$10:$B$14,2,FALSE),0)</f>
        <v>2</v>
      </c>
      <c r="U592" s="477" t="s">
        <v>145</v>
      </c>
      <c r="V592" s="524">
        <f>IFERROR(VLOOKUP($U585,[1]TABLAS!$A$2:$B$6,2,FALSE),0)</f>
        <v>3</v>
      </c>
      <c r="W592" s="524" t="str">
        <f>MAX($T592:$T598)&amp;V592</f>
        <v>33</v>
      </c>
      <c r="X592" s="526" t="str">
        <f t="shared" ref="X592" si="83">IF(OR(W592="11",W592="12",W592="21",W592="22",W592="31"),"BAJO",IF(OR(W592="13",W592="23",W592="32",W592="41"),"LEVE",IF(OR(W592="14",W592="15",W592="24",W592="33",W592="43",W592="42",W592="52",W592="51"),"MODERADO",IF(OR(W592="25",W592="34",W592="35",W592="44",W592="45",W592="53",W592="54",W592="55"),"IMPORTANTE"))))</f>
        <v>MODERADO</v>
      </c>
      <c r="Y592" s="349">
        <v>3</v>
      </c>
      <c r="Z592" s="349"/>
      <c r="AA592" s="349"/>
      <c r="AB592" s="349"/>
      <c r="AC592" s="349" t="str">
        <f>VLOOKUP(Y592,CONTROLES!$A$6:$Y$1048576,2,FALSE)</f>
        <v>Ejecución del plan de capacitaciones</v>
      </c>
      <c r="AD592" s="349"/>
      <c r="AE592" s="349"/>
      <c r="AF592" s="349"/>
      <c r="AG592" s="349"/>
      <c r="AH592" s="349"/>
      <c r="AI592" s="349"/>
      <c r="AJ592" s="349"/>
      <c r="AK592" s="349"/>
      <c r="AL592" s="349" t="str">
        <f>IFERROR(VLOOKUP(AB592,[1]CONTROLES!$A$5:$Y$200,2,FALSE),"")</f>
        <v/>
      </c>
      <c r="AM592" s="349"/>
      <c r="AN592" s="349"/>
      <c r="AO592" s="350">
        <f>IFERROR(VLOOKUP(Y592,CONTROLES!$A$6:$Y$25,24,FALSE),"")</f>
        <v>0.78</v>
      </c>
      <c r="AP592" s="350" t="str">
        <f>IFERROR(VLOOKUP(Z592,CONTROLES!$A$6:$Y$25,24,FALSE),"")</f>
        <v/>
      </c>
      <c r="AQ592" s="350" t="str">
        <f>IFERROR(VLOOKUP(AA592,CONTROLES!$A$6:$Y$25,24,FALSE),"")</f>
        <v/>
      </c>
      <c r="AR592" s="350" t="str">
        <f>IFERROR(VLOOKUP(AB592,CONTROLES!$A$6:$Y$25,24,FALSE),"")</f>
        <v/>
      </c>
      <c r="AS592" s="349" t="str">
        <f>IFERROR(VLOOKUP(Y592,CONTROLES!$A$6:$Y$25,5,FALSE),"")</f>
        <v>Probabilidad</v>
      </c>
      <c r="AT592" s="349" t="str">
        <f>IFERROR(VLOOKUP(Z592,CONTROLES!$A$6:$Y$25,5,FALSE),"")</f>
        <v/>
      </c>
      <c r="AU592" s="349" t="str">
        <f>IFERROR(VLOOKUP(AA592,CONTROLES!$A$6:$Y$25,5,FALSE),"")</f>
        <v/>
      </c>
      <c r="AV592" s="349" t="str">
        <f>IFERROR(VLOOKUP(AB592,CONTROLES!$A$6:$Y$25,5,FALSE),"")</f>
        <v/>
      </c>
      <c r="AW592" s="351">
        <f t="shared" si="59"/>
        <v>0.78</v>
      </c>
      <c r="AX592" s="351">
        <f t="shared" si="60"/>
        <v>0</v>
      </c>
      <c r="AY592" s="528" t="str">
        <f t="shared" ref="AY592" si="84">IF(MAX(AX592:AX598)&gt;MAX(BF592:BF598),"Consecuencia",IF(MAX(AX592:AX598)&gt;MAX(BF592:BF598),"Probabilidad",""))</f>
        <v/>
      </c>
      <c r="AZ592" s="460">
        <f t="shared" ref="AZ592" si="85">IF(AY592="Probabilidad",MAX(BF592:BF598),MAX(AX592:AX598))</f>
        <v>0</v>
      </c>
      <c r="BA592" s="456" t="str" cm="1">
        <f t="array" ref="BA592">IF(OR(AY592="Consecuencia",AY592="Probabilidad"),IF(AZ592&lt;[1]CONTROLES!$AA$16:$AB$16,IF(AND(AZ592&gt;=[1]CONTROLES!$AA$15,AZ592&lt;[1]CONTROLES!$AB$15),[1]CONTROLES!$AC$15,IF(AND(AZ592&gt;=[1]CONTROLES!$AA$14,AZ592&lt;[1]CONTROLES!$AB$14),[1]CONTROLES!$AC$14,IF(AND(AZ592&gt;=[1]CONTROLES!$AA$13,AZ592&lt;[1]CONTROLES!$AB$13),[1]CONTROLES!$AC$13,IF(AND(AZ592&gt;=[1]CONTROLES!$AA$12,AZ592&lt;=[1]CONTROLES!$AB$12),[1]CONTROLES!$AC$12))))),"")</f>
        <v/>
      </c>
      <c r="BB592" s="458" t="s">
        <v>155</v>
      </c>
      <c r="BC592" s="460">
        <f>VLOOKUP(BB592,[1]TABLAS!$A$10:$B$14,2,FALSE)</f>
        <v>2</v>
      </c>
      <c r="BD592" s="462" t="s">
        <v>211</v>
      </c>
      <c r="BE592" s="526">
        <f>VLOOKUP(BD592,[1]TABLAS!$A$2:$B$6,2,FALSE)</f>
        <v>2</v>
      </c>
      <c r="BF592" s="618" t="str">
        <f t="shared" ref="BF592" si="86">BC592&amp;BE592</f>
        <v>22</v>
      </c>
      <c r="BG592" s="620" t="str">
        <f t="shared" ref="BG592" si="87">IF(OR(BF592="11",BF592="12",BF592="21",BF592="22",BF592="31"),"BAJO",IF(OR(BF592="13",BF592="23",BF592="32",BF592="41"),"LEVE",IF(OR(BF592="14",BF592="15",BF592="24",BF592="33",BF592="43",BF592="42",BF592="52",BF592="51"),"MODERADO",IF(OR(BF592="25",BF592="34",BF592="35",BF592="44",BF592="45",BF592="53",BF592="54",BF592="55"),"IMPORTANTE",""))))</f>
        <v>BAJO</v>
      </c>
      <c r="BH592" s="491" t="s">
        <v>148</v>
      </c>
      <c r="BI592" s="530" t="s">
        <v>189</v>
      </c>
      <c r="BJ592" s="475" t="str">
        <f t="shared" ref="BJ592" si="88">IF(BH592="SI","NO","SI")</f>
        <v>NO</v>
      </c>
      <c r="BK592" s="475"/>
    </row>
    <row r="593" spans="1:63" s="166" customFormat="1" ht="14.25" customHeight="1" x14ac:dyDescent="0.25">
      <c r="A593" s="564"/>
      <c r="B593" s="566"/>
      <c r="C593" s="595"/>
      <c r="D593" s="475"/>
      <c r="E593" s="481"/>
      <c r="F593" s="636"/>
      <c r="G593" s="636"/>
      <c r="H593" s="636"/>
      <c r="I593" s="481"/>
      <c r="J593" s="346">
        <v>2</v>
      </c>
      <c r="K593" s="347" t="s">
        <v>802</v>
      </c>
      <c r="L593" s="595"/>
      <c r="M593" s="595"/>
      <c r="N593" s="622"/>
      <c r="O593" s="477"/>
      <c r="P593" s="477"/>
      <c r="Q593" s="477"/>
      <c r="R593" s="595"/>
      <c r="S593" s="348" t="s">
        <v>146</v>
      </c>
      <c r="T593" s="348">
        <f>IFERROR(VLOOKUP($S593,[1]TABLAS!$A$10:$B$14,2,FALSE),0)</f>
        <v>3</v>
      </c>
      <c r="U593" s="477"/>
      <c r="V593" s="524"/>
      <c r="W593" s="524"/>
      <c r="X593" s="526"/>
      <c r="Y593" s="349">
        <v>65</v>
      </c>
      <c r="Z593" s="349"/>
      <c r="AA593" s="349"/>
      <c r="AB593" s="349"/>
      <c r="AC593" s="349" t="str">
        <f>VLOOKUP(Y593,CONTROLES!$A$6:$Y$1048576,2,FALSE)</f>
        <v xml:space="preserve">Documentar procedimientos </v>
      </c>
      <c r="AD593" s="349"/>
      <c r="AE593" s="349"/>
      <c r="AF593" s="349"/>
      <c r="AG593" s="349"/>
      <c r="AH593" s="349"/>
      <c r="AI593" s="349"/>
      <c r="AJ593" s="349"/>
      <c r="AK593" s="349"/>
      <c r="AL593" s="349" t="str">
        <f>IFERROR(VLOOKUP(AB593,[1]CONTROLES!$A$5:$Y$200,2,FALSE),"")</f>
        <v/>
      </c>
      <c r="AM593" s="349"/>
      <c r="AN593" s="349"/>
      <c r="AO593" s="350" t="str">
        <f>IFERROR(VLOOKUP(Y593,CONTROLES!$A$6:$Y$25,24,FALSE),"")</f>
        <v/>
      </c>
      <c r="AP593" s="350" t="str">
        <f>IFERROR(VLOOKUP(Z593,CONTROLES!$A$6:$Y$25,24,FALSE),"")</f>
        <v/>
      </c>
      <c r="AQ593" s="350" t="str">
        <f>IFERROR(VLOOKUP(AA593,CONTROLES!$A$6:$Y$25,24,FALSE),"")</f>
        <v/>
      </c>
      <c r="AR593" s="350" t="str">
        <f>IFERROR(VLOOKUP(AB593,CONTROLES!$A$6:$Y$25,24,FALSE),"")</f>
        <v/>
      </c>
      <c r="AS593" s="349" t="str">
        <f>IFERROR(VLOOKUP(Y593,CONTROLES!$A$6:$Y$25,5,FALSE),"")</f>
        <v/>
      </c>
      <c r="AT593" s="349" t="str">
        <f>IFERROR(VLOOKUP(Z593,CONTROLES!$A$6:$Y$25,5,FALSE),"")</f>
        <v/>
      </c>
      <c r="AU593" s="349" t="str">
        <f>IFERROR(VLOOKUP(AA593,CONTROLES!$A$6:$Y$25,5,FALSE),"")</f>
        <v/>
      </c>
      <c r="AV593" s="349" t="str">
        <f>IFERROR(VLOOKUP(AB593,CONTROLES!$A$6:$Y$25,5,FALSE),"")</f>
        <v/>
      </c>
      <c r="AW593" s="351">
        <f t="shared" si="59"/>
        <v>0</v>
      </c>
      <c r="AX593" s="351">
        <f t="shared" si="60"/>
        <v>0</v>
      </c>
      <c r="AY593" s="529"/>
      <c r="AZ593" s="460"/>
      <c r="BA593" s="457"/>
      <c r="BB593" s="458"/>
      <c r="BC593" s="460"/>
      <c r="BD593" s="462"/>
      <c r="BE593" s="526"/>
      <c r="BF593" s="619"/>
      <c r="BG593" s="620"/>
      <c r="BH593" s="492"/>
      <c r="BI593" s="530"/>
      <c r="BJ593" s="475"/>
      <c r="BK593" s="475"/>
    </row>
    <row r="594" spans="1:63" s="166" customFormat="1" ht="14.25" customHeight="1" x14ac:dyDescent="0.25">
      <c r="A594" s="564"/>
      <c r="B594" s="566"/>
      <c r="C594" s="595"/>
      <c r="D594" s="475"/>
      <c r="E594" s="481"/>
      <c r="F594" s="636"/>
      <c r="G594" s="636"/>
      <c r="H594" s="636"/>
      <c r="I594" s="481"/>
      <c r="J594" s="346">
        <v>3</v>
      </c>
      <c r="K594" s="347" t="s">
        <v>803</v>
      </c>
      <c r="L594" s="595"/>
      <c r="M594" s="595"/>
      <c r="N594" s="622"/>
      <c r="O594" s="477"/>
      <c r="P594" s="477"/>
      <c r="Q594" s="477"/>
      <c r="R594" s="595"/>
      <c r="S594" s="348" t="s">
        <v>146</v>
      </c>
      <c r="T594" s="348">
        <f>IFERROR(VLOOKUP($S594,[1]TABLAS!$A$10:$B$14,2,FALSE),0)</f>
        <v>3</v>
      </c>
      <c r="U594" s="477"/>
      <c r="V594" s="524"/>
      <c r="W594" s="524"/>
      <c r="X594" s="526"/>
      <c r="Y594" s="349">
        <v>3</v>
      </c>
      <c r="Z594" s="349"/>
      <c r="AA594" s="349"/>
      <c r="AB594" s="349"/>
      <c r="AC594" s="349" t="str">
        <f>VLOOKUP(Y594,CONTROLES!$A$6:$Y$1048576,2,FALSE)</f>
        <v>Ejecución del plan de capacitaciones</v>
      </c>
      <c r="AD594" s="349"/>
      <c r="AE594" s="349"/>
      <c r="AF594" s="349"/>
      <c r="AG594" s="349"/>
      <c r="AH594" s="349"/>
      <c r="AI594" s="349"/>
      <c r="AJ594" s="349"/>
      <c r="AK594" s="349"/>
      <c r="AL594" s="349" t="str">
        <f>IFERROR(VLOOKUP(AB594,[1]CONTROLES!$A$5:$Y$200,2,FALSE),"")</f>
        <v/>
      </c>
      <c r="AM594" s="349"/>
      <c r="AN594" s="349"/>
      <c r="AO594" s="350">
        <f>IFERROR(VLOOKUP(Y594,CONTROLES!$A$6:$Y$25,24,FALSE),"")</f>
        <v>0.78</v>
      </c>
      <c r="AP594" s="350" t="str">
        <f>IFERROR(VLOOKUP(Z594,CONTROLES!$A$6:$Y$25,24,FALSE),"")</f>
        <v/>
      </c>
      <c r="AQ594" s="350" t="str">
        <f>IFERROR(VLOOKUP(AA594,CONTROLES!$A$6:$Y$25,24,FALSE),"")</f>
        <v/>
      </c>
      <c r="AR594" s="350" t="str">
        <f>IFERROR(VLOOKUP(AB594,CONTROLES!$A$6:$Y$25,24,FALSE),"")</f>
        <v/>
      </c>
      <c r="AS594" s="349" t="str">
        <f>IFERROR(VLOOKUP(Y594,CONTROLES!$A$6:$Y$25,5,FALSE),"")</f>
        <v>Probabilidad</v>
      </c>
      <c r="AT594" s="349" t="str">
        <f>IFERROR(VLOOKUP(Z594,CONTROLES!$A$6:$Y$25,5,FALSE),"")</f>
        <v/>
      </c>
      <c r="AU594" s="349" t="str">
        <f>IFERROR(VLOOKUP(AA594,CONTROLES!$A$6:$Y$25,5,FALSE),"")</f>
        <v/>
      </c>
      <c r="AV594" s="349" t="str">
        <f>IFERROR(VLOOKUP(AB594,CONTROLES!$A$6:$Y$25,5,FALSE),"")</f>
        <v/>
      </c>
      <c r="AW594" s="351">
        <f t="shared" si="59"/>
        <v>0.78</v>
      </c>
      <c r="AX594" s="351">
        <f t="shared" si="60"/>
        <v>0</v>
      </c>
      <c r="AY594" s="529"/>
      <c r="AZ594" s="460"/>
      <c r="BA594" s="457"/>
      <c r="BB594" s="458"/>
      <c r="BC594" s="460"/>
      <c r="BD594" s="462"/>
      <c r="BE594" s="526"/>
      <c r="BF594" s="619"/>
      <c r="BG594" s="620"/>
      <c r="BH594" s="492"/>
      <c r="BI594" s="530"/>
      <c r="BJ594" s="475"/>
      <c r="BK594" s="475"/>
    </row>
    <row r="595" spans="1:63" s="166" customFormat="1" ht="14.25" customHeight="1" x14ac:dyDescent="0.25">
      <c r="A595" s="564"/>
      <c r="B595" s="566"/>
      <c r="C595" s="595"/>
      <c r="D595" s="475"/>
      <c r="E595" s="481"/>
      <c r="F595" s="636"/>
      <c r="G595" s="636"/>
      <c r="H595" s="636"/>
      <c r="I595" s="481"/>
      <c r="J595" s="346"/>
      <c r="K595" s="347"/>
      <c r="L595" s="595"/>
      <c r="M595" s="595"/>
      <c r="N595" s="622"/>
      <c r="O595" s="477"/>
      <c r="P595" s="477"/>
      <c r="Q595" s="477"/>
      <c r="R595" s="595"/>
      <c r="S595" s="348"/>
      <c r="T595" s="348">
        <f>IFERROR(VLOOKUP($S595,#REF!,2,FALSE),0)</f>
        <v>0</v>
      </c>
      <c r="U595" s="477"/>
      <c r="V595" s="524"/>
      <c r="W595" s="524"/>
      <c r="X595" s="526"/>
      <c r="Y595" s="349"/>
      <c r="Z595" s="349"/>
      <c r="AA595" s="349"/>
      <c r="AB595" s="349"/>
      <c r="AC595" s="349" t="e">
        <f>VLOOKUP(Y595,CONTROLES!$A$6:$Y$1048576,2,FALSE)</f>
        <v>#N/A</v>
      </c>
      <c r="AD595" s="349"/>
      <c r="AE595" s="349"/>
      <c r="AF595" s="349"/>
      <c r="AG595" s="349"/>
      <c r="AH595" s="349"/>
      <c r="AI595" s="349"/>
      <c r="AJ595" s="349"/>
      <c r="AK595" s="349"/>
      <c r="AL595" s="349" t="str">
        <f>IFERROR(VLOOKUP(AB595,[1]CONTROLES!$A$5:$Y$200,2,FALSE),"")</f>
        <v/>
      </c>
      <c r="AM595" s="349"/>
      <c r="AN595" s="349"/>
      <c r="AO595" s="350" t="str">
        <f>IFERROR(VLOOKUP(Y595,CONTROLES!$A$6:$Y$25,24,FALSE),"")</f>
        <v/>
      </c>
      <c r="AP595" s="350" t="str">
        <f>IFERROR(VLOOKUP(Z595,CONTROLES!$A$6:$Y$25,24,FALSE),"")</f>
        <v/>
      </c>
      <c r="AQ595" s="350" t="str">
        <f>IFERROR(VLOOKUP(AA595,CONTROLES!$A$6:$Y$25,24,FALSE),"")</f>
        <v/>
      </c>
      <c r="AR595" s="350" t="str">
        <f>IFERROR(VLOOKUP(AB595,CONTROLES!$A$6:$Y$25,24,FALSE),"")</f>
        <v/>
      </c>
      <c r="AS595" s="349" t="str">
        <f>IFERROR(VLOOKUP(Y595,CONTROLES!$A$6:$Y$25,5,FALSE),"")</f>
        <v/>
      </c>
      <c r="AT595" s="349" t="str">
        <f>IFERROR(VLOOKUP(Z595,CONTROLES!$A$6:$Y$25,5,FALSE),"")</f>
        <v/>
      </c>
      <c r="AU595" s="349" t="str">
        <f>IFERROR(VLOOKUP(AA595,CONTROLES!$A$6:$Y$25,5,FALSE),"")</f>
        <v/>
      </c>
      <c r="AV595" s="349" t="str">
        <f>IFERROR(VLOOKUP(AB595,CONTROLES!$A$6:$Y$25,5,FALSE),"")</f>
        <v/>
      </c>
      <c r="AW595" s="351">
        <f t="shared" si="59"/>
        <v>0</v>
      </c>
      <c r="AX595" s="351">
        <f t="shared" si="60"/>
        <v>0</v>
      </c>
      <c r="AY595" s="529"/>
      <c r="AZ595" s="460"/>
      <c r="BA595" s="457"/>
      <c r="BB595" s="458"/>
      <c r="BC595" s="460"/>
      <c r="BD595" s="462"/>
      <c r="BE595" s="526"/>
      <c r="BF595" s="619"/>
      <c r="BG595" s="620"/>
      <c r="BH595" s="492"/>
      <c r="BI595" s="530"/>
      <c r="BJ595" s="475"/>
      <c r="BK595" s="475"/>
    </row>
    <row r="596" spans="1:63" s="166" customFormat="1" ht="14.25" customHeight="1" x14ac:dyDescent="0.25">
      <c r="A596" s="564"/>
      <c r="B596" s="566"/>
      <c r="C596" s="595"/>
      <c r="D596" s="475"/>
      <c r="E596" s="481"/>
      <c r="F596" s="636"/>
      <c r="G596" s="636"/>
      <c r="H596" s="636"/>
      <c r="I596" s="481"/>
      <c r="J596" s="346"/>
      <c r="K596" s="347"/>
      <c r="L596" s="595"/>
      <c r="M596" s="595"/>
      <c r="N596" s="622"/>
      <c r="O596" s="477"/>
      <c r="P596" s="477"/>
      <c r="Q596" s="477"/>
      <c r="R596" s="595"/>
      <c r="S596" s="348"/>
      <c r="T596" s="348">
        <f>IFERROR(VLOOKUP($S596,#REF!,2,FALSE),0)</f>
        <v>0</v>
      </c>
      <c r="U596" s="477"/>
      <c r="V596" s="524"/>
      <c r="W596" s="524"/>
      <c r="X596" s="526"/>
      <c r="Y596" s="349"/>
      <c r="Z596" s="349"/>
      <c r="AA596" s="349"/>
      <c r="AB596" s="349"/>
      <c r="AC596" s="349" t="e">
        <f>VLOOKUP(Y596,CONTROLES!$A$6:$Y$1048576,2,FALSE)</f>
        <v>#N/A</v>
      </c>
      <c r="AD596" s="349"/>
      <c r="AE596" s="349"/>
      <c r="AF596" s="349"/>
      <c r="AG596" s="349"/>
      <c r="AH596" s="349"/>
      <c r="AI596" s="349"/>
      <c r="AJ596" s="349"/>
      <c r="AK596" s="349"/>
      <c r="AL596" s="349" t="str">
        <f>IFERROR(VLOOKUP(AB596,[1]CONTROLES!$A$5:$Y$200,2,FALSE),"")</f>
        <v/>
      </c>
      <c r="AM596" s="349"/>
      <c r="AN596" s="349"/>
      <c r="AO596" s="350" t="str">
        <f>IFERROR(VLOOKUP(Y596,CONTROLES!$A$6:$Y$25,24,FALSE),"")</f>
        <v/>
      </c>
      <c r="AP596" s="350" t="str">
        <f>IFERROR(VLOOKUP(Z596,CONTROLES!$A$6:$Y$25,24,FALSE),"")</f>
        <v/>
      </c>
      <c r="AQ596" s="350" t="str">
        <f>IFERROR(VLOOKUP(AA596,CONTROLES!$A$6:$Y$25,24,FALSE),"")</f>
        <v/>
      </c>
      <c r="AR596" s="350" t="str">
        <f>IFERROR(VLOOKUP(AB596,CONTROLES!$A$6:$Y$25,24,FALSE),"")</f>
        <v/>
      </c>
      <c r="AS596" s="349" t="str">
        <f>IFERROR(VLOOKUP(Y596,CONTROLES!$A$6:$Y$25,5,FALSE),"")</f>
        <v/>
      </c>
      <c r="AT596" s="349" t="str">
        <f>IFERROR(VLOOKUP(Z596,CONTROLES!$A$6:$Y$25,5,FALSE),"")</f>
        <v/>
      </c>
      <c r="AU596" s="349" t="str">
        <f>IFERROR(VLOOKUP(AA596,CONTROLES!$A$6:$Y$25,5,FALSE),"")</f>
        <v/>
      </c>
      <c r="AV596" s="349" t="str">
        <f>IFERROR(VLOOKUP(AB596,CONTROLES!$A$6:$Y$25,5,FALSE),"")</f>
        <v/>
      </c>
      <c r="AW596" s="351">
        <f t="shared" ref="AW596:AW659" si="89">IFERROR(AVERAGEIFS(AO596:AR596,AS596:AV596,"Probabilidad"),0)</f>
        <v>0</v>
      </c>
      <c r="AX596" s="351">
        <f t="shared" ref="AX596:AX659" si="90">IFERROR(AVERAGEIFS(AO596:AR596,AS596:AV596,"Consecuencia"),0)</f>
        <v>0</v>
      </c>
      <c r="AY596" s="529"/>
      <c r="AZ596" s="460"/>
      <c r="BA596" s="457"/>
      <c r="BB596" s="458"/>
      <c r="BC596" s="460"/>
      <c r="BD596" s="462"/>
      <c r="BE596" s="526"/>
      <c r="BF596" s="619"/>
      <c r="BG596" s="620"/>
      <c r="BH596" s="492"/>
      <c r="BI596" s="530"/>
      <c r="BJ596" s="475"/>
      <c r="BK596" s="475"/>
    </row>
    <row r="597" spans="1:63" s="166" customFormat="1" ht="14.25" customHeight="1" x14ac:dyDescent="0.25">
      <c r="A597" s="564"/>
      <c r="B597" s="566"/>
      <c r="C597" s="595"/>
      <c r="D597" s="475"/>
      <c r="E597" s="481"/>
      <c r="F597" s="636"/>
      <c r="G597" s="636"/>
      <c r="H597" s="636"/>
      <c r="I597" s="481"/>
      <c r="J597" s="346"/>
      <c r="K597" s="347"/>
      <c r="L597" s="595"/>
      <c r="M597" s="595"/>
      <c r="N597" s="622"/>
      <c r="O597" s="477"/>
      <c r="P597" s="477"/>
      <c r="Q597" s="477"/>
      <c r="R597" s="595"/>
      <c r="S597" s="348"/>
      <c r="T597" s="348">
        <f>IFERROR(VLOOKUP($S597,#REF!,2,FALSE),0)</f>
        <v>0</v>
      </c>
      <c r="U597" s="477"/>
      <c r="V597" s="524"/>
      <c r="W597" s="524"/>
      <c r="X597" s="526"/>
      <c r="Y597" s="349"/>
      <c r="Z597" s="349"/>
      <c r="AA597" s="349"/>
      <c r="AB597" s="349"/>
      <c r="AC597" s="349" t="e">
        <f>VLOOKUP(Y597,CONTROLES!$A$6:$Y$1048576,2,FALSE)</f>
        <v>#N/A</v>
      </c>
      <c r="AD597" s="349"/>
      <c r="AE597" s="349"/>
      <c r="AF597" s="349"/>
      <c r="AG597" s="349"/>
      <c r="AH597" s="349"/>
      <c r="AI597" s="349"/>
      <c r="AJ597" s="349"/>
      <c r="AK597" s="349"/>
      <c r="AL597" s="349" t="str">
        <f>IFERROR(VLOOKUP(AB597,[1]CONTROLES!$A$5:$Y$200,2,FALSE),"")</f>
        <v/>
      </c>
      <c r="AM597" s="349"/>
      <c r="AN597" s="349"/>
      <c r="AO597" s="350" t="str">
        <f>IFERROR(VLOOKUP(Y597,CONTROLES!$A$6:$Y$25,24,FALSE),"")</f>
        <v/>
      </c>
      <c r="AP597" s="350" t="str">
        <f>IFERROR(VLOOKUP(Z597,CONTROLES!$A$6:$Y$25,24,FALSE),"")</f>
        <v/>
      </c>
      <c r="AQ597" s="350" t="str">
        <f>IFERROR(VLOOKUP(AA597,CONTROLES!$A$6:$Y$25,24,FALSE),"")</f>
        <v/>
      </c>
      <c r="AR597" s="350" t="str">
        <f>IFERROR(VLOOKUP(AB597,CONTROLES!$A$6:$Y$25,24,FALSE),"")</f>
        <v/>
      </c>
      <c r="AS597" s="349" t="str">
        <f>IFERROR(VLOOKUP(Y597,CONTROLES!$A$6:$Y$25,5,FALSE),"")</f>
        <v/>
      </c>
      <c r="AT597" s="349" t="str">
        <f>IFERROR(VLOOKUP(Z597,CONTROLES!$A$6:$Y$25,5,FALSE),"")</f>
        <v/>
      </c>
      <c r="AU597" s="349" t="str">
        <f>IFERROR(VLOOKUP(AA597,CONTROLES!$A$6:$Y$25,5,FALSE),"")</f>
        <v/>
      </c>
      <c r="AV597" s="349" t="str">
        <f>IFERROR(VLOOKUP(AB597,CONTROLES!$A$6:$Y$25,5,FALSE),"")</f>
        <v/>
      </c>
      <c r="AW597" s="351">
        <f t="shared" si="89"/>
        <v>0</v>
      </c>
      <c r="AX597" s="351">
        <f t="shared" si="90"/>
        <v>0</v>
      </c>
      <c r="AY597" s="529"/>
      <c r="AZ597" s="460"/>
      <c r="BA597" s="457"/>
      <c r="BB597" s="458"/>
      <c r="BC597" s="460"/>
      <c r="BD597" s="462"/>
      <c r="BE597" s="526"/>
      <c r="BF597" s="619"/>
      <c r="BG597" s="620"/>
      <c r="BH597" s="492"/>
      <c r="BI597" s="530"/>
      <c r="BJ597" s="475"/>
      <c r="BK597" s="475"/>
    </row>
    <row r="598" spans="1:63" s="166" customFormat="1" ht="15" customHeight="1" x14ac:dyDescent="0.25">
      <c r="A598" s="564"/>
      <c r="B598" s="567"/>
      <c r="C598" s="595"/>
      <c r="D598" s="475"/>
      <c r="E598" s="482"/>
      <c r="F598" s="636"/>
      <c r="G598" s="636"/>
      <c r="H598" s="636"/>
      <c r="I598" s="482"/>
      <c r="J598" s="346"/>
      <c r="K598" s="347"/>
      <c r="L598" s="595"/>
      <c r="M598" s="595"/>
      <c r="N598" s="622"/>
      <c r="O598" s="477"/>
      <c r="P598" s="477"/>
      <c r="Q598" s="477"/>
      <c r="R598" s="595"/>
      <c r="S598" s="348"/>
      <c r="T598" s="348">
        <f>IFERROR(VLOOKUP($S598,#REF!,2,FALSE),0)</f>
        <v>0</v>
      </c>
      <c r="U598" s="477"/>
      <c r="V598" s="524"/>
      <c r="W598" s="524"/>
      <c r="X598" s="526"/>
      <c r="Y598" s="349"/>
      <c r="Z598" s="349"/>
      <c r="AA598" s="349"/>
      <c r="AB598" s="349"/>
      <c r="AC598" s="349" t="e">
        <f>VLOOKUP(Y598,CONTROLES!$A$6:$Y$1048576,2,FALSE)</f>
        <v>#N/A</v>
      </c>
      <c r="AD598" s="349"/>
      <c r="AE598" s="349"/>
      <c r="AF598" s="349"/>
      <c r="AG598" s="349"/>
      <c r="AH598" s="349"/>
      <c r="AI598" s="349"/>
      <c r="AJ598" s="349"/>
      <c r="AK598" s="349"/>
      <c r="AL598" s="349" t="str">
        <f>IFERROR(VLOOKUP(AB598,[1]CONTROLES!$A$5:$Y$200,2,FALSE),"")</f>
        <v/>
      </c>
      <c r="AM598" s="349"/>
      <c r="AN598" s="349"/>
      <c r="AO598" s="350" t="str">
        <f>IFERROR(VLOOKUP(Y598,CONTROLES!$A$6:$Y$25,24,FALSE),"")</f>
        <v/>
      </c>
      <c r="AP598" s="350" t="str">
        <f>IFERROR(VLOOKUP(Z598,CONTROLES!$A$6:$Y$25,24,FALSE),"")</f>
        <v/>
      </c>
      <c r="AQ598" s="350" t="str">
        <f>IFERROR(VLOOKUP(AA598,CONTROLES!$A$6:$Y$25,24,FALSE),"")</f>
        <v/>
      </c>
      <c r="AR598" s="350" t="str">
        <f>IFERROR(VLOOKUP(AB598,CONTROLES!$A$6:$Y$25,24,FALSE),"")</f>
        <v/>
      </c>
      <c r="AS598" s="349" t="str">
        <f>IFERROR(VLOOKUP(Y598,CONTROLES!$A$6:$Y$25,5,FALSE),"")</f>
        <v/>
      </c>
      <c r="AT598" s="349" t="str">
        <f>IFERROR(VLOOKUP(Z598,CONTROLES!$A$6:$Y$25,5,FALSE),"")</f>
        <v/>
      </c>
      <c r="AU598" s="349" t="str">
        <f>IFERROR(VLOOKUP(AA598,CONTROLES!$A$6:$Y$25,5,FALSE),"")</f>
        <v/>
      </c>
      <c r="AV598" s="349" t="str">
        <f>IFERROR(VLOOKUP(AB598,CONTROLES!$A$6:$Y$25,5,FALSE),"")</f>
        <v/>
      </c>
      <c r="AW598" s="351">
        <f t="shared" si="89"/>
        <v>0</v>
      </c>
      <c r="AX598" s="351">
        <f t="shared" si="90"/>
        <v>0</v>
      </c>
      <c r="AY598" s="551"/>
      <c r="AZ598" s="460"/>
      <c r="BA598" s="552"/>
      <c r="BB598" s="458"/>
      <c r="BC598" s="460"/>
      <c r="BD598" s="462"/>
      <c r="BE598" s="526"/>
      <c r="BF598" s="630"/>
      <c r="BG598" s="620"/>
      <c r="BH598" s="554"/>
      <c r="BI598" s="530"/>
      <c r="BJ598" s="475"/>
      <c r="BK598" s="475"/>
    </row>
    <row r="599" spans="1:63" s="166" customFormat="1" ht="14.25" customHeight="1" x14ac:dyDescent="0.25">
      <c r="A599" s="564">
        <f t="shared" ref="A599" si="91">A592+1</f>
        <v>85</v>
      </c>
      <c r="B599" s="565" t="s">
        <v>804</v>
      </c>
      <c r="C599" s="595" t="s">
        <v>767</v>
      </c>
      <c r="D599" s="475" t="s">
        <v>805</v>
      </c>
      <c r="E599" s="476" t="s">
        <v>806</v>
      </c>
      <c r="F599" s="636" t="s">
        <v>132</v>
      </c>
      <c r="G599" s="636" t="s">
        <v>133</v>
      </c>
      <c r="H599" s="636" t="s">
        <v>134</v>
      </c>
      <c r="I599" s="476" t="s">
        <v>807</v>
      </c>
      <c r="J599" s="346">
        <v>1</v>
      </c>
      <c r="K599" s="360" t="s">
        <v>800</v>
      </c>
      <c r="L599" s="636" t="s">
        <v>808</v>
      </c>
      <c r="M599" s="595" t="s">
        <v>160</v>
      </c>
      <c r="N599" s="477" t="s">
        <v>226</v>
      </c>
      <c r="O599" s="477" t="s">
        <v>809</v>
      </c>
      <c r="P599" s="477" t="s">
        <v>794</v>
      </c>
      <c r="Q599" s="477" t="s">
        <v>325</v>
      </c>
      <c r="R599" s="595" t="s">
        <v>297</v>
      </c>
      <c r="S599" s="348" t="s">
        <v>164</v>
      </c>
      <c r="T599" s="348">
        <f>IFERROR(VLOOKUP($S599,[1]TABLAS!$A$10:$B$14,2,FALSE),0)</f>
        <v>1</v>
      </c>
      <c r="U599" s="477" t="s">
        <v>145</v>
      </c>
      <c r="V599" s="524">
        <f>IFERROR(VLOOKUP($U592,[1]TABLAS!$A$2:$B$6,2,FALSE),0)</f>
        <v>3</v>
      </c>
      <c r="W599" s="524" t="str">
        <f>MAX($T599:$T605)&amp;V599</f>
        <v>33</v>
      </c>
      <c r="X599" s="526" t="str">
        <f t="shared" ref="X599" si="92">IF(OR(W599="11",W599="12",W599="21",W599="22",W599="31"),"BAJO",IF(OR(W599="13",W599="23",W599="32",W599="41"),"LEVE",IF(OR(W599="14",W599="15",W599="24",W599="33",W599="43",W599="42",W599="52",W599="51"),"MODERADO",IF(OR(W599="25",W599="34",W599="35",W599="44",W599="45",W599="53",W599="54",W599="55"),"IMPORTANTE"))))</f>
        <v>MODERADO</v>
      </c>
      <c r="Y599" s="349">
        <v>3</v>
      </c>
      <c r="Z599" s="349"/>
      <c r="AA599" s="349"/>
      <c r="AB599" s="349"/>
      <c r="AC599" s="349" t="str">
        <f>VLOOKUP(Y599,CONTROLES!$A$6:$Y$1048576,2,FALSE)</f>
        <v>Ejecución del plan de capacitaciones</v>
      </c>
      <c r="AD599" s="349"/>
      <c r="AE599" s="349"/>
      <c r="AF599" s="349"/>
      <c r="AG599" s="349"/>
      <c r="AH599" s="349"/>
      <c r="AI599" s="349"/>
      <c r="AJ599" s="349"/>
      <c r="AK599" s="349"/>
      <c r="AL599" s="349" t="str">
        <f>IFERROR(VLOOKUP(AB599,[1]CONTROLES!$A$5:$Y$200,2,FALSE),"")</f>
        <v/>
      </c>
      <c r="AM599" s="349"/>
      <c r="AN599" s="349"/>
      <c r="AO599" s="350">
        <f>IFERROR(VLOOKUP(Y599,CONTROLES!$A$6:$Y$25,24,FALSE),"")</f>
        <v>0.78</v>
      </c>
      <c r="AP599" s="350" t="str">
        <f>IFERROR(VLOOKUP(Z599,CONTROLES!$A$6:$Y$25,24,FALSE),"")</f>
        <v/>
      </c>
      <c r="AQ599" s="350" t="str">
        <f>IFERROR(VLOOKUP(AA599,CONTROLES!$A$6:$Y$25,24,FALSE),"")</f>
        <v/>
      </c>
      <c r="AR599" s="350" t="str">
        <f>IFERROR(VLOOKUP(AB599,CONTROLES!$A$6:$Y$25,24,FALSE),"")</f>
        <v/>
      </c>
      <c r="AS599" s="349" t="str">
        <f>IFERROR(VLOOKUP(Y599,CONTROLES!$A$6:$Y$25,5,FALSE),"")</f>
        <v>Probabilidad</v>
      </c>
      <c r="AT599" s="349" t="str">
        <f>IFERROR(VLOOKUP(Z599,CONTROLES!$A$6:$Y$25,5,FALSE),"")</f>
        <v/>
      </c>
      <c r="AU599" s="349" t="str">
        <f>IFERROR(VLOOKUP(AA599,CONTROLES!$A$6:$Y$25,5,FALSE),"")</f>
        <v/>
      </c>
      <c r="AV599" s="349" t="str">
        <f>IFERROR(VLOOKUP(AB599,CONTROLES!$A$6:$Y$25,5,FALSE),"")</f>
        <v/>
      </c>
      <c r="AW599" s="351">
        <f t="shared" si="89"/>
        <v>0.78</v>
      </c>
      <c r="AX599" s="351">
        <f t="shared" si="90"/>
        <v>0</v>
      </c>
      <c r="AY599" s="528" t="str">
        <f t="shared" ref="AY599" si="93">IF(MAX(AX599:AX605)&gt;MAX(BF599:BF605),"Consecuencia",IF(MAX(AX599:AX605)&gt;MAX(BF599:BF605),"Probabilidad",""))</f>
        <v/>
      </c>
      <c r="AZ599" s="460">
        <f t="shared" ref="AZ599" si="94">IF(AY599="Probabilidad",MAX(BF599:BF605),MAX(AX599:AX605))</f>
        <v>0</v>
      </c>
      <c r="BA599" s="456" t="str" cm="1">
        <f t="array" ref="BA599">IF(OR(AY599="Consecuencia",AY599="Probabilidad"),IF(AZ599&lt;[1]CONTROLES!$AA$16:$AB$16,IF(AND(AZ599&gt;=[1]CONTROLES!$AA$15,AZ599&lt;[1]CONTROLES!$AB$15),[1]CONTROLES!$AC$15,IF(AND(AZ599&gt;=[1]CONTROLES!$AA$14,AZ599&lt;[1]CONTROLES!$AB$14),[1]CONTROLES!$AC$14,IF(AND(AZ599&gt;=[1]CONTROLES!$AA$13,AZ599&lt;[1]CONTROLES!$AB$13),[1]CONTROLES!$AC$13,IF(AND(AZ599&gt;=[1]CONTROLES!$AA$12,AZ599&lt;=[1]CONTROLES!$AB$12),[1]CONTROLES!$AC$12))))),"")</f>
        <v/>
      </c>
      <c r="BB599" s="458" t="s">
        <v>164</v>
      </c>
      <c r="BC599" s="460">
        <f>VLOOKUP(BB599,[1]TABLAS!$A$10:$B$14,2,FALSE)</f>
        <v>1</v>
      </c>
      <c r="BD599" s="462" t="s">
        <v>211</v>
      </c>
      <c r="BE599" s="526">
        <f>VLOOKUP(BD599,[1]TABLAS!$A$2:$B$6,2,FALSE)</f>
        <v>2</v>
      </c>
      <c r="BF599" s="618" t="str">
        <f t="shared" ref="BF599" si="95">BC599&amp;BE599</f>
        <v>12</v>
      </c>
      <c r="BG599" s="620" t="str">
        <f t="shared" ref="BG599" si="96">IF(OR(BF599="11",BF599="12",BF599="21",BF599="22",BF599="31"),"BAJO",IF(OR(BF599="13",BF599="23",BF599="32",BF599="41"),"LEVE",IF(OR(BF599="14",BF599="15",BF599="24",BF599="33",BF599="43",BF599="42",BF599="52",BF599="51"),"MODERADO",IF(OR(BF599="25",BF599="34",BF599="35",BF599="44",BF599="45",BF599="53",BF599="54",BF599="55"),"IMPORTANTE",""))))</f>
        <v>BAJO</v>
      </c>
      <c r="BH599" s="491" t="s">
        <v>148</v>
      </c>
      <c r="BI599" s="530" t="s">
        <v>189</v>
      </c>
      <c r="BJ599" s="475" t="str">
        <f t="shared" ref="BJ599" si="97">IF(BH599="SI","NO","SI")</f>
        <v>NO</v>
      </c>
      <c r="BK599" s="475"/>
    </row>
    <row r="600" spans="1:63" s="166" customFormat="1" ht="14.25" customHeight="1" x14ac:dyDescent="0.25">
      <c r="A600" s="564"/>
      <c r="B600" s="566"/>
      <c r="C600" s="595"/>
      <c r="D600" s="475"/>
      <c r="E600" s="481"/>
      <c r="F600" s="636"/>
      <c r="G600" s="636"/>
      <c r="H600" s="636"/>
      <c r="I600" s="481"/>
      <c r="J600" s="346">
        <v>2</v>
      </c>
      <c r="K600" s="347" t="s">
        <v>803</v>
      </c>
      <c r="L600" s="636"/>
      <c r="M600" s="595"/>
      <c r="N600" s="477"/>
      <c r="O600" s="477"/>
      <c r="P600" s="477"/>
      <c r="Q600" s="477"/>
      <c r="R600" s="595"/>
      <c r="S600" s="348" t="s">
        <v>146</v>
      </c>
      <c r="T600" s="348">
        <f>IFERROR(VLOOKUP($S600,[1]TABLAS!$A$10:$B$14,2,FALSE),0)</f>
        <v>3</v>
      </c>
      <c r="U600" s="477"/>
      <c r="V600" s="524"/>
      <c r="W600" s="524"/>
      <c r="X600" s="526"/>
      <c r="Y600" s="349">
        <v>3</v>
      </c>
      <c r="Z600" s="349"/>
      <c r="AA600" s="349"/>
      <c r="AB600" s="349"/>
      <c r="AC600" s="349" t="str">
        <f>VLOOKUP(Y600,CONTROLES!$A$6:$Y$1048576,2,FALSE)</f>
        <v>Ejecución del plan de capacitaciones</v>
      </c>
      <c r="AD600" s="349"/>
      <c r="AE600" s="349"/>
      <c r="AF600" s="349"/>
      <c r="AG600" s="349"/>
      <c r="AH600" s="349"/>
      <c r="AI600" s="349"/>
      <c r="AJ600" s="349"/>
      <c r="AK600" s="349"/>
      <c r="AL600" s="349" t="str">
        <f>IFERROR(VLOOKUP(AB600,[1]CONTROLES!$A$5:$Y$200,2,FALSE),"")</f>
        <v/>
      </c>
      <c r="AM600" s="349"/>
      <c r="AN600" s="349"/>
      <c r="AO600" s="350">
        <f>IFERROR(VLOOKUP(Y600,CONTROLES!$A$6:$Y$25,24,FALSE),"")</f>
        <v>0.78</v>
      </c>
      <c r="AP600" s="350" t="str">
        <f>IFERROR(VLOOKUP(Z600,CONTROLES!$A$6:$Y$25,24,FALSE),"")</f>
        <v/>
      </c>
      <c r="AQ600" s="350" t="str">
        <f>IFERROR(VLOOKUP(AA600,CONTROLES!$A$6:$Y$25,24,FALSE),"")</f>
        <v/>
      </c>
      <c r="AR600" s="350" t="str">
        <f>IFERROR(VLOOKUP(AB600,CONTROLES!$A$6:$Y$25,24,FALSE),"")</f>
        <v/>
      </c>
      <c r="AS600" s="349" t="str">
        <f>IFERROR(VLOOKUP(Y600,CONTROLES!$A$6:$Y$25,5,FALSE),"")</f>
        <v>Probabilidad</v>
      </c>
      <c r="AT600" s="349" t="str">
        <f>IFERROR(VLOOKUP(Z600,CONTROLES!$A$6:$Y$25,5,FALSE),"")</f>
        <v/>
      </c>
      <c r="AU600" s="349" t="str">
        <f>IFERROR(VLOOKUP(AA600,CONTROLES!$A$6:$Y$25,5,FALSE),"")</f>
        <v/>
      </c>
      <c r="AV600" s="349" t="str">
        <f>IFERROR(VLOOKUP(AB600,CONTROLES!$A$6:$Y$25,5,FALSE),"")</f>
        <v/>
      </c>
      <c r="AW600" s="351">
        <f t="shared" si="89"/>
        <v>0.78</v>
      </c>
      <c r="AX600" s="351">
        <f t="shared" si="90"/>
        <v>0</v>
      </c>
      <c r="AY600" s="529"/>
      <c r="AZ600" s="460"/>
      <c r="BA600" s="457"/>
      <c r="BB600" s="458"/>
      <c r="BC600" s="460"/>
      <c r="BD600" s="462"/>
      <c r="BE600" s="526"/>
      <c r="BF600" s="619"/>
      <c r="BG600" s="620"/>
      <c r="BH600" s="492"/>
      <c r="BI600" s="530"/>
      <c r="BJ600" s="475"/>
      <c r="BK600" s="475"/>
    </row>
    <row r="601" spans="1:63" s="166" customFormat="1" ht="14.25" customHeight="1" x14ac:dyDescent="0.25">
      <c r="A601" s="564"/>
      <c r="B601" s="566"/>
      <c r="C601" s="595"/>
      <c r="D601" s="475"/>
      <c r="E601" s="481"/>
      <c r="F601" s="636"/>
      <c r="G601" s="636"/>
      <c r="H601" s="636"/>
      <c r="I601" s="481"/>
      <c r="J601" s="346">
        <v>3</v>
      </c>
      <c r="K601" s="347" t="s">
        <v>810</v>
      </c>
      <c r="L601" s="636"/>
      <c r="M601" s="595"/>
      <c r="N601" s="477"/>
      <c r="O601" s="477"/>
      <c r="P601" s="477"/>
      <c r="Q601" s="477"/>
      <c r="R601" s="595"/>
      <c r="S601" s="348" t="s">
        <v>164</v>
      </c>
      <c r="T601" s="348">
        <f>IFERROR(VLOOKUP($S601,[1]TABLAS!$A$10:$B$14,2,FALSE),0)</f>
        <v>1</v>
      </c>
      <c r="U601" s="477"/>
      <c r="V601" s="524"/>
      <c r="W601" s="524"/>
      <c r="X601" s="526"/>
      <c r="Y601" s="349">
        <v>66</v>
      </c>
      <c r="Z601" s="349"/>
      <c r="AA601" s="349"/>
      <c r="AB601" s="349"/>
      <c r="AC601" s="349" t="str">
        <f>VLOOKUP(Y601,CONTROLES!$A$6:$Y$1048576,2,FALSE)</f>
        <v xml:space="preserve">Actualizacion de reportes generados en OPA </v>
      </c>
      <c r="AD601" s="349"/>
      <c r="AE601" s="349"/>
      <c r="AF601" s="349"/>
      <c r="AG601" s="349"/>
      <c r="AH601" s="349"/>
      <c r="AI601" s="349"/>
      <c r="AJ601" s="349"/>
      <c r="AK601" s="349"/>
      <c r="AL601" s="349" t="str">
        <f>IFERROR(VLOOKUP(AB601,[1]CONTROLES!$A$5:$Y$200,2,FALSE),"")</f>
        <v/>
      </c>
      <c r="AM601" s="349"/>
      <c r="AN601" s="349"/>
      <c r="AO601" s="350" t="str">
        <f>IFERROR(VLOOKUP(Y601,CONTROLES!$A$6:$Y$25,24,FALSE),"")</f>
        <v/>
      </c>
      <c r="AP601" s="350" t="str">
        <f>IFERROR(VLOOKUP(Z601,CONTROLES!$A$6:$Y$25,24,FALSE),"")</f>
        <v/>
      </c>
      <c r="AQ601" s="350" t="str">
        <f>IFERROR(VLOOKUP(AA601,CONTROLES!$A$6:$Y$25,24,FALSE),"")</f>
        <v/>
      </c>
      <c r="AR601" s="350" t="str">
        <f>IFERROR(VLOOKUP(AB601,CONTROLES!$A$6:$Y$25,24,FALSE),"")</f>
        <v/>
      </c>
      <c r="AS601" s="349" t="str">
        <f>IFERROR(VLOOKUP(Y601,CONTROLES!$A$6:$Y$25,5,FALSE),"")</f>
        <v/>
      </c>
      <c r="AT601" s="349" t="str">
        <f>IFERROR(VLOOKUP(Z601,CONTROLES!$A$6:$Y$25,5,FALSE),"")</f>
        <v/>
      </c>
      <c r="AU601" s="349" t="str">
        <f>IFERROR(VLOOKUP(AA601,CONTROLES!$A$6:$Y$25,5,FALSE),"")</f>
        <v/>
      </c>
      <c r="AV601" s="349" t="str">
        <f>IFERROR(VLOOKUP(AB601,CONTROLES!$A$6:$Y$25,5,FALSE),"")</f>
        <v/>
      </c>
      <c r="AW601" s="351">
        <f t="shared" si="89"/>
        <v>0</v>
      </c>
      <c r="AX601" s="351">
        <f t="shared" si="90"/>
        <v>0</v>
      </c>
      <c r="AY601" s="529"/>
      <c r="AZ601" s="460"/>
      <c r="BA601" s="457"/>
      <c r="BB601" s="458"/>
      <c r="BC601" s="460"/>
      <c r="BD601" s="462"/>
      <c r="BE601" s="526"/>
      <c r="BF601" s="619"/>
      <c r="BG601" s="620"/>
      <c r="BH601" s="492"/>
      <c r="BI601" s="530"/>
      <c r="BJ601" s="475"/>
      <c r="BK601" s="475"/>
    </row>
    <row r="602" spans="1:63" s="166" customFormat="1" ht="14.25" customHeight="1" x14ac:dyDescent="0.25">
      <c r="A602" s="564"/>
      <c r="B602" s="566"/>
      <c r="C602" s="595"/>
      <c r="D602" s="475"/>
      <c r="E602" s="481"/>
      <c r="F602" s="636"/>
      <c r="G602" s="636"/>
      <c r="H602" s="636"/>
      <c r="I602" s="481"/>
      <c r="J602" s="346"/>
      <c r="K602" s="347"/>
      <c r="L602" s="636"/>
      <c r="M602" s="595"/>
      <c r="N602" s="477"/>
      <c r="O602" s="477"/>
      <c r="P602" s="477"/>
      <c r="Q602" s="477"/>
      <c r="R602" s="595"/>
      <c r="S602" s="348"/>
      <c r="T602" s="348">
        <f>IFERROR(VLOOKUP($S602,#REF!,2,FALSE),0)</f>
        <v>0</v>
      </c>
      <c r="U602" s="477"/>
      <c r="V602" s="524"/>
      <c r="W602" s="524"/>
      <c r="X602" s="526"/>
      <c r="Y602" s="349"/>
      <c r="Z602" s="349"/>
      <c r="AA602" s="349"/>
      <c r="AB602" s="349"/>
      <c r="AC602" s="349" t="e">
        <f>VLOOKUP(Y602,CONTROLES!$A$6:$Y$1048576,2,FALSE)</f>
        <v>#N/A</v>
      </c>
      <c r="AD602" s="349"/>
      <c r="AE602" s="349"/>
      <c r="AF602" s="349"/>
      <c r="AG602" s="349"/>
      <c r="AH602" s="349"/>
      <c r="AI602" s="349"/>
      <c r="AJ602" s="349"/>
      <c r="AK602" s="349"/>
      <c r="AL602" s="349" t="str">
        <f>IFERROR(VLOOKUP(AB602,[1]CONTROLES!$A$5:$Y$200,2,FALSE),"")</f>
        <v/>
      </c>
      <c r="AM602" s="349"/>
      <c r="AN602" s="349"/>
      <c r="AO602" s="350" t="str">
        <f>IFERROR(VLOOKUP(Y602,CONTROLES!$A$6:$Y$25,24,FALSE),"")</f>
        <v/>
      </c>
      <c r="AP602" s="350" t="str">
        <f>IFERROR(VLOOKUP(Z602,CONTROLES!$A$6:$Y$25,24,FALSE),"")</f>
        <v/>
      </c>
      <c r="AQ602" s="350" t="str">
        <f>IFERROR(VLOOKUP(AA602,CONTROLES!$A$6:$Y$25,24,FALSE),"")</f>
        <v/>
      </c>
      <c r="AR602" s="350" t="str">
        <f>IFERROR(VLOOKUP(AB602,CONTROLES!$A$6:$Y$25,24,FALSE),"")</f>
        <v/>
      </c>
      <c r="AS602" s="349" t="str">
        <f>IFERROR(VLOOKUP(Y602,CONTROLES!$A$6:$Y$25,5,FALSE),"")</f>
        <v/>
      </c>
      <c r="AT602" s="349" t="str">
        <f>IFERROR(VLOOKUP(Z602,CONTROLES!$A$6:$Y$25,5,FALSE),"")</f>
        <v/>
      </c>
      <c r="AU602" s="349" t="str">
        <f>IFERROR(VLOOKUP(AA602,CONTROLES!$A$6:$Y$25,5,FALSE),"")</f>
        <v/>
      </c>
      <c r="AV602" s="349" t="str">
        <f>IFERROR(VLOOKUP(AB602,CONTROLES!$A$6:$Y$25,5,FALSE),"")</f>
        <v/>
      </c>
      <c r="AW602" s="351">
        <f t="shared" si="89"/>
        <v>0</v>
      </c>
      <c r="AX602" s="351">
        <f t="shared" si="90"/>
        <v>0</v>
      </c>
      <c r="AY602" s="529"/>
      <c r="AZ602" s="460"/>
      <c r="BA602" s="457"/>
      <c r="BB602" s="458"/>
      <c r="BC602" s="460"/>
      <c r="BD602" s="462"/>
      <c r="BE602" s="526"/>
      <c r="BF602" s="619"/>
      <c r="BG602" s="620"/>
      <c r="BH602" s="492"/>
      <c r="BI602" s="530"/>
      <c r="BJ602" s="475"/>
      <c r="BK602" s="475"/>
    </row>
    <row r="603" spans="1:63" s="166" customFormat="1" ht="14.25" customHeight="1" x14ac:dyDescent="0.25">
      <c r="A603" s="564"/>
      <c r="B603" s="566"/>
      <c r="C603" s="595"/>
      <c r="D603" s="475"/>
      <c r="E603" s="481"/>
      <c r="F603" s="636"/>
      <c r="G603" s="636"/>
      <c r="H603" s="636"/>
      <c r="I603" s="481"/>
      <c r="J603" s="346"/>
      <c r="K603" s="347"/>
      <c r="L603" s="636"/>
      <c r="M603" s="595"/>
      <c r="N603" s="477"/>
      <c r="O603" s="477"/>
      <c r="P603" s="477"/>
      <c r="Q603" s="477"/>
      <c r="R603" s="595"/>
      <c r="S603" s="348"/>
      <c r="T603" s="348">
        <f>IFERROR(VLOOKUP($S603,#REF!,2,FALSE),0)</f>
        <v>0</v>
      </c>
      <c r="U603" s="477"/>
      <c r="V603" s="524"/>
      <c r="W603" s="524"/>
      <c r="X603" s="526"/>
      <c r="Y603" s="349"/>
      <c r="Z603" s="349"/>
      <c r="AA603" s="349"/>
      <c r="AB603" s="349"/>
      <c r="AC603" s="349"/>
      <c r="AD603" s="349"/>
      <c r="AE603" s="349"/>
      <c r="AF603" s="349"/>
      <c r="AG603" s="349"/>
      <c r="AH603" s="349"/>
      <c r="AI603" s="349"/>
      <c r="AJ603" s="349"/>
      <c r="AK603" s="349"/>
      <c r="AL603" s="349" t="str">
        <f>IFERROR(VLOOKUP(AB603,[1]CONTROLES!$A$5:$Y$200,2,FALSE),"")</f>
        <v/>
      </c>
      <c r="AM603" s="349"/>
      <c r="AN603" s="349"/>
      <c r="AO603" s="350" t="str">
        <f>IFERROR(VLOOKUP(Y603,CONTROLES!$A$6:$Y$25,24,FALSE),"")</f>
        <v/>
      </c>
      <c r="AP603" s="350" t="str">
        <f>IFERROR(VLOOKUP(Z603,CONTROLES!$A$6:$Y$25,24,FALSE),"")</f>
        <v/>
      </c>
      <c r="AQ603" s="350" t="str">
        <f>IFERROR(VLOOKUP(AA603,CONTROLES!$A$6:$Y$25,24,FALSE),"")</f>
        <v/>
      </c>
      <c r="AR603" s="350" t="str">
        <f>IFERROR(VLOOKUP(AB603,CONTROLES!$A$6:$Y$25,24,FALSE),"")</f>
        <v/>
      </c>
      <c r="AS603" s="349" t="str">
        <f>IFERROR(VLOOKUP(Y603,CONTROLES!$A$6:$Y$25,5,FALSE),"")</f>
        <v/>
      </c>
      <c r="AT603" s="349" t="str">
        <f>IFERROR(VLOOKUP(Z603,CONTROLES!$A$6:$Y$25,5,FALSE),"")</f>
        <v/>
      </c>
      <c r="AU603" s="349" t="str">
        <f>IFERROR(VLOOKUP(AA603,CONTROLES!$A$6:$Y$25,5,FALSE),"")</f>
        <v/>
      </c>
      <c r="AV603" s="349" t="str">
        <f>IFERROR(VLOOKUP(AB603,CONTROLES!$A$6:$Y$25,5,FALSE),"")</f>
        <v/>
      </c>
      <c r="AW603" s="351">
        <f t="shared" si="89"/>
        <v>0</v>
      </c>
      <c r="AX603" s="351">
        <f t="shared" si="90"/>
        <v>0</v>
      </c>
      <c r="AY603" s="529"/>
      <c r="AZ603" s="460"/>
      <c r="BA603" s="457"/>
      <c r="BB603" s="458"/>
      <c r="BC603" s="460"/>
      <c r="BD603" s="462"/>
      <c r="BE603" s="526"/>
      <c r="BF603" s="619"/>
      <c r="BG603" s="620"/>
      <c r="BH603" s="492"/>
      <c r="BI603" s="530"/>
      <c r="BJ603" s="475"/>
      <c r="BK603" s="475"/>
    </row>
    <row r="604" spans="1:63" s="166" customFormat="1" ht="14.25" customHeight="1" x14ac:dyDescent="0.25">
      <c r="A604" s="564"/>
      <c r="B604" s="566"/>
      <c r="C604" s="595"/>
      <c r="D604" s="475"/>
      <c r="E604" s="481"/>
      <c r="F604" s="636"/>
      <c r="G604" s="636"/>
      <c r="H604" s="636"/>
      <c r="I604" s="481"/>
      <c r="J604" s="346"/>
      <c r="K604" s="347"/>
      <c r="L604" s="636"/>
      <c r="M604" s="595"/>
      <c r="N604" s="477"/>
      <c r="O604" s="477"/>
      <c r="P604" s="477"/>
      <c r="Q604" s="477"/>
      <c r="R604" s="595"/>
      <c r="S604" s="348"/>
      <c r="T604" s="348">
        <f>IFERROR(VLOOKUP($S604,#REF!,2,FALSE),0)</f>
        <v>0</v>
      </c>
      <c r="U604" s="477"/>
      <c r="V604" s="524"/>
      <c r="W604" s="524"/>
      <c r="X604" s="526"/>
      <c r="Y604" s="349"/>
      <c r="Z604" s="349"/>
      <c r="AA604" s="349"/>
      <c r="AB604" s="349"/>
      <c r="AC604" s="349"/>
      <c r="AD604" s="349"/>
      <c r="AE604" s="349"/>
      <c r="AF604" s="349"/>
      <c r="AG604" s="349"/>
      <c r="AH604" s="349"/>
      <c r="AI604" s="349"/>
      <c r="AJ604" s="349"/>
      <c r="AK604" s="349"/>
      <c r="AL604" s="349" t="str">
        <f>IFERROR(VLOOKUP(AB604,[1]CONTROLES!$A$5:$Y$200,2,FALSE),"")</f>
        <v/>
      </c>
      <c r="AM604" s="349"/>
      <c r="AN604" s="349"/>
      <c r="AO604" s="350" t="str">
        <f>IFERROR(VLOOKUP(Y604,CONTROLES!$A$6:$Y$25,24,FALSE),"")</f>
        <v/>
      </c>
      <c r="AP604" s="350" t="str">
        <f>IFERROR(VLOOKUP(Z604,CONTROLES!$A$6:$Y$25,24,FALSE),"")</f>
        <v/>
      </c>
      <c r="AQ604" s="350" t="str">
        <f>IFERROR(VLOOKUP(AA604,CONTROLES!$A$6:$Y$25,24,FALSE),"")</f>
        <v/>
      </c>
      <c r="AR604" s="350" t="str">
        <f>IFERROR(VLOOKUP(AB604,CONTROLES!$A$6:$Y$25,24,FALSE),"")</f>
        <v/>
      </c>
      <c r="AS604" s="349" t="str">
        <f>IFERROR(VLOOKUP(Y604,CONTROLES!$A$6:$Y$25,5,FALSE),"")</f>
        <v/>
      </c>
      <c r="AT604" s="349" t="str">
        <f>IFERROR(VLOOKUP(Z604,CONTROLES!$A$6:$Y$25,5,FALSE),"")</f>
        <v/>
      </c>
      <c r="AU604" s="349" t="str">
        <f>IFERROR(VLOOKUP(AA604,CONTROLES!$A$6:$Y$25,5,FALSE),"")</f>
        <v/>
      </c>
      <c r="AV604" s="349" t="str">
        <f>IFERROR(VLOOKUP(AB604,CONTROLES!$A$6:$Y$25,5,FALSE),"")</f>
        <v/>
      </c>
      <c r="AW604" s="351">
        <f t="shared" si="89"/>
        <v>0</v>
      </c>
      <c r="AX604" s="351">
        <f t="shared" si="90"/>
        <v>0</v>
      </c>
      <c r="AY604" s="529"/>
      <c r="AZ604" s="460"/>
      <c r="BA604" s="457"/>
      <c r="BB604" s="458"/>
      <c r="BC604" s="460"/>
      <c r="BD604" s="462"/>
      <c r="BE604" s="526"/>
      <c r="BF604" s="619"/>
      <c r="BG604" s="620"/>
      <c r="BH604" s="492"/>
      <c r="BI604" s="530"/>
      <c r="BJ604" s="475"/>
      <c r="BK604" s="475"/>
    </row>
    <row r="605" spans="1:63" s="166" customFormat="1" ht="30" customHeight="1" x14ac:dyDescent="0.25">
      <c r="A605" s="564"/>
      <c r="B605" s="567"/>
      <c r="C605" s="595"/>
      <c r="D605" s="475"/>
      <c r="E605" s="482"/>
      <c r="F605" s="636"/>
      <c r="G605" s="636"/>
      <c r="H605" s="636"/>
      <c r="I605" s="482"/>
      <c r="J605" s="346"/>
      <c r="K605" s="347"/>
      <c r="L605" s="636"/>
      <c r="M605" s="595"/>
      <c r="N605" s="477"/>
      <c r="O605" s="477"/>
      <c r="P605" s="477"/>
      <c r="Q605" s="477"/>
      <c r="R605" s="595"/>
      <c r="S605" s="348"/>
      <c r="T605" s="348">
        <f>IFERROR(VLOOKUP($S605,#REF!,2,FALSE),0)</f>
        <v>0</v>
      </c>
      <c r="U605" s="477"/>
      <c r="V605" s="524"/>
      <c r="W605" s="524"/>
      <c r="X605" s="526"/>
      <c r="Y605" s="349"/>
      <c r="Z605" s="349"/>
      <c r="AA605" s="349"/>
      <c r="AB605" s="349"/>
      <c r="AC605" s="349"/>
      <c r="AD605" s="349"/>
      <c r="AE605" s="349"/>
      <c r="AF605" s="349"/>
      <c r="AG605" s="349"/>
      <c r="AH605" s="349"/>
      <c r="AI605" s="349"/>
      <c r="AJ605" s="349"/>
      <c r="AK605" s="349"/>
      <c r="AL605" s="349" t="str">
        <f>IFERROR(VLOOKUP(AB605,[1]CONTROLES!$A$5:$Y$200,2,FALSE),"")</f>
        <v/>
      </c>
      <c r="AM605" s="349"/>
      <c r="AN605" s="349"/>
      <c r="AO605" s="350" t="str">
        <f>IFERROR(VLOOKUP(Y605,CONTROLES!$A$6:$Y$25,24,FALSE),"")</f>
        <v/>
      </c>
      <c r="AP605" s="350" t="str">
        <f>IFERROR(VLOOKUP(Z605,CONTROLES!$A$6:$Y$25,24,FALSE),"")</f>
        <v/>
      </c>
      <c r="AQ605" s="350" t="str">
        <f>IFERROR(VLOOKUP(AA605,CONTROLES!$A$6:$Y$25,24,FALSE),"")</f>
        <v/>
      </c>
      <c r="AR605" s="350" t="str">
        <f>IFERROR(VLOOKUP(AB605,CONTROLES!$A$6:$Y$25,24,FALSE),"")</f>
        <v/>
      </c>
      <c r="AS605" s="349" t="str">
        <f>IFERROR(VLOOKUP(Y605,CONTROLES!$A$6:$Y$25,5,FALSE),"")</f>
        <v/>
      </c>
      <c r="AT605" s="349" t="str">
        <f>IFERROR(VLOOKUP(Z605,CONTROLES!$A$6:$Y$25,5,FALSE),"")</f>
        <v/>
      </c>
      <c r="AU605" s="349" t="str">
        <f>IFERROR(VLOOKUP(AA605,CONTROLES!$A$6:$Y$25,5,FALSE),"")</f>
        <v/>
      </c>
      <c r="AV605" s="349" t="str">
        <f>IFERROR(VLOOKUP(AB605,CONTROLES!$A$6:$Y$25,5,FALSE),"")</f>
        <v/>
      </c>
      <c r="AW605" s="351">
        <f t="shared" si="89"/>
        <v>0</v>
      </c>
      <c r="AX605" s="351">
        <f t="shared" si="90"/>
        <v>0</v>
      </c>
      <c r="AY605" s="551"/>
      <c r="AZ605" s="460"/>
      <c r="BA605" s="552"/>
      <c r="BB605" s="458"/>
      <c r="BC605" s="460"/>
      <c r="BD605" s="462"/>
      <c r="BE605" s="526"/>
      <c r="BF605" s="630"/>
      <c r="BG605" s="620"/>
      <c r="BH605" s="554"/>
      <c r="BI605" s="530"/>
      <c r="BJ605" s="475"/>
      <c r="BK605" s="475"/>
    </row>
    <row r="606" spans="1:63" s="166" customFormat="1" ht="14.25" customHeight="1" x14ac:dyDescent="0.25">
      <c r="A606" s="564">
        <f t="shared" ref="A606" si="98">A599+1</f>
        <v>86</v>
      </c>
      <c r="B606" s="565" t="s">
        <v>811</v>
      </c>
      <c r="C606" s="595" t="s">
        <v>767</v>
      </c>
      <c r="D606" s="475" t="s">
        <v>812</v>
      </c>
      <c r="E606" s="476" t="s">
        <v>813</v>
      </c>
      <c r="F606" s="636" t="s">
        <v>132</v>
      </c>
      <c r="G606" s="636" t="s">
        <v>133</v>
      </c>
      <c r="H606" s="636" t="s">
        <v>134</v>
      </c>
      <c r="I606" s="476" t="s">
        <v>814</v>
      </c>
      <c r="J606" s="346">
        <v>1</v>
      </c>
      <c r="K606" s="347" t="s">
        <v>803</v>
      </c>
      <c r="L606" s="595" t="s">
        <v>815</v>
      </c>
      <c r="M606" s="595" t="s">
        <v>160</v>
      </c>
      <c r="N606" s="477" t="s">
        <v>381</v>
      </c>
      <c r="O606" s="477" t="s">
        <v>816</v>
      </c>
      <c r="P606" s="477" t="s">
        <v>794</v>
      </c>
      <c r="Q606" s="477" t="s">
        <v>325</v>
      </c>
      <c r="R606" s="595" t="s">
        <v>277</v>
      </c>
      <c r="S606" s="348" t="s">
        <v>164</v>
      </c>
      <c r="T606" s="348">
        <f>IFERROR(VLOOKUP($S606,[1]TABLAS!$A$10:$B$14,2,FALSE),0)</f>
        <v>1</v>
      </c>
      <c r="U606" s="477" t="s">
        <v>145</v>
      </c>
      <c r="V606" s="524">
        <f>IFERROR(VLOOKUP($U599,[1]TABLAS!$A$2:$B$6,2,FALSE),0)</f>
        <v>3</v>
      </c>
      <c r="W606" s="524" t="str">
        <f>MAX($T606:$T612)&amp;V606</f>
        <v>23</v>
      </c>
      <c r="X606" s="526" t="str">
        <f t="shared" ref="X606" si="99">IF(OR(W606="11",W606="12",W606="21",W606="22",W606="31"),"BAJO",IF(OR(W606="13",W606="23",W606="32",W606="41"),"LEVE",IF(OR(W606="14",W606="15",W606="24",W606="33",W606="43",W606="42",W606="52",W606="51"),"MODERADO",IF(OR(W606="25",W606="34",W606="35",W606="44",W606="45",W606="53",W606="54",W606="55"),"IMPORTANTE"))))</f>
        <v>LEVE</v>
      </c>
      <c r="Y606" s="349">
        <v>3</v>
      </c>
      <c r="Z606" s="349"/>
      <c r="AA606" s="349"/>
      <c r="AB606" s="349"/>
      <c r="AC606" s="349" t="str">
        <f>VLOOKUP(Y606,[1]CONTROLES!$A$6:$Y$55,2,FALSE)</f>
        <v>Ejecución del plan de capacitaciones</v>
      </c>
      <c r="AD606" s="349"/>
      <c r="AE606" s="349"/>
      <c r="AF606" s="349"/>
      <c r="AG606" s="349"/>
      <c r="AH606" s="349"/>
      <c r="AI606" s="349"/>
      <c r="AJ606" s="349"/>
      <c r="AK606" s="349"/>
      <c r="AL606" s="349" t="str">
        <f>IFERROR(VLOOKUP(AB606,[1]CONTROLES!$A$5:$Y$200,2,FALSE),"")</f>
        <v/>
      </c>
      <c r="AM606" s="349"/>
      <c r="AN606" s="349"/>
      <c r="AO606" s="350">
        <f>IFERROR(VLOOKUP(Y606,CONTROLES!$A$6:$Y$25,24,FALSE),"")</f>
        <v>0.78</v>
      </c>
      <c r="AP606" s="350" t="str">
        <f>IFERROR(VLOOKUP(Z606,CONTROLES!$A$6:$Y$25,24,FALSE),"")</f>
        <v/>
      </c>
      <c r="AQ606" s="350" t="str">
        <f>IFERROR(VLOOKUP(AA606,CONTROLES!$A$6:$Y$25,24,FALSE),"")</f>
        <v/>
      </c>
      <c r="AR606" s="350" t="str">
        <f>IFERROR(VLOOKUP(AB606,CONTROLES!$A$6:$Y$25,24,FALSE),"")</f>
        <v/>
      </c>
      <c r="AS606" s="349" t="str">
        <f>IFERROR(VLOOKUP(Y606,CONTROLES!$A$6:$Y$25,5,FALSE),"")</f>
        <v>Probabilidad</v>
      </c>
      <c r="AT606" s="349" t="str">
        <f>IFERROR(VLOOKUP(Z606,CONTROLES!$A$6:$Y$25,5,FALSE),"")</f>
        <v/>
      </c>
      <c r="AU606" s="349" t="str">
        <f>IFERROR(VLOOKUP(AA606,CONTROLES!$A$6:$Y$25,5,FALSE),"")</f>
        <v/>
      </c>
      <c r="AV606" s="349" t="str">
        <f>IFERROR(VLOOKUP(AB606,CONTROLES!$A$6:$Y$25,5,FALSE),"")</f>
        <v/>
      </c>
      <c r="AW606" s="351">
        <f t="shared" si="89"/>
        <v>0.78</v>
      </c>
      <c r="AX606" s="351">
        <f t="shared" si="90"/>
        <v>0</v>
      </c>
      <c r="AY606" s="528" t="str">
        <f t="shared" ref="AY606" si="100">IF(MAX(AX606:AX612)&gt;MAX(BF606:BF612),"Consecuencia",IF(MAX(AX606:AX612)&gt;MAX(BF606:BF612),"Probabilidad",""))</f>
        <v/>
      </c>
      <c r="AZ606" s="460">
        <f t="shared" ref="AZ606" si="101">IF(AY606="Probabilidad",MAX(BF606:BF612),MAX(AX606:AX612))</f>
        <v>0</v>
      </c>
      <c r="BA606" s="456" t="str" cm="1">
        <f t="array" ref="BA606">IF(OR(AY606="Consecuencia",AY606="Probabilidad"),IF(AZ606&lt;[1]CONTROLES!$AA$16:$AB$16,IF(AND(AZ606&gt;=[1]CONTROLES!$AA$15,AZ606&lt;[1]CONTROLES!$AB$15),[1]CONTROLES!$AC$15,IF(AND(AZ606&gt;=[1]CONTROLES!$AA$14,AZ606&lt;[1]CONTROLES!$AB$14),[1]CONTROLES!$AC$14,IF(AND(AZ606&gt;=[1]CONTROLES!$AA$13,AZ606&lt;[1]CONTROLES!$AB$13),[1]CONTROLES!$AC$13,IF(AND(AZ606&gt;=[1]CONTROLES!$AA$12,AZ606&lt;=[1]CONTROLES!$AB$12),[1]CONTROLES!$AC$12))))),"")</f>
        <v/>
      </c>
      <c r="BB606" s="458" t="s">
        <v>164</v>
      </c>
      <c r="BC606" s="460">
        <f>VLOOKUP(BB606,[1]TABLAS!$A$10:$B$14,2,FALSE)</f>
        <v>1</v>
      </c>
      <c r="BD606" s="462" t="s">
        <v>211</v>
      </c>
      <c r="BE606" s="526">
        <f>VLOOKUP(BD606,[1]TABLAS!$A$2:$B$6,2,FALSE)</f>
        <v>2</v>
      </c>
      <c r="BF606" s="618" t="str">
        <f t="shared" ref="BF606" si="102">BC606&amp;BE606</f>
        <v>12</v>
      </c>
      <c r="BG606" s="620" t="str">
        <f t="shared" ref="BG606" si="103">IF(OR(BF606="11",BF606="12",BF606="21",BF606="22",BF606="31"),"BAJO",IF(OR(BF606="13",BF606="23",BF606="32",BF606="41"),"LEVE",IF(OR(BF606="14",BF606="15",BF606="24",BF606="33",BF606="43",BF606="42",BF606="52",BF606="51"),"MODERADO",IF(OR(BF606="25",BF606="34",BF606="35",BF606="44",BF606="45",BF606="53",BF606="54",BF606="55"),"IMPORTANTE",""))))</f>
        <v>BAJO</v>
      </c>
      <c r="BH606" s="491" t="s">
        <v>148</v>
      </c>
      <c r="BI606" s="530" t="s">
        <v>189</v>
      </c>
      <c r="BJ606" s="475" t="str">
        <f t="shared" ref="BJ606" si="104">IF(BH606="SI","NO","SI")</f>
        <v>NO</v>
      </c>
      <c r="BK606" s="475"/>
    </row>
    <row r="607" spans="1:63" s="166" customFormat="1" ht="14.25" customHeight="1" x14ac:dyDescent="0.25">
      <c r="A607" s="564"/>
      <c r="B607" s="566"/>
      <c r="C607" s="595"/>
      <c r="D607" s="475"/>
      <c r="E607" s="481"/>
      <c r="F607" s="636"/>
      <c r="G607" s="636"/>
      <c r="H607" s="636"/>
      <c r="I607" s="481"/>
      <c r="J607" s="346">
        <v>2</v>
      </c>
      <c r="K607" s="347" t="s">
        <v>817</v>
      </c>
      <c r="L607" s="595"/>
      <c r="M607" s="595"/>
      <c r="N607" s="477"/>
      <c r="O607" s="477"/>
      <c r="P607" s="477"/>
      <c r="Q607" s="477"/>
      <c r="R607" s="595"/>
      <c r="S607" s="348" t="s">
        <v>155</v>
      </c>
      <c r="T607" s="348">
        <f>IFERROR(VLOOKUP($S607,[1]TABLAS!$A$10:$B$14,2,FALSE),0)</f>
        <v>2</v>
      </c>
      <c r="U607" s="477"/>
      <c r="V607" s="524"/>
      <c r="W607" s="524"/>
      <c r="X607" s="526"/>
      <c r="Y607" s="349">
        <v>3</v>
      </c>
      <c r="Z607" s="349"/>
      <c r="AA607" s="349"/>
      <c r="AB607" s="349"/>
      <c r="AC607" s="349" t="str">
        <f>VLOOKUP(Y607,[1]CONTROLES!$A$6:$Y$55,2,FALSE)</f>
        <v>Ejecución del plan de capacitaciones</v>
      </c>
      <c r="AD607" s="349"/>
      <c r="AE607" s="349"/>
      <c r="AF607" s="349"/>
      <c r="AG607" s="349"/>
      <c r="AH607" s="349"/>
      <c r="AI607" s="349"/>
      <c r="AJ607" s="349"/>
      <c r="AK607" s="349"/>
      <c r="AL607" s="349" t="str">
        <f>IFERROR(VLOOKUP(AB607,[1]CONTROLES!$A$5:$Y$200,2,FALSE),"")</f>
        <v/>
      </c>
      <c r="AM607" s="349"/>
      <c r="AN607" s="349"/>
      <c r="AO607" s="350">
        <f>IFERROR(VLOOKUP(Y607,CONTROLES!$A$6:$Y$25,24,FALSE),"")</f>
        <v>0.78</v>
      </c>
      <c r="AP607" s="350" t="str">
        <f>IFERROR(VLOOKUP(Z607,CONTROLES!$A$6:$Y$25,24,FALSE),"")</f>
        <v/>
      </c>
      <c r="AQ607" s="350" t="str">
        <f>IFERROR(VLOOKUP(AA607,CONTROLES!$A$6:$Y$25,24,FALSE),"")</f>
        <v/>
      </c>
      <c r="AR607" s="350" t="str">
        <f>IFERROR(VLOOKUP(AB607,CONTROLES!$A$6:$Y$25,24,FALSE),"")</f>
        <v/>
      </c>
      <c r="AS607" s="349" t="str">
        <f>IFERROR(VLOOKUP(Y607,CONTROLES!$A$6:$Y$25,5,FALSE),"")</f>
        <v>Probabilidad</v>
      </c>
      <c r="AT607" s="349" t="str">
        <f>IFERROR(VLOOKUP(Z607,CONTROLES!$A$6:$Y$25,5,FALSE),"")</f>
        <v/>
      </c>
      <c r="AU607" s="349" t="str">
        <f>IFERROR(VLOOKUP(AA607,CONTROLES!$A$6:$Y$25,5,FALSE),"")</f>
        <v/>
      </c>
      <c r="AV607" s="349" t="str">
        <f>IFERROR(VLOOKUP(AB607,CONTROLES!$A$6:$Y$25,5,FALSE),"")</f>
        <v/>
      </c>
      <c r="AW607" s="351">
        <f t="shared" si="89"/>
        <v>0.78</v>
      </c>
      <c r="AX607" s="351">
        <f t="shared" si="90"/>
        <v>0</v>
      </c>
      <c r="AY607" s="529"/>
      <c r="AZ607" s="460"/>
      <c r="BA607" s="457"/>
      <c r="BB607" s="458"/>
      <c r="BC607" s="460"/>
      <c r="BD607" s="462"/>
      <c r="BE607" s="526"/>
      <c r="BF607" s="619"/>
      <c r="BG607" s="620"/>
      <c r="BH607" s="492"/>
      <c r="BI607" s="530"/>
      <c r="BJ607" s="475"/>
      <c r="BK607" s="475"/>
    </row>
    <row r="608" spans="1:63" s="166" customFormat="1" ht="14.25" customHeight="1" x14ac:dyDescent="0.25">
      <c r="A608" s="564"/>
      <c r="B608" s="566"/>
      <c r="C608" s="595"/>
      <c r="D608" s="475"/>
      <c r="E608" s="481"/>
      <c r="F608" s="636"/>
      <c r="G608" s="636"/>
      <c r="H608" s="636"/>
      <c r="I608" s="481"/>
      <c r="J608" s="346">
        <v>3</v>
      </c>
      <c r="K608" s="347" t="s">
        <v>818</v>
      </c>
      <c r="L608" s="595"/>
      <c r="M608" s="595"/>
      <c r="N608" s="477"/>
      <c r="O608" s="477"/>
      <c r="P608" s="477"/>
      <c r="Q608" s="477"/>
      <c r="R608" s="595"/>
      <c r="S608" s="348" t="s">
        <v>164</v>
      </c>
      <c r="T608" s="348">
        <f>IFERROR(VLOOKUP($S608,[1]TABLAS!$A$10:$B$14,2,FALSE),0)</f>
        <v>1</v>
      </c>
      <c r="U608" s="477"/>
      <c r="V608" s="524"/>
      <c r="W608" s="524"/>
      <c r="X608" s="526"/>
      <c r="Y608" s="349">
        <v>66</v>
      </c>
      <c r="Z608" s="349"/>
      <c r="AA608" s="349"/>
      <c r="AB608" s="349"/>
      <c r="AC608" s="349" t="str">
        <f>VLOOKUP(Y608,[1]CONTROLES!A$70:D$71,2,0)</f>
        <v xml:space="preserve">Actualizacion de reportes generados </v>
      </c>
      <c r="AD608" s="349"/>
      <c r="AE608" s="349"/>
      <c r="AF608" s="349"/>
      <c r="AG608" s="349"/>
      <c r="AH608" s="349"/>
      <c r="AI608" s="349"/>
      <c r="AJ608" s="349"/>
      <c r="AK608" s="349"/>
      <c r="AL608" s="349" t="str">
        <f>IFERROR(VLOOKUP(AB608,[1]CONTROLES!$A$5:$Y$200,2,FALSE),"")</f>
        <v/>
      </c>
      <c r="AM608" s="349"/>
      <c r="AN608" s="349"/>
      <c r="AO608" s="350" t="str">
        <f>IFERROR(VLOOKUP(Y608,CONTROLES!$A$6:$Y$25,24,FALSE),"")</f>
        <v/>
      </c>
      <c r="AP608" s="350" t="str">
        <f>IFERROR(VLOOKUP(Z608,CONTROLES!$A$6:$Y$25,24,FALSE),"")</f>
        <v/>
      </c>
      <c r="AQ608" s="350" t="str">
        <f>IFERROR(VLOOKUP(AA608,CONTROLES!$A$6:$Y$25,24,FALSE),"")</f>
        <v/>
      </c>
      <c r="AR608" s="350" t="str">
        <f>IFERROR(VLOOKUP(AB608,CONTROLES!$A$6:$Y$25,24,FALSE),"")</f>
        <v/>
      </c>
      <c r="AS608" s="349" t="str">
        <f>IFERROR(VLOOKUP(Y608,CONTROLES!$A$6:$Y$25,5,FALSE),"")</f>
        <v/>
      </c>
      <c r="AT608" s="349" t="str">
        <f>IFERROR(VLOOKUP(Z608,CONTROLES!$A$6:$Y$25,5,FALSE),"")</f>
        <v/>
      </c>
      <c r="AU608" s="349" t="str">
        <f>IFERROR(VLOOKUP(AA608,CONTROLES!$A$6:$Y$25,5,FALSE),"")</f>
        <v/>
      </c>
      <c r="AV608" s="349" t="str">
        <f>IFERROR(VLOOKUP(AB608,CONTROLES!$A$6:$Y$25,5,FALSE),"")</f>
        <v/>
      </c>
      <c r="AW608" s="351">
        <f t="shared" si="89"/>
        <v>0</v>
      </c>
      <c r="AX608" s="351">
        <f t="shared" si="90"/>
        <v>0</v>
      </c>
      <c r="AY608" s="529"/>
      <c r="AZ608" s="460"/>
      <c r="BA608" s="457"/>
      <c r="BB608" s="458"/>
      <c r="BC608" s="460"/>
      <c r="BD608" s="462"/>
      <c r="BE608" s="526"/>
      <c r="BF608" s="619"/>
      <c r="BG608" s="620"/>
      <c r="BH608" s="492"/>
      <c r="BI608" s="530"/>
      <c r="BJ608" s="475"/>
      <c r="BK608" s="475"/>
    </row>
    <row r="609" spans="1:63" s="166" customFormat="1" ht="14.25" customHeight="1" x14ac:dyDescent="0.25">
      <c r="A609" s="564"/>
      <c r="B609" s="566"/>
      <c r="C609" s="595"/>
      <c r="D609" s="475"/>
      <c r="E609" s="481"/>
      <c r="F609" s="636"/>
      <c r="G609" s="636"/>
      <c r="H609" s="636"/>
      <c r="I609" s="481"/>
      <c r="J609" s="346"/>
      <c r="K609" s="347"/>
      <c r="L609" s="595"/>
      <c r="M609" s="595"/>
      <c r="N609" s="477"/>
      <c r="O609" s="477"/>
      <c r="P609" s="477"/>
      <c r="Q609" s="477"/>
      <c r="R609" s="595"/>
      <c r="S609" s="348"/>
      <c r="T609" s="348">
        <f>IFERROR(VLOOKUP($S609,#REF!,2,FALSE),0)</f>
        <v>0</v>
      </c>
      <c r="U609" s="477"/>
      <c r="V609" s="524"/>
      <c r="W609" s="524"/>
      <c r="X609" s="526"/>
      <c r="Y609" s="349"/>
      <c r="Z609" s="349"/>
      <c r="AA609" s="349"/>
      <c r="AB609" s="349"/>
      <c r="AC609" s="349"/>
      <c r="AD609" s="349"/>
      <c r="AE609" s="349"/>
      <c r="AF609" s="349"/>
      <c r="AG609" s="349"/>
      <c r="AH609" s="349"/>
      <c r="AI609" s="349"/>
      <c r="AJ609" s="349"/>
      <c r="AK609" s="349"/>
      <c r="AL609" s="349" t="str">
        <f>IFERROR(VLOOKUP(AB609,[1]CONTROLES!$A$5:$Y$200,2,FALSE),"")</f>
        <v/>
      </c>
      <c r="AM609" s="349"/>
      <c r="AN609" s="349"/>
      <c r="AO609" s="350" t="str">
        <f>IFERROR(VLOOKUP(Y609,CONTROLES!$A$6:$Y$25,24,FALSE),"")</f>
        <v/>
      </c>
      <c r="AP609" s="350" t="str">
        <f>IFERROR(VLOOKUP(Z609,CONTROLES!$A$6:$Y$25,24,FALSE),"")</f>
        <v/>
      </c>
      <c r="AQ609" s="350" t="str">
        <f>IFERROR(VLOOKUP(AA609,CONTROLES!$A$6:$Y$25,24,FALSE),"")</f>
        <v/>
      </c>
      <c r="AR609" s="350" t="str">
        <f>IFERROR(VLOOKUP(AB609,CONTROLES!$A$6:$Y$25,24,FALSE),"")</f>
        <v/>
      </c>
      <c r="AS609" s="349" t="str">
        <f>IFERROR(VLOOKUP(Y609,CONTROLES!$A$6:$Y$25,5,FALSE),"")</f>
        <v/>
      </c>
      <c r="AT609" s="349" t="str">
        <f>IFERROR(VLOOKUP(Z609,CONTROLES!$A$6:$Y$25,5,FALSE),"")</f>
        <v/>
      </c>
      <c r="AU609" s="349" t="str">
        <f>IFERROR(VLOOKUP(AA609,CONTROLES!$A$6:$Y$25,5,FALSE),"")</f>
        <v/>
      </c>
      <c r="AV609" s="349" t="str">
        <f>IFERROR(VLOOKUP(AB609,CONTROLES!$A$6:$Y$25,5,FALSE),"")</f>
        <v/>
      </c>
      <c r="AW609" s="351">
        <f t="shared" si="89"/>
        <v>0</v>
      </c>
      <c r="AX609" s="351">
        <f t="shared" si="90"/>
        <v>0</v>
      </c>
      <c r="AY609" s="529"/>
      <c r="AZ609" s="460"/>
      <c r="BA609" s="457"/>
      <c r="BB609" s="458"/>
      <c r="BC609" s="460"/>
      <c r="BD609" s="462"/>
      <c r="BE609" s="526"/>
      <c r="BF609" s="619"/>
      <c r="BG609" s="620"/>
      <c r="BH609" s="492"/>
      <c r="BI609" s="530"/>
      <c r="BJ609" s="475"/>
      <c r="BK609" s="475"/>
    </row>
    <row r="610" spans="1:63" s="166" customFormat="1" ht="14.25" customHeight="1" x14ac:dyDescent="0.25">
      <c r="A610" s="564"/>
      <c r="B610" s="566"/>
      <c r="C610" s="595"/>
      <c r="D610" s="475"/>
      <c r="E610" s="481"/>
      <c r="F610" s="636"/>
      <c r="G610" s="636"/>
      <c r="H610" s="636"/>
      <c r="I610" s="481"/>
      <c r="J610" s="346"/>
      <c r="K610" s="347"/>
      <c r="L610" s="595"/>
      <c r="M610" s="595"/>
      <c r="N610" s="477"/>
      <c r="O610" s="477"/>
      <c r="P610" s="477"/>
      <c r="Q610" s="477"/>
      <c r="R610" s="595"/>
      <c r="S610" s="348"/>
      <c r="T610" s="348">
        <f>IFERROR(VLOOKUP($S610,#REF!,2,FALSE),0)</f>
        <v>0</v>
      </c>
      <c r="U610" s="477"/>
      <c r="V610" s="524"/>
      <c r="W610" s="524"/>
      <c r="X610" s="526"/>
      <c r="Y610" s="349"/>
      <c r="Z610" s="349"/>
      <c r="AA610" s="349"/>
      <c r="AB610" s="349"/>
      <c r="AC610" s="349"/>
      <c r="AD610" s="349"/>
      <c r="AE610" s="349"/>
      <c r="AF610" s="349"/>
      <c r="AG610" s="349"/>
      <c r="AH610" s="349"/>
      <c r="AI610" s="349"/>
      <c r="AJ610" s="349"/>
      <c r="AK610" s="349"/>
      <c r="AL610" s="349" t="str">
        <f>IFERROR(VLOOKUP(AB610,[1]CONTROLES!$A$5:$Y$200,2,FALSE),"")</f>
        <v/>
      </c>
      <c r="AM610" s="349"/>
      <c r="AN610" s="349"/>
      <c r="AO610" s="350" t="str">
        <f>IFERROR(VLOOKUP(Y610,CONTROLES!$A$6:$Y$25,24,FALSE),"")</f>
        <v/>
      </c>
      <c r="AP610" s="350" t="str">
        <f>IFERROR(VLOOKUP(Z610,CONTROLES!$A$6:$Y$25,24,FALSE),"")</f>
        <v/>
      </c>
      <c r="AQ610" s="350" t="str">
        <f>IFERROR(VLOOKUP(AA610,CONTROLES!$A$6:$Y$25,24,FALSE),"")</f>
        <v/>
      </c>
      <c r="AR610" s="350" t="str">
        <f>IFERROR(VLOOKUP(AB610,CONTROLES!$A$6:$Y$25,24,FALSE),"")</f>
        <v/>
      </c>
      <c r="AS610" s="349" t="str">
        <f>IFERROR(VLOOKUP(Y610,CONTROLES!$A$6:$Y$25,5,FALSE),"")</f>
        <v/>
      </c>
      <c r="AT610" s="349" t="str">
        <f>IFERROR(VLOOKUP(Z610,CONTROLES!$A$6:$Y$25,5,FALSE),"")</f>
        <v/>
      </c>
      <c r="AU610" s="349" t="str">
        <f>IFERROR(VLOOKUP(AA610,CONTROLES!$A$6:$Y$25,5,FALSE),"")</f>
        <v/>
      </c>
      <c r="AV610" s="349" t="str">
        <f>IFERROR(VLOOKUP(AB610,CONTROLES!$A$6:$Y$25,5,FALSE),"")</f>
        <v/>
      </c>
      <c r="AW610" s="351">
        <f t="shared" si="89"/>
        <v>0</v>
      </c>
      <c r="AX610" s="351">
        <f t="shared" si="90"/>
        <v>0</v>
      </c>
      <c r="AY610" s="529"/>
      <c r="AZ610" s="460"/>
      <c r="BA610" s="457"/>
      <c r="BB610" s="458"/>
      <c r="BC610" s="460"/>
      <c r="BD610" s="462"/>
      <c r="BE610" s="526"/>
      <c r="BF610" s="619"/>
      <c r="BG610" s="620"/>
      <c r="BH610" s="492"/>
      <c r="BI610" s="530"/>
      <c r="BJ610" s="475"/>
      <c r="BK610" s="475"/>
    </row>
    <row r="611" spans="1:63" s="166" customFormat="1" ht="14.25" customHeight="1" x14ac:dyDescent="0.25">
      <c r="A611" s="564"/>
      <c r="B611" s="566"/>
      <c r="C611" s="595"/>
      <c r="D611" s="475"/>
      <c r="E611" s="481"/>
      <c r="F611" s="636"/>
      <c r="G611" s="636"/>
      <c r="H611" s="636"/>
      <c r="I611" s="481"/>
      <c r="J611" s="346"/>
      <c r="K611" s="347"/>
      <c r="L611" s="595"/>
      <c r="M611" s="595"/>
      <c r="N611" s="477"/>
      <c r="O611" s="477"/>
      <c r="P611" s="477"/>
      <c r="Q611" s="477"/>
      <c r="R611" s="595"/>
      <c r="S611" s="348"/>
      <c r="T611" s="348">
        <f>IFERROR(VLOOKUP($S611,#REF!,2,FALSE),0)</f>
        <v>0</v>
      </c>
      <c r="U611" s="477"/>
      <c r="V611" s="524"/>
      <c r="W611" s="524"/>
      <c r="X611" s="526"/>
      <c r="Y611" s="349"/>
      <c r="Z611" s="349"/>
      <c r="AA611" s="349"/>
      <c r="AB611" s="349"/>
      <c r="AC611" s="349"/>
      <c r="AD611" s="349"/>
      <c r="AE611" s="349"/>
      <c r="AF611" s="349"/>
      <c r="AG611" s="349"/>
      <c r="AH611" s="349"/>
      <c r="AI611" s="349"/>
      <c r="AJ611" s="349"/>
      <c r="AK611" s="349"/>
      <c r="AL611" s="349" t="str">
        <f>IFERROR(VLOOKUP(AB611,[1]CONTROLES!$A$5:$Y$200,2,FALSE),"")</f>
        <v/>
      </c>
      <c r="AM611" s="349"/>
      <c r="AN611" s="349"/>
      <c r="AO611" s="350" t="str">
        <f>IFERROR(VLOOKUP(Y611,CONTROLES!$A$6:$Y$25,24,FALSE),"")</f>
        <v/>
      </c>
      <c r="AP611" s="350" t="str">
        <f>IFERROR(VLOOKUP(Z611,CONTROLES!$A$6:$Y$25,24,FALSE),"")</f>
        <v/>
      </c>
      <c r="AQ611" s="350" t="str">
        <f>IFERROR(VLOOKUP(AA611,CONTROLES!$A$6:$Y$25,24,FALSE),"")</f>
        <v/>
      </c>
      <c r="AR611" s="350" t="str">
        <f>IFERROR(VLOOKUP(AB611,CONTROLES!$A$6:$Y$25,24,FALSE),"")</f>
        <v/>
      </c>
      <c r="AS611" s="349" t="str">
        <f>IFERROR(VLOOKUP(Y611,CONTROLES!$A$6:$Y$25,5,FALSE),"")</f>
        <v/>
      </c>
      <c r="AT611" s="349" t="str">
        <f>IFERROR(VLOOKUP(Z611,CONTROLES!$A$6:$Y$25,5,FALSE),"")</f>
        <v/>
      </c>
      <c r="AU611" s="349" t="str">
        <f>IFERROR(VLOOKUP(AA611,CONTROLES!$A$6:$Y$25,5,FALSE),"")</f>
        <v/>
      </c>
      <c r="AV611" s="349" t="str">
        <f>IFERROR(VLOOKUP(AB611,CONTROLES!$A$6:$Y$25,5,FALSE),"")</f>
        <v/>
      </c>
      <c r="AW611" s="351">
        <f t="shared" si="89"/>
        <v>0</v>
      </c>
      <c r="AX611" s="351">
        <f t="shared" si="90"/>
        <v>0</v>
      </c>
      <c r="AY611" s="529"/>
      <c r="AZ611" s="460"/>
      <c r="BA611" s="457"/>
      <c r="BB611" s="458"/>
      <c r="BC611" s="460"/>
      <c r="BD611" s="462"/>
      <c r="BE611" s="526"/>
      <c r="BF611" s="619"/>
      <c r="BG611" s="620"/>
      <c r="BH611" s="492"/>
      <c r="BI611" s="530"/>
      <c r="BJ611" s="475"/>
      <c r="BK611" s="475"/>
    </row>
    <row r="612" spans="1:63" s="166" customFormat="1" ht="22.5" customHeight="1" x14ac:dyDescent="0.25">
      <c r="A612" s="564"/>
      <c r="B612" s="567"/>
      <c r="C612" s="595"/>
      <c r="D612" s="475"/>
      <c r="E612" s="482"/>
      <c r="F612" s="636"/>
      <c r="G612" s="636"/>
      <c r="H612" s="636"/>
      <c r="I612" s="482"/>
      <c r="J612" s="346"/>
      <c r="K612" s="347"/>
      <c r="L612" s="595"/>
      <c r="M612" s="595"/>
      <c r="N612" s="477"/>
      <c r="O612" s="477"/>
      <c r="P612" s="477"/>
      <c r="Q612" s="477"/>
      <c r="R612" s="595"/>
      <c r="S612" s="348"/>
      <c r="T612" s="348">
        <f>IFERROR(VLOOKUP($S612,#REF!,2,FALSE),0)</f>
        <v>0</v>
      </c>
      <c r="U612" s="477"/>
      <c r="V612" s="524"/>
      <c r="W612" s="524"/>
      <c r="X612" s="526"/>
      <c r="Y612" s="349"/>
      <c r="Z612" s="349"/>
      <c r="AA612" s="349"/>
      <c r="AB612" s="349"/>
      <c r="AC612" s="349"/>
      <c r="AD612" s="349"/>
      <c r="AE612" s="349"/>
      <c r="AF612" s="349"/>
      <c r="AG612" s="349"/>
      <c r="AH612" s="349"/>
      <c r="AI612" s="349"/>
      <c r="AJ612" s="349"/>
      <c r="AK612" s="349"/>
      <c r="AL612" s="349" t="str">
        <f>IFERROR(VLOOKUP(AB612,[1]CONTROLES!$A$5:$Y$200,2,FALSE),"")</f>
        <v/>
      </c>
      <c r="AM612" s="349"/>
      <c r="AN612" s="349"/>
      <c r="AO612" s="350" t="str">
        <f>IFERROR(VLOOKUP(Y612,CONTROLES!$A$6:$Y$25,24,FALSE),"")</f>
        <v/>
      </c>
      <c r="AP612" s="350" t="str">
        <f>IFERROR(VLOOKUP(Z612,CONTROLES!$A$6:$Y$25,24,FALSE),"")</f>
        <v/>
      </c>
      <c r="AQ612" s="350" t="str">
        <f>IFERROR(VLOOKUP(AA612,CONTROLES!$A$6:$Y$25,24,FALSE),"")</f>
        <v/>
      </c>
      <c r="AR612" s="350" t="str">
        <f>IFERROR(VLOOKUP(AB612,CONTROLES!$A$6:$Y$25,24,FALSE),"")</f>
        <v/>
      </c>
      <c r="AS612" s="349" t="str">
        <f>IFERROR(VLOOKUP(Y612,CONTROLES!$A$6:$Y$25,5,FALSE),"")</f>
        <v/>
      </c>
      <c r="AT612" s="349" t="str">
        <f>IFERROR(VLOOKUP(Z612,CONTROLES!$A$6:$Y$25,5,FALSE),"")</f>
        <v/>
      </c>
      <c r="AU612" s="349" t="str">
        <f>IFERROR(VLOOKUP(AA612,CONTROLES!$A$6:$Y$25,5,FALSE),"")</f>
        <v/>
      </c>
      <c r="AV612" s="349" t="str">
        <f>IFERROR(VLOOKUP(AB612,CONTROLES!$A$6:$Y$25,5,FALSE),"")</f>
        <v/>
      </c>
      <c r="AW612" s="351">
        <f t="shared" si="89"/>
        <v>0</v>
      </c>
      <c r="AX612" s="351">
        <f t="shared" si="90"/>
        <v>0</v>
      </c>
      <c r="AY612" s="551"/>
      <c r="AZ612" s="460"/>
      <c r="BA612" s="552"/>
      <c r="BB612" s="458"/>
      <c r="BC612" s="460"/>
      <c r="BD612" s="462"/>
      <c r="BE612" s="526"/>
      <c r="BF612" s="630"/>
      <c r="BG612" s="620"/>
      <c r="BH612" s="554"/>
      <c r="BI612" s="530"/>
      <c r="BJ612" s="475"/>
      <c r="BK612" s="475"/>
    </row>
    <row r="613" spans="1:63" s="166" customFormat="1" ht="14.25" customHeight="1" x14ac:dyDescent="0.25">
      <c r="A613" s="564">
        <f t="shared" ref="A613" si="105">A606+1</f>
        <v>87</v>
      </c>
      <c r="B613" s="565" t="s">
        <v>819</v>
      </c>
      <c r="C613" s="595" t="s">
        <v>767</v>
      </c>
      <c r="D613" s="475" t="s">
        <v>820</v>
      </c>
      <c r="E613" s="476" t="s">
        <v>821</v>
      </c>
      <c r="F613" s="636" t="s">
        <v>132</v>
      </c>
      <c r="G613" s="636" t="s">
        <v>133</v>
      </c>
      <c r="H613" s="636" t="s">
        <v>134</v>
      </c>
      <c r="I613" s="476" t="s">
        <v>822</v>
      </c>
      <c r="J613" s="346">
        <v>1</v>
      </c>
      <c r="K613" s="347" t="s">
        <v>817</v>
      </c>
      <c r="L613" s="595" t="s">
        <v>823</v>
      </c>
      <c r="M613" s="595" t="s">
        <v>160</v>
      </c>
      <c r="N613" s="622" t="s">
        <v>824</v>
      </c>
      <c r="O613" s="477" t="s">
        <v>825</v>
      </c>
      <c r="P613" s="477" t="s">
        <v>794</v>
      </c>
      <c r="Q613" s="477" t="s">
        <v>325</v>
      </c>
      <c r="R613" s="595" t="s">
        <v>277</v>
      </c>
      <c r="S613" s="348" t="s">
        <v>155</v>
      </c>
      <c r="T613" s="348">
        <f>IFERROR(VLOOKUP($S613,[1]TABLAS!$A$10:$B$14,2,FALSE),0)</f>
        <v>2</v>
      </c>
      <c r="U613" s="477" t="s">
        <v>145</v>
      </c>
      <c r="V613" s="524">
        <f>IFERROR(VLOOKUP($U606,[1]TABLAS!$A$2:$B$6,2,FALSE),0)</f>
        <v>3</v>
      </c>
      <c r="W613" s="524" t="str">
        <f>MAX($T613:$T619)&amp;V613</f>
        <v>23</v>
      </c>
      <c r="X613" s="526" t="str">
        <f t="shared" ref="X613" si="106">IF(OR(W613="11",W613="12",W613="21",W613="22",W613="31"),"BAJO",IF(OR(W613="13",W613="23",W613="32",W613="41"),"LEVE",IF(OR(W613="14",W613="15",W613="24",W613="33",W613="43",W613="42",W613="52",W613="51"),"MODERADO",IF(OR(W613="25",W613="34",W613="35",W613="44",W613="45",W613="53",W613="54",W613="55"),"IMPORTANTE"))))</f>
        <v>LEVE</v>
      </c>
      <c r="Y613" s="349">
        <v>3</v>
      </c>
      <c r="Z613" s="349"/>
      <c r="AA613" s="349"/>
      <c r="AB613" s="349"/>
      <c r="AC613" s="349" t="str">
        <f>VLOOKUP(Y613,[1]CONTROLES!$A$6:$Y$55,2,FALSE)</f>
        <v>Ejecución del plan de capacitaciones</v>
      </c>
      <c r="AD613" s="349"/>
      <c r="AE613" s="349"/>
      <c r="AF613" s="349"/>
      <c r="AG613" s="349"/>
      <c r="AH613" s="349"/>
      <c r="AI613" s="349"/>
      <c r="AJ613" s="349"/>
      <c r="AK613" s="349"/>
      <c r="AL613" s="349" t="str">
        <f>IFERROR(VLOOKUP(AB613,[1]CONTROLES!$A$5:$Y$200,2,FALSE),"")</f>
        <v/>
      </c>
      <c r="AM613" s="349"/>
      <c r="AN613" s="349"/>
      <c r="AO613" s="350">
        <f>IFERROR(VLOOKUP(Y613,CONTROLES!$A$6:$Y$25,24,FALSE),"")</f>
        <v>0.78</v>
      </c>
      <c r="AP613" s="350" t="str">
        <f>IFERROR(VLOOKUP(Z613,CONTROLES!$A$6:$Y$25,24,FALSE),"")</f>
        <v/>
      </c>
      <c r="AQ613" s="350" t="str">
        <f>IFERROR(VLOOKUP(AA613,CONTROLES!$A$6:$Y$25,24,FALSE),"")</f>
        <v/>
      </c>
      <c r="AR613" s="350" t="str">
        <f>IFERROR(VLOOKUP(AB613,CONTROLES!$A$6:$Y$25,24,FALSE),"")</f>
        <v/>
      </c>
      <c r="AS613" s="349" t="str">
        <f>IFERROR(VLOOKUP(Y613,CONTROLES!$A$6:$Y$25,5,FALSE),"")</f>
        <v>Probabilidad</v>
      </c>
      <c r="AT613" s="349" t="str">
        <f>IFERROR(VLOOKUP(Z613,CONTROLES!$A$6:$Y$25,5,FALSE),"")</f>
        <v/>
      </c>
      <c r="AU613" s="349" t="str">
        <f>IFERROR(VLOOKUP(AA613,CONTROLES!$A$6:$Y$25,5,FALSE),"")</f>
        <v/>
      </c>
      <c r="AV613" s="349" t="str">
        <f>IFERROR(VLOOKUP(AB613,CONTROLES!$A$6:$Y$25,5,FALSE),"")</f>
        <v/>
      </c>
      <c r="AW613" s="351">
        <f t="shared" si="89"/>
        <v>0.78</v>
      </c>
      <c r="AX613" s="351">
        <f t="shared" si="90"/>
        <v>0</v>
      </c>
      <c r="AY613" s="528" t="str">
        <f t="shared" ref="AY613" si="107">IF(MAX(AX613:AX619)&gt;MAX(BF613:BF619),"Consecuencia",IF(MAX(AX613:AX619)&gt;MAX(BF613:BF619),"Probabilidad",""))</f>
        <v/>
      </c>
      <c r="AZ613" s="460">
        <f t="shared" ref="AZ613" si="108">IF(AY613="Probabilidad",MAX(BF613:BF619),MAX(AX613:AX619))</f>
        <v>0</v>
      </c>
      <c r="BA613" s="456" t="str" cm="1">
        <f t="array" ref="BA613">IF(OR(AY613="Consecuencia",AY613="Probabilidad"),IF(AZ613&lt;[1]CONTROLES!$AA$16:$AB$16,IF(AND(AZ613&gt;=[1]CONTROLES!$AA$15,AZ613&lt;[1]CONTROLES!$AB$15),[1]CONTROLES!$AC$15,IF(AND(AZ613&gt;=[1]CONTROLES!$AA$14,AZ613&lt;[1]CONTROLES!$AB$14),[1]CONTROLES!$AC$14,IF(AND(AZ613&gt;=[1]CONTROLES!$AA$13,AZ613&lt;[1]CONTROLES!$AB$13),[1]CONTROLES!$AC$13,IF(AND(AZ613&gt;=[1]CONTROLES!$AA$12,AZ613&lt;=[1]CONTROLES!$AB$12),[1]CONTROLES!$AC$12))))),"")</f>
        <v/>
      </c>
      <c r="BB613" s="458" t="s">
        <v>164</v>
      </c>
      <c r="BC613" s="460">
        <f>VLOOKUP(BB613,[1]TABLAS!$A$10:$B$14,2,FALSE)</f>
        <v>1</v>
      </c>
      <c r="BD613" s="462" t="s">
        <v>211</v>
      </c>
      <c r="BE613" s="526">
        <f>VLOOKUP(BD613,[1]TABLAS!$A$2:$B$6,2,FALSE)</f>
        <v>2</v>
      </c>
      <c r="BF613" s="618" t="str">
        <f t="shared" ref="BF613" si="109">BC613&amp;BE613</f>
        <v>12</v>
      </c>
      <c r="BG613" s="620" t="str">
        <f t="shared" ref="BG613" si="110">IF(OR(BF613="11",BF613="12",BF613="21",BF613="22",BF613="31"),"BAJO",IF(OR(BF613="13",BF613="23",BF613="32",BF613="41"),"LEVE",IF(OR(BF613="14",BF613="15",BF613="24",BF613="33",BF613="43",BF613="42",BF613="52",BF613="51"),"MODERADO",IF(OR(BF613="25",BF613="34",BF613="35",BF613="44",BF613="45",BF613="53",BF613="54",BF613="55"),"IMPORTANTE",""))))</f>
        <v>BAJO</v>
      </c>
      <c r="BH613" s="491" t="s">
        <v>148</v>
      </c>
      <c r="BI613" s="530" t="s">
        <v>189</v>
      </c>
      <c r="BJ613" s="475" t="str">
        <f t="shared" ref="BJ613" si="111">IF(BH613="SI","NO","SI")</f>
        <v>NO</v>
      </c>
      <c r="BK613" s="475"/>
    </row>
    <row r="614" spans="1:63" s="166" customFormat="1" ht="14.25" customHeight="1" x14ac:dyDescent="0.25">
      <c r="A614" s="564"/>
      <c r="B614" s="566"/>
      <c r="C614" s="595"/>
      <c r="D614" s="475"/>
      <c r="E614" s="481"/>
      <c r="F614" s="636"/>
      <c r="G614" s="636"/>
      <c r="H614" s="636"/>
      <c r="I614" s="481"/>
      <c r="J614" s="346">
        <v>2</v>
      </c>
      <c r="K614" s="347" t="s">
        <v>826</v>
      </c>
      <c r="L614" s="595"/>
      <c r="M614" s="595"/>
      <c r="N614" s="622"/>
      <c r="O614" s="477"/>
      <c r="P614" s="477"/>
      <c r="Q614" s="477"/>
      <c r="R614" s="595"/>
      <c r="S614" s="348" t="s">
        <v>155</v>
      </c>
      <c r="T614" s="348">
        <f>IFERROR(VLOOKUP($S614,[1]TABLAS!$A$10:$B$14,2,FALSE),0)</f>
        <v>2</v>
      </c>
      <c r="U614" s="477"/>
      <c r="V614" s="524"/>
      <c r="W614" s="524"/>
      <c r="X614" s="526"/>
      <c r="Y614" s="349">
        <v>3</v>
      </c>
      <c r="Z614" s="349"/>
      <c r="AA614" s="349"/>
      <c r="AB614" s="349"/>
      <c r="AC614" s="349" t="str">
        <f>VLOOKUP(Y614,[1]CONTROLES!$A$6:$Y$55,2,FALSE)</f>
        <v>Ejecución del plan de capacitaciones</v>
      </c>
      <c r="AD614" s="349"/>
      <c r="AE614" s="349"/>
      <c r="AF614" s="349"/>
      <c r="AG614" s="349"/>
      <c r="AH614" s="349"/>
      <c r="AI614" s="349"/>
      <c r="AJ614" s="349"/>
      <c r="AK614" s="349"/>
      <c r="AL614" s="349" t="str">
        <f>IFERROR(VLOOKUP(AB614,[1]CONTROLES!$A$5:$Y$200,2,FALSE),"")</f>
        <v/>
      </c>
      <c r="AM614" s="349"/>
      <c r="AN614" s="349"/>
      <c r="AO614" s="350">
        <f>IFERROR(VLOOKUP(Y614,CONTROLES!$A$6:$Y$25,24,FALSE),"")</f>
        <v>0.78</v>
      </c>
      <c r="AP614" s="350" t="str">
        <f>IFERROR(VLOOKUP(Z614,CONTROLES!$A$6:$Y$25,24,FALSE),"")</f>
        <v/>
      </c>
      <c r="AQ614" s="350" t="str">
        <f>IFERROR(VLOOKUP(AA614,CONTROLES!$A$6:$Y$25,24,FALSE),"")</f>
        <v/>
      </c>
      <c r="AR614" s="350" t="str">
        <f>IFERROR(VLOOKUP(AB614,CONTROLES!$A$6:$Y$25,24,FALSE),"")</f>
        <v/>
      </c>
      <c r="AS614" s="349" t="str">
        <f>IFERROR(VLOOKUP(Y614,CONTROLES!$A$6:$Y$25,5,FALSE),"")</f>
        <v>Probabilidad</v>
      </c>
      <c r="AT614" s="349" t="str">
        <f>IFERROR(VLOOKUP(Z614,CONTROLES!$A$6:$Y$25,5,FALSE),"")</f>
        <v/>
      </c>
      <c r="AU614" s="349" t="str">
        <f>IFERROR(VLOOKUP(AA614,CONTROLES!$A$6:$Y$25,5,FALSE),"")</f>
        <v/>
      </c>
      <c r="AV614" s="349" t="str">
        <f>IFERROR(VLOOKUP(AB614,CONTROLES!$A$6:$Y$25,5,FALSE),"")</f>
        <v/>
      </c>
      <c r="AW614" s="351">
        <f t="shared" si="89"/>
        <v>0.78</v>
      </c>
      <c r="AX614" s="351">
        <f t="shared" si="90"/>
        <v>0</v>
      </c>
      <c r="AY614" s="529"/>
      <c r="AZ614" s="460"/>
      <c r="BA614" s="457"/>
      <c r="BB614" s="458"/>
      <c r="BC614" s="460"/>
      <c r="BD614" s="462"/>
      <c r="BE614" s="526"/>
      <c r="BF614" s="619"/>
      <c r="BG614" s="620"/>
      <c r="BH614" s="492"/>
      <c r="BI614" s="530"/>
      <c r="BJ614" s="475"/>
      <c r="BK614" s="475"/>
    </row>
    <row r="615" spans="1:63" s="166" customFormat="1" ht="14.25" customHeight="1" x14ac:dyDescent="0.25">
      <c r="A615" s="564"/>
      <c r="B615" s="566"/>
      <c r="C615" s="595"/>
      <c r="D615" s="475"/>
      <c r="E615" s="481"/>
      <c r="F615" s="636"/>
      <c r="G615" s="636"/>
      <c r="H615" s="636"/>
      <c r="I615" s="481"/>
      <c r="J615" s="346">
        <v>3</v>
      </c>
      <c r="K615" s="347" t="s">
        <v>827</v>
      </c>
      <c r="L615" s="595"/>
      <c r="M615" s="595"/>
      <c r="N615" s="622"/>
      <c r="O615" s="477"/>
      <c r="P615" s="477"/>
      <c r="Q615" s="477"/>
      <c r="R615" s="595"/>
      <c r="S615" s="348" t="s">
        <v>155</v>
      </c>
      <c r="T615" s="348">
        <f>IFERROR(VLOOKUP($S615,[1]TABLAS!$A$10:$B$14,2,FALSE),0)</f>
        <v>2</v>
      </c>
      <c r="U615" s="477"/>
      <c r="V615" s="524"/>
      <c r="W615" s="524"/>
      <c r="X615" s="526"/>
      <c r="Y615" s="349">
        <v>3</v>
      </c>
      <c r="Z615" s="349"/>
      <c r="AA615" s="349"/>
      <c r="AB615" s="349"/>
      <c r="AC615" s="349" t="str">
        <f>VLOOKUP(Y615,[1]CONTROLES!$A$6:$Y$55,2,FALSE)</f>
        <v>Ejecución del plan de capacitaciones</v>
      </c>
      <c r="AD615" s="349"/>
      <c r="AE615" s="349"/>
      <c r="AF615" s="349"/>
      <c r="AG615" s="349"/>
      <c r="AH615" s="349"/>
      <c r="AI615" s="349"/>
      <c r="AJ615" s="349"/>
      <c r="AK615" s="349"/>
      <c r="AL615" s="349" t="str">
        <f>IFERROR(VLOOKUP(AB615,[1]CONTROLES!$A$5:$Y$200,2,FALSE),"")</f>
        <v/>
      </c>
      <c r="AM615" s="349"/>
      <c r="AN615" s="349"/>
      <c r="AO615" s="350">
        <f>IFERROR(VLOOKUP(Y615,CONTROLES!$A$6:$Y$25,24,FALSE),"")</f>
        <v>0.78</v>
      </c>
      <c r="AP615" s="350" t="str">
        <f>IFERROR(VLOOKUP(Z615,CONTROLES!$A$6:$Y$25,24,FALSE),"")</f>
        <v/>
      </c>
      <c r="AQ615" s="350" t="str">
        <f>IFERROR(VLOOKUP(AA615,CONTROLES!$A$6:$Y$25,24,FALSE),"")</f>
        <v/>
      </c>
      <c r="AR615" s="350" t="str">
        <f>IFERROR(VLOOKUP(AB615,CONTROLES!$A$6:$Y$25,24,FALSE),"")</f>
        <v/>
      </c>
      <c r="AS615" s="349" t="str">
        <f>IFERROR(VLOOKUP(Y615,CONTROLES!$A$6:$Y$25,5,FALSE),"")</f>
        <v>Probabilidad</v>
      </c>
      <c r="AT615" s="349" t="str">
        <f>IFERROR(VLOOKUP(Z615,CONTROLES!$A$6:$Y$25,5,FALSE),"")</f>
        <v/>
      </c>
      <c r="AU615" s="349" t="str">
        <f>IFERROR(VLOOKUP(AA615,CONTROLES!$A$6:$Y$25,5,FALSE),"")</f>
        <v/>
      </c>
      <c r="AV615" s="349" t="str">
        <f>IFERROR(VLOOKUP(AB615,CONTROLES!$A$6:$Y$25,5,FALSE),"")</f>
        <v/>
      </c>
      <c r="AW615" s="351">
        <f t="shared" si="89"/>
        <v>0.78</v>
      </c>
      <c r="AX615" s="351">
        <f t="shared" si="90"/>
        <v>0</v>
      </c>
      <c r="AY615" s="529"/>
      <c r="AZ615" s="460"/>
      <c r="BA615" s="457"/>
      <c r="BB615" s="458"/>
      <c r="BC615" s="460"/>
      <c r="BD615" s="462"/>
      <c r="BE615" s="526"/>
      <c r="BF615" s="619"/>
      <c r="BG615" s="620"/>
      <c r="BH615" s="492"/>
      <c r="BI615" s="530"/>
      <c r="BJ615" s="475"/>
      <c r="BK615" s="475"/>
    </row>
    <row r="616" spans="1:63" s="166" customFormat="1" ht="14.25" customHeight="1" x14ac:dyDescent="0.25">
      <c r="A616" s="564"/>
      <c r="B616" s="566"/>
      <c r="C616" s="595"/>
      <c r="D616" s="475"/>
      <c r="E616" s="481"/>
      <c r="F616" s="636"/>
      <c r="G616" s="636"/>
      <c r="H616" s="636"/>
      <c r="I616" s="481"/>
      <c r="J616" s="346"/>
      <c r="K616" s="347"/>
      <c r="L616" s="595"/>
      <c r="M616" s="595"/>
      <c r="N616" s="622"/>
      <c r="O616" s="477"/>
      <c r="P616" s="477"/>
      <c r="Q616" s="477"/>
      <c r="R616" s="595"/>
      <c r="S616" s="348"/>
      <c r="T616" s="348">
        <f>IFERROR(VLOOKUP($S616,#REF!,2,FALSE),0)</f>
        <v>0</v>
      </c>
      <c r="U616" s="477"/>
      <c r="V616" s="524"/>
      <c r="W616" s="524"/>
      <c r="X616" s="526"/>
      <c r="Y616" s="349"/>
      <c r="Z616" s="349"/>
      <c r="AA616" s="349"/>
      <c r="AB616" s="349"/>
      <c r="AC616" s="349"/>
      <c r="AD616" s="349"/>
      <c r="AE616" s="349"/>
      <c r="AF616" s="349"/>
      <c r="AG616" s="349"/>
      <c r="AH616" s="349"/>
      <c r="AI616" s="349"/>
      <c r="AJ616" s="349"/>
      <c r="AK616" s="349"/>
      <c r="AL616" s="349" t="str">
        <f>IFERROR(VLOOKUP(AB616,[1]CONTROLES!$A$5:$Y$200,2,FALSE),"")</f>
        <v/>
      </c>
      <c r="AM616" s="349"/>
      <c r="AN616" s="349"/>
      <c r="AO616" s="350" t="str">
        <f>IFERROR(VLOOKUP(Y616,CONTROLES!$A$6:$Y$25,24,FALSE),"")</f>
        <v/>
      </c>
      <c r="AP616" s="350" t="str">
        <f>IFERROR(VLOOKUP(Z616,CONTROLES!$A$6:$Y$25,24,FALSE),"")</f>
        <v/>
      </c>
      <c r="AQ616" s="350" t="str">
        <f>IFERROR(VLOOKUP(AA616,CONTROLES!$A$6:$Y$25,24,FALSE),"")</f>
        <v/>
      </c>
      <c r="AR616" s="350" t="str">
        <f>IFERROR(VLOOKUP(AB616,CONTROLES!$A$6:$Y$25,24,FALSE),"")</f>
        <v/>
      </c>
      <c r="AS616" s="349" t="str">
        <f>IFERROR(VLOOKUP(Y616,CONTROLES!$A$6:$Y$25,5,FALSE),"")</f>
        <v/>
      </c>
      <c r="AT616" s="349" t="str">
        <f>IFERROR(VLOOKUP(Z616,CONTROLES!$A$6:$Y$25,5,FALSE),"")</f>
        <v/>
      </c>
      <c r="AU616" s="349" t="str">
        <f>IFERROR(VLOOKUP(AA616,CONTROLES!$A$6:$Y$25,5,FALSE),"")</f>
        <v/>
      </c>
      <c r="AV616" s="349" t="str">
        <f>IFERROR(VLOOKUP(AB616,CONTROLES!$A$6:$Y$25,5,FALSE),"")</f>
        <v/>
      </c>
      <c r="AW616" s="351">
        <f t="shared" si="89"/>
        <v>0</v>
      </c>
      <c r="AX616" s="351">
        <f t="shared" si="90"/>
        <v>0</v>
      </c>
      <c r="AY616" s="529"/>
      <c r="AZ616" s="460"/>
      <c r="BA616" s="457"/>
      <c r="BB616" s="458"/>
      <c r="BC616" s="460"/>
      <c r="BD616" s="462"/>
      <c r="BE616" s="526"/>
      <c r="BF616" s="619"/>
      <c r="BG616" s="620"/>
      <c r="BH616" s="492"/>
      <c r="BI616" s="530"/>
      <c r="BJ616" s="475"/>
      <c r="BK616" s="475"/>
    </row>
    <row r="617" spans="1:63" s="166" customFormat="1" ht="14.25" customHeight="1" x14ac:dyDescent="0.25">
      <c r="A617" s="564"/>
      <c r="B617" s="566"/>
      <c r="C617" s="595"/>
      <c r="D617" s="475"/>
      <c r="E617" s="481"/>
      <c r="F617" s="636"/>
      <c r="G617" s="636"/>
      <c r="H617" s="636"/>
      <c r="I617" s="481"/>
      <c r="J617" s="346"/>
      <c r="K617" s="347"/>
      <c r="L617" s="595"/>
      <c r="M617" s="595"/>
      <c r="N617" s="622"/>
      <c r="O617" s="477"/>
      <c r="P617" s="477"/>
      <c r="Q617" s="477"/>
      <c r="R617" s="595"/>
      <c r="S617" s="348"/>
      <c r="T617" s="348">
        <f>IFERROR(VLOOKUP($S617,#REF!,2,FALSE),0)</f>
        <v>0</v>
      </c>
      <c r="U617" s="477"/>
      <c r="V617" s="524"/>
      <c r="W617" s="524"/>
      <c r="X617" s="526"/>
      <c r="Y617" s="349"/>
      <c r="Z617" s="349"/>
      <c r="AA617" s="349"/>
      <c r="AB617" s="349"/>
      <c r="AC617" s="349"/>
      <c r="AD617" s="349"/>
      <c r="AE617" s="349"/>
      <c r="AF617" s="349"/>
      <c r="AG617" s="349"/>
      <c r="AH617" s="349"/>
      <c r="AI617" s="349"/>
      <c r="AJ617" s="349"/>
      <c r="AK617" s="349"/>
      <c r="AL617" s="349" t="str">
        <f>IFERROR(VLOOKUP(AB617,[1]CONTROLES!$A$5:$Y$200,2,FALSE),"")</f>
        <v/>
      </c>
      <c r="AM617" s="349"/>
      <c r="AN617" s="349"/>
      <c r="AO617" s="350" t="str">
        <f>IFERROR(VLOOKUP(Y617,CONTROLES!$A$6:$Y$25,24,FALSE),"")</f>
        <v/>
      </c>
      <c r="AP617" s="350" t="str">
        <f>IFERROR(VLOOKUP(Z617,CONTROLES!$A$6:$Y$25,24,FALSE),"")</f>
        <v/>
      </c>
      <c r="AQ617" s="350" t="str">
        <f>IFERROR(VLOOKUP(AA617,CONTROLES!$A$6:$Y$25,24,FALSE),"")</f>
        <v/>
      </c>
      <c r="AR617" s="350" t="str">
        <f>IFERROR(VLOOKUP(AB617,CONTROLES!$A$6:$Y$25,24,FALSE),"")</f>
        <v/>
      </c>
      <c r="AS617" s="349" t="str">
        <f>IFERROR(VLOOKUP(Y617,CONTROLES!$A$6:$Y$25,5,FALSE),"")</f>
        <v/>
      </c>
      <c r="AT617" s="349" t="str">
        <f>IFERROR(VLOOKUP(Z617,CONTROLES!$A$6:$Y$25,5,FALSE),"")</f>
        <v/>
      </c>
      <c r="AU617" s="349" t="str">
        <f>IFERROR(VLOOKUP(AA617,CONTROLES!$A$6:$Y$25,5,FALSE),"")</f>
        <v/>
      </c>
      <c r="AV617" s="349" t="str">
        <f>IFERROR(VLOOKUP(AB617,CONTROLES!$A$6:$Y$25,5,FALSE),"")</f>
        <v/>
      </c>
      <c r="AW617" s="351">
        <f t="shared" si="89"/>
        <v>0</v>
      </c>
      <c r="AX617" s="351">
        <f t="shared" si="90"/>
        <v>0</v>
      </c>
      <c r="AY617" s="529"/>
      <c r="AZ617" s="460"/>
      <c r="BA617" s="457"/>
      <c r="BB617" s="458"/>
      <c r="BC617" s="460"/>
      <c r="BD617" s="462"/>
      <c r="BE617" s="526"/>
      <c r="BF617" s="619"/>
      <c r="BG617" s="620"/>
      <c r="BH617" s="492"/>
      <c r="BI617" s="530"/>
      <c r="BJ617" s="475"/>
      <c r="BK617" s="475"/>
    </row>
    <row r="618" spans="1:63" s="166" customFormat="1" ht="14.25" customHeight="1" x14ac:dyDescent="0.25">
      <c r="A618" s="564"/>
      <c r="B618" s="566"/>
      <c r="C618" s="595"/>
      <c r="D618" s="475"/>
      <c r="E618" s="481"/>
      <c r="F618" s="636"/>
      <c r="G618" s="636"/>
      <c r="H618" s="636"/>
      <c r="I618" s="481"/>
      <c r="J618" s="346"/>
      <c r="K618" s="347"/>
      <c r="L618" s="595"/>
      <c r="M618" s="595"/>
      <c r="N618" s="622"/>
      <c r="O618" s="477"/>
      <c r="P618" s="477"/>
      <c r="Q618" s="477"/>
      <c r="R618" s="595"/>
      <c r="S618" s="348"/>
      <c r="T618" s="348">
        <f>IFERROR(VLOOKUP($S618,#REF!,2,FALSE),0)</f>
        <v>0</v>
      </c>
      <c r="U618" s="477"/>
      <c r="V618" s="524"/>
      <c r="W618" s="524"/>
      <c r="X618" s="526"/>
      <c r="Y618" s="349"/>
      <c r="Z618" s="349"/>
      <c r="AA618" s="349"/>
      <c r="AB618" s="349"/>
      <c r="AC618" s="349"/>
      <c r="AD618" s="349"/>
      <c r="AE618" s="349"/>
      <c r="AF618" s="349"/>
      <c r="AG618" s="349"/>
      <c r="AH618" s="349"/>
      <c r="AI618" s="349"/>
      <c r="AJ618" s="349"/>
      <c r="AK618" s="349"/>
      <c r="AL618" s="349" t="str">
        <f>IFERROR(VLOOKUP(AB618,[1]CONTROLES!$A$5:$Y$200,2,FALSE),"")</f>
        <v/>
      </c>
      <c r="AM618" s="349"/>
      <c r="AN618" s="349"/>
      <c r="AO618" s="350" t="str">
        <f>IFERROR(VLOOKUP(Y618,CONTROLES!$A$6:$Y$25,24,FALSE),"")</f>
        <v/>
      </c>
      <c r="AP618" s="350" t="str">
        <f>IFERROR(VLOOKUP(Z618,CONTROLES!$A$6:$Y$25,24,FALSE),"")</f>
        <v/>
      </c>
      <c r="AQ618" s="350" t="str">
        <f>IFERROR(VLOOKUP(AA618,CONTROLES!$A$6:$Y$25,24,FALSE),"")</f>
        <v/>
      </c>
      <c r="AR618" s="350" t="str">
        <f>IFERROR(VLOOKUP(AB618,CONTROLES!$A$6:$Y$25,24,FALSE),"")</f>
        <v/>
      </c>
      <c r="AS618" s="349" t="str">
        <f>IFERROR(VLOOKUP(Y618,CONTROLES!$A$6:$Y$25,5,FALSE),"")</f>
        <v/>
      </c>
      <c r="AT618" s="349" t="str">
        <f>IFERROR(VLOOKUP(Z618,CONTROLES!$A$6:$Y$25,5,FALSE),"")</f>
        <v/>
      </c>
      <c r="AU618" s="349" t="str">
        <f>IFERROR(VLOOKUP(AA618,CONTROLES!$A$6:$Y$25,5,FALSE),"")</f>
        <v/>
      </c>
      <c r="AV618" s="349" t="str">
        <f>IFERROR(VLOOKUP(AB618,CONTROLES!$A$6:$Y$25,5,FALSE),"")</f>
        <v/>
      </c>
      <c r="AW618" s="351">
        <f t="shared" si="89"/>
        <v>0</v>
      </c>
      <c r="AX618" s="351">
        <f t="shared" si="90"/>
        <v>0</v>
      </c>
      <c r="AY618" s="529"/>
      <c r="AZ618" s="460"/>
      <c r="BA618" s="457"/>
      <c r="BB618" s="458"/>
      <c r="BC618" s="460"/>
      <c r="BD618" s="462"/>
      <c r="BE618" s="526"/>
      <c r="BF618" s="619"/>
      <c r="BG618" s="620"/>
      <c r="BH618" s="492"/>
      <c r="BI618" s="530"/>
      <c r="BJ618" s="475"/>
      <c r="BK618" s="475"/>
    </row>
    <row r="619" spans="1:63" s="166" customFormat="1" ht="25.5" customHeight="1" x14ac:dyDescent="0.25">
      <c r="A619" s="564"/>
      <c r="B619" s="567"/>
      <c r="C619" s="595"/>
      <c r="D619" s="475"/>
      <c r="E619" s="482"/>
      <c r="F619" s="636"/>
      <c r="G619" s="636"/>
      <c r="H619" s="636"/>
      <c r="I619" s="482"/>
      <c r="J619" s="346"/>
      <c r="K619" s="347"/>
      <c r="L619" s="595"/>
      <c r="M619" s="595"/>
      <c r="N619" s="622"/>
      <c r="O619" s="477"/>
      <c r="P619" s="477"/>
      <c r="Q619" s="477"/>
      <c r="R619" s="595"/>
      <c r="S619" s="348"/>
      <c r="T619" s="348">
        <f>IFERROR(VLOOKUP($S619,#REF!,2,FALSE),0)</f>
        <v>0</v>
      </c>
      <c r="U619" s="477"/>
      <c r="V619" s="524"/>
      <c r="W619" s="524"/>
      <c r="X619" s="526"/>
      <c r="Y619" s="349"/>
      <c r="Z619" s="349"/>
      <c r="AA619" s="349"/>
      <c r="AB619" s="349"/>
      <c r="AC619" s="349"/>
      <c r="AD619" s="349"/>
      <c r="AE619" s="349"/>
      <c r="AF619" s="349"/>
      <c r="AG619" s="349"/>
      <c r="AH619" s="349"/>
      <c r="AI619" s="349"/>
      <c r="AJ619" s="349"/>
      <c r="AK619" s="349"/>
      <c r="AL619" s="349" t="str">
        <f>IFERROR(VLOOKUP(AB619,[1]CONTROLES!$A$5:$Y$200,2,FALSE),"")</f>
        <v/>
      </c>
      <c r="AM619" s="349"/>
      <c r="AN619" s="349"/>
      <c r="AO619" s="350" t="str">
        <f>IFERROR(VLOOKUP(Y619,CONTROLES!$A$6:$Y$25,24,FALSE),"")</f>
        <v/>
      </c>
      <c r="AP619" s="350" t="str">
        <f>IFERROR(VLOOKUP(Z619,CONTROLES!$A$6:$Y$25,24,FALSE),"")</f>
        <v/>
      </c>
      <c r="AQ619" s="350" t="str">
        <f>IFERROR(VLOOKUP(AA619,CONTROLES!$A$6:$Y$25,24,FALSE),"")</f>
        <v/>
      </c>
      <c r="AR619" s="350" t="str">
        <f>IFERROR(VLOOKUP(AB619,CONTROLES!$A$6:$Y$25,24,FALSE),"")</f>
        <v/>
      </c>
      <c r="AS619" s="349" t="str">
        <f>IFERROR(VLOOKUP(Y619,CONTROLES!$A$6:$Y$25,5,FALSE),"")</f>
        <v/>
      </c>
      <c r="AT619" s="349" t="str">
        <f>IFERROR(VLOOKUP(Z619,CONTROLES!$A$6:$Y$25,5,FALSE),"")</f>
        <v/>
      </c>
      <c r="AU619" s="349" t="str">
        <f>IFERROR(VLOOKUP(AA619,CONTROLES!$A$6:$Y$25,5,FALSE),"")</f>
        <v/>
      </c>
      <c r="AV619" s="349" t="str">
        <f>IFERROR(VLOOKUP(AB619,CONTROLES!$A$6:$Y$25,5,FALSE),"")</f>
        <v/>
      </c>
      <c r="AW619" s="351">
        <f t="shared" si="89"/>
        <v>0</v>
      </c>
      <c r="AX619" s="351">
        <f t="shared" si="90"/>
        <v>0</v>
      </c>
      <c r="AY619" s="551"/>
      <c r="AZ619" s="460"/>
      <c r="BA619" s="552"/>
      <c r="BB619" s="458"/>
      <c r="BC619" s="460"/>
      <c r="BD619" s="462"/>
      <c r="BE619" s="526"/>
      <c r="BF619" s="630"/>
      <c r="BG619" s="620"/>
      <c r="BH619" s="554"/>
      <c r="BI619" s="530"/>
      <c r="BJ619" s="475"/>
      <c r="BK619" s="475"/>
    </row>
    <row r="620" spans="1:63" s="166" customFormat="1" ht="14.25" customHeight="1" x14ac:dyDescent="0.25">
      <c r="A620" s="564">
        <f t="shared" ref="A620" si="112">A613+1</f>
        <v>88</v>
      </c>
      <c r="B620" s="565" t="s">
        <v>828</v>
      </c>
      <c r="C620" s="595" t="s">
        <v>767</v>
      </c>
      <c r="D620" s="475" t="s">
        <v>829</v>
      </c>
      <c r="E620" s="476" t="s">
        <v>830</v>
      </c>
      <c r="F620" s="636" t="s">
        <v>132</v>
      </c>
      <c r="G620" s="636" t="s">
        <v>133</v>
      </c>
      <c r="H620" s="636" t="s">
        <v>134</v>
      </c>
      <c r="I620" s="476" t="s">
        <v>831</v>
      </c>
      <c r="J620" s="346">
        <v>1</v>
      </c>
      <c r="K620" s="347" t="s">
        <v>817</v>
      </c>
      <c r="L620" s="636" t="s">
        <v>832</v>
      </c>
      <c r="M620" s="595" t="s">
        <v>199</v>
      </c>
      <c r="N620" s="622" t="s">
        <v>200</v>
      </c>
      <c r="O620" s="477" t="s">
        <v>201</v>
      </c>
      <c r="P620" s="477" t="s">
        <v>794</v>
      </c>
      <c r="Q620" s="477" t="s">
        <v>325</v>
      </c>
      <c r="R620" s="595" t="s">
        <v>297</v>
      </c>
      <c r="S620" s="348" t="s">
        <v>155</v>
      </c>
      <c r="T620" s="348">
        <f>IFERROR(VLOOKUP($S620,[1]TABLAS!$A$10:$B$14,2,FALSE),0)</f>
        <v>2</v>
      </c>
      <c r="U620" s="477" t="s">
        <v>145</v>
      </c>
      <c r="V620" s="524">
        <f>IFERROR(VLOOKUP($U613,[1]TABLAS!$A$2:$B$6,2,FALSE),0)</f>
        <v>3</v>
      </c>
      <c r="W620" s="524" t="str">
        <f>MAX($T620:$T626)&amp;V620</f>
        <v>23</v>
      </c>
      <c r="X620" s="526" t="str">
        <f t="shared" ref="X620" si="113">IF(OR(W620="11",W620="12",W620="21",W620="22",W620="31"),"BAJO",IF(OR(W620="13",W620="23",W620="32",W620="41"),"LEVE",IF(OR(W620="14",W620="15",W620="24",W620="33",W620="43",W620="42",W620="52",W620="51"),"MODERADO",IF(OR(W620="25",W620="34",W620="35",W620="44",W620="45",W620="53",W620="54",W620="55"),"IMPORTANTE"))))</f>
        <v>LEVE</v>
      </c>
      <c r="Y620" s="349">
        <v>3</v>
      </c>
      <c r="Z620" s="349"/>
      <c r="AA620" s="349"/>
      <c r="AB620" s="349"/>
      <c r="AC620" s="349" t="str">
        <f>VLOOKUP(Y620,[1]CONTROLES!$A$6:$Y$55,2,FALSE)</f>
        <v>Ejecución del plan de capacitaciones</v>
      </c>
      <c r="AD620" s="349"/>
      <c r="AE620" s="349"/>
      <c r="AF620" s="349"/>
      <c r="AG620" s="349"/>
      <c r="AH620" s="349"/>
      <c r="AI620" s="349"/>
      <c r="AJ620" s="349"/>
      <c r="AK620" s="349"/>
      <c r="AL620" s="349" t="str">
        <f>IFERROR(VLOOKUP(AB620,[1]CONTROLES!$A$5:$Y$200,2,FALSE),"")</f>
        <v/>
      </c>
      <c r="AM620" s="349"/>
      <c r="AN620" s="349"/>
      <c r="AO620" s="350">
        <f>IFERROR(VLOOKUP(Y620,CONTROLES!$A$6:$Y$25,24,FALSE),"")</f>
        <v>0.78</v>
      </c>
      <c r="AP620" s="350" t="str">
        <f>IFERROR(VLOOKUP(Z620,CONTROLES!$A$6:$Y$25,24,FALSE),"")</f>
        <v/>
      </c>
      <c r="AQ620" s="350" t="str">
        <f>IFERROR(VLOOKUP(AA620,CONTROLES!$A$6:$Y$25,24,FALSE),"")</f>
        <v/>
      </c>
      <c r="AR620" s="350" t="str">
        <f>IFERROR(VLOOKUP(AB620,CONTROLES!$A$6:$Y$25,24,FALSE),"")</f>
        <v/>
      </c>
      <c r="AS620" s="349" t="str">
        <f>IFERROR(VLOOKUP(Y620,CONTROLES!$A$6:$Y$25,5,FALSE),"")</f>
        <v>Probabilidad</v>
      </c>
      <c r="AT620" s="349" t="str">
        <f>IFERROR(VLOOKUP(Z620,CONTROLES!$A$6:$Y$25,5,FALSE),"")</f>
        <v/>
      </c>
      <c r="AU620" s="349" t="str">
        <f>IFERROR(VLOOKUP(AA620,CONTROLES!$A$6:$Y$25,5,FALSE),"")</f>
        <v/>
      </c>
      <c r="AV620" s="349" t="str">
        <f>IFERROR(VLOOKUP(AB620,CONTROLES!$A$6:$Y$25,5,FALSE),"")</f>
        <v/>
      </c>
      <c r="AW620" s="351">
        <f t="shared" si="89"/>
        <v>0.78</v>
      </c>
      <c r="AX620" s="351">
        <f t="shared" si="90"/>
        <v>0</v>
      </c>
      <c r="AY620" s="528" t="str">
        <f t="shared" ref="AY620" si="114">IF(MAX(AX620:AX626)&gt;MAX(BF620:BF626),"Consecuencia",IF(MAX(AX620:AX626)&gt;MAX(BF620:BF626),"Probabilidad",""))</f>
        <v/>
      </c>
      <c r="AZ620" s="460">
        <f t="shared" ref="AZ620" si="115">IF(AY620="Probabilidad",MAX(BF620:BF626),MAX(AX620:AX626))</f>
        <v>0</v>
      </c>
      <c r="BA620" s="456" t="str" cm="1">
        <f t="array" ref="BA620">IF(OR(AY620="Consecuencia",AY620="Probabilidad"),IF(AZ620&lt;[1]CONTROLES!$AA$16:$AB$16,IF(AND(AZ620&gt;=[1]CONTROLES!$AA$15,AZ620&lt;[1]CONTROLES!$AB$15),[1]CONTROLES!$AC$15,IF(AND(AZ620&gt;=[1]CONTROLES!$AA$14,AZ620&lt;[1]CONTROLES!$AB$14),[1]CONTROLES!$AC$14,IF(AND(AZ620&gt;=[1]CONTROLES!$AA$13,AZ620&lt;[1]CONTROLES!$AB$13),[1]CONTROLES!$AC$13,IF(AND(AZ620&gt;=[1]CONTROLES!$AA$12,AZ620&lt;=[1]CONTROLES!$AB$12),[1]CONTROLES!$AC$12))))),"")</f>
        <v/>
      </c>
      <c r="BB620" s="458" t="s">
        <v>164</v>
      </c>
      <c r="BC620" s="460">
        <f>VLOOKUP(BB620,[1]TABLAS!$A$10:$B$14,2,FALSE)</f>
        <v>1</v>
      </c>
      <c r="BD620" s="462" t="s">
        <v>211</v>
      </c>
      <c r="BE620" s="526">
        <f>VLOOKUP(BD620,[1]TABLAS!$A$2:$B$6,2,FALSE)</f>
        <v>2</v>
      </c>
      <c r="BF620" s="618" t="str">
        <f t="shared" ref="BF620" si="116">BC620&amp;BE620</f>
        <v>12</v>
      </c>
      <c r="BG620" s="620" t="str">
        <f t="shared" ref="BG620" si="117">IF(OR(BF620="11",BF620="12",BF620="21",BF620="22",BF620="31"),"BAJO",IF(OR(BF620="13",BF620="23",BF620="32",BF620="41"),"LEVE",IF(OR(BF620="14",BF620="15",BF620="24",BF620="33",BF620="43",BF620="42",BF620="52",BF620="51"),"MODERADO",IF(OR(BF620="25",BF620="34",BF620="35",BF620="44",BF620="45",BF620="53",BF620="54",BF620="55"),"IMPORTANTE",""))))</f>
        <v>BAJO</v>
      </c>
      <c r="BH620" s="491" t="s">
        <v>148</v>
      </c>
      <c r="BI620" s="530" t="s">
        <v>189</v>
      </c>
      <c r="BJ620" s="475" t="str">
        <f t="shared" ref="BJ620" si="118">IF(BH620="SI","NO","SI")</f>
        <v>NO</v>
      </c>
      <c r="BK620" s="475"/>
    </row>
    <row r="621" spans="1:63" s="166" customFormat="1" ht="14.25" customHeight="1" x14ac:dyDescent="0.25">
      <c r="A621" s="564"/>
      <c r="B621" s="566"/>
      <c r="C621" s="595"/>
      <c r="D621" s="475"/>
      <c r="E621" s="481"/>
      <c r="F621" s="636"/>
      <c r="G621" s="636"/>
      <c r="H621" s="636"/>
      <c r="I621" s="481"/>
      <c r="J621" s="346">
        <v>2</v>
      </c>
      <c r="K621" s="347" t="s">
        <v>803</v>
      </c>
      <c r="L621" s="636"/>
      <c r="M621" s="595"/>
      <c r="N621" s="622"/>
      <c r="O621" s="477"/>
      <c r="P621" s="477"/>
      <c r="Q621" s="477"/>
      <c r="R621" s="595"/>
      <c r="S621" s="348" t="s">
        <v>164</v>
      </c>
      <c r="T621" s="348">
        <f>IFERROR(VLOOKUP($S621,[1]TABLAS!$A$10:$B$14,2,FALSE),0)</f>
        <v>1</v>
      </c>
      <c r="U621" s="477"/>
      <c r="V621" s="524"/>
      <c r="W621" s="524"/>
      <c r="X621" s="526"/>
      <c r="Y621" s="349">
        <v>3</v>
      </c>
      <c r="Z621" s="349"/>
      <c r="AA621" s="349"/>
      <c r="AB621" s="349"/>
      <c r="AC621" s="349" t="str">
        <f>VLOOKUP(Y621,[1]CONTROLES!$A$6:$Y$55,2,FALSE)</f>
        <v>Ejecución del plan de capacitaciones</v>
      </c>
      <c r="AD621" s="349"/>
      <c r="AE621" s="349"/>
      <c r="AF621" s="349"/>
      <c r="AG621" s="349"/>
      <c r="AH621" s="349"/>
      <c r="AI621" s="349"/>
      <c r="AJ621" s="349"/>
      <c r="AK621" s="349"/>
      <c r="AL621" s="349" t="str">
        <f>IFERROR(VLOOKUP(AB621,[1]CONTROLES!$A$5:$Y$200,2,FALSE),"")</f>
        <v/>
      </c>
      <c r="AM621" s="349"/>
      <c r="AN621" s="349"/>
      <c r="AO621" s="350">
        <f>IFERROR(VLOOKUP(Y621,CONTROLES!$A$6:$Y$25,24,FALSE),"")</f>
        <v>0.78</v>
      </c>
      <c r="AP621" s="350" t="str">
        <f>IFERROR(VLOOKUP(Z621,CONTROLES!$A$6:$Y$25,24,FALSE),"")</f>
        <v/>
      </c>
      <c r="AQ621" s="350" t="str">
        <f>IFERROR(VLOOKUP(AA621,CONTROLES!$A$6:$Y$25,24,FALSE),"")</f>
        <v/>
      </c>
      <c r="AR621" s="350" t="str">
        <f>IFERROR(VLOOKUP(AB621,CONTROLES!$A$6:$Y$25,24,FALSE),"")</f>
        <v/>
      </c>
      <c r="AS621" s="349" t="str">
        <f>IFERROR(VLOOKUP(Y621,CONTROLES!$A$6:$Y$25,5,FALSE),"")</f>
        <v>Probabilidad</v>
      </c>
      <c r="AT621" s="349" t="str">
        <f>IFERROR(VLOOKUP(Z621,CONTROLES!$A$6:$Y$25,5,FALSE),"")</f>
        <v/>
      </c>
      <c r="AU621" s="349" t="str">
        <f>IFERROR(VLOOKUP(AA621,CONTROLES!$A$6:$Y$25,5,FALSE),"")</f>
        <v/>
      </c>
      <c r="AV621" s="349" t="str">
        <f>IFERROR(VLOOKUP(AB621,CONTROLES!$A$6:$Y$25,5,FALSE),"")</f>
        <v/>
      </c>
      <c r="AW621" s="351">
        <f t="shared" si="89"/>
        <v>0.78</v>
      </c>
      <c r="AX621" s="351">
        <f t="shared" si="90"/>
        <v>0</v>
      </c>
      <c r="AY621" s="529"/>
      <c r="AZ621" s="460"/>
      <c r="BA621" s="457"/>
      <c r="BB621" s="458"/>
      <c r="BC621" s="460"/>
      <c r="BD621" s="462"/>
      <c r="BE621" s="526"/>
      <c r="BF621" s="619"/>
      <c r="BG621" s="620"/>
      <c r="BH621" s="492"/>
      <c r="BI621" s="530"/>
      <c r="BJ621" s="475"/>
      <c r="BK621" s="475"/>
    </row>
    <row r="622" spans="1:63" s="166" customFormat="1" ht="14.25" customHeight="1" x14ac:dyDescent="0.25">
      <c r="A622" s="564"/>
      <c r="B622" s="566"/>
      <c r="C622" s="595"/>
      <c r="D622" s="475"/>
      <c r="E622" s="481"/>
      <c r="F622" s="636"/>
      <c r="G622" s="636"/>
      <c r="H622" s="636"/>
      <c r="I622" s="481"/>
      <c r="J622" s="346">
        <v>3</v>
      </c>
      <c r="K622" s="347" t="s">
        <v>802</v>
      </c>
      <c r="L622" s="636"/>
      <c r="M622" s="595"/>
      <c r="N622" s="622"/>
      <c r="O622" s="477"/>
      <c r="P622" s="477"/>
      <c r="Q622" s="477"/>
      <c r="R622" s="595"/>
      <c r="S622" s="348" t="s">
        <v>164</v>
      </c>
      <c r="T622" s="348">
        <f>IFERROR(VLOOKUP($S622,[1]TABLAS!$A$10:$B$14,2,FALSE),0)</f>
        <v>1</v>
      </c>
      <c r="U622" s="477"/>
      <c r="V622" s="524"/>
      <c r="W622" s="524"/>
      <c r="X622" s="526"/>
      <c r="Y622" s="349">
        <v>67</v>
      </c>
      <c r="Z622" s="349"/>
      <c r="AA622" s="349"/>
      <c r="AB622" s="349"/>
      <c r="AC622" s="349" t="str">
        <f>VLOOKUP(Y622,[1]CONTROLES!A$70:D$72,2,0)</f>
        <v xml:space="preserve">Plan estrategico de cobro Administrativo y prejuridico </v>
      </c>
      <c r="AD622" s="349"/>
      <c r="AE622" s="349"/>
      <c r="AF622" s="349"/>
      <c r="AG622" s="349"/>
      <c r="AH622" s="349"/>
      <c r="AI622" s="349"/>
      <c r="AJ622" s="349"/>
      <c r="AK622" s="349"/>
      <c r="AL622" s="349" t="str">
        <f>IFERROR(VLOOKUP(AB622,[1]CONTROLES!$A$5:$Y$200,2,FALSE),"")</f>
        <v/>
      </c>
      <c r="AM622" s="349"/>
      <c r="AN622" s="349"/>
      <c r="AO622" s="350" t="str">
        <f>IFERROR(VLOOKUP(Y622,CONTROLES!$A$6:$Y$25,24,FALSE),"")</f>
        <v/>
      </c>
      <c r="AP622" s="350" t="str">
        <f>IFERROR(VLOOKUP(Z622,CONTROLES!$A$6:$Y$25,24,FALSE),"")</f>
        <v/>
      </c>
      <c r="AQ622" s="350" t="str">
        <f>IFERROR(VLOOKUP(AA622,CONTROLES!$A$6:$Y$25,24,FALSE),"")</f>
        <v/>
      </c>
      <c r="AR622" s="350" t="str">
        <f>IFERROR(VLOOKUP(AB622,CONTROLES!$A$6:$Y$25,24,FALSE),"")</f>
        <v/>
      </c>
      <c r="AS622" s="349" t="str">
        <f>IFERROR(VLOOKUP(Y622,CONTROLES!$A$6:$Y$25,5,FALSE),"")</f>
        <v/>
      </c>
      <c r="AT622" s="349" t="str">
        <f>IFERROR(VLOOKUP(Z622,CONTROLES!$A$6:$Y$25,5,FALSE),"")</f>
        <v/>
      </c>
      <c r="AU622" s="349" t="str">
        <f>IFERROR(VLOOKUP(AA622,CONTROLES!$A$6:$Y$25,5,FALSE),"")</f>
        <v/>
      </c>
      <c r="AV622" s="349" t="str">
        <f>IFERROR(VLOOKUP(AB622,CONTROLES!$A$6:$Y$25,5,FALSE),"")</f>
        <v/>
      </c>
      <c r="AW622" s="351">
        <f t="shared" si="89"/>
        <v>0</v>
      </c>
      <c r="AX622" s="351">
        <f t="shared" si="90"/>
        <v>0</v>
      </c>
      <c r="AY622" s="529"/>
      <c r="AZ622" s="460"/>
      <c r="BA622" s="457"/>
      <c r="BB622" s="458"/>
      <c r="BC622" s="460"/>
      <c r="BD622" s="462"/>
      <c r="BE622" s="526"/>
      <c r="BF622" s="619"/>
      <c r="BG622" s="620"/>
      <c r="BH622" s="492"/>
      <c r="BI622" s="530"/>
      <c r="BJ622" s="475"/>
      <c r="BK622" s="475"/>
    </row>
    <row r="623" spans="1:63" s="166" customFormat="1" ht="14.25" customHeight="1" x14ac:dyDescent="0.25">
      <c r="A623" s="564"/>
      <c r="B623" s="566"/>
      <c r="C623" s="595"/>
      <c r="D623" s="475"/>
      <c r="E623" s="481"/>
      <c r="F623" s="636"/>
      <c r="G623" s="636"/>
      <c r="H623" s="636"/>
      <c r="I623" s="481"/>
      <c r="J623" s="346"/>
      <c r="K623" s="347"/>
      <c r="L623" s="636"/>
      <c r="M623" s="595"/>
      <c r="N623" s="622"/>
      <c r="O623" s="477"/>
      <c r="P623" s="477"/>
      <c r="Q623" s="477"/>
      <c r="R623" s="595"/>
      <c r="S623" s="348"/>
      <c r="T623" s="348">
        <f>IFERROR(VLOOKUP($S623,#REF!,2,FALSE),0)</f>
        <v>0</v>
      </c>
      <c r="U623" s="477"/>
      <c r="V623" s="524"/>
      <c r="W623" s="524"/>
      <c r="X623" s="526"/>
      <c r="Y623" s="349"/>
      <c r="Z623" s="349"/>
      <c r="AA623" s="349"/>
      <c r="AB623" s="349"/>
      <c r="AC623" s="349"/>
      <c r="AD623" s="349"/>
      <c r="AE623" s="349"/>
      <c r="AF623" s="349"/>
      <c r="AG623" s="349"/>
      <c r="AH623" s="349"/>
      <c r="AI623" s="349"/>
      <c r="AJ623" s="349"/>
      <c r="AK623" s="349"/>
      <c r="AL623" s="349" t="str">
        <f>IFERROR(VLOOKUP(AB623,[1]CONTROLES!$A$5:$Y$200,2,FALSE),"")</f>
        <v/>
      </c>
      <c r="AM623" s="349"/>
      <c r="AN623" s="349"/>
      <c r="AO623" s="350" t="str">
        <f>IFERROR(VLOOKUP(Y623,CONTROLES!$A$6:$Y$25,24,FALSE),"")</f>
        <v/>
      </c>
      <c r="AP623" s="350" t="str">
        <f>IFERROR(VLOOKUP(Z623,CONTROLES!$A$6:$Y$25,24,FALSE),"")</f>
        <v/>
      </c>
      <c r="AQ623" s="350" t="str">
        <f>IFERROR(VLOOKUP(AA623,CONTROLES!$A$6:$Y$25,24,FALSE),"")</f>
        <v/>
      </c>
      <c r="AR623" s="350" t="str">
        <f>IFERROR(VLOOKUP(AB623,CONTROLES!$A$6:$Y$25,24,FALSE),"")</f>
        <v/>
      </c>
      <c r="AS623" s="349" t="str">
        <f>IFERROR(VLOOKUP(Y623,CONTROLES!$A$6:$Y$25,5,FALSE),"")</f>
        <v/>
      </c>
      <c r="AT623" s="349" t="str">
        <f>IFERROR(VLOOKUP(Z623,CONTROLES!$A$6:$Y$25,5,FALSE),"")</f>
        <v/>
      </c>
      <c r="AU623" s="349" t="str">
        <f>IFERROR(VLOOKUP(AA623,CONTROLES!$A$6:$Y$25,5,FALSE),"")</f>
        <v/>
      </c>
      <c r="AV623" s="349" t="str">
        <f>IFERROR(VLOOKUP(AB623,CONTROLES!$A$6:$Y$25,5,FALSE),"")</f>
        <v/>
      </c>
      <c r="AW623" s="351">
        <f t="shared" si="89"/>
        <v>0</v>
      </c>
      <c r="AX623" s="351">
        <f t="shared" si="90"/>
        <v>0</v>
      </c>
      <c r="AY623" s="529"/>
      <c r="AZ623" s="460"/>
      <c r="BA623" s="457"/>
      <c r="BB623" s="458"/>
      <c r="BC623" s="460"/>
      <c r="BD623" s="462"/>
      <c r="BE623" s="526"/>
      <c r="BF623" s="619"/>
      <c r="BG623" s="620"/>
      <c r="BH623" s="492"/>
      <c r="BI623" s="530"/>
      <c r="BJ623" s="475"/>
      <c r="BK623" s="475"/>
    </row>
    <row r="624" spans="1:63" s="166" customFormat="1" ht="14.25" customHeight="1" x14ac:dyDescent="0.25">
      <c r="A624" s="564"/>
      <c r="B624" s="566"/>
      <c r="C624" s="595"/>
      <c r="D624" s="475"/>
      <c r="E624" s="481"/>
      <c r="F624" s="636"/>
      <c r="G624" s="636"/>
      <c r="H624" s="636"/>
      <c r="I624" s="481"/>
      <c r="J624" s="346"/>
      <c r="K624" s="347"/>
      <c r="L624" s="636"/>
      <c r="M624" s="595"/>
      <c r="N624" s="622"/>
      <c r="O624" s="477"/>
      <c r="P624" s="477"/>
      <c r="Q624" s="477"/>
      <c r="R624" s="595"/>
      <c r="S624" s="348"/>
      <c r="T624" s="348">
        <f>IFERROR(VLOOKUP($S624,#REF!,2,FALSE),0)</f>
        <v>0</v>
      </c>
      <c r="U624" s="477"/>
      <c r="V624" s="524"/>
      <c r="W624" s="524"/>
      <c r="X624" s="526"/>
      <c r="Y624" s="349"/>
      <c r="Z624" s="349"/>
      <c r="AA624" s="349"/>
      <c r="AB624" s="349"/>
      <c r="AC624" s="349"/>
      <c r="AD624" s="349"/>
      <c r="AE624" s="349"/>
      <c r="AF624" s="349"/>
      <c r="AG624" s="349"/>
      <c r="AH624" s="349"/>
      <c r="AI624" s="349"/>
      <c r="AJ624" s="349"/>
      <c r="AK624" s="349"/>
      <c r="AL624" s="349" t="str">
        <f>IFERROR(VLOOKUP(AB624,[1]CONTROLES!$A$5:$Y$200,2,FALSE),"")</f>
        <v/>
      </c>
      <c r="AM624" s="349"/>
      <c r="AN624" s="349"/>
      <c r="AO624" s="350" t="str">
        <f>IFERROR(VLOOKUP(Y624,CONTROLES!$A$6:$Y$25,24,FALSE),"")</f>
        <v/>
      </c>
      <c r="AP624" s="350" t="str">
        <f>IFERROR(VLOOKUP(Z624,CONTROLES!$A$6:$Y$25,24,FALSE),"")</f>
        <v/>
      </c>
      <c r="AQ624" s="350" t="str">
        <f>IFERROR(VLOOKUP(AA624,CONTROLES!$A$6:$Y$25,24,FALSE),"")</f>
        <v/>
      </c>
      <c r="AR624" s="350" t="str">
        <f>IFERROR(VLOOKUP(AB624,CONTROLES!$A$6:$Y$25,24,FALSE),"")</f>
        <v/>
      </c>
      <c r="AS624" s="349" t="str">
        <f>IFERROR(VLOOKUP(Y624,CONTROLES!$A$6:$Y$25,5,FALSE),"")</f>
        <v/>
      </c>
      <c r="AT624" s="349" t="str">
        <f>IFERROR(VLOOKUP(Z624,CONTROLES!$A$6:$Y$25,5,FALSE),"")</f>
        <v/>
      </c>
      <c r="AU624" s="349" t="str">
        <f>IFERROR(VLOOKUP(AA624,CONTROLES!$A$6:$Y$25,5,FALSE),"")</f>
        <v/>
      </c>
      <c r="AV624" s="349" t="str">
        <f>IFERROR(VLOOKUP(AB624,CONTROLES!$A$6:$Y$25,5,FALSE),"")</f>
        <v/>
      </c>
      <c r="AW624" s="351">
        <f t="shared" si="89"/>
        <v>0</v>
      </c>
      <c r="AX624" s="351">
        <f t="shared" si="90"/>
        <v>0</v>
      </c>
      <c r="AY624" s="529"/>
      <c r="AZ624" s="460"/>
      <c r="BA624" s="457"/>
      <c r="BB624" s="458"/>
      <c r="BC624" s="460"/>
      <c r="BD624" s="462"/>
      <c r="BE624" s="526"/>
      <c r="BF624" s="619"/>
      <c r="BG624" s="620"/>
      <c r="BH624" s="492"/>
      <c r="BI624" s="530"/>
      <c r="BJ624" s="475"/>
      <c r="BK624" s="475"/>
    </row>
    <row r="625" spans="1:63" s="166" customFormat="1" ht="14.25" customHeight="1" x14ac:dyDescent="0.25">
      <c r="A625" s="564"/>
      <c r="B625" s="566"/>
      <c r="C625" s="595"/>
      <c r="D625" s="475"/>
      <c r="E625" s="481"/>
      <c r="F625" s="636"/>
      <c r="G625" s="636"/>
      <c r="H625" s="636"/>
      <c r="I625" s="481"/>
      <c r="J625" s="346"/>
      <c r="K625" s="347"/>
      <c r="L625" s="636"/>
      <c r="M625" s="595"/>
      <c r="N625" s="622"/>
      <c r="O625" s="477"/>
      <c r="P625" s="477"/>
      <c r="Q625" s="477"/>
      <c r="R625" s="595"/>
      <c r="S625" s="348"/>
      <c r="T625" s="348">
        <f>IFERROR(VLOOKUP($S625,#REF!,2,FALSE),0)</f>
        <v>0</v>
      </c>
      <c r="U625" s="477"/>
      <c r="V625" s="524"/>
      <c r="W625" s="524"/>
      <c r="X625" s="526"/>
      <c r="Y625" s="349"/>
      <c r="Z625" s="349"/>
      <c r="AA625" s="349"/>
      <c r="AB625" s="349"/>
      <c r="AC625" s="349"/>
      <c r="AD625" s="349"/>
      <c r="AE625" s="349"/>
      <c r="AF625" s="349"/>
      <c r="AG625" s="349"/>
      <c r="AH625" s="349"/>
      <c r="AI625" s="349"/>
      <c r="AJ625" s="349"/>
      <c r="AK625" s="349"/>
      <c r="AL625" s="349" t="str">
        <f>IFERROR(VLOOKUP(AB625,[1]CONTROLES!$A$5:$Y$200,2,FALSE),"")</f>
        <v/>
      </c>
      <c r="AM625" s="349"/>
      <c r="AN625" s="349"/>
      <c r="AO625" s="350" t="str">
        <f>IFERROR(VLOOKUP(Y625,CONTROLES!$A$6:$Y$25,24,FALSE),"")</f>
        <v/>
      </c>
      <c r="AP625" s="350" t="str">
        <f>IFERROR(VLOOKUP(Z625,CONTROLES!$A$6:$Y$25,24,FALSE),"")</f>
        <v/>
      </c>
      <c r="AQ625" s="350" t="str">
        <f>IFERROR(VLOOKUP(AA625,CONTROLES!$A$6:$Y$25,24,FALSE),"")</f>
        <v/>
      </c>
      <c r="AR625" s="350" t="str">
        <f>IFERROR(VLOOKUP(AB625,CONTROLES!$A$6:$Y$25,24,FALSE),"")</f>
        <v/>
      </c>
      <c r="AS625" s="349" t="str">
        <f>IFERROR(VLOOKUP(Y625,CONTROLES!$A$6:$Y$25,5,FALSE),"")</f>
        <v/>
      </c>
      <c r="AT625" s="349" t="str">
        <f>IFERROR(VLOOKUP(Z625,CONTROLES!$A$6:$Y$25,5,FALSE),"")</f>
        <v/>
      </c>
      <c r="AU625" s="349" t="str">
        <f>IFERROR(VLOOKUP(AA625,CONTROLES!$A$6:$Y$25,5,FALSE),"")</f>
        <v/>
      </c>
      <c r="AV625" s="349" t="str">
        <f>IFERROR(VLOOKUP(AB625,CONTROLES!$A$6:$Y$25,5,FALSE),"")</f>
        <v/>
      </c>
      <c r="AW625" s="351">
        <f t="shared" si="89"/>
        <v>0</v>
      </c>
      <c r="AX625" s="351">
        <f t="shared" si="90"/>
        <v>0</v>
      </c>
      <c r="AY625" s="529"/>
      <c r="AZ625" s="460"/>
      <c r="BA625" s="457"/>
      <c r="BB625" s="458"/>
      <c r="BC625" s="460"/>
      <c r="BD625" s="462"/>
      <c r="BE625" s="526"/>
      <c r="BF625" s="619"/>
      <c r="BG625" s="620"/>
      <c r="BH625" s="492"/>
      <c r="BI625" s="530"/>
      <c r="BJ625" s="475"/>
      <c r="BK625" s="475"/>
    </row>
    <row r="626" spans="1:63" s="166" customFormat="1" ht="22.5" customHeight="1" x14ac:dyDescent="0.25">
      <c r="A626" s="564"/>
      <c r="B626" s="567"/>
      <c r="C626" s="595"/>
      <c r="D626" s="475"/>
      <c r="E626" s="482"/>
      <c r="F626" s="636"/>
      <c r="G626" s="636"/>
      <c r="H626" s="636"/>
      <c r="I626" s="482"/>
      <c r="J626" s="346"/>
      <c r="K626" s="347"/>
      <c r="L626" s="636"/>
      <c r="M626" s="595"/>
      <c r="N626" s="622"/>
      <c r="O626" s="477"/>
      <c r="P626" s="477"/>
      <c r="Q626" s="477"/>
      <c r="R626" s="595"/>
      <c r="S626" s="348"/>
      <c r="T626" s="348">
        <f>IFERROR(VLOOKUP($S626,#REF!,2,FALSE),0)</f>
        <v>0</v>
      </c>
      <c r="U626" s="477"/>
      <c r="V626" s="524"/>
      <c r="W626" s="524"/>
      <c r="X626" s="526"/>
      <c r="Y626" s="349"/>
      <c r="Z626" s="349"/>
      <c r="AA626" s="349"/>
      <c r="AB626" s="349"/>
      <c r="AC626" s="349"/>
      <c r="AD626" s="349"/>
      <c r="AE626" s="349"/>
      <c r="AF626" s="349"/>
      <c r="AG626" s="349"/>
      <c r="AH626" s="349"/>
      <c r="AI626" s="349"/>
      <c r="AJ626" s="349"/>
      <c r="AK626" s="349"/>
      <c r="AL626" s="349" t="str">
        <f>IFERROR(VLOOKUP(AB626,[1]CONTROLES!$A$5:$Y$200,2,FALSE),"")</f>
        <v/>
      </c>
      <c r="AM626" s="349"/>
      <c r="AN626" s="349"/>
      <c r="AO626" s="350" t="str">
        <f>IFERROR(VLOOKUP(Y626,CONTROLES!$A$6:$Y$25,24,FALSE),"")</f>
        <v/>
      </c>
      <c r="AP626" s="350" t="str">
        <f>IFERROR(VLOOKUP(Z626,CONTROLES!$A$6:$Y$25,24,FALSE),"")</f>
        <v/>
      </c>
      <c r="AQ626" s="350" t="str">
        <f>IFERROR(VLOOKUP(AA626,CONTROLES!$A$6:$Y$25,24,FALSE),"")</f>
        <v/>
      </c>
      <c r="AR626" s="350" t="str">
        <f>IFERROR(VLOOKUP(AB626,CONTROLES!$A$6:$Y$25,24,FALSE),"")</f>
        <v/>
      </c>
      <c r="AS626" s="349" t="str">
        <f>IFERROR(VLOOKUP(Y626,CONTROLES!$A$6:$Y$25,5,FALSE),"")</f>
        <v/>
      </c>
      <c r="AT626" s="349" t="str">
        <f>IFERROR(VLOOKUP(Z626,CONTROLES!$A$6:$Y$25,5,FALSE),"")</f>
        <v/>
      </c>
      <c r="AU626" s="349" t="str">
        <f>IFERROR(VLOOKUP(AA626,CONTROLES!$A$6:$Y$25,5,FALSE),"")</f>
        <v/>
      </c>
      <c r="AV626" s="349" t="str">
        <f>IFERROR(VLOOKUP(AB626,CONTROLES!$A$6:$Y$25,5,FALSE),"")</f>
        <v/>
      </c>
      <c r="AW626" s="351">
        <f t="shared" si="89"/>
        <v>0</v>
      </c>
      <c r="AX626" s="351">
        <f t="shared" si="90"/>
        <v>0</v>
      </c>
      <c r="AY626" s="551"/>
      <c r="AZ626" s="460"/>
      <c r="BA626" s="552"/>
      <c r="BB626" s="458"/>
      <c r="BC626" s="460"/>
      <c r="BD626" s="462"/>
      <c r="BE626" s="526"/>
      <c r="BF626" s="630"/>
      <c r="BG626" s="620"/>
      <c r="BH626" s="554"/>
      <c r="BI626" s="530"/>
      <c r="BJ626" s="475"/>
      <c r="BK626" s="475"/>
    </row>
    <row r="627" spans="1:63" ht="14.25" customHeight="1" x14ac:dyDescent="0.25">
      <c r="A627" s="564">
        <f>A620+1</f>
        <v>89</v>
      </c>
      <c r="B627" s="565" t="s">
        <v>833</v>
      </c>
      <c r="C627" s="595" t="s">
        <v>767</v>
      </c>
      <c r="D627" s="475" t="s">
        <v>834</v>
      </c>
      <c r="E627" s="476" t="s">
        <v>835</v>
      </c>
      <c r="F627" s="636" t="s">
        <v>132</v>
      </c>
      <c r="G627" s="636" t="s">
        <v>133</v>
      </c>
      <c r="H627" s="636" t="s">
        <v>836</v>
      </c>
      <c r="I627" s="476" t="s">
        <v>837</v>
      </c>
      <c r="J627" s="346">
        <v>1</v>
      </c>
      <c r="K627" s="347" t="s">
        <v>838</v>
      </c>
      <c r="L627" s="636" t="s">
        <v>839</v>
      </c>
      <c r="M627" s="595" t="s">
        <v>160</v>
      </c>
      <c r="N627" s="622" t="s">
        <v>226</v>
      </c>
      <c r="O627" s="477" t="s">
        <v>360</v>
      </c>
      <c r="P627" s="477" t="s">
        <v>794</v>
      </c>
      <c r="Q627" s="477" t="s">
        <v>362</v>
      </c>
      <c r="R627" s="595" t="s">
        <v>210</v>
      </c>
      <c r="S627" s="348" t="s">
        <v>164</v>
      </c>
      <c r="T627" s="348">
        <f>IFERROR(VLOOKUP($S627,#REF!,2,FALSE),0)</f>
        <v>0</v>
      </c>
      <c r="U627" s="477" t="s">
        <v>145</v>
      </c>
      <c r="V627" s="524">
        <f>IFERROR(VLOOKUP($U620,[1]TABLAS!$A$2:$B$6,2,FALSE),0)</f>
        <v>3</v>
      </c>
      <c r="W627" s="524" t="str">
        <f t="shared" ref="W627" si="119">MAX($T627:$T633)&amp;V627</f>
        <v>03</v>
      </c>
      <c r="X627" s="526" t="b">
        <f>IF(OR(W627="11",W627="12",W627="21",W627="22",W627="31"),"BAJO",IF(OR(W627="13",W627="23",W627="32",W627="41"),"LEVE",IF(OR(W627="14",W627="15",W627="24",W627="33",W627="43",W627="42",W627="52",W627="51"),"MODERADO",IF(OR(W627="25",W627="34",W627="35",W627="44",W627="45",W627="53",W627="54",W627="55"),"IMPORTANTE"))))</f>
        <v>0</v>
      </c>
      <c r="Y627" s="349"/>
      <c r="Z627" s="349"/>
      <c r="AA627" s="349"/>
      <c r="AB627" s="349"/>
      <c r="AC627" s="349"/>
      <c r="AD627" s="349"/>
      <c r="AE627" s="349"/>
      <c r="AF627" s="349"/>
      <c r="AG627" s="349"/>
      <c r="AH627" s="349"/>
      <c r="AI627" s="349"/>
      <c r="AJ627" s="349"/>
      <c r="AK627" s="349"/>
      <c r="AL627" s="349" t="str">
        <f>IFERROR(VLOOKUP(AB627,[1]CONTROLES!$A$5:$Y$200,2,FALSE),"")</f>
        <v/>
      </c>
      <c r="AM627" s="349"/>
      <c r="AN627" s="349"/>
      <c r="AO627" s="350" t="str">
        <f>IFERROR(VLOOKUP(Y627,CONTROLES!$A$6:$Y$25,24,FALSE),"")</f>
        <v/>
      </c>
      <c r="AP627" s="350" t="str">
        <f>IFERROR(VLOOKUP(Z627,CONTROLES!$A$6:$Y$25,24,FALSE),"")</f>
        <v/>
      </c>
      <c r="AQ627" s="350" t="str">
        <f>IFERROR(VLOOKUP(AA627,CONTROLES!$A$6:$Y$25,24,FALSE),"")</f>
        <v/>
      </c>
      <c r="AR627" s="350" t="str">
        <f>IFERROR(VLOOKUP(AB627,CONTROLES!$A$6:$Y$25,24,FALSE),"")</f>
        <v/>
      </c>
      <c r="AS627" s="349" t="str">
        <f>IFERROR(VLOOKUP(Y627,CONTROLES!$A$6:$Y$25,5,FALSE),"")</f>
        <v/>
      </c>
      <c r="AT627" s="349" t="str">
        <f>IFERROR(VLOOKUP(Z627,CONTROLES!$A$6:$Y$25,5,FALSE),"")</f>
        <v/>
      </c>
      <c r="AU627" s="349" t="str">
        <f>IFERROR(VLOOKUP(AA627,CONTROLES!$A$6:$Y$25,5,FALSE),"")</f>
        <v/>
      </c>
      <c r="AV627" s="349" t="str">
        <f>IFERROR(VLOOKUP(AB627,CONTROLES!$A$6:$Y$25,5,FALSE),"")</f>
        <v/>
      </c>
      <c r="AW627" s="351">
        <f t="shared" si="89"/>
        <v>0</v>
      </c>
      <c r="AX627" s="351">
        <f t="shared" si="90"/>
        <v>0</v>
      </c>
      <c r="AY627" s="528" t="str">
        <f t="shared" ref="AY627" si="120">IF(MAX(AX627:AX633)&gt;MAX(BF627:BF633),"Consecuencia",IF(MAX(AX627:AX633)&gt;MAX(BF627:BF633),"Probabilidad",""))</f>
        <v/>
      </c>
      <c r="AZ627" s="460">
        <f t="shared" ref="AZ627" si="121">IF(AY627="Probabilidad",MAX(BF627:BF633),MAX(AX627:AX633))</f>
        <v>0</v>
      </c>
      <c r="BA627" s="456" t="str" cm="1">
        <f t="array" ref="BA627">IF(OR(AY627="Consecuencia",AY627="Probabilidad"),IF(AZ627&lt;[1]CONTROLES!$AA$16:$AB$16,IF(AND(AZ627&gt;=[1]CONTROLES!$AA$15,AZ627&lt;[1]CONTROLES!$AB$15),[1]CONTROLES!$AC$15,IF(AND(AZ627&gt;=[1]CONTROLES!$AA$14,AZ627&lt;[1]CONTROLES!$AB$14),[1]CONTROLES!$AC$14,IF(AND(AZ627&gt;=[1]CONTROLES!$AA$13,AZ627&lt;[1]CONTROLES!$AB$13),[1]CONTROLES!$AC$13,IF(AND(AZ627&gt;=[1]CONTROLES!$AA$12,AZ627&lt;=[1]CONTROLES!$AB$12),[1]CONTROLES!$AC$12))))),"")</f>
        <v/>
      </c>
      <c r="BB627" s="458" t="s">
        <v>144</v>
      </c>
      <c r="BC627" s="460">
        <f>VLOOKUP(BB627,[1]TABLAS!$A$10:$B$14,2,FALSE)</f>
        <v>5</v>
      </c>
      <c r="BD627" s="462" t="s">
        <v>211</v>
      </c>
      <c r="BE627" s="526">
        <f>VLOOKUP(BD627,[1]TABLAS!$A$2:$B$6,2,FALSE)</f>
        <v>2</v>
      </c>
      <c r="BF627" s="618" t="str">
        <f t="shared" ref="BF627" si="122">BC627&amp;BE627</f>
        <v>52</v>
      </c>
      <c r="BG627" s="620" t="str">
        <f t="shared" ref="BG627" si="123">IF(OR(BF627="11",BF627="12",BF627="21",BF627="22",BF627="31"),"BAJO",IF(OR(BF627="13",BF627="23",BF627="32",BF627="41"),"LEVE",IF(OR(BF627="14",BF627="15",BF627="24",BF627="33",BF627="43",BF627="42",BF627="52",BF627="51"),"MODERADO",IF(OR(BF627="25",BF627="34",BF627="35",BF627="44",BF627="45",BF627="53",BF627="54",BF627="55"),"IMPORTANTE",""))))</f>
        <v>MODERADO</v>
      </c>
      <c r="BH627" s="491" t="s">
        <v>148</v>
      </c>
      <c r="BI627" s="530" t="s">
        <v>189</v>
      </c>
      <c r="BJ627" s="475" t="str">
        <f t="shared" ref="BJ627" si="124">IF(BH627="SI","NO","SI")</f>
        <v>NO</v>
      </c>
      <c r="BK627" s="475"/>
    </row>
    <row r="628" spans="1:63" ht="14.25" customHeight="1" x14ac:dyDescent="0.25">
      <c r="A628" s="564"/>
      <c r="B628" s="566"/>
      <c r="C628" s="595"/>
      <c r="D628" s="475"/>
      <c r="E628" s="481"/>
      <c r="F628" s="636"/>
      <c r="G628" s="636"/>
      <c r="H628" s="636"/>
      <c r="I628" s="481"/>
      <c r="J628" s="346">
        <v>2</v>
      </c>
      <c r="K628" s="347" t="s">
        <v>840</v>
      </c>
      <c r="L628" s="636"/>
      <c r="M628" s="595"/>
      <c r="N628" s="622"/>
      <c r="O628" s="477"/>
      <c r="P628" s="477"/>
      <c r="Q628" s="477"/>
      <c r="R628" s="595"/>
      <c r="S628" s="348" t="s">
        <v>169</v>
      </c>
      <c r="T628" s="348">
        <f>IFERROR(VLOOKUP($S628,#REF!,2,FALSE),0)</f>
        <v>0</v>
      </c>
      <c r="U628" s="477"/>
      <c r="V628" s="524"/>
      <c r="W628" s="524"/>
      <c r="X628" s="526"/>
      <c r="Y628" s="349"/>
      <c r="Z628" s="349"/>
      <c r="AA628" s="349"/>
      <c r="AB628" s="349"/>
      <c r="AC628" s="349"/>
      <c r="AD628" s="349"/>
      <c r="AE628" s="349"/>
      <c r="AF628" s="349"/>
      <c r="AG628" s="349"/>
      <c r="AH628" s="349"/>
      <c r="AI628" s="349"/>
      <c r="AJ628" s="349"/>
      <c r="AK628" s="349"/>
      <c r="AL628" s="349" t="str">
        <f>IFERROR(VLOOKUP(AB628,[1]CONTROLES!$A$5:$Y$200,2,FALSE),"")</f>
        <v/>
      </c>
      <c r="AM628" s="349"/>
      <c r="AN628" s="349"/>
      <c r="AO628" s="350" t="str">
        <f>IFERROR(VLOOKUP(Y628,CONTROLES!$A$6:$Y$25,24,FALSE),"")</f>
        <v/>
      </c>
      <c r="AP628" s="350" t="str">
        <f>IFERROR(VLOOKUP(Z628,CONTROLES!$A$6:$Y$25,24,FALSE),"")</f>
        <v/>
      </c>
      <c r="AQ628" s="350" t="str">
        <f>IFERROR(VLOOKUP(AA628,CONTROLES!$A$6:$Y$25,24,FALSE),"")</f>
        <v/>
      </c>
      <c r="AR628" s="350" t="str">
        <f>IFERROR(VLOOKUP(AB628,CONTROLES!$A$6:$Y$25,24,FALSE),"")</f>
        <v/>
      </c>
      <c r="AS628" s="349" t="str">
        <f>IFERROR(VLOOKUP(Y628,CONTROLES!$A$6:$Y$25,5,FALSE),"")</f>
        <v/>
      </c>
      <c r="AT628" s="349" t="str">
        <f>IFERROR(VLOOKUP(Z628,CONTROLES!$A$6:$Y$25,5,FALSE),"")</f>
        <v/>
      </c>
      <c r="AU628" s="349" t="str">
        <f>IFERROR(VLOOKUP(AA628,CONTROLES!$A$6:$Y$25,5,FALSE),"")</f>
        <v/>
      </c>
      <c r="AV628" s="349" t="str">
        <f>IFERROR(VLOOKUP(AB628,CONTROLES!$A$6:$Y$25,5,FALSE),"")</f>
        <v/>
      </c>
      <c r="AW628" s="351">
        <f t="shared" si="89"/>
        <v>0</v>
      </c>
      <c r="AX628" s="351">
        <f t="shared" si="90"/>
        <v>0</v>
      </c>
      <c r="AY628" s="529"/>
      <c r="AZ628" s="460"/>
      <c r="BA628" s="457"/>
      <c r="BB628" s="458"/>
      <c r="BC628" s="460"/>
      <c r="BD628" s="462"/>
      <c r="BE628" s="526"/>
      <c r="BF628" s="619"/>
      <c r="BG628" s="620"/>
      <c r="BH628" s="492"/>
      <c r="BI628" s="530"/>
      <c r="BJ628" s="475"/>
      <c r="BK628" s="475"/>
    </row>
    <row r="629" spans="1:63" ht="14.25" customHeight="1" x14ac:dyDescent="0.25">
      <c r="A629" s="564"/>
      <c r="B629" s="566"/>
      <c r="C629" s="595"/>
      <c r="D629" s="475"/>
      <c r="E629" s="481"/>
      <c r="F629" s="636"/>
      <c r="G629" s="636"/>
      <c r="H629" s="636"/>
      <c r="I629" s="481"/>
      <c r="J629" s="346"/>
      <c r="K629" s="347"/>
      <c r="L629" s="636"/>
      <c r="M629" s="595"/>
      <c r="N629" s="622"/>
      <c r="O629" s="477"/>
      <c r="P629" s="477"/>
      <c r="Q629" s="477"/>
      <c r="R629" s="595"/>
      <c r="S629" s="348"/>
      <c r="T629" s="348">
        <f>IFERROR(VLOOKUP($S629,#REF!,2,FALSE),0)</f>
        <v>0</v>
      </c>
      <c r="U629" s="477"/>
      <c r="V629" s="524"/>
      <c r="W629" s="524"/>
      <c r="X629" s="526"/>
      <c r="Y629" s="349"/>
      <c r="Z629" s="349"/>
      <c r="AA629" s="349"/>
      <c r="AB629" s="349"/>
      <c r="AC629" s="349"/>
      <c r="AD629" s="349"/>
      <c r="AE629" s="349"/>
      <c r="AF629" s="349"/>
      <c r="AG629" s="349"/>
      <c r="AH629" s="349"/>
      <c r="AI629" s="349"/>
      <c r="AJ629" s="349"/>
      <c r="AK629" s="349"/>
      <c r="AL629" s="349" t="str">
        <f>IFERROR(VLOOKUP(AB629,[1]CONTROLES!$A$5:$Y$200,2,FALSE),"")</f>
        <v/>
      </c>
      <c r="AM629" s="349"/>
      <c r="AN629" s="349"/>
      <c r="AO629" s="350" t="str">
        <f>IFERROR(VLOOKUP(Y629,CONTROLES!$A$6:$Y$25,24,FALSE),"")</f>
        <v/>
      </c>
      <c r="AP629" s="350" t="str">
        <f>IFERROR(VLOOKUP(Z629,CONTROLES!$A$6:$Y$25,24,FALSE),"")</f>
        <v/>
      </c>
      <c r="AQ629" s="350" t="str">
        <f>IFERROR(VLOOKUP(AA629,CONTROLES!$A$6:$Y$25,24,FALSE),"")</f>
        <v/>
      </c>
      <c r="AR629" s="350" t="str">
        <f>IFERROR(VLOOKUP(AB629,CONTROLES!$A$6:$Y$25,24,FALSE),"")</f>
        <v/>
      </c>
      <c r="AS629" s="349" t="str">
        <f>IFERROR(VLOOKUP(Y629,CONTROLES!$A$6:$Y$25,5,FALSE),"")</f>
        <v/>
      </c>
      <c r="AT629" s="349" t="str">
        <f>IFERROR(VLOOKUP(Z629,CONTROLES!$A$6:$Y$25,5,FALSE),"")</f>
        <v/>
      </c>
      <c r="AU629" s="349" t="str">
        <f>IFERROR(VLOOKUP(AA629,CONTROLES!$A$6:$Y$25,5,FALSE),"")</f>
        <v/>
      </c>
      <c r="AV629" s="349" t="str">
        <f>IFERROR(VLOOKUP(AB629,CONTROLES!$A$6:$Y$25,5,FALSE),"")</f>
        <v/>
      </c>
      <c r="AW629" s="351">
        <f t="shared" si="89"/>
        <v>0</v>
      </c>
      <c r="AX629" s="351">
        <f t="shared" si="90"/>
        <v>0</v>
      </c>
      <c r="AY629" s="529"/>
      <c r="AZ629" s="460"/>
      <c r="BA629" s="457"/>
      <c r="BB629" s="458"/>
      <c r="BC629" s="460"/>
      <c r="BD629" s="462"/>
      <c r="BE629" s="526"/>
      <c r="BF629" s="619"/>
      <c r="BG629" s="620"/>
      <c r="BH629" s="492"/>
      <c r="BI629" s="530"/>
      <c r="BJ629" s="475"/>
      <c r="BK629" s="475"/>
    </row>
    <row r="630" spans="1:63" ht="14.25" customHeight="1" x14ac:dyDescent="0.25">
      <c r="A630" s="564"/>
      <c r="B630" s="566"/>
      <c r="C630" s="595"/>
      <c r="D630" s="475"/>
      <c r="E630" s="481"/>
      <c r="F630" s="636"/>
      <c r="G630" s="636"/>
      <c r="H630" s="636"/>
      <c r="I630" s="481"/>
      <c r="J630" s="346"/>
      <c r="K630" s="347"/>
      <c r="L630" s="636"/>
      <c r="M630" s="595"/>
      <c r="N630" s="622"/>
      <c r="O630" s="477"/>
      <c r="P630" s="477"/>
      <c r="Q630" s="477"/>
      <c r="R630" s="595"/>
      <c r="S630" s="348"/>
      <c r="T630" s="348">
        <f>IFERROR(VLOOKUP($S630,#REF!,2,FALSE),0)</f>
        <v>0</v>
      </c>
      <c r="U630" s="477"/>
      <c r="V630" s="524"/>
      <c r="W630" s="524"/>
      <c r="X630" s="526"/>
      <c r="Y630" s="349"/>
      <c r="Z630" s="349"/>
      <c r="AA630" s="349"/>
      <c r="AB630" s="349"/>
      <c r="AC630" s="349"/>
      <c r="AD630" s="349"/>
      <c r="AE630" s="349"/>
      <c r="AF630" s="349"/>
      <c r="AG630" s="349"/>
      <c r="AH630" s="349"/>
      <c r="AI630" s="349"/>
      <c r="AJ630" s="349"/>
      <c r="AK630" s="349"/>
      <c r="AL630" s="349" t="str">
        <f>IFERROR(VLOOKUP(AB630,[1]CONTROLES!$A$5:$Y$200,2,FALSE),"")</f>
        <v/>
      </c>
      <c r="AM630" s="349"/>
      <c r="AN630" s="349"/>
      <c r="AO630" s="350" t="str">
        <f>IFERROR(VLOOKUP(Y630,CONTROLES!$A$6:$Y$25,24,FALSE),"")</f>
        <v/>
      </c>
      <c r="AP630" s="350" t="str">
        <f>IFERROR(VLOOKUP(Z630,CONTROLES!$A$6:$Y$25,24,FALSE),"")</f>
        <v/>
      </c>
      <c r="AQ630" s="350" t="str">
        <f>IFERROR(VLOOKUP(AA630,CONTROLES!$A$6:$Y$25,24,FALSE),"")</f>
        <v/>
      </c>
      <c r="AR630" s="350" t="str">
        <f>IFERROR(VLOOKUP(AB630,CONTROLES!$A$6:$Y$25,24,FALSE),"")</f>
        <v/>
      </c>
      <c r="AS630" s="349" t="str">
        <f>IFERROR(VLOOKUP(Y630,CONTROLES!$A$6:$Y$25,5,FALSE),"")</f>
        <v/>
      </c>
      <c r="AT630" s="349" t="str">
        <f>IFERROR(VLOOKUP(Z630,CONTROLES!$A$6:$Y$25,5,FALSE),"")</f>
        <v/>
      </c>
      <c r="AU630" s="349" t="str">
        <f>IFERROR(VLOOKUP(AA630,CONTROLES!$A$6:$Y$25,5,FALSE),"")</f>
        <v/>
      </c>
      <c r="AV630" s="349" t="str">
        <f>IFERROR(VLOOKUP(AB630,CONTROLES!$A$6:$Y$25,5,FALSE),"")</f>
        <v/>
      </c>
      <c r="AW630" s="351">
        <f t="shared" si="89"/>
        <v>0</v>
      </c>
      <c r="AX630" s="351">
        <f t="shared" si="90"/>
        <v>0</v>
      </c>
      <c r="AY630" s="529"/>
      <c r="AZ630" s="460"/>
      <c r="BA630" s="457"/>
      <c r="BB630" s="458"/>
      <c r="BC630" s="460"/>
      <c r="BD630" s="462"/>
      <c r="BE630" s="526"/>
      <c r="BF630" s="619"/>
      <c r="BG630" s="620"/>
      <c r="BH630" s="492"/>
      <c r="BI630" s="530"/>
      <c r="BJ630" s="475"/>
      <c r="BK630" s="475"/>
    </row>
    <row r="631" spans="1:63" ht="14.25" customHeight="1" x14ac:dyDescent="0.25">
      <c r="A631" s="564"/>
      <c r="B631" s="566"/>
      <c r="C631" s="595"/>
      <c r="D631" s="475"/>
      <c r="E631" s="481"/>
      <c r="F631" s="636"/>
      <c r="G631" s="636"/>
      <c r="H631" s="636"/>
      <c r="I631" s="481"/>
      <c r="J631" s="346"/>
      <c r="K631" s="347"/>
      <c r="L631" s="636"/>
      <c r="M631" s="595"/>
      <c r="N631" s="622"/>
      <c r="O631" s="477"/>
      <c r="P631" s="477"/>
      <c r="Q631" s="477"/>
      <c r="R631" s="595"/>
      <c r="S631" s="348"/>
      <c r="T631" s="348">
        <f>IFERROR(VLOOKUP($S631,#REF!,2,FALSE),0)</f>
        <v>0</v>
      </c>
      <c r="U631" s="477"/>
      <c r="V631" s="524"/>
      <c r="W631" s="524"/>
      <c r="X631" s="526"/>
      <c r="Y631" s="349"/>
      <c r="Z631" s="349"/>
      <c r="AA631" s="349"/>
      <c r="AB631" s="349"/>
      <c r="AC631" s="349"/>
      <c r="AD631" s="349"/>
      <c r="AE631" s="349"/>
      <c r="AF631" s="349"/>
      <c r="AG631" s="349"/>
      <c r="AH631" s="349"/>
      <c r="AI631" s="349"/>
      <c r="AJ631" s="349"/>
      <c r="AK631" s="349"/>
      <c r="AL631" s="349" t="str">
        <f>IFERROR(VLOOKUP(AB631,[1]CONTROLES!$A$5:$Y$200,2,FALSE),"")</f>
        <v/>
      </c>
      <c r="AM631" s="349"/>
      <c r="AN631" s="349"/>
      <c r="AO631" s="350" t="str">
        <f>IFERROR(VLOOKUP(Y631,CONTROLES!$A$6:$Y$25,24,FALSE),"")</f>
        <v/>
      </c>
      <c r="AP631" s="350" t="str">
        <f>IFERROR(VLOOKUP(Z631,CONTROLES!$A$6:$Y$25,24,FALSE),"")</f>
        <v/>
      </c>
      <c r="AQ631" s="350" t="str">
        <f>IFERROR(VLOOKUP(AA631,CONTROLES!$A$6:$Y$25,24,FALSE),"")</f>
        <v/>
      </c>
      <c r="AR631" s="350" t="str">
        <f>IFERROR(VLOOKUP(AB631,CONTROLES!$A$6:$Y$25,24,FALSE),"")</f>
        <v/>
      </c>
      <c r="AS631" s="349" t="str">
        <f>IFERROR(VLOOKUP(Y631,CONTROLES!$A$6:$Y$25,5,FALSE),"")</f>
        <v/>
      </c>
      <c r="AT631" s="349" t="str">
        <f>IFERROR(VLOOKUP(Z631,CONTROLES!$A$6:$Y$25,5,FALSE),"")</f>
        <v/>
      </c>
      <c r="AU631" s="349" t="str">
        <f>IFERROR(VLOOKUP(AA631,CONTROLES!$A$6:$Y$25,5,FALSE),"")</f>
        <v/>
      </c>
      <c r="AV631" s="349" t="str">
        <f>IFERROR(VLOOKUP(AB631,CONTROLES!$A$6:$Y$25,5,FALSE),"")</f>
        <v/>
      </c>
      <c r="AW631" s="351">
        <f t="shared" si="89"/>
        <v>0</v>
      </c>
      <c r="AX631" s="351">
        <f t="shared" si="90"/>
        <v>0</v>
      </c>
      <c r="AY631" s="529"/>
      <c r="AZ631" s="460"/>
      <c r="BA631" s="457"/>
      <c r="BB631" s="458"/>
      <c r="BC631" s="460"/>
      <c r="BD631" s="462"/>
      <c r="BE631" s="526"/>
      <c r="BF631" s="619"/>
      <c r="BG631" s="620"/>
      <c r="BH631" s="492"/>
      <c r="BI631" s="530"/>
      <c r="BJ631" s="475"/>
      <c r="BK631" s="475"/>
    </row>
    <row r="632" spans="1:63" ht="14.25" customHeight="1" x14ac:dyDescent="0.25">
      <c r="A632" s="564"/>
      <c r="B632" s="566"/>
      <c r="C632" s="595"/>
      <c r="D632" s="475"/>
      <c r="E632" s="481"/>
      <c r="F632" s="636"/>
      <c r="G632" s="636"/>
      <c r="H632" s="636"/>
      <c r="I632" s="481"/>
      <c r="J632" s="346"/>
      <c r="K632" s="347"/>
      <c r="L632" s="636"/>
      <c r="M632" s="595"/>
      <c r="N632" s="622"/>
      <c r="O632" s="477"/>
      <c r="P632" s="477"/>
      <c r="Q632" s="477"/>
      <c r="R632" s="595"/>
      <c r="S632" s="348"/>
      <c r="T632" s="348">
        <f>IFERROR(VLOOKUP($S632,#REF!,2,FALSE),0)</f>
        <v>0</v>
      </c>
      <c r="U632" s="477"/>
      <c r="V632" s="524"/>
      <c r="W632" s="524"/>
      <c r="X632" s="526"/>
      <c r="Y632" s="349"/>
      <c r="Z632" s="349"/>
      <c r="AA632" s="349"/>
      <c r="AB632" s="349"/>
      <c r="AC632" s="349"/>
      <c r="AD632" s="349"/>
      <c r="AE632" s="349"/>
      <c r="AF632" s="349"/>
      <c r="AG632" s="349"/>
      <c r="AH632" s="349"/>
      <c r="AI632" s="349"/>
      <c r="AJ632" s="349"/>
      <c r="AK632" s="349"/>
      <c r="AL632" s="349" t="str">
        <f>IFERROR(VLOOKUP(AB632,[1]CONTROLES!$A$5:$Y$200,2,FALSE),"")</f>
        <v/>
      </c>
      <c r="AM632" s="349"/>
      <c r="AN632" s="349"/>
      <c r="AO632" s="350" t="str">
        <f>IFERROR(VLOOKUP(Y632,CONTROLES!$A$6:$Y$25,24,FALSE),"")</f>
        <v/>
      </c>
      <c r="AP632" s="350" t="str">
        <f>IFERROR(VLOOKUP(Z632,CONTROLES!$A$6:$Y$25,24,FALSE),"")</f>
        <v/>
      </c>
      <c r="AQ632" s="350" t="str">
        <f>IFERROR(VLOOKUP(AA632,CONTROLES!$A$6:$Y$25,24,FALSE),"")</f>
        <v/>
      </c>
      <c r="AR632" s="350" t="str">
        <f>IFERROR(VLOOKUP(AB632,CONTROLES!$A$6:$Y$25,24,FALSE),"")</f>
        <v/>
      </c>
      <c r="AS632" s="349" t="str">
        <f>IFERROR(VLOOKUP(Y632,CONTROLES!$A$6:$Y$25,5,FALSE),"")</f>
        <v/>
      </c>
      <c r="AT632" s="349" t="str">
        <f>IFERROR(VLOOKUP(Z632,CONTROLES!$A$6:$Y$25,5,FALSE),"")</f>
        <v/>
      </c>
      <c r="AU632" s="349" t="str">
        <f>IFERROR(VLOOKUP(AA632,CONTROLES!$A$6:$Y$25,5,FALSE),"")</f>
        <v/>
      </c>
      <c r="AV632" s="349" t="str">
        <f>IFERROR(VLOOKUP(AB632,CONTROLES!$A$6:$Y$25,5,FALSE),"")</f>
        <v/>
      </c>
      <c r="AW632" s="351">
        <f t="shared" si="89"/>
        <v>0</v>
      </c>
      <c r="AX632" s="351">
        <f t="shared" si="90"/>
        <v>0</v>
      </c>
      <c r="AY632" s="529"/>
      <c r="AZ632" s="460"/>
      <c r="BA632" s="457"/>
      <c r="BB632" s="458"/>
      <c r="BC632" s="460"/>
      <c r="BD632" s="462"/>
      <c r="BE632" s="526"/>
      <c r="BF632" s="619"/>
      <c r="BG632" s="620"/>
      <c r="BH632" s="492"/>
      <c r="BI632" s="530"/>
      <c r="BJ632" s="475"/>
      <c r="BK632" s="475"/>
    </row>
    <row r="633" spans="1:63" ht="14.25" customHeight="1" x14ac:dyDescent="0.25">
      <c r="A633" s="564"/>
      <c r="B633" s="567"/>
      <c r="C633" s="595"/>
      <c r="D633" s="475"/>
      <c r="E633" s="482"/>
      <c r="F633" s="636"/>
      <c r="G633" s="636"/>
      <c r="H633" s="636"/>
      <c r="I633" s="482"/>
      <c r="J633" s="346"/>
      <c r="K633" s="347"/>
      <c r="L633" s="636"/>
      <c r="M633" s="595"/>
      <c r="N633" s="622"/>
      <c r="O633" s="477"/>
      <c r="P633" s="477"/>
      <c r="Q633" s="477"/>
      <c r="R633" s="595"/>
      <c r="S633" s="348"/>
      <c r="T633" s="348">
        <f>IFERROR(VLOOKUP($S633,#REF!,2,FALSE),0)</f>
        <v>0</v>
      </c>
      <c r="U633" s="477"/>
      <c r="V633" s="524"/>
      <c r="W633" s="524"/>
      <c r="X633" s="526"/>
      <c r="Y633" s="349"/>
      <c r="Z633" s="349"/>
      <c r="AA633" s="349"/>
      <c r="AB633" s="349"/>
      <c r="AC633" s="349"/>
      <c r="AD633" s="349"/>
      <c r="AE633" s="349"/>
      <c r="AF633" s="349"/>
      <c r="AG633" s="349"/>
      <c r="AH633" s="349"/>
      <c r="AI633" s="349"/>
      <c r="AJ633" s="349"/>
      <c r="AK633" s="349"/>
      <c r="AL633" s="349" t="str">
        <f>IFERROR(VLOOKUP(AB633,[1]CONTROLES!$A$5:$Y$200,2,FALSE),"")</f>
        <v/>
      </c>
      <c r="AM633" s="349"/>
      <c r="AN633" s="349"/>
      <c r="AO633" s="350" t="str">
        <f>IFERROR(VLOOKUP(Y633,CONTROLES!$A$6:$Y$25,24,FALSE),"")</f>
        <v/>
      </c>
      <c r="AP633" s="350" t="str">
        <f>IFERROR(VLOOKUP(Z633,CONTROLES!$A$6:$Y$25,24,FALSE),"")</f>
        <v/>
      </c>
      <c r="AQ633" s="350" t="str">
        <f>IFERROR(VLOOKUP(AA633,CONTROLES!$A$6:$Y$25,24,FALSE),"")</f>
        <v/>
      </c>
      <c r="AR633" s="350" t="str">
        <f>IFERROR(VLOOKUP(AB633,CONTROLES!$A$6:$Y$25,24,FALSE),"")</f>
        <v/>
      </c>
      <c r="AS633" s="349" t="str">
        <f>IFERROR(VLOOKUP(Y633,CONTROLES!$A$6:$Y$25,5,FALSE),"")</f>
        <v/>
      </c>
      <c r="AT633" s="349" t="str">
        <f>IFERROR(VLOOKUP(Z633,CONTROLES!$A$6:$Y$25,5,FALSE),"")</f>
        <v/>
      </c>
      <c r="AU633" s="349" t="str">
        <f>IFERROR(VLOOKUP(AA633,CONTROLES!$A$6:$Y$25,5,FALSE),"")</f>
        <v/>
      </c>
      <c r="AV633" s="349" t="str">
        <f>IFERROR(VLOOKUP(AB633,CONTROLES!$A$6:$Y$25,5,FALSE),"")</f>
        <v/>
      </c>
      <c r="AW633" s="351">
        <f t="shared" si="89"/>
        <v>0</v>
      </c>
      <c r="AX633" s="351">
        <f t="shared" si="90"/>
        <v>0</v>
      </c>
      <c r="AY633" s="551"/>
      <c r="AZ633" s="460"/>
      <c r="BA633" s="552"/>
      <c r="BB633" s="458"/>
      <c r="BC633" s="460"/>
      <c r="BD633" s="462"/>
      <c r="BE633" s="526"/>
      <c r="BF633" s="630"/>
      <c r="BG633" s="620"/>
      <c r="BH633" s="554"/>
      <c r="BI633" s="530"/>
      <c r="BJ633" s="475"/>
      <c r="BK633" s="475"/>
    </row>
    <row r="634" spans="1:63" s="166" customFormat="1" ht="14.25" customHeight="1" x14ac:dyDescent="0.25">
      <c r="A634" s="564">
        <f t="shared" ref="A634" si="125">A627+1</f>
        <v>90</v>
      </c>
      <c r="B634" s="565" t="s">
        <v>841</v>
      </c>
      <c r="C634" s="595" t="s">
        <v>767</v>
      </c>
      <c r="D634" s="475" t="s">
        <v>842</v>
      </c>
      <c r="E634" s="476" t="s">
        <v>843</v>
      </c>
      <c r="F634" s="636" t="s">
        <v>132</v>
      </c>
      <c r="G634" s="636" t="s">
        <v>133</v>
      </c>
      <c r="H634" s="636" t="s">
        <v>134</v>
      </c>
      <c r="I634" s="476" t="s">
        <v>844</v>
      </c>
      <c r="J634" s="346">
        <v>1</v>
      </c>
      <c r="K634" s="347" t="s">
        <v>845</v>
      </c>
      <c r="L634" s="595" t="s">
        <v>846</v>
      </c>
      <c r="M634" s="595" t="s">
        <v>218</v>
      </c>
      <c r="N634" s="622" t="s">
        <v>219</v>
      </c>
      <c r="O634" s="477" t="s">
        <v>685</v>
      </c>
      <c r="P634" s="477" t="s">
        <v>794</v>
      </c>
      <c r="Q634" s="477" t="s">
        <v>325</v>
      </c>
      <c r="R634" s="595" t="s">
        <v>297</v>
      </c>
      <c r="S634" s="348" t="s">
        <v>169</v>
      </c>
      <c r="T634" s="348">
        <f>IFERROR(VLOOKUP($S634,[1]TABLAS!$A$10:$B$14,2,FALSE),0)</f>
        <v>4</v>
      </c>
      <c r="U634" s="477" t="s">
        <v>145</v>
      </c>
      <c r="V634" s="524">
        <f>IFERROR(VLOOKUP($U627,[1]TABLAS!$A$2:$B$6,2,FALSE),0)</f>
        <v>3</v>
      </c>
      <c r="W634" s="524" t="str">
        <f t="shared" ref="W634" si="126">MAX($T634:$T640)&amp;V634</f>
        <v>43</v>
      </c>
      <c r="X634" s="526" t="str">
        <f>IF(OR(W634="11",W634="12",W634="21",W634="22",W634="31"),"BAJO",IF(OR(W634="13",W634="23",W634="32",W634="41"),"LEVE",IF(OR(W634="14",W634="15",W634="24",W634="33",W634="43",W634="42",W634="52",W634="51"),"MODERADO",IF(OR(W634="25",W634="34",W634="35",W634="44",W634="45",W634="53",W634="54",W634="55"),"IMPORTANTE"))))</f>
        <v>MODERADO</v>
      </c>
      <c r="Y634" s="349">
        <v>68</v>
      </c>
      <c r="Z634" s="349"/>
      <c r="AA634" s="349"/>
      <c r="AB634" s="349"/>
      <c r="AC634" s="349" t="str">
        <f>VLOOKUP(Y634,[1]CONTROLES!A$70:D$76,2,0)</f>
        <v xml:space="preserve">Notificacion al area de sistemas </v>
      </c>
      <c r="AD634" s="349"/>
      <c r="AE634" s="349"/>
      <c r="AF634" s="349"/>
      <c r="AG634" s="349"/>
      <c r="AH634" s="349"/>
      <c r="AI634" s="349"/>
      <c r="AJ634" s="349"/>
      <c r="AK634" s="349"/>
      <c r="AL634" s="349" t="str">
        <f>IFERROR(VLOOKUP(AB634,[1]CONTROLES!$A$5:$Y$200,2,FALSE),"")</f>
        <v/>
      </c>
      <c r="AM634" s="349"/>
      <c r="AN634" s="349"/>
      <c r="AO634" s="350" t="str">
        <f>IFERROR(VLOOKUP(Y634,CONTROLES!$A$6:$Y$25,24,FALSE),"")</f>
        <v/>
      </c>
      <c r="AP634" s="350" t="str">
        <f>IFERROR(VLOOKUP(Z634,CONTROLES!$A$6:$Y$25,24,FALSE),"")</f>
        <v/>
      </c>
      <c r="AQ634" s="350" t="str">
        <f>IFERROR(VLOOKUP(AA634,CONTROLES!$A$6:$Y$25,24,FALSE),"")</f>
        <v/>
      </c>
      <c r="AR634" s="350" t="str">
        <f>IFERROR(VLOOKUP(AB634,CONTROLES!$A$6:$Y$25,24,FALSE),"")</f>
        <v/>
      </c>
      <c r="AS634" s="349" t="str">
        <f>IFERROR(VLOOKUP(Y634,CONTROLES!$A$6:$Y$25,5,FALSE),"")</f>
        <v/>
      </c>
      <c r="AT634" s="349" t="str">
        <f>IFERROR(VLOOKUP(Z634,CONTROLES!$A$6:$Y$25,5,FALSE),"")</f>
        <v/>
      </c>
      <c r="AU634" s="349" t="str">
        <f>IFERROR(VLOOKUP(AA634,CONTROLES!$A$6:$Y$25,5,FALSE),"")</f>
        <v/>
      </c>
      <c r="AV634" s="349" t="str">
        <f>IFERROR(VLOOKUP(AB634,CONTROLES!$A$6:$Y$25,5,FALSE),"")</f>
        <v/>
      </c>
      <c r="AW634" s="351">
        <f t="shared" si="89"/>
        <v>0</v>
      </c>
      <c r="AX634" s="351">
        <f t="shared" si="90"/>
        <v>0</v>
      </c>
      <c r="AY634" s="528" t="str">
        <f t="shared" ref="AY634" si="127">IF(MAX(AX634:AX640)&gt;MAX(BF634:BF640),"Consecuencia",IF(MAX(AX634:AX640)&gt;MAX(BF634:BF640),"Probabilidad",""))</f>
        <v/>
      </c>
      <c r="AZ634" s="460">
        <f t="shared" ref="AZ634" si="128">IF(AY634="Probabilidad",MAX(BF634:BF640),MAX(AX634:AX640))</f>
        <v>0</v>
      </c>
      <c r="BA634" s="456" t="str" cm="1">
        <f t="array" ref="BA634">IF(OR(AY634="Consecuencia",AY634="Probabilidad"),IF(AZ634&lt;[1]CONTROLES!$AA$16:$AB$16,IF(AND(AZ634&gt;=[1]CONTROLES!$AA$15,AZ634&lt;[1]CONTROLES!$AB$15),[1]CONTROLES!$AC$15,IF(AND(AZ634&gt;=[1]CONTROLES!$AA$14,AZ634&lt;[1]CONTROLES!$AB$14),[1]CONTROLES!$AC$14,IF(AND(AZ634&gt;=[1]CONTROLES!$AA$13,AZ634&lt;[1]CONTROLES!$AB$13),[1]CONTROLES!$AC$13,IF(AND(AZ634&gt;=[1]CONTROLES!$AA$12,AZ634&lt;=[1]CONTROLES!$AB$12),[1]CONTROLES!$AC$12))))),"")</f>
        <v/>
      </c>
      <c r="BB634" s="458" t="s">
        <v>155</v>
      </c>
      <c r="BC634" s="460">
        <f>VLOOKUP(BB634,[1]TABLAS!$A$10:$B$14,2,FALSE)</f>
        <v>2</v>
      </c>
      <c r="BD634" s="462" t="s">
        <v>211</v>
      </c>
      <c r="BE634" s="526">
        <f>VLOOKUP(BD634,[1]TABLAS!$A$2:$B$6,2,FALSE)</f>
        <v>2</v>
      </c>
      <c r="BF634" s="618" t="str">
        <f t="shared" ref="BF634" si="129">BC634&amp;BE634</f>
        <v>22</v>
      </c>
      <c r="BG634" s="620" t="str">
        <f t="shared" ref="BG634" si="130">IF(OR(BF634="11",BF634="12",BF634="21",BF634="22",BF634="31"),"BAJO",IF(OR(BF634="13",BF634="23",BF634="32",BF634="41"),"LEVE",IF(OR(BF634="14",BF634="15",BF634="24",BF634="33",BF634="43",BF634="42",BF634="52",BF634="51"),"MODERADO",IF(OR(BF634="25",BF634="34",BF634="35",BF634="44",BF634="45",BF634="53",BF634="54",BF634="55"),"IMPORTANTE",""))))</f>
        <v>BAJO</v>
      </c>
      <c r="BH634" s="491" t="s">
        <v>148</v>
      </c>
      <c r="BI634" s="530" t="s">
        <v>189</v>
      </c>
      <c r="BJ634" s="475" t="str">
        <f t="shared" ref="BJ634" si="131">IF(BH634="SI","NO","SI")</f>
        <v>NO</v>
      </c>
      <c r="BK634" s="475"/>
    </row>
    <row r="635" spans="1:63" s="166" customFormat="1" ht="14.25" customHeight="1" x14ac:dyDescent="0.25">
      <c r="A635" s="564"/>
      <c r="B635" s="566"/>
      <c r="C635" s="595"/>
      <c r="D635" s="475"/>
      <c r="E635" s="481"/>
      <c r="F635" s="636"/>
      <c r="G635" s="636"/>
      <c r="H635" s="636"/>
      <c r="I635" s="481"/>
      <c r="J635" s="346">
        <v>2</v>
      </c>
      <c r="K635" s="347" t="s">
        <v>847</v>
      </c>
      <c r="L635" s="595"/>
      <c r="M635" s="595"/>
      <c r="N635" s="622"/>
      <c r="O635" s="477"/>
      <c r="P635" s="477"/>
      <c r="Q635" s="477"/>
      <c r="R635" s="595"/>
      <c r="S635" s="348" t="s">
        <v>169</v>
      </c>
      <c r="T635" s="348">
        <f>IFERROR(VLOOKUP($S635,[1]TABLAS!$A$10:$B$14,2,FALSE),0)</f>
        <v>4</v>
      </c>
      <c r="U635" s="477"/>
      <c r="V635" s="524"/>
      <c r="W635" s="524"/>
      <c r="X635" s="526"/>
      <c r="Y635" s="349">
        <v>68</v>
      </c>
      <c r="Z635" s="349"/>
      <c r="AA635" s="349"/>
      <c r="AB635" s="349"/>
      <c r="AC635" s="349" t="str">
        <f>VLOOKUP(Y635,[1]CONTROLES!A$70:D$76,2,0)</f>
        <v xml:space="preserve">Notificacion al area de sistemas </v>
      </c>
      <c r="AD635" s="349"/>
      <c r="AE635" s="349"/>
      <c r="AF635" s="349"/>
      <c r="AG635" s="349"/>
      <c r="AH635" s="349"/>
      <c r="AI635" s="349"/>
      <c r="AJ635" s="349"/>
      <c r="AK635" s="349"/>
      <c r="AL635" s="349" t="str">
        <f>IFERROR(VLOOKUP(AB635,[1]CONTROLES!$A$5:$Y$200,2,FALSE),"")</f>
        <v/>
      </c>
      <c r="AM635" s="349"/>
      <c r="AN635" s="349"/>
      <c r="AO635" s="350" t="str">
        <f>IFERROR(VLOOKUP(Y635,CONTROLES!$A$6:$Y$25,24,FALSE),"")</f>
        <v/>
      </c>
      <c r="AP635" s="350" t="str">
        <f>IFERROR(VLOOKUP(Z635,CONTROLES!$A$6:$Y$25,24,FALSE),"")</f>
        <v/>
      </c>
      <c r="AQ635" s="350" t="str">
        <f>IFERROR(VLOOKUP(AA635,CONTROLES!$A$6:$Y$25,24,FALSE),"")</f>
        <v/>
      </c>
      <c r="AR635" s="350" t="str">
        <f>IFERROR(VLOOKUP(AB635,CONTROLES!$A$6:$Y$25,24,FALSE),"")</f>
        <v/>
      </c>
      <c r="AS635" s="349" t="str">
        <f>IFERROR(VLOOKUP(Y635,CONTROLES!$A$6:$Y$25,5,FALSE),"")</f>
        <v/>
      </c>
      <c r="AT635" s="349" t="str">
        <f>IFERROR(VLOOKUP(Z635,CONTROLES!$A$6:$Y$25,5,FALSE),"")</f>
        <v/>
      </c>
      <c r="AU635" s="349" t="str">
        <f>IFERROR(VLOOKUP(AA635,CONTROLES!$A$6:$Y$25,5,FALSE),"")</f>
        <v/>
      </c>
      <c r="AV635" s="349" t="str">
        <f>IFERROR(VLOOKUP(AB635,CONTROLES!$A$6:$Y$25,5,FALSE),"")</f>
        <v/>
      </c>
      <c r="AW635" s="351">
        <f t="shared" si="89"/>
        <v>0</v>
      </c>
      <c r="AX635" s="351">
        <f t="shared" si="90"/>
        <v>0</v>
      </c>
      <c r="AY635" s="529"/>
      <c r="AZ635" s="460"/>
      <c r="BA635" s="457"/>
      <c r="BB635" s="458"/>
      <c r="BC635" s="460"/>
      <c r="BD635" s="462"/>
      <c r="BE635" s="526"/>
      <c r="BF635" s="619"/>
      <c r="BG635" s="620"/>
      <c r="BH635" s="492"/>
      <c r="BI635" s="530"/>
      <c r="BJ635" s="475"/>
      <c r="BK635" s="475"/>
    </row>
    <row r="636" spans="1:63" s="166" customFormat="1" ht="14.25" customHeight="1" x14ac:dyDescent="0.25">
      <c r="A636" s="564"/>
      <c r="B636" s="566"/>
      <c r="C636" s="595"/>
      <c r="D636" s="475"/>
      <c r="E636" s="481"/>
      <c r="F636" s="636"/>
      <c r="G636" s="636"/>
      <c r="H636" s="636"/>
      <c r="I636" s="481"/>
      <c r="J636" s="346">
        <v>3</v>
      </c>
      <c r="K636" s="347" t="s">
        <v>848</v>
      </c>
      <c r="L636" s="595"/>
      <c r="M636" s="595"/>
      <c r="N636" s="622"/>
      <c r="O636" s="477"/>
      <c r="P636" s="477"/>
      <c r="Q636" s="477"/>
      <c r="R636" s="595"/>
      <c r="S636" s="348" t="s">
        <v>155</v>
      </c>
      <c r="T636" s="348">
        <f>IFERROR(VLOOKUP($S636,[1]TABLAS!$A$10:$B$14,2,FALSE),0)</f>
        <v>2</v>
      </c>
      <c r="U636" s="477"/>
      <c r="V636" s="524"/>
      <c r="W636" s="524"/>
      <c r="X636" s="526"/>
      <c r="Y636" s="349">
        <v>3</v>
      </c>
      <c r="Z636" s="349"/>
      <c r="AA636" s="349"/>
      <c r="AB636" s="349"/>
      <c r="AC636" s="349" t="str">
        <f>VLOOKUP(Y636,[1]CONTROLES!$A$6:$Y$55,2,FALSE)</f>
        <v>Ejecución del plan de capacitaciones</v>
      </c>
      <c r="AD636" s="349"/>
      <c r="AE636" s="349"/>
      <c r="AF636" s="349"/>
      <c r="AG636" s="349"/>
      <c r="AH636" s="349"/>
      <c r="AI636" s="349"/>
      <c r="AJ636" s="349"/>
      <c r="AK636" s="349"/>
      <c r="AL636" s="349" t="str">
        <f>IFERROR(VLOOKUP(AB636,[1]CONTROLES!$A$5:$Y$200,2,FALSE),"")</f>
        <v/>
      </c>
      <c r="AM636" s="349"/>
      <c r="AN636" s="349"/>
      <c r="AO636" s="350">
        <f>IFERROR(VLOOKUP(Y636,CONTROLES!$A$6:$Y$25,24,FALSE),"")</f>
        <v>0.78</v>
      </c>
      <c r="AP636" s="350" t="str">
        <f>IFERROR(VLOOKUP(Z636,CONTROLES!$A$6:$Y$25,24,FALSE),"")</f>
        <v/>
      </c>
      <c r="AQ636" s="350" t="str">
        <f>IFERROR(VLOOKUP(AA636,CONTROLES!$A$6:$Y$25,24,FALSE),"")</f>
        <v/>
      </c>
      <c r="AR636" s="350" t="str">
        <f>IFERROR(VLOOKUP(AB636,CONTROLES!$A$6:$Y$25,24,FALSE),"")</f>
        <v/>
      </c>
      <c r="AS636" s="349" t="str">
        <f>IFERROR(VLOOKUP(Y636,CONTROLES!$A$6:$Y$25,5,FALSE),"")</f>
        <v>Probabilidad</v>
      </c>
      <c r="AT636" s="349" t="str">
        <f>IFERROR(VLOOKUP(Z636,CONTROLES!$A$6:$Y$25,5,FALSE),"")</f>
        <v/>
      </c>
      <c r="AU636" s="349" t="str">
        <f>IFERROR(VLOOKUP(AA636,CONTROLES!$A$6:$Y$25,5,FALSE),"")</f>
        <v/>
      </c>
      <c r="AV636" s="349" t="str">
        <f>IFERROR(VLOOKUP(AB636,CONTROLES!$A$6:$Y$25,5,FALSE),"")</f>
        <v/>
      </c>
      <c r="AW636" s="351">
        <f t="shared" si="89"/>
        <v>0.78</v>
      </c>
      <c r="AX636" s="351">
        <f t="shared" si="90"/>
        <v>0</v>
      </c>
      <c r="AY636" s="529"/>
      <c r="AZ636" s="460"/>
      <c r="BA636" s="457"/>
      <c r="BB636" s="458"/>
      <c r="BC636" s="460"/>
      <c r="BD636" s="462"/>
      <c r="BE636" s="526"/>
      <c r="BF636" s="619"/>
      <c r="BG636" s="620"/>
      <c r="BH636" s="492"/>
      <c r="BI636" s="530"/>
      <c r="BJ636" s="475"/>
      <c r="BK636" s="475"/>
    </row>
    <row r="637" spans="1:63" s="166" customFormat="1" ht="14.25" customHeight="1" x14ac:dyDescent="0.25">
      <c r="A637" s="564"/>
      <c r="B637" s="566"/>
      <c r="C637" s="595"/>
      <c r="D637" s="475"/>
      <c r="E637" s="481"/>
      <c r="F637" s="636"/>
      <c r="G637" s="636"/>
      <c r="H637" s="636"/>
      <c r="I637" s="481"/>
      <c r="J637" s="346"/>
      <c r="K637" s="347"/>
      <c r="L637" s="595"/>
      <c r="M637" s="595"/>
      <c r="N637" s="622"/>
      <c r="O637" s="477"/>
      <c r="P637" s="477"/>
      <c r="Q637" s="477"/>
      <c r="R637" s="595"/>
      <c r="S637" s="348"/>
      <c r="T637" s="348">
        <f>IFERROR(VLOOKUP($S637,#REF!,2,FALSE),0)</f>
        <v>0</v>
      </c>
      <c r="U637" s="477"/>
      <c r="V637" s="524"/>
      <c r="W637" s="524"/>
      <c r="X637" s="526"/>
      <c r="Y637" s="349"/>
      <c r="Z637" s="349"/>
      <c r="AA637" s="349"/>
      <c r="AB637" s="349"/>
      <c r="AC637" s="349"/>
      <c r="AD637" s="349"/>
      <c r="AE637" s="349"/>
      <c r="AF637" s="349"/>
      <c r="AG637" s="349"/>
      <c r="AH637" s="349"/>
      <c r="AI637" s="349"/>
      <c r="AJ637" s="349"/>
      <c r="AK637" s="349"/>
      <c r="AL637" s="349" t="str">
        <f>IFERROR(VLOOKUP(AB637,[1]CONTROLES!$A$5:$Y$200,2,FALSE),"")</f>
        <v/>
      </c>
      <c r="AM637" s="349"/>
      <c r="AN637" s="349"/>
      <c r="AO637" s="350" t="str">
        <f>IFERROR(VLOOKUP(Y637,CONTROLES!$A$6:$Y$25,24,FALSE),"")</f>
        <v/>
      </c>
      <c r="AP637" s="350" t="str">
        <f>IFERROR(VLOOKUP(Z637,CONTROLES!$A$6:$Y$25,24,FALSE),"")</f>
        <v/>
      </c>
      <c r="AQ637" s="350" t="str">
        <f>IFERROR(VLOOKUP(AA637,CONTROLES!$A$6:$Y$25,24,FALSE),"")</f>
        <v/>
      </c>
      <c r="AR637" s="350" t="str">
        <f>IFERROR(VLOOKUP(AB637,CONTROLES!$A$6:$Y$25,24,FALSE),"")</f>
        <v/>
      </c>
      <c r="AS637" s="349" t="str">
        <f>IFERROR(VLOOKUP(Y637,CONTROLES!$A$6:$Y$25,5,FALSE),"")</f>
        <v/>
      </c>
      <c r="AT637" s="349" t="str">
        <f>IFERROR(VLOOKUP(Z637,CONTROLES!$A$6:$Y$25,5,FALSE),"")</f>
        <v/>
      </c>
      <c r="AU637" s="349" t="str">
        <f>IFERROR(VLOOKUP(AA637,CONTROLES!$A$6:$Y$25,5,FALSE),"")</f>
        <v/>
      </c>
      <c r="AV637" s="349" t="str">
        <f>IFERROR(VLOOKUP(AB637,CONTROLES!$A$6:$Y$25,5,FALSE),"")</f>
        <v/>
      </c>
      <c r="AW637" s="351">
        <f t="shared" si="89"/>
        <v>0</v>
      </c>
      <c r="AX637" s="351">
        <f t="shared" si="90"/>
        <v>0</v>
      </c>
      <c r="AY637" s="529"/>
      <c r="AZ637" s="460"/>
      <c r="BA637" s="457"/>
      <c r="BB637" s="458"/>
      <c r="BC637" s="460"/>
      <c r="BD637" s="462"/>
      <c r="BE637" s="526"/>
      <c r="BF637" s="619"/>
      <c r="BG637" s="620"/>
      <c r="BH637" s="492"/>
      <c r="BI637" s="530"/>
      <c r="BJ637" s="475"/>
      <c r="BK637" s="475"/>
    </row>
    <row r="638" spans="1:63" s="166" customFormat="1" ht="14.25" customHeight="1" x14ac:dyDescent="0.25">
      <c r="A638" s="564"/>
      <c r="B638" s="566"/>
      <c r="C638" s="595"/>
      <c r="D638" s="475"/>
      <c r="E638" s="481"/>
      <c r="F638" s="636"/>
      <c r="G638" s="636"/>
      <c r="H638" s="636"/>
      <c r="I638" s="481"/>
      <c r="J638" s="346"/>
      <c r="K638" s="347"/>
      <c r="L638" s="595"/>
      <c r="M638" s="595"/>
      <c r="N638" s="622"/>
      <c r="O638" s="477"/>
      <c r="P638" s="477"/>
      <c r="Q638" s="477"/>
      <c r="R638" s="595"/>
      <c r="S638" s="348"/>
      <c r="T638" s="348">
        <f>IFERROR(VLOOKUP($S638,#REF!,2,FALSE),0)</f>
        <v>0</v>
      </c>
      <c r="U638" s="477"/>
      <c r="V638" s="524"/>
      <c r="W638" s="524"/>
      <c r="X638" s="526"/>
      <c r="Y638" s="349"/>
      <c r="Z638" s="349"/>
      <c r="AA638" s="349"/>
      <c r="AB638" s="349"/>
      <c r="AC638" s="349"/>
      <c r="AD638" s="349"/>
      <c r="AE638" s="349"/>
      <c r="AF638" s="349"/>
      <c r="AG638" s="349"/>
      <c r="AH638" s="349"/>
      <c r="AI638" s="349"/>
      <c r="AJ638" s="349"/>
      <c r="AK638" s="349"/>
      <c r="AL638" s="349" t="str">
        <f>IFERROR(VLOOKUP(AB638,[1]CONTROLES!$A$5:$Y$200,2,FALSE),"")</f>
        <v/>
      </c>
      <c r="AM638" s="349"/>
      <c r="AN638" s="349"/>
      <c r="AO638" s="350" t="str">
        <f>IFERROR(VLOOKUP(Y638,CONTROLES!$A$6:$Y$25,24,FALSE),"")</f>
        <v/>
      </c>
      <c r="AP638" s="350" t="str">
        <f>IFERROR(VLOOKUP(Z638,CONTROLES!$A$6:$Y$25,24,FALSE),"")</f>
        <v/>
      </c>
      <c r="AQ638" s="350" t="str">
        <f>IFERROR(VLOOKUP(AA638,CONTROLES!$A$6:$Y$25,24,FALSE),"")</f>
        <v/>
      </c>
      <c r="AR638" s="350" t="str">
        <f>IFERROR(VLOOKUP(AB638,CONTROLES!$A$6:$Y$25,24,FALSE),"")</f>
        <v/>
      </c>
      <c r="AS638" s="349" t="str">
        <f>IFERROR(VLOOKUP(Y638,CONTROLES!$A$6:$Y$25,5,FALSE),"")</f>
        <v/>
      </c>
      <c r="AT638" s="349" t="str">
        <f>IFERROR(VLOOKUP(Z638,CONTROLES!$A$6:$Y$25,5,FALSE),"")</f>
        <v/>
      </c>
      <c r="AU638" s="349" t="str">
        <f>IFERROR(VLOOKUP(AA638,CONTROLES!$A$6:$Y$25,5,FALSE),"")</f>
        <v/>
      </c>
      <c r="AV638" s="349" t="str">
        <f>IFERROR(VLOOKUP(AB638,CONTROLES!$A$6:$Y$25,5,FALSE),"")</f>
        <v/>
      </c>
      <c r="AW638" s="351">
        <f t="shared" si="89"/>
        <v>0</v>
      </c>
      <c r="AX638" s="351">
        <f t="shared" si="90"/>
        <v>0</v>
      </c>
      <c r="AY638" s="529"/>
      <c r="AZ638" s="460"/>
      <c r="BA638" s="457"/>
      <c r="BB638" s="458"/>
      <c r="BC638" s="460"/>
      <c r="BD638" s="462"/>
      <c r="BE638" s="526"/>
      <c r="BF638" s="619"/>
      <c r="BG638" s="620"/>
      <c r="BH638" s="492"/>
      <c r="BI638" s="530"/>
      <c r="BJ638" s="475"/>
      <c r="BK638" s="475"/>
    </row>
    <row r="639" spans="1:63" s="166" customFormat="1" ht="14.25" customHeight="1" x14ac:dyDescent="0.25">
      <c r="A639" s="564"/>
      <c r="B639" s="566"/>
      <c r="C639" s="595"/>
      <c r="D639" s="475"/>
      <c r="E639" s="481"/>
      <c r="F639" s="636"/>
      <c r="G639" s="636"/>
      <c r="H639" s="636"/>
      <c r="I639" s="481"/>
      <c r="J639" s="346"/>
      <c r="K639" s="347"/>
      <c r="L639" s="595"/>
      <c r="M639" s="595"/>
      <c r="N639" s="622"/>
      <c r="O639" s="477"/>
      <c r="P639" s="477"/>
      <c r="Q639" s="477"/>
      <c r="R639" s="595"/>
      <c r="S639" s="348"/>
      <c r="T639" s="348">
        <f>IFERROR(VLOOKUP($S639,#REF!,2,FALSE),0)</f>
        <v>0</v>
      </c>
      <c r="U639" s="477"/>
      <c r="V639" s="524"/>
      <c r="W639" s="524"/>
      <c r="X639" s="526"/>
      <c r="Y639" s="349"/>
      <c r="Z639" s="349"/>
      <c r="AA639" s="349"/>
      <c r="AB639" s="349"/>
      <c r="AC639" s="349"/>
      <c r="AD639" s="349"/>
      <c r="AE639" s="349"/>
      <c r="AF639" s="349"/>
      <c r="AG639" s="349"/>
      <c r="AH639" s="349"/>
      <c r="AI639" s="349"/>
      <c r="AJ639" s="349"/>
      <c r="AK639" s="349"/>
      <c r="AL639" s="349" t="str">
        <f>IFERROR(VLOOKUP(AB639,[1]CONTROLES!$A$5:$Y$200,2,FALSE),"")</f>
        <v/>
      </c>
      <c r="AM639" s="349"/>
      <c r="AN639" s="349"/>
      <c r="AO639" s="350" t="str">
        <f>IFERROR(VLOOKUP(Y639,CONTROLES!$A$6:$Y$25,24,FALSE),"")</f>
        <v/>
      </c>
      <c r="AP639" s="350" t="str">
        <f>IFERROR(VLOOKUP(Z639,CONTROLES!$A$6:$Y$25,24,FALSE),"")</f>
        <v/>
      </c>
      <c r="AQ639" s="350" t="str">
        <f>IFERROR(VLOOKUP(AA639,CONTROLES!$A$6:$Y$25,24,FALSE),"")</f>
        <v/>
      </c>
      <c r="AR639" s="350" t="str">
        <f>IFERROR(VLOOKUP(AB639,CONTROLES!$A$6:$Y$25,24,FALSE),"")</f>
        <v/>
      </c>
      <c r="AS639" s="349" t="str">
        <f>IFERROR(VLOOKUP(Y639,CONTROLES!$A$6:$Y$25,5,FALSE),"")</f>
        <v/>
      </c>
      <c r="AT639" s="349" t="str">
        <f>IFERROR(VLOOKUP(Z639,CONTROLES!$A$6:$Y$25,5,FALSE),"")</f>
        <v/>
      </c>
      <c r="AU639" s="349" t="str">
        <f>IFERROR(VLOOKUP(AA639,CONTROLES!$A$6:$Y$25,5,FALSE),"")</f>
        <v/>
      </c>
      <c r="AV639" s="349" t="str">
        <f>IFERROR(VLOOKUP(AB639,CONTROLES!$A$6:$Y$25,5,FALSE),"")</f>
        <v/>
      </c>
      <c r="AW639" s="351">
        <f t="shared" si="89"/>
        <v>0</v>
      </c>
      <c r="AX639" s="351">
        <f t="shared" si="90"/>
        <v>0</v>
      </c>
      <c r="AY639" s="529"/>
      <c r="AZ639" s="460"/>
      <c r="BA639" s="457"/>
      <c r="BB639" s="458"/>
      <c r="BC639" s="460"/>
      <c r="BD639" s="462"/>
      <c r="BE639" s="526"/>
      <c r="BF639" s="619"/>
      <c r="BG639" s="620"/>
      <c r="BH639" s="492"/>
      <c r="BI639" s="530"/>
      <c r="BJ639" s="475"/>
      <c r="BK639" s="475"/>
    </row>
    <row r="640" spans="1:63" s="166" customFormat="1" ht="27.75" customHeight="1" x14ac:dyDescent="0.25">
      <c r="A640" s="564"/>
      <c r="B640" s="567"/>
      <c r="C640" s="595"/>
      <c r="D640" s="475"/>
      <c r="E640" s="482"/>
      <c r="F640" s="636"/>
      <c r="G640" s="636"/>
      <c r="H640" s="636"/>
      <c r="I640" s="482"/>
      <c r="J640" s="346"/>
      <c r="K640" s="347"/>
      <c r="L640" s="595"/>
      <c r="M640" s="595"/>
      <c r="N640" s="622"/>
      <c r="O640" s="477"/>
      <c r="P640" s="477"/>
      <c r="Q640" s="477"/>
      <c r="R640" s="595"/>
      <c r="S640" s="348"/>
      <c r="T640" s="348">
        <f>IFERROR(VLOOKUP($S640,#REF!,2,FALSE),0)</f>
        <v>0</v>
      </c>
      <c r="U640" s="477"/>
      <c r="V640" s="524"/>
      <c r="W640" s="524"/>
      <c r="X640" s="526"/>
      <c r="Y640" s="349"/>
      <c r="Z640" s="349"/>
      <c r="AA640" s="349"/>
      <c r="AB640" s="349"/>
      <c r="AC640" s="349"/>
      <c r="AD640" s="349"/>
      <c r="AE640" s="349"/>
      <c r="AF640" s="349"/>
      <c r="AG640" s="349"/>
      <c r="AH640" s="349"/>
      <c r="AI640" s="349"/>
      <c r="AJ640" s="349"/>
      <c r="AK640" s="349"/>
      <c r="AL640" s="349" t="str">
        <f>IFERROR(VLOOKUP(AB640,[1]CONTROLES!$A$5:$Y$200,2,FALSE),"")</f>
        <v/>
      </c>
      <c r="AM640" s="349"/>
      <c r="AN640" s="349"/>
      <c r="AO640" s="350" t="str">
        <f>IFERROR(VLOOKUP(Y640,CONTROLES!$A$6:$Y$25,24,FALSE),"")</f>
        <v/>
      </c>
      <c r="AP640" s="350" t="str">
        <f>IFERROR(VLOOKUP(Z640,CONTROLES!$A$6:$Y$25,24,FALSE),"")</f>
        <v/>
      </c>
      <c r="AQ640" s="350" t="str">
        <f>IFERROR(VLOOKUP(AA640,CONTROLES!$A$6:$Y$25,24,FALSE),"")</f>
        <v/>
      </c>
      <c r="AR640" s="350" t="str">
        <f>IFERROR(VLOOKUP(AB640,CONTROLES!$A$6:$Y$25,24,FALSE),"")</f>
        <v/>
      </c>
      <c r="AS640" s="349" t="str">
        <f>IFERROR(VLOOKUP(Y640,CONTROLES!$A$6:$Y$25,5,FALSE),"")</f>
        <v/>
      </c>
      <c r="AT640" s="349" t="str">
        <f>IFERROR(VLOOKUP(Z640,CONTROLES!$A$6:$Y$25,5,FALSE),"")</f>
        <v/>
      </c>
      <c r="AU640" s="349" t="str">
        <f>IFERROR(VLOOKUP(AA640,CONTROLES!$A$6:$Y$25,5,FALSE),"")</f>
        <v/>
      </c>
      <c r="AV640" s="349" t="str">
        <f>IFERROR(VLOOKUP(AB640,CONTROLES!$A$6:$Y$25,5,FALSE),"")</f>
        <v/>
      </c>
      <c r="AW640" s="351">
        <f t="shared" si="89"/>
        <v>0</v>
      </c>
      <c r="AX640" s="351">
        <f t="shared" si="90"/>
        <v>0</v>
      </c>
      <c r="AY640" s="551"/>
      <c r="AZ640" s="460"/>
      <c r="BA640" s="552"/>
      <c r="BB640" s="458"/>
      <c r="BC640" s="460"/>
      <c r="BD640" s="462"/>
      <c r="BE640" s="526"/>
      <c r="BF640" s="630"/>
      <c r="BG640" s="620"/>
      <c r="BH640" s="554"/>
      <c r="BI640" s="530"/>
      <c r="BJ640" s="475"/>
      <c r="BK640" s="475"/>
    </row>
    <row r="641" spans="1:63" s="166" customFormat="1" ht="14.25" customHeight="1" x14ac:dyDescent="0.25">
      <c r="A641" s="564">
        <f t="shared" ref="A641" si="132">A634+1</f>
        <v>91</v>
      </c>
      <c r="B641" s="565" t="s">
        <v>849</v>
      </c>
      <c r="C641" s="595" t="s">
        <v>767</v>
      </c>
      <c r="D641" s="475" t="s">
        <v>850</v>
      </c>
      <c r="E641" s="476" t="s">
        <v>851</v>
      </c>
      <c r="F641" s="636" t="s">
        <v>132</v>
      </c>
      <c r="G641" s="636" t="s">
        <v>133</v>
      </c>
      <c r="H641" s="636" t="s">
        <v>134</v>
      </c>
      <c r="I641" s="476" t="s">
        <v>852</v>
      </c>
      <c r="J641" s="346">
        <v>1</v>
      </c>
      <c r="K641" s="347" t="s">
        <v>803</v>
      </c>
      <c r="L641" s="595" t="s">
        <v>853</v>
      </c>
      <c r="M641" s="595" t="s">
        <v>160</v>
      </c>
      <c r="N641" s="477" t="s">
        <v>226</v>
      </c>
      <c r="O641" s="477" t="s">
        <v>313</v>
      </c>
      <c r="P641" s="477" t="s">
        <v>794</v>
      </c>
      <c r="Q641" s="477" t="s">
        <v>325</v>
      </c>
      <c r="R641" s="595" t="s">
        <v>297</v>
      </c>
      <c r="S641" s="348" t="s">
        <v>164</v>
      </c>
      <c r="T641" s="348">
        <f>IFERROR(VLOOKUP($S641,[1]TABLAS!$A$10:$B$14,2,FALSE),0)</f>
        <v>1</v>
      </c>
      <c r="U641" s="477" t="s">
        <v>145</v>
      </c>
      <c r="V641" s="524">
        <f>IFERROR(VLOOKUP($U634,[1]TABLAS!$A$2:$B$6,2,FALSE),0)</f>
        <v>3</v>
      </c>
      <c r="W641" s="525" t="str">
        <f t="shared" ref="W641" si="133">MAX($T641:$T647)&amp;V641</f>
        <v>43</v>
      </c>
      <c r="X641" s="527" t="str">
        <f t="shared" ref="X641" si="134">IF(OR(W641="11",W641="12",W641="21",W641="22",W641="31"),"BAJO",IF(OR(W641="13",W641="23",W641="32",W641="41"),"LEVE",IF(OR(W641="14",W641="15",W641="24",W641="33",W641="43",W641="42",W641="52",W641="51"),"MODERADO",IF(OR(W641="25",W641="34",W641="35",W641="44",W641="45",W641="53",W641="54",W641="55"),"IMPORTANTE"))))</f>
        <v>MODERADO</v>
      </c>
      <c r="Y641" s="349">
        <v>3</v>
      </c>
      <c r="Z641" s="349"/>
      <c r="AA641" s="349"/>
      <c r="AB641" s="349"/>
      <c r="AC641" s="349" t="str">
        <f>VLOOKUP(Y641,[1]CONTROLES!$A$6:$Y$55,2,FALSE)</f>
        <v>Ejecución del plan de capacitaciones</v>
      </c>
      <c r="AD641" s="349"/>
      <c r="AE641" s="349"/>
      <c r="AF641" s="349"/>
      <c r="AG641" s="349"/>
      <c r="AH641" s="349"/>
      <c r="AI641" s="349"/>
      <c r="AJ641" s="349"/>
      <c r="AK641" s="349"/>
      <c r="AL641" s="349" t="str">
        <f>IFERROR(VLOOKUP(AB641,[1]CONTROLES!$A$5:$Y$200,2,FALSE),"")</f>
        <v/>
      </c>
      <c r="AM641" s="349"/>
      <c r="AN641" s="349"/>
      <c r="AO641" s="350">
        <f>IFERROR(VLOOKUP(Y641,CONTROLES!$A$6:$Y$25,24,FALSE),"")</f>
        <v>0.78</v>
      </c>
      <c r="AP641" s="350" t="str">
        <f>IFERROR(VLOOKUP(Z641,CONTROLES!$A$6:$Y$25,24,FALSE),"")</f>
        <v/>
      </c>
      <c r="AQ641" s="350" t="str">
        <f>IFERROR(VLOOKUP(AA641,CONTROLES!$A$6:$Y$25,24,FALSE),"")</f>
        <v/>
      </c>
      <c r="AR641" s="350" t="str">
        <f>IFERROR(VLOOKUP(AB641,CONTROLES!$A$6:$Y$25,24,FALSE),"")</f>
        <v/>
      </c>
      <c r="AS641" s="349" t="str">
        <f>IFERROR(VLOOKUP(Y641,CONTROLES!$A$6:$Y$25,5,FALSE),"")</f>
        <v>Probabilidad</v>
      </c>
      <c r="AT641" s="349" t="str">
        <f>IFERROR(VLOOKUP(Z641,CONTROLES!$A$6:$Y$25,5,FALSE),"")</f>
        <v/>
      </c>
      <c r="AU641" s="349" t="str">
        <f>IFERROR(VLOOKUP(AA641,CONTROLES!$A$6:$Y$25,5,FALSE),"")</f>
        <v/>
      </c>
      <c r="AV641" s="349" t="str">
        <f>IFERROR(VLOOKUP(AB641,CONTROLES!$A$6:$Y$25,5,FALSE),"")</f>
        <v/>
      </c>
      <c r="AW641" s="351">
        <f t="shared" si="89"/>
        <v>0.78</v>
      </c>
      <c r="AX641" s="351">
        <f t="shared" si="90"/>
        <v>0</v>
      </c>
      <c r="AY641" s="528" t="str">
        <f t="shared" ref="AY641" si="135">IF(MAX(AX641:AX647)&gt;MAX(BF641:BF647),"Consecuencia",IF(MAX(AX641:AX647)&gt;MAX(BF641:BF647),"Probabilidad",""))</f>
        <v/>
      </c>
      <c r="AZ641" s="460">
        <f t="shared" ref="AZ641" si="136">IF(AY641="Probabilidad",MAX(BF641:BF647),MAX(AX641:AX647))</f>
        <v>0</v>
      </c>
      <c r="BA641" s="456" t="str" cm="1">
        <f t="array" ref="BA641">IF(OR(AY641="Consecuencia",AY641="Probabilidad"),IF(AZ641&lt;[1]CONTROLES!$AA$16:$AB$16,IF(AND(AZ641&gt;=[1]CONTROLES!$AA$15,AZ641&lt;[1]CONTROLES!$AB$15),[1]CONTROLES!$AC$15,IF(AND(AZ641&gt;=[1]CONTROLES!$AA$14,AZ641&lt;[1]CONTROLES!$AB$14),[1]CONTROLES!$AC$14,IF(AND(AZ641&gt;=[1]CONTROLES!$AA$13,AZ641&lt;[1]CONTROLES!$AB$13),[1]CONTROLES!$AC$13,IF(AND(AZ641&gt;=[1]CONTROLES!$AA$12,AZ641&lt;=[1]CONTROLES!$AB$12),[1]CONTROLES!$AC$12))))),"")</f>
        <v/>
      </c>
      <c r="BB641" s="458" t="s">
        <v>155</v>
      </c>
      <c r="BC641" s="460">
        <f>VLOOKUP(BB641,[1]TABLAS!$A$10:$B$14,2,FALSE)</f>
        <v>2</v>
      </c>
      <c r="BD641" s="462" t="s">
        <v>211</v>
      </c>
      <c r="BE641" s="526">
        <f>VLOOKUP(BD641,[1]TABLAS!$A$2:$B$6,2,FALSE)</f>
        <v>2</v>
      </c>
      <c r="BF641" s="618" t="str">
        <f t="shared" ref="BF641" si="137">BC641&amp;BE641</f>
        <v>22</v>
      </c>
      <c r="BG641" s="620" t="str">
        <f t="shared" ref="BG641" si="138">IF(OR(BF641="11",BF641="12",BF641="21",BF641="22",BF641="31"),"BAJO",IF(OR(BF641="13",BF641="23",BF641="32",BF641="41"),"LEVE",IF(OR(BF641="14",BF641="15",BF641="24",BF641="33",BF641="43",BF641="42",BF641="52",BF641="51"),"MODERADO",IF(OR(BF641="25",BF641="34",BF641="35",BF641="44",BF641="45",BF641="53",BF641="54",BF641="55"),"IMPORTANTE",""))))</f>
        <v>BAJO</v>
      </c>
      <c r="BH641" s="491" t="s">
        <v>148</v>
      </c>
      <c r="BI641" s="530" t="s">
        <v>189</v>
      </c>
      <c r="BJ641" s="475" t="str">
        <f t="shared" ref="BJ641" si="139">IF(BH641="SI","NO","SI")</f>
        <v>NO</v>
      </c>
      <c r="BK641" s="475"/>
    </row>
    <row r="642" spans="1:63" s="166" customFormat="1" ht="14.25" customHeight="1" x14ac:dyDescent="0.25">
      <c r="A642" s="564"/>
      <c r="B642" s="566"/>
      <c r="C642" s="595"/>
      <c r="D642" s="475"/>
      <c r="E642" s="481"/>
      <c r="F642" s="636"/>
      <c r="G642" s="636"/>
      <c r="H642" s="636"/>
      <c r="I642" s="481"/>
      <c r="J642" s="346">
        <v>2</v>
      </c>
      <c r="K642" s="347" t="s">
        <v>854</v>
      </c>
      <c r="L642" s="595"/>
      <c r="M642" s="595"/>
      <c r="N642" s="477"/>
      <c r="O642" s="477"/>
      <c r="P642" s="477"/>
      <c r="Q642" s="477"/>
      <c r="R642" s="595"/>
      <c r="S642" s="348" t="s">
        <v>164</v>
      </c>
      <c r="T642" s="348">
        <f>IFERROR(VLOOKUP($S642,[1]TABLAS!$A$10:$B$14,2,FALSE),0)</f>
        <v>1</v>
      </c>
      <c r="U642" s="477"/>
      <c r="V642" s="524"/>
      <c r="W642" s="664"/>
      <c r="X642" s="640"/>
      <c r="Y642" s="349">
        <v>69</v>
      </c>
      <c r="Z642" s="349"/>
      <c r="AA642" s="349"/>
      <c r="AB642" s="349"/>
      <c r="AC642" s="349" t="str">
        <f>VLOOKUP(Y642,[1]CONTROLES!A$70:D$79,2,0)</f>
        <v xml:space="preserve">Correo de notificación de reporte a la empresa de mensajeria  </v>
      </c>
      <c r="AD642" s="349"/>
      <c r="AE642" s="349"/>
      <c r="AF642" s="349"/>
      <c r="AG642" s="349"/>
      <c r="AH642" s="349"/>
      <c r="AI642" s="349"/>
      <c r="AJ642" s="349"/>
      <c r="AK642" s="349"/>
      <c r="AL642" s="349" t="str">
        <f>IFERROR(VLOOKUP(AB642,[1]CONTROLES!$A$5:$Y$200,2,FALSE),"")</f>
        <v/>
      </c>
      <c r="AM642" s="349"/>
      <c r="AN642" s="349"/>
      <c r="AO642" s="350" t="str">
        <f>IFERROR(VLOOKUP(Y642,CONTROLES!$A$6:$Y$25,24,FALSE),"")</f>
        <v/>
      </c>
      <c r="AP642" s="350" t="str">
        <f>IFERROR(VLOOKUP(Z642,CONTROLES!$A$6:$Y$25,24,FALSE),"")</f>
        <v/>
      </c>
      <c r="AQ642" s="350" t="str">
        <f>IFERROR(VLOOKUP(AA642,CONTROLES!$A$6:$Y$25,24,FALSE),"")</f>
        <v/>
      </c>
      <c r="AR642" s="350" t="str">
        <f>IFERROR(VLOOKUP(AB642,CONTROLES!$A$6:$Y$25,24,FALSE),"")</f>
        <v/>
      </c>
      <c r="AS642" s="349" t="str">
        <f>IFERROR(VLOOKUP(Y642,CONTROLES!$A$6:$Y$25,5,FALSE),"")</f>
        <v/>
      </c>
      <c r="AT642" s="349" t="str">
        <f>IFERROR(VLOOKUP(Z642,CONTROLES!$A$6:$Y$25,5,FALSE),"")</f>
        <v/>
      </c>
      <c r="AU642" s="349" t="str">
        <f>IFERROR(VLOOKUP(AA642,CONTROLES!$A$6:$Y$25,5,FALSE),"")</f>
        <v/>
      </c>
      <c r="AV642" s="349" t="str">
        <f>IFERROR(VLOOKUP(AB642,CONTROLES!$A$6:$Y$25,5,FALSE),"")</f>
        <v/>
      </c>
      <c r="AW642" s="351">
        <f t="shared" si="89"/>
        <v>0</v>
      </c>
      <c r="AX642" s="351">
        <f t="shared" si="90"/>
        <v>0</v>
      </c>
      <c r="AY642" s="529"/>
      <c r="AZ642" s="460"/>
      <c r="BA642" s="457"/>
      <c r="BB642" s="458"/>
      <c r="BC642" s="460"/>
      <c r="BD642" s="462"/>
      <c r="BE642" s="526"/>
      <c r="BF642" s="619"/>
      <c r="BG642" s="620"/>
      <c r="BH642" s="492"/>
      <c r="BI642" s="530"/>
      <c r="BJ642" s="475"/>
      <c r="BK642" s="475"/>
    </row>
    <row r="643" spans="1:63" s="166" customFormat="1" ht="14.25" customHeight="1" x14ac:dyDescent="0.25">
      <c r="A643" s="564"/>
      <c r="B643" s="566"/>
      <c r="C643" s="595"/>
      <c r="D643" s="475"/>
      <c r="E643" s="481"/>
      <c r="F643" s="636"/>
      <c r="G643" s="636"/>
      <c r="H643" s="636"/>
      <c r="I643" s="481"/>
      <c r="J643" s="346">
        <v>3</v>
      </c>
      <c r="K643" s="347" t="s">
        <v>855</v>
      </c>
      <c r="L643" s="595"/>
      <c r="M643" s="595"/>
      <c r="N643" s="477"/>
      <c r="O643" s="477"/>
      <c r="P643" s="477"/>
      <c r="Q643" s="477"/>
      <c r="R643" s="595"/>
      <c r="S643" s="348" t="s">
        <v>169</v>
      </c>
      <c r="T643" s="348">
        <f>IFERROR(VLOOKUP($S643,[1]TABLAS!$A$10:$B$14,2,FALSE),0)</f>
        <v>4</v>
      </c>
      <c r="U643" s="477"/>
      <c r="V643" s="524"/>
      <c r="W643" s="664"/>
      <c r="X643" s="640"/>
      <c r="Y643" s="349">
        <v>70</v>
      </c>
      <c r="Z643" s="349"/>
      <c r="AA643" s="349"/>
      <c r="AB643" s="349"/>
      <c r="AC643" s="349" t="e">
        <f>VLOOKUP(Y643,[1]CONTROLES!A$70:D$72,2,0)</f>
        <v>#N/A</v>
      </c>
      <c r="AD643" s="349"/>
      <c r="AE643" s="349"/>
      <c r="AF643" s="349"/>
      <c r="AG643" s="349"/>
      <c r="AH643" s="349"/>
      <c r="AI643" s="349"/>
      <c r="AJ643" s="349"/>
      <c r="AK643" s="349"/>
      <c r="AL643" s="349" t="str">
        <f>IFERROR(VLOOKUP(AB643,[1]CONTROLES!$A$5:$Y$200,2,FALSE),"")</f>
        <v/>
      </c>
      <c r="AM643" s="349"/>
      <c r="AN643" s="349"/>
      <c r="AO643" s="350" t="str">
        <f>IFERROR(VLOOKUP(Y643,CONTROLES!$A$6:$Y$25,24,FALSE),"")</f>
        <v/>
      </c>
      <c r="AP643" s="350" t="str">
        <f>IFERROR(VLOOKUP(Z643,CONTROLES!$A$6:$Y$25,24,FALSE),"")</f>
        <v/>
      </c>
      <c r="AQ643" s="350" t="str">
        <f>IFERROR(VLOOKUP(AA643,CONTROLES!$A$6:$Y$25,24,FALSE),"")</f>
        <v/>
      </c>
      <c r="AR643" s="350" t="str">
        <f>IFERROR(VLOOKUP(AB643,CONTROLES!$A$6:$Y$25,24,FALSE),"")</f>
        <v/>
      </c>
      <c r="AS643" s="349" t="str">
        <f>IFERROR(VLOOKUP(Y643,CONTROLES!$A$6:$Y$25,5,FALSE),"")</f>
        <v/>
      </c>
      <c r="AT643" s="349" t="str">
        <f>IFERROR(VLOOKUP(Z643,CONTROLES!$A$6:$Y$25,5,FALSE),"")</f>
        <v/>
      </c>
      <c r="AU643" s="349" t="str">
        <f>IFERROR(VLOOKUP(AA643,CONTROLES!$A$6:$Y$25,5,FALSE),"")</f>
        <v/>
      </c>
      <c r="AV643" s="349" t="str">
        <f>IFERROR(VLOOKUP(AB643,CONTROLES!$A$6:$Y$25,5,FALSE),"")</f>
        <v/>
      </c>
      <c r="AW643" s="351">
        <f t="shared" si="89"/>
        <v>0</v>
      </c>
      <c r="AX643" s="351">
        <f t="shared" si="90"/>
        <v>0</v>
      </c>
      <c r="AY643" s="529"/>
      <c r="AZ643" s="460"/>
      <c r="BA643" s="457"/>
      <c r="BB643" s="458"/>
      <c r="BC643" s="460"/>
      <c r="BD643" s="462"/>
      <c r="BE643" s="526"/>
      <c r="BF643" s="619"/>
      <c r="BG643" s="620"/>
      <c r="BH643" s="492"/>
      <c r="BI643" s="530"/>
      <c r="BJ643" s="475"/>
      <c r="BK643" s="475"/>
    </row>
    <row r="644" spans="1:63" s="166" customFormat="1" ht="14.25" customHeight="1" x14ac:dyDescent="0.25">
      <c r="A644" s="564"/>
      <c r="B644" s="566"/>
      <c r="C644" s="595"/>
      <c r="D644" s="475"/>
      <c r="E644" s="481"/>
      <c r="F644" s="636"/>
      <c r="G644" s="636"/>
      <c r="H644" s="636"/>
      <c r="I644" s="481"/>
      <c r="J644" s="346">
        <v>4</v>
      </c>
      <c r="K644" s="347" t="s">
        <v>856</v>
      </c>
      <c r="L644" s="595"/>
      <c r="M644" s="595"/>
      <c r="N644" s="477"/>
      <c r="O644" s="477"/>
      <c r="P644" s="477"/>
      <c r="Q644" s="477"/>
      <c r="R644" s="595"/>
      <c r="S644" s="348" t="s">
        <v>164</v>
      </c>
      <c r="T644" s="348">
        <f>IFERROR(VLOOKUP($S644,[1]TABLAS!$A$10:$B$14,2,FALSE),0)</f>
        <v>1</v>
      </c>
      <c r="U644" s="477"/>
      <c r="V644" s="524"/>
      <c r="W644" s="664"/>
      <c r="X644" s="640"/>
      <c r="Y644" s="349">
        <v>3</v>
      </c>
      <c r="Z644" s="349"/>
      <c r="AA644" s="349"/>
      <c r="AB644" s="349"/>
      <c r="AC644" s="349" t="str">
        <f>VLOOKUP(Y644,[1]CONTROLES!$A$6:$Y$55,2,FALSE)</f>
        <v>Ejecución del plan de capacitaciones</v>
      </c>
      <c r="AD644" s="349"/>
      <c r="AE644" s="349"/>
      <c r="AF644" s="349"/>
      <c r="AG644" s="349"/>
      <c r="AH644" s="349"/>
      <c r="AI644" s="349"/>
      <c r="AJ644" s="349"/>
      <c r="AK644" s="349"/>
      <c r="AL644" s="349" t="str">
        <f>IFERROR(VLOOKUP(AB644,[1]CONTROLES!$A$5:$Y$200,2,FALSE),"")</f>
        <v/>
      </c>
      <c r="AM644" s="349"/>
      <c r="AN644" s="349"/>
      <c r="AO644" s="350">
        <f>IFERROR(VLOOKUP(Y644,CONTROLES!$A$6:$Y$25,24,FALSE),"")</f>
        <v>0.78</v>
      </c>
      <c r="AP644" s="350" t="str">
        <f>IFERROR(VLOOKUP(Z644,CONTROLES!$A$6:$Y$25,24,FALSE),"")</f>
        <v/>
      </c>
      <c r="AQ644" s="350" t="str">
        <f>IFERROR(VLOOKUP(AA644,CONTROLES!$A$6:$Y$25,24,FALSE),"")</f>
        <v/>
      </c>
      <c r="AR644" s="350" t="str">
        <f>IFERROR(VLOOKUP(AB644,CONTROLES!$A$6:$Y$25,24,FALSE),"")</f>
        <v/>
      </c>
      <c r="AS644" s="349" t="str">
        <f>IFERROR(VLOOKUP(Y644,CONTROLES!$A$6:$Y$25,5,FALSE),"")</f>
        <v>Probabilidad</v>
      </c>
      <c r="AT644" s="349" t="str">
        <f>IFERROR(VLOOKUP(Z644,CONTROLES!$A$6:$Y$25,5,FALSE),"")</f>
        <v/>
      </c>
      <c r="AU644" s="349" t="str">
        <f>IFERROR(VLOOKUP(AA644,CONTROLES!$A$6:$Y$25,5,FALSE),"")</f>
        <v/>
      </c>
      <c r="AV644" s="349" t="str">
        <f>IFERROR(VLOOKUP(AB644,CONTROLES!$A$6:$Y$25,5,FALSE),"")</f>
        <v/>
      </c>
      <c r="AW644" s="351">
        <f t="shared" si="89"/>
        <v>0.78</v>
      </c>
      <c r="AX644" s="351">
        <f t="shared" si="90"/>
        <v>0</v>
      </c>
      <c r="AY644" s="529"/>
      <c r="AZ644" s="460"/>
      <c r="BA644" s="457"/>
      <c r="BB644" s="458"/>
      <c r="BC644" s="460"/>
      <c r="BD644" s="462"/>
      <c r="BE644" s="526"/>
      <c r="BF644" s="619"/>
      <c r="BG644" s="620"/>
      <c r="BH644" s="492"/>
      <c r="BI644" s="530"/>
      <c r="BJ644" s="475"/>
      <c r="BK644" s="475"/>
    </row>
    <row r="645" spans="1:63" s="166" customFormat="1" ht="14.25" customHeight="1" x14ac:dyDescent="0.25">
      <c r="A645" s="564"/>
      <c r="B645" s="566"/>
      <c r="C645" s="595"/>
      <c r="D645" s="475"/>
      <c r="E645" s="481"/>
      <c r="F645" s="636"/>
      <c r="G645" s="636"/>
      <c r="H645" s="636"/>
      <c r="I645" s="481"/>
      <c r="J645" s="346"/>
      <c r="K645" s="347"/>
      <c r="L645" s="595"/>
      <c r="M645" s="595"/>
      <c r="N645" s="477"/>
      <c r="O645" s="477"/>
      <c r="P645" s="477"/>
      <c r="Q645" s="477"/>
      <c r="R645" s="595"/>
      <c r="S645" s="348"/>
      <c r="T645" s="348">
        <f>IFERROR(VLOOKUP($S645,#REF!,2,FALSE),0)</f>
        <v>0</v>
      </c>
      <c r="U645" s="477"/>
      <c r="V645" s="524"/>
      <c r="W645" s="664"/>
      <c r="X645" s="640"/>
      <c r="Y645" s="349"/>
      <c r="Z645" s="349"/>
      <c r="AA645" s="349"/>
      <c r="AB645" s="349"/>
      <c r="AC645" s="349"/>
      <c r="AD645" s="349"/>
      <c r="AE645" s="349"/>
      <c r="AF645" s="349"/>
      <c r="AG645" s="349"/>
      <c r="AH645" s="349"/>
      <c r="AI645" s="349"/>
      <c r="AJ645" s="349"/>
      <c r="AK645" s="349"/>
      <c r="AL645" s="349" t="str">
        <f>IFERROR(VLOOKUP(AB645,[1]CONTROLES!$A$5:$Y$200,2,FALSE),"")</f>
        <v/>
      </c>
      <c r="AM645" s="349"/>
      <c r="AN645" s="349"/>
      <c r="AO645" s="350" t="str">
        <f>IFERROR(VLOOKUP(Y645,CONTROLES!$A$6:$Y$25,24,FALSE),"")</f>
        <v/>
      </c>
      <c r="AP645" s="350" t="str">
        <f>IFERROR(VLOOKUP(Z645,CONTROLES!$A$6:$Y$25,24,FALSE),"")</f>
        <v/>
      </c>
      <c r="AQ645" s="350" t="str">
        <f>IFERROR(VLOOKUP(AA645,CONTROLES!$A$6:$Y$25,24,FALSE),"")</f>
        <v/>
      </c>
      <c r="AR645" s="350" t="str">
        <f>IFERROR(VLOOKUP(AB645,CONTROLES!$A$6:$Y$25,24,FALSE),"")</f>
        <v/>
      </c>
      <c r="AS645" s="349" t="str">
        <f>IFERROR(VLOOKUP(Y645,CONTROLES!$A$6:$Y$25,5,FALSE),"")</f>
        <v/>
      </c>
      <c r="AT645" s="349" t="str">
        <f>IFERROR(VLOOKUP(Z645,CONTROLES!$A$6:$Y$25,5,FALSE),"")</f>
        <v/>
      </c>
      <c r="AU645" s="349" t="str">
        <f>IFERROR(VLOOKUP(AA645,CONTROLES!$A$6:$Y$25,5,FALSE),"")</f>
        <v/>
      </c>
      <c r="AV645" s="349" t="str">
        <f>IFERROR(VLOOKUP(AB645,CONTROLES!$A$6:$Y$25,5,FALSE),"")</f>
        <v/>
      </c>
      <c r="AW645" s="351">
        <f t="shared" si="89"/>
        <v>0</v>
      </c>
      <c r="AX645" s="351">
        <f t="shared" si="90"/>
        <v>0</v>
      </c>
      <c r="AY645" s="529"/>
      <c r="AZ645" s="460"/>
      <c r="BA645" s="457"/>
      <c r="BB645" s="458"/>
      <c r="BC645" s="460"/>
      <c r="BD645" s="462"/>
      <c r="BE645" s="526"/>
      <c r="BF645" s="619"/>
      <c r="BG645" s="620"/>
      <c r="BH645" s="492"/>
      <c r="BI645" s="530"/>
      <c r="BJ645" s="475"/>
      <c r="BK645" s="475"/>
    </row>
    <row r="646" spans="1:63" s="166" customFormat="1" ht="14.25" customHeight="1" x14ac:dyDescent="0.25">
      <c r="A646" s="564"/>
      <c r="B646" s="566"/>
      <c r="C646" s="595"/>
      <c r="D646" s="475"/>
      <c r="E646" s="481"/>
      <c r="F646" s="636"/>
      <c r="G646" s="636"/>
      <c r="H646" s="636"/>
      <c r="I646" s="481"/>
      <c r="J646" s="346"/>
      <c r="K646" s="347"/>
      <c r="L646" s="595"/>
      <c r="M646" s="595"/>
      <c r="N646" s="477"/>
      <c r="O646" s="477"/>
      <c r="P646" s="477"/>
      <c r="Q646" s="477"/>
      <c r="R646" s="595"/>
      <c r="S646" s="348"/>
      <c r="T646" s="348">
        <f>IFERROR(VLOOKUP($S646,#REF!,2,FALSE),0)</f>
        <v>0</v>
      </c>
      <c r="U646" s="477"/>
      <c r="V646" s="524"/>
      <c r="W646" s="664"/>
      <c r="X646" s="640"/>
      <c r="Y646" s="349"/>
      <c r="Z646" s="349"/>
      <c r="AA646" s="349"/>
      <c r="AB646" s="349"/>
      <c r="AC646" s="349"/>
      <c r="AD646" s="349"/>
      <c r="AE646" s="349"/>
      <c r="AF646" s="349"/>
      <c r="AG646" s="349"/>
      <c r="AH646" s="349"/>
      <c r="AI646" s="349"/>
      <c r="AJ646" s="349"/>
      <c r="AK646" s="349"/>
      <c r="AL646" s="349" t="str">
        <f>IFERROR(VLOOKUP(AB646,[1]CONTROLES!$A$5:$Y$200,2,FALSE),"")</f>
        <v/>
      </c>
      <c r="AM646" s="349"/>
      <c r="AN646" s="349"/>
      <c r="AO646" s="350" t="str">
        <f>IFERROR(VLOOKUP(Y646,CONTROLES!$A$6:$Y$25,24,FALSE),"")</f>
        <v/>
      </c>
      <c r="AP646" s="350" t="str">
        <f>IFERROR(VLOOKUP(Z646,CONTROLES!$A$6:$Y$25,24,FALSE),"")</f>
        <v/>
      </c>
      <c r="AQ646" s="350" t="str">
        <f>IFERROR(VLOOKUP(AA646,CONTROLES!$A$6:$Y$25,24,FALSE),"")</f>
        <v/>
      </c>
      <c r="AR646" s="350" t="str">
        <f>IFERROR(VLOOKUP(AB646,CONTROLES!$A$6:$Y$25,24,FALSE),"")</f>
        <v/>
      </c>
      <c r="AS646" s="349" t="str">
        <f>IFERROR(VLOOKUP(Y646,CONTROLES!$A$6:$Y$25,5,FALSE),"")</f>
        <v/>
      </c>
      <c r="AT646" s="349" t="str">
        <f>IFERROR(VLOOKUP(Z646,CONTROLES!$A$6:$Y$25,5,FALSE),"")</f>
        <v/>
      </c>
      <c r="AU646" s="349" t="str">
        <f>IFERROR(VLOOKUP(AA646,CONTROLES!$A$6:$Y$25,5,FALSE),"")</f>
        <v/>
      </c>
      <c r="AV646" s="349" t="str">
        <f>IFERROR(VLOOKUP(AB646,CONTROLES!$A$6:$Y$25,5,FALSE),"")</f>
        <v/>
      </c>
      <c r="AW646" s="351">
        <f t="shared" si="89"/>
        <v>0</v>
      </c>
      <c r="AX646" s="351">
        <f t="shared" si="90"/>
        <v>0</v>
      </c>
      <c r="AY646" s="529"/>
      <c r="AZ646" s="460"/>
      <c r="BA646" s="457"/>
      <c r="BB646" s="458"/>
      <c r="BC646" s="460"/>
      <c r="BD646" s="462"/>
      <c r="BE646" s="526"/>
      <c r="BF646" s="619"/>
      <c r="BG646" s="620"/>
      <c r="BH646" s="492"/>
      <c r="BI646" s="530"/>
      <c r="BJ646" s="475"/>
      <c r="BK646" s="475"/>
    </row>
    <row r="647" spans="1:63" s="166" customFormat="1" ht="23.25" customHeight="1" x14ac:dyDescent="0.25">
      <c r="A647" s="564"/>
      <c r="B647" s="567"/>
      <c r="C647" s="595"/>
      <c r="D647" s="475"/>
      <c r="E647" s="482"/>
      <c r="F647" s="636"/>
      <c r="G647" s="636"/>
      <c r="H647" s="636"/>
      <c r="I647" s="482"/>
      <c r="J647" s="346"/>
      <c r="K647" s="347"/>
      <c r="L647" s="595"/>
      <c r="M647" s="595"/>
      <c r="N647" s="477"/>
      <c r="O647" s="477"/>
      <c r="P647" s="477"/>
      <c r="Q647" s="477"/>
      <c r="R647" s="595"/>
      <c r="S647" s="348"/>
      <c r="T647" s="348">
        <f>IFERROR(VLOOKUP($S647,#REF!,2,FALSE),0)</f>
        <v>0</v>
      </c>
      <c r="U647" s="477"/>
      <c r="V647" s="524"/>
      <c r="W647" s="665"/>
      <c r="X647" s="641"/>
      <c r="Y647" s="349"/>
      <c r="Z647" s="349"/>
      <c r="AA647" s="349"/>
      <c r="AB647" s="349"/>
      <c r="AC647" s="349"/>
      <c r="AD647" s="349"/>
      <c r="AE647" s="349"/>
      <c r="AF647" s="349"/>
      <c r="AG647" s="349"/>
      <c r="AH647" s="349"/>
      <c r="AI647" s="349"/>
      <c r="AJ647" s="349"/>
      <c r="AK647" s="349"/>
      <c r="AL647" s="349" t="str">
        <f>IFERROR(VLOOKUP(AB647,[1]CONTROLES!$A$5:$Y$200,2,FALSE),"")</f>
        <v/>
      </c>
      <c r="AM647" s="349"/>
      <c r="AN647" s="349"/>
      <c r="AO647" s="350" t="str">
        <f>IFERROR(VLOOKUP(Y647,CONTROLES!$A$6:$Y$25,24,FALSE),"")</f>
        <v/>
      </c>
      <c r="AP647" s="350" t="str">
        <f>IFERROR(VLOOKUP(Z647,CONTROLES!$A$6:$Y$25,24,FALSE),"")</f>
        <v/>
      </c>
      <c r="AQ647" s="350" t="str">
        <f>IFERROR(VLOOKUP(AA647,CONTROLES!$A$6:$Y$25,24,FALSE),"")</f>
        <v/>
      </c>
      <c r="AR647" s="350" t="str">
        <f>IFERROR(VLOOKUP(AB647,CONTROLES!$A$6:$Y$25,24,FALSE),"")</f>
        <v/>
      </c>
      <c r="AS647" s="349" t="str">
        <f>IFERROR(VLOOKUP(Y647,CONTROLES!$A$6:$Y$25,5,FALSE),"")</f>
        <v/>
      </c>
      <c r="AT647" s="349" t="str">
        <f>IFERROR(VLOOKUP(Z647,CONTROLES!$A$6:$Y$25,5,FALSE),"")</f>
        <v/>
      </c>
      <c r="AU647" s="349" t="str">
        <f>IFERROR(VLOOKUP(AA647,CONTROLES!$A$6:$Y$25,5,FALSE),"")</f>
        <v/>
      </c>
      <c r="AV647" s="349" t="str">
        <f>IFERROR(VLOOKUP(AB647,CONTROLES!$A$6:$Y$25,5,FALSE),"")</f>
        <v/>
      </c>
      <c r="AW647" s="351">
        <f t="shared" si="89"/>
        <v>0</v>
      </c>
      <c r="AX647" s="351">
        <f t="shared" si="90"/>
        <v>0</v>
      </c>
      <c r="AY647" s="551"/>
      <c r="AZ647" s="460"/>
      <c r="BA647" s="552"/>
      <c r="BB647" s="458"/>
      <c r="BC647" s="460"/>
      <c r="BD647" s="462"/>
      <c r="BE647" s="526"/>
      <c r="BF647" s="630"/>
      <c r="BG647" s="620"/>
      <c r="BH647" s="554"/>
      <c r="BI647" s="530"/>
      <c r="BJ647" s="475"/>
      <c r="BK647" s="475"/>
    </row>
    <row r="648" spans="1:63" s="166" customFormat="1" ht="14.25" customHeight="1" x14ac:dyDescent="0.25">
      <c r="A648" s="564">
        <f t="shared" ref="A648" si="140">A641+1</f>
        <v>92</v>
      </c>
      <c r="B648" s="565" t="s">
        <v>857</v>
      </c>
      <c r="C648" s="595" t="s">
        <v>767</v>
      </c>
      <c r="D648" s="475" t="s">
        <v>858</v>
      </c>
      <c r="E648" s="476" t="s">
        <v>859</v>
      </c>
      <c r="F648" s="636" t="s">
        <v>132</v>
      </c>
      <c r="G648" s="636" t="s">
        <v>133</v>
      </c>
      <c r="H648" s="636" t="s">
        <v>134</v>
      </c>
      <c r="I648" s="476" t="s">
        <v>860</v>
      </c>
      <c r="J648" s="346">
        <v>1</v>
      </c>
      <c r="K648" s="347" t="s">
        <v>861</v>
      </c>
      <c r="L648" s="595" t="s">
        <v>862</v>
      </c>
      <c r="M648" s="595" t="s">
        <v>160</v>
      </c>
      <c r="N648" s="622" t="s">
        <v>824</v>
      </c>
      <c r="O648" s="477" t="s">
        <v>825</v>
      </c>
      <c r="P648" s="477" t="s">
        <v>794</v>
      </c>
      <c r="Q648" s="477" t="s">
        <v>325</v>
      </c>
      <c r="R648" s="595" t="s">
        <v>297</v>
      </c>
      <c r="S648" s="348" t="s">
        <v>146</v>
      </c>
      <c r="T648" s="348">
        <f>IFERROR(VLOOKUP($S648,[1]TABLAS!$A$10:$B$14,2,FALSE),0)</f>
        <v>3</v>
      </c>
      <c r="U648" s="477" t="s">
        <v>145</v>
      </c>
      <c r="V648" s="524">
        <f>IFERROR(VLOOKUP($U641,[1]TABLAS!$A$2:$B$6,2,FALSE),0)</f>
        <v>3</v>
      </c>
      <c r="W648" s="525" t="str">
        <f t="shared" ref="W648" si="141">MAX($T648:$T654)&amp;V648</f>
        <v>33</v>
      </c>
      <c r="X648" s="526" t="str">
        <f>IF(OR(W648="11",W648="12",W648="21",W648="22",W648="31"),"BAJO",IF(OR(W648="13",W648="23",W648="32",W648="41"),"LEVE",IF(OR(W648="14",W648="15",W648="24",W648="33",W648="43",W648="42",W648="52",W648="51"),"MODERADO",IF(OR(W648="25",W648="34",W648="35",W648="44",W648="45",W648="53",W648="54",W648="55"),"IMPORTANTE"))))</f>
        <v>MODERADO</v>
      </c>
      <c r="Y648" s="349">
        <v>70</v>
      </c>
      <c r="Z648" s="349"/>
      <c r="AA648" s="349"/>
      <c r="AB648" s="349"/>
      <c r="AC648" s="349"/>
      <c r="AD648" s="349"/>
      <c r="AE648" s="349"/>
      <c r="AF648" s="349"/>
      <c r="AG648" s="349"/>
      <c r="AH648" s="349"/>
      <c r="AI648" s="349"/>
      <c r="AJ648" s="349"/>
      <c r="AK648" s="349"/>
      <c r="AL648" s="349" t="str">
        <f>IFERROR(VLOOKUP(AB648,[1]CONTROLES!$A$5:$Y$200,2,FALSE),"")</f>
        <v/>
      </c>
      <c r="AM648" s="349"/>
      <c r="AN648" s="349"/>
      <c r="AO648" s="350" t="str">
        <f>IFERROR(VLOOKUP(Y648,CONTROLES!$A$6:$Y$25,24,FALSE),"")</f>
        <v/>
      </c>
      <c r="AP648" s="350" t="str">
        <f>IFERROR(VLOOKUP(Z648,CONTROLES!$A$6:$Y$25,24,FALSE),"")</f>
        <v/>
      </c>
      <c r="AQ648" s="350" t="str">
        <f>IFERROR(VLOOKUP(AA648,CONTROLES!$A$6:$Y$25,24,FALSE),"")</f>
        <v/>
      </c>
      <c r="AR648" s="350" t="str">
        <f>IFERROR(VLOOKUP(AB648,CONTROLES!$A$6:$Y$25,24,FALSE),"")</f>
        <v/>
      </c>
      <c r="AS648" s="349" t="str">
        <f>IFERROR(VLOOKUP(Y648,CONTROLES!$A$6:$Y$25,5,FALSE),"")</f>
        <v/>
      </c>
      <c r="AT648" s="349" t="str">
        <f>IFERROR(VLOOKUP(Z648,CONTROLES!$A$6:$Y$25,5,FALSE),"")</f>
        <v/>
      </c>
      <c r="AU648" s="349" t="str">
        <f>IFERROR(VLOOKUP(AA648,CONTROLES!$A$6:$Y$25,5,FALSE),"")</f>
        <v/>
      </c>
      <c r="AV648" s="349" t="str">
        <f>IFERROR(VLOOKUP(AB648,CONTROLES!$A$6:$Y$25,5,FALSE),"")</f>
        <v/>
      </c>
      <c r="AW648" s="351">
        <f t="shared" si="89"/>
        <v>0</v>
      </c>
      <c r="AX648" s="351">
        <f t="shared" si="90"/>
        <v>0</v>
      </c>
      <c r="AY648" s="528" t="str">
        <f t="shared" ref="AY648" si="142">IF(MAX(AX648:AX654)&gt;MAX(BF648:BF654),"Consecuencia",IF(MAX(AX648:AX654)&gt;MAX(BF648:BF654),"Probabilidad",""))</f>
        <v/>
      </c>
      <c r="AZ648" s="460">
        <f t="shared" ref="AZ648" si="143">IF(AY648="Probabilidad",MAX(BF648:BF654),MAX(AX648:AX654))</f>
        <v>0</v>
      </c>
      <c r="BA648" s="456" t="str" cm="1">
        <f t="array" ref="BA648">IF(OR(AY648="Consecuencia",AY648="Probabilidad"),IF(AZ648&lt;[1]CONTROLES!$AA$16:$AB$16,IF(AND(AZ648&gt;=[1]CONTROLES!$AA$15,AZ648&lt;[1]CONTROLES!$AB$15),[1]CONTROLES!$AC$15,IF(AND(AZ648&gt;=[1]CONTROLES!$AA$14,AZ648&lt;[1]CONTROLES!$AB$14),[1]CONTROLES!$AC$14,IF(AND(AZ648&gt;=[1]CONTROLES!$AA$13,AZ648&lt;[1]CONTROLES!$AB$13),[1]CONTROLES!$AC$13,IF(AND(AZ648&gt;=[1]CONTROLES!$AA$12,AZ648&lt;=[1]CONTROLES!$AB$12),[1]CONTROLES!$AC$12))))),"")</f>
        <v/>
      </c>
      <c r="BB648" s="458" t="s">
        <v>144</v>
      </c>
      <c r="BC648" s="460">
        <f>VLOOKUP(BB648,[1]TABLAS!$A$10:$B$14,2,FALSE)</f>
        <v>5</v>
      </c>
      <c r="BD648" s="462" t="s">
        <v>211</v>
      </c>
      <c r="BE648" s="526">
        <f>VLOOKUP(BD648,[1]TABLAS!$A$2:$B$6,2,FALSE)</f>
        <v>2</v>
      </c>
      <c r="BF648" s="618" t="str">
        <f t="shared" ref="BF648" si="144">BC648&amp;BE648</f>
        <v>52</v>
      </c>
      <c r="BG648" s="620" t="str">
        <f t="shared" ref="BG648" si="145">IF(OR(BF648="11",BF648="12",BF648="21",BF648="22",BF648="31"),"BAJO",IF(OR(BF648="13",BF648="23",BF648="32",BF648="41"),"LEVE",IF(OR(BF648="14",BF648="15",BF648="24",BF648="33",BF648="43",BF648="42",BF648="52",BF648="51"),"MODERADO",IF(OR(BF648="25",BF648="34",BF648="35",BF648="44",BF648="45",BF648="53",BF648="54",BF648="55"),"IMPORTANTE",""))))</f>
        <v>MODERADO</v>
      </c>
      <c r="BH648" s="491" t="s">
        <v>148</v>
      </c>
      <c r="BI648" s="530" t="s">
        <v>189</v>
      </c>
      <c r="BJ648" s="475" t="str">
        <f t="shared" ref="BJ648" si="146">IF(BH648="SI","NO","SI")</f>
        <v>NO</v>
      </c>
      <c r="BK648" s="475"/>
    </row>
    <row r="649" spans="1:63" s="166" customFormat="1" ht="14.25" customHeight="1" x14ac:dyDescent="0.25">
      <c r="A649" s="564"/>
      <c r="B649" s="566"/>
      <c r="C649" s="595"/>
      <c r="D649" s="475"/>
      <c r="E649" s="481"/>
      <c r="F649" s="636"/>
      <c r="G649" s="636"/>
      <c r="H649" s="636"/>
      <c r="I649" s="481"/>
      <c r="J649" s="346">
        <v>2</v>
      </c>
      <c r="K649" s="347" t="s">
        <v>863</v>
      </c>
      <c r="L649" s="595"/>
      <c r="M649" s="595"/>
      <c r="N649" s="622"/>
      <c r="O649" s="477"/>
      <c r="P649" s="477"/>
      <c r="Q649" s="477"/>
      <c r="R649" s="595"/>
      <c r="S649" s="348" t="s">
        <v>164</v>
      </c>
      <c r="T649" s="348">
        <f>IFERROR(VLOOKUP($S649,[1]TABLAS!$A$10:$B$14,2,FALSE),0)</f>
        <v>1</v>
      </c>
      <c r="U649" s="477"/>
      <c r="V649" s="524"/>
      <c r="W649" s="664"/>
      <c r="X649" s="526"/>
      <c r="Y649" s="349"/>
      <c r="Z649" s="349"/>
      <c r="AA649" s="349"/>
      <c r="AB649" s="349"/>
      <c r="AC649" s="349"/>
      <c r="AD649" s="349"/>
      <c r="AE649" s="349"/>
      <c r="AF649" s="349"/>
      <c r="AG649" s="349"/>
      <c r="AH649" s="349"/>
      <c r="AI649" s="349"/>
      <c r="AJ649" s="349"/>
      <c r="AK649" s="349"/>
      <c r="AL649" s="349" t="str">
        <f>IFERROR(VLOOKUP(AB649,[1]CONTROLES!$A$5:$Y$200,2,FALSE),"")</f>
        <v/>
      </c>
      <c r="AM649" s="349"/>
      <c r="AN649" s="349"/>
      <c r="AO649" s="350" t="str">
        <f>IFERROR(VLOOKUP(Y649,CONTROLES!$A$6:$Y$25,24,FALSE),"")</f>
        <v/>
      </c>
      <c r="AP649" s="350" t="str">
        <f>IFERROR(VLOOKUP(Z649,CONTROLES!$A$6:$Y$25,24,FALSE),"")</f>
        <v/>
      </c>
      <c r="AQ649" s="350" t="str">
        <f>IFERROR(VLOOKUP(AA649,CONTROLES!$A$6:$Y$25,24,FALSE),"")</f>
        <v/>
      </c>
      <c r="AR649" s="350" t="str">
        <f>IFERROR(VLOOKUP(AB649,CONTROLES!$A$6:$Y$25,24,FALSE),"")</f>
        <v/>
      </c>
      <c r="AS649" s="349" t="str">
        <f>IFERROR(VLOOKUP(Y649,CONTROLES!$A$6:$Y$25,5,FALSE),"")</f>
        <v/>
      </c>
      <c r="AT649" s="349" t="str">
        <f>IFERROR(VLOOKUP(Z649,CONTROLES!$A$6:$Y$25,5,FALSE),"")</f>
        <v/>
      </c>
      <c r="AU649" s="349" t="str">
        <f>IFERROR(VLOOKUP(AA649,CONTROLES!$A$6:$Y$25,5,FALSE),"")</f>
        <v/>
      </c>
      <c r="AV649" s="349" t="str">
        <f>IFERROR(VLOOKUP(AB649,CONTROLES!$A$6:$Y$25,5,FALSE),"")</f>
        <v/>
      </c>
      <c r="AW649" s="351">
        <f t="shared" si="89"/>
        <v>0</v>
      </c>
      <c r="AX649" s="351">
        <f t="shared" si="90"/>
        <v>0</v>
      </c>
      <c r="AY649" s="529"/>
      <c r="AZ649" s="460"/>
      <c r="BA649" s="457"/>
      <c r="BB649" s="458"/>
      <c r="BC649" s="460"/>
      <c r="BD649" s="462"/>
      <c r="BE649" s="526"/>
      <c r="BF649" s="619"/>
      <c r="BG649" s="620"/>
      <c r="BH649" s="492"/>
      <c r="BI649" s="530"/>
      <c r="BJ649" s="475"/>
      <c r="BK649" s="475"/>
    </row>
    <row r="650" spans="1:63" s="166" customFormat="1" ht="14.25" customHeight="1" x14ac:dyDescent="0.25">
      <c r="A650" s="564"/>
      <c r="B650" s="566"/>
      <c r="C650" s="595"/>
      <c r="D650" s="475"/>
      <c r="E650" s="481"/>
      <c r="F650" s="636"/>
      <c r="G650" s="636"/>
      <c r="H650" s="636"/>
      <c r="I650" s="481"/>
      <c r="J650" s="346"/>
      <c r="K650" s="347"/>
      <c r="L650" s="595"/>
      <c r="M650" s="595"/>
      <c r="N650" s="622"/>
      <c r="O650" s="477"/>
      <c r="P650" s="477"/>
      <c r="Q650" s="477"/>
      <c r="R650" s="595"/>
      <c r="S650" s="348"/>
      <c r="T650" s="348">
        <f>IFERROR(VLOOKUP($S650,#REF!,2,FALSE),0)</f>
        <v>0</v>
      </c>
      <c r="U650" s="477"/>
      <c r="V650" s="524"/>
      <c r="W650" s="664"/>
      <c r="X650" s="526"/>
      <c r="Y650" s="349"/>
      <c r="Z650" s="349"/>
      <c r="AA650" s="349"/>
      <c r="AB650" s="349"/>
      <c r="AC650" s="349"/>
      <c r="AD650" s="349"/>
      <c r="AE650" s="349"/>
      <c r="AF650" s="349"/>
      <c r="AG650" s="349"/>
      <c r="AH650" s="349"/>
      <c r="AI650" s="349"/>
      <c r="AJ650" s="349"/>
      <c r="AK650" s="349"/>
      <c r="AL650" s="349" t="str">
        <f>IFERROR(VLOOKUP(AB650,[1]CONTROLES!$A$5:$Y$200,2,FALSE),"")</f>
        <v/>
      </c>
      <c r="AM650" s="349"/>
      <c r="AN650" s="349"/>
      <c r="AO650" s="350" t="str">
        <f>IFERROR(VLOOKUP(Y650,CONTROLES!$A$6:$Y$25,24,FALSE),"")</f>
        <v/>
      </c>
      <c r="AP650" s="350" t="str">
        <f>IFERROR(VLOOKUP(Z650,CONTROLES!$A$6:$Y$25,24,FALSE),"")</f>
        <v/>
      </c>
      <c r="AQ650" s="350" t="str">
        <f>IFERROR(VLOOKUP(AA650,CONTROLES!$A$6:$Y$25,24,FALSE),"")</f>
        <v/>
      </c>
      <c r="AR650" s="350" t="str">
        <f>IFERROR(VLOOKUP(AB650,CONTROLES!$A$6:$Y$25,24,FALSE),"")</f>
        <v/>
      </c>
      <c r="AS650" s="349" t="str">
        <f>IFERROR(VLOOKUP(Y650,CONTROLES!$A$6:$Y$25,5,FALSE),"")</f>
        <v/>
      </c>
      <c r="AT650" s="349" t="str">
        <f>IFERROR(VLOOKUP(Z650,CONTROLES!$A$6:$Y$25,5,FALSE),"")</f>
        <v/>
      </c>
      <c r="AU650" s="349" t="str">
        <f>IFERROR(VLOOKUP(AA650,CONTROLES!$A$6:$Y$25,5,FALSE),"")</f>
        <v/>
      </c>
      <c r="AV650" s="349" t="str">
        <f>IFERROR(VLOOKUP(AB650,CONTROLES!$A$6:$Y$25,5,FALSE),"")</f>
        <v/>
      </c>
      <c r="AW650" s="351">
        <f t="shared" si="89"/>
        <v>0</v>
      </c>
      <c r="AX650" s="351">
        <f t="shared" si="90"/>
        <v>0</v>
      </c>
      <c r="AY650" s="529"/>
      <c r="AZ650" s="460"/>
      <c r="BA650" s="457"/>
      <c r="BB650" s="458"/>
      <c r="BC650" s="460"/>
      <c r="BD650" s="462"/>
      <c r="BE650" s="526"/>
      <c r="BF650" s="619"/>
      <c r="BG650" s="620"/>
      <c r="BH650" s="492"/>
      <c r="BI650" s="530"/>
      <c r="BJ650" s="475"/>
      <c r="BK650" s="475"/>
    </row>
    <row r="651" spans="1:63" s="166" customFormat="1" ht="14.25" customHeight="1" x14ac:dyDescent="0.25">
      <c r="A651" s="564"/>
      <c r="B651" s="566"/>
      <c r="C651" s="595"/>
      <c r="D651" s="475"/>
      <c r="E651" s="481"/>
      <c r="F651" s="636"/>
      <c r="G651" s="636"/>
      <c r="H651" s="636"/>
      <c r="I651" s="481"/>
      <c r="J651" s="346"/>
      <c r="K651" s="347"/>
      <c r="L651" s="595"/>
      <c r="M651" s="595"/>
      <c r="N651" s="622"/>
      <c r="O651" s="477"/>
      <c r="P651" s="477"/>
      <c r="Q651" s="477"/>
      <c r="R651" s="595"/>
      <c r="S651" s="348"/>
      <c r="T651" s="348">
        <f>IFERROR(VLOOKUP($S651,#REF!,2,FALSE),0)</f>
        <v>0</v>
      </c>
      <c r="U651" s="477"/>
      <c r="V651" s="524"/>
      <c r="W651" s="664"/>
      <c r="X651" s="526"/>
      <c r="Y651" s="349"/>
      <c r="Z651" s="349"/>
      <c r="AA651" s="349"/>
      <c r="AB651" s="349"/>
      <c r="AC651" s="349"/>
      <c r="AD651" s="349"/>
      <c r="AE651" s="349"/>
      <c r="AF651" s="349"/>
      <c r="AG651" s="349"/>
      <c r="AH651" s="349"/>
      <c r="AI651" s="349"/>
      <c r="AJ651" s="349"/>
      <c r="AK651" s="349"/>
      <c r="AL651" s="349" t="str">
        <f>IFERROR(VLOOKUP(AB651,[1]CONTROLES!$A$5:$Y$200,2,FALSE),"")</f>
        <v/>
      </c>
      <c r="AM651" s="349"/>
      <c r="AN651" s="349"/>
      <c r="AO651" s="350" t="str">
        <f>IFERROR(VLOOKUP(Y651,CONTROLES!$A$6:$Y$25,24,FALSE),"")</f>
        <v/>
      </c>
      <c r="AP651" s="350" t="str">
        <f>IFERROR(VLOOKUP(Z651,CONTROLES!$A$6:$Y$25,24,FALSE),"")</f>
        <v/>
      </c>
      <c r="AQ651" s="350" t="str">
        <f>IFERROR(VLOOKUP(AA651,CONTROLES!$A$6:$Y$25,24,FALSE),"")</f>
        <v/>
      </c>
      <c r="AR651" s="350" t="str">
        <f>IFERROR(VLOOKUP(AB651,CONTROLES!$A$6:$Y$25,24,FALSE),"")</f>
        <v/>
      </c>
      <c r="AS651" s="349" t="str">
        <f>IFERROR(VLOOKUP(Y651,CONTROLES!$A$6:$Y$25,5,FALSE),"")</f>
        <v/>
      </c>
      <c r="AT651" s="349" t="str">
        <f>IFERROR(VLOOKUP(Z651,CONTROLES!$A$6:$Y$25,5,FALSE),"")</f>
        <v/>
      </c>
      <c r="AU651" s="349" t="str">
        <f>IFERROR(VLOOKUP(AA651,CONTROLES!$A$6:$Y$25,5,FALSE),"")</f>
        <v/>
      </c>
      <c r="AV651" s="349" t="str">
        <f>IFERROR(VLOOKUP(AB651,CONTROLES!$A$6:$Y$25,5,FALSE),"")</f>
        <v/>
      </c>
      <c r="AW651" s="351">
        <f t="shared" si="89"/>
        <v>0</v>
      </c>
      <c r="AX651" s="351">
        <f t="shared" si="90"/>
        <v>0</v>
      </c>
      <c r="AY651" s="529"/>
      <c r="AZ651" s="460"/>
      <c r="BA651" s="457"/>
      <c r="BB651" s="458"/>
      <c r="BC651" s="460"/>
      <c r="BD651" s="462"/>
      <c r="BE651" s="526"/>
      <c r="BF651" s="619"/>
      <c r="BG651" s="620"/>
      <c r="BH651" s="492"/>
      <c r="BI651" s="530"/>
      <c r="BJ651" s="475"/>
      <c r="BK651" s="475"/>
    </row>
    <row r="652" spans="1:63" s="166" customFormat="1" ht="14.25" customHeight="1" x14ac:dyDescent="0.25">
      <c r="A652" s="564"/>
      <c r="B652" s="566"/>
      <c r="C652" s="595"/>
      <c r="D652" s="475"/>
      <c r="E652" s="481"/>
      <c r="F652" s="636"/>
      <c r="G652" s="636"/>
      <c r="H652" s="636"/>
      <c r="I652" s="481"/>
      <c r="J652" s="346"/>
      <c r="K652" s="347"/>
      <c r="L652" s="595"/>
      <c r="M652" s="595"/>
      <c r="N652" s="622"/>
      <c r="O652" s="477"/>
      <c r="P652" s="477"/>
      <c r="Q652" s="477"/>
      <c r="R652" s="595"/>
      <c r="S652" s="348"/>
      <c r="T652" s="348">
        <f>IFERROR(VLOOKUP($S652,#REF!,2,FALSE),0)</f>
        <v>0</v>
      </c>
      <c r="U652" s="477"/>
      <c r="V652" s="524"/>
      <c r="W652" s="664"/>
      <c r="X652" s="526"/>
      <c r="Y652" s="349"/>
      <c r="Z652" s="349"/>
      <c r="AA652" s="349"/>
      <c r="AB652" s="349"/>
      <c r="AC652" s="349"/>
      <c r="AD652" s="349"/>
      <c r="AE652" s="349"/>
      <c r="AF652" s="349"/>
      <c r="AG652" s="349"/>
      <c r="AH652" s="349"/>
      <c r="AI652" s="349"/>
      <c r="AJ652" s="349"/>
      <c r="AK652" s="349"/>
      <c r="AL652" s="349" t="str">
        <f>IFERROR(VLOOKUP(AB652,[1]CONTROLES!$A$5:$Y$200,2,FALSE),"")</f>
        <v/>
      </c>
      <c r="AM652" s="349"/>
      <c r="AN652" s="349"/>
      <c r="AO652" s="350" t="str">
        <f>IFERROR(VLOOKUP(Y652,CONTROLES!$A$6:$Y$25,24,FALSE),"")</f>
        <v/>
      </c>
      <c r="AP652" s="350" t="str">
        <f>IFERROR(VLOOKUP(Z652,CONTROLES!$A$6:$Y$25,24,FALSE),"")</f>
        <v/>
      </c>
      <c r="AQ652" s="350" t="str">
        <f>IFERROR(VLOOKUP(AA652,CONTROLES!$A$6:$Y$25,24,FALSE),"")</f>
        <v/>
      </c>
      <c r="AR652" s="350" t="str">
        <f>IFERROR(VLOOKUP(AB652,CONTROLES!$A$6:$Y$25,24,FALSE),"")</f>
        <v/>
      </c>
      <c r="AS652" s="349" t="str">
        <f>IFERROR(VLOOKUP(Y652,CONTROLES!$A$6:$Y$25,5,FALSE),"")</f>
        <v/>
      </c>
      <c r="AT652" s="349" t="str">
        <f>IFERROR(VLOOKUP(Z652,CONTROLES!$A$6:$Y$25,5,FALSE),"")</f>
        <v/>
      </c>
      <c r="AU652" s="349" t="str">
        <f>IFERROR(VLOOKUP(AA652,CONTROLES!$A$6:$Y$25,5,FALSE),"")</f>
        <v/>
      </c>
      <c r="AV652" s="349" t="str">
        <f>IFERROR(VLOOKUP(AB652,CONTROLES!$A$6:$Y$25,5,FALSE),"")</f>
        <v/>
      </c>
      <c r="AW652" s="351">
        <f t="shared" si="89"/>
        <v>0</v>
      </c>
      <c r="AX652" s="351">
        <f t="shared" si="90"/>
        <v>0</v>
      </c>
      <c r="AY652" s="529"/>
      <c r="AZ652" s="460"/>
      <c r="BA652" s="457"/>
      <c r="BB652" s="458"/>
      <c r="BC652" s="460"/>
      <c r="BD652" s="462"/>
      <c r="BE652" s="526"/>
      <c r="BF652" s="619"/>
      <c r="BG652" s="620"/>
      <c r="BH652" s="492"/>
      <c r="BI652" s="530"/>
      <c r="BJ652" s="475"/>
      <c r="BK652" s="475"/>
    </row>
    <row r="653" spans="1:63" s="166" customFormat="1" ht="14.25" customHeight="1" x14ac:dyDescent="0.25">
      <c r="A653" s="564"/>
      <c r="B653" s="566"/>
      <c r="C653" s="595"/>
      <c r="D653" s="475"/>
      <c r="E653" s="481"/>
      <c r="F653" s="636"/>
      <c r="G653" s="636"/>
      <c r="H653" s="636"/>
      <c r="I653" s="481"/>
      <c r="J653" s="346"/>
      <c r="K653" s="347"/>
      <c r="L653" s="595"/>
      <c r="M653" s="595"/>
      <c r="N653" s="622"/>
      <c r="O653" s="477"/>
      <c r="P653" s="477"/>
      <c r="Q653" s="477"/>
      <c r="R653" s="595"/>
      <c r="S653" s="348"/>
      <c r="T653" s="348">
        <f>IFERROR(VLOOKUP($S653,#REF!,2,FALSE),0)</f>
        <v>0</v>
      </c>
      <c r="U653" s="477"/>
      <c r="V653" s="524"/>
      <c r="W653" s="664"/>
      <c r="X653" s="526"/>
      <c r="Y653" s="349"/>
      <c r="Z653" s="349"/>
      <c r="AA653" s="349"/>
      <c r="AB653" s="349"/>
      <c r="AC653" s="349"/>
      <c r="AD653" s="349"/>
      <c r="AE653" s="349"/>
      <c r="AF653" s="349"/>
      <c r="AG653" s="349"/>
      <c r="AH653" s="349"/>
      <c r="AI653" s="349"/>
      <c r="AJ653" s="349"/>
      <c r="AK653" s="349"/>
      <c r="AL653" s="349" t="str">
        <f>IFERROR(VLOOKUP(AB653,[1]CONTROLES!$A$5:$Y$200,2,FALSE),"")</f>
        <v/>
      </c>
      <c r="AM653" s="349"/>
      <c r="AN653" s="349"/>
      <c r="AO653" s="350" t="str">
        <f>IFERROR(VLOOKUP(Y653,CONTROLES!$A$6:$Y$25,24,FALSE),"")</f>
        <v/>
      </c>
      <c r="AP653" s="350" t="str">
        <f>IFERROR(VLOOKUP(Z653,CONTROLES!$A$6:$Y$25,24,FALSE),"")</f>
        <v/>
      </c>
      <c r="AQ653" s="350" t="str">
        <f>IFERROR(VLOOKUP(AA653,CONTROLES!$A$6:$Y$25,24,FALSE),"")</f>
        <v/>
      </c>
      <c r="AR653" s="350" t="str">
        <f>IFERROR(VLOOKUP(AB653,CONTROLES!$A$6:$Y$25,24,FALSE),"")</f>
        <v/>
      </c>
      <c r="AS653" s="349" t="str">
        <f>IFERROR(VLOOKUP(Y653,CONTROLES!$A$6:$Y$25,5,FALSE),"")</f>
        <v/>
      </c>
      <c r="AT653" s="349" t="str">
        <f>IFERROR(VLOOKUP(Z653,CONTROLES!$A$6:$Y$25,5,FALSE),"")</f>
        <v/>
      </c>
      <c r="AU653" s="349" t="str">
        <f>IFERROR(VLOOKUP(AA653,CONTROLES!$A$6:$Y$25,5,FALSE),"")</f>
        <v/>
      </c>
      <c r="AV653" s="349" t="str">
        <f>IFERROR(VLOOKUP(AB653,CONTROLES!$A$6:$Y$25,5,FALSE),"")</f>
        <v/>
      </c>
      <c r="AW653" s="351">
        <f t="shared" si="89"/>
        <v>0</v>
      </c>
      <c r="AX653" s="351">
        <f t="shared" si="90"/>
        <v>0</v>
      </c>
      <c r="AY653" s="529"/>
      <c r="AZ653" s="460"/>
      <c r="BA653" s="457"/>
      <c r="BB653" s="458"/>
      <c r="BC653" s="460"/>
      <c r="BD653" s="462"/>
      <c r="BE653" s="526"/>
      <c r="BF653" s="619"/>
      <c r="BG653" s="620"/>
      <c r="BH653" s="492"/>
      <c r="BI653" s="530"/>
      <c r="BJ653" s="475"/>
      <c r="BK653" s="475"/>
    </row>
    <row r="654" spans="1:63" s="166" customFormat="1" ht="26.25" customHeight="1" x14ac:dyDescent="0.25">
      <c r="A654" s="564"/>
      <c r="B654" s="567"/>
      <c r="C654" s="595"/>
      <c r="D654" s="475"/>
      <c r="E654" s="482"/>
      <c r="F654" s="636"/>
      <c r="G654" s="636"/>
      <c r="H654" s="636"/>
      <c r="I654" s="482"/>
      <c r="J654" s="346"/>
      <c r="K654" s="347"/>
      <c r="L654" s="595"/>
      <c r="M654" s="595"/>
      <c r="N654" s="622"/>
      <c r="O654" s="477"/>
      <c r="P654" s="477"/>
      <c r="Q654" s="477"/>
      <c r="R654" s="595"/>
      <c r="S654" s="348"/>
      <c r="T654" s="348">
        <f>IFERROR(VLOOKUP($S654,#REF!,2,FALSE),0)</f>
        <v>0</v>
      </c>
      <c r="U654" s="477"/>
      <c r="V654" s="524"/>
      <c r="W654" s="665"/>
      <c r="X654" s="526"/>
      <c r="Y654" s="349"/>
      <c r="Z654" s="349"/>
      <c r="AA654" s="349"/>
      <c r="AB654" s="349"/>
      <c r="AC654" s="349"/>
      <c r="AD654" s="349"/>
      <c r="AE654" s="349"/>
      <c r="AF654" s="349"/>
      <c r="AG654" s="349"/>
      <c r="AH654" s="349"/>
      <c r="AI654" s="349"/>
      <c r="AJ654" s="349"/>
      <c r="AK654" s="349"/>
      <c r="AL654" s="349" t="str">
        <f>IFERROR(VLOOKUP(AB654,[1]CONTROLES!$A$5:$Y$200,2,FALSE),"")</f>
        <v/>
      </c>
      <c r="AM654" s="349"/>
      <c r="AN654" s="349"/>
      <c r="AO654" s="350" t="str">
        <f>IFERROR(VLOOKUP(Y654,CONTROLES!$A$6:$Y$25,24,FALSE),"")</f>
        <v/>
      </c>
      <c r="AP654" s="350" t="str">
        <f>IFERROR(VLOOKUP(Z654,CONTROLES!$A$6:$Y$25,24,FALSE),"")</f>
        <v/>
      </c>
      <c r="AQ654" s="350" t="str">
        <f>IFERROR(VLOOKUP(AA654,CONTROLES!$A$6:$Y$25,24,FALSE),"")</f>
        <v/>
      </c>
      <c r="AR654" s="350" t="str">
        <f>IFERROR(VLOOKUP(AB654,CONTROLES!$A$6:$Y$25,24,FALSE),"")</f>
        <v/>
      </c>
      <c r="AS654" s="349" t="str">
        <f>IFERROR(VLOOKUP(Y654,CONTROLES!$A$6:$Y$25,5,FALSE),"")</f>
        <v/>
      </c>
      <c r="AT654" s="349" t="str">
        <f>IFERROR(VLOOKUP(Z654,CONTROLES!$A$6:$Y$25,5,FALSE),"")</f>
        <v/>
      </c>
      <c r="AU654" s="349" t="str">
        <f>IFERROR(VLOOKUP(AA654,CONTROLES!$A$6:$Y$25,5,FALSE),"")</f>
        <v/>
      </c>
      <c r="AV654" s="349" t="str">
        <f>IFERROR(VLOOKUP(AB654,CONTROLES!$A$6:$Y$25,5,FALSE),"")</f>
        <v/>
      </c>
      <c r="AW654" s="351">
        <f t="shared" si="89"/>
        <v>0</v>
      </c>
      <c r="AX654" s="351">
        <f t="shared" si="90"/>
        <v>0</v>
      </c>
      <c r="AY654" s="551"/>
      <c r="AZ654" s="460"/>
      <c r="BA654" s="552"/>
      <c r="BB654" s="458"/>
      <c r="BC654" s="460"/>
      <c r="BD654" s="462"/>
      <c r="BE654" s="526"/>
      <c r="BF654" s="630"/>
      <c r="BG654" s="620"/>
      <c r="BH654" s="554"/>
      <c r="BI654" s="530"/>
      <c r="BJ654" s="475"/>
      <c r="BK654" s="475"/>
    </row>
    <row r="655" spans="1:63" ht="14.25" customHeight="1" x14ac:dyDescent="0.25">
      <c r="A655" s="429">
        <f t="shared" ref="A655" si="147">A648+1</f>
        <v>93</v>
      </c>
      <c r="B655" s="654" t="s">
        <v>864</v>
      </c>
      <c r="C655" s="649" t="s">
        <v>767</v>
      </c>
      <c r="D655" s="516" t="s">
        <v>865</v>
      </c>
      <c r="E655" s="517" t="s">
        <v>866</v>
      </c>
      <c r="F655" s="657" t="s">
        <v>132</v>
      </c>
      <c r="G655" s="657" t="s">
        <v>133</v>
      </c>
      <c r="H655" s="657" t="s">
        <v>134</v>
      </c>
      <c r="I655" s="517"/>
      <c r="J655" s="160"/>
      <c r="K655" s="159"/>
      <c r="L655" s="657"/>
      <c r="M655" s="649" t="s">
        <v>160</v>
      </c>
      <c r="N655" s="650" t="s">
        <v>161</v>
      </c>
      <c r="O655" s="651" t="s">
        <v>162</v>
      </c>
      <c r="P655" s="651"/>
      <c r="Q655" s="651"/>
      <c r="R655" s="649" t="s">
        <v>243</v>
      </c>
      <c r="S655" s="162"/>
      <c r="T655" s="73">
        <f>IFERROR(VLOOKUP($S655,#REF!,2,FALSE),0)</f>
        <v>0</v>
      </c>
      <c r="U655" s="652"/>
      <c r="V655" s="647">
        <f>IFERROR(VLOOKUP($U655,#REF!,2,FALSE),0)</f>
        <v>0</v>
      </c>
      <c r="W655" s="647">
        <f t="shared" ref="W655" si="148">MAX($T655:$T661)*V655</f>
        <v>0</v>
      </c>
      <c r="X655" s="493" t="b">
        <f t="shared" ref="X655" si="149">IF(OR(W655="11",W655="12",W655="21",W655="22",W655="31"),"BAJO",IF(OR(W655="13",W655="23",W655="32",W655="41"),"LEVE",IF(OR(W655="14",W655="15",W655="24",W655="33",W655="43",W655="42",W655="52",W655="51"),"MODERADO",IF(OR(W655="25",W655="34",W655="35",W655="44",W655="45",W655="53",W655="54",W655="55"),"IMPORTANTE"))))</f>
        <v>0</v>
      </c>
      <c r="Y655" s="63"/>
      <c r="Z655" s="63"/>
      <c r="AA655" s="63"/>
      <c r="AB655" s="63"/>
      <c r="AC655" s="63"/>
      <c r="AD655" s="63"/>
      <c r="AE655" s="63"/>
      <c r="AF655" s="63"/>
      <c r="AG655" s="63"/>
      <c r="AH655" s="63"/>
      <c r="AI655" s="63"/>
      <c r="AJ655" s="63"/>
      <c r="AK655" s="63"/>
      <c r="AL655" s="63" t="str">
        <f>IFERROR(VLOOKUP(AB655,[1]CONTROLES!$A$5:$Y$200,2,FALSE),"")</f>
        <v/>
      </c>
      <c r="AM655" s="63"/>
      <c r="AN655" s="63"/>
      <c r="AO655" s="163" t="str">
        <f>IFERROR(VLOOKUP(Y655,CONTROLES!$A$6:$Y$25,24,FALSE),"")</f>
        <v/>
      </c>
      <c r="AP655" s="163" t="str">
        <f>IFERROR(VLOOKUP(Z655,CONTROLES!$A$6:$Y$25,24,FALSE),"")</f>
        <v/>
      </c>
      <c r="AQ655" s="163" t="str">
        <f>IFERROR(VLOOKUP(AA655,CONTROLES!$A$6:$Y$25,24,FALSE),"")</f>
        <v/>
      </c>
      <c r="AR655" s="163" t="str">
        <f>IFERROR(VLOOKUP(AB655,CONTROLES!$A$6:$Y$25,24,FALSE),"")</f>
        <v/>
      </c>
      <c r="AS655" s="72" t="str">
        <f>IFERROR(VLOOKUP(Y655,CONTROLES!$A$6:$Y$25,5,FALSE),"")</f>
        <v/>
      </c>
      <c r="AT655" s="72" t="str">
        <f>IFERROR(VLOOKUP(Z655,CONTROLES!$A$6:$Y$25,5,FALSE),"")</f>
        <v/>
      </c>
      <c r="AU655" s="72" t="str">
        <f>IFERROR(VLOOKUP(AA655,CONTROLES!$A$6:$Y$25,5,FALSE),"")</f>
        <v/>
      </c>
      <c r="AV655" s="72" t="str">
        <f>IFERROR(VLOOKUP(AB655,CONTROLES!$A$6:$Y$25,5,FALSE),"")</f>
        <v/>
      </c>
      <c r="AW655" s="143">
        <f t="shared" si="89"/>
        <v>0</v>
      </c>
      <c r="AX655" s="143">
        <f t="shared" si="90"/>
        <v>0</v>
      </c>
      <c r="AY655" s="522" t="str">
        <f t="shared" ref="AY655" si="150">IF(MAX(AX655:AX661)&gt;MAX(BF655:BF661),"Consecuencia",IF(MAX(AX655:AX661)&gt;MAX(BF655:BF661),"Probabilidad",""))</f>
        <v/>
      </c>
      <c r="AZ655" s="510">
        <f t="shared" ref="AZ655" si="151">IF(AY655="Probabilidad",MAX(BF655:BF661),MAX(AX655:AX661))</f>
        <v>0</v>
      </c>
      <c r="BA655" s="506" t="str" cm="1">
        <f t="array" ref="BA655">IF(OR(AY655="Consecuencia",AY655="Probabilidad"),IF(AZ655&lt;[1]CONTROLES!$AA$16:$AB$16,IF(AND(AZ655&gt;=[1]CONTROLES!$AA$15,AZ655&lt;[1]CONTROLES!$AB$15),[1]CONTROLES!$AC$15,IF(AND(AZ655&gt;=[1]CONTROLES!$AA$14,AZ655&lt;[1]CONTROLES!$AB$14),[1]CONTROLES!$AC$14,IF(AND(AZ655&gt;=[1]CONTROLES!$AA$13,AZ655&lt;[1]CONTROLES!$AB$13),[1]CONTROLES!$AC$13,IF(AND(AZ655&gt;=[1]CONTROLES!$AA$12,AZ655&lt;=[1]CONTROLES!$AB$12),[1]CONTROLES!$AC$12))))),"")</f>
        <v/>
      </c>
      <c r="BB655" s="508" t="s">
        <v>144</v>
      </c>
      <c r="BC655" s="510">
        <f>VLOOKUP(BB655,[1]TABLAS!$A$10:$B$14,2,FALSE)</f>
        <v>5</v>
      </c>
      <c r="BD655" s="512" t="s">
        <v>211</v>
      </c>
      <c r="BE655" s="493">
        <f>VLOOKUP(BD655,[1]TABLAS!$A$2:$B$6,2,FALSE)</f>
        <v>2</v>
      </c>
      <c r="BF655" s="642" t="str">
        <f t="shared" ref="BF655" si="152">BC655&amp;BE655</f>
        <v>52</v>
      </c>
      <c r="BG655" s="645" t="str">
        <f t="shared" ref="BG655" si="153">IF(OR(BF655="11",BF655="12",BF655="21",BF655="22",BF655="31"),"BAJO",IF(OR(BF655="13",BF655="23",BF655="32",BF655="41"),"LEVE",IF(OR(BF655="14",BF655="15",BF655="24",BF655="33",BF655="43",BF655="42",BF655="52",BF655="51"),"MODERADO",IF(OR(BF655="25",BF655="34",BF655="35",BF655="44",BF655="45",BF655="53",BF655="54",BF655="55"),"IMPORTANTE",""))))</f>
        <v>MODERADO</v>
      </c>
      <c r="BH655" s="532" t="s">
        <v>148</v>
      </c>
      <c r="BI655" s="514" t="s">
        <v>189</v>
      </c>
      <c r="BJ655" s="516" t="str">
        <f t="shared" ref="BJ655" si="154">IF(BH655="SI","NO","SI")</f>
        <v>NO</v>
      </c>
      <c r="BK655" s="516"/>
    </row>
    <row r="656" spans="1:63" ht="14.25" customHeight="1" x14ac:dyDescent="0.25">
      <c r="A656" s="429"/>
      <c r="B656" s="655"/>
      <c r="C656" s="649"/>
      <c r="D656" s="516"/>
      <c r="E656" s="563"/>
      <c r="F656" s="657"/>
      <c r="G656" s="657"/>
      <c r="H656" s="657"/>
      <c r="I656" s="563"/>
      <c r="J656" s="160"/>
      <c r="K656" s="159"/>
      <c r="L656" s="657"/>
      <c r="M656" s="649"/>
      <c r="N656" s="650"/>
      <c r="O656" s="651"/>
      <c r="P656" s="651"/>
      <c r="Q656" s="651"/>
      <c r="R656" s="649"/>
      <c r="S656" s="162"/>
      <c r="T656" s="73">
        <f>IFERROR(VLOOKUP($S656,#REF!,2,FALSE),0)</f>
        <v>0</v>
      </c>
      <c r="U656" s="652"/>
      <c r="V656" s="647"/>
      <c r="W656" s="647"/>
      <c r="X656" s="493"/>
      <c r="Y656" s="63"/>
      <c r="Z656" s="63"/>
      <c r="AA656" s="63"/>
      <c r="AB656" s="63"/>
      <c r="AC656" s="63"/>
      <c r="AD656" s="63"/>
      <c r="AE656" s="63"/>
      <c r="AF656" s="63"/>
      <c r="AG656" s="63"/>
      <c r="AH656" s="63"/>
      <c r="AI656" s="63"/>
      <c r="AJ656" s="63"/>
      <c r="AK656" s="63"/>
      <c r="AL656" s="63" t="str">
        <f>IFERROR(VLOOKUP(AB656,[1]CONTROLES!$A$5:$Y$200,2,FALSE),"")</f>
        <v/>
      </c>
      <c r="AM656" s="63"/>
      <c r="AN656" s="63"/>
      <c r="AO656" s="163" t="str">
        <f>IFERROR(VLOOKUP(Y656,CONTROLES!$A$6:$Y$25,24,FALSE),"")</f>
        <v/>
      </c>
      <c r="AP656" s="163" t="str">
        <f>IFERROR(VLOOKUP(Z656,CONTROLES!$A$6:$Y$25,24,FALSE),"")</f>
        <v/>
      </c>
      <c r="AQ656" s="163" t="str">
        <f>IFERROR(VLOOKUP(AA656,CONTROLES!$A$6:$Y$25,24,FALSE),"")</f>
        <v/>
      </c>
      <c r="AR656" s="163" t="str">
        <f>IFERROR(VLOOKUP(AB656,CONTROLES!$A$6:$Y$25,24,FALSE),"")</f>
        <v/>
      </c>
      <c r="AS656" s="72" t="str">
        <f>IFERROR(VLOOKUP(Y656,CONTROLES!$A$6:$Y$25,5,FALSE),"")</f>
        <v/>
      </c>
      <c r="AT656" s="72" t="str">
        <f>IFERROR(VLOOKUP(Z656,CONTROLES!$A$6:$Y$25,5,FALSE),"")</f>
        <v/>
      </c>
      <c r="AU656" s="72" t="str">
        <f>IFERROR(VLOOKUP(AA656,CONTROLES!$A$6:$Y$25,5,FALSE),"")</f>
        <v/>
      </c>
      <c r="AV656" s="72" t="str">
        <f>IFERROR(VLOOKUP(AB656,CONTROLES!$A$6:$Y$25,5,FALSE),"")</f>
        <v/>
      </c>
      <c r="AW656" s="143">
        <f t="shared" si="89"/>
        <v>0</v>
      </c>
      <c r="AX656" s="143">
        <f t="shared" si="90"/>
        <v>0</v>
      </c>
      <c r="AY656" s="523"/>
      <c r="AZ656" s="510"/>
      <c r="BA656" s="507"/>
      <c r="BB656" s="508"/>
      <c r="BC656" s="510"/>
      <c r="BD656" s="512"/>
      <c r="BE656" s="493"/>
      <c r="BF656" s="643"/>
      <c r="BG656" s="645"/>
      <c r="BH656" s="533"/>
      <c r="BI656" s="514"/>
      <c r="BJ656" s="516"/>
      <c r="BK656" s="516"/>
    </row>
    <row r="657" spans="1:63" ht="14.25" customHeight="1" x14ac:dyDescent="0.25">
      <c r="A657" s="429"/>
      <c r="B657" s="655"/>
      <c r="C657" s="649"/>
      <c r="D657" s="516"/>
      <c r="E657" s="563"/>
      <c r="F657" s="657"/>
      <c r="G657" s="657"/>
      <c r="H657" s="657"/>
      <c r="I657" s="563"/>
      <c r="J657" s="160"/>
      <c r="K657" s="159"/>
      <c r="L657" s="657"/>
      <c r="M657" s="649"/>
      <c r="N657" s="650"/>
      <c r="O657" s="651"/>
      <c r="P657" s="651"/>
      <c r="Q657" s="651"/>
      <c r="R657" s="649"/>
      <c r="S657" s="162"/>
      <c r="T657" s="73">
        <f>IFERROR(VLOOKUP($S657,#REF!,2,FALSE),0)</f>
        <v>0</v>
      </c>
      <c r="U657" s="652"/>
      <c r="V657" s="647"/>
      <c r="W657" s="647"/>
      <c r="X657" s="493"/>
      <c r="Y657" s="63"/>
      <c r="Z657" s="63"/>
      <c r="AA657" s="63"/>
      <c r="AB657" s="63"/>
      <c r="AC657" s="63"/>
      <c r="AD657" s="63"/>
      <c r="AE657" s="63"/>
      <c r="AF657" s="63"/>
      <c r="AG657" s="63"/>
      <c r="AH657" s="63"/>
      <c r="AI657" s="63"/>
      <c r="AJ657" s="63"/>
      <c r="AK657" s="63"/>
      <c r="AL657" s="63" t="str">
        <f>IFERROR(VLOOKUP(AB657,[1]CONTROLES!$A$5:$Y$200,2,FALSE),"")</f>
        <v/>
      </c>
      <c r="AM657" s="63"/>
      <c r="AN657" s="63"/>
      <c r="AO657" s="163" t="str">
        <f>IFERROR(VLOOKUP(Y657,CONTROLES!$A$6:$Y$25,24,FALSE),"")</f>
        <v/>
      </c>
      <c r="AP657" s="163" t="str">
        <f>IFERROR(VLOOKUP(Z657,CONTROLES!$A$6:$Y$25,24,FALSE),"")</f>
        <v/>
      </c>
      <c r="AQ657" s="163" t="str">
        <f>IFERROR(VLOOKUP(AA657,CONTROLES!$A$6:$Y$25,24,FALSE),"")</f>
        <v/>
      </c>
      <c r="AR657" s="163" t="str">
        <f>IFERROR(VLOOKUP(AB657,CONTROLES!$A$6:$Y$25,24,FALSE),"")</f>
        <v/>
      </c>
      <c r="AS657" s="72" t="str">
        <f>IFERROR(VLOOKUP(Y657,CONTROLES!$A$6:$Y$25,5,FALSE),"")</f>
        <v/>
      </c>
      <c r="AT657" s="72" t="str">
        <f>IFERROR(VLOOKUP(Z657,CONTROLES!$A$6:$Y$25,5,FALSE),"")</f>
        <v/>
      </c>
      <c r="AU657" s="72" t="str">
        <f>IFERROR(VLOOKUP(AA657,CONTROLES!$A$6:$Y$25,5,FALSE),"")</f>
        <v/>
      </c>
      <c r="AV657" s="72" t="str">
        <f>IFERROR(VLOOKUP(AB657,CONTROLES!$A$6:$Y$25,5,FALSE),"")</f>
        <v/>
      </c>
      <c r="AW657" s="143">
        <f t="shared" si="89"/>
        <v>0</v>
      </c>
      <c r="AX657" s="143">
        <f t="shared" si="90"/>
        <v>0</v>
      </c>
      <c r="AY657" s="523"/>
      <c r="AZ657" s="510"/>
      <c r="BA657" s="507"/>
      <c r="BB657" s="508"/>
      <c r="BC657" s="510"/>
      <c r="BD657" s="512"/>
      <c r="BE657" s="493"/>
      <c r="BF657" s="643"/>
      <c r="BG657" s="645"/>
      <c r="BH657" s="533"/>
      <c r="BI657" s="514"/>
      <c r="BJ657" s="516"/>
      <c r="BK657" s="516"/>
    </row>
    <row r="658" spans="1:63" ht="14.25" customHeight="1" x14ac:dyDescent="0.25">
      <c r="A658" s="429"/>
      <c r="B658" s="655"/>
      <c r="C658" s="649"/>
      <c r="D658" s="516"/>
      <c r="E658" s="563"/>
      <c r="F658" s="657"/>
      <c r="G658" s="657"/>
      <c r="H658" s="657"/>
      <c r="I658" s="563"/>
      <c r="J658" s="160" t="s">
        <v>445</v>
      </c>
      <c r="K658" s="159"/>
      <c r="L658" s="657"/>
      <c r="M658" s="649"/>
      <c r="N658" s="650"/>
      <c r="O658" s="651"/>
      <c r="P658" s="651"/>
      <c r="Q658" s="651"/>
      <c r="R658" s="649"/>
      <c r="S658" s="162"/>
      <c r="T658" s="73">
        <f>IFERROR(VLOOKUP($S658,#REF!,2,FALSE),0)</f>
        <v>0</v>
      </c>
      <c r="U658" s="652"/>
      <c r="V658" s="647"/>
      <c r="W658" s="647"/>
      <c r="X658" s="493"/>
      <c r="Y658" s="63"/>
      <c r="Z658" s="63"/>
      <c r="AA658" s="63"/>
      <c r="AB658" s="63"/>
      <c r="AC658" s="63"/>
      <c r="AD658" s="63"/>
      <c r="AE658" s="63"/>
      <c r="AF658" s="63"/>
      <c r="AG658" s="63"/>
      <c r="AH658" s="63"/>
      <c r="AI658" s="63"/>
      <c r="AJ658" s="63"/>
      <c r="AK658" s="63"/>
      <c r="AL658" s="63" t="str">
        <f>IFERROR(VLOOKUP(AB658,[1]CONTROLES!$A$5:$Y$200,2,FALSE),"")</f>
        <v/>
      </c>
      <c r="AM658" s="63"/>
      <c r="AN658" s="63"/>
      <c r="AO658" s="163" t="str">
        <f>IFERROR(VLOOKUP(Y658,CONTROLES!$A$6:$Y$25,24,FALSE),"")</f>
        <v/>
      </c>
      <c r="AP658" s="163" t="str">
        <f>IFERROR(VLOOKUP(Z658,CONTROLES!$A$6:$Y$25,24,FALSE),"")</f>
        <v/>
      </c>
      <c r="AQ658" s="163" t="str">
        <f>IFERROR(VLOOKUP(AA658,CONTROLES!$A$6:$Y$25,24,FALSE),"")</f>
        <v/>
      </c>
      <c r="AR658" s="163" t="str">
        <f>IFERROR(VLOOKUP(AB658,CONTROLES!$A$6:$Y$25,24,FALSE),"")</f>
        <v/>
      </c>
      <c r="AS658" s="72" t="str">
        <f>IFERROR(VLOOKUP(Y658,CONTROLES!$A$6:$Y$25,5,FALSE),"")</f>
        <v/>
      </c>
      <c r="AT658" s="72" t="str">
        <f>IFERROR(VLOOKUP(Z658,CONTROLES!$A$6:$Y$25,5,FALSE),"")</f>
        <v/>
      </c>
      <c r="AU658" s="72" t="str">
        <f>IFERROR(VLOOKUP(AA658,CONTROLES!$A$6:$Y$25,5,FALSE),"")</f>
        <v/>
      </c>
      <c r="AV658" s="72" t="str">
        <f>IFERROR(VLOOKUP(AB658,CONTROLES!$A$6:$Y$25,5,FALSE),"")</f>
        <v/>
      </c>
      <c r="AW658" s="143">
        <f t="shared" si="89"/>
        <v>0</v>
      </c>
      <c r="AX658" s="143">
        <f t="shared" si="90"/>
        <v>0</v>
      </c>
      <c r="AY658" s="523"/>
      <c r="AZ658" s="510"/>
      <c r="BA658" s="507"/>
      <c r="BB658" s="508"/>
      <c r="BC658" s="510"/>
      <c r="BD658" s="512"/>
      <c r="BE658" s="493"/>
      <c r="BF658" s="643"/>
      <c r="BG658" s="645"/>
      <c r="BH658" s="533"/>
      <c r="BI658" s="514"/>
      <c r="BJ658" s="516"/>
      <c r="BK658" s="516"/>
    </row>
    <row r="659" spans="1:63" ht="14.25" customHeight="1" x14ac:dyDescent="0.25">
      <c r="A659" s="429"/>
      <c r="B659" s="655"/>
      <c r="C659" s="649"/>
      <c r="D659" s="516"/>
      <c r="E659" s="563"/>
      <c r="F659" s="657"/>
      <c r="G659" s="657"/>
      <c r="H659" s="657"/>
      <c r="I659" s="563"/>
      <c r="J659" s="160"/>
      <c r="K659" s="159"/>
      <c r="L659" s="657"/>
      <c r="M659" s="649"/>
      <c r="N659" s="650"/>
      <c r="O659" s="651"/>
      <c r="P659" s="651"/>
      <c r="Q659" s="651"/>
      <c r="R659" s="649"/>
      <c r="S659" s="162"/>
      <c r="T659" s="73">
        <f>IFERROR(VLOOKUP($S659,#REF!,2,FALSE),0)</f>
        <v>0</v>
      </c>
      <c r="U659" s="652"/>
      <c r="V659" s="647"/>
      <c r="W659" s="647"/>
      <c r="X659" s="493"/>
      <c r="Y659" s="63"/>
      <c r="Z659" s="63"/>
      <c r="AA659" s="63"/>
      <c r="AB659" s="63"/>
      <c r="AC659" s="63"/>
      <c r="AD659" s="63"/>
      <c r="AE659" s="63"/>
      <c r="AF659" s="63"/>
      <c r="AG659" s="63"/>
      <c r="AH659" s="63"/>
      <c r="AI659" s="63"/>
      <c r="AJ659" s="63"/>
      <c r="AK659" s="63"/>
      <c r="AL659" s="63" t="str">
        <f>IFERROR(VLOOKUP(AB659,[1]CONTROLES!$A$5:$Y$200,2,FALSE),"")</f>
        <v/>
      </c>
      <c r="AM659" s="63"/>
      <c r="AN659" s="63"/>
      <c r="AO659" s="163" t="str">
        <f>IFERROR(VLOOKUP(Y659,CONTROLES!$A$6:$Y$25,24,FALSE),"")</f>
        <v/>
      </c>
      <c r="AP659" s="163" t="str">
        <f>IFERROR(VLOOKUP(Z659,CONTROLES!$A$6:$Y$25,24,FALSE),"")</f>
        <v/>
      </c>
      <c r="AQ659" s="163" t="str">
        <f>IFERROR(VLOOKUP(AA659,CONTROLES!$A$6:$Y$25,24,FALSE),"")</f>
        <v/>
      </c>
      <c r="AR659" s="163" t="str">
        <f>IFERROR(VLOOKUP(AB659,CONTROLES!$A$6:$Y$25,24,FALSE),"")</f>
        <v/>
      </c>
      <c r="AS659" s="72" t="str">
        <f>IFERROR(VLOOKUP(Y659,CONTROLES!$A$6:$Y$25,5,FALSE),"")</f>
        <v/>
      </c>
      <c r="AT659" s="72" t="str">
        <f>IFERROR(VLOOKUP(Z659,CONTROLES!$A$6:$Y$25,5,FALSE),"")</f>
        <v/>
      </c>
      <c r="AU659" s="72" t="str">
        <f>IFERROR(VLOOKUP(AA659,CONTROLES!$A$6:$Y$25,5,FALSE),"")</f>
        <v/>
      </c>
      <c r="AV659" s="72" t="str">
        <f>IFERROR(VLOOKUP(AB659,CONTROLES!$A$6:$Y$25,5,FALSE),"")</f>
        <v/>
      </c>
      <c r="AW659" s="143">
        <f t="shared" si="89"/>
        <v>0</v>
      </c>
      <c r="AX659" s="143">
        <f t="shared" si="90"/>
        <v>0</v>
      </c>
      <c r="AY659" s="523"/>
      <c r="AZ659" s="510"/>
      <c r="BA659" s="507"/>
      <c r="BB659" s="508"/>
      <c r="BC659" s="510"/>
      <c r="BD659" s="512"/>
      <c r="BE659" s="493"/>
      <c r="BF659" s="643"/>
      <c r="BG659" s="645"/>
      <c r="BH659" s="533"/>
      <c r="BI659" s="514"/>
      <c r="BJ659" s="516"/>
      <c r="BK659" s="516"/>
    </row>
    <row r="660" spans="1:63" ht="14.25" customHeight="1" x14ac:dyDescent="0.25">
      <c r="A660" s="429"/>
      <c r="B660" s="655"/>
      <c r="C660" s="649"/>
      <c r="D660" s="516"/>
      <c r="E660" s="563"/>
      <c r="F660" s="657"/>
      <c r="G660" s="657"/>
      <c r="H660" s="657"/>
      <c r="I660" s="563"/>
      <c r="J660" s="160"/>
      <c r="K660" s="159"/>
      <c r="L660" s="657"/>
      <c r="M660" s="649"/>
      <c r="N660" s="650"/>
      <c r="O660" s="651"/>
      <c r="P660" s="651"/>
      <c r="Q660" s="651"/>
      <c r="R660" s="649"/>
      <c r="S660" s="162"/>
      <c r="T660" s="73">
        <f>IFERROR(VLOOKUP($S660,#REF!,2,FALSE),0)</f>
        <v>0</v>
      </c>
      <c r="U660" s="652"/>
      <c r="V660" s="647"/>
      <c r="W660" s="647"/>
      <c r="X660" s="493"/>
      <c r="Y660" s="63"/>
      <c r="Z660" s="63"/>
      <c r="AA660" s="63"/>
      <c r="AB660" s="63"/>
      <c r="AC660" s="63"/>
      <c r="AD660" s="63"/>
      <c r="AE660" s="63"/>
      <c r="AF660" s="63"/>
      <c r="AG660" s="63"/>
      <c r="AH660" s="63"/>
      <c r="AI660" s="63"/>
      <c r="AJ660" s="63"/>
      <c r="AK660" s="63"/>
      <c r="AL660" s="63" t="str">
        <f>IFERROR(VLOOKUP(AB660,[1]CONTROLES!$A$5:$Y$200,2,FALSE),"")</f>
        <v/>
      </c>
      <c r="AM660" s="63"/>
      <c r="AN660" s="63"/>
      <c r="AO660" s="163" t="str">
        <f>IFERROR(VLOOKUP(Y660,CONTROLES!$A$6:$Y$25,24,FALSE),"")</f>
        <v/>
      </c>
      <c r="AP660" s="163" t="str">
        <f>IFERROR(VLOOKUP(Z660,CONTROLES!$A$6:$Y$25,24,FALSE),"")</f>
        <v/>
      </c>
      <c r="AQ660" s="163" t="str">
        <f>IFERROR(VLOOKUP(AA660,CONTROLES!$A$6:$Y$25,24,FALSE),"")</f>
        <v/>
      </c>
      <c r="AR660" s="163" t="str">
        <f>IFERROR(VLOOKUP(AB660,CONTROLES!$A$6:$Y$25,24,FALSE),"")</f>
        <v/>
      </c>
      <c r="AS660" s="72" t="str">
        <f>IFERROR(VLOOKUP(Y660,CONTROLES!$A$6:$Y$25,5,FALSE),"")</f>
        <v/>
      </c>
      <c r="AT660" s="72" t="str">
        <f>IFERROR(VLOOKUP(Z660,CONTROLES!$A$6:$Y$25,5,FALSE),"")</f>
        <v/>
      </c>
      <c r="AU660" s="72" t="str">
        <f>IFERROR(VLOOKUP(AA660,CONTROLES!$A$6:$Y$25,5,FALSE),"")</f>
        <v/>
      </c>
      <c r="AV660" s="72" t="str">
        <f>IFERROR(VLOOKUP(AB660,CONTROLES!$A$6:$Y$25,5,FALSE),"")</f>
        <v/>
      </c>
      <c r="AW660" s="143">
        <f t="shared" ref="AW660:AW723" si="155">IFERROR(AVERAGEIFS(AO660:AR660,AS660:AV660,"Probabilidad"),0)</f>
        <v>0</v>
      </c>
      <c r="AX660" s="143">
        <f t="shared" ref="AX660:AX723" si="156">IFERROR(AVERAGEIFS(AO660:AR660,AS660:AV660,"Consecuencia"),0)</f>
        <v>0</v>
      </c>
      <c r="AY660" s="523"/>
      <c r="AZ660" s="510"/>
      <c r="BA660" s="507"/>
      <c r="BB660" s="508"/>
      <c r="BC660" s="510"/>
      <c r="BD660" s="512"/>
      <c r="BE660" s="493"/>
      <c r="BF660" s="643"/>
      <c r="BG660" s="645"/>
      <c r="BH660" s="533"/>
      <c r="BI660" s="514"/>
      <c r="BJ660" s="516"/>
      <c r="BK660" s="516"/>
    </row>
    <row r="661" spans="1:63" ht="21.75" customHeight="1" x14ac:dyDescent="0.25">
      <c r="A661" s="429"/>
      <c r="B661" s="656"/>
      <c r="C661" s="649"/>
      <c r="D661" s="516"/>
      <c r="E661" s="562"/>
      <c r="F661" s="657"/>
      <c r="G661" s="657"/>
      <c r="H661" s="657"/>
      <c r="I661" s="562"/>
      <c r="J661" s="160"/>
      <c r="K661" s="159"/>
      <c r="L661" s="657"/>
      <c r="M661" s="649"/>
      <c r="N661" s="650"/>
      <c r="O661" s="651"/>
      <c r="P661" s="651"/>
      <c r="Q661" s="651"/>
      <c r="R661" s="649"/>
      <c r="S661" s="162"/>
      <c r="T661" s="73">
        <f>IFERROR(VLOOKUP($S661,#REF!,2,FALSE),0)</f>
        <v>0</v>
      </c>
      <c r="U661" s="652"/>
      <c r="V661" s="647"/>
      <c r="W661" s="647"/>
      <c r="X661" s="493"/>
      <c r="Y661" s="63"/>
      <c r="Z661" s="63"/>
      <c r="AA661" s="63"/>
      <c r="AB661" s="63"/>
      <c r="AC661" s="63"/>
      <c r="AD661" s="63"/>
      <c r="AE661" s="63"/>
      <c r="AF661" s="63"/>
      <c r="AG661" s="63"/>
      <c r="AH661" s="63"/>
      <c r="AI661" s="63"/>
      <c r="AJ661" s="63"/>
      <c r="AK661" s="63"/>
      <c r="AL661" s="63" t="str">
        <f>IFERROR(VLOOKUP(AB661,[1]CONTROLES!$A$5:$Y$200,2,FALSE),"")</f>
        <v/>
      </c>
      <c r="AM661" s="63"/>
      <c r="AN661" s="63"/>
      <c r="AO661" s="163" t="str">
        <f>IFERROR(VLOOKUP(Y661,CONTROLES!$A$6:$Y$25,24,FALSE),"")</f>
        <v/>
      </c>
      <c r="AP661" s="163" t="str">
        <f>IFERROR(VLOOKUP(Z661,CONTROLES!$A$6:$Y$25,24,FALSE),"")</f>
        <v/>
      </c>
      <c r="AQ661" s="163" t="str">
        <f>IFERROR(VLOOKUP(AA661,CONTROLES!$A$6:$Y$25,24,FALSE),"")</f>
        <v/>
      </c>
      <c r="AR661" s="163" t="str">
        <f>IFERROR(VLOOKUP(AB661,CONTROLES!$A$6:$Y$25,24,FALSE),"")</f>
        <v/>
      </c>
      <c r="AS661" s="72" t="str">
        <f>IFERROR(VLOOKUP(Y661,CONTROLES!$A$6:$Y$25,5,FALSE),"")</f>
        <v/>
      </c>
      <c r="AT661" s="72" t="str">
        <f>IFERROR(VLOOKUP(Z661,CONTROLES!$A$6:$Y$25,5,FALSE),"")</f>
        <v/>
      </c>
      <c r="AU661" s="72" t="str">
        <f>IFERROR(VLOOKUP(AA661,CONTROLES!$A$6:$Y$25,5,FALSE),"")</f>
        <v/>
      </c>
      <c r="AV661" s="72" t="str">
        <f>IFERROR(VLOOKUP(AB661,CONTROLES!$A$6:$Y$25,5,FALSE),"")</f>
        <v/>
      </c>
      <c r="AW661" s="143">
        <f t="shared" si="155"/>
        <v>0</v>
      </c>
      <c r="AX661" s="143">
        <f t="shared" si="156"/>
        <v>0</v>
      </c>
      <c r="AY661" s="653"/>
      <c r="AZ661" s="510"/>
      <c r="BA661" s="648"/>
      <c r="BB661" s="508"/>
      <c r="BC661" s="510"/>
      <c r="BD661" s="512"/>
      <c r="BE661" s="493"/>
      <c r="BF661" s="644"/>
      <c r="BG661" s="645"/>
      <c r="BH661" s="646"/>
      <c r="BI661" s="514"/>
      <c r="BJ661" s="516"/>
      <c r="BK661" s="516"/>
    </row>
    <row r="662" spans="1:63" s="166" customFormat="1" ht="14.25" customHeight="1" x14ac:dyDescent="0.25">
      <c r="A662" s="564">
        <f t="shared" ref="A662" si="157">A655+1</f>
        <v>94</v>
      </c>
      <c r="B662" s="565" t="s">
        <v>867</v>
      </c>
      <c r="C662" s="595" t="s">
        <v>767</v>
      </c>
      <c r="D662" s="475" t="s">
        <v>868</v>
      </c>
      <c r="E662" s="476" t="s">
        <v>869</v>
      </c>
      <c r="F662" s="636" t="s">
        <v>132</v>
      </c>
      <c r="G662" s="636" t="s">
        <v>133</v>
      </c>
      <c r="H662" s="636" t="s">
        <v>134</v>
      </c>
      <c r="I662" s="476" t="s">
        <v>870</v>
      </c>
      <c r="J662" s="346">
        <v>1</v>
      </c>
      <c r="K662" s="347" t="s">
        <v>871</v>
      </c>
      <c r="L662" s="595" t="s">
        <v>872</v>
      </c>
      <c r="M662" s="595" t="s">
        <v>370</v>
      </c>
      <c r="N662" s="477" t="s">
        <v>371</v>
      </c>
      <c r="O662" s="477" t="s">
        <v>541</v>
      </c>
      <c r="P662" s="477" t="s">
        <v>873</v>
      </c>
      <c r="Q662" s="477" t="s">
        <v>874</v>
      </c>
      <c r="R662" s="595" t="s">
        <v>544</v>
      </c>
      <c r="S662" s="348" t="s">
        <v>164</v>
      </c>
      <c r="T662" s="348">
        <f>IFERROR(VLOOKUP(S662,TABLAS!$A$10:$B$14,2,FALSE),0)</f>
        <v>1</v>
      </c>
      <c r="U662" s="477" t="s">
        <v>211</v>
      </c>
      <c r="V662" s="524">
        <f>IFERROR(VLOOKUP($U508,TABLAS!$A$2:$B$6,2,FALSE),0)</f>
        <v>2</v>
      </c>
      <c r="W662" s="524">
        <f t="shared" ref="W662" si="158">MAX($T662:$T668)*V662</f>
        <v>4</v>
      </c>
      <c r="X662" s="526" t="str">
        <f>IF(OR(W648="11",W648="12",W648="21",W648="22",W648="31"),"BAJO",IF(OR(W648="13",W648="23",W648="32",W648="41"),"LEVE",IF(OR(W648="14",W648="15",W648="24",W648="33",W648="43",W648="42",W648="52",W648="51"),"MODERADO",IF(OR(W648="25",W648="34",W648="35",W648="44",W648="45",W648="53",W648="54",W648="55"),"IMPORTANTE"))))</f>
        <v>MODERADO</v>
      </c>
      <c r="Y662" s="349">
        <v>110</v>
      </c>
      <c r="Z662" s="349"/>
      <c r="AA662" s="349"/>
      <c r="AB662" s="349"/>
      <c r="AC662" s="349"/>
      <c r="AD662" s="349"/>
      <c r="AE662" s="349"/>
      <c r="AF662" s="349"/>
      <c r="AG662" s="349"/>
      <c r="AH662" s="349"/>
      <c r="AI662" s="349"/>
      <c r="AJ662" s="349"/>
      <c r="AK662" s="349"/>
      <c r="AL662" s="349" t="str">
        <f>IFERROR(VLOOKUP(AB662,[1]CONTROLES!$A$5:$Y$200,2,FALSE),"")</f>
        <v/>
      </c>
      <c r="AM662" s="349"/>
      <c r="AN662" s="349"/>
      <c r="AO662" s="350" t="str">
        <f>IFERROR(VLOOKUP(Y662,CONTROLES!$A$6:$Y$25,24,FALSE),"")</f>
        <v/>
      </c>
      <c r="AP662" s="350" t="str">
        <f>IFERROR(VLOOKUP(Z662,CONTROLES!$A$6:$Y$25,24,FALSE),"")</f>
        <v/>
      </c>
      <c r="AQ662" s="350" t="str">
        <f>IFERROR(VLOOKUP(AA662,CONTROLES!$A$6:$Y$25,24,FALSE),"")</f>
        <v/>
      </c>
      <c r="AR662" s="350" t="str">
        <f>IFERROR(VLOOKUP(AB662,CONTROLES!$A$6:$Y$25,24,FALSE),"")</f>
        <v/>
      </c>
      <c r="AS662" s="349" t="str">
        <f>IFERROR(VLOOKUP(Y662,CONTROLES!$A$6:$Y$25,5,FALSE),"")</f>
        <v/>
      </c>
      <c r="AT662" s="349" t="str">
        <f>IFERROR(VLOOKUP(Z662,CONTROLES!$A$6:$Y$25,5,FALSE),"")</f>
        <v/>
      </c>
      <c r="AU662" s="349" t="str">
        <f>IFERROR(VLOOKUP(AA662,CONTROLES!$A$6:$Y$25,5,FALSE),"")</f>
        <v/>
      </c>
      <c r="AV662" s="349" t="str">
        <f>IFERROR(VLOOKUP(AB662,CONTROLES!$A$6:$Y$25,5,FALSE),"")</f>
        <v/>
      </c>
      <c r="AW662" s="351">
        <f t="shared" si="155"/>
        <v>0</v>
      </c>
      <c r="AX662" s="351">
        <f t="shared" si="156"/>
        <v>0</v>
      </c>
      <c r="AY662" s="528" t="str">
        <f t="shared" ref="AY662" si="159">IF(MAX(AX662:AX668)&gt;MAX(BF662:BF668),"Consecuencia",IF(MAX(AX662:AX668)&gt;MAX(BF662:BF668),"Probabilidad",""))</f>
        <v/>
      </c>
      <c r="AZ662" s="460">
        <f t="shared" ref="AZ662" si="160">IF(AY662="Probabilidad",MAX(BF662:BF668),MAX(AX662:AX668))</f>
        <v>0</v>
      </c>
      <c r="BA662" s="456" t="str" cm="1">
        <f t="array" ref="BA662">IF(OR(AY662="Consecuencia",AY662="Probabilidad"),IF(AZ662&lt;[1]CONTROLES!$AA$16:$AB$16,IF(AND(AZ662&gt;=[1]CONTROLES!$AA$15,AZ662&lt;[1]CONTROLES!$AB$15),[1]CONTROLES!$AC$15,IF(AND(AZ662&gt;=[1]CONTROLES!$AA$14,AZ662&lt;[1]CONTROLES!$AB$14),[1]CONTROLES!$AC$14,IF(AND(AZ662&gt;=[1]CONTROLES!$AA$13,AZ662&lt;[1]CONTROLES!$AB$13),[1]CONTROLES!$AC$13,IF(AND(AZ662&gt;=[1]CONTROLES!$AA$12,AZ662&lt;=[1]CONTROLES!$AB$12),[1]CONTROLES!$AC$12))))),"")</f>
        <v/>
      </c>
      <c r="BB662" s="458" t="s">
        <v>144</v>
      </c>
      <c r="BC662" s="460">
        <f>VLOOKUP(BB662,[1]TABLAS!$A$10:$B$14,2,FALSE)</f>
        <v>5</v>
      </c>
      <c r="BD662" s="462" t="s">
        <v>211</v>
      </c>
      <c r="BE662" s="526">
        <f>VLOOKUP(BD662,[1]TABLAS!$A$2:$B$6,2,FALSE)</f>
        <v>2</v>
      </c>
      <c r="BF662" s="618" t="str">
        <f t="shared" ref="BF662" si="161">BC662&amp;BE662</f>
        <v>52</v>
      </c>
      <c r="BG662" s="620" t="str">
        <f t="shared" ref="BG662" si="162">IF(OR(BF662="11",BF662="12",BF662="21",BF662="22",BF662="31"),"BAJO",IF(OR(BF662="13",BF662="23",BF662="32",BF662="41"),"LEVE",IF(OR(BF662="14",BF662="15",BF662="24",BF662="33",BF662="43",BF662="42",BF662="52",BF662="51"),"MODERADO",IF(OR(BF662="25",BF662="34",BF662="35",BF662="44",BF662="45",BF662="53",BF662="54",BF662="55"),"IMPORTANTE",""))))</f>
        <v>MODERADO</v>
      </c>
      <c r="BH662" s="491" t="s">
        <v>148</v>
      </c>
      <c r="BI662" s="530" t="s">
        <v>189</v>
      </c>
      <c r="BJ662" s="475" t="str">
        <f t="shared" ref="BJ662" si="163">IF(BH662="SI","NO","SI")</f>
        <v>NO</v>
      </c>
      <c r="BK662" s="475"/>
    </row>
    <row r="663" spans="1:63" s="166" customFormat="1" ht="14.25" customHeight="1" x14ac:dyDescent="0.25">
      <c r="A663" s="564"/>
      <c r="B663" s="566"/>
      <c r="C663" s="595"/>
      <c r="D663" s="475"/>
      <c r="E663" s="481"/>
      <c r="F663" s="636"/>
      <c r="G663" s="636"/>
      <c r="H663" s="636"/>
      <c r="I663" s="481"/>
      <c r="J663" s="346">
        <v>2</v>
      </c>
      <c r="K663" s="347" t="s">
        <v>875</v>
      </c>
      <c r="L663" s="595"/>
      <c r="M663" s="595"/>
      <c r="N663" s="477"/>
      <c r="O663" s="477"/>
      <c r="P663" s="477"/>
      <c r="Q663" s="477"/>
      <c r="R663" s="595"/>
      <c r="S663" s="348" t="s">
        <v>155</v>
      </c>
      <c r="T663" s="348">
        <f>IFERROR(VLOOKUP(S663,TABLAS!$A$10:$B$14,2,FALSE),0)</f>
        <v>2</v>
      </c>
      <c r="U663" s="477"/>
      <c r="V663" s="524"/>
      <c r="W663" s="524"/>
      <c r="X663" s="526"/>
      <c r="Y663" s="349">
        <v>110</v>
      </c>
      <c r="Z663" s="349"/>
      <c r="AA663" s="349"/>
      <c r="AB663" s="349"/>
      <c r="AC663" s="349"/>
      <c r="AD663" s="349"/>
      <c r="AE663" s="349"/>
      <c r="AF663" s="349"/>
      <c r="AG663" s="349"/>
      <c r="AH663" s="349"/>
      <c r="AI663" s="349"/>
      <c r="AJ663" s="349"/>
      <c r="AK663" s="349"/>
      <c r="AL663" s="349" t="str">
        <f>IFERROR(VLOOKUP(AB663,[1]CONTROLES!$A$5:$Y$200,2,FALSE),"")</f>
        <v/>
      </c>
      <c r="AM663" s="349"/>
      <c r="AN663" s="349"/>
      <c r="AO663" s="350" t="str">
        <f>IFERROR(VLOOKUP(Y663,CONTROLES!$A$6:$Y$25,24,FALSE),"")</f>
        <v/>
      </c>
      <c r="AP663" s="350" t="str">
        <f>IFERROR(VLOOKUP(Z663,CONTROLES!$A$6:$Y$25,24,FALSE),"")</f>
        <v/>
      </c>
      <c r="AQ663" s="350" t="str">
        <f>IFERROR(VLOOKUP(AA663,CONTROLES!$A$6:$Y$25,24,FALSE),"")</f>
        <v/>
      </c>
      <c r="AR663" s="350" t="str">
        <f>IFERROR(VLOOKUP(AB663,CONTROLES!$A$6:$Y$25,24,FALSE),"")</f>
        <v/>
      </c>
      <c r="AS663" s="349" t="str">
        <f>IFERROR(VLOOKUP(Y663,CONTROLES!$A$6:$Y$25,5,FALSE),"")</f>
        <v/>
      </c>
      <c r="AT663" s="349" t="str">
        <f>IFERROR(VLOOKUP(Z663,CONTROLES!$A$6:$Y$25,5,FALSE),"")</f>
        <v/>
      </c>
      <c r="AU663" s="349" t="str">
        <f>IFERROR(VLOOKUP(AA663,CONTROLES!$A$6:$Y$25,5,FALSE),"")</f>
        <v/>
      </c>
      <c r="AV663" s="349" t="str">
        <f>IFERROR(VLOOKUP(AB663,CONTROLES!$A$6:$Y$25,5,FALSE),"")</f>
        <v/>
      </c>
      <c r="AW663" s="351">
        <f t="shared" si="155"/>
        <v>0</v>
      </c>
      <c r="AX663" s="351">
        <f t="shared" si="156"/>
        <v>0</v>
      </c>
      <c r="AY663" s="529"/>
      <c r="AZ663" s="460"/>
      <c r="BA663" s="457"/>
      <c r="BB663" s="458"/>
      <c r="BC663" s="460"/>
      <c r="BD663" s="462"/>
      <c r="BE663" s="526"/>
      <c r="BF663" s="619"/>
      <c r="BG663" s="620"/>
      <c r="BH663" s="492"/>
      <c r="BI663" s="530"/>
      <c r="BJ663" s="475"/>
      <c r="BK663" s="475"/>
    </row>
    <row r="664" spans="1:63" s="166" customFormat="1" ht="14.25" customHeight="1" x14ac:dyDescent="0.25">
      <c r="A664" s="564"/>
      <c r="B664" s="566"/>
      <c r="C664" s="595"/>
      <c r="D664" s="475"/>
      <c r="E664" s="481"/>
      <c r="F664" s="636"/>
      <c r="G664" s="636"/>
      <c r="H664" s="636"/>
      <c r="I664" s="481"/>
      <c r="J664" s="346">
        <v>3</v>
      </c>
      <c r="K664" s="347" t="s">
        <v>876</v>
      </c>
      <c r="L664" s="595"/>
      <c r="M664" s="595"/>
      <c r="N664" s="477"/>
      <c r="O664" s="477"/>
      <c r="P664" s="477"/>
      <c r="Q664" s="477"/>
      <c r="R664" s="595"/>
      <c r="S664" s="348" t="s">
        <v>155</v>
      </c>
      <c r="T664" s="348">
        <f>IFERROR(VLOOKUP(S664,TABLAS!$A$10:$B$14,2,FALSE),0)</f>
        <v>2</v>
      </c>
      <c r="U664" s="477"/>
      <c r="V664" s="524"/>
      <c r="W664" s="524"/>
      <c r="X664" s="526"/>
      <c r="Y664" s="349">
        <v>1</v>
      </c>
      <c r="Z664" s="349"/>
      <c r="AA664" s="349"/>
      <c r="AB664" s="349"/>
      <c r="AC664" s="349"/>
      <c r="AD664" s="349"/>
      <c r="AE664" s="349"/>
      <c r="AF664" s="349"/>
      <c r="AG664" s="349"/>
      <c r="AH664" s="349"/>
      <c r="AI664" s="349"/>
      <c r="AJ664" s="349"/>
      <c r="AK664" s="349"/>
      <c r="AL664" s="349" t="str">
        <f>IFERROR(VLOOKUP(AB664,[1]CONTROLES!$A$5:$Y$200,2,FALSE),"")</f>
        <v/>
      </c>
      <c r="AM664" s="349"/>
      <c r="AN664" s="349"/>
      <c r="AO664" s="350">
        <f>IFERROR(VLOOKUP(Y664,CONTROLES!$A$6:$Y$25,24,FALSE),"")</f>
        <v>0.8125</v>
      </c>
      <c r="AP664" s="350" t="str">
        <f>IFERROR(VLOOKUP(Z664,CONTROLES!$A$6:$Y$25,24,FALSE),"")</f>
        <v/>
      </c>
      <c r="AQ664" s="350" t="str">
        <f>IFERROR(VLOOKUP(AA664,CONTROLES!$A$6:$Y$25,24,FALSE),"")</f>
        <v/>
      </c>
      <c r="AR664" s="350" t="str">
        <f>IFERROR(VLOOKUP(AB664,CONTROLES!$A$6:$Y$25,24,FALSE),"")</f>
        <v/>
      </c>
      <c r="AS664" s="349" t="str">
        <f>IFERROR(VLOOKUP(Y664,CONTROLES!$A$6:$Y$25,5,FALSE),"")</f>
        <v>Probabilidad</v>
      </c>
      <c r="AT664" s="349" t="str">
        <f>IFERROR(VLOOKUP(Z664,CONTROLES!$A$6:$Y$25,5,FALSE),"")</f>
        <v/>
      </c>
      <c r="AU664" s="349" t="str">
        <f>IFERROR(VLOOKUP(AA664,CONTROLES!$A$6:$Y$25,5,FALSE),"")</f>
        <v/>
      </c>
      <c r="AV664" s="349" t="str">
        <f>IFERROR(VLOOKUP(AB664,CONTROLES!$A$6:$Y$25,5,FALSE),"")</f>
        <v/>
      </c>
      <c r="AW664" s="351">
        <f t="shared" si="155"/>
        <v>0.8125</v>
      </c>
      <c r="AX664" s="351">
        <f t="shared" si="156"/>
        <v>0</v>
      </c>
      <c r="AY664" s="529"/>
      <c r="AZ664" s="460"/>
      <c r="BA664" s="457"/>
      <c r="BB664" s="458"/>
      <c r="BC664" s="460"/>
      <c r="BD664" s="462"/>
      <c r="BE664" s="526"/>
      <c r="BF664" s="619"/>
      <c r="BG664" s="620"/>
      <c r="BH664" s="492"/>
      <c r="BI664" s="530"/>
      <c r="BJ664" s="475"/>
      <c r="BK664" s="475"/>
    </row>
    <row r="665" spans="1:63" s="166" customFormat="1" ht="14.25" customHeight="1" x14ac:dyDescent="0.25">
      <c r="A665" s="564"/>
      <c r="B665" s="566"/>
      <c r="C665" s="595"/>
      <c r="D665" s="475"/>
      <c r="E665" s="481"/>
      <c r="F665" s="636"/>
      <c r="G665" s="636"/>
      <c r="H665" s="636"/>
      <c r="I665" s="481"/>
      <c r="J665" s="346"/>
      <c r="K665" s="347"/>
      <c r="L665" s="595"/>
      <c r="M665" s="595"/>
      <c r="N665" s="477"/>
      <c r="O665" s="477"/>
      <c r="P665" s="477"/>
      <c r="Q665" s="477"/>
      <c r="R665" s="595"/>
      <c r="S665" s="348"/>
      <c r="T665" s="348">
        <f>IFERROR(VLOOKUP(S665,TABLAS!$A$10:$B$14,2,FALSE),0)</f>
        <v>0</v>
      </c>
      <c r="U665" s="477"/>
      <c r="V665" s="524"/>
      <c r="W665" s="524"/>
      <c r="X665" s="526"/>
      <c r="Y665" s="349"/>
      <c r="Z665" s="349"/>
      <c r="AA665" s="349"/>
      <c r="AB665" s="349"/>
      <c r="AC665" s="349"/>
      <c r="AD665" s="349"/>
      <c r="AE665" s="349"/>
      <c r="AF665" s="349"/>
      <c r="AG665" s="349"/>
      <c r="AH665" s="349"/>
      <c r="AI665" s="349"/>
      <c r="AJ665" s="349"/>
      <c r="AK665" s="349"/>
      <c r="AL665" s="349" t="str">
        <f>IFERROR(VLOOKUP(AB665,[1]CONTROLES!$A$5:$Y$200,2,FALSE),"")</f>
        <v/>
      </c>
      <c r="AM665" s="349"/>
      <c r="AN665" s="349"/>
      <c r="AO665" s="350" t="str">
        <f>IFERROR(VLOOKUP(Y665,CONTROLES!$A$6:$Y$25,24,FALSE),"")</f>
        <v/>
      </c>
      <c r="AP665" s="350" t="str">
        <f>IFERROR(VLOOKUP(Z665,CONTROLES!$A$6:$Y$25,24,FALSE),"")</f>
        <v/>
      </c>
      <c r="AQ665" s="350" t="str">
        <f>IFERROR(VLOOKUP(AA665,CONTROLES!$A$6:$Y$25,24,FALSE),"")</f>
        <v/>
      </c>
      <c r="AR665" s="350" t="str">
        <f>IFERROR(VLOOKUP(AB665,CONTROLES!$A$6:$Y$25,24,FALSE),"")</f>
        <v/>
      </c>
      <c r="AS665" s="349" t="str">
        <f>IFERROR(VLOOKUP(Y665,CONTROLES!$A$6:$Y$25,5,FALSE),"")</f>
        <v/>
      </c>
      <c r="AT665" s="349" t="str">
        <f>IFERROR(VLOOKUP(Z665,CONTROLES!$A$6:$Y$25,5,FALSE),"")</f>
        <v/>
      </c>
      <c r="AU665" s="349" t="str">
        <f>IFERROR(VLOOKUP(AA665,CONTROLES!$A$6:$Y$25,5,FALSE),"")</f>
        <v/>
      </c>
      <c r="AV665" s="349" t="str">
        <f>IFERROR(VLOOKUP(AB665,CONTROLES!$A$6:$Y$25,5,FALSE),"")</f>
        <v/>
      </c>
      <c r="AW665" s="351">
        <f t="shared" si="155"/>
        <v>0</v>
      </c>
      <c r="AX665" s="351">
        <f t="shared" si="156"/>
        <v>0</v>
      </c>
      <c r="AY665" s="529"/>
      <c r="AZ665" s="460"/>
      <c r="BA665" s="457"/>
      <c r="BB665" s="458"/>
      <c r="BC665" s="460"/>
      <c r="BD665" s="462"/>
      <c r="BE665" s="526"/>
      <c r="BF665" s="619"/>
      <c r="BG665" s="620"/>
      <c r="BH665" s="492"/>
      <c r="BI665" s="530"/>
      <c r="BJ665" s="475"/>
      <c r="BK665" s="475"/>
    </row>
    <row r="666" spans="1:63" s="166" customFormat="1" ht="14.25" customHeight="1" x14ac:dyDescent="0.25">
      <c r="A666" s="564"/>
      <c r="B666" s="566"/>
      <c r="C666" s="595"/>
      <c r="D666" s="475"/>
      <c r="E666" s="481"/>
      <c r="F666" s="636"/>
      <c r="G666" s="636"/>
      <c r="H666" s="636"/>
      <c r="I666" s="481"/>
      <c r="J666" s="346"/>
      <c r="K666" s="347"/>
      <c r="L666" s="595"/>
      <c r="M666" s="595"/>
      <c r="N666" s="477"/>
      <c r="O666" s="477"/>
      <c r="P666" s="477"/>
      <c r="Q666" s="477"/>
      <c r="R666" s="595"/>
      <c r="S666" s="348"/>
      <c r="T666" s="348">
        <f>IFERROR(VLOOKUP(S666,TABLAS!$A$10:$B$14,2,FALSE),0)</f>
        <v>0</v>
      </c>
      <c r="U666" s="477"/>
      <c r="V666" s="524"/>
      <c r="W666" s="524"/>
      <c r="X666" s="526"/>
      <c r="Y666" s="349"/>
      <c r="Z666" s="349"/>
      <c r="AA666" s="349"/>
      <c r="AB666" s="349"/>
      <c r="AC666" s="349"/>
      <c r="AD666" s="349"/>
      <c r="AE666" s="349"/>
      <c r="AF666" s="349"/>
      <c r="AG666" s="349"/>
      <c r="AH666" s="349"/>
      <c r="AI666" s="349"/>
      <c r="AJ666" s="349"/>
      <c r="AK666" s="349"/>
      <c r="AL666" s="349" t="str">
        <f>IFERROR(VLOOKUP(AB666,[1]CONTROLES!$A$5:$Y$200,2,FALSE),"")</f>
        <v/>
      </c>
      <c r="AM666" s="349"/>
      <c r="AN666" s="349"/>
      <c r="AO666" s="350" t="str">
        <f>IFERROR(VLOOKUP(Y666,CONTROLES!$A$6:$Y$25,24,FALSE),"")</f>
        <v/>
      </c>
      <c r="AP666" s="350" t="str">
        <f>IFERROR(VLOOKUP(Z666,CONTROLES!$A$6:$Y$25,24,FALSE),"")</f>
        <v/>
      </c>
      <c r="AQ666" s="350" t="str">
        <f>IFERROR(VLOOKUP(AA666,CONTROLES!$A$6:$Y$25,24,FALSE),"")</f>
        <v/>
      </c>
      <c r="AR666" s="350" t="str">
        <f>IFERROR(VLOOKUP(AB666,CONTROLES!$A$6:$Y$25,24,FALSE),"")</f>
        <v/>
      </c>
      <c r="AS666" s="349" t="str">
        <f>IFERROR(VLOOKUP(Y666,CONTROLES!$A$6:$Y$25,5,FALSE),"")</f>
        <v/>
      </c>
      <c r="AT666" s="349" t="str">
        <f>IFERROR(VLOOKUP(Z666,CONTROLES!$A$6:$Y$25,5,FALSE),"")</f>
        <v/>
      </c>
      <c r="AU666" s="349" t="str">
        <f>IFERROR(VLOOKUP(AA666,CONTROLES!$A$6:$Y$25,5,FALSE),"")</f>
        <v/>
      </c>
      <c r="AV666" s="349" t="str">
        <f>IFERROR(VLOOKUP(AB666,CONTROLES!$A$6:$Y$25,5,FALSE),"")</f>
        <v/>
      </c>
      <c r="AW666" s="351">
        <f t="shared" si="155"/>
        <v>0</v>
      </c>
      <c r="AX666" s="351">
        <f t="shared" si="156"/>
        <v>0</v>
      </c>
      <c r="AY666" s="529"/>
      <c r="AZ666" s="460"/>
      <c r="BA666" s="457"/>
      <c r="BB666" s="458"/>
      <c r="BC666" s="460"/>
      <c r="BD666" s="462"/>
      <c r="BE666" s="526"/>
      <c r="BF666" s="619"/>
      <c r="BG666" s="620"/>
      <c r="BH666" s="492"/>
      <c r="BI666" s="530"/>
      <c r="BJ666" s="475"/>
      <c r="BK666" s="475"/>
    </row>
    <row r="667" spans="1:63" s="166" customFormat="1" ht="14.25" customHeight="1" x14ac:dyDescent="0.25">
      <c r="A667" s="564"/>
      <c r="B667" s="566"/>
      <c r="C667" s="595"/>
      <c r="D667" s="475"/>
      <c r="E667" s="481"/>
      <c r="F667" s="636"/>
      <c r="G667" s="636"/>
      <c r="H667" s="636"/>
      <c r="I667" s="481"/>
      <c r="J667" s="346"/>
      <c r="K667" s="347"/>
      <c r="L667" s="595"/>
      <c r="M667" s="595"/>
      <c r="N667" s="477"/>
      <c r="O667" s="477"/>
      <c r="P667" s="477"/>
      <c r="Q667" s="477"/>
      <c r="R667" s="595"/>
      <c r="S667" s="348"/>
      <c r="T667" s="348">
        <f>IFERROR(VLOOKUP(S667,TABLAS!$A$10:$B$14,2,FALSE),0)</f>
        <v>0</v>
      </c>
      <c r="U667" s="477"/>
      <c r="V667" s="524"/>
      <c r="W667" s="524"/>
      <c r="X667" s="526"/>
      <c r="Y667" s="349"/>
      <c r="Z667" s="349"/>
      <c r="AA667" s="349"/>
      <c r="AB667" s="349"/>
      <c r="AC667" s="349"/>
      <c r="AD667" s="349"/>
      <c r="AE667" s="349"/>
      <c r="AF667" s="349"/>
      <c r="AG667" s="349"/>
      <c r="AH667" s="349"/>
      <c r="AI667" s="349"/>
      <c r="AJ667" s="349"/>
      <c r="AK667" s="349"/>
      <c r="AL667" s="349" t="str">
        <f>IFERROR(VLOOKUP(AB667,[1]CONTROLES!$A$5:$Y$200,2,FALSE),"")</f>
        <v/>
      </c>
      <c r="AM667" s="349"/>
      <c r="AN667" s="349"/>
      <c r="AO667" s="350" t="str">
        <f>IFERROR(VLOOKUP(Y667,CONTROLES!$A$6:$Y$25,24,FALSE),"")</f>
        <v/>
      </c>
      <c r="AP667" s="350" t="str">
        <f>IFERROR(VLOOKUP(Z667,CONTROLES!$A$6:$Y$25,24,FALSE),"")</f>
        <v/>
      </c>
      <c r="AQ667" s="350" t="str">
        <f>IFERROR(VLOOKUP(AA667,CONTROLES!$A$6:$Y$25,24,FALSE),"")</f>
        <v/>
      </c>
      <c r="AR667" s="350" t="str">
        <f>IFERROR(VLOOKUP(AB667,CONTROLES!$A$6:$Y$25,24,FALSE),"")</f>
        <v/>
      </c>
      <c r="AS667" s="349" t="str">
        <f>IFERROR(VLOOKUP(Y667,CONTROLES!$A$6:$Y$25,5,FALSE),"")</f>
        <v/>
      </c>
      <c r="AT667" s="349" t="str">
        <f>IFERROR(VLOOKUP(Z667,CONTROLES!$A$6:$Y$25,5,FALSE),"")</f>
        <v/>
      </c>
      <c r="AU667" s="349" t="str">
        <f>IFERROR(VLOOKUP(AA667,CONTROLES!$A$6:$Y$25,5,FALSE),"")</f>
        <v/>
      </c>
      <c r="AV667" s="349" t="str">
        <f>IFERROR(VLOOKUP(AB667,CONTROLES!$A$6:$Y$25,5,FALSE),"")</f>
        <v/>
      </c>
      <c r="AW667" s="351">
        <f t="shared" si="155"/>
        <v>0</v>
      </c>
      <c r="AX667" s="351">
        <f t="shared" si="156"/>
        <v>0</v>
      </c>
      <c r="AY667" s="529"/>
      <c r="AZ667" s="460"/>
      <c r="BA667" s="457"/>
      <c r="BB667" s="458"/>
      <c r="BC667" s="460"/>
      <c r="BD667" s="462"/>
      <c r="BE667" s="526"/>
      <c r="BF667" s="619"/>
      <c r="BG667" s="620"/>
      <c r="BH667" s="492"/>
      <c r="BI667" s="530"/>
      <c r="BJ667" s="475"/>
      <c r="BK667" s="475"/>
    </row>
    <row r="668" spans="1:63" s="166" customFormat="1" ht="30.75" customHeight="1" x14ac:dyDescent="0.25">
      <c r="A668" s="564"/>
      <c r="B668" s="567"/>
      <c r="C668" s="595"/>
      <c r="D668" s="475"/>
      <c r="E668" s="482"/>
      <c r="F668" s="636"/>
      <c r="G668" s="636"/>
      <c r="H668" s="636"/>
      <c r="I668" s="482"/>
      <c r="J668" s="346"/>
      <c r="K668" s="347"/>
      <c r="L668" s="595"/>
      <c r="M668" s="595"/>
      <c r="N668" s="477"/>
      <c r="O668" s="477"/>
      <c r="P668" s="477"/>
      <c r="Q668" s="477"/>
      <c r="R668" s="595"/>
      <c r="S668" s="348"/>
      <c r="T668" s="348">
        <f>IFERROR(VLOOKUP(S668,TABLAS!$A$10:$B$14,2,FALSE),0)</f>
        <v>0</v>
      </c>
      <c r="U668" s="477"/>
      <c r="V668" s="524"/>
      <c r="W668" s="524"/>
      <c r="X668" s="526"/>
      <c r="Y668" s="349"/>
      <c r="Z668" s="349"/>
      <c r="AA668" s="349"/>
      <c r="AB668" s="349"/>
      <c r="AC668" s="349"/>
      <c r="AD668" s="349"/>
      <c r="AE668" s="349"/>
      <c r="AF668" s="349"/>
      <c r="AG668" s="349"/>
      <c r="AH668" s="349"/>
      <c r="AI668" s="349"/>
      <c r="AJ668" s="349"/>
      <c r="AK668" s="349"/>
      <c r="AL668" s="349" t="str">
        <f>IFERROR(VLOOKUP(AB668,[1]CONTROLES!$A$5:$Y$200,2,FALSE),"")</f>
        <v/>
      </c>
      <c r="AM668" s="349"/>
      <c r="AN668" s="349"/>
      <c r="AO668" s="350" t="str">
        <f>IFERROR(VLOOKUP(Y668,CONTROLES!$A$6:$Y$25,24,FALSE),"")</f>
        <v/>
      </c>
      <c r="AP668" s="350" t="str">
        <f>IFERROR(VLOOKUP(Z668,CONTROLES!$A$6:$Y$25,24,FALSE),"")</f>
        <v/>
      </c>
      <c r="AQ668" s="350" t="str">
        <f>IFERROR(VLOOKUP(AA668,CONTROLES!$A$6:$Y$25,24,FALSE),"")</f>
        <v/>
      </c>
      <c r="AR668" s="350" t="str">
        <f>IFERROR(VLOOKUP(AB668,CONTROLES!$A$6:$Y$25,24,FALSE),"")</f>
        <v/>
      </c>
      <c r="AS668" s="349" t="str">
        <f>IFERROR(VLOOKUP(Y668,CONTROLES!$A$6:$Y$25,5,FALSE),"")</f>
        <v/>
      </c>
      <c r="AT668" s="349" t="str">
        <f>IFERROR(VLOOKUP(Z668,CONTROLES!$A$6:$Y$25,5,FALSE),"")</f>
        <v/>
      </c>
      <c r="AU668" s="349" t="str">
        <f>IFERROR(VLOOKUP(AA668,CONTROLES!$A$6:$Y$25,5,FALSE),"")</f>
        <v/>
      </c>
      <c r="AV668" s="349" t="str">
        <f>IFERROR(VLOOKUP(AB668,CONTROLES!$A$6:$Y$25,5,FALSE),"")</f>
        <v/>
      </c>
      <c r="AW668" s="351">
        <f t="shared" si="155"/>
        <v>0</v>
      </c>
      <c r="AX668" s="351">
        <f t="shared" si="156"/>
        <v>0</v>
      </c>
      <c r="AY668" s="551"/>
      <c r="AZ668" s="460"/>
      <c r="BA668" s="552"/>
      <c r="BB668" s="458"/>
      <c r="BC668" s="460"/>
      <c r="BD668" s="462"/>
      <c r="BE668" s="526"/>
      <c r="BF668" s="630"/>
      <c r="BG668" s="620"/>
      <c r="BH668" s="554"/>
      <c r="BI668" s="530"/>
      <c r="BJ668" s="475"/>
      <c r="BK668" s="475"/>
    </row>
    <row r="669" spans="1:63" s="166" customFormat="1" ht="14.25" customHeight="1" x14ac:dyDescent="0.25">
      <c r="A669" s="564">
        <f t="shared" ref="A669" si="164">A662+1</f>
        <v>95</v>
      </c>
      <c r="B669" s="565" t="s">
        <v>877</v>
      </c>
      <c r="C669" s="595" t="s">
        <v>767</v>
      </c>
      <c r="D669" s="475" t="s">
        <v>878</v>
      </c>
      <c r="E669" s="476" t="s">
        <v>879</v>
      </c>
      <c r="F669" s="636" t="s">
        <v>132</v>
      </c>
      <c r="G669" s="636" t="s">
        <v>133</v>
      </c>
      <c r="H669" s="636" t="s">
        <v>134</v>
      </c>
      <c r="I669" s="476" t="s">
        <v>880</v>
      </c>
      <c r="J669" s="346">
        <v>1</v>
      </c>
      <c r="K669" s="347" t="s">
        <v>881</v>
      </c>
      <c r="L669" s="595" t="s">
        <v>882</v>
      </c>
      <c r="M669" s="595" t="s">
        <v>160</v>
      </c>
      <c r="N669" s="477" t="s">
        <v>226</v>
      </c>
      <c r="O669" s="477" t="s">
        <v>305</v>
      </c>
      <c r="P669" s="477" t="s">
        <v>873</v>
      </c>
      <c r="Q669" s="477" t="s">
        <v>287</v>
      </c>
      <c r="R669" s="595" t="s">
        <v>277</v>
      </c>
      <c r="S669" s="348" t="s">
        <v>164</v>
      </c>
      <c r="T669" s="348">
        <f>IFERROR(VLOOKUP(S669,TABLAS!$A$10:$B$14,2,FALSE),0)</f>
        <v>1</v>
      </c>
      <c r="U669" s="477" t="s">
        <v>211</v>
      </c>
      <c r="V669" s="524">
        <f>IFERROR(VLOOKUP($U515,TABLAS!$A$2:$B$6,2,FALSE),0)</f>
        <v>2</v>
      </c>
      <c r="W669" s="524">
        <f t="shared" ref="W669" si="165">MAX($T669:$T675)*V669</f>
        <v>8</v>
      </c>
      <c r="X669" s="526" t="str">
        <f>IF(OR(W648="11",W648="12",W648="21",W648="22",W648="31"),"BAJO",IF(OR(W648="13",W648="23",W648="32",W648="41"),"LEVE",IF(OR(W648="14",W648="15",W648="24",W648="33",W648="43",W648="42",W648="52",W648="51"),"MODERADO",IF(OR(W648="25",W648="34",W648="35",W648="44",W648="45",W648="53",W648="54",W648="55"),"IMPORTANTE"))))</f>
        <v>MODERADO</v>
      </c>
      <c r="Y669" s="349">
        <v>112</v>
      </c>
      <c r="Z669" s="349"/>
      <c r="AA669" s="349"/>
      <c r="AB669" s="349"/>
      <c r="AC669" s="349"/>
      <c r="AD669" s="349"/>
      <c r="AE669" s="349"/>
      <c r="AF669" s="349"/>
      <c r="AG669" s="349"/>
      <c r="AH669" s="349"/>
      <c r="AI669" s="349"/>
      <c r="AJ669" s="349"/>
      <c r="AK669" s="349"/>
      <c r="AL669" s="349" t="str">
        <f>IFERROR(VLOOKUP(AB669,[1]CONTROLES!$A$5:$Y$200,2,FALSE),"")</f>
        <v/>
      </c>
      <c r="AM669" s="349"/>
      <c r="AN669" s="349"/>
      <c r="AO669" s="350" t="str">
        <f>IFERROR(VLOOKUP(Y669,CONTROLES!$A$6:$Y$25,24,FALSE),"")</f>
        <v/>
      </c>
      <c r="AP669" s="350" t="str">
        <f>IFERROR(VLOOKUP(Z669,CONTROLES!$A$6:$Y$25,24,FALSE),"")</f>
        <v/>
      </c>
      <c r="AQ669" s="350" t="str">
        <f>IFERROR(VLOOKUP(AA669,CONTROLES!$A$6:$Y$25,24,FALSE),"")</f>
        <v/>
      </c>
      <c r="AR669" s="350" t="str">
        <f>IFERROR(VLOOKUP(AB669,CONTROLES!$A$6:$Y$25,24,FALSE),"")</f>
        <v/>
      </c>
      <c r="AS669" s="349" t="str">
        <f>IFERROR(VLOOKUP(Y669,CONTROLES!$A$6:$Y$25,5,FALSE),"")</f>
        <v/>
      </c>
      <c r="AT669" s="349" t="str">
        <f>IFERROR(VLOOKUP(Z669,CONTROLES!$A$6:$Y$25,5,FALSE),"")</f>
        <v/>
      </c>
      <c r="AU669" s="349" t="str">
        <f>IFERROR(VLOOKUP(AA669,CONTROLES!$A$6:$Y$25,5,FALSE),"")</f>
        <v/>
      </c>
      <c r="AV669" s="349" t="str">
        <f>IFERROR(VLOOKUP(AB669,CONTROLES!$A$6:$Y$25,5,FALSE),"")</f>
        <v/>
      </c>
      <c r="AW669" s="351">
        <f t="shared" si="155"/>
        <v>0</v>
      </c>
      <c r="AX669" s="351">
        <f t="shared" si="156"/>
        <v>0</v>
      </c>
      <c r="AY669" s="528" t="str">
        <f t="shared" ref="AY669" si="166">IF(MAX(AX669:AX675)&gt;MAX(BF669:BF675),"Consecuencia",IF(MAX(AX669:AX675)&gt;MAX(BF669:BF675),"Probabilidad",""))</f>
        <v/>
      </c>
      <c r="AZ669" s="460">
        <f t="shared" ref="AZ669" si="167">IF(AY669="Probabilidad",MAX(BF669:BF675),MAX(AX669:AX675))</f>
        <v>0</v>
      </c>
      <c r="BA669" s="456" t="str" cm="1">
        <f t="array" ref="BA669">IF(OR(AY669="Consecuencia",AY669="Probabilidad"),IF(AZ669&lt;[1]CONTROLES!$AA$16:$AB$16,IF(AND(AZ669&gt;=[1]CONTROLES!$AA$15,AZ669&lt;[1]CONTROLES!$AB$15),[1]CONTROLES!$AC$15,IF(AND(AZ669&gt;=[1]CONTROLES!$AA$14,AZ669&lt;[1]CONTROLES!$AB$14),[1]CONTROLES!$AC$14,IF(AND(AZ669&gt;=[1]CONTROLES!$AA$13,AZ669&lt;[1]CONTROLES!$AB$13),[1]CONTROLES!$AC$13,IF(AND(AZ669&gt;=[1]CONTROLES!$AA$12,AZ669&lt;=[1]CONTROLES!$AB$12),[1]CONTROLES!$AC$12))))),"")</f>
        <v/>
      </c>
      <c r="BB669" s="458" t="s">
        <v>144</v>
      </c>
      <c r="BC669" s="460">
        <f>VLOOKUP(BB669,[1]TABLAS!$A$10:$B$14,2,FALSE)</f>
        <v>5</v>
      </c>
      <c r="BD669" s="462" t="s">
        <v>211</v>
      </c>
      <c r="BE669" s="526">
        <f>VLOOKUP(BD669,[1]TABLAS!$A$2:$B$6,2,FALSE)</f>
        <v>2</v>
      </c>
      <c r="BF669" s="618" t="str">
        <f t="shared" ref="BF669" si="168">BC669&amp;BE669</f>
        <v>52</v>
      </c>
      <c r="BG669" s="620" t="str">
        <f t="shared" ref="BG669" si="169">IF(OR(BF669="11",BF669="12",BF669="21",BF669="22",BF669="31"),"BAJO",IF(OR(BF669="13",BF669="23",BF669="32",BF669="41"),"LEVE",IF(OR(BF669="14",BF669="15",BF669="24",BF669="33",BF669="43",BF669="42",BF669="52",BF669="51"),"MODERADO",IF(OR(BF669="25",BF669="34",BF669="35",BF669="44",BF669="45",BF669="53",BF669="54",BF669="55"),"IMPORTANTE",""))))</f>
        <v>MODERADO</v>
      </c>
      <c r="BH669" s="491" t="s">
        <v>148</v>
      </c>
      <c r="BI669" s="530" t="s">
        <v>189</v>
      </c>
      <c r="BJ669" s="475" t="str">
        <f t="shared" ref="BJ669" si="170">IF(BH669="SI","NO","SI")</f>
        <v>NO</v>
      </c>
      <c r="BK669" s="475"/>
    </row>
    <row r="670" spans="1:63" s="166" customFormat="1" ht="14.25" customHeight="1" x14ac:dyDescent="0.25">
      <c r="A670" s="564"/>
      <c r="B670" s="566"/>
      <c r="C670" s="595"/>
      <c r="D670" s="475"/>
      <c r="E670" s="481"/>
      <c r="F670" s="636"/>
      <c r="G670" s="636"/>
      <c r="H670" s="636"/>
      <c r="I670" s="481"/>
      <c r="J670" s="346">
        <v>2</v>
      </c>
      <c r="K670" s="347" t="s">
        <v>883</v>
      </c>
      <c r="L670" s="595"/>
      <c r="M670" s="595"/>
      <c r="N670" s="477"/>
      <c r="O670" s="477"/>
      <c r="P670" s="477"/>
      <c r="Q670" s="477"/>
      <c r="R670" s="595"/>
      <c r="S670" s="348" t="s">
        <v>169</v>
      </c>
      <c r="T670" s="348">
        <f>IFERROR(VLOOKUP(S670,TABLAS!$A$10:$B$14,2,FALSE),0)</f>
        <v>4</v>
      </c>
      <c r="U670" s="477"/>
      <c r="V670" s="524"/>
      <c r="W670" s="524"/>
      <c r="X670" s="526"/>
      <c r="Y670" s="349">
        <v>111</v>
      </c>
      <c r="Z670" s="349"/>
      <c r="AA670" s="349"/>
      <c r="AB670" s="349"/>
      <c r="AC670" s="349"/>
      <c r="AD670" s="349"/>
      <c r="AE670" s="349"/>
      <c r="AF670" s="349"/>
      <c r="AG670" s="349"/>
      <c r="AH670" s="349"/>
      <c r="AI670" s="349"/>
      <c r="AJ670" s="349"/>
      <c r="AK670" s="349"/>
      <c r="AL670" s="349" t="str">
        <f>IFERROR(VLOOKUP(AB670,[1]CONTROLES!$A$5:$Y$200,2,FALSE),"")</f>
        <v/>
      </c>
      <c r="AM670" s="349"/>
      <c r="AN670" s="349"/>
      <c r="AO670" s="350" t="str">
        <f>IFERROR(VLOOKUP(Y670,CONTROLES!$A$6:$Y$25,24,FALSE),"")</f>
        <v/>
      </c>
      <c r="AP670" s="350" t="str">
        <f>IFERROR(VLOOKUP(Z670,CONTROLES!$A$6:$Y$25,24,FALSE),"")</f>
        <v/>
      </c>
      <c r="AQ670" s="350" t="str">
        <f>IFERROR(VLOOKUP(AA670,CONTROLES!$A$6:$Y$25,24,FALSE),"")</f>
        <v/>
      </c>
      <c r="AR670" s="350" t="str">
        <f>IFERROR(VLOOKUP(AB670,CONTROLES!$A$6:$Y$25,24,FALSE),"")</f>
        <v/>
      </c>
      <c r="AS670" s="349" t="str">
        <f>IFERROR(VLOOKUP(Y670,CONTROLES!$A$6:$Y$25,5,FALSE),"")</f>
        <v/>
      </c>
      <c r="AT670" s="349" t="str">
        <f>IFERROR(VLOOKUP(Z670,CONTROLES!$A$6:$Y$25,5,FALSE),"")</f>
        <v/>
      </c>
      <c r="AU670" s="349" t="str">
        <f>IFERROR(VLOOKUP(AA670,CONTROLES!$A$6:$Y$25,5,FALSE),"")</f>
        <v/>
      </c>
      <c r="AV670" s="349" t="str">
        <f>IFERROR(VLOOKUP(AB670,CONTROLES!$A$6:$Y$25,5,FALSE),"")</f>
        <v/>
      </c>
      <c r="AW670" s="351">
        <f t="shared" si="155"/>
        <v>0</v>
      </c>
      <c r="AX670" s="351">
        <f t="shared" si="156"/>
        <v>0</v>
      </c>
      <c r="AY670" s="529"/>
      <c r="AZ670" s="460"/>
      <c r="BA670" s="457"/>
      <c r="BB670" s="458"/>
      <c r="BC670" s="460"/>
      <c r="BD670" s="462"/>
      <c r="BE670" s="526"/>
      <c r="BF670" s="619"/>
      <c r="BG670" s="620"/>
      <c r="BH670" s="492"/>
      <c r="BI670" s="530"/>
      <c r="BJ670" s="475"/>
      <c r="BK670" s="475"/>
    </row>
    <row r="671" spans="1:63" s="166" customFormat="1" ht="14.25" customHeight="1" x14ac:dyDescent="0.25">
      <c r="A671" s="564"/>
      <c r="B671" s="566"/>
      <c r="C671" s="595"/>
      <c r="D671" s="475"/>
      <c r="E671" s="481"/>
      <c r="F671" s="636"/>
      <c r="G671" s="636"/>
      <c r="H671" s="636"/>
      <c r="I671" s="481"/>
      <c r="J671" s="346">
        <v>3</v>
      </c>
      <c r="K671" s="347" t="s">
        <v>884</v>
      </c>
      <c r="L671" s="595"/>
      <c r="M671" s="595"/>
      <c r="N671" s="477"/>
      <c r="O671" s="477"/>
      <c r="P671" s="477"/>
      <c r="Q671" s="477"/>
      <c r="R671" s="595"/>
      <c r="S671" s="348" t="s">
        <v>164</v>
      </c>
      <c r="T671" s="348">
        <f>IFERROR(VLOOKUP(S671,TABLAS!$A$10:$B$14,2,FALSE),0)</f>
        <v>1</v>
      </c>
      <c r="U671" s="477"/>
      <c r="V671" s="524"/>
      <c r="W671" s="524"/>
      <c r="X671" s="526"/>
      <c r="Y671" s="349">
        <v>112</v>
      </c>
      <c r="Z671" s="349"/>
      <c r="AA671" s="349"/>
      <c r="AB671" s="349"/>
      <c r="AC671" s="349"/>
      <c r="AD671" s="349"/>
      <c r="AE671" s="349"/>
      <c r="AF671" s="349"/>
      <c r="AG671" s="349"/>
      <c r="AH671" s="349"/>
      <c r="AI671" s="349"/>
      <c r="AJ671" s="349"/>
      <c r="AK671" s="349"/>
      <c r="AL671" s="349" t="str">
        <f>IFERROR(VLOOKUP(AB671,[1]CONTROLES!$A$5:$Y$200,2,FALSE),"")</f>
        <v/>
      </c>
      <c r="AM671" s="349"/>
      <c r="AN671" s="349"/>
      <c r="AO671" s="350" t="str">
        <f>IFERROR(VLOOKUP(Y671,CONTROLES!$A$6:$Y$25,24,FALSE),"")</f>
        <v/>
      </c>
      <c r="AP671" s="350" t="str">
        <f>IFERROR(VLOOKUP(Z671,CONTROLES!$A$6:$Y$25,24,FALSE),"")</f>
        <v/>
      </c>
      <c r="AQ671" s="350" t="str">
        <f>IFERROR(VLOOKUP(AA671,CONTROLES!$A$6:$Y$25,24,FALSE),"")</f>
        <v/>
      </c>
      <c r="AR671" s="350" t="str">
        <f>IFERROR(VLOOKUP(AB671,CONTROLES!$A$6:$Y$25,24,FALSE),"")</f>
        <v/>
      </c>
      <c r="AS671" s="349" t="str">
        <f>IFERROR(VLOOKUP(Y671,CONTROLES!$A$6:$Y$25,5,FALSE),"")</f>
        <v/>
      </c>
      <c r="AT671" s="349" t="str">
        <f>IFERROR(VLOOKUP(Z671,CONTROLES!$A$6:$Y$25,5,FALSE),"")</f>
        <v/>
      </c>
      <c r="AU671" s="349" t="str">
        <f>IFERROR(VLOOKUP(AA671,CONTROLES!$A$6:$Y$25,5,FALSE),"")</f>
        <v/>
      </c>
      <c r="AV671" s="349" t="str">
        <f>IFERROR(VLOOKUP(AB671,CONTROLES!$A$6:$Y$25,5,FALSE),"")</f>
        <v/>
      </c>
      <c r="AW671" s="351">
        <f t="shared" si="155"/>
        <v>0</v>
      </c>
      <c r="AX671" s="351">
        <f t="shared" si="156"/>
        <v>0</v>
      </c>
      <c r="AY671" s="529"/>
      <c r="AZ671" s="460"/>
      <c r="BA671" s="457"/>
      <c r="BB671" s="458"/>
      <c r="BC671" s="460"/>
      <c r="BD671" s="462"/>
      <c r="BE671" s="526"/>
      <c r="BF671" s="619"/>
      <c r="BG671" s="620"/>
      <c r="BH671" s="492"/>
      <c r="BI671" s="530"/>
      <c r="BJ671" s="475"/>
      <c r="BK671" s="475"/>
    </row>
    <row r="672" spans="1:63" s="166" customFormat="1" ht="14.25" customHeight="1" x14ac:dyDescent="0.25">
      <c r="A672" s="564"/>
      <c r="B672" s="566"/>
      <c r="C672" s="595"/>
      <c r="D672" s="475"/>
      <c r="E672" s="481"/>
      <c r="F672" s="636"/>
      <c r="G672" s="636"/>
      <c r="H672" s="636"/>
      <c r="I672" s="481"/>
      <c r="J672" s="346">
        <v>4</v>
      </c>
      <c r="K672" s="347" t="s">
        <v>885</v>
      </c>
      <c r="L672" s="595"/>
      <c r="M672" s="595"/>
      <c r="N672" s="477"/>
      <c r="O672" s="477"/>
      <c r="P672" s="477"/>
      <c r="Q672" s="477"/>
      <c r="R672" s="595"/>
      <c r="S672" s="348" t="s">
        <v>146</v>
      </c>
      <c r="T672" s="348">
        <f>IFERROR(VLOOKUP(S672,TABLAS!$A$10:$B$14,2,FALSE),0)</f>
        <v>3</v>
      </c>
      <c r="U672" s="477"/>
      <c r="V672" s="524"/>
      <c r="W672" s="524"/>
      <c r="X672" s="526"/>
      <c r="Y672" s="349">
        <v>112</v>
      </c>
      <c r="Z672" s="349"/>
      <c r="AA672" s="349"/>
      <c r="AB672" s="349"/>
      <c r="AC672" s="349"/>
      <c r="AD672" s="349"/>
      <c r="AE672" s="349"/>
      <c r="AF672" s="349"/>
      <c r="AG672" s="349"/>
      <c r="AH672" s="349"/>
      <c r="AI672" s="349"/>
      <c r="AJ672" s="349"/>
      <c r="AK672" s="349"/>
      <c r="AL672" s="349" t="str">
        <f>IFERROR(VLOOKUP(AB672,[1]CONTROLES!$A$5:$Y$200,2,FALSE),"")</f>
        <v/>
      </c>
      <c r="AM672" s="349"/>
      <c r="AN672" s="349"/>
      <c r="AO672" s="350" t="str">
        <f>IFERROR(VLOOKUP(Y672,CONTROLES!$A$6:$Y$25,24,FALSE),"")</f>
        <v/>
      </c>
      <c r="AP672" s="350" t="str">
        <f>IFERROR(VLOOKUP(Z672,CONTROLES!$A$6:$Y$25,24,FALSE),"")</f>
        <v/>
      </c>
      <c r="AQ672" s="350" t="str">
        <f>IFERROR(VLOOKUP(AA672,CONTROLES!$A$6:$Y$25,24,FALSE),"")</f>
        <v/>
      </c>
      <c r="AR672" s="350" t="str">
        <f>IFERROR(VLOOKUP(AB672,CONTROLES!$A$6:$Y$25,24,FALSE),"")</f>
        <v/>
      </c>
      <c r="AS672" s="349" t="str">
        <f>IFERROR(VLOOKUP(Y672,CONTROLES!$A$6:$Y$25,5,FALSE),"")</f>
        <v/>
      </c>
      <c r="AT672" s="349" t="str">
        <f>IFERROR(VLOOKUP(Z672,CONTROLES!$A$6:$Y$25,5,FALSE),"")</f>
        <v/>
      </c>
      <c r="AU672" s="349" t="str">
        <f>IFERROR(VLOOKUP(AA672,CONTROLES!$A$6:$Y$25,5,FALSE),"")</f>
        <v/>
      </c>
      <c r="AV672" s="349" t="str">
        <f>IFERROR(VLOOKUP(AB672,CONTROLES!$A$6:$Y$25,5,FALSE),"")</f>
        <v/>
      </c>
      <c r="AW672" s="351">
        <f t="shared" si="155"/>
        <v>0</v>
      </c>
      <c r="AX672" s="351">
        <f t="shared" si="156"/>
        <v>0</v>
      </c>
      <c r="AY672" s="529"/>
      <c r="AZ672" s="460"/>
      <c r="BA672" s="457"/>
      <c r="BB672" s="458"/>
      <c r="BC672" s="460"/>
      <c r="BD672" s="462"/>
      <c r="BE672" s="526"/>
      <c r="BF672" s="619"/>
      <c r="BG672" s="620"/>
      <c r="BH672" s="492"/>
      <c r="BI672" s="530"/>
      <c r="BJ672" s="475"/>
      <c r="BK672" s="475"/>
    </row>
    <row r="673" spans="1:63" s="166" customFormat="1" ht="14.25" customHeight="1" x14ac:dyDescent="0.25">
      <c r="A673" s="564"/>
      <c r="B673" s="566"/>
      <c r="C673" s="595"/>
      <c r="D673" s="475"/>
      <c r="E673" s="481"/>
      <c r="F673" s="636"/>
      <c r="G673" s="636"/>
      <c r="H673" s="636"/>
      <c r="I673" s="481"/>
      <c r="J673" s="346"/>
      <c r="K673" s="347"/>
      <c r="L673" s="595"/>
      <c r="M673" s="595"/>
      <c r="N673" s="477"/>
      <c r="O673" s="477"/>
      <c r="P673" s="477"/>
      <c r="Q673" s="477"/>
      <c r="R673" s="595"/>
      <c r="S673" s="348"/>
      <c r="T673" s="348">
        <f>IFERROR(VLOOKUP($S673,#REF!,2,FALSE),0)</f>
        <v>0</v>
      </c>
      <c r="U673" s="477"/>
      <c r="V673" s="524"/>
      <c r="W673" s="524"/>
      <c r="X673" s="526"/>
      <c r="Y673" s="349"/>
      <c r="Z673" s="349"/>
      <c r="AA673" s="349"/>
      <c r="AB673" s="349"/>
      <c r="AC673" s="349"/>
      <c r="AD673" s="349"/>
      <c r="AE673" s="349"/>
      <c r="AF673" s="349"/>
      <c r="AG673" s="349"/>
      <c r="AH673" s="349"/>
      <c r="AI673" s="349"/>
      <c r="AJ673" s="349"/>
      <c r="AK673" s="349"/>
      <c r="AL673" s="349" t="str">
        <f>IFERROR(VLOOKUP(AB673,[1]CONTROLES!$A$5:$Y$200,2,FALSE),"")</f>
        <v/>
      </c>
      <c r="AM673" s="349"/>
      <c r="AN673" s="349"/>
      <c r="AO673" s="350" t="str">
        <f>IFERROR(VLOOKUP(Y673,CONTROLES!$A$6:$Y$25,24,FALSE),"")</f>
        <v/>
      </c>
      <c r="AP673" s="350" t="str">
        <f>IFERROR(VLOOKUP(Z673,CONTROLES!$A$6:$Y$25,24,FALSE),"")</f>
        <v/>
      </c>
      <c r="AQ673" s="350" t="str">
        <f>IFERROR(VLOOKUP(AA673,CONTROLES!$A$6:$Y$25,24,FALSE),"")</f>
        <v/>
      </c>
      <c r="AR673" s="350" t="str">
        <f>IFERROR(VLOOKUP(AB673,CONTROLES!$A$6:$Y$25,24,FALSE),"")</f>
        <v/>
      </c>
      <c r="AS673" s="349" t="str">
        <f>IFERROR(VLOOKUP(Y673,CONTROLES!$A$6:$Y$25,5,FALSE),"")</f>
        <v/>
      </c>
      <c r="AT673" s="349" t="str">
        <f>IFERROR(VLOOKUP(Z673,CONTROLES!$A$6:$Y$25,5,FALSE),"")</f>
        <v/>
      </c>
      <c r="AU673" s="349" t="str">
        <f>IFERROR(VLOOKUP(AA673,CONTROLES!$A$6:$Y$25,5,FALSE),"")</f>
        <v/>
      </c>
      <c r="AV673" s="349" t="str">
        <f>IFERROR(VLOOKUP(AB673,CONTROLES!$A$6:$Y$25,5,FALSE),"")</f>
        <v/>
      </c>
      <c r="AW673" s="351">
        <f t="shared" si="155"/>
        <v>0</v>
      </c>
      <c r="AX673" s="351">
        <f t="shared" si="156"/>
        <v>0</v>
      </c>
      <c r="AY673" s="529"/>
      <c r="AZ673" s="460"/>
      <c r="BA673" s="457"/>
      <c r="BB673" s="458"/>
      <c r="BC673" s="460"/>
      <c r="BD673" s="462"/>
      <c r="BE673" s="526"/>
      <c r="BF673" s="619"/>
      <c r="BG673" s="620"/>
      <c r="BH673" s="492"/>
      <c r="BI673" s="530"/>
      <c r="BJ673" s="475"/>
      <c r="BK673" s="475"/>
    </row>
    <row r="674" spans="1:63" s="166" customFormat="1" ht="14.25" customHeight="1" x14ac:dyDescent="0.25">
      <c r="A674" s="564"/>
      <c r="B674" s="566"/>
      <c r="C674" s="595"/>
      <c r="D674" s="475"/>
      <c r="E674" s="481"/>
      <c r="F674" s="636"/>
      <c r="G674" s="636"/>
      <c r="H674" s="636"/>
      <c r="I674" s="481"/>
      <c r="J674" s="346"/>
      <c r="K674" s="347"/>
      <c r="L674" s="595"/>
      <c r="M674" s="595"/>
      <c r="N674" s="477"/>
      <c r="O674" s="477"/>
      <c r="P674" s="477"/>
      <c r="Q674" s="477"/>
      <c r="R674" s="595"/>
      <c r="S674" s="348"/>
      <c r="T674" s="348">
        <f>IFERROR(VLOOKUP($S674,#REF!,2,FALSE),0)</f>
        <v>0</v>
      </c>
      <c r="U674" s="477"/>
      <c r="V674" s="524"/>
      <c r="W674" s="524"/>
      <c r="X674" s="526"/>
      <c r="Y674" s="349"/>
      <c r="Z674" s="349"/>
      <c r="AA674" s="349"/>
      <c r="AB674" s="349"/>
      <c r="AC674" s="349"/>
      <c r="AD674" s="349"/>
      <c r="AE674" s="349"/>
      <c r="AF674" s="349"/>
      <c r="AG674" s="349"/>
      <c r="AH674" s="349"/>
      <c r="AI674" s="349"/>
      <c r="AJ674" s="349"/>
      <c r="AK674" s="349"/>
      <c r="AL674" s="349" t="str">
        <f>IFERROR(VLOOKUP(AB674,[1]CONTROLES!$A$5:$Y$200,2,FALSE),"")</f>
        <v/>
      </c>
      <c r="AM674" s="349"/>
      <c r="AN674" s="349"/>
      <c r="AO674" s="350" t="str">
        <f>IFERROR(VLOOKUP(Y674,CONTROLES!$A$6:$Y$25,24,FALSE),"")</f>
        <v/>
      </c>
      <c r="AP674" s="350" t="str">
        <f>IFERROR(VLOOKUP(Z674,CONTROLES!$A$6:$Y$25,24,FALSE),"")</f>
        <v/>
      </c>
      <c r="AQ674" s="350" t="str">
        <f>IFERROR(VLOOKUP(AA674,CONTROLES!$A$6:$Y$25,24,FALSE),"")</f>
        <v/>
      </c>
      <c r="AR674" s="350" t="str">
        <f>IFERROR(VLOOKUP(AB674,CONTROLES!$A$6:$Y$25,24,FALSE),"")</f>
        <v/>
      </c>
      <c r="AS674" s="349" t="str">
        <f>IFERROR(VLOOKUP(Y674,CONTROLES!$A$6:$Y$25,5,FALSE),"")</f>
        <v/>
      </c>
      <c r="AT674" s="349" t="str">
        <f>IFERROR(VLOOKUP(Z674,CONTROLES!$A$6:$Y$25,5,FALSE),"")</f>
        <v/>
      </c>
      <c r="AU674" s="349" t="str">
        <f>IFERROR(VLOOKUP(AA674,CONTROLES!$A$6:$Y$25,5,FALSE),"")</f>
        <v/>
      </c>
      <c r="AV674" s="349" t="str">
        <f>IFERROR(VLOOKUP(AB674,CONTROLES!$A$6:$Y$25,5,FALSE),"")</f>
        <v/>
      </c>
      <c r="AW674" s="351">
        <f t="shared" si="155"/>
        <v>0</v>
      </c>
      <c r="AX674" s="351">
        <f t="shared" si="156"/>
        <v>0</v>
      </c>
      <c r="AY674" s="529"/>
      <c r="AZ674" s="460"/>
      <c r="BA674" s="457"/>
      <c r="BB674" s="458"/>
      <c r="BC674" s="460"/>
      <c r="BD674" s="462"/>
      <c r="BE674" s="526"/>
      <c r="BF674" s="619"/>
      <c r="BG674" s="620"/>
      <c r="BH674" s="492"/>
      <c r="BI674" s="530"/>
      <c r="BJ674" s="475"/>
      <c r="BK674" s="475"/>
    </row>
    <row r="675" spans="1:63" s="166" customFormat="1" ht="19.5" customHeight="1" x14ac:dyDescent="0.25">
      <c r="A675" s="564"/>
      <c r="B675" s="567"/>
      <c r="C675" s="595"/>
      <c r="D675" s="475"/>
      <c r="E675" s="482"/>
      <c r="F675" s="636"/>
      <c r="G675" s="636"/>
      <c r="H675" s="636"/>
      <c r="I675" s="482"/>
      <c r="J675" s="346"/>
      <c r="K675" s="347"/>
      <c r="L675" s="595"/>
      <c r="M675" s="595"/>
      <c r="N675" s="477"/>
      <c r="O675" s="477"/>
      <c r="P675" s="477"/>
      <c r="Q675" s="477"/>
      <c r="R675" s="595"/>
      <c r="S675" s="348"/>
      <c r="T675" s="348">
        <f>IFERROR(VLOOKUP($S675,#REF!,2,FALSE),0)</f>
        <v>0</v>
      </c>
      <c r="U675" s="477"/>
      <c r="V675" s="524"/>
      <c r="W675" s="524"/>
      <c r="X675" s="526"/>
      <c r="Y675" s="349"/>
      <c r="Z675" s="349"/>
      <c r="AA675" s="349"/>
      <c r="AB675" s="349"/>
      <c r="AC675" s="349"/>
      <c r="AD675" s="349"/>
      <c r="AE675" s="349"/>
      <c r="AF675" s="349"/>
      <c r="AG675" s="349"/>
      <c r="AH675" s="349"/>
      <c r="AI675" s="349"/>
      <c r="AJ675" s="349"/>
      <c r="AK675" s="349"/>
      <c r="AL675" s="349" t="str">
        <f>IFERROR(VLOOKUP(AB675,[1]CONTROLES!$A$5:$Y$200,2,FALSE),"")</f>
        <v/>
      </c>
      <c r="AM675" s="349"/>
      <c r="AN675" s="349"/>
      <c r="AO675" s="350" t="str">
        <f>IFERROR(VLOOKUP(Y675,CONTROLES!$A$6:$Y$25,24,FALSE),"")</f>
        <v/>
      </c>
      <c r="AP675" s="350" t="str">
        <f>IFERROR(VLOOKUP(Z675,CONTROLES!$A$6:$Y$25,24,FALSE),"")</f>
        <v/>
      </c>
      <c r="AQ675" s="350" t="str">
        <f>IFERROR(VLOOKUP(AA675,CONTROLES!$A$6:$Y$25,24,FALSE),"")</f>
        <v/>
      </c>
      <c r="AR675" s="350" t="str">
        <f>IFERROR(VLOOKUP(AB675,CONTROLES!$A$6:$Y$25,24,FALSE),"")</f>
        <v/>
      </c>
      <c r="AS675" s="349" t="str">
        <f>IFERROR(VLOOKUP(Y675,CONTROLES!$A$6:$Y$25,5,FALSE),"")</f>
        <v/>
      </c>
      <c r="AT675" s="349" t="str">
        <f>IFERROR(VLOOKUP(Z675,CONTROLES!$A$6:$Y$25,5,FALSE),"")</f>
        <v/>
      </c>
      <c r="AU675" s="349" t="str">
        <f>IFERROR(VLOOKUP(AA675,CONTROLES!$A$6:$Y$25,5,FALSE),"")</f>
        <v/>
      </c>
      <c r="AV675" s="349" t="str">
        <f>IFERROR(VLOOKUP(AB675,CONTROLES!$A$6:$Y$25,5,FALSE),"")</f>
        <v/>
      </c>
      <c r="AW675" s="351">
        <f t="shared" si="155"/>
        <v>0</v>
      </c>
      <c r="AX675" s="351">
        <f t="shared" si="156"/>
        <v>0</v>
      </c>
      <c r="AY675" s="551"/>
      <c r="AZ675" s="460"/>
      <c r="BA675" s="552"/>
      <c r="BB675" s="458"/>
      <c r="BC675" s="460"/>
      <c r="BD675" s="462"/>
      <c r="BE675" s="526"/>
      <c r="BF675" s="630"/>
      <c r="BG675" s="620"/>
      <c r="BH675" s="554"/>
      <c r="BI675" s="530"/>
      <c r="BJ675" s="475"/>
      <c r="BK675" s="475"/>
    </row>
    <row r="676" spans="1:63" s="166" customFormat="1" ht="14.25" customHeight="1" x14ac:dyDescent="0.25">
      <c r="A676" s="564">
        <f t="shared" ref="A676" si="171">A669+1</f>
        <v>96</v>
      </c>
      <c r="B676" s="565" t="s">
        <v>886</v>
      </c>
      <c r="C676" s="595" t="s">
        <v>767</v>
      </c>
      <c r="D676" s="475" t="s">
        <v>887</v>
      </c>
      <c r="E676" s="476" t="s">
        <v>888</v>
      </c>
      <c r="F676" s="636" t="s">
        <v>132</v>
      </c>
      <c r="G676" s="636" t="s">
        <v>133</v>
      </c>
      <c r="H676" s="636" t="s">
        <v>134</v>
      </c>
      <c r="I676" s="476" t="s">
        <v>889</v>
      </c>
      <c r="J676" s="346">
        <v>1</v>
      </c>
      <c r="K676" s="347" t="s">
        <v>890</v>
      </c>
      <c r="L676" s="595" t="s">
        <v>891</v>
      </c>
      <c r="M676" s="595" t="s">
        <v>160</v>
      </c>
      <c r="N676" s="477" t="s">
        <v>381</v>
      </c>
      <c r="O676" s="477" t="s">
        <v>892</v>
      </c>
      <c r="P676" s="477" t="s">
        <v>873</v>
      </c>
      <c r="Q676" s="477" t="s">
        <v>287</v>
      </c>
      <c r="R676" s="595" t="s">
        <v>297</v>
      </c>
      <c r="S676" s="348" t="s">
        <v>164</v>
      </c>
      <c r="T676" s="348">
        <f>IFERROR(VLOOKUP(S676,TABLAS!$A$10:$B$14,2,FALSE),0)</f>
        <v>1</v>
      </c>
      <c r="U676" s="477" t="s">
        <v>145</v>
      </c>
      <c r="V676" s="524">
        <f>IFERROR(VLOOKUP($U522,TABLAS!$A$2:$B$6,2,FALSE),0)</f>
        <v>1</v>
      </c>
      <c r="W676" s="524">
        <f t="shared" ref="W676" si="172">MAX($T676:$T682)*V676</f>
        <v>2</v>
      </c>
      <c r="X676" s="526" t="str">
        <f>IF(OR(W648="11",W648="12",W648="21",W648="22",W648="31"),"BAJO",IF(OR(W648="13",W648="23",W648="32",W648="41"),"LEVE",IF(OR(W648="14",W648="15",W648="24",W648="33",W648="43",W648="42",W648="52",W648="51"),"MODERADO",IF(OR(W648="25",W648="34",W648="35",W648="44",W648="45",W648="53",W648="54",W648="55"),"IMPORTANTE"))))</f>
        <v>MODERADO</v>
      </c>
      <c r="Y676" s="349">
        <v>113</v>
      </c>
      <c r="Z676" s="349"/>
      <c r="AA676" s="349"/>
      <c r="AB676" s="349"/>
      <c r="AC676" s="349"/>
      <c r="AD676" s="349"/>
      <c r="AE676" s="349"/>
      <c r="AF676" s="349"/>
      <c r="AG676" s="349"/>
      <c r="AH676" s="349"/>
      <c r="AI676" s="349"/>
      <c r="AJ676" s="349"/>
      <c r="AK676" s="349"/>
      <c r="AL676" s="349" t="str">
        <f>IFERROR(VLOOKUP(AB676,[1]CONTROLES!$A$5:$Y$200,2,FALSE),"")</f>
        <v/>
      </c>
      <c r="AM676" s="349"/>
      <c r="AN676" s="349"/>
      <c r="AO676" s="350" t="str">
        <f>IFERROR(VLOOKUP(Y676,CONTROLES!$A$6:$Y$25,24,FALSE),"")</f>
        <v/>
      </c>
      <c r="AP676" s="350" t="str">
        <f>IFERROR(VLOOKUP(Z676,CONTROLES!$A$6:$Y$25,24,FALSE),"")</f>
        <v/>
      </c>
      <c r="AQ676" s="350" t="str">
        <f>IFERROR(VLOOKUP(AA676,CONTROLES!$A$6:$Y$25,24,FALSE),"")</f>
        <v/>
      </c>
      <c r="AR676" s="350" t="str">
        <f>IFERROR(VLOOKUP(AB676,CONTROLES!$A$6:$Y$25,24,FALSE),"")</f>
        <v/>
      </c>
      <c r="AS676" s="349" t="str">
        <f>IFERROR(VLOOKUP(Y676,CONTROLES!$A$6:$Y$25,5,FALSE),"")</f>
        <v/>
      </c>
      <c r="AT676" s="349" t="str">
        <f>IFERROR(VLOOKUP(Z676,CONTROLES!$A$6:$Y$25,5,FALSE),"")</f>
        <v/>
      </c>
      <c r="AU676" s="349" t="str">
        <f>IFERROR(VLOOKUP(AA676,CONTROLES!$A$6:$Y$25,5,FALSE),"")</f>
        <v/>
      </c>
      <c r="AV676" s="349" t="str">
        <f>IFERROR(VLOOKUP(AB676,CONTROLES!$A$6:$Y$25,5,FALSE),"")</f>
        <v/>
      </c>
      <c r="AW676" s="351">
        <f t="shared" si="155"/>
        <v>0</v>
      </c>
      <c r="AX676" s="351">
        <f t="shared" si="156"/>
        <v>0</v>
      </c>
      <c r="AY676" s="528" t="str">
        <f t="shared" ref="AY676" si="173">IF(MAX(AX676:AX682)&gt;MAX(BF676:BF682),"Consecuencia",IF(MAX(AX676:AX682)&gt;MAX(BF676:BF682),"Probabilidad",""))</f>
        <v/>
      </c>
      <c r="AZ676" s="460">
        <f t="shared" ref="AZ676" si="174">IF(AY676="Probabilidad",MAX(BF676:BF682),MAX(AX676:AX682))</f>
        <v>0</v>
      </c>
      <c r="BA676" s="456" t="str" cm="1">
        <f t="array" ref="BA676">IF(OR(AY676="Consecuencia",AY676="Probabilidad"),IF(AZ676&lt;[1]CONTROLES!$AA$16:$AB$16,IF(AND(AZ676&gt;=[1]CONTROLES!$AA$15,AZ676&lt;[1]CONTROLES!$AB$15),[1]CONTROLES!$AC$15,IF(AND(AZ676&gt;=[1]CONTROLES!$AA$14,AZ676&lt;[1]CONTROLES!$AB$14),[1]CONTROLES!$AC$14,IF(AND(AZ676&gt;=[1]CONTROLES!$AA$13,AZ676&lt;[1]CONTROLES!$AB$13),[1]CONTROLES!$AC$13,IF(AND(AZ676&gt;=[1]CONTROLES!$AA$12,AZ676&lt;=[1]CONTROLES!$AB$12),[1]CONTROLES!$AC$12))))),"")</f>
        <v/>
      </c>
      <c r="BB676" s="458" t="s">
        <v>144</v>
      </c>
      <c r="BC676" s="460">
        <f>VLOOKUP(BB676,[1]TABLAS!$A$10:$B$14,2,FALSE)</f>
        <v>5</v>
      </c>
      <c r="BD676" s="462" t="s">
        <v>211</v>
      </c>
      <c r="BE676" s="526">
        <f>VLOOKUP(BD676,[1]TABLAS!$A$2:$B$6,2,FALSE)</f>
        <v>2</v>
      </c>
      <c r="BF676" s="618" t="str">
        <f t="shared" ref="BF676" si="175">BC676&amp;BE676</f>
        <v>52</v>
      </c>
      <c r="BG676" s="620" t="str">
        <f t="shared" ref="BG676" si="176">IF(OR(BF676="11",BF676="12",BF676="21",BF676="22",BF676="31"),"BAJO",IF(OR(BF676="13",BF676="23",BF676="32",BF676="41"),"LEVE",IF(OR(BF676="14",BF676="15",BF676="24",BF676="33",BF676="43",BF676="42",BF676="52",BF676="51"),"MODERADO",IF(OR(BF676="25",BF676="34",BF676="35",BF676="44",BF676="45",BF676="53",BF676="54",BF676="55"),"IMPORTANTE",""))))</f>
        <v>MODERADO</v>
      </c>
      <c r="BH676" s="491" t="s">
        <v>148</v>
      </c>
      <c r="BI676" s="530" t="s">
        <v>189</v>
      </c>
      <c r="BJ676" s="475" t="str">
        <f t="shared" ref="BJ676" si="177">IF(BH676="SI","NO","SI")</f>
        <v>NO</v>
      </c>
      <c r="BK676" s="475"/>
    </row>
    <row r="677" spans="1:63" s="166" customFormat="1" ht="14.25" customHeight="1" x14ac:dyDescent="0.25">
      <c r="A677" s="564"/>
      <c r="B677" s="566"/>
      <c r="C677" s="595"/>
      <c r="D677" s="475"/>
      <c r="E677" s="481"/>
      <c r="F677" s="636"/>
      <c r="G677" s="636"/>
      <c r="H677" s="636"/>
      <c r="I677" s="481"/>
      <c r="J677" s="346">
        <v>2</v>
      </c>
      <c r="K677" s="347" t="s">
        <v>893</v>
      </c>
      <c r="L677" s="595"/>
      <c r="M677" s="595"/>
      <c r="N677" s="477"/>
      <c r="O677" s="477"/>
      <c r="P677" s="477"/>
      <c r="Q677" s="477"/>
      <c r="R677" s="595"/>
      <c r="S677" s="348" t="s">
        <v>164</v>
      </c>
      <c r="T677" s="348">
        <f>IFERROR(VLOOKUP(S677,TABLAS!$A$10:$B$14,2,FALSE),0)</f>
        <v>1</v>
      </c>
      <c r="U677" s="477"/>
      <c r="V677" s="524"/>
      <c r="W677" s="524"/>
      <c r="X677" s="526"/>
      <c r="Y677" s="349">
        <v>113</v>
      </c>
      <c r="Z677" s="349">
        <v>110</v>
      </c>
      <c r="AA677" s="349"/>
      <c r="AB677" s="349"/>
      <c r="AC677" s="349"/>
      <c r="AD677" s="349"/>
      <c r="AE677" s="349"/>
      <c r="AF677" s="349"/>
      <c r="AG677" s="349"/>
      <c r="AH677" s="349"/>
      <c r="AI677" s="349"/>
      <c r="AJ677" s="349"/>
      <c r="AK677" s="349"/>
      <c r="AL677" s="349" t="str">
        <f>IFERROR(VLOOKUP(AB677,[1]CONTROLES!$A$5:$Y$200,2,FALSE),"")</f>
        <v/>
      </c>
      <c r="AM677" s="349"/>
      <c r="AN677" s="349"/>
      <c r="AO677" s="350" t="str">
        <f>IFERROR(VLOOKUP(Y677,CONTROLES!$A$6:$Y$25,24,FALSE),"")</f>
        <v/>
      </c>
      <c r="AP677" s="350" t="str">
        <f>IFERROR(VLOOKUP(Z677,CONTROLES!$A$6:$Y$25,24,FALSE),"")</f>
        <v/>
      </c>
      <c r="AQ677" s="350" t="str">
        <f>IFERROR(VLOOKUP(AA677,CONTROLES!$A$6:$Y$25,24,FALSE),"")</f>
        <v/>
      </c>
      <c r="AR677" s="350" t="str">
        <f>IFERROR(VLOOKUP(AB677,CONTROLES!$A$6:$Y$25,24,FALSE),"")</f>
        <v/>
      </c>
      <c r="AS677" s="349" t="str">
        <f>IFERROR(VLOOKUP(Y677,CONTROLES!$A$6:$Y$25,5,FALSE),"")</f>
        <v/>
      </c>
      <c r="AT677" s="349" t="str">
        <f>IFERROR(VLOOKUP(Z677,CONTROLES!$A$6:$Y$25,5,FALSE),"")</f>
        <v/>
      </c>
      <c r="AU677" s="349" t="str">
        <f>IFERROR(VLOOKUP(AA677,CONTROLES!$A$6:$Y$25,5,FALSE),"")</f>
        <v/>
      </c>
      <c r="AV677" s="349" t="str">
        <f>IFERROR(VLOOKUP(AB677,CONTROLES!$A$6:$Y$25,5,FALSE),"")</f>
        <v/>
      </c>
      <c r="AW677" s="351">
        <f t="shared" si="155"/>
        <v>0</v>
      </c>
      <c r="AX677" s="351">
        <f t="shared" si="156"/>
        <v>0</v>
      </c>
      <c r="AY677" s="529"/>
      <c r="AZ677" s="460"/>
      <c r="BA677" s="457"/>
      <c r="BB677" s="458"/>
      <c r="BC677" s="460"/>
      <c r="BD677" s="462"/>
      <c r="BE677" s="526"/>
      <c r="BF677" s="619"/>
      <c r="BG677" s="620"/>
      <c r="BH677" s="492"/>
      <c r="BI677" s="530"/>
      <c r="BJ677" s="475"/>
      <c r="BK677" s="475"/>
    </row>
    <row r="678" spans="1:63" s="166" customFormat="1" ht="14.25" customHeight="1" x14ac:dyDescent="0.25">
      <c r="A678" s="564"/>
      <c r="B678" s="566"/>
      <c r="C678" s="595"/>
      <c r="D678" s="475"/>
      <c r="E678" s="481"/>
      <c r="F678" s="636"/>
      <c r="G678" s="636"/>
      <c r="H678" s="636"/>
      <c r="I678" s="481"/>
      <c r="J678" s="346">
        <v>3</v>
      </c>
      <c r="K678" s="347" t="s">
        <v>894</v>
      </c>
      <c r="L678" s="595"/>
      <c r="M678" s="595"/>
      <c r="N678" s="477"/>
      <c r="O678" s="477"/>
      <c r="P678" s="477"/>
      <c r="Q678" s="477"/>
      <c r="R678" s="595"/>
      <c r="S678" s="348" t="s">
        <v>155</v>
      </c>
      <c r="T678" s="348">
        <f>IFERROR(VLOOKUP(S678,TABLAS!$A$10:$B$14,2,FALSE),0)</f>
        <v>2</v>
      </c>
      <c r="U678" s="477"/>
      <c r="V678" s="524"/>
      <c r="W678" s="524"/>
      <c r="X678" s="526"/>
      <c r="Y678" s="349">
        <v>113</v>
      </c>
      <c r="Z678" s="349"/>
      <c r="AA678" s="349"/>
      <c r="AB678" s="349"/>
      <c r="AC678" s="349"/>
      <c r="AD678" s="349"/>
      <c r="AE678" s="349"/>
      <c r="AF678" s="349"/>
      <c r="AG678" s="349"/>
      <c r="AH678" s="349"/>
      <c r="AI678" s="349"/>
      <c r="AJ678" s="349"/>
      <c r="AK678" s="349"/>
      <c r="AL678" s="349" t="str">
        <f>IFERROR(VLOOKUP(AB678,[1]CONTROLES!$A$5:$Y$200,2,FALSE),"")</f>
        <v/>
      </c>
      <c r="AM678" s="349"/>
      <c r="AN678" s="349"/>
      <c r="AO678" s="350" t="str">
        <f>IFERROR(VLOOKUP(Y678,CONTROLES!$A$6:$Y$25,24,FALSE),"")</f>
        <v/>
      </c>
      <c r="AP678" s="350" t="str">
        <f>IFERROR(VLOOKUP(Z678,CONTROLES!$A$6:$Y$25,24,FALSE),"")</f>
        <v/>
      </c>
      <c r="AQ678" s="350" t="str">
        <f>IFERROR(VLOOKUP(AA678,CONTROLES!$A$6:$Y$25,24,FALSE),"")</f>
        <v/>
      </c>
      <c r="AR678" s="350" t="str">
        <f>IFERROR(VLOOKUP(AB678,CONTROLES!$A$6:$Y$25,24,FALSE),"")</f>
        <v/>
      </c>
      <c r="AS678" s="349" t="str">
        <f>IFERROR(VLOOKUP(Y678,CONTROLES!$A$6:$Y$25,5,FALSE),"")</f>
        <v/>
      </c>
      <c r="AT678" s="349" t="str">
        <f>IFERROR(VLOOKUP(Z678,CONTROLES!$A$6:$Y$25,5,FALSE),"")</f>
        <v/>
      </c>
      <c r="AU678" s="349" t="str">
        <f>IFERROR(VLOOKUP(AA678,CONTROLES!$A$6:$Y$25,5,FALSE),"")</f>
        <v/>
      </c>
      <c r="AV678" s="349" t="str">
        <f>IFERROR(VLOOKUP(AB678,CONTROLES!$A$6:$Y$25,5,FALSE),"")</f>
        <v/>
      </c>
      <c r="AW678" s="351">
        <f t="shared" si="155"/>
        <v>0</v>
      </c>
      <c r="AX678" s="351">
        <f t="shared" si="156"/>
        <v>0</v>
      </c>
      <c r="AY678" s="529"/>
      <c r="AZ678" s="460"/>
      <c r="BA678" s="457"/>
      <c r="BB678" s="458"/>
      <c r="BC678" s="460"/>
      <c r="BD678" s="462"/>
      <c r="BE678" s="526"/>
      <c r="BF678" s="619"/>
      <c r="BG678" s="620"/>
      <c r="BH678" s="492"/>
      <c r="BI678" s="530"/>
      <c r="BJ678" s="475"/>
      <c r="BK678" s="475"/>
    </row>
    <row r="679" spans="1:63" s="166" customFormat="1" ht="14.25" customHeight="1" x14ac:dyDescent="0.25">
      <c r="A679" s="564"/>
      <c r="B679" s="566"/>
      <c r="C679" s="595"/>
      <c r="D679" s="475"/>
      <c r="E679" s="481"/>
      <c r="F679" s="636"/>
      <c r="G679" s="636"/>
      <c r="H679" s="636"/>
      <c r="I679" s="481"/>
      <c r="J679" s="346"/>
      <c r="K679" s="347"/>
      <c r="L679" s="595"/>
      <c r="M679" s="595"/>
      <c r="N679" s="477"/>
      <c r="O679" s="477"/>
      <c r="P679" s="477"/>
      <c r="Q679" s="477"/>
      <c r="R679" s="595"/>
      <c r="S679" s="348"/>
      <c r="T679" s="348">
        <f>IFERROR(VLOOKUP(S679,TABLAS!$A$10:$B$14,2,FALSE),0)</f>
        <v>0</v>
      </c>
      <c r="U679" s="477"/>
      <c r="V679" s="524"/>
      <c r="W679" s="524"/>
      <c r="X679" s="526"/>
      <c r="Y679" s="349"/>
      <c r="Z679" s="349"/>
      <c r="AA679" s="349"/>
      <c r="AB679" s="349"/>
      <c r="AC679" s="349"/>
      <c r="AD679" s="349"/>
      <c r="AE679" s="349"/>
      <c r="AF679" s="349"/>
      <c r="AG679" s="349"/>
      <c r="AH679" s="349"/>
      <c r="AI679" s="349"/>
      <c r="AJ679" s="349"/>
      <c r="AK679" s="349"/>
      <c r="AL679" s="349" t="str">
        <f>IFERROR(VLOOKUP(AB679,[1]CONTROLES!$A$5:$Y$200,2,FALSE),"")</f>
        <v/>
      </c>
      <c r="AM679" s="349"/>
      <c r="AN679" s="349"/>
      <c r="AO679" s="350" t="str">
        <f>IFERROR(VLOOKUP(Y679,CONTROLES!$A$6:$Y$25,24,FALSE),"")</f>
        <v/>
      </c>
      <c r="AP679" s="350" t="str">
        <f>IFERROR(VLOOKUP(Z679,CONTROLES!$A$6:$Y$25,24,FALSE),"")</f>
        <v/>
      </c>
      <c r="AQ679" s="350" t="str">
        <f>IFERROR(VLOOKUP(AA679,CONTROLES!$A$6:$Y$25,24,FALSE),"")</f>
        <v/>
      </c>
      <c r="AR679" s="350" t="str">
        <f>IFERROR(VLOOKUP(AB679,CONTROLES!$A$6:$Y$25,24,FALSE),"")</f>
        <v/>
      </c>
      <c r="AS679" s="349" t="str">
        <f>IFERROR(VLOOKUP(Y679,CONTROLES!$A$6:$Y$25,5,FALSE),"")</f>
        <v/>
      </c>
      <c r="AT679" s="349" t="str">
        <f>IFERROR(VLOOKUP(Z679,CONTROLES!$A$6:$Y$25,5,FALSE),"")</f>
        <v/>
      </c>
      <c r="AU679" s="349" t="str">
        <f>IFERROR(VLOOKUP(AA679,CONTROLES!$A$6:$Y$25,5,FALSE),"")</f>
        <v/>
      </c>
      <c r="AV679" s="349" t="str">
        <f>IFERROR(VLOOKUP(AB679,CONTROLES!$A$6:$Y$25,5,FALSE),"")</f>
        <v/>
      </c>
      <c r="AW679" s="351">
        <f t="shared" si="155"/>
        <v>0</v>
      </c>
      <c r="AX679" s="351">
        <f t="shared" si="156"/>
        <v>0</v>
      </c>
      <c r="AY679" s="529"/>
      <c r="AZ679" s="460"/>
      <c r="BA679" s="457"/>
      <c r="BB679" s="458"/>
      <c r="BC679" s="460"/>
      <c r="BD679" s="462"/>
      <c r="BE679" s="526"/>
      <c r="BF679" s="619"/>
      <c r="BG679" s="620"/>
      <c r="BH679" s="492"/>
      <c r="BI679" s="530"/>
      <c r="BJ679" s="475"/>
      <c r="BK679" s="475"/>
    </row>
    <row r="680" spans="1:63" s="166" customFormat="1" ht="14.25" customHeight="1" x14ac:dyDescent="0.25">
      <c r="A680" s="564"/>
      <c r="B680" s="566"/>
      <c r="C680" s="595"/>
      <c r="D680" s="475"/>
      <c r="E680" s="481"/>
      <c r="F680" s="636"/>
      <c r="G680" s="636"/>
      <c r="H680" s="636"/>
      <c r="I680" s="481"/>
      <c r="J680" s="346"/>
      <c r="K680" s="347"/>
      <c r="L680" s="595"/>
      <c r="M680" s="595"/>
      <c r="N680" s="477"/>
      <c r="O680" s="477"/>
      <c r="P680" s="477"/>
      <c r="Q680" s="477"/>
      <c r="R680" s="595"/>
      <c r="S680" s="348"/>
      <c r="T680" s="348">
        <f>IFERROR(VLOOKUP(S680,TABLAS!$A$10:$B$14,2,FALSE),0)</f>
        <v>0</v>
      </c>
      <c r="U680" s="477"/>
      <c r="V680" s="524"/>
      <c r="W680" s="524"/>
      <c r="X680" s="526"/>
      <c r="Y680" s="349"/>
      <c r="Z680" s="349"/>
      <c r="AA680" s="349"/>
      <c r="AB680" s="349"/>
      <c r="AC680" s="349"/>
      <c r="AD680" s="349"/>
      <c r="AE680" s="349"/>
      <c r="AF680" s="349"/>
      <c r="AG680" s="349"/>
      <c r="AH680" s="349"/>
      <c r="AI680" s="349"/>
      <c r="AJ680" s="349"/>
      <c r="AK680" s="349"/>
      <c r="AL680" s="349" t="str">
        <f>IFERROR(VLOOKUP(AB680,[1]CONTROLES!$A$5:$Y$200,2,FALSE),"")</f>
        <v/>
      </c>
      <c r="AM680" s="349"/>
      <c r="AN680" s="349"/>
      <c r="AO680" s="350" t="str">
        <f>IFERROR(VLOOKUP(Y680,CONTROLES!$A$6:$Y$25,24,FALSE),"")</f>
        <v/>
      </c>
      <c r="AP680" s="350" t="str">
        <f>IFERROR(VLOOKUP(Z680,CONTROLES!$A$6:$Y$25,24,FALSE),"")</f>
        <v/>
      </c>
      <c r="AQ680" s="350" t="str">
        <f>IFERROR(VLOOKUP(AA680,CONTROLES!$A$6:$Y$25,24,FALSE),"")</f>
        <v/>
      </c>
      <c r="AR680" s="350" t="str">
        <f>IFERROR(VLOOKUP(AB680,CONTROLES!$A$6:$Y$25,24,FALSE),"")</f>
        <v/>
      </c>
      <c r="AS680" s="349" t="str">
        <f>IFERROR(VLOOKUP(Y680,CONTROLES!$A$6:$Y$25,5,FALSE),"")</f>
        <v/>
      </c>
      <c r="AT680" s="349" t="str">
        <f>IFERROR(VLOOKUP(Z680,CONTROLES!$A$6:$Y$25,5,FALSE),"")</f>
        <v/>
      </c>
      <c r="AU680" s="349" t="str">
        <f>IFERROR(VLOOKUP(AA680,CONTROLES!$A$6:$Y$25,5,FALSE),"")</f>
        <v/>
      </c>
      <c r="AV680" s="349" t="str">
        <f>IFERROR(VLOOKUP(AB680,CONTROLES!$A$6:$Y$25,5,FALSE),"")</f>
        <v/>
      </c>
      <c r="AW680" s="351">
        <f t="shared" si="155"/>
        <v>0</v>
      </c>
      <c r="AX680" s="351">
        <f t="shared" si="156"/>
        <v>0</v>
      </c>
      <c r="AY680" s="529"/>
      <c r="AZ680" s="460"/>
      <c r="BA680" s="457"/>
      <c r="BB680" s="458"/>
      <c r="BC680" s="460"/>
      <c r="BD680" s="462"/>
      <c r="BE680" s="526"/>
      <c r="BF680" s="619"/>
      <c r="BG680" s="620"/>
      <c r="BH680" s="492"/>
      <c r="BI680" s="530"/>
      <c r="BJ680" s="475"/>
      <c r="BK680" s="475"/>
    </row>
    <row r="681" spans="1:63" s="166" customFormat="1" ht="14.25" customHeight="1" x14ac:dyDescent="0.25">
      <c r="A681" s="564"/>
      <c r="B681" s="566"/>
      <c r="C681" s="595"/>
      <c r="D681" s="475"/>
      <c r="E681" s="481"/>
      <c r="F681" s="636"/>
      <c r="G681" s="636"/>
      <c r="H681" s="636"/>
      <c r="I681" s="481"/>
      <c r="J681" s="346"/>
      <c r="K681" s="347"/>
      <c r="L681" s="595"/>
      <c r="M681" s="595"/>
      <c r="N681" s="477"/>
      <c r="O681" s="477"/>
      <c r="P681" s="477"/>
      <c r="Q681" s="477"/>
      <c r="R681" s="595"/>
      <c r="S681" s="348"/>
      <c r="T681" s="348">
        <f>IFERROR(VLOOKUP(S681,TABLAS!$A$10:$B$14,2,FALSE),0)</f>
        <v>0</v>
      </c>
      <c r="U681" s="477"/>
      <c r="V681" s="524"/>
      <c r="W681" s="524"/>
      <c r="X681" s="526"/>
      <c r="Y681" s="349"/>
      <c r="Z681" s="349"/>
      <c r="AA681" s="349"/>
      <c r="AB681" s="349"/>
      <c r="AC681" s="349"/>
      <c r="AD681" s="349"/>
      <c r="AE681" s="349"/>
      <c r="AF681" s="349"/>
      <c r="AG681" s="349"/>
      <c r="AH681" s="349"/>
      <c r="AI681" s="349"/>
      <c r="AJ681" s="349"/>
      <c r="AK681" s="349"/>
      <c r="AL681" s="349" t="str">
        <f>IFERROR(VLOOKUP(AB681,[1]CONTROLES!$A$5:$Y$200,2,FALSE),"")</f>
        <v/>
      </c>
      <c r="AM681" s="349"/>
      <c r="AN681" s="349"/>
      <c r="AO681" s="350" t="str">
        <f>IFERROR(VLOOKUP(Y681,CONTROLES!$A$6:$Y$25,24,FALSE),"")</f>
        <v/>
      </c>
      <c r="AP681" s="350" t="str">
        <f>IFERROR(VLOOKUP(Z681,CONTROLES!$A$6:$Y$25,24,FALSE),"")</f>
        <v/>
      </c>
      <c r="AQ681" s="350" t="str">
        <f>IFERROR(VLOOKUP(AA681,CONTROLES!$A$6:$Y$25,24,FALSE),"")</f>
        <v/>
      </c>
      <c r="AR681" s="350" t="str">
        <f>IFERROR(VLOOKUP(AB681,CONTROLES!$A$6:$Y$25,24,FALSE),"")</f>
        <v/>
      </c>
      <c r="AS681" s="349" t="str">
        <f>IFERROR(VLOOKUP(Y681,CONTROLES!$A$6:$Y$25,5,FALSE),"")</f>
        <v/>
      </c>
      <c r="AT681" s="349" t="str">
        <f>IFERROR(VLOOKUP(Z681,CONTROLES!$A$6:$Y$25,5,FALSE),"")</f>
        <v/>
      </c>
      <c r="AU681" s="349" t="str">
        <f>IFERROR(VLOOKUP(AA681,CONTROLES!$A$6:$Y$25,5,FALSE),"")</f>
        <v/>
      </c>
      <c r="AV681" s="349" t="str">
        <f>IFERROR(VLOOKUP(AB681,CONTROLES!$A$6:$Y$25,5,FALSE),"")</f>
        <v/>
      </c>
      <c r="AW681" s="351">
        <f t="shared" si="155"/>
        <v>0</v>
      </c>
      <c r="AX681" s="351">
        <f t="shared" si="156"/>
        <v>0</v>
      </c>
      <c r="AY681" s="529"/>
      <c r="AZ681" s="460"/>
      <c r="BA681" s="457"/>
      <c r="BB681" s="458"/>
      <c r="BC681" s="460"/>
      <c r="BD681" s="462"/>
      <c r="BE681" s="526"/>
      <c r="BF681" s="619"/>
      <c r="BG681" s="620"/>
      <c r="BH681" s="492"/>
      <c r="BI681" s="530"/>
      <c r="BJ681" s="475"/>
      <c r="BK681" s="475"/>
    </row>
    <row r="682" spans="1:63" s="166" customFormat="1" ht="23.25" customHeight="1" x14ac:dyDescent="0.25">
      <c r="A682" s="564"/>
      <c r="B682" s="567"/>
      <c r="C682" s="595"/>
      <c r="D682" s="475"/>
      <c r="E682" s="482"/>
      <c r="F682" s="636"/>
      <c r="G682" s="636"/>
      <c r="H682" s="636"/>
      <c r="I682" s="482"/>
      <c r="J682" s="346"/>
      <c r="K682" s="347"/>
      <c r="L682" s="595"/>
      <c r="M682" s="595"/>
      <c r="N682" s="477"/>
      <c r="O682" s="477"/>
      <c r="P682" s="477"/>
      <c r="Q682" s="477"/>
      <c r="R682" s="595"/>
      <c r="S682" s="348"/>
      <c r="T682" s="348">
        <f>IFERROR(VLOOKUP(S682,TABLAS!$A$10:$B$14,2,FALSE),0)</f>
        <v>0</v>
      </c>
      <c r="U682" s="477"/>
      <c r="V682" s="524"/>
      <c r="W682" s="524"/>
      <c r="X682" s="526"/>
      <c r="Y682" s="349"/>
      <c r="Z682" s="349"/>
      <c r="AA682" s="349"/>
      <c r="AB682" s="349"/>
      <c r="AC682" s="349"/>
      <c r="AD682" s="349"/>
      <c r="AE682" s="349"/>
      <c r="AF682" s="349"/>
      <c r="AG682" s="349"/>
      <c r="AH682" s="349"/>
      <c r="AI682" s="349"/>
      <c r="AJ682" s="349"/>
      <c r="AK682" s="349"/>
      <c r="AL682" s="349" t="str">
        <f>IFERROR(VLOOKUP(AB682,[1]CONTROLES!$A$5:$Y$200,2,FALSE),"")</f>
        <v/>
      </c>
      <c r="AM682" s="349"/>
      <c r="AN682" s="349"/>
      <c r="AO682" s="350" t="str">
        <f>IFERROR(VLOOKUP(Y682,CONTROLES!$A$6:$Y$25,24,FALSE),"")</f>
        <v/>
      </c>
      <c r="AP682" s="350" t="str">
        <f>IFERROR(VLOOKUP(Z682,CONTROLES!$A$6:$Y$25,24,FALSE),"")</f>
        <v/>
      </c>
      <c r="AQ682" s="350" t="str">
        <f>IFERROR(VLOOKUP(AA682,CONTROLES!$A$6:$Y$25,24,FALSE),"")</f>
        <v/>
      </c>
      <c r="AR682" s="350" t="str">
        <f>IFERROR(VLOOKUP(AB682,CONTROLES!$A$6:$Y$25,24,FALSE),"")</f>
        <v/>
      </c>
      <c r="AS682" s="349" t="str">
        <f>IFERROR(VLOOKUP(Y682,CONTROLES!$A$6:$Y$25,5,FALSE),"")</f>
        <v/>
      </c>
      <c r="AT682" s="349" t="str">
        <f>IFERROR(VLOOKUP(Z682,CONTROLES!$A$6:$Y$25,5,FALSE),"")</f>
        <v/>
      </c>
      <c r="AU682" s="349" t="str">
        <f>IFERROR(VLOOKUP(AA682,CONTROLES!$A$6:$Y$25,5,FALSE),"")</f>
        <v/>
      </c>
      <c r="AV682" s="349" t="str">
        <f>IFERROR(VLOOKUP(AB682,CONTROLES!$A$6:$Y$25,5,FALSE),"")</f>
        <v/>
      </c>
      <c r="AW682" s="351">
        <f t="shared" si="155"/>
        <v>0</v>
      </c>
      <c r="AX682" s="351">
        <f t="shared" si="156"/>
        <v>0</v>
      </c>
      <c r="AY682" s="551"/>
      <c r="AZ682" s="460"/>
      <c r="BA682" s="552"/>
      <c r="BB682" s="458"/>
      <c r="BC682" s="460"/>
      <c r="BD682" s="462"/>
      <c r="BE682" s="526"/>
      <c r="BF682" s="630"/>
      <c r="BG682" s="620"/>
      <c r="BH682" s="554"/>
      <c r="BI682" s="530"/>
      <c r="BJ682" s="475"/>
      <c r="BK682" s="475"/>
    </row>
    <row r="683" spans="1:63" s="166" customFormat="1" ht="14.25" customHeight="1" x14ac:dyDescent="0.25">
      <c r="A683" s="564">
        <f t="shared" ref="A683" si="178">A676+1</f>
        <v>97</v>
      </c>
      <c r="B683" s="565" t="s">
        <v>895</v>
      </c>
      <c r="C683" s="595" t="s">
        <v>767</v>
      </c>
      <c r="D683" s="475" t="s">
        <v>896</v>
      </c>
      <c r="E683" s="476" t="s">
        <v>897</v>
      </c>
      <c r="F683" s="636" t="s">
        <v>132</v>
      </c>
      <c r="G683" s="636" t="s">
        <v>133</v>
      </c>
      <c r="H683" s="636" t="s">
        <v>134</v>
      </c>
      <c r="I683" s="476" t="s">
        <v>898</v>
      </c>
      <c r="J683" s="346">
        <v>1</v>
      </c>
      <c r="K683" s="347" t="s">
        <v>899</v>
      </c>
      <c r="L683" s="595" t="s">
        <v>900</v>
      </c>
      <c r="M683" s="595" t="s">
        <v>160</v>
      </c>
      <c r="N683" s="622" t="s">
        <v>824</v>
      </c>
      <c r="O683" s="477" t="s">
        <v>382</v>
      </c>
      <c r="P683" s="477" t="s">
        <v>873</v>
      </c>
      <c r="Q683" s="477" t="s">
        <v>287</v>
      </c>
      <c r="R683" s="595" t="s">
        <v>228</v>
      </c>
      <c r="S683" s="348" t="s">
        <v>146</v>
      </c>
      <c r="T683" s="348">
        <f>IFERROR(VLOOKUP(S683,TABLAS!$A$10:$B$14,2,FALSE),0)</f>
        <v>3</v>
      </c>
      <c r="U683" s="477" t="s">
        <v>145</v>
      </c>
      <c r="V683" s="524">
        <f>IFERROR(VLOOKUP($U529,TABLAS!$A$2:$B$6,2,FALSE),0)</f>
        <v>2</v>
      </c>
      <c r="W683" s="524">
        <f t="shared" ref="W683" si="179">MAX($T683:$T689)*V683</f>
        <v>6</v>
      </c>
      <c r="X683" s="526" t="str">
        <f>IF(OR(W648="11",W648="12",W648="21",W648="22",W648="31"),"BAJO",IF(OR(W648="13",W648="23",W648="32",W648="41"),"LEVE",IF(OR(W648="14",W648="15",W648="24",W648="33",W648="43",W648="42",W648="52",W648="51"),"MODERADO",IF(OR(W648="25",W648="34",W648="35",W648="44",W648="45",W648="53",W648="54",W648="55"),"IMPORTANTE"))))</f>
        <v>MODERADO</v>
      </c>
      <c r="Y683" s="349">
        <v>85</v>
      </c>
      <c r="Z683" s="349"/>
      <c r="AA683" s="349"/>
      <c r="AB683" s="349"/>
      <c r="AC683" s="349"/>
      <c r="AD683" s="349"/>
      <c r="AE683" s="349"/>
      <c r="AF683" s="349"/>
      <c r="AG683" s="349"/>
      <c r="AH683" s="349"/>
      <c r="AI683" s="349"/>
      <c r="AJ683" s="349"/>
      <c r="AK683" s="349"/>
      <c r="AL683" s="349" t="str">
        <f>IFERROR(VLOOKUP(AB683,[1]CONTROLES!$A$5:$Y$200,2,FALSE),"")</f>
        <v/>
      </c>
      <c r="AM683" s="349"/>
      <c r="AN683" s="349"/>
      <c r="AO683" s="350" t="str">
        <f>IFERROR(VLOOKUP(Y683,CONTROLES!$A$6:$Y$25,24,FALSE),"")</f>
        <v/>
      </c>
      <c r="AP683" s="350" t="str">
        <f>IFERROR(VLOOKUP(Z683,CONTROLES!$A$6:$Y$25,24,FALSE),"")</f>
        <v/>
      </c>
      <c r="AQ683" s="350" t="str">
        <f>IFERROR(VLOOKUP(AA683,CONTROLES!$A$6:$Y$25,24,FALSE),"")</f>
        <v/>
      </c>
      <c r="AR683" s="350" t="str">
        <f>IFERROR(VLOOKUP(AB683,CONTROLES!$A$6:$Y$25,24,FALSE),"")</f>
        <v/>
      </c>
      <c r="AS683" s="349" t="str">
        <f>IFERROR(VLOOKUP(Y683,CONTROLES!$A$6:$Y$25,5,FALSE),"")</f>
        <v/>
      </c>
      <c r="AT683" s="349" t="str">
        <f>IFERROR(VLOOKUP(Z683,CONTROLES!$A$6:$Y$25,5,FALSE),"")</f>
        <v/>
      </c>
      <c r="AU683" s="349" t="str">
        <f>IFERROR(VLOOKUP(AA683,CONTROLES!$A$6:$Y$25,5,FALSE),"")</f>
        <v/>
      </c>
      <c r="AV683" s="349" t="str">
        <f>IFERROR(VLOOKUP(AB683,CONTROLES!$A$6:$Y$25,5,FALSE),"")</f>
        <v/>
      </c>
      <c r="AW683" s="351">
        <f t="shared" si="155"/>
        <v>0</v>
      </c>
      <c r="AX683" s="351">
        <f t="shared" si="156"/>
        <v>0</v>
      </c>
      <c r="AY683" s="528" t="str">
        <f t="shared" ref="AY683" si="180">IF(MAX(AX683:AX689)&gt;MAX(BF683:BF689),"Consecuencia",IF(MAX(AX683:AX689)&gt;MAX(BF683:BF689),"Probabilidad",""))</f>
        <v/>
      </c>
      <c r="AZ683" s="460">
        <f t="shared" ref="AZ683" si="181">IF(AY683="Probabilidad",MAX(BF683:BF689),MAX(AX683:AX689))</f>
        <v>0</v>
      </c>
      <c r="BA683" s="456" t="str" cm="1">
        <f t="array" ref="BA683">IF(OR(AY683="Consecuencia",AY683="Probabilidad"),IF(AZ683&lt;[1]CONTROLES!$AA$16:$AB$16,IF(AND(AZ683&gt;=[1]CONTROLES!$AA$15,AZ683&lt;[1]CONTROLES!$AB$15),[1]CONTROLES!$AC$15,IF(AND(AZ683&gt;=[1]CONTROLES!$AA$14,AZ683&lt;[1]CONTROLES!$AB$14),[1]CONTROLES!$AC$14,IF(AND(AZ683&gt;=[1]CONTROLES!$AA$13,AZ683&lt;[1]CONTROLES!$AB$13),[1]CONTROLES!$AC$13,IF(AND(AZ683&gt;=[1]CONTROLES!$AA$12,AZ683&lt;=[1]CONTROLES!$AB$12),[1]CONTROLES!$AC$12))))),"")</f>
        <v/>
      </c>
      <c r="BB683" s="458" t="s">
        <v>144</v>
      </c>
      <c r="BC683" s="460">
        <f>VLOOKUP(BB683,[1]TABLAS!$A$10:$B$14,2,FALSE)</f>
        <v>5</v>
      </c>
      <c r="BD683" s="462" t="s">
        <v>211</v>
      </c>
      <c r="BE683" s="526">
        <f>VLOOKUP(BD683,[1]TABLAS!$A$2:$B$6,2,FALSE)</f>
        <v>2</v>
      </c>
      <c r="BF683" s="618" t="str">
        <f t="shared" ref="BF683" si="182">BC683&amp;BE683</f>
        <v>52</v>
      </c>
      <c r="BG683" s="620" t="str">
        <f t="shared" ref="BG683" si="183">IF(OR(BF683="11",BF683="12",BF683="21",BF683="22",BF683="31"),"BAJO",IF(OR(BF683="13",BF683="23",BF683="32",BF683="41"),"LEVE",IF(OR(BF683="14",BF683="15",BF683="24",BF683="33",BF683="43",BF683="42",BF683="52",BF683="51"),"MODERADO",IF(OR(BF683="25",BF683="34",BF683="35",BF683="44",BF683="45",BF683="53",BF683="54",BF683="55"),"IMPORTANTE",""))))</f>
        <v>MODERADO</v>
      </c>
      <c r="BH683" s="491" t="s">
        <v>148</v>
      </c>
      <c r="BI683" s="530" t="s">
        <v>189</v>
      </c>
      <c r="BJ683" s="475" t="str">
        <f t="shared" ref="BJ683" si="184">IF(BH683="SI","NO","SI")</f>
        <v>NO</v>
      </c>
      <c r="BK683" s="475"/>
    </row>
    <row r="684" spans="1:63" s="166" customFormat="1" ht="14.25" customHeight="1" x14ac:dyDescent="0.25">
      <c r="A684" s="564"/>
      <c r="B684" s="566"/>
      <c r="C684" s="595"/>
      <c r="D684" s="475"/>
      <c r="E684" s="481"/>
      <c r="F684" s="636"/>
      <c r="G684" s="636"/>
      <c r="H684" s="636"/>
      <c r="I684" s="481"/>
      <c r="J684" s="346">
        <v>2</v>
      </c>
      <c r="K684" s="347" t="s">
        <v>901</v>
      </c>
      <c r="L684" s="595"/>
      <c r="M684" s="595"/>
      <c r="N684" s="622"/>
      <c r="O684" s="477"/>
      <c r="P684" s="477"/>
      <c r="Q684" s="477"/>
      <c r="R684" s="595"/>
      <c r="S684" s="348" t="s">
        <v>155</v>
      </c>
      <c r="T684" s="348">
        <f>IFERROR(VLOOKUP(S684,TABLAS!$A$10:$B$14,2,FALSE),0)</f>
        <v>2</v>
      </c>
      <c r="U684" s="477"/>
      <c r="V684" s="524"/>
      <c r="W684" s="524"/>
      <c r="X684" s="526"/>
      <c r="Y684" s="349">
        <v>114</v>
      </c>
      <c r="Z684" s="349"/>
      <c r="AA684" s="349"/>
      <c r="AB684" s="349"/>
      <c r="AC684" s="349"/>
      <c r="AD684" s="349"/>
      <c r="AE684" s="349"/>
      <c r="AF684" s="349"/>
      <c r="AG684" s="349"/>
      <c r="AH684" s="349"/>
      <c r="AI684" s="349"/>
      <c r="AJ684" s="349"/>
      <c r="AK684" s="349"/>
      <c r="AL684" s="349" t="str">
        <f>IFERROR(VLOOKUP(AB684,[1]CONTROLES!$A$5:$Y$200,2,FALSE),"")</f>
        <v/>
      </c>
      <c r="AM684" s="349"/>
      <c r="AN684" s="349"/>
      <c r="AO684" s="350" t="str">
        <f>IFERROR(VLOOKUP(Y684,CONTROLES!$A$6:$Y$25,24,FALSE),"")</f>
        <v/>
      </c>
      <c r="AP684" s="350" t="str">
        <f>IFERROR(VLOOKUP(Z684,CONTROLES!$A$6:$Y$25,24,FALSE),"")</f>
        <v/>
      </c>
      <c r="AQ684" s="350" t="str">
        <f>IFERROR(VLOOKUP(AA684,CONTROLES!$A$6:$Y$25,24,FALSE),"")</f>
        <v/>
      </c>
      <c r="AR684" s="350" t="str">
        <f>IFERROR(VLOOKUP(AB684,CONTROLES!$A$6:$Y$25,24,FALSE),"")</f>
        <v/>
      </c>
      <c r="AS684" s="349" t="str">
        <f>IFERROR(VLOOKUP(Y684,CONTROLES!$A$6:$Y$25,5,FALSE),"")</f>
        <v/>
      </c>
      <c r="AT684" s="349" t="str">
        <f>IFERROR(VLOOKUP(Z684,CONTROLES!$A$6:$Y$25,5,FALSE),"")</f>
        <v/>
      </c>
      <c r="AU684" s="349" t="str">
        <f>IFERROR(VLOOKUP(AA684,CONTROLES!$A$6:$Y$25,5,FALSE),"")</f>
        <v/>
      </c>
      <c r="AV684" s="349" t="str">
        <f>IFERROR(VLOOKUP(AB684,CONTROLES!$A$6:$Y$25,5,FALSE),"")</f>
        <v/>
      </c>
      <c r="AW684" s="351">
        <f t="shared" si="155"/>
        <v>0</v>
      </c>
      <c r="AX684" s="351">
        <f t="shared" si="156"/>
        <v>0</v>
      </c>
      <c r="AY684" s="529"/>
      <c r="AZ684" s="460"/>
      <c r="BA684" s="457"/>
      <c r="BB684" s="458"/>
      <c r="BC684" s="460"/>
      <c r="BD684" s="462"/>
      <c r="BE684" s="526"/>
      <c r="BF684" s="619"/>
      <c r="BG684" s="620"/>
      <c r="BH684" s="492"/>
      <c r="BI684" s="530"/>
      <c r="BJ684" s="475"/>
      <c r="BK684" s="475"/>
    </row>
    <row r="685" spans="1:63" s="166" customFormat="1" ht="14.25" customHeight="1" x14ac:dyDescent="0.25">
      <c r="A685" s="564"/>
      <c r="B685" s="566"/>
      <c r="C685" s="595"/>
      <c r="D685" s="475"/>
      <c r="E685" s="481"/>
      <c r="F685" s="636"/>
      <c r="G685" s="636"/>
      <c r="H685" s="636"/>
      <c r="I685" s="481"/>
      <c r="J685" s="346">
        <v>3</v>
      </c>
      <c r="K685" s="347" t="s">
        <v>902</v>
      </c>
      <c r="L685" s="595"/>
      <c r="M685" s="595"/>
      <c r="N685" s="622"/>
      <c r="O685" s="477"/>
      <c r="P685" s="477"/>
      <c r="Q685" s="477"/>
      <c r="R685" s="595"/>
      <c r="S685" s="348" t="s">
        <v>155</v>
      </c>
      <c r="T685" s="348">
        <f>IFERROR(VLOOKUP(S685,TABLAS!$A$10:$B$14,2,FALSE),0)</f>
        <v>2</v>
      </c>
      <c r="U685" s="477"/>
      <c r="V685" s="524"/>
      <c r="W685" s="524"/>
      <c r="X685" s="526"/>
      <c r="Y685" s="349">
        <v>114</v>
      </c>
      <c r="Z685" s="349"/>
      <c r="AA685" s="349"/>
      <c r="AB685" s="349"/>
      <c r="AC685" s="349"/>
      <c r="AD685" s="349"/>
      <c r="AE685" s="349"/>
      <c r="AF685" s="349"/>
      <c r="AG685" s="349"/>
      <c r="AH685" s="349"/>
      <c r="AI685" s="349"/>
      <c r="AJ685" s="349"/>
      <c r="AK685" s="349"/>
      <c r="AL685" s="349" t="str">
        <f>IFERROR(VLOOKUP(AB685,[1]CONTROLES!$A$5:$Y$200,2,FALSE),"")</f>
        <v/>
      </c>
      <c r="AM685" s="349"/>
      <c r="AN685" s="349"/>
      <c r="AO685" s="350" t="str">
        <f>IFERROR(VLOOKUP(Y685,CONTROLES!$A$6:$Y$25,24,FALSE),"")</f>
        <v/>
      </c>
      <c r="AP685" s="350" t="str">
        <f>IFERROR(VLOOKUP(Z685,CONTROLES!$A$6:$Y$25,24,FALSE),"")</f>
        <v/>
      </c>
      <c r="AQ685" s="350" t="str">
        <f>IFERROR(VLOOKUP(AA685,CONTROLES!$A$6:$Y$25,24,FALSE),"")</f>
        <v/>
      </c>
      <c r="AR685" s="350" t="str">
        <f>IFERROR(VLOOKUP(AB685,CONTROLES!$A$6:$Y$25,24,FALSE),"")</f>
        <v/>
      </c>
      <c r="AS685" s="349" t="str">
        <f>IFERROR(VLOOKUP(Y685,CONTROLES!$A$6:$Y$25,5,FALSE),"")</f>
        <v/>
      </c>
      <c r="AT685" s="349" t="str">
        <f>IFERROR(VLOOKUP(Z685,CONTROLES!$A$6:$Y$25,5,FALSE),"")</f>
        <v/>
      </c>
      <c r="AU685" s="349" t="str">
        <f>IFERROR(VLOOKUP(AA685,CONTROLES!$A$6:$Y$25,5,FALSE),"")</f>
        <v/>
      </c>
      <c r="AV685" s="349" t="str">
        <f>IFERROR(VLOOKUP(AB685,CONTROLES!$A$6:$Y$25,5,FALSE),"")</f>
        <v/>
      </c>
      <c r="AW685" s="351">
        <f t="shared" si="155"/>
        <v>0</v>
      </c>
      <c r="AX685" s="351">
        <f t="shared" si="156"/>
        <v>0</v>
      </c>
      <c r="AY685" s="529"/>
      <c r="AZ685" s="460"/>
      <c r="BA685" s="457"/>
      <c r="BB685" s="458"/>
      <c r="BC685" s="460"/>
      <c r="BD685" s="462"/>
      <c r="BE685" s="526"/>
      <c r="BF685" s="619"/>
      <c r="BG685" s="620"/>
      <c r="BH685" s="492"/>
      <c r="BI685" s="530"/>
      <c r="BJ685" s="475"/>
      <c r="BK685" s="475"/>
    </row>
    <row r="686" spans="1:63" s="166" customFormat="1" ht="14.25" customHeight="1" x14ac:dyDescent="0.25">
      <c r="A686" s="564"/>
      <c r="B686" s="566"/>
      <c r="C686" s="595"/>
      <c r="D686" s="475"/>
      <c r="E686" s="481"/>
      <c r="F686" s="636"/>
      <c r="G686" s="636"/>
      <c r="H686" s="636"/>
      <c r="I686" s="481"/>
      <c r="J686" s="346"/>
      <c r="K686" s="347"/>
      <c r="L686" s="595"/>
      <c r="M686" s="595"/>
      <c r="N686" s="622"/>
      <c r="O686" s="477"/>
      <c r="P686" s="477"/>
      <c r="Q686" s="477"/>
      <c r="R686" s="595"/>
      <c r="S686" s="348"/>
      <c r="T686" s="348">
        <f>IFERROR(VLOOKUP($S686,#REF!,2,FALSE),0)</f>
        <v>0</v>
      </c>
      <c r="U686" s="477"/>
      <c r="V686" s="524"/>
      <c r="W686" s="524"/>
      <c r="X686" s="526"/>
      <c r="Y686" s="349"/>
      <c r="Z686" s="349"/>
      <c r="AA686" s="349"/>
      <c r="AB686" s="349"/>
      <c r="AC686" s="349"/>
      <c r="AD686" s="349"/>
      <c r="AE686" s="349"/>
      <c r="AF686" s="349"/>
      <c r="AG686" s="349"/>
      <c r="AH686" s="349"/>
      <c r="AI686" s="349"/>
      <c r="AJ686" s="349"/>
      <c r="AK686" s="349"/>
      <c r="AL686" s="349" t="str">
        <f>IFERROR(VLOOKUP(AB686,[1]CONTROLES!$A$5:$Y$200,2,FALSE),"")</f>
        <v/>
      </c>
      <c r="AM686" s="349"/>
      <c r="AN686" s="349"/>
      <c r="AO686" s="350" t="str">
        <f>IFERROR(VLOOKUP(Y686,CONTROLES!$A$6:$Y$25,24,FALSE),"")</f>
        <v/>
      </c>
      <c r="AP686" s="350" t="str">
        <f>IFERROR(VLOOKUP(Z686,CONTROLES!$A$6:$Y$25,24,FALSE),"")</f>
        <v/>
      </c>
      <c r="AQ686" s="350" t="str">
        <f>IFERROR(VLOOKUP(AA686,CONTROLES!$A$6:$Y$25,24,FALSE),"")</f>
        <v/>
      </c>
      <c r="AR686" s="350" t="str">
        <f>IFERROR(VLOOKUP(AB686,CONTROLES!$A$6:$Y$25,24,FALSE),"")</f>
        <v/>
      </c>
      <c r="AS686" s="349" t="str">
        <f>IFERROR(VLOOKUP(Y686,CONTROLES!$A$6:$Y$25,5,FALSE),"")</f>
        <v/>
      </c>
      <c r="AT686" s="349" t="str">
        <f>IFERROR(VLOOKUP(Z686,CONTROLES!$A$6:$Y$25,5,FALSE),"")</f>
        <v/>
      </c>
      <c r="AU686" s="349" t="str">
        <f>IFERROR(VLOOKUP(AA686,CONTROLES!$A$6:$Y$25,5,FALSE),"")</f>
        <v/>
      </c>
      <c r="AV686" s="349" t="str">
        <f>IFERROR(VLOOKUP(AB686,CONTROLES!$A$6:$Y$25,5,FALSE),"")</f>
        <v/>
      </c>
      <c r="AW686" s="351">
        <f t="shared" si="155"/>
        <v>0</v>
      </c>
      <c r="AX686" s="351">
        <f t="shared" si="156"/>
        <v>0</v>
      </c>
      <c r="AY686" s="529"/>
      <c r="AZ686" s="460"/>
      <c r="BA686" s="457"/>
      <c r="BB686" s="458"/>
      <c r="BC686" s="460"/>
      <c r="BD686" s="462"/>
      <c r="BE686" s="526"/>
      <c r="BF686" s="619"/>
      <c r="BG686" s="620"/>
      <c r="BH686" s="492"/>
      <c r="BI686" s="530"/>
      <c r="BJ686" s="475"/>
      <c r="BK686" s="475"/>
    </row>
    <row r="687" spans="1:63" s="166" customFormat="1" ht="14.25" customHeight="1" x14ac:dyDescent="0.25">
      <c r="A687" s="564"/>
      <c r="B687" s="566"/>
      <c r="C687" s="595"/>
      <c r="D687" s="475"/>
      <c r="E687" s="481"/>
      <c r="F687" s="636"/>
      <c r="G687" s="636"/>
      <c r="H687" s="636"/>
      <c r="I687" s="481"/>
      <c r="J687" s="346"/>
      <c r="K687" s="347"/>
      <c r="L687" s="595"/>
      <c r="M687" s="595"/>
      <c r="N687" s="622"/>
      <c r="O687" s="477"/>
      <c r="P687" s="477"/>
      <c r="Q687" s="477"/>
      <c r="R687" s="595"/>
      <c r="S687" s="348"/>
      <c r="T687" s="348">
        <f>IFERROR(VLOOKUP($S687,#REF!,2,FALSE),0)</f>
        <v>0</v>
      </c>
      <c r="U687" s="477"/>
      <c r="V687" s="524"/>
      <c r="W687" s="524"/>
      <c r="X687" s="526"/>
      <c r="Y687" s="349"/>
      <c r="Z687" s="349"/>
      <c r="AA687" s="349"/>
      <c r="AB687" s="349"/>
      <c r="AC687" s="349"/>
      <c r="AD687" s="349"/>
      <c r="AE687" s="349"/>
      <c r="AF687" s="349"/>
      <c r="AG687" s="349"/>
      <c r="AH687" s="349"/>
      <c r="AI687" s="349"/>
      <c r="AJ687" s="349"/>
      <c r="AK687" s="349"/>
      <c r="AL687" s="349" t="str">
        <f>IFERROR(VLOOKUP(AB687,[1]CONTROLES!$A$5:$Y$200,2,FALSE),"")</f>
        <v/>
      </c>
      <c r="AM687" s="349"/>
      <c r="AN687" s="349"/>
      <c r="AO687" s="350" t="str">
        <f>IFERROR(VLOOKUP(Y687,CONTROLES!$A$6:$Y$25,24,FALSE),"")</f>
        <v/>
      </c>
      <c r="AP687" s="350" t="str">
        <f>IFERROR(VLOOKUP(Z687,CONTROLES!$A$6:$Y$25,24,FALSE),"")</f>
        <v/>
      </c>
      <c r="AQ687" s="350" t="str">
        <f>IFERROR(VLOOKUP(AA687,CONTROLES!$A$6:$Y$25,24,FALSE),"")</f>
        <v/>
      </c>
      <c r="AR687" s="350" t="str">
        <f>IFERROR(VLOOKUP(AB687,CONTROLES!$A$6:$Y$25,24,FALSE),"")</f>
        <v/>
      </c>
      <c r="AS687" s="349" t="str">
        <f>IFERROR(VLOOKUP(Y687,CONTROLES!$A$6:$Y$25,5,FALSE),"")</f>
        <v/>
      </c>
      <c r="AT687" s="349" t="str">
        <f>IFERROR(VLOOKUP(Z687,CONTROLES!$A$6:$Y$25,5,FALSE),"")</f>
        <v/>
      </c>
      <c r="AU687" s="349" t="str">
        <f>IFERROR(VLOOKUP(AA687,CONTROLES!$A$6:$Y$25,5,FALSE),"")</f>
        <v/>
      </c>
      <c r="AV687" s="349" t="str">
        <f>IFERROR(VLOOKUP(AB687,CONTROLES!$A$6:$Y$25,5,FALSE),"")</f>
        <v/>
      </c>
      <c r="AW687" s="351">
        <f t="shared" si="155"/>
        <v>0</v>
      </c>
      <c r="AX687" s="351">
        <f t="shared" si="156"/>
        <v>0</v>
      </c>
      <c r="AY687" s="529"/>
      <c r="AZ687" s="460"/>
      <c r="BA687" s="457"/>
      <c r="BB687" s="458"/>
      <c r="BC687" s="460"/>
      <c r="BD687" s="462"/>
      <c r="BE687" s="526"/>
      <c r="BF687" s="619"/>
      <c r="BG687" s="620"/>
      <c r="BH687" s="492"/>
      <c r="BI687" s="530"/>
      <c r="BJ687" s="475"/>
      <c r="BK687" s="475"/>
    </row>
    <row r="688" spans="1:63" s="166" customFormat="1" ht="14.25" customHeight="1" x14ac:dyDescent="0.25">
      <c r="A688" s="564"/>
      <c r="B688" s="566"/>
      <c r="C688" s="595"/>
      <c r="D688" s="475"/>
      <c r="E688" s="481"/>
      <c r="F688" s="636"/>
      <c r="G688" s="636"/>
      <c r="H688" s="636"/>
      <c r="I688" s="481"/>
      <c r="J688" s="346"/>
      <c r="K688" s="347"/>
      <c r="L688" s="595"/>
      <c r="M688" s="595"/>
      <c r="N688" s="622"/>
      <c r="O688" s="477"/>
      <c r="P688" s="477"/>
      <c r="Q688" s="477"/>
      <c r="R688" s="595"/>
      <c r="S688" s="348"/>
      <c r="T688" s="348">
        <f>IFERROR(VLOOKUP($S688,#REF!,2,FALSE),0)</f>
        <v>0</v>
      </c>
      <c r="U688" s="477"/>
      <c r="V688" s="524"/>
      <c r="W688" s="524"/>
      <c r="X688" s="526"/>
      <c r="Y688" s="349"/>
      <c r="Z688" s="349"/>
      <c r="AA688" s="349"/>
      <c r="AB688" s="349"/>
      <c r="AC688" s="349"/>
      <c r="AD688" s="349"/>
      <c r="AE688" s="349"/>
      <c r="AF688" s="349"/>
      <c r="AG688" s="349"/>
      <c r="AH688" s="349"/>
      <c r="AI688" s="349"/>
      <c r="AJ688" s="349"/>
      <c r="AK688" s="349"/>
      <c r="AL688" s="349" t="str">
        <f>IFERROR(VLOOKUP(AB688,[1]CONTROLES!$A$5:$Y$200,2,FALSE),"")</f>
        <v/>
      </c>
      <c r="AM688" s="349"/>
      <c r="AN688" s="349"/>
      <c r="AO688" s="350" t="str">
        <f>IFERROR(VLOOKUP(Y688,CONTROLES!$A$6:$Y$25,24,FALSE),"")</f>
        <v/>
      </c>
      <c r="AP688" s="350" t="str">
        <f>IFERROR(VLOOKUP(Z688,CONTROLES!$A$6:$Y$25,24,FALSE),"")</f>
        <v/>
      </c>
      <c r="AQ688" s="350" t="str">
        <f>IFERROR(VLOOKUP(AA688,CONTROLES!$A$6:$Y$25,24,FALSE),"")</f>
        <v/>
      </c>
      <c r="AR688" s="350" t="str">
        <f>IFERROR(VLOOKUP(AB688,CONTROLES!$A$6:$Y$25,24,FALSE),"")</f>
        <v/>
      </c>
      <c r="AS688" s="349" t="str">
        <f>IFERROR(VLOOKUP(Y688,CONTROLES!$A$6:$Y$25,5,FALSE),"")</f>
        <v/>
      </c>
      <c r="AT688" s="349" t="str">
        <f>IFERROR(VLOOKUP(Z688,CONTROLES!$A$6:$Y$25,5,FALSE),"")</f>
        <v/>
      </c>
      <c r="AU688" s="349" t="str">
        <f>IFERROR(VLOOKUP(AA688,CONTROLES!$A$6:$Y$25,5,FALSE),"")</f>
        <v/>
      </c>
      <c r="AV688" s="349" t="str">
        <f>IFERROR(VLOOKUP(AB688,CONTROLES!$A$6:$Y$25,5,FALSE),"")</f>
        <v/>
      </c>
      <c r="AW688" s="351">
        <f t="shared" si="155"/>
        <v>0</v>
      </c>
      <c r="AX688" s="351">
        <f t="shared" si="156"/>
        <v>0</v>
      </c>
      <c r="AY688" s="529"/>
      <c r="AZ688" s="460"/>
      <c r="BA688" s="457"/>
      <c r="BB688" s="458"/>
      <c r="BC688" s="460"/>
      <c r="BD688" s="462"/>
      <c r="BE688" s="526"/>
      <c r="BF688" s="619"/>
      <c r="BG688" s="620"/>
      <c r="BH688" s="492"/>
      <c r="BI688" s="530"/>
      <c r="BJ688" s="475"/>
      <c r="BK688" s="475"/>
    </row>
    <row r="689" spans="1:63" s="166" customFormat="1" ht="26.25" customHeight="1" x14ac:dyDescent="0.25">
      <c r="A689" s="564"/>
      <c r="B689" s="567"/>
      <c r="C689" s="595"/>
      <c r="D689" s="475"/>
      <c r="E689" s="482"/>
      <c r="F689" s="636"/>
      <c r="G689" s="636"/>
      <c r="H689" s="636"/>
      <c r="I689" s="482"/>
      <c r="J689" s="346"/>
      <c r="K689" s="347"/>
      <c r="L689" s="595"/>
      <c r="M689" s="595"/>
      <c r="N689" s="622"/>
      <c r="O689" s="477"/>
      <c r="P689" s="477"/>
      <c r="Q689" s="477"/>
      <c r="R689" s="595"/>
      <c r="S689" s="348"/>
      <c r="T689" s="348">
        <f>IFERROR(VLOOKUP($S689,#REF!,2,FALSE),0)</f>
        <v>0</v>
      </c>
      <c r="U689" s="477"/>
      <c r="V689" s="524"/>
      <c r="W689" s="524"/>
      <c r="X689" s="526"/>
      <c r="Y689" s="349"/>
      <c r="Z689" s="349"/>
      <c r="AA689" s="349"/>
      <c r="AB689" s="349"/>
      <c r="AC689" s="349"/>
      <c r="AD689" s="349"/>
      <c r="AE689" s="349"/>
      <c r="AF689" s="349"/>
      <c r="AG689" s="349"/>
      <c r="AH689" s="349"/>
      <c r="AI689" s="349"/>
      <c r="AJ689" s="349"/>
      <c r="AK689" s="349"/>
      <c r="AL689" s="349" t="str">
        <f>IFERROR(VLOOKUP(AB689,[1]CONTROLES!$A$5:$Y$200,2,FALSE),"")</f>
        <v/>
      </c>
      <c r="AM689" s="349"/>
      <c r="AN689" s="349"/>
      <c r="AO689" s="350" t="str">
        <f>IFERROR(VLOOKUP(Y689,CONTROLES!$A$6:$Y$25,24,FALSE),"")</f>
        <v/>
      </c>
      <c r="AP689" s="350" t="str">
        <f>IFERROR(VLOOKUP(Z689,CONTROLES!$A$6:$Y$25,24,FALSE),"")</f>
        <v/>
      </c>
      <c r="AQ689" s="350" t="str">
        <f>IFERROR(VLOOKUP(AA689,CONTROLES!$A$6:$Y$25,24,FALSE),"")</f>
        <v/>
      </c>
      <c r="AR689" s="350" t="str">
        <f>IFERROR(VLOOKUP(AB689,CONTROLES!$A$6:$Y$25,24,FALSE),"")</f>
        <v/>
      </c>
      <c r="AS689" s="349" t="str">
        <f>IFERROR(VLOOKUP(Y689,CONTROLES!$A$6:$Y$25,5,FALSE),"")</f>
        <v/>
      </c>
      <c r="AT689" s="349" t="str">
        <f>IFERROR(VLOOKUP(Z689,CONTROLES!$A$6:$Y$25,5,FALSE),"")</f>
        <v/>
      </c>
      <c r="AU689" s="349" t="str">
        <f>IFERROR(VLOOKUP(AA689,CONTROLES!$A$6:$Y$25,5,FALSE),"")</f>
        <v/>
      </c>
      <c r="AV689" s="349" t="str">
        <f>IFERROR(VLOOKUP(AB689,CONTROLES!$A$6:$Y$25,5,FALSE),"")</f>
        <v/>
      </c>
      <c r="AW689" s="351">
        <f t="shared" si="155"/>
        <v>0</v>
      </c>
      <c r="AX689" s="351">
        <f t="shared" si="156"/>
        <v>0</v>
      </c>
      <c r="AY689" s="551"/>
      <c r="AZ689" s="460"/>
      <c r="BA689" s="552"/>
      <c r="BB689" s="458"/>
      <c r="BC689" s="460"/>
      <c r="BD689" s="462"/>
      <c r="BE689" s="526"/>
      <c r="BF689" s="630"/>
      <c r="BG689" s="620"/>
      <c r="BH689" s="554"/>
      <c r="BI689" s="530"/>
      <c r="BJ689" s="475"/>
      <c r="BK689" s="475"/>
    </row>
    <row r="690" spans="1:63" s="166" customFormat="1" ht="14.25" customHeight="1" x14ac:dyDescent="0.25">
      <c r="A690" s="564">
        <f t="shared" ref="A690" si="185">A683+1</f>
        <v>98</v>
      </c>
      <c r="B690" s="565" t="s">
        <v>903</v>
      </c>
      <c r="C690" s="595" t="s">
        <v>767</v>
      </c>
      <c r="D690" s="475" t="s">
        <v>904</v>
      </c>
      <c r="E690" s="476" t="s">
        <v>905</v>
      </c>
      <c r="F690" s="636" t="s">
        <v>132</v>
      </c>
      <c r="G690" s="636" t="s">
        <v>133</v>
      </c>
      <c r="H690" s="636" t="s">
        <v>134</v>
      </c>
      <c r="I690" s="476" t="s">
        <v>906</v>
      </c>
      <c r="J690" s="346">
        <v>1</v>
      </c>
      <c r="K690" s="347" t="s">
        <v>907</v>
      </c>
      <c r="L690" s="595" t="s">
        <v>908</v>
      </c>
      <c r="M690" s="595" t="s">
        <v>160</v>
      </c>
      <c r="N690" s="622" t="s">
        <v>824</v>
      </c>
      <c r="O690" s="477" t="s">
        <v>382</v>
      </c>
      <c r="P690" s="477" t="s">
        <v>873</v>
      </c>
      <c r="Q690" s="477" t="s">
        <v>287</v>
      </c>
      <c r="R690" s="595" t="s">
        <v>297</v>
      </c>
      <c r="S690" s="348" t="s">
        <v>146</v>
      </c>
      <c r="T690" s="348">
        <f>IFERROR(VLOOKUP(S684,TABLAS!$A$10:$B$14,2,FALSE),0)</f>
        <v>2</v>
      </c>
      <c r="U690" s="477" t="s">
        <v>180</v>
      </c>
      <c r="V690" s="524">
        <f>IFERROR(VLOOKUP($U536,TABLAS!$A$2:$B$6,2,FALSE),0)</f>
        <v>3</v>
      </c>
      <c r="W690" s="524">
        <f t="shared" ref="W690" si="186">MAX($T690:$T696)*V690</f>
        <v>6</v>
      </c>
      <c r="X690" s="526" t="str">
        <f>IF(OR(W648="11",W648="12",W648="21",W648="22",W648="31"),"BAJO",IF(OR(W648="13",W648="23",W648="32",W648="41"),"LEVE",IF(OR(W648="14",W648="15",W648="24",W648="33",W648="43",W648="42",W648="52",W648="51"),"MODERADO",IF(OR(W648="25",W648="34",W648="35",W648="44",W648="45",W648="53",W648="54",W648="55"),"IMPORTANTE"))))</f>
        <v>MODERADO</v>
      </c>
      <c r="Y690" s="349">
        <v>67</v>
      </c>
      <c r="Z690" s="349">
        <v>107</v>
      </c>
      <c r="AA690" s="349"/>
      <c r="AB690" s="349"/>
      <c r="AC690" s="349"/>
      <c r="AD690" s="349"/>
      <c r="AE690" s="349"/>
      <c r="AF690" s="349"/>
      <c r="AG690" s="349"/>
      <c r="AH690" s="349"/>
      <c r="AI690" s="349"/>
      <c r="AJ690" s="349"/>
      <c r="AK690" s="349"/>
      <c r="AL690" s="349" t="str">
        <f>IFERROR(VLOOKUP(AB690,[1]CONTROLES!$A$5:$Y$200,2,FALSE),"")</f>
        <v/>
      </c>
      <c r="AM690" s="349"/>
      <c r="AN690" s="349"/>
      <c r="AO690" s="350" t="str">
        <f>IFERROR(VLOOKUP(Y690,CONTROLES!$A$6:$Y$25,24,FALSE),"")</f>
        <v/>
      </c>
      <c r="AP690" s="350" t="str">
        <f>IFERROR(VLOOKUP(Z690,CONTROLES!$A$6:$Y$25,24,FALSE),"")</f>
        <v/>
      </c>
      <c r="AQ690" s="350" t="str">
        <f>IFERROR(VLOOKUP(AA690,CONTROLES!$A$6:$Y$25,24,FALSE),"")</f>
        <v/>
      </c>
      <c r="AR690" s="350" t="str">
        <f>IFERROR(VLOOKUP(AB690,CONTROLES!$A$6:$Y$25,24,FALSE),"")</f>
        <v/>
      </c>
      <c r="AS690" s="349" t="str">
        <f>IFERROR(VLOOKUP(Y690,CONTROLES!$A$6:$Y$25,5,FALSE),"")</f>
        <v/>
      </c>
      <c r="AT690" s="349" t="str">
        <f>IFERROR(VLOOKUP(Z690,CONTROLES!$A$6:$Y$25,5,FALSE),"")</f>
        <v/>
      </c>
      <c r="AU690" s="349" t="str">
        <f>IFERROR(VLOOKUP(AA690,CONTROLES!$A$6:$Y$25,5,FALSE),"")</f>
        <v/>
      </c>
      <c r="AV690" s="349" t="str">
        <f>IFERROR(VLOOKUP(AB690,CONTROLES!$A$6:$Y$25,5,FALSE),"")</f>
        <v/>
      </c>
      <c r="AW690" s="351">
        <f t="shared" si="155"/>
        <v>0</v>
      </c>
      <c r="AX690" s="351">
        <f t="shared" si="156"/>
        <v>0</v>
      </c>
      <c r="AY690" s="528" t="str">
        <f t="shared" ref="AY690" si="187">IF(MAX(AX690:AX696)&gt;MAX(BF690:BF696),"Consecuencia",IF(MAX(AX690:AX696)&gt;MAX(BF690:BF696),"Probabilidad",""))</f>
        <v/>
      </c>
      <c r="AZ690" s="460">
        <f t="shared" ref="AZ690" si="188">IF(AY690="Probabilidad",MAX(BF690:BF696),MAX(AX690:AX696))</f>
        <v>0</v>
      </c>
      <c r="BA690" s="456" t="str" cm="1">
        <f t="array" ref="BA690">IF(OR(AY690="Consecuencia",AY690="Probabilidad"),IF(AZ690&lt;[1]CONTROLES!$AA$16:$AB$16,IF(AND(AZ690&gt;=[1]CONTROLES!$AA$15,AZ690&lt;[1]CONTROLES!$AB$15),[1]CONTROLES!$AC$15,IF(AND(AZ690&gt;=[1]CONTROLES!$AA$14,AZ690&lt;[1]CONTROLES!$AB$14),[1]CONTROLES!$AC$14,IF(AND(AZ690&gt;=[1]CONTROLES!$AA$13,AZ690&lt;[1]CONTROLES!$AB$13),[1]CONTROLES!$AC$13,IF(AND(AZ690&gt;=[1]CONTROLES!$AA$12,AZ690&lt;=[1]CONTROLES!$AB$12),[1]CONTROLES!$AC$12))))),"")</f>
        <v/>
      </c>
      <c r="BB690" s="458" t="s">
        <v>144</v>
      </c>
      <c r="BC690" s="460">
        <f>VLOOKUP(BB690,[1]TABLAS!$A$10:$B$14,2,FALSE)</f>
        <v>5</v>
      </c>
      <c r="BD690" s="462" t="s">
        <v>211</v>
      </c>
      <c r="BE690" s="526">
        <f>VLOOKUP(BD690,[1]TABLAS!$A$2:$B$6,2,FALSE)</f>
        <v>2</v>
      </c>
      <c r="BF690" s="618" t="str">
        <f t="shared" ref="BF690" si="189">BC690&amp;BE690</f>
        <v>52</v>
      </c>
      <c r="BG690" s="620" t="str">
        <f t="shared" ref="BG690" si="190">IF(OR(BF690="11",BF690="12",BF690="21",BF690="22",BF690="31"),"BAJO",IF(OR(BF690="13",BF690="23",BF690="32",BF690="41"),"LEVE",IF(OR(BF690="14",BF690="15",BF690="24",BF690="33",BF690="43",BF690="42",BF690="52",BF690="51"),"MODERADO",IF(OR(BF690="25",BF690="34",BF690="35",BF690="44",BF690="45",BF690="53",BF690="54",BF690="55"),"IMPORTANTE",""))))</f>
        <v>MODERADO</v>
      </c>
      <c r="BH690" s="491" t="s">
        <v>148</v>
      </c>
      <c r="BI690" s="530" t="s">
        <v>189</v>
      </c>
      <c r="BJ690" s="475" t="str">
        <f t="shared" ref="BJ690" si="191">IF(BH690="SI","NO","SI")</f>
        <v>NO</v>
      </c>
      <c r="BK690" s="475"/>
    </row>
    <row r="691" spans="1:63" s="166" customFormat="1" ht="14.25" customHeight="1" x14ac:dyDescent="0.25">
      <c r="A691" s="564"/>
      <c r="B691" s="566"/>
      <c r="C691" s="595"/>
      <c r="D691" s="475"/>
      <c r="E691" s="481"/>
      <c r="F691" s="636"/>
      <c r="G691" s="636"/>
      <c r="H691" s="636"/>
      <c r="I691" s="481"/>
      <c r="J691" s="346">
        <v>2</v>
      </c>
      <c r="K691" s="347" t="s">
        <v>909</v>
      </c>
      <c r="L691" s="595"/>
      <c r="M691" s="595"/>
      <c r="N691" s="622"/>
      <c r="O691" s="477"/>
      <c r="P691" s="477"/>
      <c r="Q691" s="477"/>
      <c r="R691" s="595"/>
      <c r="S691" s="348" t="s">
        <v>146</v>
      </c>
      <c r="T691" s="348">
        <f>IFERROR(VLOOKUP(S685,TABLAS!$A$10:$B$14,2,FALSE),0)</f>
        <v>2</v>
      </c>
      <c r="U691" s="477"/>
      <c r="V691" s="524"/>
      <c r="W691" s="524"/>
      <c r="X691" s="526"/>
      <c r="Y691" s="349">
        <v>67</v>
      </c>
      <c r="Z691" s="349"/>
      <c r="AA691" s="349"/>
      <c r="AB691" s="349"/>
      <c r="AC691" s="349"/>
      <c r="AD691" s="349"/>
      <c r="AE691" s="349"/>
      <c r="AF691" s="349"/>
      <c r="AG691" s="349"/>
      <c r="AH691" s="349"/>
      <c r="AI691" s="349"/>
      <c r="AJ691" s="349"/>
      <c r="AK691" s="349"/>
      <c r="AL691" s="349" t="str">
        <f>IFERROR(VLOOKUP(AB691,[1]CONTROLES!$A$5:$Y$200,2,FALSE),"")</f>
        <v/>
      </c>
      <c r="AM691" s="349"/>
      <c r="AN691" s="349"/>
      <c r="AO691" s="350" t="str">
        <f>IFERROR(VLOOKUP(Y691,CONTROLES!$A$6:$Y$25,24,FALSE),"")</f>
        <v/>
      </c>
      <c r="AP691" s="350" t="str">
        <f>IFERROR(VLOOKUP(Z691,CONTROLES!$A$6:$Y$25,24,FALSE),"")</f>
        <v/>
      </c>
      <c r="AQ691" s="350" t="str">
        <f>IFERROR(VLOOKUP(AA691,CONTROLES!$A$6:$Y$25,24,FALSE),"")</f>
        <v/>
      </c>
      <c r="AR691" s="350" t="str">
        <f>IFERROR(VLOOKUP(AB691,CONTROLES!$A$6:$Y$25,24,FALSE),"")</f>
        <v/>
      </c>
      <c r="AS691" s="349" t="str">
        <f>IFERROR(VLOOKUP(Y691,CONTROLES!$A$6:$Y$25,5,FALSE),"")</f>
        <v/>
      </c>
      <c r="AT691" s="349" t="str">
        <f>IFERROR(VLOOKUP(Z691,CONTROLES!$A$6:$Y$25,5,FALSE),"")</f>
        <v/>
      </c>
      <c r="AU691" s="349" t="str">
        <f>IFERROR(VLOOKUP(AA691,CONTROLES!$A$6:$Y$25,5,FALSE),"")</f>
        <v/>
      </c>
      <c r="AV691" s="349" t="str">
        <f>IFERROR(VLOOKUP(AB691,CONTROLES!$A$6:$Y$25,5,FALSE),"")</f>
        <v/>
      </c>
      <c r="AW691" s="351">
        <f t="shared" si="155"/>
        <v>0</v>
      </c>
      <c r="AX691" s="351">
        <f t="shared" si="156"/>
        <v>0</v>
      </c>
      <c r="AY691" s="529"/>
      <c r="AZ691" s="460"/>
      <c r="BA691" s="457"/>
      <c r="BB691" s="458"/>
      <c r="BC691" s="460"/>
      <c r="BD691" s="462"/>
      <c r="BE691" s="526"/>
      <c r="BF691" s="619"/>
      <c r="BG691" s="620"/>
      <c r="BH691" s="492"/>
      <c r="BI691" s="530"/>
      <c r="BJ691" s="475"/>
      <c r="BK691" s="475"/>
    </row>
    <row r="692" spans="1:63" s="166" customFormat="1" ht="14.25" customHeight="1" x14ac:dyDescent="0.25">
      <c r="A692" s="564"/>
      <c r="B692" s="566"/>
      <c r="C692" s="595"/>
      <c r="D692" s="475"/>
      <c r="E692" s="481"/>
      <c r="F692" s="636"/>
      <c r="G692" s="636"/>
      <c r="H692" s="636"/>
      <c r="I692" s="481"/>
      <c r="J692" s="346"/>
      <c r="K692" s="347"/>
      <c r="L692" s="595"/>
      <c r="M692" s="595"/>
      <c r="N692" s="622"/>
      <c r="O692" s="477"/>
      <c r="P692" s="477"/>
      <c r="Q692" s="477"/>
      <c r="R692" s="595"/>
      <c r="S692" s="348"/>
      <c r="T692" s="348">
        <f>IFERROR(VLOOKUP($S692,#REF!,2,FALSE),0)</f>
        <v>0</v>
      </c>
      <c r="U692" s="477"/>
      <c r="V692" s="524"/>
      <c r="W692" s="524"/>
      <c r="X692" s="526"/>
      <c r="Y692" s="349"/>
      <c r="Z692" s="349"/>
      <c r="AA692" s="349"/>
      <c r="AB692" s="349"/>
      <c r="AC692" s="349"/>
      <c r="AD692" s="349"/>
      <c r="AE692" s="349"/>
      <c r="AF692" s="349"/>
      <c r="AG692" s="349"/>
      <c r="AH692" s="349"/>
      <c r="AI692" s="349"/>
      <c r="AJ692" s="349"/>
      <c r="AK692" s="349"/>
      <c r="AL692" s="349" t="str">
        <f>IFERROR(VLOOKUP(AB692,[1]CONTROLES!$A$5:$Y$200,2,FALSE),"")</f>
        <v/>
      </c>
      <c r="AM692" s="349"/>
      <c r="AN692" s="349"/>
      <c r="AO692" s="350" t="str">
        <f>IFERROR(VLOOKUP(Y692,CONTROLES!$A$6:$Y$25,24,FALSE),"")</f>
        <v/>
      </c>
      <c r="AP692" s="350" t="str">
        <f>IFERROR(VLOOKUP(Z692,CONTROLES!$A$6:$Y$25,24,FALSE),"")</f>
        <v/>
      </c>
      <c r="AQ692" s="350" t="str">
        <f>IFERROR(VLOOKUP(AA692,CONTROLES!$A$6:$Y$25,24,FALSE),"")</f>
        <v/>
      </c>
      <c r="AR692" s="350" t="str">
        <f>IFERROR(VLOOKUP(AB692,CONTROLES!$A$6:$Y$25,24,FALSE),"")</f>
        <v/>
      </c>
      <c r="AS692" s="349" t="str">
        <f>IFERROR(VLOOKUP(Y692,CONTROLES!$A$6:$Y$25,5,FALSE),"")</f>
        <v/>
      </c>
      <c r="AT692" s="349" t="str">
        <f>IFERROR(VLOOKUP(Z692,CONTROLES!$A$6:$Y$25,5,FALSE),"")</f>
        <v/>
      </c>
      <c r="AU692" s="349" t="str">
        <f>IFERROR(VLOOKUP(AA692,CONTROLES!$A$6:$Y$25,5,FALSE),"")</f>
        <v/>
      </c>
      <c r="AV692" s="349" t="str">
        <f>IFERROR(VLOOKUP(AB692,CONTROLES!$A$6:$Y$25,5,FALSE),"")</f>
        <v/>
      </c>
      <c r="AW692" s="351">
        <f t="shared" si="155"/>
        <v>0</v>
      </c>
      <c r="AX692" s="351">
        <f t="shared" si="156"/>
        <v>0</v>
      </c>
      <c r="AY692" s="529"/>
      <c r="AZ692" s="460"/>
      <c r="BA692" s="457"/>
      <c r="BB692" s="458"/>
      <c r="BC692" s="460"/>
      <c r="BD692" s="462"/>
      <c r="BE692" s="526"/>
      <c r="BF692" s="619"/>
      <c r="BG692" s="620"/>
      <c r="BH692" s="492"/>
      <c r="BI692" s="530"/>
      <c r="BJ692" s="475"/>
      <c r="BK692" s="475"/>
    </row>
    <row r="693" spans="1:63" s="166" customFormat="1" ht="14.25" customHeight="1" x14ac:dyDescent="0.25">
      <c r="A693" s="564"/>
      <c r="B693" s="566"/>
      <c r="C693" s="595"/>
      <c r="D693" s="475"/>
      <c r="E693" s="481"/>
      <c r="F693" s="636"/>
      <c r="G693" s="636"/>
      <c r="H693" s="636"/>
      <c r="I693" s="481"/>
      <c r="J693" s="346"/>
      <c r="K693" s="347"/>
      <c r="L693" s="595"/>
      <c r="M693" s="595"/>
      <c r="N693" s="622"/>
      <c r="O693" s="477"/>
      <c r="P693" s="477"/>
      <c r="Q693" s="477"/>
      <c r="R693" s="595"/>
      <c r="S693" s="348"/>
      <c r="T693" s="348">
        <f>IFERROR(VLOOKUP($S693,#REF!,2,FALSE),0)</f>
        <v>0</v>
      </c>
      <c r="U693" s="477"/>
      <c r="V693" s="524"/>
      <c r="W693" s="524"/>
      <c r="X693" s="526"/>
      <c r="Y693" s="349"/>
      <c r="Z693" s="349"/>
      <c r="AA693" s="349"/>
      <c r="AB693" s="349"/>
      <c r="AC693" s="349"/>
      <c r="AD693" s="349"/>
      <c r="AE693" s="349"/>
      <c r="AF693" s="349"/>
      <c r="AG693" s="349"/>
      <c r="AH693" s="349"/>
      <c r="AI693" s="349"/>
      <c r="AJ693" s="349"/>
      <c r="AK693" s="349"/>
      <c r="AL693" s="349" t="str">
        <f>IFERROR(VLOOKUP(AB693,[1]CONTROLES!$A$5:$Y$200,2,FALSE),"")</f>
        <v/>
      </c>
      <c r="AM693" s="349"/>
      <c r="AN693" s="349"/>
      <c r="AO693" s="350" t="str">
        <f>IFERROR(VLOOKUP(Y693,CONTROLES!$A$6:$Y$25,24,FALSE),"")</f>
        <v/>
      </c>
      <c r="AP693" s="350" t="str">
        <f>IFERROR(VLOOKUP(Z693,CONTROLES!$A$6:$Y$25,24,FALSE),"")</f>
        <v/>
      </c>
      <c r="AQ693" s="350" t="str">
        <f>IFERROR(VLOOKUP(AA693,CONTROLES!$A$6:$Y$25,24,FALSE),"")</f>
        <v/>
      </c>
      <c r="AR693" s="350" t="str">
        <f>IFERROR(VLOOKUP(AB693,CONTROLES!$A$6:$Y$25,24,FALSE),"")</f>
        <v/>
      </c>
      <c r="AS693" s="349" t="str">
        <f>IFERROR(VLOOKUP(Y693,CONTROLES!$A$6:$Y$25,5,FALSE),"")</f>
        <v/>
      </c>
      <c r="AT693" s="349" t="str">
        <f>IFERROR(VLOOKUP(Z693,CONTROLES!$A$6:$Y$25,5,FALSE),"")</f>
        <v/>
      </c>
      <c r="AU693" s="349" t="str">
        <f>IFERROR(VLOOKUP(AA693,CONTROLES!$A$6:$Y$25,5,FALSE),"")</f>
        <v/>
      </c>
      <c r="AV693" s="349" t="str">
        <f>IFERROR(VLOOKUP(AB693,CONTROLES!$A$6:$Y$25,5,FALSE),"")</f>
        <v/>
      </c>
      <c r="AW693" s="351">
        <f t="shared" si="155"/>
        <v>0</v>
      </c>
      <c r="AX693" s="351">
        <f t="shared" si="156"/>
        <v>0</v>
      </c>
      <c r="AY693" s="529"/>
      <c r="AZ693" s="460"/>
      <c r="BA693" s="457"/>
      <c r="BB693" s="458"/>
      <c r="BC693" s="460"/>
      <c r="BD693" s="462"/>
      <c r="BE693" s="526"/>
      <c r="BF693" s="619"/>
      <c r="BG693" s="620"/>
      <c r="BH693" s="492"/>
      <c r="BI693" s="530"/>
      <c r="BJ693" s="475"/>
      <c r="BK693" s="475"/>
    </row>
    <row r="694" spans="1:63" s="166" customFormat="1" ht="14.25" customHeight="1" x14ac:dyDescent="0.25">
      <c r="A694" s="564"/>
      <c r="B694" s="566"/>
      <c r="C694" s="595"/>
      <c r="D694" s="475"/>
      <c r="E694" s="481"/>
      <c r="F694" s="636"/>
      <c r="G694" s="636"/>
      <c r="H694" s="636"/>
      <c r="I694" s="481"/>
      <c r="J694" s="346"/>
      <c r="K694" s="347"/>
      <c r="L694" s="595"/>
      <c r="M694" s="595"/>
      <c r="N694" s="622"/>
      <c r="O694" s="477"/>
      <c r="P694" s="477"/>
      <c r="Q694" s="477"/>
      <c r="R694" s="595"/>
      <c r="S694" s="348"/>
      <c r="T694" s="348">
        <f>IFERROR(VLOOKUP($S694,#REF!,2,FALSE),0)</f>
        <v>0</v>
      </c>
      <c r="U694" s="477"/>
      <c r="V694" s="524"/>
      <c r="W694" s="524"/>
      <c r="X694" s="526"/>
      <c r="Y694" s="349"/>
      <c r="Z694" s="349"/>
      <c r="AA694" s="349"/>
      <c r="AB694" s="349"/>
      <c r="AC694" s="349"/>
      <c r="AD694" s="349"/>
      <c r="AE694" s="349"/>
      <c r="AF694" s="349"/>
      <c r="AG694" s="349"/>
      <c r="AH694" s="349"/>
      <c r="AI694" s="349"/>
      <c r="AJ694" s="349"/>
      <c r="AK694" s="349"/>
      <c r="AL694" s="349" t="str">
        <f>IFERROR(VLOOKUP(AB694,[1]CONTROLES!$A$5:$Y$200,2,FALSE),"")</f>
        <v/>
      </c>
      <c r="AM694" s="349"/>
      <c r="AN694" s="349"/>
      <c r="AO694" s="350" t="str">
        <f>IFERROR(VLOOKUP(Y694,CONTROLES!$A$6:$Y$25,24,FALSE),"")</f>
        <v/>
      </c>
      <c r="AP694" s="350" t="str">
        <f>IFERROR(VLOOKUP(Z694,CONTROLES!$A$6:$Y$25,24,FALSE),"")</f>
        <v/>
      </c>
      <c r="AQ694" s="350" t="str">
        <f>IFERROR(VLOOKUP(AA694,CONTROLES!$A$6:$Y$25,24,FALSE),"")</f>
        <v/>
      </c>
      <c r="AR694" s="350" t="str">
        <f>IFERROR(VLOOKUP(AB694,CONTROLES!$A$6:$Y$25,24,FALSE),"")</f>
        <v/>
      </c>
      <c r="AS694" s="349" t="str">
        <f>IFERROR(VLOOKUP(Y694,CONTROLES!$A$6:$Y$25,5,FALSE),"")</f>
        <v/>
      </c>
      <c r="AT694" s="349" t="str">
        <f>IFERROR(VLOOKUP(Z694,CONTROLES!$A$6:$Y$25,5,FALSE),"")</f>
        <v/>
      </c>
      <c r="AU694" s="349" t="str">
        <f>IFERROR(VLOOKUP(AA694,CONTROLES!$A$6:$Y$25,5,FALSE),"")</f>
        <v/>
      </c>
      <c r="AV694" s="349" t="str">
        <f>IFERROR(VLOOKUP(AB694,CONTROLES!$A$6:$Y$25,5,FALSE),"")</f>
        <v/>
      </c>
      <c r="AW694" s="351">
        <f t="shared" si="155"/>
        <v>0</v>
      </c>
      <c r="AX694" s="351">
        <f t="shared" si="156"/>
        <v>0</v>
      </c>
      <c r="AY694" s="529"/>
      <c r="AZ694" s="460"/>
      <c r="BA694" s="457"/>
      <c r="BB694" s="458"/>
      <c r="BC694" s="460"/>
      <c r="BD694" s="462"/>
      <c r="BE694" s="526"/>
      <c r="BF694" s="619"/>
      <c r="BG694" s="620"/>
      <c r="BH694" s="492"/>
      <c r="BI694" s="530"/>
      <c r="BJ694" s="475"/>
      <c r="BK694" s="475"/>
    </row>
    <row r="695" spans="1:63" s="166" customFormat="1" ht="14.25" customHeight="1" x14ac:dyDescent="0.25">
      <c r="A695" s="564"/>
      <c r="B695" s="566"/>
      <c r="C695" s="595"/>
      <c r="D695" s="475"/>
      <c r="E695" s="481"/>
      <c r="F695" s="636"/>
      <c r="G695" s="636"/>
      <c r="H695" s="636"/>
      <c r="I695" s="481"/>
      <c r="J695" s="346"/>
      <c r="K695" s="347"/>
      <c r="L695" s="595"/>
      <c r="M695" s="595"/>
      <c r="N695" s="622"/>
      <c r="O695" s="477"/>
      <c r="P695" s="477"/>
      <c r="Q695" s="477"/>
      <c r="R695" s="595"/>
      <c r="S695" s="348"/>
      <c r="T695" s="348">
        <f>IFERROR(VLOOKUP($S695,#REF!,2,FALSE),0)</f>
        <v>0</v>
      </c>
      <c r="U695" s="477"/>
      <c r="V695" s="524"/>
      <c r="W695" s="524"/>
      <c r="X695" s="526"/>
      <c r="Y695" s="349"/>
      <c r="Z695" s="349"/>
      <c r="AA695" s="349"/>
      <c r="AB695" s="349"/>
      <c r="AC695" s="349"/>
      <c r="AD695" s="349"/>
      <c r="AE695" s="349"/>
      <c r="AF695" s="349"/>
      <c r="AG695" s="349"/>
      <c r="AH695" s="349"/>
      <c r="AI695" s="349"/>
      <c r="AJ695" s="349"/>
      <c r="AK695" s="349"/>
      <c r="AL695" s="349" t="str">
        <f>IFERROR(VLOOKUP(AB695,[1]CONTROLES!$A$5:$Y$200,2,FALSE),"")</f>
        <v/>
      </c>
      <c r="AM695" s="349"/>
      <c r="AN695" s="349"/>
      <c r="AO695" s="350" t="str">
        <f>IFERROR(VLOOKUP(Y695,CONTROLES!$A$6:$Y$25,24,FALSE),"")</f>
        <v/>
      </c>
      <c r="AP695" s="350" t="str">
        <f>IFERROR(VLOOKUP(Z695,CONTROLES!$A$6:$Y$25,24,FALSE),"")</f>
        <v/>
      </c>
      <c r="AQ695" s="350" t="str">
        <f>IFERROR(VLOOKUP(AA695,CONTROLES!$A$6:$Y$25,24,FALSE),"")</f>
        <v/>
      </c>
      <c r="AR695" s="350" t="str">
        <f>IFERROR(VLOOKUP(AB695,CONTROLES!$A$6:$Y$25,24,FALSE),"")</f>
        <v/>
      </c>
      <c r="AS695" s="349" t="str">
        <f>IFERROR(VLOOKUP(Y695,CONTROLES!$A$6:$Y$25,5,FALSE),"")</f>
        <v/>
      </c>
      <c r="AT695" s="349" t="str">
        <f>IFERROR(VLOOKUP(Z695,CONTROLES!$A$6:$Y$25,5,FALSE),"")</f>
        <v/>
      </c>
      <c r="AU695" s="349" t="str">
        <f>IFERROR(VLOOKUP(AA695,CONTROLES!$A$6:$Y$25,5,FALSE),"")</f>
        <v/>
      </c>
      <c r="AV695" s="349" t="str">
        <f>IFERROR(VLOOKUP(AB695,CONTROLES!$A$6:$Y$25,5,FALSE),"")</f>
        <v/>
      </c>
      <c r="AW695" s="351">
        <f t="shared" si="155"/>
        <v>0</v>
      </c>
      <c r="AX695" s="351">
        <f t="shared" si="156"/>
        <v>0</v>
      </c>
      <c r="AY695" s="529"/>
      <c r="AZ695" s="460"/>
      <c r="BA695" s="457"/>
      <c r="BB695" s="458"/>
      <c r="BC695" s="460"/>
      <c r="BD695" s="462"/>
      <c r="BE695" s="526"/>
      <c r="BF695" s="619"/>
      <c r="BG695" s="620"/>
      <c r="BH695" s="492"/>
      <c r="BI695" s="530"/>
      <c r="BJ695" s="475"/>
      <c r="BK695" s="475"/>
    </row>
    <row r="696" spans="1:63" s="166" customFormat="1" ht="33" customHeight="1" x14ac:dyDescent="0.25">
      <c r="A696" s="564"/>
      <c r="B696" s="567"/>
      <c r="C696" s="595"/>
      <c r="D696" s="475"/>
      <c r="E696" s="482"/>
      <c r="F696" s="636"/>
      <c r="G696" s="636"/>
      <c r="H696" s="636"/>
      <c r="I696" s="482"/>
      <c r="J696" s="346"/>
      <c r="K696" s="347"/>
      <c r="L696" s="595"/>
      <c r="M696" s="595"/>
      <c r="N696" s="622"/>
      <c r="O696" s="477"/>
      <c r="P696" s="477"/>
      <c r="Q696" s="477"/>
      <c r="R696" s="595"/>
      <c r="S696" s="348"/>
      <c r="T696" s="348">
        <f>IFERROR(VLOOKUP($S696,#REF!,2,FALSE),0)</f>
        <v>0</v>
      </c>
      <c r="U696" s="477"/>
      <c r="V696" s="524"/>
      <c r="W696" s="524"/>
      <c r="X696" s="526"/>
      <c r="Y696" s="349"/>
      <c r="Z696" s="349"/>
      <c r="AA696" s="349"/>
      <c r="AB696" s="349"/>
      <c r="AC696" s="349"/>
      <c r="AD696" s="349"/>
      <c r="AE696" s="349"/>
      <c r="AF696" s="349"/>
      <c r="AG696" s="349"/>
      <c r="AH696" s="349"/>
      <c r="AI696" s="349"/>
      <c r="AJ696" s="349"/>
      <c r="AK696" s="349"/>
      <c r="AL696" s="349" t="str">
        <f>IFERROR(VLOOKUP(AB696,[1]CONTROLES!$A$5:$Y$200,2,FALSE),"")</f>
        <v/>
      </c>
      <c r="AM696" s="349"/>
      <c r="AN696" s="349"/>
      <c r="AO696" s="350" t="str">
        <f>IFERROR(VLOOKUP(Y696,CONTROLES!$A$6:$Y$25,24,FALSE),"")</f>
        <v/>
      </c>
      <c r="AP696" s="350" t="str">
        <f>IFERROR(VLOOKUP(Z696,CONTROLES!$A$6:$Y$25,24,FALSE),"")</f>
        <v/>
      </c>
      <c r="AQ696" s="350" t="str">
        <f>IFERROR(VLOOKUP(AA696,CONTROLES!$A$6:$Y$25,24,FALSE),"")</f>
        <v/>
      </c>
      <c r="AR696" s="350" t="str">
        <f>IFERROR(VLOOKUP(AB696,CONTROLES!$A$6:$Y$25,24,FALSE),"")</f>
        <v/>
      </c>
      <c r="AS696" s="349" t="str">
        <f>IFERROR(VLOOKUP(Y696,CONTROLES!$A$6:$Y$25,5,FALSE),"")</f>
        <v/>
      </c>
      <c r="AT696" s="349" t="str">
        <f>IFERROR(VLOOKUP(Z696,CONTROLES!$A$6:$Y$25,5,FALSE),"")</f>
        <v/>
      </c>
      <c r="AU696" s="349" t="str">
        <f>IFERROR(VLOOKUP(AA696,CONTROLES!$A$6:$Y$25,5,FALSE),"")</f>
        <v/>
      </c>
      <c r="AV696" s="349" t="str">
        <f>IFERROR(VLOOKUP(AB696,CONTROLES!$A$6:$Y$25,5,FALSE),"")</f>
        <v/>
      </c>
      <c r="AW696" s="351">
        <f t="shared" si="155"/>
        <v>0</v>
      </c>
      <c r="AX696" s="351">
        <f t="shared" si="156"/>
        <v>0</v>
      </c>
      <c r="AY696" s="551"/>
      <c r="AZ696" s="460"/>
      <c r="BA696" s="552"/>
      <c r="BB696" s="458"/>
      <c r="BC696" s="460"/>
      <c r="BD696" s="462"/>
      <c r="BE696" s="526"/>
      <c r="BF696" s="630"/>
      <c r="BG696" s="620"/>
      <c r="BH696" s="554"/>
      <c r="BI696" s="530"/>
      <c r="BJ696" s="475"/>
      <c r="BK696" s="475"/>
    </row>
    <row r="697" spans="1:63" ht="14.25" customHeight="1" x14ac:dyDescent="0.25">
      <c r="A697" s="564">
        <f t="shared" ref="A697" si="192">A690+1</f>
        <v>99</v>
      </c>
      <c r="B697" s="565" t="s">
        <v>910</v>
      </c>
      <c r="C697" s="595" t="s">
        <v>767</v>
      </c>
      <c r="D697" s="475" t="s">
        <v>911</v>
      </c>
      <c r="E697" s="476" t="s">
        <v>912</v>
      </c>
      <c r="F697" s="636" t="s">
        <v>132</v>
      </c>
      <c r="G697" s="636" t="s">
        <v>133</v>
      </c>
      <c r="H697" s="636" t="s">
        <v>134</v>
      </c>
      <c r="I697" s="476" t="s">
        <v>913</v>
      </c>
      <c r="J697" s="346">
        <v>1</v>
      </c>
      <c r="K697" s="347" t="s">
        <v>914</v>
      </c>
      <c r="L697" s="595" t="s">
        <v>915</v>
      </c>
      <c r="M697" s="595" t="s">
        <v>160</v>
      </c>
      <c r="N697" s="477" t="s">
        <v>226</v>
      </c>
      <c r="O697" s="477" t="s">
        <v>360</v>
      </c>
      <c r="P697" s="477" t="s">
        <v>873</v>
      </c>
      <c r="Q697" s="477" t="s">
        <v>227</v>
      </c>
      <c r="R697" s="595" t="s">
        <v>297</v>
      </c>
      <c r="S697" s="348" t="s">
        <v>164</v>
      </c>
      <c r="T697" s="348">
        <f>IFERROR(VLOOKUP(S697,TABLAS!$A$10:$B$14,2,FALSE),0)</f>
        <v>1</v>
      </c>
      <c r="U697" s="477" t="s">
        <v>391</v>
      </c>
      <c r="V697" s="524">
        <f>IFERROR(VLOOKUP($U543,TABLAS!$A$2:$B$6,2,FALSE),0)</f>
        <v>3</v>
      </c>
      <c r="W697" s="524">
        <f t="shared" ref="W697" si="193">MAX($T697:$T703)*V697</f>
        <v>6</v>
      </c>
      <c r="X697" s="526" t="str">
        <f>IF(OR(W648="11",W648="12",W648="21",W648="22",W648="31"),"BAJO",IF(OR(W648="13",W648="23",W648="32",W648="41"),"LEVE",IF(OR(W648="14",W648="15",W648="24",W648="33",W648="43",W648="42",W648="52",W648="51"),"MODERADO",IF(OR(W648="25",W648="34",W648="35",W648="44",W648="45",W648="53",W648="54",W648="55"),"IMPORTANTE"))))</f>
        <v>MODERADO</v>
      </c>
      <c r="Y697" s="349">
        <v>115</v>
      </c>
      <c r="Z697" s="349">
        <v>112</v>
      </c>
      <c r="AA697" s="349"/>
      <c r="AB697" s="349"/>
      <c r="AC697" s="349"/>
      <c r="AD697" s="349"/>
      <c r="AE697" s="349"/>
      <c r="AF697" s="349"/>
      <c r="AG697" s="349"/>
      <c r="AH697" s="349"/>
      <c r="AI697" s="349"/>
      <c r="AJ697" s="349"/>
      <c r="AK697" s="349"/>
      <c r="AL697" s="349" t="str">
        <f>IFERROR(VLOOKUP(AB697,[1]CONTROLES!$A$5:$Y$200,2,FALSE),"")</f>
        <v/>
      </c>
      <c r="AM697" s="349"/>
      <c r="AN697" s="349"/>
      <c r="AO697" s="350" t="str">
        <f>IFERROR(VLOOKUP(Y697,CONTROLES!$A$6:$Y$25,24,FALSE),"")</f>
        <v/>
      </c>
      <c r="AP697" s="350" t="str">
        <f>IFERROR(VLOOKUP(Z697,CONTROLES!$A$6:$Y$25,24,FALSE),"")</f>
        <v/>
      </c>
      <c r="AQ697" s="350" t="str">
        <f>IFERROR(VLOOKUP(AA697,CONTROLES!$A$6:$Y$25,24,FALSE),"")</f>
        <v/>
      </c>
      <c r="AR697" s="350" t="str">
        <f>IFERROR(VLOOKUP(AB697,CONTROLES!$A$6:$Y$25,24,FALSE),"")</f>
        <v/>
      </c>
      <c r="AS697" s="349" t="str">
        <f>IFERROR(VLOOKUP(Y697,CONTROLES!$A$6:$Y$25,5,FALSE),"")</f>
        <v/>
      </c>
      <c r="AT697" s="349" t="str">
        <f>IFERROR(VLOOKUP(Z697,CONTROLES!$A$6:$Y$25,5,FALSE),"")</f>
        <v/>
      </c>
      <c r="AU697" s="349" t="str">
        <f>IFERROR(VLOOKUP(AA697,CONTROLES!$A$6:$Y$25,5,FALSE),"")</f>
        <v/>
      </c>
      <c r="AV697" s="349" t="str">
        <f>IFERROR(VLOOKUP(AB697,CONTROLES!$A$6:$Y$25,5,FALSE),"")</f>
        <v/>
      </c>
      <c r="AW697" s="351">
        <f t="shared" si="155"/>
        <v>0</v>
      </c>
      <c r="AX697" s="351">
        <f t="shared" si="156"/>
        <v>0</v>
      </c>
      <c r="AY697" s="528" t="str">
        <f t="shared" ref="AY697" si="194">IF(MAX(AX697:AX703)&gt;MAX(BF697:BF703),"Consecuencia",IF(MAX(AX697:AX703)&gt;MAX(BF697:BF703),"Probabilidad",""))</f>
        <v/>
      </c>
      <c r="AZ697" s="460">
        <f t="shared" ref="AZ697" si="195">IF(AY697="Probabilidad",MAX(BF697:BF703),MAX(AX697:AX703))</f>
        <v>0</v>
      </c>
      <c r="BA697" s="456" t="str" cm="1">
        <f t="array" ref="BA697">IF(OR(AY697="Consecuencia",AY697="Probabilidad"),IF(AZ697&lt;[1]CONTROLES!$AA$16:$AB$16,IF(AND(AZ697&gt;=[1]CONTROLES!$AA$15,AZ697&lt;[1]CONTROLES!$AB$15),[1]CONTROLES!$AC$15,IF(AND(AZ697&gt;=[1]CONTROLES!$AA$14,AZ697&lt;[1]CONTROLES!$AB$14),[1]CONTROLES!$AC$14,IF(AND(AZ697&gt;=[1]CONTROLES!$AA$13,AZ697&lt;[1]CONTROLES!$AB$13),[1]CONTROLES!$AC$13,IF(AND(AZ697&gt;=[1]CONTROLES!$AA$12,AZ697&lt;=[1]CONTROLES!$AB$12),[1]CONTROLES!$AC$12))))),"")</f>
        <v/>
      </c>
      <c r="BB697" s="458" t="s">
        <v>144</v>
      </c>
      <c r="BC697" s="460">
        <f>VLOOKUP(BB697,[1]TABLAS!$A$10:$B$14,2,FALSE)</f>
        <v>5</v>
      </c>
      <c r="BD697" s="462" t="s">
        <v>211</v>
      </c>
      <c r="BE697" s="526">
        <f>VLOOKUP(BD697,[1]TABLAS!$A$2:$B$6,2,FALSE)</f>
        <v>2</v>
      </c>
      <c r="BF697" s="618" t="str">
        <f t="shared" ref="BF697" si="196">BC697&amp;BE697</f>
        <v>52</v>
      </c>
      <c r="BG697" s="620" t="str">
        <f t="shared" ref="BG697" si="197">IF(OR(BF697="11",BF697="12",BF697="21",BF697="22",BF697="31"),"BAJO",IF(OR(BF697="13",BF697="23",BF697="32",BF697="41"),"LEVE",IF(OR(BF697="14",BF697="15",BF697="24",BF697="33",BF697="43",BF697="42",BF697="52",BF697="51"),"MODERADO",IF(OR(BF697="25",BF697="34",BF697="35",BF697="44",BF697="45",BF697="53",BF697="54",BF697="55"),"IMPORTANTE",""))))</f>
        <v>MODERADO</v>
      </c>
      <c r="BH697" s="491" t="s">
        <v>148</v>
      </c>
      <c r="BI697" s="530" t="s">
        <v>189</v>
      </c>
      <c r="BJ697" s="475" t="str">
        <f t="shared" ref="BJ697" si="198">IF(BH697="SI","NO","SI")</f>
        <v>NO</v>
      </c>
      <c r="BK697" s="475"/>
    </row>
    <row r="698" spans="1:63" ht="14.25" customHeight="1" x14ac:dyDescent="0.25">
      <c r="A698" s="564"/>
      <c r="B698" s="566"/>
      <c r="C698" s="595"/>
      <c r="D698" s="475"/>
      <c r="E698" s="481"/>
      <c r="F698" s="636"/>
      <c r="G698" s="636"/>
      <c r="H698" s="636"/>
      <c r="I698" s="481"/>
      <c r="J698" s="346">
        <v>2</v>
      </c>
      <c r="K698" s="347" t="s">
        <v>916</v>
      </c>
      <c r="L698" s="595"/>
      <c r="M698" s="595"/>
      <c r="N698" s="477"/>
      <c r="O698" s="477"/>
      <c r="P698" s="477"/>
      <c r="Q698" s="477"/>
      <c r="R698" s="595"/>
      <c r="S698" s="348" t="s">
        <v>155</v>
      </c>
      <c r="T698" s="348">
        <f>IFERROR(VLOOKUP(S698,TABLAS!$A$10:$B$14,2,FALSE),0)</f>
        <v>2</v>
      </c>
      <c r="U698" s="477"/>
      <c r="V698" s="524"/>
      <c r="W698" s="524"/>
      <c r="X698" s="526"/>
      <c r="Y698" s="349">
        <v>116</v>
      </c>
      <c r="Z698" s="349"/>
      <c r="AA698" s="349"/>
      <c r="AB698" s="349"/>
      <c r="AC698" s="349"/>
      <c r="AD698" s="349"/>
      <c r="AE698" s="349"/>
      <c r="AF698" s="349"/>
      <c r="AG698" s="349"/>
      <c r="AH698" s="349"/>
      <c r="AI698" s="349"/>
      <c r="AJ698" s="349"/>
      <c r="AK698" s="349"/>
      <c r="AL698" s="349" t="str">
        <f>IFERROR(VLOOKUP(AB698,[1]CONTROLES!$A$5:$Y$200,2,FALSE),"")</f>
        <v/>
      </c>
      <c r="AM698" s="349"/>
      <c r="AN698" s="349"/>
      <c r="AO698" s="350" t="str">
        <f>IFERROR(VLOOKUP(Y698,CONTROLES!$A$6:$Y$25,24,FALSE),"")</f>
        <v/>
      </c>
      <c r="AP698" s="350" t="str">
        <f>IFERROR(VLOOKUP(Z698,CONTROLES!$A$6:$Y$25,24,FALSE),"")</f>
        <v/>
      </c>
      <c r="AQ698" s="350" t="str">
        <f>IFERROR(VLOOKUP(AA698,CONTROLES!$A$6:$Y$25,24,FALSE),"")</f>
        <v/>
      </c>
      <c r="AR698" s="350" t="str">
        <f>IFERROR(VLOOKUP(AB698,CONTROLES!$A$6:$Y$25,24,FALSE),"")</f>
        <v/>
      </c>
      <c r="AS698" s="349" t="str">
        <f>IFERROR(VLOOKUP(Y698,CONTROLES!$A$6:$Y$25,5,FALSE),"")</f>
        <v/>
      </c>
      <c r="AT698" s="349" t="str">
        <f>IFERROR(VLOOKUP(Z698,CONTROLES!$A$6:$Y$25,5,FALSE),"")</f>
        <v/>
      </c>
      <c r="AU698" s="349" t="str">
        <f>IFERROR(VLOOKUP(AA698,CONTROLES!$A$6:$Y$25,5,FALSE),"")</f>
        <v/>
      </c>
      <c r="AV698" s="349" t="str">
        <f>IFERROR(VLOOKUP(AB698,CONTROLES!$A$6:$Y$25,5,FALSE),"")</f>
        <v/>
      </c>
      <c r="AW698" s="351">
        <f t="shared" si="155"/>
        <v>0</v>
      </c>
      <c r="AX698" s="351">
        <f t="shared" si="156"/>
        <v>0</v>
      </c>
      <c r="AY698" s="529"/>
      <c r="AZ698" s="460"/>
      <c r="BA698" s="457"/>
      <c r="BB698" s="458"/>
      <c r="BC698" s="460"/>
      <c r="BD698" s="462"/>
      <c r="BE698" s="526"/>
      <c r="BF698" s="619"/>
      <c r="BG698" s="620"/>
      <c r="BH698" s="492"/>
      <c r="BI698" s="530"/>
      <c r="BJ698" s="475"/>
      <c r="BK698" s="475"/>
    </row>
    <row r="699" spans="1:63" ht="14.25" customHeight="1" x14ac:dyDescent="0.25">
      <c r="A699" s="564"/>
      <c r="B699" s="566"/>
      <c r="C699" s="595"/>
      <c r="D699" s="475"/>
      <c r="E699" s="481"/>
      <c r="F699" s="636"/>
      <c r="G699" s="636"/>
      <c r="H699" s="636"/>
      <c r="I699" s="481"/>
      <c r="J699" s="346">
        <v>3</v>
      </c>
      <c r="K699" s="347" t="s">
        <v>917</v>
      </c>
      <c r="L699" s="595"/>
      <c r="M699" s="595"/>
      <c r="N699" s="477"/>
      <c r="O699" s="477"/>
      <c r="P699" s="477"/>
      <c r="Q699" s="477"/>
      <c r="R699" s="595"/>
      <c r="S699" s="348" t="s">
        <v>164</v>
      </c>
      <c r="T699" s="348">
        <f>IFERROR(VLOOKUP(S699,TABLAS!$A$10:$B$14,2,FALSE),0)</f>
        <v>1</v>
      </c>
      <c r="U699" s="477"/>
      <c r="V699" s="524"/>
      <c r="W699" s="524"/>
      <c r="X699" s="526"/>
      <c r="Y699" s="349">
        <v>116</v>
      </c>
      <c r="Z699" s="349">
        <v>115</v>
      </c>
      <c r="AA699" s="349"/>
      <c r="AB699" s="349"/>
      <c r="AC699" s="349"/>
      <c r="AD699" s="349"/>
      <c r="AE699" s="349"/>
      <c r="AF699" s="349"/>
      <c r="AG699" s="349"/>
      <c r="AH699" s="349"/>
      <c r="AI699" s="349"/>
      <c r="AJ699" s="349"/>
      <c r="AK699" s="349"/>
      <c r="AL699" s="349" t="str">
        <f>IFERROR(VLOOKUP(AB699,[1]CONTROLES!$A$5:$Y$200,2,FALSE),"")</f>
        <v/>
      </c>
      <c r="AM699" s="349"/>
      <c r="AN699" s="349"/>
      <c r="AO699" s="350" t="str">
        <f>IFERROR(VLOOKUP(Y699,CONTROLES!$A$6:$Y$25,24,FALSE),"")</f>
        <v/>
      </c>
      <c r="AP699" s="350" t="str">
        <f>IFERROR(VLOOKUP(Z699,CONTROLES!$A$6:$Y$25,24,FALSE),"")</f>
        <v/>
      </c>
      <c r="AQ699" s="350" t="str">
        <f>IFERROR(VLOOKUP(AA699,CONTROLES!$A$6:$Y$25,24,FALSE),"")</f>
        <v/>
      </c>
      <c r="AR699" s="350" t="str">
        <f>IFERROR(VLOOKUP(AB699,CONTROLES!$A$6:$Y$25,24,FALSE),"")</f>
        <v/>
      </c>
      <c r="AS699" s="349" t="str">
        <f>IFERROR(VLOOKUP(Y699,CONTROLES!$A$6:$Y$25,5,FALSE),"")</f>
        <v/>
      </c>
      <c r="AT699" s="349" t="str">
        <f>IFERROR(VLOOKUP(Z699,CONTROLES!$A$6:$Y$25,5,FALSE),"")</f>
        <v/>
      </c>
      <c r="AU699" s="349" t="str">
        <f>IFERROR(VLOOKUP(AA699,CONTROLES!$A$6:$Y$25,5,FALSE),"")</f>
        <v/>
      </c>
      <c r="AV699" s="349" t="str">
        <f>IFERROR(VLOOKUP(AB699,CONTROLES!$A$6:$Y$25,5,FALSE),"")</f>
        <v/>
      </c>
      <c r="AW699" s="351">
        <f t="shared" si="155"/>
        <v>0</v>
      </c>
      <c r="AX699" s="351">
        <f t="shared" si="156"/>
        <v>0</v>
      </c>
      <c r="AY699" s="529"/>
      <c r="AZ699" s="460"/>
      <c r="BA699" s="457"/>
      <c r="BB699" s="458"/>
      <c r="BC699" s="460"/>
      <c r="BD699" s="462"/>
      <c r="BE699" s="526"/>
      <c r="BF699" s="619"/>
      <c r="BG699" s="620"/>
      <c r="BH699" s="492"/>
      <c r="BI699" s="530"/>
      <c r="BJ699" s="475"/>
      <c r="BK699" s="475"/>
    </row>
    <row r="700" spans="1:63" ht="14.25" customHeight="1" x14ac:dyDescent="0.25">
      <c r="A700" s="564"/>
      <c r="B700" s="566"/>
      <c r="C700" s="595"/>
      <c r="D700" s="475"/>
      <c r="E700" s="481"/>
      <c r="F700" s="636"/>
      <c r="G700" s="636"/>
      <c r="H700" s="636"/>
      <c r="I700" s="481"/>
      <c r="J700" s="346"/>
      <c r="K700" s="347"/>
      <c r="L700" s="595"/>
      <c r="M700" s="595"/>
      <c r="N700" s="477"/>
      <c r="O700" s="477"/>
      <c r="P700" s="477"/>
      <c r="Q700" s="477"/>
      <c r="R700" s="595"/>
      <c r="S700" s="348"/>
      <c r="T700" s="348">
        <f>IFERROR(VLOOKUP(S700,TABLAS!$A$10:$B$14,2,FALSE),0)</f>
        <v>0</v>
      </c>
      <c r="U700" s="477"/>
      <c r="V700" s="524"/>
      <c r="W700" s="524"/>
      <c r="X700" s="526"/>
      <c r="Y700" s="349"/>
      <c r="Z700" s="349"/>
      <c r="AA700" s="349"/>
      <c r="AB700" s="349"/>
      <c r="AC700" s="349"/>
      <c r="AD700" s="349"/>
      <c r="AE700" s="349"/>
      <c r="AF700" s="349"/>
      <c r="AG700" s="349"/>
      <c r="AH700" s="349"/>
      <c r="AI700" s="349"/>
      <c r="AJ700" s="349"/>
      <c r="AK700" s="349"/>
      <c r="AL700" s="349" t="str">
        <f>IFERROR(VLOOKUP(AB700,[1]CONTROLES!$A$5:$Y$200,2,FALSE),"")</f>
        <v/>
      </c>
      <c r="AM700" s="349"/>
      <c r="AN700" s="349"/>
      <c r="AO700" s="350" t="str">
        <f>IFERROR(VLOOKUP(Y700,CONTROLES!$A$6:$Y$25,24,FALSE),"")</f>
        <v/>
      </c>
      <c r="AP700" s="350" t="str">
        <f>IFERROR(VLOOKUP(Z700,CONTROLES!$A$6:$Y$25,24,FALSE),"")</f>
        <v/>
      </c>
      <c r="AQ700" s="350" t="str">
        <f>IFERROR(VLOOKUP(AA700,CONTROLES!$A$6:$Y$25,24,FALSE),"")</f>
        <v/>
      </c>
      <c r="AR700" s="350" t="str">
        <f>IFERROR(VLOOKUP(AB700,CONTROLES!$A$6:$Y$25,24,FALSE),"")</f>
        <v/>
      </c>
      <c r="AS700" s="349" t="str">
        <f>IFERROR(VLOOKUP(Y700,CONTROLES!$A$6:$Y$25,5,FALSE),"")</f>
        <v/>
      </c>
      <c r="AT700" s="349" t="str">
        <f>IFERROR(VLOOKUP(Z700,CONTROLES!$A$6:$Y$25,5,FALSE),"")</f>
        <v/>
      </c>
      <c r="AU700" s="349" t="str">
        <f>IFERROR(VLOOKUP(AA700,CONTROLES!$A$6:$Y$25,5,FALSE),"")</f>
        <v/>
      </c>
      <c r="AV700" s="349" t="str">
        <f>IFERROR(VLOOKUP(AB700,CONTROLES!$A$6:$Y$25,5,FALSE),"")</f>
        <v/>
      </c>
      <c r="AW700" s="351">
        <f t="shared" si="155"/>
        <v>0</v>
      </c>
      <c r="AX700" s="351">
        <f t="shared" si="156"/>
        <v>0</v>
      </c>
      <c r="AY700" s="529"/>
      <c r="AZ700" s="460"/>
      <c r="BA700" s="457"/>
      <c r="BB700" s="458"/>
      <c r="BC700" s="460"/>
      <c r="BD700" s="462"/>
      <c r="BE700" s="526"/>
      <c r="BF700" s="619"/>
      <c r="BG700" s="620"/>
      <c r="BH700" s="492"/>
      <c r="BI700" s="530"/>
      <c r="BJ700" s="475"/>
      <c r="BK700" s="475"/>
    </row>
    <row r="701" spans="1:63" ht="14.25" customHeight="1" x14ac:dyDescent="0.25">
      <c r="A701" s="564"/>
      <c r="B701" s="566"/>
      <c r="C701" s="595"/>
      <c r="D701" s="475"/>
      <c r="E701" s="481"/>
      <c r="F701" s="636"/>
      <c r="G701" s="636"/>
      <c r="H701" s="636"/>
      <c r="I701" s="481"/>
      <c r="J701" s="346"/>
      <c r="K701" s="347"/>
      <c r="L701" s="595"/>
      <c r="M701" s="595"/>
      <c r="N701" s="477"/>
      <c r="O701" s="477"/>
      <c r="P701" s="477"/>
      <c r="Q701" s="477"/>
      <c r="R701" s="595"/>
      <c r="S701" s="348"/>
      <c r="T701" s="348">
        <f>IFERROR(VLOOKUP(S701,TABLAS!$A$10:$B$14,2,FALSE),0)</f>
        <v>0</v>
      </c>
      <c r="U701" s="477"/>
      <c r="V701" s="524"/>
      <c r="W701" s="524"/>
      <c r="X701" s="526"/>
      <c r="Y701" s="349"/>
      <c r="Z701" s="349"/>
      <c r="AA701" s="349"/>
      <c r="AB701" s="349"/>
      <c r="AC701" s="349"/>
      <c r="AD701" s="349"/>
      <c r="AE701" s="349"/>
      <c r="AF701" s="349"/>
      <c r="AG701" s="349"/>
      <c r="AH701" s="349"/>
      <c r="AI701" s="349"/>
      <c r="AJ701" s="349"/>
      <c r="AK701" s="349"/>
      <c r="AL701" s="349" t="str">
        <f>IFERROR(VLOOKUP(AB701,[1]CONTROLES!$A$5:$Y$200,2,FALSE),"")</f>
        <v/>
      </c>
      <c r="AM701" s="349"/>
      <c r="AN701" s="349"/>
      <c r="AO701" s="350" t="str">
        <f>IFERROR(VLOOKUP(Y701,CONTROLES!$A$6:$Y$25,24,FALSE),"")</f>
        <v/>
      </c>
      <c r="AP701" s="350" t="str">
        <f>IFERROR(VLOOKUP(Z701,CONTROLES!$A$6:$Y$25,24,FALSE),"")</f>
        <v/>
      </c>
      <c r="AQ701" s="350" t="str">
        <f>IFERROR(VLOOKUP(AA701,CONTROLES!$A$6:$Y$25,24,FALSE),"")</f>
        <v/>
      </c>
      <c r="AR701" s="350" t="str">
        <f>IFERROR(VLOOKUP(AB701,CONTROLES!$A$6:$Y$25,24,FALSE),"")</f>
        <v/>
      </c>
      <c r="AS701" s="349" t="str">
        <f>IFERROR(VLOOKUP(Y701,CONTROLES!$A$6:$Y$25,5,FALSE),"")</f>
        <v/>
      </c>
      <c r="AT701" s="349" t="str">
        <f>IFERROR(VLOOKUP(Z701,CONTROLES!$A$6:$Y$25,5,FALSE),"")</f>
        <v/>
      </c>
      <c r="AU701" s="349" t="str">
        <f>IFERROR(VLOOKUP(AA701,CONTROLES!$A$6:$Y$25,5,FALSE),"")</f>
        <v/>
      </c>
      <c r="AV701" s="349" t="str">
        <f>IFERROR(VLOOKUP(AB701,CONTROLES!$A$6:$Y$25,5,FALSE),"")</f>
        <v/>
      </c>
      <c r="AW701" s="351">
        <f t="shared" si="155"/>
        <v>0</v>
      </c>
      <c r="AX701" s="351">
        <f t="shared" si="156"/>
        <v>0</v>
      </c>
      <c r="AY701" s="529"/>
      <c r="AZ701" s="460"/>
      <c r="BA701" s="457"/>
      <c r="BB701" s="458"/>
      <c r="BC701" s="460"/>
      <c r="BD701" s="462"/>
      <c r="BE701" s="526"/>
      <c r="BF701" s="619"/>
      <c r="BG701" s="620"/>
      <c r="BH701" s="492"/>
      <c r="BI701" s="530"/>
      <c r="BJ701" s="475"/>
      <c r="BK701" s="475"/>
    </row>
    <row r="702" spans="1:63" ht="14.25" customHeight="1" x14ac:dyDescent="0.25">
      <c r="A702" s="564"/>
      <c r="B702" s="566"/>
      <c r="C702" s="595"/>
      <c r="D702" s="475"/>
      <c r="E702" s="481"/>
      <c r="F702" s="636"/>
      <c r="G702" s="636"/>
      <c r="H702" s="636"/>
      <c r="I702" s="481"/>
      <c r="J702" s="346"/>
      <c r="K702" s="347"/>
      <c r="L702" s="595"/>
      <c r="M702" s="595"/>
      <c r="N702" s="477"/>
      <c r="O702" s="477"/>
      <c r="P702" s="477"/>
      <c r="Q702" s="477"/>
      <c r="R702" s="595"/>
      <c r="S702" s="348"/>
      <c r="T702" s="348">
        <f>IFERROR(VLOOKUP(S702,TABLAS!$A$10:$B$14,2,FALSE),0)</f>
        <v>0</v>
      </c>
      <c r="U702" s="477"/>
      <c r="V702" s="524"/>
      <c r="W702" s="524"/>
      <c r="X702" s="526"/>
      <c r="Y702" s="349"/>
      <c r="Z702" s="349"/>
      <c r="AA702" s="349"/>
      <c r="AB702" s="349"/>
      <c r="AC702" s="349"/>
      <c r="AD702" s="349"/>
      <c r="AE702" s="349"/>
      <c r="AF702" s="349"/>
      <c r="AG702" s="349"/>
      <c r="AH702" s="349"/>
      <c r="AI702" s="349"/>
      <c r="AJ702" s="349"/>
      <c r="AK702" s="349"/>
      <c r="AL702" s="349" t="str">
        <f>IFERROR(VLOOKUP(AB702,[1]CONTROLES!$A$5:$Y$200,2,FALSE),"")</f>
        <v/>
      </c>
      <c r="AM702" s="349"/>
      <c r="AN702" s="349"/>
      <c r="AO702" s="350" t="str">
        <f>IFERROR(VLOOKUP(Y702,CONTROLES!$A$6:$Y$25,24,FALSE),"")</f>
        <v/>
      </c>
      <c r="AP702" s="350" t="str">
        <f>IFERROR(VLOOKUP(Z702,CONTROLES!$A$6:$Y$25,24,FALSE),"")</f>
        <v/>
      </c>
      <c r="AQ702" s="350" t="str">
        <f>IFERROR(VLOOKUP(AA702,CONTROLES!$A$6:$Y$25,24,FALSE),"")</f>
        <v/>
      </c>
      <c r="AR702" s="350" t="str">
        <f>IFERROR(VLOOKUP(AB702,CONTROLES!$A$6:$Y$25,24,FALSE),"")</f>
        <v/>
      </c>
      <c r="AS702" s="349" t="str">
        <f>IFERROR(VLOOKUP(Y702,CONTROLES!$A$6:$Y$25,5,FALSE),"")</f>
        <v/>
      </c>
      <c r="AT702" s="349" t="str">
        <f>IFERROR(VLOOKUP(Z702,CONTROLES!$A$6:$Y$25,5,FALSE),"")</f>
        <v/>
      </c>
      <c r="AU702" s="349" t="str">
        <f>IFERROR(VLOOKUP(AA702,CONTROLES!$A$6:$Y$25,5,FALSE),"")</f>
        <v/>
      </c>
      <c r="AV702" s="349" t="str">
        <f>IFERROR(VLOOKUP(AB702,CONTROLES!$A$6:$Y$25,5,FALSE),"")</f>
        <v/>
      </c>
      <c r="AW702" s="351">
        <f t="shared" si="155"/>
        <v>0</v>
      </c>
      <c r="AX702" s="351">
        <f t="shared" si="156"/>
        <v>0</v>
      </c>
      <c r="AY702" s="529"/>
      <c r="AZ702" s="460"/>
      <c r="BA702" s="457"/>
      <c r="BB702" s="458"/>
      <c r="BC702" s="460"/>
      <c r="BD702" s="462"/>
      <c r="BE702" s="526"/>
      <c r="BF702" s="619"/>
      <c r="BG702" s="620"/>
      <c r="BH702" s="492"/>
      <c r="BI702" s="530"/>
      <c r="BJ702" s="475"/>
      <c r="BK702" s="475"/>
    </row>
    <row r="703" spans="1:63" ht="31.5" customHeight="1" x14ac:dyDescent="0.25">
      <c r="A703" s="564"/>
      <c r="B703" s="567"/>
      <c r="C703" s="595"/>
      <c r="D703" s="475"/>
      <c r="E703" s="482"/>
      <c r="F703" s="636"/>
      <c r="G703" s="636"/>
      <c r="H703" s="636"/>
      <c r="I703" s="482"/>
      <c r="J703" s="346"/>
      <c r="K703" s="347"/>
      <c r="L703" s="595"/>
      <c r="M703" s="595"/>
      <c r="N703" s="477"/>
      <c r="O703" s="477"/>
      <c r="P703" s="477"/>
      <c r="Q703" s="477"/>
      <c r="R703" s="595"/>
      <c r="S703" s="348"/>
      <c r="T703" s="348">
        <f>IFERROR(VLOOKUP(S703,TABLAS!$A$10:$B$14,2,FALSE),0)</f>
        <v>0</v>
      </c>
      <c r="U703" s="477"/>
      <c r="V703" s="524"/>
      <c r="W703" s="524"/>
      <c r="X703" s="526"/>
      <c r="Y703" s="349"/>
      <c r="Z703" s="349"/>
      <c r="AA703" s="349"/>
      <c r="AB703" s="349"/>
      <c r="AC703" s="349"/>
      <c r="AD703" s="349"/>
      <c r="AE703" s="349"/>
      <c r="AF703" s="349"/>
      <c r="AG703" s="349"/>
      <c r="AH703" s="349"/>
      <c r="AI703" s="349"/>
      <c r="AJ703" s="349"/>
      <c r="AK703" s="349"/>
      <c r="AL703" s="349" t="str">
        <f>IFERROR(VLOOKUP(AB703,[1]CONTROLES!$A$5:$Y$200,2,FALSE),"")</f>
        <v/>
      </c>
      <c r="AM703" s="349"/>
      <c r="AN703" s="349"/>
      <c r="AO703" s="350" t="str">
        <f>IFERROR(VLOOKUP(Y703,CONTROLES!$A$6:$Y$25,24,FALSE),"")</f>
        <v/>
      </c>
      <c r="AP703" s="350" t="str">
        <f>IFERROR(VLOOKUP(Z703,CONTROLES!$A$6:$Y$25,24,FALSE),"")</f>
        <v/>
      </c>
      <c r="AQ703" s="350" t="str">
        <f>IFERROR(VLOOKUP(AA703,CONTROLES!$A$6:$Y$25,24,FALSE),"")</f>
        <v/>
      </c>
      <c r="AR703" s="350" t="str">
        <f>IFERROR(VLOOKUP(AB703,CONTROLES!$A$6:$Y$25,24,FALSE),"")</f>
        <v/>
      </c>
      <c r="AS703" s="349" t="str">
        <f>IFERROR(VLOOKUP(Y703,CONTROLES!$A$6:$Y$25,5,FALSE),"")</f>
        <v/>
      </c>
      <c r="AT703" s="349" t="str">
        <f>IFERROR(VLOOKUP(Z703,CONTROLES!$A$6:$Y$25,5,FALSE),"")</f>
        <v/>
      </c>
      <c r="AU703" s="349" t="str">
        <f>IFERROR(VLOOKUP(AA703,CONTROLES!$A$6:$Y$25,5,FALSE),"")</f>
        <v/>
      </c>
      <c r="AV703" s="349" t="str">
        <f>IFERROR(VLOOKUP(AB703,CONTROLES!$A$6:$Y$25,5,FALSE),"")</f>
        <v/>
      </c>
      <c r="AW703" s="351">
        <f t="shared" si="155"/>
        <v>0</v>
      </c>
      <c r="AX703" s="351">
        <f t="shared" si="156"/>
        <v>0</v>
      </c>
      <c r="AY703" s="551"/>
      <c r="AZ703" s="460"/>
      <c r="BA703" s="552"/>
      <c r="BB703" s="458"/>
      <c r="BC703" s="460"/>
      <c r="BD703" s="462"/>
      <c r="BE703" s="526"/>
      <c r="BF703" s="630"/>
      <c r="BG703" s="620"/>
      <c r="BH703" s="554"/>
      <c r="BI703" s="530"/>
      <c r="BJ703" s="475"/>
      <c r="BK703" s="475"/>
    </row>
    <row r="704" spans="1:63" ht="14.25" customHeight="1" x14ac:dyDescent="0.25">
      <c r="A704" s="429">
        <f t="shared" ref="A704" si="199">A697+1</f>
        <v>100</v>
      </c>
      <c r="B704" s="661" t="s">
        <v>918</v>
      </c>
      <c r="C704" s="649" t="s">
        <v>767</v>
      </c>
      <c r="D704" s="735" t="s">
        <v>919</v>
      </c>
      <c r="E704" s="517" t="s">
        <v>920</v>
      </c>
      <c r="F704" s="657" t="s">
        <v>132</v>
      </c>
      <c r="G704" s="657" t="s">
        <v>133</v>
      </c>
      <c r="H704" s="657" t="s">
        <v>134</v>
      </c>
      <c r="I704" s="517" t="s">
        <v>921</v>
      </c>
      <c r="J704" s="160">
        <v>1</v>
      </c>
      <c r="K704" s="159" t="s">
        <v>922</v>
      </c>
      <c r="L704" s="649" t="s">
        <v>923</v>
      </c>
      <c r="M704" s="649" t="s">
        <v>160</v>
      </c>
      <c r="N704" s="650" t="s">
        <v>161</v>
      </c>
      <c r="O704" s="651" t="s">
        <v>162</v>
      </c>
      <c r="P704" s="651" t="s">
        <v>873</v>
      </c>
      <c r="Q704" s="651" t="s">
        <v>227</v>
      </c>
      <c r="R704" s="649" t="s">
        <v>297</v>
      </c>
      <c r="S704" s="162"/>
      <c r="T704" s="223">
        <f>IFERROR(VLOOKUP(S704,TABLAS!$A$10:$B$14,2,FALSE),0)</f>
        <v>0</v>
      </c>
      <c r="U704" s="652"/>
      <c r="V704" s="647">
        <f>IFERROR(VLOOKUP($U704,#REF!,2,FALSE),0)</f>
        <v>0</v>
      </c>
      <c r="W704" s="647">
        <f t="shared" ref="W704" si="200">MAX($T704:$T710)*V704</f>
        <v>0</v>
      </c>
      <c r="X704" s="493" t="b">
        <f t="shared" ref="X704" si="201">IF(OR(W704="11",W704="12",W704="21",W704="22",W704="31"),"BAJO",IF(OR(W704="13",W704="23",W704="32",W704="41"),"LEVE",IF(OR(W704="14",W704="15",W704="24",W704="33",W704="43",W704="42",W704="52",W704="51"),"MODERADO",IF(OR(W704="25",W704="34",W704="35",W704="44",W704="45",W704="53",W704="54",W704="55"),"IMPORTANTE"))))</f>
        <v>0</v>
      </c>
      <c r="Y704" s="63"/>
      <c r="Z704" s="63"/>
      <c r="AA704" s="63"/>
      <c r="AB704" s="63"/>
      <c r="AC704" s="63"/>
      <c r="AD704" s="63"/>
      <c r="AE704" s="63"/>
      <c r="AF704" s="63"/>
      <c r="AG704" s="63"/>
      <c r="AH704" s="63"/>
      <c r="AI704" s="63"/>
      <c r="AJ704" s="63"/>
      <c r="AK704" s="63"/>
      <c r="AL704" s="63" t="str">
        <f>IFERROR(VLOOKUP(AB704,[1]CONTROLES!$A$5:$Y$200,2,FALSE),"")</f>
        <v/>
      </c>
      <c r="AM704" s="63"/>
      <c r="AN704" s="63"/>
      <c r="AO704" s="163" t="str">
        <f>IFERROR(VLOOKUP(Y704,CONTROLES!$A$6:$Y$25,24,FALSE),"")</f>
        <v/>
      </c>
      <c r="AP704" s="163" t="str">
        <f>IFERROR(VLOOKUP(Z704,CONTROLES!$A$6:$Y$25,24,FALSE),"")</f>
        <v/>
      </c>
      <c r="AQ704" s="163" t="str">
        <f>IFERROR(VLOOKUP(AA704,CONTROLES!$A$6:$Y$25,24,FALSE),"")</f>
        <v/>
      </c>
      <c r="AR704" s="163" t="str">
        <f>IFERROR(VLOOKUP(AB704,CONTROLES!$A$6:$Y$25,24,FALSE),"")</f>
        <v/>
      </c>
      <c r="AS704" s="72" t="str">
        <f>IFERROR(VLOOKUP(Y704,CONTROLES!$A$6:$Y$25,5,FALSE),"")</f>
        <v/>
      </c>
      <c r="AT704" s="72" t="str">
        <f>IFERROR(VLOOKUP(Z704,CONTROLES!$A$6:$Y$25,5,FALSE),"")</f>
        <v/>
      </c>
      <c r="AU704" s="72" t="str">
        <f>IFERROR(VLOOKUP(AA704,CONTROLES!$A$6:$Y$25,5,FALSE),"")</f>
        <v/>
      </c>
      <c r="AV704" s="72" t="str">
        <f>IFERROR(VLOOKUP(AB704,CONTROLES!$A$6:$Y$25,5,FALSE),"")</f>
        <v/>
      </c>
      <c r="AW704" s="143">
        <f t="shared" si="155"/>
        <v>0</v>
      </c>
      <c r="AX704" s="143">
        <f t="shared" si="156"/>
        <v>0</v>
      </c>
      <c r="AY704" s="522" t="str">
        <f t="shared" ref="AY704" si="202">IF(MAX(AX704:AX710)&gt;MAX(BF704:BF710),"Consecuencia",IF(MAX(AX704:AX710)&gt;MAX(BF704:BF710),"Probabilidad",""))</f>
        <v/>
      </c>
      <c r="AZ704" s="510">
        <f t="shared" ref="AZ704" si="203">IF(AY704="Probabilidad",MAX(BF704:BF710),MAX(AX704:AX710))</f>
        <v>0</v>
      </c>
      <c r="BA704" s="506" t="str" cm="1">
        <f t="array" ref="BA704">IF(OR(AY704="Consecuencia",AY704="Probabilidad"),IF(AZ704&lt;[1]CONTROLES!$AA$16:$AB$16,IF(AND(AZ704&gt;=[1]CONTROLES!$AA$15,AZ704&lt;[1]CONTROLES!$AB$15),[1]CONTROLES!$AC$15,IF(AND(AZ704&gt;=[1]CONTROLES!$AA$14,AZ704&lt;[1]CONTROLES!$AB$14),[1]CONTROLES!$AC$14,IF(AND(AZ704&gt;=[1]CONTROLES!$AA$13,AZ704&lt;[1]CONTROLES!$AB$13),[1]CONTROLES!$AC$13,IF(AND(AZ704&gt;=[1]CONTROLES!$AA$12,AZ704&lt;=[1]CONTROLES!$AB$12),[1]CONTROLES!$AC$12))))),"")</f>
        <v/>
      </c>
      <c r="BB704" s="508" t="s">
        <v>144</v>
      </c>
      <c r="BC704" s="510">
        <f>VLOOKUP(BB704,[1]TABLAS!$A$10:$B$14,2,FALSE)</f>
        <v>5</v>
      </c>
      <c r="BD704" s="512" t="s">
        <v>211</v>
      </c>
      <c r="BE704" s="493">
        <f>VLOOKUP(BD704,[1]TABLAS!$A$2:$B$6,2,FALSE)</f>
        <v>2</v>
      </c>
      <c r="BF704" s="642" t="str">
        <f t="shared" ref="BF704" si="204">BC704&amp;BE704</f>
        <v>52</v>
      </c>
      <c r="BG704" s="645" t="str">
        <f t="shared" ref="BG704" si="205">IF(OR(BF704="11",BF704="12",BF704="21",BF704="22",BF704="31"),"BAJO",IF(OR(BF704="13",BF704="23",BF704="32",BF704="41"),"LEVE",IF(OR(BF704="14",BF704="15",BF704="24",BF704="33",BF704="43",BF704="42",BF704="52",BF704="51"),"MODERADO",IF(OR(BF704="25",BF704="34",BF704="35",BF704="44",BF704="45",BF704="53",BF704="54",BF704="55"),"IMPORTANTE",""))))</f>
        <v>MODERADO</v>
      </c>
      <c r="BH704" s="532" t="s">
        <v>148</v>
      </c>
      <c r="BI704" s="514" t="s">
        <v>189</v>
      </c>
      <c r="BJ704" s="516" t="str">
        <f t="shared" ref="BJ704" si="206">IF(BH704="SI","NO","SI")</f>
        <v>NO</v>
      </c>
      <c r="BK704" s="516"/>
    </row>
    <row r="705" spans="1:63" ht="14.25" customHeight="1" x14ac:dyDescent="0.25">
      <c r="A705" s="429"/>
      <c r="B705" s="662"/>
      <c r="C705" s="649"/>
      <c r="D705" s="735"/>
      <c r="E705" s="563"/>
      <c r="F705" s="657"/>
      <c r="G705" s="657"/>
      <c r="H705" s="657"/>
      <c r="I705" s="563"/>
      <c r="J705" s="160">
        <v>2</v>
      </c>
      <c r="K705" s="159" t="s">
        <v>924</v>
      </c>
      <c r="L705" s="649"/>
      <c r="M705" s="649"/>
      <c r="N705" s="650"/>
      <c r="O705" s="651"/>
      <c r="P705" s="651"/>
      <c r="Q705" s="651"/>
      <c r="R705" s="649"/>
      <c r="S705" s="162"/>
      <c r="T705" s="223">
        <f>IFERROR(VLOOKUP(S705,TABLAS!$A$10:$B$14,2,FALSE),0)</f>
        <v>0</v>
      </c>
      <c r="U705" s="652"/>
      <c r="V705" s="647"/>
      <c r="W705" s="647"/>
      <c r="X705" s="493"/>
      <c r="Y705" s="63"/>
      <c r="Z705" s="63"/>
      <c r="AA705" s="63"/>
      <c r="AB705" s="63"/>
      <c r="AC705" s="63"/>
      <c r="AD705" s="63"/>
      <c r="AE705" s="63"/>
      <c r="AF705" s="63"/>
      <c r="AG705" s="63"/>
      <c r="AH705" s="63"/>
      <c r="AI705" s="63"/>
      <c r="AJ705" s="63"/>
      <c r="AK705" s="63"/>
      <c r="AL705" s="63" t="str">
        <f>IFERROR(VLOOKUP(AB705,[1]CONTROLES!$A$5:$Y$200,2,FALSE),"")</f>
        <v/>
      </c>
      <c r="AM705" s="63"/>
      <c r="AN705" s="63"/>
      <c r="AO705" s="163" t="str">
        <f>IFERROR(VLOOKUP(Y705,CONTROLES!$A$6:$Y$25,24,FALSE),"")</f>
        <v/>
      </c>
      <c r="AP705" s="163" t="str">
        <f>IFERROR(VLOOKUP(Z705,CONTROLES!$A$6:$Y$25,24,FALSE),"")</f>
        <v/>
      </c>
      <c r="AQ705" s="163" t="str">
        <f>IFERROR(VLOOKUP(AA705,CONTROLES!$A$6:$Y$25,24,FALSE),"")</f>
        <v/>
      </c>
      <c r="AR705" s="163" t="str">
        <f>IFERROR(VLOOKUP(AB705,CONTROLES!$A$6:$Y$25,24,FALSE),"")</f>
        <v/>
      </c>
      <c r="AS705" s="72" t="str">
        <f>IFERROR(VLOOKUP(Y705,CONTROLES!$A$6:$Y$25,5,FALSE),"")</f>
        <v/>
      </c>
      <c r="AT705" s="72" t="str">
        <f>IFERROR(VLOOKUP(Z705,CONTROLES!$A$6:$Y$25,5,FALSE),"")</f>
        <v/>
      </c>
      <c r="AU705" s="72" t="str">
        <f>IFERROR(VLOOKUP(AA705,CONTROLES!$A$6:$Y$25,5,FALSE),"")</f>
        <v/>
      </c>
      <c r="AV705" s="72" t="str">
        <f>IFERROR(VLOOKUP(AB705,CONTROLES!$A$6:$Y$25,5,FALSE),"")</f>
        <v/>
      </c>
      <c r="AW705" s="143">
        <f t="shared" si="155"/>
        <v>0</v>
      </c>
      <c r="AX705" s="143">
        <f t="shared" si="156"/>
        <v>0</v>
      </c>
      <c r="AY705" s="523"/>
      <c r="AZ705" s="510"/>
      <c r="BA705" s="507"/>
      <c r="BB705" s="508"/>
      <c r="BC705" s="510"/>
      <c r="BD705" s="512"/>
      <c r="BE705" s="493"/>
      <c r="BF705" s="643"/>
      <c r="BG705" s="645"/>
      <c r="BH705" s="533"/>
      <c r="BI705" s="514"/>
      <c r="BJ705" s="516"/>
      <c r="BK705" s="516"/>
    </row>
    <row r="706" spans="1:63" ht="14.25" customHeight="1" x14ac:dyDescent="0.25">
      <c r="A706" s="429"/>
      <c r="B706" s="662"/>
      <c r="C706" s="649"/>
      <c r="D706" s="735"/>
      <c r="E706" s="563"/>
      <c r="F706" s="657"/>
      <c r="G706" s="657"/>
      <c r="H706" s="657"/>
      <c r="I706" s="563"/>
      <c r="J706" s="160">
        <v>3</v>
      </c>
      <c r="K706" s="159" t="s">
        <v>925</v>
      </c>
      <c r="L706" s="649"/>
      <c r="M706" s="649"/>
      <c r="N706" s="650"/>
      <c r="O706" s="651"/>
      <c r="P706" s="651"/>
      <c r="Q706" s="651"/>
      <c r="R706" s="649"/>
      <c r="S706" s="162"/>
      <c r="T706" s="223">
        <f>IFERROR(VLOOKUP(S706,TABLAS!$A$10:$B$14,2,FALSE),0)</f>
        <v>0</v>
      </c>
      <c r="U706" s="652"/>
      <c r="V706" s="647"/>
      <c r="W706" s="647"/>
      <c r="X706" s="493"/>
      <c r="Y706" s="63"/>
      <c r="Z706" s="63"/>
      <c r="AA706" s="63"/>
      <c r="AB706" s="63"/>
      <c r="AC706" s="63"/>
      <c r="AD706" s="63"/>
      <c r="AE706" s="63"/>
      <c r="AF706" s="63"/>
      <c r="AG706" s="63"/>
      <c r="AH706" s="63"/>
      <c r="AI706" s="63"/>
      <c r="AJ706" s="63"/>
      <c r="AK706" s="63"/>
      <c r="AL706" s="63" t="str">
        <f>IFERROR(VLOOKUP(AB706,[1]CONTROLES!$A$5:$Y$200,2,FALSE),"")</f>
        <v/>
      </c>
      <c r="AM706" s="63"/>
      <c r="AN706" s="63"/>
      <c r="AO706" s="163" t="str">
        <f>IFERROR(VLOOKUP(Y706,CONTROLES!$A$6:$Y$25,24,FALSE),"")</f>
        <v/>
      </c>
      <c r="AP706" s="163" t="str">
        <f>IFERROR(VLOOKUP(Z706,CONTROLES!$A$6:$Y$25,24,FALSE),"")</f>
        <v/>
      </c>
      <c r="AQ706" s="163" t="str">
        <f>IFERROR(VLOOKUP(AA706,CONTROLES!$A$6:$Y$25,24,FALSE),"")</f>
        <v/>
      </c>
      <c r="AR706" s="163" t="str">
        <f>IFERROR(VLOOKUP(AB706,CONTROLES!$A$6:$Y$25,24,FALSE),"")</f>
        <v/>
      </c>
      <c r="AS706" s="72" t="str">
        <f>IFERROR(VLOOKUP(Y706,CONTROLES!$A$6:$Y$25,5,FALSE),"")</f>
        <v/>
      </c>
      <c r="AT706" s="72" t="str">
        <f>IFERROR(VLOOKUP(Z706,CONTROLES!$A$6:$Y$25,5,FALSE),"")</f>
        <v/>
      </c>
      <c r="AU706" s="72" t="str">
        <f>IFERROR(VLOOKUP(AA706,CONTROLES!$A$6:$Y$25,5,FALSE),"")</f>
        <v/>
      </c>
      <c r="AV706" s="72" t="str">
        <f>IFERROR(VLOOKUP(AB706,CONTROLES!$A$6:$Y$25,5,FALSE),"")</f>
        <v/>
      </c>
      <c r="AW706" s="143">
        <f t="shared" si="155"/>
        <v>0</v>
      </c>
      <c r="AX706" s="143">
        <f t="shared" si="156"/>
        <v>0</v>
      </c>
      <c r="AY706" s="523"/>
      <c r="AZ706" s="510"/>
      <c r="BA706" s="507"/>
      <c r="BB706" s="508"/>
      <c r="BC706" s="510"/>
      <c r="BD706" s="512"/>
      <c r="BE706" s="493"/>
      <c r="BF706" s="643"/>
      <c r="BG706" s="645"/>
      <c r="BH706" s="533"/>
      <c r="BI706" s="514"/>
      <c r="BJ706" s="516"/>
      <c r="BK706" s="516"/>
    </row>
    <row r="707" spans="1:63" ht="14.25" customHeight="1" x14ac:dyDescent="0.25">
      <c r="A707" s="429"/>
      <c r="B707" s="662"/>
      <c r="C707" s="649"/>
      <c r="D707" s="735"/>
      <c r="E707" s="563"/>
      <c r="F707" s="657"/>
      <c r="G707" s="657"/>
      <c r="H707" s="657"/>
      <c r="I707" s="563"/>
      <c r="J707" s="160"/>
      <c r="K707" s="159"/>
      <c r="L707" s="649"/>
      <c r="M707" s="649"/>
      <c r="N707" s="650"/>
      <c r="O707" s="651"/>
      <c r="P707" s="651"/>
      <c r="Q707" s="651"/>
      <c r="R707" s="649"/>
      <c r="S707" s="162"/>
      <c r="T707" s="223">
        <f>IFERROR(VLOOKUP(S707,TABLAS!$A$10:$B$14,2,FALSE),0)</f>
        <v>0</v>
      </c>
      <c r="U707" s="652"/>
      <c r="V707" s="647"/>
      <c r="W707" s="647"/>
      <c r="X707" s="493"/>
      <c r="Y707" s="63"/>
      <c r="Z707" s="63"/>
      <c r="AA707" s="63"/>
      <c r="AB707" s="63"/>
      <c r="AC707" s="63"/>
      <c r="AD707" s="63"/>
      <c r="AE707" s="63"/>
      <c r="AF707" s="63"/>
      <c r="AG707" s="63"/>
      <c r="AH707" s="63"/>
      <c r="AI707" s="63"/>
      <c r="AJ707" s="63"/>
      <c r="AK707" s="63"/>
      <c r="AL707" s="63" t="str">
        <f>IFERROR(VLOOKUP(AB707,[1]CONTROLES!$A$5:$Y$200,2,FALSE),"")</f>
        <v/>
      </c>
      <c r="AM707" s="63"/>
      <c r="AN707" s="63"/>
      <c r="AO707" s="163" t="str">
        <f>IFERROR(VLOOKUP(Y707,CONTROLES!$A$6:$Y$25,24,FALSE),"")</f>
        <v/>
      </c>
      <c r="AP707" s="163" t="str">
        <f>IFERROR(VLOOKUP(Z707,CONTROLES!$A$6:$Y$25,24,FALSE),"")</f>
        <v/>
      </c>
      <c r="AQ707" s="163" t="str">
        <f>IFERROR(VLOOKUP(AA707,CONTROLES!$A$6:$Y$25,24,FALSE),"")</f>
        <v/>
      </c>
      <c r="AR707" s="163" t="str">
        <f>IFERROR(VLOOKUP(AB707,CONTROLES!$A$6:$Y$25,24,FALSE),"")</f>
        <v/>
      </c>
      <c r="AS707" s="72" t="str">
        <f>IFERROR(VLOOKUP(Y707,CONTROLES!$A$6:$Y$25,5,FALSE),"")</f>
        <v/>
      </c>
      <c r="AT707" s="72" t="str">
        <f>IFERROR(VLOOKUP(Z707,CONTROLES!$A$6:$Y$25,5,FALSE),"")</f>
        <v/>
      </c>
      <c r="AU707" s="72" t="str">
        <f>IFERROR(VLOOKUP(AA707,CONTROLES!$A$6:$Y$25,5,FALSE),"")</f>
        <v/>
      </c>
      <c r="AV707" s="72" t="str">
        <f>IFERROR(VLOOKUP(AB707,CONTROLES!$A$6:$Y$25,5,FALSE),"")</f>
        <v/>
      </c>
      <c r="AW707" s="143">
        <f t="shared" si="155"/>
        <v>0</v>
      </c>
      <c r="AX707" s="143">
        <f t="shared" si="156"/>
        <v>0</v>
      </c>
      <c r="AY707" s="523"/>
      <c r="AZ707" s="510"/>
      <c r="BA707" s="507"/>
      <c r="BB707" s="508"/>
      <c r="BC707" s="510"/>
      <c r="BD707" s="512"/>
      <c r="BE707" s="493"/>
      <c r="BF707" s="643"/>
      <c r="BG707" s="645"/>
      <c r="BH707" s="533"/>
      <c r="BI707" s="514"/>
      <c r="BJ707" s="516"/>
      <c r="BK707" s="516"/>
    </row>
    <row r="708" spans="1:63" ht="14.25" customHeight="1" x14ac:dyDescent="0.25">
      <c r="A708" s="429"/>
      <c r="B708" s="662"/>
      <c r="C708" s="649"/>
      <c r="D708" s="735"/>
      <c r="E708" s="563"/>
      <c r="F708" s="657"/>
      <c r="G708" s="657"/>
      <c r="H708" s="657"/>
      <c r="I708" s="563"/>
      <c r="J708" s="160"/>
      <c r="K708" s="159"/>
      <c r="L708" s="649"/>
      <c r="M708" s="649"/>
      <c r="N708" s="650"/>
      <c r="O708" s="651"/>
      <c r="P708" s="651"/>
      <c r="Q708" s="651"/>
      <c r="R708" s="649"/>
      <c r="S708" s="162"/>
      <c r="T708" s="223">
        <f>IFERROR(VLOOKUP(S708,TABLAS!$A$10:$B$14,2,FALSE),0)</f>
        <v>0</v>
      </c>
      <c r="U708" s="652"/>
      <c r="V708" s="647"/>
      <c r="W708" s="647"/>
      <c r="X708" s="493"/>
      <c r="Y708" s="63"/>
      <c r="Z708" s="63"/>
      <c r="AA708" s="63"/>
      <c r="AB708" s="63"/>
      <c r="AC708" s="63"/>
      <c r="AD708" s="63"/>
      <c r="AE708" s="63"/>
      <c r="AF708" s="63"/>
      <c r="AG708" s="63"/>
      <c r="AH708" s="63"/>
      <c r="AI708" s="63"/>
      <c r="AJ708" s="63"/>
      <c r="AK708" s="63"/>
      <c r="AL708" s="63" t="str">
        <f>IFERROR(VLOOKUP(AB708,[1]CONTROLES!$A$5:$Y$200,2,FALSE),"")</f>
        <v/>
      </c>
      <c r="AM708" s="63"/>
      <c r="AN708" s="63"/>
      <c r="AO708" s="163" t="str">
        <f>IFERROR(VLOOKUP(Y708,CONTROLES!$A$6:$Y$25,24,FALSE),"")</f>
        <v/>
      </c>
      <c r="AP708" s="163" t="str">
        <f>IFERROR(VLOOKUP(Z708,CONTROLES!$A$6:$Y$25,24,FALSE),"")</f>
        <v/>
      </c>
      <c r="AQ708" s="163" t="str">
        <f>IFERROR(VLOOKUP(AA708,CONTROLES!$A$6:$Y$25,24,FALSE),"")</f>
        <v/>
      </c>
      <c r="AR708" s="163" t="str">
        <f>IFERROR(VLOOKUP(AB708,CONTROLES!$A$6:$Y$25,24,FALSE),"")</f>
        <v/>
      </c>
      <c r="AS708" s="72" t="str">
        <f>IFERROR(VLOOKUP(Y708,CONTROLES!$A$6:$Y$25,5,FALSE),"")</f>
        <v/>
      </c>
      <c r="AT708" s="72" t="str">
        <f>IFERROR(VLOOKUP(Z708,CONTROLES!$A$6:$Y$25,5,FALSE),"")</f>
        <v/>
      </c>
      <c r="AU708" s="72" t="str">
        <f>IFERROR(VLOOKUP(AA708,CONTROLES!$A$6:$Y$25,5,FALSE),"")</f>
        <v/>
      </c>
      <c r="AV708" s="72" t="str">
        <f>IFERROR(VLOOKUP(AB708,CONTROLES!$A$6:$Y$25,5,FALSE),"")</f>
        <v/>
      </c>
      <c r="AW708" s="143">
        <f t="shared" si="155"/>
        <v>0</v>
      </c>
      <c r="AX708" s="143">
        <f t="shared" si="156"/>
        <v>0</v>
      </c>
      <c r="AY708" s="523"/>
      <c r="AZ708" s="510"/>
      <c r="BA708" s="507"/>
      <c r="BB708" s="508"/>
      <c r="BC708" s="510"/>
      <c r="BD708" s="512"/>
      <c r="BE708" s="493"/>
      <c r="BF708" s="643"/>
      <c r="BG708" s="645"/>
      <c r="BH708" s="533"/>
      <c r="BI708" s="514"/>
      <c r="BJ708" s="516"/>
      <c r="BK708" s="516"/>
    </row>
    <row r="709" spans="1:63" ht="14.25" customHeight="1" x14ac:dyDescent="0.25">
      <c r="A709" s="429"/>
      <c r="B709" s="662"/>
      <c r="C709" s="649"/>
      <c r="D709" s="735"/>
      <c r="E709" s="563"/>
      <c r="F709" s="657"/>
      <c r="G709" s="657"/>
      <c r="H709" s="657"/>
      <c r="I709" s="563"/>
      <c r="J709" s="160"/>
      <c r="K709" s="159"/>
      <c r="L709" s="649"/>
      <c r="M709" s="649"/>
      <c r="N709" s="650"/>
      <c r="O709" s="651"/>
      <c r="P709" s="651"/>
      <c r="Q709" s="651"/>
      <c r="R709" s="649"/>
      <c r="S709" s="162"/>
      <c r="T709" s="223">
        <f>IFERROR(VLOOKUP(S709,TABLAS!$A$10:$B$14,2,FALSE),0)</f>
        <v>0</v>
      </c>
      <c r="U709" s="652"/>
      <c r="V709" s="647"/>
      <c r="W709" s="647"/>
      <c r="X709" s="493"/>
      <c r="Y709" s="63"/>
      <c r="Z709" s="63"/>
      <c r="AA709" s="63"/>
      <c r="AB709" s="63"/>
      <c r="AC709" s="63"/>
      <c r="AD709" s="63"/>
      <c r="AE709" s="63"/>
      <c r="AF709" s="63"/>
      <c r="AG709" s="63"/>
      <c r="AH709" s="63"/>
      <c r="AI709" s="63"/>
      <c r="AJ709" s="63"/>
      <c r="AK709" s="63"/>
      <c r="AL709" s="63" t="str">
        <f>IFERROR(VLOOKUP(AB709,[1]CONTROLES!$A$5:$Y$200,2,FALSE),"")</f>
        <v/>
      </c>
      <c r="AM709" s="63"/>
      <c r="AN709" s="63"/>
      <c r="AO709" s="163" t="str">
        <f>IFERROR(VLOOKUP(Y709,CONTROLES!$A$6:$Y$25,24,FALSE),"")</f>
        <v/>
      </c>
      <c r="AP709" s="163" t="str">
        <f>IFERROR(VLOOKUP(Z709,CONTROLES!$A$6:$Y$25,24,FALSE),"")</f>
        <v/>
      </c>
      <c r="AQ709" s="163" t="str">
        <f>IFERROR(VLOOKUP(AA709,CONTROLES!$A$6:$Y$25,24,FALSE),"")</f>
        <v/>
      </c>
      <c r="AR709" s="163" t="str">
        <f>IFERROR(VLOOKUP(AB709,CONTROLES!$A$6:$Y$25,24,FALSE),"")</f>
        <v/>
      </c>
      <c r="AS709" s="72" t="str">
        <f>IFERROR(VLOOKUP(Y709,CONTROLES!$A$6:$Y$25,5,FALSE),"")</f>
        <v/>
      </c>
      <c r="AT709" s="72" t="str">
        <f>IFERROR(VLOOKUP(Z709,CONTROLES!$A$6:$Y$25,5,FALSE),"")</f>
        <v/>
      </c>
      <c r="AU709" s="72" t="str">
        <f>IFERROR(VLOOKUP(AA709,CONTROLES!$A$6:$Y$25,5,FALSE),"")</f>
        <v/>
      </c>
      <c r="AV709" s="72" t="str">
        <f>IFERROR(VLOOKUP(AB709,CONTROLES!$A$6:$Y$25,5,FALSE),"")</f>
        <v/>
      </c>
      <c r="AW709" s="143">
        <f t="shared" si="155"/>
        <v>0</v>
      </c>
      <c r="AX709" s="143">
        <f t="shared" si="156"/>
        <v>0</v>
      </c>
      <c r="AY709" s="523"/>
      <c r="AZ709" s="510"/>
      <c r="BA709" s="507"/>
      <c r="BB709" s="508"/>
      <c r="BC709" s="510"/>
      <c r="BD709" s="512"/>
      <c r="BE709" s="493"/>
      <c r="BF709" s="643"/>
      <c r="BG709" s="645"/>
      <c r="BH709" s="533"/>
      <c r="BI709" s="514"/>
      <c r="BJ709" s="516"/>
      <c r="BK709" s="516"/>
    </row>
    <row r="710" spans="1:63" ht="22.5" customHeight="1" x14ac:dyDescent="0.25">
      <c r="A710" s="429"/>
      <c r="B710" s="663"/>
      <c r="C710" s="649"/>
      <c r="D710" s="735"/>
      <c r="E710" s="562"/>
      <c r="F710" s="657"/>
      <c r="G710" s="657"/>
      <c r="H710" s="657"/>
      <c r="I710" s="562"/>
      <c r="J710" s="160"/>
      <c r="K710" s="159"/>
      <c r="L710" s="649"/>
      <c r="M710" s="649"/>
      <c r="N710" s="650"/>
      <c r="O710" s="651"/>
      <c r="P710" s="651"/>
      <c r="Q710" s="651"/>
      <c r="R710" s="649"/>
      <c r="S710" s="162"/>
      <c r="T710" s="223">
        <f>IFERROR(VLOOKUP(S710,TABLAS!$A$10:$B$14,2,FALSE),0)</f>
        <v>0</v>
      </c>
      <c r="U710" s="652"/>
      <c r="V710" s="647"/>
      <c r="W710" s="647"/>
      <c r="X710" s="493"/>
      <c r="Y710" s="63"/>
      <c r="Z710" s="63"/>
      <c r="AA710" s="63"/>
      <c r="AB710" s="63"/>
      <c r="AC710" s="63"/>
      <c r="AD710" s="63"/>
      <c r="AE710" s="63"/>
      <c r="AF710" s="63"/>
      <c r="AG710" s="63"/>
      <c r="AH710" s="63"/>
      <c r="AI710" s="63"/>
      <c r="AJ710" s="63"/>
      <c r="AK710" s="63"/>
      <c r="AL710" s="63" t="str">
        <f>IFERROR(VLOOKUP(AB710,[1]CONTROLES!$A$5:$Y$200,2,FALSE),"")</f>
        <v/>
      </c>
      <c r="AM710" s="63"/>
      <c r="AN710" s="63"/>
      <c r="AO710" s="163" t="str">
        <f>IFERROR(VLOOKUP(Y710,CONTROLES!$A$6:$Y$25,24,FALSE),"")</f>
        <v/>
      </c>
      <c r="AP710" s="163" t="str">
        <f>IFERROR(VLOOKUP(Z710,CONTROLES!$A$6:$Y$25,24,FALSE),"")</f>
        <v/>
      </c>
      <c r="AQ710" s="163" t="str">
        <f>IFERROR(VLOOKUP(AA710,CONTROLES!$A$6:$Y$25,24,FALSE),"")</f>
        <v/>
      </c>
      <c r="AR710" s="163" t="str">
        <f>IFERROR(VLOOKUP(AB710,CONTROLES!$A$6:$Y$25,24,FALSE),"")</f>
        <v/>
      </c>
      <c r="AS710" s="72" t="str">
        <f>IFERROR(VLOOKUP(Y710,CONTROLES!$A$6:$Y$25,5,FALSE),"")</f>
        <v/>
      </c>
      <c r="AT710" s="72" t="str">
        <f>IFERROR(VLOOKUP(Z710,CONTROLES!$A$6:$Y$25,5,FALSE),"")</f>
        <v/>
      </c>
      <c r="AU710" s="72" t="str">
        <f>IFERROR(VLOOKUP(AA710,CONTROLES!$A$6:$Y$25,5,FALSE),"")</f>
        <v/>
      </c>
      <c r="AV710" s="72" t="str">
        <f>IFERROR(VLOOKUP(AB710,CONTROLES!$A$6:$Y$25,5,FALSE),"")</f>
        <v/>
      </c>
      <c r="AW710" s="143">
        <f t="shared" si="155"/>
        <v>0</v>
      </c>
      <c r="AX710" s="143">
        <f t="shared" si="156"/>
        <v>0</v>
      </c>
      <c r="AY710" s="653"/>
      <c r="AZ710" s="510"/>
      <c r="BA710" s="648"/>
      <c r="BB710" s="508"/>
      <c r="BC710" s="510"/>
      <c r="BD710" s="512"/>
      <c r="BE710" s="493"/>
      <c r="BF710" s="644"/>
      <c r="BG710" s="645"/>
      <c r="BH710" s="646"/>
      <c r="BI710" s="514"/>
      <c r="BJ710" s="516"/>
      <c r="BK710" s="516"/>
    </row>
    <row r="711" spans="1:63" ht="14.25" customHeight="1" x14ac:dyDescent="0.25">
      <c r="A711" s="429">
        <f t="shared" ref="A711" si="207">A704+1</f>
        <v>101</v>
      </c>
      <c r="B711" s="661" t="s">
        <v>926</v>
      </c>
      <c r="C711" s="649" t="s">
        <v>767</v>
      </c>
      <c r="D711" s="735" t="s">
        <v>927</v>
      </c>
      <c r="E711" s="517" t="s">
        <v>928</v>
      </c>
      <c r="F711" s="657" t="s">
        <v>132</v>
      </c>
      <c r="G711" s="657" t="s">
        <v>133</v>
      </c>
      <c r="H711" s="657" t="s">
        <v>134</v>
      </c>
      <c r="I711" s="517" t="s">
        <v>929</v>
      </c>
      <c r="J711" s="160">
        <v>1</v>
      </c>
      <c r="K711" s="159" t="s">
        <v>930</v>
      </c>
      <c r="L711" s="649" t="s">
        <v>931</v>
      </c>
      <c r="M711" s="649" t="s">
        <v>160</v>
      </c>
      <c r="N711" s="650" t="s">
        <v>161</v>
      </c>
      <c r="O711" s="651" t="s">
        <v>162</v>
      </c>
      <c r="P711" s="651"/>
      <c r="Q711" s="651"/>
      <c r="R711" s="649" t="s">
        <v>243</v>
      </c>
      <c r="S711" s="162"/>
      <c r="T711" s="223">
        <f>IFERROR(VLOOKUP(S711,TABLAS!$A$10:$B$14,2,FALSE),0)</f>
        <v>0</v>
      </c>
      <c r="U711" s="652"/>
      <c r="V711" s="647">
        <f>IFERROR(VLOOKUP($U711,#REF!,2,FALSE),0)</f>
        <v>0</v>
      </c>
      <c r="W711" s="647">
        <f t="shared" ref="W711" si="208">MAX($T711:$T717)*V711</f>
        <v>0</v>
      </c>
      <c r="X711" s="493" t="b">
        <f t="shared" ref="X711" si="209">IF(OR(W711="11",W711="12",W711="21",W711="22",W711="31"),"BAJO",IF(OR(W711="13",W711="23",W711="32",W711="41"),"LEVE",IF(OR(W711="14",W711="15",W711="24",W711="33",W711="43",W711="42",W711="52",W711="51"),"MODERADO",IF(OR(W711="25",W711="34",W711="35",W711="44",W711="45",W711="53",W711="54",W711="55"),"IMPORTANTE"))))</f>
        <v>0</v>
      </c>
      <c r="Y711" s="63"/>
      <c r="Z711" s="63"/>
      <c r="AA711" s="63"/>
      <c r="AB711" s="63"/>
      <c r="AC711" s="63"/>
      <c r="AD711" s="63"/>
      <c r="AE711" s="63"/>
      <c r="AF711" s="63"/>
      <c r="AG711" s="63"/>
      <c r="AH711" s="63"/>
      <c r="AI711" s="63"/>
      <c r="AJ711" s="63"/>
      <c r="AK711" s="63"/>
      <c r="AL711" s="63" t="str">
        <f>IFERROR(VLOOKUP(AB711,[1]CONTROLES!$A$5:$Y$200,2,FALSE),"")</f>
        <v/>
      </c>
      <c r="AM711" s="63"/>
      <c r="AN711" s="63"/>
      <c r="AO711" s="163" t="str">
        <f>IFERROR(VLOOKUP(Y711,CONTROLES!$A$6:$Y$25,24,FALSE),"")</f>
        <v/>
      </c>
      <c r="AP711" s="163" t="str">
        <f>IFERROR(VLOOKUP(Z711,CONTROLES!$A$6:$Y$25,24,FALSE),"")</f>
        <v/>
      </c>
      <c r="AQ711" s="163" t="str">
        <f>IFERROR(VLOOKUP(AA711,CONTROLES!$A$6:$Y$25,24,FALSE),"")</f>
        <v/>
      </c>
      <c r="AR711" s="163" t="str">
        <f>IFERROR(VLOOKUP(AB711,CONTROLES!$A$6:$Y$25,24,FALSE),"")</f>
        <v/>
      </c>
      <c r="AS711" s="72" t="str">
        <f>IFERROR(VLOOKUP(Y711,CONTROLES!$A$6:$Y$25,5,FALSE),"")</f>
        <v/>
      </c>
      <c r="AT711" s="72" t="str">
        <f>IFERROR(VLOOKUP(Z711,CONTROLES!$A$6:$Y$25,5,FALSE),"")</f>
        <v/>
      </c>
      <c r="AU711" s="72" t="str">
        <f>IFERROR(VLOOKUP(AA711,CONTROLES!$A$6:$Y$25,5,FALSE),"")</f>
        <v/>
      </c>
      <c r="AV711" s="72" t="str">
        <f>IFERROR(VLOOKUP(AB711,CONTROLES!$A$6:$Y$25,5,FALSE),"")</f>
        <v/>
      </c>
      <c r="AW711" s="143">
        <f t="shared" si="155"/>
        <v>0</v>
      </c>
      <c r="AX711" s="143">
        <f t="shared" si="156"/>
        <v>0</v>
      </c>
      <c r="AY711" s="522" t="str">
        <f t="shared" ref="AY711" si="210">IF(MAX(AX711:AX717)&gt;MAX(BF711:BF717),"Consecuencia",IF(MAX(AX711:AX717)&gt;MAX(BF711:BF717),"Probabilidad",""))</f>
        <v/>
      </c>
      <c r="AZ711" s="510">
        <f t="shared" ref="AZ711" si="211">IF(AY711="Probabilidad",MAX(BF711:BF717),MAX(AX711:AX717))</f>
        <v>0</v>
      </c>
      <c r="BA711" s="506" t="str" cm="1">
        <f t="array" ref="BA711">IF(OR(AY711="Consecuencia",AY711="Probabilidad"),IF(AZ711&lt;[1]CONTROLES!$AA$16:$AB$16,IF(AND(AZ711&gt;=[1]CONTROLES!$AA$15,AZ711&lt;[1]CONTROLES!$AB$15),[1]CONTROLES!$AC$15,IF(AND(AZ711&gt;=[1]CONTROLES!$AA$14,AZ711&lt;[1]CONTROLES!$AB$14),[1]CONTROLES!$AC$14,IF(AND(AZ711&gt;=[1]CONTROLES!$AA$13,AZ711&lt;[1]CONTROLES!$AB$13),[1]CONTROLES!$AC$13,IF(AND(AZ711&gt;=[1]CONTROLES!$AA$12,AZ711&lt;=[1]CONTROLES!$AB$12),[1]CONTROLES!$AC$12))))),"")</f>
        <v/>
      </c>
      <c r="BB711" s="508" t="s">
        <v>144</v>
      </c>
      <c r="BC711" s="510">
        <f>VLOOKUP(BB711,[1]TABLAS!$A$10:$B$14,2,FALSE)</f>
        <v>5</v>
      </c>
      <c r="BD711" s="512" t="s">
        <v>211</v>
      </c>
      <c r="BE711" s="493">
        <f>VLOOKUP(BD711,[1]TABLAS!$A$2:$B$6,2,FALSE)</f>
        <v>2</v>
      </c>
      <c r="BF711" s="642" t="str">
        <f t="shared" ref="BF711" si="212">BC711&amp;BE711</f>
        <v>52</v>
      </c>
      <c r="BG711" s="645" t="str">
        <f t="shared" ref="BG711" si="213">IF(OR(BF711="11",BF711="12",BF711="21",BF711="22",BF711="31"),"BAJO",IF(OR(BF711="13",BF711="23",BF711="32",BF711="41"),"LEVE",IF(OR(BF711="14",BF711="15",BF711="24",BF711="33",BF711="43",BF711="42",BF711="52",BF711="51"),"MODERADO",IF(OR(BF711="25",BF711="34",BF711="35",BF711="44",BF711="45",BF711="53",BF711="54",BF711="55"),"IMPORTANTE",""))))</f>
        <v>MODERADO</v>
      </c>
      <c r="BH711" s="532" t="s">
        <v>148</v>
      </c>
      <c r="BI711" s="514" t="s">
        <v>189</v>
      </c>
      <c r="BJ711" s="516" t="str">
        <f t="shared" ref="BJ711" si="214">IF(BH711="SI","NO","SI")</f>
        <v>NO</v>
      </c>
      <c r="BK711" s="516"/>
    </row>
    <row r="712" spans="1:63" ht="14.25" customHeight="1" x14ac:dyDescent="0.25">
      <c r="A712" s="429"/>
      <c r="B712" s="662"/>
      <c r="C712" s="649"/>
      <c r="D712" s="735"/>
      <c r="E712" s="563"/>
      <c r="F712" s="657"/>
      <c r="G712" s="657"/>
      <c r="H712" s="657"/>
      <c r="I712" s="563"/>
      <c r="J712" s="160">
        <v>2</v>
      </c>
      <c r="K712" s="159" t="s">
        <v>932</v>
      </c>
      <c r="L712" s="649"/>
      <c r="M712" s="649"/>
      <c r="N712" s="650"/>
      <c r="O712" s="651"/>
      <c r="P712" s="651"/>
      <c r="Q712" s="651"/>
      <c r="R712" s="649"/>
      <c r="S712" s="162"/>
      <c r="T712" s="223">
        <f>IFERROR(VLOOKUP(S712,TABLAS!$A$10:$B$14,2,FALSE),0)</f>
        <v>0</v>
      </c>
      <c r="U712" s="652"/>
      <c r="V712" s="647"/>
      <c r="W712" s="647"/>
      <c r="X712" s="493"/>
      <c r="Y712" s="63"/>
      <c r="Z712" s="63"/>
      <c r="AA712" s="63"/>
      <c r="AB712" s="63"/>
      <c r="AC712" s="63"/>
      <c r="AD712" s="63"/>
      <c r="AE712" s="63"/>
      <c r="AF712" s="63"/>
      <c r="AG712" s="63"/>
      <c r="AH712" s="63"/>
      <c r="AI712" s="63"/>
      <c r="AJ712" s="63"/>
      <c r="AK712" s="63"/>
      <c r="AL712" s="63" t="str">
        <f>IFERROR(VLOOKUP(AB712,[1]CONTROLES!$A$5:$Y$200,2,FALSE),"")</f>
        <v/>
      </c>
      <c r="AM712" s="63"/>
      <c r="AN712" s="63"/>
      <c r="AO712" s="163" t="str">
        <f>IFERROR(VLOOKUP(Y712,CONTROLES!$A$6:$Y$25,24,FALSE),"")</f>
        <v/>
      </c>
      <c r="AP712" s="163" t="str">
        <f>IFERROR(VLOOKUP(Z712,CONTROLES!$A$6:$Y$25,24,FALSE),"")</f>
        <v/>
      </c>
      <c r="AQ712" s="163" t="str">
        <f>IFERROR(VLOOKUP(AA712,CONTROLES!$A$6:$Y$25,24,FALSE),"")</f>
        <v/>
      </c>
      <c r="AR712" s="163" t="str">
        <f>IFERROR(VLOOKUP(AB712,CONTROLES!$A$6:$Y$25,24,FALSE),"")</f>
        <v/>
      </c>
      <c r="AS712" s="72" t="str">
        <f>IFERROR(VLOOKUP(Y712,CONTROLES!$A$6:$Y$25,5,FALSE),"")</f>
        <v/>
      </c>
      <c r="AT712" s="72" t="str">
        <f>IFERROR(VLOOKUP(Z712,CONTROLES!$A$6:$Y$25,5,FALSE),"")</f>
        <v/>
      </c>
      <c r="AU712" s="72" t="str">
        <f>IFERROR(VLOOKUP(AA712,CONTROLES!$A$6:$Y$25,5,FALSE),"")</f>
        <v/>
      </c>
      <c r="AV712" s="72" t="str">
        <f>IFERROR(VLOOKUP(AB712,CONTROLES!$A$6:$Y$25,5,FALSE),"")</f>
        <v/>
      </c>
      <c r="AW712" s="143">
        <f t="shared" si="155"/>
        <v>0</v>
      </c>
      <c r="AX712" s="143">
        <f t="shared" si="156"/>
        <v>0</v>
      </c>
      <c r="AY712" s="523"/>
      <c r="AZ712" s="510"/>
      <c r="BA712" s="507"/>
      <c r="BB712" s="508"/>
      <c r="BC712" s="510"/>
      <c r="BD712" s="512"/>
      <c r="BE712" s="493"/>
      <c r="BF712" s="643"/>
      <c r="BG712" s="645"/>
      <c r="BH712" s="533"/>
      <c r="BI712" s="514"/>
      <c r="BJ712" s="516"/>
      <c r="BK712" s="516"/>
    </row>
    <row r="713" spans="1:63" ht="14.25" customHeight="1" x14ac:dyDescent="0.25">
      <c r="A713" s="429"/>
      <c r="B713" s="662"/>
      <c r="C713" s="649"/>
      <c r="D713" s="735"/>
      <c r="E713" s="563"/>
      <c r="F713" s="657"/>
      <c r="G713" s="657"/>
      <c r="H713" s="657"/>
      <c r="I713" s="563"/>
      <c r="J713" s="160">
        <v>3</v>
      </c>
      <c r="K713" s="159" t="s">
        <v>933</v>
      </c>
      <c r="L713" s="649"/>
      <c r="M713" s="649"/>
      <c r="N713" s="650"/>
      <c r="O713" s="651"/>
      <c r="P713" s="651"/>
      <c r="Q713" s="651"/>
      <c r="R713" s="649"/>
      <c r="S713" s="162"/>
      <c r="T713" s="223">
        <f>IFERROR(VLOOKUP(S713,TABLAS!$A$10:$B$14,2,FALSE),0)</f>
        <v>0</v>
      </c>
      <c r="U713" s="652"/>
      <c r="V713" s="647"/>
      <c r="W713" s="647"/>
      <c r="X713" s="493"/>
      <c r="Y713" s="63"/>
      <c r="Z713" s="63"/>
      <c r="AA713" s="63"/>
      <c r="AB713" s="63"/>
      <c r="AC713" s="63"/>
      <c r="AD713" s="63"/>
      <c r="AE713" s="63"/>
      <c r="AF713" s="63"/>
      <c r="AG713" s="63"/>
      <c r="AH713" s="63"/>
      <c r="AI713" s="63"/>
      <c r="AJ713" s="63"/>
      <c r="AK713" s="63"/>
      <c r="AL713" s="63" t="str">
        <f>IFERROR(VLOOKUP(AB713,[1]CONTROLES!$A$5:$Y$200,2,FALSE),"")</f>
        <v/>
      </c>
      <c r="AM713" s="63"/>
      <c r="AN713" s="63"/>
      <c r="AO713" s="163" t="str">
        <f>IFERROR(VLOOKUP(Y713,CONTROLES!$A$6:$Y$25,24,FALSE),"")</f>
        <v/>
      </c>
      <c r="AP713" s="163" t="str">
        <f>IFERROR(VLOOKUP(Z713,CONTROLES!$A$6:$Y$25,24,FALSE),"")</f>
        <v/>
      </c>
      <c r="AQ713" s="163" t="str">
        <f>IFERROR(VLOOKUP(AA713,CONTROLES!$A$6:$Y$25,24,FALSE),"")</f>
        <v/>
      </c>
      <c r="AR713" s="163" t="str">
        <f>IFERROR(VLOOKUP(AB713,CONTROLES!$A$6:$Y$25,24,FALSE),"")</f>
        <v/>
      </c>
      <c r="AS713" s="72" t="str">
        <f>IFERROR(VLOOKUP(Y713,CONTROLES!$A$6:$Y$25,5,FALSE),"")</f>
        <v/>
      </c>
      <c r="AT713" s="72" t="str">
        <f>IFERROR(VLOOKUP(Z713,CONTROLES!$A$6:$Y$25,5,FALSE),"")</f>
        <v/>
      </c>
      <c r="AU713" s="72" t="str">
        <f>IFERROR(VLOOKUP(AA713,CONTROLES!$A$6:$Y$25,5,FALSE),"")</f>
        <v/>
      </c>
      <c r="AV713" s="72" t="str">
        <f>IFERROR(VLOOKUP(AB713,CONTROLES!$A$6:$Y$25,5,FALSE),"")</f>
        <v/>
      </c>
      <c r="AW713" s="143">
        <f t="shared" si="155"/>
        <v>0</v>
      </c>
      <c r="AX713" s="143">
        <f t="shared" si="156"/>
        <v>0</v>
      </c>
      <c r="AY713" s="523"/>
      <c r="AZ713" s="510"/>
      <c r="BA713" s="507"/>
      <c r="BB713" s="508"/>
      <c r="BC713" s="510"/>
      <c r="BD713" s="512"/>
      <c r="BE713" s="493"/>
      <c r="BF713" s="643"/>
      <c r="BG713" s="645"/>
      <c r="BH713" s="533"/>
      <c r="BI713" s="514"/>
      <c r="BJ713" s="516"/>
      <c r="BK713" s="516"/>
    </row>
    <row r="714" spans="1:63" ht="14.25" customHeight="1" x14ac:dyDescent="0.25">
      <c r="A714" s="429"/>
      <c r="B714" s="662"/>
      <c r="C714" s="649"/>
      <c r="D714" s="735"/>
      <c r="E714" s="563"/>
      <c r="F714" s="657"/>
      <c r="G714" s="657"/>
      <c r="H714" s="657"/>
      <c r="I714" s="563"/>
      <c r="J714" s="160"/>
      <c r="K714" s="159"/>
      <c r="L714" s="649"/>
      <c r="M714" s="649"/>
      <c r="N714" s="650"/>
      <c r="O714" s="651"/>
      <c r="P714" s="651"/>
      <c r="Q714" s="651"/>
      <c r="R714" s="649"/>
      <c r="S714" s="162"/>
      <c r="T714" s="223">
        <f>IFERROR(VLOOKUP(S714,TABLAS!$A$10:$B$14,2,FALSE),0)</f>
        <v>0</v>
      </c>
      <c r="U714" s="652"/>
      <c r="V714" s="647"/>
      <c r="W714" s="647"/>
      <c r="X714" s="493"/>
      <c r="Y714" s="63"/>
      <c r="Z714" s="63"/>
      <c r="AA714" s="63"/>
      <c r="AB714" s="63"/>
      <c r="AC714" s="63"/>
      <c r="AD714" s="63"/>
      <c r="AE714" s="63"/>
      <c r="AF714" s="63"/>
      <c r="AG714" s="63"/>
      <c r="AH714" s="63"/>
      <c r="AI714" s="63"/>
      <c r="AJ714" s="63"/>
      <c r="AK714" s="63"/>
      <c r="AL714" s="63" t="str">
        <f>IFERROR(VLOOKUP(AB714,[1]CONTROLES!$A$5:$Y$200,2,FALSE),"")</f>
        <v/>
      </c>
      <c r="AM714" s="63"/>
      <c r="AN714" s="63"/>
      <c r="AO714" s="163" t="str">
        <f>IFERROR(VLOOKUP(Y714,CONTROLES!$A$6:$Y$25,24,FALSE),"")</f>
        <v/>
      </c>
      <c r="AP714" s="163" t="str">
        <f>IFERROR(VLOOKUP(Z714,CONTROLES!$A$6:$Y$25,24,FALSE),"")</f>
        <v/>
      </c>
      <c r="AQ714" s="163" t="str">
        <f>IFERROR(VLOOKUP(AA714,CONTROLES!$A$6:$Y$25,24,FALSE),"")</f>
        <v/>
      </c>
      <c r="AR714" s="163" t="str">
        <f>IFERROR(VLOOKUP(AB714,CONTROLES!$A$6:$Y$25,24,FALSE),"")</f>
        <v/>
      </c>
      <c r="AS714" s="72" t="str">
        <f>IFERROR(VLOOKUP(Y714,CONTROLES!$A$6:$Y$25,5,FALSE),"")</f>
        <v/>
      </c>
      <c r="AT714" s="72" t="str">
        <f>IFERROR(VLOOKUP(Z714,CONTROLES!$A$6:$Y$25,5,FALSE),"")</f>
        <v/>
      </c>
      <c r="AU714" s="72" t="str">
        <f>IFERROR(VLOOKUP(AA714,CONTROLES!$A$6:$Y$25,5,FALSE),"")</f>
        <v/>
      </c>
      <c r="AV714" s="72" t="str">
        <f>IFERROR(VLOOKUP(AB714,CONTROLES!$A$6:$Y$25,5,FALSE),"")</f>
        <v/>
      </c>
      <c r="AW714" s="143">
        <f t="shared" si="155"/>
        <v>0</v>
      </c>
      <c r="AX714" s="143">
        <f t="shared" si="156"/>
        <v>0</v>
      </c>
      <c r="AY714" s="523"/>
      <c r="AZ714" s="510"/>
      <c r="BA714" s="507"/>
      <c r="BB714" s="508"/>
      <c r="BC714" s="510"/>
      <c r="BD714" s="512"/>
      <c r="BE714" s="493"/>
      <c r="BF714" s="643"/>
      <c r="BG714" s="645"/>
      <c r="BH714" s="533"/>
      <c r="BI714" s="514"/>
      <c r="BJ714" s="516"/>
      <c r="BK714" s="516"/>
    </row>
    <row r="715" spans="1:63" ht="14.25" customHeight="1" x14ac:dyDescent="0.25">
      <c r="A715" s="429"/>
      <c r="B715" s="662"/>
      <c r="C715" s="649"/>
      <c r="D715" s="735"/>
      <c r="E715" s="563"/>
      <c r="F715" s="657"/>
      <c r="G715" s="657"/>
      <c r="H715" s="657"/>
      <c r="I715" s="563"/>
      <c r="J715" s="160"/>
      <c r="K715" s="159"/>
      <c r="L715" s="649"/>
      <c r="M715" s="649"/>
      <c r="N715" s="650"/>
      <c r="O715" s="651"/>
      <c r="P715" s="651"/>
      <c r="Q715" s="651"/>
      <c r="R715" s="649"/>
      <c r="S715" s="162"/>
      <c r="T715" s="223">
        <f>IFERROR(VLOOKUP(S715,TABLAS!$A$10:$B$14,2,FALSE),0)</f>
        <v>0</v>
      </c>
      <c r="U715" s="652"/>
      <c r="V715" s="647"/>
      <c r="W715" s="647"/>
      <c r="X715" s="493"/>
      <c r="Y715" s="63"/>
      <c r="Z715" s="63"/>
      <c r="AA715" s="63"/>
      <c r="AB715" s="63"/>
      <c r="AC715" s="63"/>
      <c r="AD715" s="63"/>
      <c r="AE715" s="63"/>
      <c r="AF715" s="63"/>
      <c r="AG715" s="63"/>
      <c r="AH715" s="63"/>
      <c r="AI715" s="63"/>
      <c r="AJ715" s="63"/>
      <c r="AK715" s="63"/>
      <c r="AL715" s="63" t="str">
        <f>IFERROR(VLOOKUP(AB715,[1]CONTROLES!$A$5:$Y$200,2,FALSE),"")</f>
        <v/>
      </c>
      <c r="AM715" s="63"/>
      <c r="AN715" s="63"/>
      <c r="AO715" s="163" t="str">
        <f>IFERROR(VLOOKUP(Y715,CONTROLES!$A$6:$Y$25,24,FALSE),"")</f>
        <v/>
      </c>
      <c r="AP715" s="163" t="str">
        <f>IFERROR(VLOOKUP(Z715,CONTROLES!$A$6:$Y$25,24,FALSE),"")</f>
        <v/>
      </c>
      <c r="AQ715" s="163" t="str">
        <f>IFERROR(VLOOKUP(AA715,CONTROLES!$A$6:$Y$25,24,FALSE),"")</f>
        <v/>
      </c>
      <c r="AR715" s="163" t="str">
        <f>IFERROR(VLOOKUP(AB715,CONTROLES!$A$6:$Y$25,24,FALSE),"")</f>
        <v/>
      </c>
      <c r="AS715" s="72" t="str">
        <f>IFERROR(VLOOKUP(Y715,CONTROLES!$A$6:$Y$25,5,FALSE),"")</f>
        <v/>
      </c>
      <c r="AT715" s="72" t="str">
        <f>IFERROR(VLOOKUP(Z715,CONTROLES!$A$6:$Y$25,5,FALSE),"")</f>
        <v/>
      </c>
      <c r="AU715" s="72" t="str">
        <f>IFERROR(VLOOKUP(AA715,CONTROLES!$A$6:$Y$25,5,FALSE),"")</f>
        <v/>
      </c>
      <c r="AV715" s="72" t="str">
        <f>IFERROR(VLOOKUP(AB715,CONTROLES!$A$6:$Y$25,5,FALSE),"")</f>
        <v/>
      </c>
      <c r="AW715" s="143">
        <f t="shared" si="155"/>
        <v>0</v>
      </c>
      <c r="AX715" s="143">
        <f t="shared" si="156"/>
        <v>0</v>
      </c>
      <c r="AY715" s="523"/>
      <c r="AZ715" s="510"/>
      <c r="BA715" s="507"/>
      <c r="BB715" s="508"/>
      <c r="BC715" s="510"/>
      <c r="BD715" s="512"/>
      <c r="BE715" s="493"/>
      <c r="BF715" s="643"/>
      <c r="BG715" s="645"/>
      <c r="BH715" s="533"/>
      <c r="BI715" s="514"/>
      <c r="BJ715" s="516"/>
      <c r="BK715" s="516"/>
    </row>
    <row r="716" spans="1:63" ht="14.25" customHeight="1" x14ac:dyDescent="0.25">
      <c r="A716" s="429"/>
      <c r="B716" s="662"/>
      <c r="C716" s="649"/>
      <c r="D716" s="735"/>
      <c r="E716" s="563"/>
      <c r="F716" s="657"/>
      <c r="G716" s="657"/>
      <c r="H716" s="657"/>
      <c r="I716" s="563"/>
      <c r="J716" s="160"/>
      <c r="K716" s="159"/>
      <c r="L716" s="649"/>
      <c r="M716" s="649"/>
      <c r="N716" s="650"/>
      <c r="O716" s="651"/>
      <c r="P716" s="651"/>
      <c r="Q716" s="651"/>
      <c r="R716" s="649"/>
      <c r="S716" s="162"/>
      <c r="T716" s="223">
        <f>IFERROR(VLOOKUP(S716,TABLAS!$A$10:$B$14,2,FALSE),0)</f>
        <v>0</v>
      </c>
      <c r="U716" s="652"/>
      <c r="V716" s="647"/>
      <c r="W716" s="647"/>
      <c r="X716" s="493"/>
      <c r="Y716" s="63"/>
      <c r="Z716" s="63"/>
      <c r="AA716" s="63"/>
      <c r="AB716" s="63"/>
      <c r="AC716" s="63"/>
      <c r="AD716" s="63"/>
      <c r="AE716" s="63"/>
      <c r="AF716" s="63"/>
      <c r="AG716" s="63"/>
      <c r="AH716" s="63"/>
      <c r="AI716" s="63"/>
      <c r="AJ716" s="63"/>
      <c r="AK716" s="63"/>
      <c r="AL716" s="63" t="str">
        <f>IFERROR(VLOOKUP(AB716,[1]CONTROLES!$A$5:$Y$200,2,FALSE),"")</f>
        <v/>
      </c>
      <c r="AM716" s="63"/>
      <c r="AN716" s="63"/>
      <c r="AO716" s="163" t="str">
        <f>IFERROR(VLOOKUP(Y716,CONTROLES!$A$6:$Y$25,24,FALSE),"")</f>
        <v/>
      </c>
      <c r="AP716" s="163" t="str">
        <f>IFERROR(VLOOKUP(Z716,CONTROLES!$A$6:$Y$25,24,FALSE),"")</f>
        <v/>
      </c>
      <c r="AQ716" s="163" t="str">
        <f>IFERROR(VLOOKUP(AA716,CONTROLES!$A$6:$Y$25,24,FALSE),"")</f>
        <v/>
      </c>
      <c r="AR716" s="163" t="str">
        <f>IFERROR(VLOOKUP(AB716,CONTROLES!$A$6:$Y$25,24,FALSE),"")</f>
        <v/>
      </c>
      <c r="AS716" s="72" t="str">
        <f>IFERROR(VLOOKUP(Y716,CONTROLES!$A$6:$Y$25,5,FALSE),"")</f>
        <v/>
      </c>
      <c r="AT716" s="72" t="str">
        <f>IFERROR(VLOOKUP(Z716,CONTROLES!$A$6:$Y$25,5,FALSE),"")</f>
        <v/>
      </c>
      <c r="AU716" s="72" t="str">
        <f>IFERROR(VLOOKUP(AA716,CONTROLES!$A$6:$Y$25,5,FALSE),"")</f>
        <v/>
      </c>
      <c r="AV716" s="72" t="str">
        <f>IFERROR(VLOOKUP(AB716,CONTROLES!$A$6:$Y$25,5,FALSE),"")</f>
        <v/>
      </c>
      <c r="AW716" s="143">
        <f t="shared" si="155"/>
        <v>0</v>
      </c>
      <c r="AX716" s="143">
        <f t="shared" si="156"/>
        <v>0</v>
      </c>
      <c r="AY716" s="523"/>
      <c r="AZ716" s="510"/>
      <c r="BA716" s="507"/>
      <c r="BB716" s="508"/>
      <c r="BC716" s="510"/>
      <c r="BD716" s="512"/>
      <c r="BE716" s="493"/>
      <c r="BF716" s="643"/>
      <c r="BG716" s="645"/>
      <c r="BH716" s="533"/>
      <c r="BI716" s="514"/>
      <c r="BJ716" s="516"/>
      <c r="BK716" s="516"/>
    </row>
    <row r="717" spans="1:63" ht="27" customHeight="1" x14ac:dyDescent="0.25">
      <c r="A717" s="429"/>
      <c r="B717" s="663"/>
      <c r="C717" s="649"/>
      <c r="D717" s="735"/>
      <c r="E717" s="562"/>
      <c r="F717" s="657"/>
      <c r="G717" s="657"/>
      <c r="H717" s="657"/>
      <c r="I717" s="562"/>
      <c r="J717" s="160"/>
      <c r="K717" s="159"/>
      <c r="L717" s="649"/>
      <c r="M717" s="649"/>
      <c r="N717" s="650"/>
      <c r="O717" s="651"/>
      <c r="P717" s="651"/>
      <c r="Q717" s="651"/>
      <c r="R717" s="649"/>
      <c r="S717" s="162"/>
      <c r="T717" s="223">
        <f>IFERROR(VLOOKUP(S717,TABLAS!$A$10:$B$14,2,FALSE),0)</f>
        <v>0</v>
      </c>
      <c r="U717" s="652"/>
      <c r="V717" s="647"/>
      <c r="W717" s="647"/>
      <c r="X717" s="493"/>
      <c r="Y717" s="63"/>
      <c r="Z717" s="63"/>
      <c r="AA717" s="63"/>
      <c r="AB717" s="63"/>
      <c r="AC717" s="63"/>
      <c r="AD717" s="63"/>
      <c r="AE717" s="63"/>
      <c r="AF717" s="63"/>
      <c r="AG717" s="63"/>
      <c r="AH717" s="63"/>
      <c r="AI717" s="63"/>
      <c r="AJ717" s="63"/>
      <c r="AK717" s="63"/>
      <c r="AL717" s="63" t="str">
        <f>IFERROR(VLOOKUP(AB717,[1]CONTROLES!$A$5:$Y$200,2,FALSE),"")</f>
        <v/>
      </c>
      <c r="AM717" s="63"/>
      <c r="AN717" s="63"/>
      <c r="AO717" s="163" t="str">
        <f>IFERROR(VLOOKUP(Y717,CONTROLES!$A$6:$Y$25,24,FALSE),"")</f>
        <v/>
      </c>
      <c r="AP717" s="163" t="str">
        <f>IFERROR(VLOOKUP(Z717,CONTROLES!$A$6:$Y$25,24,FALSE),"")</f>
        <v/>
      </c>
      <c r="AQ717" s="163" t="str">
        <f>IFERROR(VLOOKUP(AA717,CONTROLES!$A$6:$Y$25,24,FALSE),"")</f>
        <v/>
      </c>
      <c r="AR717" s="163" t="str">
        <f>IFERROR(VLOOKUP(AB717,CONTROLES!$A$6:$Y$25,24,FALSE),"")</f>
        <v/>
      </c>
      <c r="AS717" s="72" t="str">
        <f>IFERROR(VLOOKUP(Y717,CONTROLES!$A$6:$Y$25,5,FALSE),"")</f>
        <v/>
      </c>
      <c r="AT717" s="72" t="str">
        <f>IFERROR(VLOOKUP(Z717,CONTROLES!$A$6:$Y$25,5,FALSE),"")</f>
        <v/>
      </c>
      <c r="AU717" s="72" t="str">
        <f>IFERROR(VLOOKUP(AA717,CONTROLES!$A$6:$Y$25,5,FALSE),"")</f>
        <v/>
      </c>
      <c r="AV717" s="72" t="str">
        <f>IFERROR(VLOOKUP(AB717,CONTROLES!$A$6:$Y$25,5,FALSE),"")</f>
        <v/>
      </c>
      <c r="AW717" s="143">
        <f t="shared" si="155"/>
        <v>0</v>
      </c>
      <c r="AX717" s="143">
        <f t="shared" si="156"/>
        <v>0</v>
      </c>
      <c r="AY717" s="653"/>
      <c r="AZ717" s="510"/>
      <c r="BA717" s="648"/>
      <c r="BB717" s="508"/>
      <c r="BC717" s="510"/>
      <c r="BD717" s="512"/>
      <c r="BE717" s="493"/>
      <c r="BF717" s="644"/>
      <c r="BG717" s="645"/>
      <c r="BH717" s="646"/>
      <c r="BI717" s="514"/>
      <c r="BJ717" s="516"/>
      <c r="BK717" s="516"/>
    </row>
    <row r="718" spans="1:63" ht="14.25" customHeight="1" x14ac:dyDescent="0.25">
      <c r="A718" s="564">
        <f t="shared" ref="A718" si="215">A711+1</f>
        <v>102</v>
      </c>
      <c r="B718" s="565" t="s">
        <v>934</v>
      </c>
      <c r="C718" s="595" t="s">
        <v>767</v>
      </c>
      <c r="D718" s="475" t="s">
        <v>935</v>
      </c>
      <c r="E718" s="476" t="s">
        <v>936</v>
      </c>
      <c r="F718" s="636" t="s">
        <v>132</v>
      </c>
      <c r="G718" s="636" t="s">
        <v>133</v>
      </c>
      <c r="H718" s="636" t="s">
        <v>134</v>
      </c>
      <c r="I718" s="476" t="s">
        <v>937</v>
      </c>
      <c r="J718" s="346">
        <v>1</v>
      </c>
      <c r="K718" s="347" t="s">
        <v>938</v>
      </c>
      <c r="L718" s="595" t="s">
        <v>939</v>
      </c>
      <c r="M718" s="595" t="s">
        <v>160</v>
      </c>
      <c r="N718" s="622" t="s">
        <v>226</v>
      </c>
      <c r="O718" s="477" t="s">
        <v>187</v>
      </c>
      <c r="P718" s="477" t="s">
        <v>940</v>
      </c>
      <c r="Q718" s="477" t="s">
        <v>227</v>
      </c>
      <c r="R718" s="595" t="s">
        <v>228</v>
      </c>
      <c r="S718" s="348" t="s">
        <v>146</v>
      </c>
      <c r="T718" s="348">
        <f>IFERROR(VLOOKUP(S718,TABLAS!$A$10:$B$14,2,FALSE),0)</f>
        <v>3</v>
      </c>
      <c r="U718" s="477" t="s">
        <v>180</v>
      </c>
      <c r="V718" s="524">
        <f>IFERROR(VLOOKUP($U718,#REF!,2,FALSE),0)</f>
        <v>0</v>
      </c>
      <c r="W718" s="524">
        <f t="shared" ref="W718" si="216">MAX($T718:$T724)*V718</f>
        <v>0</v>
      </c>
      <c r="X718" s="526" t="b">
        <f t="shared" ref="X718" si="217">IF(OR(W718="11",W718="12",W718="21",W718="22",W718="31"),"BAJO",IF(OR(W718="13",W718="23",W718="32",W718="41"),"LEVE",IF(OR(W718="14",W718="15",W718="24",W718="33",W718="43",W718="42",W718="52",W718="51"),"MODERADO",IF(OR(W718="25",W718="34",W718="35",W718="44",W718="45",W718="53",W718="54",W718="55"),"IMPORTANTE"))))</f>
        <v>0</v>
      </c>
      <c r="Y718" s="349">
        <v>214</v>
      </c>
      <c r="Z718" s="349"/>
      <c r="AA718" s="349"/>
      <c r="AB718" s="349"/>
      <c r="AC718" s="349"/>
      <c r="AD718" s="349"/>
      <c r="AE718" s="349"/>
      <c r="AF718" s="349"/>
      <c r="AG718" s="349"/>
      <c r="AH718" s="349"/>
      <c r="AI718" s="349"/>
      <c r="AJ718" s="349"/>
      <c r="AK718" s="349"/>
      <c r="AL718" s="349" t="str">
        <f>IFERROR(VLOOKUP(AB718,[1]CONTROLES!$A$5:$Y$200,2,FALSE),"")</f>
        <v/>
      </c>
      <c r="AM718" s="349"/>
      <c r="AN718" s="349"/>
      <c r="AO718" s="350" t="str">
        <f>IFERROR(VLOOKUP(Y718,CONTROLES!$A$6:$Y$25,24,FALSE),"")</f>
        <v/>
      </c>
      <c r="AP718" s="350" t="str">
        <f>IFERROR(VLOOKUP(Z718,CONTROLES!$A$6:$Y$25,24,FALSE),"")</f>
        <v/>
      </c>
      <c r="AQ718" s="350" t="str">
        <f>IFERROR(VLOOKUP(AA718,CONTROLES!$A$6:$Y$25,24,FALSE),"")</f>
        <v/>
      </c>
      <c r="AR718" s="350" t="str">
        <f>IFERROR(VLOOKUP(AB718,CONTROLES!$A$6:$Y$25,24,FALSE),"")</f>
        <v/>
      </c>
      <c r="AS718" s="349" t="str">
        <f>IFERROR(VLOOKUP(Y718,CONTROLES!$A$6:$Y$25,5,FALSE),"")</f>
        <v/>
      </c>
      <c r="AT718" s="349" t="str">
        <f>IFERROR(VLOOKUP(Z718,CONTROLES!$A$6:$Y$25,5,FALSE),"")</f>
        <v/>
      </c>
      <c r="AU718" s="349" t="str">
        <f>IFERROR(VLOOKUP(AA718,CONTROLES!$A$6:$Y$25,5,FALSE),"")</f>
        <v/>
      </c>
      <c r="AV718" s="349" t="str">
        <f>IFERROR(VLOOKUP(AB718,CONTROLES!$A$6:$Y$25,5,FALSE),"")</f>
        <v/>
      </c>
      <c r="AW718" s="351">
        <f t="shared" si="155"/>
        <v>0</v>
      </c>
      <c r="AX718" s="351">
        <f t="shared" si="156"/>
        <v>0</v>
      </c>
      <c r="AY718" s="528" t="str">
        <f t="shared" ref="AY718" si="218">IF(MAX(AX718:AX724)&gt;MAX(BF718:BF724),"Consecuencia",IF(MAX(AX718:AX724)&gt;MAX(BF718:BF724),"Probabilidad",""))</f>
        <v/>
      </c>
      <c r="AZ718" s="460">
        <f t="shared" ref="AZ718" si="219">IF(AY718="Probabilidad",MAX(BF718:BF724),MAX(AX718:AX724))</f>
        <v>0</v>
      </c>
      <c r="BA718" s="456" t="str" cm="1">
        <f t="array" ref="BA718">IF(OR(AY718="Consecuencia",AY718="Probabilidad"),IF(AZ718&lt;[1]CONTROLES!$AA$16:$AB$16,IF(AND(AZ718&gt;=[1]CONTROLES!$AA$15,AZ718&lt;[1]CONTROLES!$AB$15),[1]CONTROLES!$AC$15,IF(AND(AZ718&gt;=[1]CONTROLES!$AA$14,AZ718&lt;[1]CONTROLES!$AB$14),[1]CONTROLES!$AC$14,IF(AND(AZ718&gt;=[1]CONTROLES!$AA$13,AZ718&lt;[1]CONTROLES!$AB$13),[1]CONTROLES!$AC$13,IF(AND(AZ718&gt;=[1]CONTROLES!$AA$12,AZ718&lt;=[1]CONTROLES!$AB$12),[1]CONTROLES!$AC$12))))),"")</f>
        <v/>
      </c>
      <c r="BB718" s="458" t="s">
        <v>144</v>
      </c>
      <c r="BC718" s="460">
        <f>VLOOKUP(BB718,[1]TABLAS!$A$10:$B$14,2,FALSE)</f>
        <v>5</v>
      </c>
      <c r="BD718" s="462" t="s">
        <v>211</v>
      </c>
      <c r="BE718" s="526">
        <f>VLOOKUP(BD718,[1]TABLAS!$A$2:$B$6,2,FALSE)</f>
        <v>2</v>
      </c>
      <c r="BF718" s="618" t="str">
        <f t="shared" ref="BF718" si="220">BC718&amp;BE718</f>
        <v>52</v>
      </c>
      <c r="BG718" s="620" t="str">
        <f t="shared" ref="BG718" si="221">IF(OR(BF718="11",BF718="12",BF718="21",BF718="22",BF718="31"),"BAJO",IF(OR(BF718="13",BF718="23",BF718="32",BF718="41"),"LEVE",IF(OR(BF718="14",BF718="15",BF718="24",BF718="33",BF718="43",BF718="42",BF718="52",BF718="51"),"MODERADO",IF(OR(BF718="25",BF718="34",BF718="35",BF718="44",BF718="45",BF718="53",BF718="54",BF718="55"),"IMPORTANTE",""))))</f>
        <v>MODERADO</v>
      </c>
      <c r="BH718" s="491" t="s">
        <v>148</v>
      </c>
      <c r="BI718" s="530" t="s">
        <v>189</v>
      </c>
      <c r="BJ718" s="475" t="str">
        <f t="shared" ref="BJ718" si="222">IF(BH718="SI","NO","SI")</f>
        <v>NO</v>
      </c>
      <c r="BK718" s="475"/>
    </row>
    <row r="719" spans="1:63" ht="14.25" customHeight="1" x14ac:dyDescent="0.25">
      <c r="A719" s="564"/>
      <c r="B719" s="566"/>
      <c r="C719" s="595"/>
      <c r="D719" s="475"/>
      <c r="E719" s="481"/>
      <c r="F719" s="636"/>
      <c r="G719" s="636"/>
      <c r="H719" s="636"/>
      <c r="I719" s="481"/>
      <c r="J719" s="346">
        <v>2</v>
      </c>
      <c r="K719" s="347" t="s">
        <v>941</v>
      </c>
      <c r="L719" s="595"/>
      <c r="M719" s="595"/>
      <c r="N719" s="622"/>
      <c r="O719" s="477"/>
      <c r="P719" s="477"/>
      <c r="Q719" s="477"/>
      <c r="R719" s="595"/>
      <c r="S719" s="348" t="s">
        <v>164</v>
      </c>
      <c r="T719" s="348">
        <f>IFERROR(VLOOKUP(S719,TABLAS!$A$10:$B$14,2,FALSE),0)</f>
        <v>1</v>
      </c>
      <c r="U719" s="477"/>
      <c r="V719" s="524"/>
      <c r="W719" s="524"/>
      <c r="X719" s="526"/>
      <c r="Y719" s="349">
        <v>130</v>
      </c>
      <c r="Z719" s="349"/>
      <c r="AA719" s="349"/>
      <c r="AB719" s="349"/>
      <c r="AC719" s="349"/>
      <c r="AD719" s="349"/>
      <c r="AE719" s="349"/>
      <c r="AF719" s="349"/>
      <c r="AG719" s="349"/>
      <c r="AH719" s="349"/>
      <c r="AI719" s="349"/>
      <c r="AJ719" s="349"/>
      <c r="AK719" s="349"/>
      <c r="AL719" s="349" t="str">
        <f>IFERROR(VLOOKUP(AB719,[1]CONTROLES!$A$5:$Y$200,2,FALSE),"")</f>
        <v/>
      </c>
      <c r="AM719" s="349"/>
      <c r="AN719" s="349"/>
      <c r="AO719" s="350" t="str">
        <f>IFERROR(VLOOKUP(Y719,CONTROLES!$A$6:$Y$25,24,FALSE),"")</f>
        <v/>
      </c>
      <c r="AP719" s="350" t="str">
        <f>IFERROR(VLOOKUP(Z719,CONTROLES!$A$6:$Y$25,24,FALSE),"")</f>
        <v/>
      </c>
      <c r="AQ719" s="350" t="str">
        <f>IFERROR(VLOOKUP(AA719,CONTROLES!$A$6:$Y$25,24,FALSE),"")</f>
        <v/>
      </c>
      <c r="AR719" s="350" t="str">
        <f>IFERROR(VLOOKUP(AB719,CONTROLES!$A$6:$Y$25,24,FALSE),"")</f>
        <v/>
      </c>
      <c r="AS719" s="349" t="str">
        <f>IFERROR(VLOOKUP(Y719,CONTROLES!$A$6:$Y$25,5,FALSE),"")</f>
        <v/>
      </c>
      <c r="AT719" s="349" t="str">
        <f>IFERROR(VLOOKUP(Z719,CONTROLES!$A$6:$Y$25,5,FALSE),"")</f>
        <v/>
      </c>
      <c r="AU719" s="349" t="str">
        <f>IFERROR(VLOOKUP(AA719,CONTROLES!$A$6:$Y$25,5,FALSE),"")</f>
        <v/>
      </c>
      <c r="AV719" s="349" t="str">
        <f>IFERROR(VLOOKUP(AB719,CONTROLES!$A$6:$Y$25,5,FALSE),"")</f>
        <v/>
      </c>
      <c r="AW719" s="351">
        <f t="shared" si="155"/>
        <v>0</v>
      </c>
      <c r="AX719" s="351">
        <f t="shared" si="156"/>
        <v>0</v>
      </c>
      <c r="AY719" s="529"/>
      <c r="AZ719" s="460"/>
      <c r="BA719" s="457"/>
      <c r="BB719" s="458"/>
      <c r="BC719" s="460"/>
      <c r="BD719" s="462"/>
      <c r="BE719" s="526"/>
      <c r="BF719" s="619"/>
      <c r="BG719" s="620"/>
      <c r="BH719" s="492"/>
      <c r="BI719" s="530"/>
      <c r="BJ719" s="475"/>
      <c r="BK719" s="475"/>
    </row>
    <row r="720" spans="1:63" ht="14.25" customHeight="1" x14ac:dyDescent="0.25">
      <c r="A720" s="564"/>
      <c r="B720" s="566"/>
      <c r="C720" s="595"/>
      <c r="D720" s="475"/>
      <c r="E720" s="481"/>
      <c r="F720" s="636"/>
      <c r="G720" s="636"/>
      <c r="H720" s="636"/>
      <c r="I720" s="481"/>
      <c r="J720" s="346"/>
      <c r="K720" s="347"/>
      <c r="L720" s="595"/>
      <c r="M720" s="595"/>
      <c r="N720" s="622"/>
      <c r="O720" s="477"/>
      <c r="P720" s="477"/>
      <c r="Q720" s="477"/>
      <c r="R720" s="595"/>
      <c r="S720" s="348"/>
      <c r="T720" s="348">
        <f>IFERROR(VLOOKUP(S720,TABLAS!$A$10:$B$14,2,FALSE),0)</f>
        <v>0</v>
      </c>
      <c r="U720" s="477"/>
      <c r="V720" s="524"/>
      <c r="W720" s="524"/>
      <c r="X720" s="526"/>
      <c r="Y720" s="349"/>
      <c r="Z720" s="349"/>
      <c r="AA720" s="349"/>
      <c r="AB720" s="349"/>
      <c r="AC720" s="349"/>
      <c r="AD720" s="349"/>
      <c r="AE720" s="349"/>
      <c r="AF720" s="349"/>
      <c r="AG720" s="349"/>
      <c r="AH720" s="349"/>
      <c r="AI720" s="349"/>
      <c r="AJ720" s="349"/>
      <c r="AK720" s="349"/>
      <c r="AL720" s="349" t="str">
        <f>IFERROR(VLOOKUP(AB720,[1]CONTROLES!$A$5:$Y$200,2,FALSE),"")</f>
        <v/>
      </c>
      <c r="AM720" s="349"/>
      <c r="AN720" s="349"/>
      <c r="AO720" s="350" t="str">
        <f>IFERROR(VLOOKUP(Y720,CONTROLES!$A$6:$Y$25,24,FALSE),"")</f>
        <v/>
      </c>
      <c r="AP720" s="350" t="str">
        <f>IFERROR(VLOOKUP(Z720,CONTROLES!$A$6:$Y$25,24,FALSE),"")</f>
        <v/>
      </c>
      <c r="AQ720" s="350" t="str">
        <f>IFERROR(VLOOKUP(AA720,CONTROLES!$A$6:$Y$25,24,FALSE),"")</f>
        <v/>
      </c>
      <c r="AR720" s="350" t="str">
        <f>IFERROR(VLOOKUP(AB720,CONTROLES!$A$6:$Y$25,24,FALSE),"")</f>
        <v/>
      </c>
      <c r="AS720" s="349" t="str">
        <f>IFERROR(VLOOKUP(Y720,CONTROLES!$A$6:$Y$25,5,FALSE),"")</f>
        <v/>
      </c>
      <c r="AT720" s="349" t="str">
        <f>IFERROR(VLOOKUP(Z720,CONTROLES!$A$6:$Y$25,5,FALSE),"")</f>
        <v/>
      </c>
      <c r="AU720" s="349" t="str">
        <f>IFERROR(VLOOKUP(AA720,CONTROLES!$A$6:$Y$25,5,FALSE),"")</f>
        <v/>
      </c>
      <c r="AV720" s="349" t="str">
        <f>IFERROR(VLOOKUP(AB720,CONTROLES!$A$6:$Y$25,5,FALSE),"")</f>
        <v/>
      </c>
      <c r="AW720" s="351">
        <f t="shared" si="155"/>
        <v>0</v>
      </c>
      <c r="AX720" s="351">
        <f t="shared" si="156"/>
        <v>0</v>
      </c>
      <c r="AY720" s="529"/>
      <c r="AZ720" s="460"/>
      <c r="BA720" s="457"/>
      <c r="BB720" s="458"/>
      <c r="BC720" s="460"/>
      <c r="BD720" s="462"/>
      <c r="BE720" s="526"/>
      <c r="BF720" s="619"/>
      <c r="BG720" s="620"/>
      <c r="BH720" s="492"/>
      <c r="BI720" s="530"/>
      <c r="BJ720" s="475"/>
      <c r="BK720" s="475"/>
    </row>
    <row r="721" spans="1:63" ht="14.25" customHeight="1" x14ac:dyDescent="0.25">
      <c r="A721" s="564"/>
      <c r="B721" s="566"/>
      <c r="C721" s="595"/>
      <c r="D721" s="475"/>
      <c r="E721" s="481"/>
      <c r="F721" s="636"/>
      <c r="G721" s="636"/>
      <c r="H721" s="636"/>
      <c r="I721" s="481"/>
      <c r="J721" s="346"/>
      <c r="K721" s="347"/>
      <c r="L721" s="595"/>
      <c r="M721" s="595"/>
      <c r="N721" s="622"/>
      <c r="O721" s="477"/>
      <c r="P721" s="477"/>
      <c r="Q721" s="477"/>
      <c r="R721" s="595"/>
      <c r="S721" s="348"/>
      <c r="T721" s="348">
        <f>IFERROR(VLOOKUP(S721,TABLAS!$A$10:$B$14,2,FALSE),0)</f>
        <v>0</v>
      </c>
      <c r="U721" s="477"/>
      <c r="V721" s="524"/>
      <c r="W721" s="524"/>
      <c r="X721" s="526"/>
      <c r="Y721" s="349"/>
      <c r="Z721" s="349"/>
      <c r="AA721" s="349"/>
      <c r="AB721" s="349"/>
      <c r="AC721" s="349"/>
      <c r="AD721" s="349"/>
      <c r="AE721" s="349"/>
      <c r="AF721" s="349"/>
      <c r="AG721" s="349"/>
      <c r="AH721" s="349"/>
      <c r="AI721" s="349"/>
      <c r="AJ721" s="349"/>
      <c r="AK721" s="349"/>
      <c r="AL721" s="349" t="str">
        <f>IFERROR(VLOOKUP(AB721,[1]CONTROLES!$A$5:$Y$200,2,FALSE),"")</f>
        <v/>
      </c>
      <c r="AM721" s="349"/>
      <c r="AN721" s="349"/>
      <c r="AO721" s="350" t="str">
        <f>IFERROR(VLOOKUP(Y721,CONTROLES!$A$6:$Y$25,24,FALSE),"")</f>
        <v/>
      </c>
      <c r="AP721" s="350" t="str">
        <f>IFERROR(VLOOKUP(Z721,CONTROLES!$A$6:$Y$25,24,FALSE),"")</f>
        <v/>
      </c>
      <c r="AQ721" s="350" t="str">
        <f>IFERROR(VLOOKUP(AA721,CONTROLES!$A$6:$Y$25,24,FALSE),"")</f>
        <v/>
      </c>
      <c r="AR721" s="350" t="str">
        <f>IFERROR(VLOOKUP(AB721,CONTROLES!$A$6:$Y$25,24,FALSE),"")</f>
        <v/>
      </c>
      <c r="AS721" s="349" t="str">
        <f>IFERROR(VLOOKUP(Y721,CONTROLES!$A$6:$Y$25,5,FALSE),"")</f>
        <v/>
      </c>
      <c r="AT721" s="349" t="str">
        <f>IFERROR(VLOOKUP(Z721,CONTROLES!$A$6:$Y$25,5,FALSE),"")</f>
        <v/>
      </c>
      <c r="AU721" s="349" t="str">
        <f>IFERROR(VLOOKUP(AA721,CONTROLES!$A$6:$Y$25,5,FALSE),"")</f>
        <v/>
      </c>
      <c r="AV721" s="349" t="str">
        <f>IFERROR(VLOOKUP(AB721,CONTROLES!$A$6:$Y$25,5,FALSE),"")</f>
        <v/>
      </c>
      <c r="AW721" s="351">
        <f t="shared" si="155"/>
        <v>0</v>
      </c>
      <c r="AX721" s="351">
        <f t="shared" si="156"/>
        <v>0</v>
      </c>
      <c r="AY721" s="529"/>
      <c r="AZ721" s="460"/>
      <c r="BA721" s="457"/>
      <c r="BB721" s="458"/>
      <c r="BC721" s="460"/>
      <c r="BD721" s="462"/>
      <c r="BE721" s="526"/>
      <c r="BF721" s="619"/>
      <c r="BG721" s="620"/>
      <c r="BH721" s="492"/>
      <c r="BI721" s="530"/>
      <c r="BJ721" s="475"/>
      <c r="BK721" s="475"/>
    </row>
    <row r="722" spans="1:63" ht="14.25" customHeight="1" x14ac:dyDescent="0.25">
      <c r="A722" s="564"/>
      <c r="B722" s="566"/>
      <c r="C722" s="595"/>
      <c r="D722" s="475"/>
      <c r="E722" s="481"/>
      <c r="F722" s="636"/>
      <c r="G722" s="636"/>
      <c r="H722" s="636"/>
      <c r="I722" s="481"/>
      <c r="J722" s="346"/>
      <c r="K722" s="347"/>
      <c r="L722" s="595"/>
      <c r="M722" s="595"/>
      <c r="N722" s="622"/>
      <c r="O722" s="477"/>
      <c r="P722" s="477"/>
      <c r="Q722" s="477"/>
      <c r="R722" s="595"/>
      <c r="S722" s="348"/>
      <c r="T722" s="348">
        <f>IFERROR(VLOOKUP(S722,TABLAS!$A$10:$B$14,2,FALSE),0)</f>
        <v>0</v>
      </c>
      <c r="U722" s="477"/>
      <c r="V722" s="524"/>
      <c r="W722" s="524"/>
      <c r="X722" s="526"/>
      <c r="Y722" s="349"/>
      <c r="Z722" s="349"/>
      <c r="AA722" s="349"/>
      <c r="AB722" s="349"/>
      <c r="AC722" s="349"/>
      <c r="AD722" s="349"/>
      <c r="AE722" s="349"/>
      <c r="AF722" s="349"/>
      <c r="AG722" s="349"/>
      <c r="AH722" s="349"/>
      <c r="AI722" s="349"/>
      <c r="AJ722" s="349"/>
      <c r="AK722" s="349"/>
      <c r="AL722" s="349" t="str">
        <f>IFERROR(VLOOKUP(AB722,[1]CONTROLES!$A$5:$Y$200,2,FALSE),"")</f>
        <v/>
      </c>
      <c r="AM722" s="349"/>
      <c r="AN722" s="349"/>
      <c r="AO722" s="350" t="str">
        <f>IFERROR(VLOOKUP(Y722,CONTROLES!$A$6:$Y$25,24,FALSE),"")</f>
        <v/>
      </c>
      <c r="AP722" s="350" t="str">
        <f>IFERROR(VLOOKUP(Z722,CONTROLES!$A$6:$Y$25,24,FALSE),"")</f>
        <v/>
      </c>
      <c r="AQ722" s="350" t="str">
        <f>IFERROR(VLOOKUP(AA722,CONTROLES!$A$6:$Y$25,24,FALSE),"")</f>
        <v/>
      </c>
      <c r="AR722" s="350" t="str">
        <f>IFERROR(VLOOKUP(AB722,CONTROLES!$A$6:$Y$25,24,FALSE),"")</f>
        <v/>
      </c>
      <c r="AS722" s="349" t="str">
        <f>IFERROR(VLOOKUP(Y722,CONTROLES!$A$6:$Y$25,5,FALSE),"")</f>
        <v/>
      </c>
      <c r="AT722" s="349" t="str">
        <f>IFERROR(VLOOKUP(Z722,CONTROLES!$A$6:$Y$25,5,FALSE),"")</f>
        <v/>
      </c>
      <c r="AU722" s="349" t="str">
        <f>IFERROR(VLOOKUP(AA722,CONTROLES!$A$6:$Y$25,5,FALSE),"")</f>
        <v/>
      </c>
      <c r="AV722" s="349" t="str">
        <f>IFERROR(VLOOKUP(AB722,CONTROLES!$A$6:$Y$25,5,FALSE),"")</f>
        <v/>
      </c>
      <c r="AW722" s="351">
        <f t="shared" si="155"/>
        <v>0</v>
      </c>
      <c r="AX722" s="351">
        <f t="shared" si="156"/>
        <v>0</v>
      </c>
      <c r="AY722" s="529"/>
      <c r="AZ722" s="460"/>
      <c r="BA722" s="457"/>
      <c r="BB722" s="458"/>
      <c r="BC722" s="460"/>
      <c r="BD722" s="462"/>
      <c r="BE722" s="526"/>
      <c r="BF722" s="619"/>
      <c r="BG722" s="620"/>
      <c r="BH722" s="492"/>
      <c r="BI722" s="530"/>
      <c r="BJ722" s="475"/>
      <c r="BK722" s="475"/>
    </row>
    <row r="723" spans="1:63" ht="14.25" customHeight="1" x14ac:dyDescent="0.25">
      <c r="A723" s="564"/>
      <c r="B723" s="566"/>
      <c r="C723" s="595"/>
      <c r="D723" s="475"/>
      <c r="E723" s="481"/>
      <c r="F723" s="636"/>
      <c r="G723" s="636"/>
      <c r="H723" s="636"/>
      <c r="I723" s="481"/>
      <c r="J723" s="346"/>
      <c r="K723" s="347"/>
      <c r="L723" s="595"/>
      <c r="M723" s="595"/>
      <c r="N723" s="622"/>
      <c r="O723" s="477"/>
      <c r="P723" s="477"/>
      <c r="Q723" s="477"/>
      <c r="R723" s="595"/>
      <c r="S723" s="348"/>
      <c r="T723" s="348">
        <f>IFERROR(VLOOKUP(S723,TABLAS!$A$10:$B$14,2,FALSE),0)</f>
        <v>0</v>
      </c>
      <c r="U723" s="477"/>
      <c r="V723" s="524"/>
      <c r="W723" s="524"/>
      <c r="X723" s="526"/>
      <c r="Y723" s="349"/>
      <c r="Z723" s="349"/>
      <c r="AA723" s="349"/>
      <c r="AB723" s="349"/>
      <c r="AC723" s="349"/>
      <c r="AD723" s="349"/>
      <c r="AE723" s="349"/>
      <c r="AF723" s="349"/>
      <c r="AG723" s="349"/>
      <c r="AH723" s="349"/>
      <c r="AI723" s="349"/>
      <c r="AJ723" s="349"/>
      <c r="AK723" s="349"/>
      <c r="AL723" s="349" t="str">
        <f>IFERROR(VLOOKUP(AB723,[1]CONTROLES!$A$5:$Y$200,2,FALSE),"")</f>
        <v/>
      </c>
      <c r="AM723" s="349"/>
      <c r="AN723" s="349"/>
      <c r="AO723" s="350" t="str">
        <f>IFERROR(VLOOKUP(Y723,CONTROLES!$A$6:$Y$25,24,FALSE),"")</f>
        <v/>
      </c>
      <c r="AP723" s="350" t="str">
        <f>IFERROR(VLOOKUP(Z723,CONTROLES!$A$6:$Y$25,24,FALSE),"")</f>
        <v/>
      </c>
      <c r="AQ723" s="350" t="str">
        <f>IFERROR(VLOOKUP(AA723,CONTROLES!$A$6:$Y$25,24,FALSE),"")</f>
        <v/>
      </c>
      <c r="AR723" s="350" t="str">
        <f>IFERROR(VLOOKUP(AB723,CONTROLES!$A$6:$Y$25,24,FALSE),"")</f>
        <v/>
      </c>
      <c r="AS723" s="349" t="str">
        <f>IFERROR(VLOOKUP(Y723,CONTROLES!$A$6:$Y$25,5,FALSE),"")</f>
        <v/>
      </c>
      <c r="AT723" s="349" t="str">
        <f>IFERROR(VLOOKUP(Z723,CONTROLES!$A$6:$Y$25,5,FALSE),"")</f>
        <v/>
      </c>
      <c r="AU723" s="349" t="str">
        <f>IFERROR(VLOOKUP(AA723,CONTROLES!$A$6:$Y$25,5,FALSE),"")</f>
        <v/>
      </c>
      <c r="AV723" s="349" t="str">
        <f>IFERROR(VLOOKUP(AB723,CONTROLES!$A$6:$Y$25,5,FALSE),"")</f>
        <v/>
      </c>
      <c r="AW723" s="351">
        <f t="shared" si="155"/>
        <v>0</v>
      </c>
      <c r="AX723" s="351">
        <f t="shared" si="156"/>
        <v>0</v>
      </c>
      <c r="AY723" s="529"/>
      <c r="AZ723" s="460"/>
      <c r="BA723" s="457"/>
      <c r="BB723" s="458"/>
      <c r="BC723" s="460"/>
      <c r="BD723" s="462"/>
      <c r="BE723" s="526"/>
      <c r="BF723" s="619"/>
      <c r="BG723" s="620"/>
      <c r="BH723" s="492"/>
      <c r="BI723" s="530"/>
      <c r="BJ723" s="475"/>
      <c r="BK723" s="475"/>
    </row>
    <row r="724" spans="1:63" ht="28.5" customHeight="1" x14ac:dyDescent="0.25">
      <c r="A724" s="564"/>
      <c r="B724" s="567"/>
      <c r="C724" s="595"/>
      <c r="D724" s="475"/>
      <c r="E724" s="482"/>
      <c r="F724" s="636"/>
      <c r="G724" s="636"/>
      <c r="H724" s="636"/>
      <c r="I724" s="482"/>
      <c r="J724" s="346"/>
      <c r="K724" s="347"/>
      <c r="L724" s="595"/>
      <c r="M724" s="595"/>
      <c r="N724" s="622"/>
      <c r="O724" s="477"/>
      <c r="P724" s="477"/>
      <c r="Q724" s="477"/>
      <c r="R724" s="595"/>
      <c r="S724" s="348"/>
      <c r="T724" s="348">
        <f>IFERROR(VLOOKUP(S724,TABLAS!$A$10:$B$14,2,FALSE),0)</f>
        <v>0</v>
      </c>
      <c r="U724" s="477"/>
      <c r="V724" s="524"/>
      <c r="W724" s="524"/>
      <c r="X724" s="526"/>
      <c r="Y724" s="349"/>
      <c r="Z724" s="349"/>
      <c r="AA724" s="349"/>
      <c r="AB724" s="349"/>
      <c r="AC724" s="349"/>
      <c r="AD724" s="349"/>
      <c r="AE724" s="349"/>
      <c r="AF724" s="349"/>
      <c r="AG724" s="349"/>
      <c r="AH724" s="349"/>
      <c r="AI724" s="349"/>
      <c r="AJ724" s="349"/>
      <c r="AK724" s="349"/>
      <c r="AL724" s="349" t="str">
        <f>IFERROR(VLOOKUP(AB724,[1]CONTROLES!$A$5:$Y$200,2,FALSE),"")</f>
        <v/>
      </c>
      <c r="AM724" s="349"/>
      <c r="AN724" s="349"/>
      <c r="AO724" s="350" t="str">
        <f>IFERROR(VLOOKUP(Y724,CONTROLES!$A$6:$Y$25,24,FALSE),"")</f>
        <v/>
      </c>
      <c r="AP724" s="350" t="str">
        <f>IFERROR(VLOOKUP(Z724,CONTROLES!$A$6:$Y$25,24,FALSE),"")</f>
        <v/>
      </c>
      <c r="AQ724" s="350" t="str">
        <f>IFERROR(VLOOKUP(AA724,CONTROLES!$A$6:$Y$25,24,FALSE),"")</f>
        <v/>
      </c>
      <c r="AR724" s="350" t="str">
        <f>IFERROR(VLOOKUP(AB724,CONTROLES!$A$6:$Y$25,24,FALSE),"")</f>
        <v/>
      </c>
      <c r="AS724" s="349" t="str">
        <f>IFERROR(VLOOKUP(Y724,CONTROLES!$A$6:$Y$25,5,FALSE),"")</f>
        <v/>
      </c>
      <c r="AT724" s="349" t="str">
        <f>IFERROR(VLOOKUP(Z724,CONTROLES!$A$6:$Y$25,5,FALSE),"")</f>
        <v/>
      </c>
      <c r="AU724" s="349" t="str">
        <f>IFERROR(VLOOKUP(AA724,CONTROLES!$A$6:$Y$25,5,FALSE),"")</f>
        <v/>
      </c>
      <c r="AV724" s="349" t="str">
        <f>IFERROR(VLOOKUP(AB724,CONTROLES!$A$6:$Y$25,5,FALSE),"")</f>
        <v/>
      </c>
      <c r="AW724" s="351">
        <f t="shared" ref="AW724:AW780" si="223">IFERROR(AVERAGEIFS(AO724:AR724,AS724:AV724,"Probabilidad"),0)</f>
        <v>0</v>
      </c>
      <c r="AX724" s="351">
        <f t="shared" ref="AX724:AX780" si="224">IFERROR(AVERAGEIFS(AO724:AR724,AS724:AV724,"Consecuencia"),0)</f>
        <v>0</v>
      </c>
      <c r="AY724" s="551"/>
      <c r="AZ724" s="460"/>
      <c r="BA724" s="552"/>
      <c r="BB724" s="458"/>
      <c r="BC724" s="460"/>
      <c r="BD724" s="462"/>
      <c r="BE724" s="526"/>
      <c r="BF724" s="630"/>
      <c r="BG724" s="620"/>
      <c r="BH724" s="554"/>
      <c r="BI724" s="530"/>
      <c r="BJ724" s="475"/>
      <c r="BK724" s="475"/>
    </row>
    <row r="725" spans="1:63" ht="14.25" customHeight="1" x14ac:dyDescent="0.25">
      <c r="A725" s="564">
        <f t="shared" ref="A725" si="225">A718+1</f>
        <v>103</v>
      </c>
      <c r="B725" s="565" t="s">
        <v>942</v>
      </c>
      <c r="C725" s="595" t="s">
        <v>767</v>
      </c>
      <c r="D725" s="475" t="s">
        <v>943</v>
      </c>
      <c r="E725" s="476" t="s">
        <v>944</v>
      </c>
      <c r="F725" s="636" t="s">
        <v>132</v>
      </c>
      <c r="G725" s="636" t="s">
        <v>133</v>
      </c>
      <c r="H725" s="636" t="s">
        <v>134</v>
      </c>
      <c r="I725" s="476" t="s">
        <v>945</v>
      </c>
      <c r="J725" s="346">
        <v>1</v>
      </c>
      <c r="K725" s="347" t="s">
        <v>946</v>
      </c>
      <c r="L725" s="595" t="s">
        <v>947</v>
      </c>
      <c r="M725" s="595" t="s">
        <v>160</v>
      </c>
      <c r="N725" s="622" t="s">
        <v>226</v>
      </c>
      <c r="O725" s="477" t="s">
        <v>360</v>
      </c>
      <c r="P725" s="477" t="s">
        <v>948</v>
      </c>
      <c r="Q725" s="477" t="s">
        <v>227</v>
      </c>
      <c r="R725" s="595" t="s">
        <v>297</v>
      </c>
      <c r="S725" s="348" t="s">
        <v>146</v>
      </c>
      <c r="T725" s="348">
        <f>IFERROR(VLOOKUP(S725,TABLAS!$A$10:$B$14,2,FALSE),0)</f>
        <v>3</v>
      </c>
      <c r="U725" s="477" t="s">
        <v>180</v>
      </c>
      <c r="V725" s="524">
        <f>IFERROR(VLOOKUP($U725,#REF!,2,FALSE),0)</f>
        <v>0</v>
      </c>
      <c r="W725" s="524">
        <f t="shared" ref="W725" si="226">MAX($T725:$T731)*V725</f>
        <v>0</v>
      </c>
      <c r="X725" s="526" t="b">
        <f t="shared" ref="X725" si="227">IF(OR(W725="11",W725="12",W725="21",W725="22",W725="31"),"BAJO",IF(OR(W725="13",W725="23",W725="32",W725="41"),"LEVE",IF(OR(W725="14",W725="15",W725="24",W725="33",W725="43",W725="42",W725="52",W725="51"),"MODERADO",IF(OR(W725="25",W725="34",W725="35",W725="44",W725="45",W725="53",W725="54",W725="55"),"IMPORTANTE"))))</f>
        <v>0</v>
      </c>
      <c r="Y725" s="349"/>
      <c r="Z725" s="349"/>
      <c r="AA725" s="349"/>
      <c r="AB725" s="349"/>
      <c r="AC725" s="349"/>
      <c r="AD725" s="349"/>
      <c r="AE725" s="349"/>
      <c r="AF725" s="349"/>
      <c r="AG725" s="349"/>
      <c r="AH725" s="349"/>
      <c r="AI725" s="349"/>
      <c r="AJ725" s="349"/>
      <c r="AK725" s="349"/>
      <c r="AL725" s="349" t="str">
        <f>IFERROR(VLOOKUP(AB725,[1]CONTROLES!$A$5:$Y$200,2,FALSE),"")</f>
        <v/>
      </c>
      <c r="AM725" s="349"/>
      <c r="AN725" s="349"/>
      <c r="AO725" s="350" t="str">
        <f>IFERROR(VLOOKUP(Y725,CONTROLES!$A$6:$Y$25,24,FALSE),"")</f>
        <v/>
      </c>
      <c r="AP725" s="350" t="str">
        <f>IFERROR(VLOOKUP(Z725,CONTROLES!$A$6:$Y$25,24,FALSE),"")</f>
        <v/>
      </c>
      <c r="AQ725" s="350" t="str">
        <f>IFERROR(VLOOKUP(AA725,CONTROLES!$A$6:$Y$25,24,FALSE),"")</f>
        <v/>
      </c>
      <c r="AR725" s="350" t="str">
        <f>IFERROR(VLOOKUP(AB725,CONTROLES!$A$6:$Y$25,24,FALSE),"")</f>
        <v/>
      </c>
      <c r="AS725" s="349" t="str">
        <f>IFERROR(VLOOKUP(Y725,CONTROLES!$A$6:$Y$25,5,FALSE),"")</f>
        <v/>
      </c>
      <c r="AT725" s="349" t="str">
        <f>IFERROR(VLOOKUP(Z725,CONTROLES!$A$6:$Y$25,5,FALSE),"")</f>
        <v/>
      </c>
      <c r="AU725" s="349" t="str">
        <f>IFERROR(VLOOKUP(AA725,CONTROLES!$A$6:$Y$25,5,FALSE),"")</f>
        <v/>
      </c>
      <c r="AV725" s="349" t="str">
        <f>IFERROR(VLOOKUP(AB725,CONTROLES!$A$6:$Y$25,5,FALSE),"")</f>
        <v/>
      </c>
      <c r="AW725" s="351">
        <f t="shared" si="223"/>
        <v>0</v>
      </c>
      <c r="AX725" s="351">
        <f t="shared" si="224"/>
        <v>0</v>
      </c>
      <c r="AY725" s="528" t="str">
        <f t="shared" ref="AY725" si="228">IF(MAX(AX725:AX731)&gt;MAX(BF725:BF731),"Consecuencia",IF(MAX(AX725:AX731)&gt;MAX(BF725:BF731),"Probabilidad",""))</f>
        <v/>
      </c>
      <c r="AZ725" s="460">
        <f t="shared" ref="AZ725" si="229">IF(AY725="Probabilidad",MAX(BF725:BF731),MAX(AX725:AX731))</f>
        <v>0</v>
      </c>
      <c r="BA725" s="456" t="str" cm="1">
        <f t="array" ref="BA725">IF(OR(AY725="Consecuencia",AY725="Probabilidad"),IF(AZ725&lt;[1]CONTROLES!$AA$16:$AB$16,IF(AND(AZ725&gt;=[1]CONTROLES!$AA$15,AZ725&lt;[1]CONTROLES!$AB$15),[1]CONTROLES!$AC$15,IF(AND(AZ725&gt;=[1]CONTROLES!$AA$14,AZ725&lt;[1]CONTROLES!$AB$14),[1]CONTROLES!$AC$14,IF(AND(AZ725&gt;=[1]CONTROLES!$AA$13,AZ725&lt;[1]CONTROLES!$AB$13),[1]CONTROLES!$AC$13,IF(AND(AZ725&gt;=[1]CONTROLES!$AA$12,AZ725&lt;=[1]CONTROLES!$AB$12),[1]CONTROLES!$AC$12))))),"")</f>
        <v/>
      </c>
      <c r="BB725" s="458" t="s">
        <v>144</v>
      </c>
      <c r="BC725" s="460">
        <f>VLOOKUP(BB725,[1]TABLAS!$A$10:$B$14,2,FALSE)</f>
        <v>5</v>
      </c>
      <c r="BD725" s="462" t="s">
        <v>211</v>
      </c>
      <c r="BE725" s="526">
        <f>VLOOKUP(BD725,[1]TABLAS!$A$2:$B$6,2,FALSE)</f>
        <v>2</v>
      </c>
      <c r="BF725" s="618" t="str">
        <f t="shared" ref="BF725" si="230">BC725&amp;BE725</f>
        <v>52</v>
      </c>
      <c r="BG725" s="620" t="str">
        <f t="shared" ref="BG725" si="231">IF(OR(BF725="11",BF725="12",BF725="21",BF725="22",BF725="31"),"BAJO",IF(OR(BF725="13",BF725="23",BF725="32",BF725="41"),"LEVE",IF(OR(BF725="14",BF725="15",BF725="24",BF725="33",BF725="43",BF725="42",BF725="52",BF725="51"),"MODERADO",IF(OR(BF725="25",BF725="34",BF725="35",BF725="44",BF725="45",BF725="53",BF725="54",BF725="55"),"IMPORTANTE",""))))</f>
        <v>MODERADO</v>
      </c>
      <c r="BH725" s="491" t="s">
        <v>148</v>
      </c>
      <c r="BI725" s="530" t="s">
        <v>189</v>
      </c>
      <c r="BJ725" s="475" t="str">
        <f t="shared" ref="BJ725" si="232">IF(BH725="SI","NO","SI")</f>
        <v>NO</v>
      </c>
      <c r="BK725" s="475"/>
    </row>
    <row r="726" spans="1:63" ht="14.25" customHeight="1" x14ac:dyDescent="0.25">
      <c r="A726" s="564"/>
      <c r="B726" s="566"/>
      <c r="C726" s="595"/>
      <c r="D726" s="475"/>
      <c r="E726" s="481"/>
      <c r="F726" s="636"/>
      <c r="G726" s="636"/>
      <c r="H726" s="636"/>
      <c r="I726" s="481"/>
      <c r="J726" s="346">
        <v>2</v>
      </c>
      <c r="K726" s="347" t="s">
        <v>949</v>
      </c>
      <c r="L726" s="595"/>
      <c r="M726" s="595"/>
      <c r="N726" s="622"/>
      <c r="O726" s="477"/>
      <c r="P726" s="477"/>
      <c r="Q726" s="477"/>
      <c r="R726" s="595"/>
      <c r="S726" s="348" t="s">
        <v>164</v>
      </c>
      <c r="T726" s="348">
        <f>IFERROR(VLOOKUP(S726,TABLAS!$A$10:$B$14,2,FALSE),0)</f>
        <v>1</v>
      </c>
      <c r="U726" s="477"/>
      <c r="V726" s="524"/>
      <c r="W726" s="524"/>
      <c r="X726" s="526"/>
      <c r="Y726" s="349">
        <v>215</v>
      </c>
      <c r="Z726" s="349"/>
      <c r="AA726" s="349"/>
      <c r="AB726" s="349"/>
      <c r="AC726" s="349"/>
      <c r="AD726" s="349"/>
      <c r="AE726" s="349"/>
      <c r="AF726" s="349"/>
      <c r="AG726" s="349"/>
      <c r="AH726" s="349"/>
      <c r="AI726" s="349"/>
      <c r="AJ726" s="349"/>
      <c r="AK726" s="349"/>
      <c r="AL726" s="349" t="str">
        <f>IFERROR(VLOOKUP(AB726,[1]CONTROLES!$A$5:$Y$200,2,FALSE),"")</f>
        <v/>
      </c>
      <c r="AM726" s="349"/>
      <c r="AN726" s="349"/>
      <c r="AO726" s="350" t="str">
        <f>IFERROR(VLOOKUP(Y726,CONTROLES!$A$6:$Y$25,24,FALSE),"")</f>
        <v/>
      </c>
      <c r="AP726" s="350" t="str">
        <f>IFERROR(VLOOKUP(Z726,CONTROLES!$A$6:$Y$25,24,FALSE),"")</f>
        <v/>
      </c>
      <c r="AQ726" s="350" t="str">
        <f>IFERROR(VLOOKUP(AA726,CONTROLES!$A$6:$Y$25,24,FALSE),"")</f>
        <v/>
      </c>
      <c r="AR726" s="350" t="str">
        <f>IFERROR(VLOOKUP(AB726,CONTROLES!$A$6:$Y$25,24,FALSE),"")</f>
        <v/>
      </c>
      <c r="AS726" s="349" t="str">
        <f>IFERROR(VLOOKUP(Y726,CONTROLES!$A$6:$Y$25,5,FALSE),"")</f>
        <v/>
      </c>
      <c r="AT726" s="349" t="str">
        <f>IFERROR(VLOOKUP(Z726,CONTROLES!$A$6:$Y$25,5,FALSE),"")</f>
        <v/>
      </c>
      <c r="AU726" s="349" t="str">
        <f>IFERROR(VLOOKUP(AA726,CONTROLES!$A$6:$Y$25,5,FALSE),"")</f>
        <v/>
      </c>
      <c r="AV726" s="349" t="str">
        <f>IFERROR(VLOOKUP(AB726,CONTROLES!$A$6:$Y$25,5,FALSE),"")</f>
        <v/>
      </c>
      <c r="AW726" s="351">
        <f t="shared" si="223"/>
        <v>0</v>
      </c>
      <c r="AX726" s="351">
        <f t="shared" si="224"/>
        <v>0</v>
      </c>
      <c r="AY726" s="529"/>
      <c r="AZ726" s="460"/>
      <c r="BA726" s="457"/>
      <c r="BB726" s="458"/>
      <c r="BC726" s="460"/>
      <c r="BD726" s="462"/>
      <c r="BE726" s="526"/>
      <c r="BF726" s="619"/>
      <c r="BG726" s="620"/>
      <c r="BH726" s="492"/>
      <c r="BI726" s="530"/>
      <c r="BJ726" s="475"/>
      <c r="BK726" s="475"/>
    </row>
    <row r="727" spans="1:63" ht="14.25" customHeight="1" x14ac:dyDescent="0.25">
      <c r="A727" s="564"/>
      <c r="B727" s="566"/>
      <c r="C727" s="595"/>
      <c r="D727" s="475"/>
      <c r="E727" s="481"/>
      <c r="F727" s="636"/>
      <c r="G727" s="636"/>
      <c r="H727" s="636"/>
      <c r="I727" s="481"/>
      <c r="J727" s="346"/>
      <c r="K727" s="347"/>
      <c r="L727" s="595"/>
      <c r="M727" s="595"/>
      <c r="N727" s="622"/>
      <c r="O727" s="477"/>
      <c r="P727" s="477"/>
      <c r="Q727" s="477"/>
      <c r="R727" s="595"/>
      <c r="S727" s="348"/>
      <c r="T727" s="348">
        <f>IFERROR(VLOOKUP(S727,TABLAS!$A$10:$B$14,2,FALSE),0)</f>
        <v>0</v>
      </c>
      <c r="U727" s="477"/>
      <c r="V727" s="524"/>
      <c r="W727" s="524"/>
      <c r="X727" s="526"/>
      <c r="Y727" s="349"/>
      <c r="Z727" s="349"/>
      <c r="AA727" s="349"/>
      <c r="AB727" s="349"/>
      <c r="AC727" s="349"/>
      <c r="AD727" s="349"/>
      <c r="AE727" s="349"/>
      <c r="AF727" s="349"/>
      <c r="AG727" s="349"/>
      <c r="AH727" s="349"/>
      <c r="AI727" s="349"/>
      <c r="AJ727" s="349"/>
      <c r="AK727" s="349"/>
      <c r="AL727" s="349" t="str">
        <f>IFERROR(VLOOKUP(AB727,[1]CONTROLES!$A$5:$Y$200,2,FALSE),"")</f>
        <v/>
      </c>
      <c r="AM727" s="349"/>
      <c r="AN727" s="349"/>
      <c r="AO727" s="350" t="str">
        <f>IFERROR(VLOOKUP(Y727,CONTROLES!$A$6:$Y$25,24,FALSE),"")</f>
        <v/>
      </c>
      <c r="AP727" s="350" t="str">
        <f>IFERROR(VLOOKUP(Z727,CONTROLES!$A$6:$Y$25,24,FALSE),"")</f>
        <v/>
      </c>
      <c r="AQ727" s="350" t="str">
        <f>IFERROR(VLOOKUP(AA727,CONTROLES!$A$6:$Y$25,24,FALSE),"")</f>
        <v/>
      </c>
      <c r="AR727" s="350" t="str">
        <f>IFERROR(VLOOKUP(AB727,CONTROLES!$A$6:$Y$25,24,FALSE),"")</f>
        <v/>
      </c>
      <c r="AS727" s="349" t="str">
        <f>IFERROR(VLOOKUP(Y727,CONTROLES!$A$6:$Y$25,5,FALSE),"")</f>
        <v/>
      </c>
      <c r="AT727" s="349" t="str">
        <f>IFERROR(VLOOKUP(Z727,CONTROLES!$A$6:$Y$25,5,FALSE),"")</f>
        <v/>
      </c>
      <c r="AU727" s="349" t="str">
        <f>IFERROR(VLOOKUP(AA727,CONTROLES!$A$6:$Y$25,5,FALSE),"")</f>
        <v/>
      </c>
      <c r="AV727" s="349" t="str">
        <f>IFERROR(VLOOKUP(AB727,CONTROLES!$A$6:$Y$25,5,FALSE),"")</f>
        <v/>
      </c>
      <c r="AW727" s="351">
        <f t="shared" si="223"/>
        <v>0</v>
      </c>
      <c r="AX727" s="351">
        <f t="shared" si="224"/>
        <v>0</v>
      </c>
      <c r="AY727" s="529"/>
      <c r="AZ727" s="460"/>
      <c r="BA727" s="457"/>
      <c r="BB727" s="458"/>
      <c r="BC727" s="460"/>
      <c r="BD727" s="462"/>
      <c r="BE727" s="526"/>
      <c r="BF727" s="619"/>
      <c r="BG727" s="620"/>
      <c r="BH727" s="492"/>
      <c r="BI727" s="530"/>
      <c r="BJ727" s="475"/>
      <c r="BK727" s="475"/>
    </row>
    <row r="728" spans="1:63" ht="14.25" customHeight="1" x14ac:dyDescent="0.25">
      <c r="A728" s="564"/>
      <c r="B728" s="566"/>
      <c r="C728" s="595"/>
      <c r="D728" s="475"/>
      <c r="E728" s="481"/>
      <c r="F728" s="636"/>
      <c r="G728" s="636"/>
      <c r="H728" s="636"/>
      <c r="I728" s="481"/>
      <c r="J728" s="346"/>
      <c r="K728" s="347"/>
      <c r="L728" s="595"/>
      <c r="M728" s="595"/>
      <c r="N728" s="622"/>
      <c r="O728" s="477"/>
      <c r="P728" s="477"/>
      <c r="Q728" s="477"/>
      <c r="R728" s="595"/>
      <c r="S728" s="348"/>
      <c r="T728" s="348">
        <f>IFERROR(VLOOKUP(S728,TABLAS!$A$10:$B$14,2,FALSE),0)</f>
        <v>0</v>
      </c>
      <c r="U728" s="477"/>
      <c r="V728" s="524"/>
      <c r="W728" s="524"/>
      <c r="X728" s="526"/>
      <c r="Y728" s="349"/>
      <c r="Z728" s="349"/>
      <c r="AA728" s="349"/>
      <c r="AB728" s="349"/>
      <c r="AC728" s="349"/>
      <c r="AD728" s="349"/>
      <c r="AE728" s="349"/>
      <c r="AF728" s="349"/>
      <c r="AG728" s="349"/>
      <c r="AH728" s="349"/>
      <c r="AI728" s="349"/>
      <c r="AJ728" s="349"/>
      <c r="AK728" s="349"/>
      <c r="AL728" s="349" t="str">
        <f>IFERROR(VLOOKUP(AB728,[1]CONTROLES!$A$5:$Y$200,2,FALSE),"")</f>
        <v/>
      </c>
      <c r="AM728" s="349"/>
      <c r="AN728" s="349"/>
      <c r="AO728" s="350" t="str">
        <f>IFERROR(VLOOKUP(Y728,CONTROLES!$A$6:$Y$25,24,FALSE),"")</f>
        <v/>
      </c>
      <c r="AP728" s="350" t="str">
        <f>IFERROR(VLOOKUP(Z728,CONTROLES!$A$6:$Y$25,24,FALSE),"")</f>
        <v/>
      </c>
      <c r="AQ728" s="350" t="str">
        <f>IFERROR(VLOOKUP(AA728,CONTROLES!$A$6:$Y$25,24,FALSE),"")</f>
        <v/>
      </c>
      <c r="AR728" s="350" t="str">
        <f>IFERROR(VLOOKUP(AB728,CONTROLES!$A$6:$Y$25,24,FALSE),"")</f>
        <v/>
      </c>
      <c r="AS728" s="349" t="str">
        <f>IFERROR(VLOOKUP(Y728,CONTROLES!$A$6:$Y$25,5,FALSE),"")</f>
        <v/>
      </c>
      <c r="AT728" s="349" t="str">
        <f>IFERROR(VLOOKUP(Z728,CONTROLES!$A$6:$Y$25,5,FALSE),"")</f>
        <v/>
      </c>
      <c r="AU728" s="349" t="str">
        <f>IFERROR(VLOOKUP(AA728,CONTROLES!$A$6:$Y$25,5,FALSE),"")</f>
        <v/>
      </c>
      <c r="AV728" s="349" t="str">
        <f>IFERROR(VLOOKUP(AB728,CONTROLES!$A$6:$Y$25,5,FALSE),"")</f>
        <v/>
      </c>
      <c r="AW728" s="351">
        <f t="shared" si="223"/>
        <v>0</v>
      </c>
      <c r="AX728" s="351">
        <f t="shared" si="224"/>
        <v>0</v>
      </c>
      <c r="AY728" s="529"/>
      <c r="AZ728" s="460"/>
      <c r="BA728" s="457"/>
      <c r="BB728" s="458"/>
      <c r="BC728" s="460"/>
      <c r="BD728" s="462"/>
      <c r="BE728" s="526"/>
      <c r="BF728" s="619"/>
      <c r="BG728" s="620"/>
      <c r="BH728" s="492"/>
      <c r="BI728" s="530"/>
      <c r="BJ728" s="475"/>
      <c r="BK728" s="475"/>
    </row>
    <row r="729" spans="1:63" ht="14.25" customHeight="1" x14ac:dyDescent="0.25">
      <c r="A729" s="564"/>
      <c r="B729" s="566"/>
      <c r="C729" s="595"/>
      <c r="D729" s="475"/>
      <c r="E729" s="481"/>
      <c r="F729" s="636"/>
      <c r="G729" s="636"/>
      <c r="H729" s="636"/>
      <c r="I729" s="481"/>
      <c r="J729" s="346"/>
      <c r="K729" s="347"/>
      <c r="L729" s="595"/>
      <c r="M729" s="595"/>
      <c r="N729" s="622"/>
      <c r="O729" s="477"/>
      <c r="P729" s="477"/>
      <c r="Q729" s="477"/>
      <c r="R729" s="595"/>
      <c r="S729" s="348"/>
      <c r="T729" s="348">
        <f>IFERROR(VLOOKUP(S729,TABLAS!$A$10:$B$14,2,FALSE),0)</f>
        <v>0</v>
      </c>
      <c r="U729" s="477"/>
      <c r="V729" s="524"/>
      <c r="W729" s="524"/>
      <c r="X729" s="526"/>
      <c r="Y729" s="349"/>
      <c r="Z729" s="349"/>
      <c r="AA729" s="349"/>
      <c r="AB729" s="349"/>
      <c r="AC729" s="349"/>
      <c r="AD729" s="349"/>
      <c r="AE729" s="349"/>
      <c r="AF729" s="349"/>
      <c r="AG729" s="349"/>
      <c r="AH729" s="349"/>
      <c r="AI729" s="349"/>
      <c r="AJ729" s="349"/>
      <c r="AK729" s="349"/>
      <c r="AL729" s="349" t="str">
        <f>IFERROR(VLOOKUP(AB729,[1]CONTROLES!$A$5:$Y$200,2,FALSE),"")</f>
        <v/>
      </c>
      <c r="AM729" s="349"/>
      <c r="AN729" s="349"/>
      <c r="AO729" s="350" t="str">
        <f>IFERROR(VLOOKUP(Y729,CONTROLES!$A$6:$Y$25,24,FALSE),"")</f>
        <v/>
      </c>
      <c r="AP729" s="350" t="str">
        <f>IFERROR(VLOOKUP(Z729,CONTROLES!$A$6:$Y$25,24,FALSE),"")</f>
        <v/>
      </c>
      <c r="AQ729" s="350" t="str">
        <f>IFERROR(VLOOKUP(AA729,CONTROLES!$A$6:$Y$25,24,FALSE),"")</f>
        <v/>
      </c>
      <c r="AR729" s="350" t="str">
        <f>IFERROR(VLOOKUP(AB729,CONTROLES!$A$6:$Y$25,24,FALSE),"")</f>
        <v/>
      </c>
      <c r="AS729" s="349" t="str">
        <f>IFERROR(VLOOKUP(Y729,CONTROLES!$A$6:$Y$25,5,FALSE),"")</f>
        <v/>
      </c>
      <c r="AT729" s="349" t="str">
        <f>IFERROR(VLOOKUP(Z729,CONTROLES!$A$6:$Y$25,5,FALSE),"")</f>
        <v/>
      </c>
      <c r="AU729" s="349" t="str">
        <f>IFERROR(VLOOKUP(AA729,CONTROLES!$A$6:$Y$25,5,FALSE),"")</f>
        <v/>
      </c>
      <c r="AV729" s="349" t="str">
        <f>IFERROR(VLOOKUP(AB729,CONTROLES!$A$6:$Y$25,5,FALSE),"")</f>
        <v/>
      </c>
      <c r="AW729" s="351">
        <f t="shared" si="223"/>
        <v>0</v>
      </c>
      <c r="AX729" s="351">
        <f t="shared" si="224"/>
        <v>0</v>
      </c>
      <c r="AY729" s="529"/>
      <c r="AZ729" s="460"/>
      <c r="BA729" s="457"/>
      <c r="BB729" s="458"/>
      <c r="BC729" s="460"/>
      <c r="BD729" s="462"/>
      <c r="BE729" s="526"/>
      <c r="BF729" s="619"/>
      <c r="BG729" s="620"/>
      <c r="BH729" s="492"/>
      <c r="BI729" s="530"/>
      <c r="BJ729" s="475"/>
      <c r="BK729" s="475"/>
    </row>
    <row r="730" spans="1:63" ht="14.25" customHeight="1" x14ac:dyDescent="0.25">
      <c r="A730" s="564"/>
      <c r="B730" s="566"/>
      <c r="C730" s="595"/>
      <c r="D730" s="475"/>
      <c r="E730" s="481"/>
      <c r="F730" s="636"/>
      <c r="G730" s="636"/>
      <c r="H730" s="636"/>
      <c r="I730" s="481"/>
      <c r="J730" s="346"/>
      <c r="K730" s="347"/>
      <c r="L730" s="595"/>
      <c r="M730" s="595"/>
      <c r="N730" s="622"/>
      <c r="O730" s="477"/>
      <c r="P730" s="477"/>
      <c r="Q730" s="477"/>
      <c r="R730" s="595"/>
      <c r="S730" s="348"/>
      <c r="T730" s="348">
        <f>IFERROR(VLOOKUP(S730,TABLAS!$A$10:$B$14,2,FALSE),0)</f>
        <v>0</v>
      </c>
      <c r="U730" s="477"/>
      <c r="V730" s="524"/>
      <c r="W730" s="524"/>
      <c r="X730" s="526"/>
      <c r="Y730" s="349"/>
      <c r="Z730" s="349"/>
      <c r="AA730" s="349"/>
      <c r="AB730" s="349"/>
      <c r="AC730" s="349"/>
      <c r="AD730" s="349"/>
      <c r="AE730" s="349"/>
      <c r="AF730" s="349"/>
      <c r="AG730" s="349"/>
      <c r="AH730" s="349"/>
      <c r="AI730" s="349"/>
      <c r="AJ730" s="349"/>
      <c r="AK730" s="349"/>
      <c r="AL730" s="349" t="str">
        <f>IFERROR(VLOOKUP(AB730,[1]CONTROLES!$A$5:$Y$200,2,FALSE),"")</f>
        <v/>
      </c>
      <c r="AM730" s="349"/>
      <c r="AN730" s="349"/>
      <c r="AO730" s="350" t="str">
        <f>IFERROR(VLOOKUP(Y730,CONTROLES!$A$6:$Y$25,24,FALSE),"")</f>
        <v/>
      </c>
      <c r="AP730" s="350" t="str">
        <f>IFERROR(VLOOKUP(Z730,CONTROLES!$A$6:$Y$25,24,FALSE),"")</f>
        <v/>
      </c>
      <c r="AQ730" s="350" t="str">
        <f>IFERROR(VLOOKUP(AA730,CONTROLES!$A$6:$Y$25,24,FALSE),"")</f>
        <v/>
      </c>
      <c r="AR730" s="350" t="str">
        <f>IFERROR(VLOOKUP(AB730,CONTROLES!$A$6:$Y$25,24,FALSE),"")</f>
        <v/>
      </c>
      <c r="AS730" s="349" t="str">
        <f>IFERROR(VLOOKUP(Y730,CONTROLES!$A$6:$Y$25,5,FALSE),"")</f>
        <v/>
      </c>
      <c r="AT730" s="349" t="str">
        <f>IFERROR(VLOOKUP(Z730,CONTROLES!$A$6:$Y$25,5,FALSE),"")</f>
        <v/>
      </c>
      <c r="AU730" s="349" t="str">
        <f>IFERROR(VLOOKUP(AA730,CONTROLES!$A$6:$Y$25,5,FALSE),"")</f>
        <v/>
      </c>
      <c r="AV730" s="349" t="str">
        <f>IFERROR(VLOOKUP(AB730,CONTROLES!$A$6:$Y$25,5,FALSE),"")</f>
        <v/>
      </c>
      <c r="AW730" s="351">
        <f t="shared" si="223"/>
        <v>0</v>
      </c>
      <c r="AX730" s="351">
        <f t="shared" si="224"/>
        <v>0</v>
      </c>
      <c r="AY730" s="529"/>
      <c r="AZ730" s="460"/>
      <c r="BA730" s="457"/>
      <c r="BB730" s="458"/>
      <c r="BC730" s="460"/>
      <c r="BD730" s="462"/>
      <c r="BE730" s="526"/>
      <c r="BF730" s="619"/>
      <c r="BG730" s="620"/>
      <c r="BH730" s="492"/>
      <c r="BI730" s="530"/>
      <c r="BJ730" s="475"/>
      <c r="BK730" s="475"/>
    </row>
    <row r="731" spans="1:63" ht="41.25" customHeight="1" x14ac:dyDescent="0.25">
      <c r="A731" s="564"/>
      <c r="B731" s="567"/>
      <c r="C731" s="595"/>
      <c r="D731" s="475"/>
      <c r="E731" s="482"/>
      <c r="F731" s="636"/>
      <c r="G731" s="636"/>
      <c r="H731" s="636"/>
      <c r="I731" s="482"/>
      <c r="J731" s="346"/>
      <c r="K731" s="347"/>
      <c r="L731" s="595"/>
      <c r="M731" s="595"/>
      <c r="N731" s="622"/>
      <c r="O731" s="477"/>
      <c r="P731" s="477"/>
      <c r="Q731" s="477"/>
      <c r="R731" s="595"/>
      <c r="S731" s="348"/>
      <c r="T731" s="348">
        <f>IFERROR(VLOOKUP(S731,TABLAS!$A$10:$B$14,2,FALSE),0)</f>
        <v>0</v>
      </c>
      <c r="U731" s="477"/>
      <c r="V731" s="524"/>
      <c r="W731" s="524"/>
      <c r="X731" s="526"/>
      <c r="Y731" s="349"/>
      <c r="Z731" s="349"/>
      <c r="AA731" s="349"/>
      <c r="AB731" s="349"/>
      <c r="AC731" s="349"/>
      <c r="AD731" s="349"/>
      <c r="AE731" s="349"/>
      <c r="AF731" s="349"/>
      <c r="AG731" s="349"/>
      <c r="AH731" s="349"/>
      <c r="AI731" s="349"/>
      <c r="AJ731" s="349"/>
      <c r="AK731" s="349"/>
      <c r="AL731" s="349" t="str">
        <f>IFERROR(VLOOKUP(AB731,[1]CONTROLES!$A$5:$Y$200,2,FALSE),"")</f>
        <v/>
      </c>
      <c r="AM731" s="349"/>
      <c r="AN731" s="349"/>
      <c r="AO731" s="350" t="str">
        <f>IFERROR(VLOOKUP(Y731,CONTROLES!$A$6:$Y$25,24,FALSE),"")</f>
        <v/>
      </c>
      <c r="AP731" s="350" t="str">
        <f>IFERROR(VLOOKUP(Z731,CONTROLES!$A$6:$Y$25,24,FALSE),"")</f>
        <v/>
      </c>
      <c r="AQ731" s="350" t="str">
        <f>IFERROR(VLOOKUP(AA731,CONTROLES!$A$6:$Y$25,24,FALSE),"")</f>
        <v/>
      </c>
      <c r="AR731" s="350" t="str">
        <f>IFERROR(VLOOKUP(AB731,CONTROLES!$A$6:$Y$25,24,FALSE),"")</f>
        <v/>
      </c>
      <c r="AS731" s="349" t="str">
        <f>IFERROR(VLOOKUP(Y731,CONTROLES!$A$6:$Y$25,5,FALSE),"")</f>
        <v/>
      </c>
      <c r="AT731" s="349" t="str">
        <f>IFERROR(VLOOKUP(Z731,CONTROLES!$A$6:$Y$25,5,FALSE),"")</f>
        <v/>
      </c>
      <c r="AU731" s="349" t="str">
        <f>IFERROR(VLOOKUP(AA731,CONTROLES!$A$6:$Y$25,5,FALSE),"")</f>
        <v/>
      </c>
      <c r="AV731" s="349" t="str">
        <f>IFERROR(VLOOKUP(AB731,CONTROLES!$A$6:$Y$25,5,FALSE),"")</f>
        <v/>
      </c>
      <c r="AW731" s="351">
        <f t="shared" si="223"/>
        <v>0</v>
      </c>
      <c r="AX731" s="351">
        <f t="shared" si="224"/>
        <v>0</v>
      </c>
      <c r="AY731" s="551"/>
      <c r="AZ731" s="460"/>
      <c r="BA731" s="552"/>
      <c r="BB731" s="458"/>
      <c r="BC731" s="460"/>
      <c r="BD731" s="462"/>
      <c r="BE731" s="526"/>
      <c r="BF731" s="630"/>
      <c r="BG731" s="620"/>
      <c r="BH731" s="554"/>
      <c r="BI731" s="530"/>
      <c r="BJ731" s="475"/>
      <c r="BK731" s="475"/>
    </row>
    <row r="732" spans="1:63" ht="14.25" customHeight="1" x14ac:dyDescent="0.25">
      <c r="A732" s="429">
        <f t="shared" ref="A732" si="233">A725+1</f>
        <v>104</v>
      </c>
      <c r="B732" s="661" t="s">
        <v>950</v>
      </c>
      <c r="C732" s="649" t="s">
        <v>767</v>
      </c>
      <c r="D732" s="516" t="s">
        <v>951</v>
      </c>
      <c r="E732" s="517" t="s">
        <v>952</v>
      </c>
      <c r="F732" s="657" t="s">
        <v>132</v>
      </c>
      <c r="G732" s="657" t="s">
        <v>133</v>
      </c>
      <c r="H732" s="657" t="s">
        <v>134</v>
      </c>
      <c r="I732" s="517"/>
      <c r="J732" s="160"/>
      <c r="K732" s="159"/>
      <c r="L732" s="657"/>
      <c r="M732" s="649" t="s">
        <v>160</v>
      </c>
      <c r="N732" s="650" t="s">
        <v>161</v>
      </c>
      <c r="O732" s="651" t="s">
        <v>162</v>
      </c>
      <c r="P732" s="651"/>
      <c r="Q732" s="651"/>
      <c r="R732" s="649" t="s">
        <v>243</v>
      </c>
      <c r="S732" s="162"/>
      <c r="T732" s="73">
        <f>IFERROR(VLOOKUP($S732,#REF!,2,FALSE),0)</f>
        <v>0</v>
      </c>
      <c r="U732" s="652"/>
      <c r="V732" s="647">
        <f>IFERROR(VLOOKUP($U732,#REF!,2,FALSE),0)</f>
        <v>0</v>
      </c>
      <c r="W732" s="647">
        <f t="shared" ref="W732" si="234">MAX($T732:$T738)*V732</f>
        <v>0</v>
      </c>
      <c r="X732" s="493" t="b">
        <f t="shared" ref="X732" si="235">IF(OR(W732="11",W732="12",W732="21",W732="22",W732="31"),"BAJO",IF(OR(W732="13",W732="23",W732="32",W732="41"),"LEVE",IF(OR(W732="14",W732="15",W732="24",W732="33",W732="43",W732="42",W732="52",W732="51"),"MODERADO",IF(OR(W732="25",W732="34",W732="35",W732="44",W732="45",W732="53",W732="54",W732="55"),"IMPORTANTE"))))</f>
        <v>0</v>
      </c>
      <c r="Y732" s="63"/>
      <c r="Z732" s="63"/>
      <c r="AA732" s="63"/>
      <c r="AB732" s="63"/>
      <c r="AC732" s="63"/>
      <c r="AD732" s="63"/>
      <c r="AE732" s="63"/>
      <c r="AF732" s="63"/>
      <c r="AG732" s="63"/>
      <c r="AH732" s="63"/>
      <c r="AI732" s="63"/>
      <c r="AJ732" s="63"/>
      <c r="AK732" s="63"/>
      <c r="AL732" s="63" t="str">
        <f>IFERROR(VLOOKUP(AB732,[1]CONTROLES!$A$5:$Y$200,2,FALSE),"")</f>
        <v/>
      </c>
      <c r="AM732" s="63"/>
      <c r="AN732" s="63"/>
      <c r="AO732" s="163" t="str">
        <f>IFERROR(VLOOKUP(Y732,CONTROLES!$A$6:$Y$25,24,FALSE),"")</f>
        <v/>
      </c>
      <c r="AP732" s="163" t="str">
        <f>IFERROR(VLOOKUP(Z732,CONTROLES!$A$6:$Y$25,24,FALSE),"")</f>
        <v/>
      </c>
      <c r="AQ732" s="163" t="str">
        <f>IFERROR(VLOOKUP(AA732,CONTROLES!$A$6:$Y$25,24,FALSE),"")</f>
        <v/>
      </c>
      <c r="AR732" s="163" t="str">
        <f>IFERROR(VLOOKUP(AB732,CONTROLES!$A$6:$Y$25,24,FALSE),"")</f>
        <v/>
      </c>
      <c r="AS732" s="72" t="str">
        <f>IFERROR(VLOOKUP(Y732,CONTROLES!$A$6:$Y$25,5,FALSE),"")</f>
        <v/>
      </c>
      <c r="AT732" s="72" t="str">
        <f>IFERROR(VLOOKUP(Z732,CONTROLES!$A$6:$Y$25,5,FALSE),"")</f>
        <v/>
      </c>
      <c r="AU732" s="72" t="str">
        <f>IFERROR(VLOOKUP(AA732,CONTROLES!$A$6:$Y$25,5,FALSE),"")</f>
        <v/>
      </c>
      <c r="AV732" s="72" t="str">
        <f>IFERROR(VLOOKUP(AB732,CONTROLES!$A$6:$Y$25,5,FALSE),"")</f>
        <v/>
      </c>
      <c r="AW732" s="143">
        <f t="shared" si="223"/>
        <v>0</v>
      </c>
      <c r="AX732" s="143">
        <f t="shared" si="224"/>
        <v>0</v>
      </c>
      <c r="AY732" s="522" t="str">
        <f t="shared" ref="AY732" si="236">IF(MAX(AX732:AX738)&gt;MAX(BF732:BF738),"Consecuencia",IF(MAX(AX732:AX738)&gt;MAX(BF732:BF738),"Probabilidad",""))</f>
        <v/>
      </c>
      <c r="AZ732" s="510">
        <f t="shared" ref="AZ732" si="237">IF(AY732="Probabilidad",MAX(BF732:BF738),MAX(AX732:AX738))</f>
        <v>0</v>
      </c>
      <c r="BA732" s="506" t="str" cm="1">
        <f t="array" ref="BA732">IF(OR(AY732="Consecuencia",AY732="Probabilidad"),IF(AZ732&lt;[1]CONTROLES!$AA$16:$AB$16,IF(AND(AZ732&gt;=[1]CONTROLES!$AA$15,AZ732&lt;[1]CONTROLES!$AB$15),[1]CONTROLES!$AC$15,IF(AND(AZ732&gt;=[1]CONTROLES!$AA$14,AZ732&lt;[1]CONTROLES!$AB$14),[1]CONTROLES!$AC$14,IF(AND(AZ732&gt;=[1]CONTROLES!$AA$13,AZ732&lt;[1]CONTROLES!$AB$13),[1]CONTROLES!$AC$13,IF(AND(AZ732&gt;=[1]CONTROLES!$AA$12,AZ732&lt;=[1]CONTROLES!$AB$12),[1]CONTROLES!$AC$12))))),"")</f>
        <v/>
      </c>
      <c r="BB732" s="508" t="s">
        <v>144</v>
      </c>
      <c r="BC732" s="510">
        <f>VLOOKUP(BB732,[1]TABLAS!$A$10:$B$14,2,FALSE)</f>
        <v>5</v>
      </c>
      <c r="BD732" s="512" t="s">
        <v>211</v>
      </c>
      <c r="BE732" s="493">
        <f>VLOOKUP(BD732,[1]TABLAS!$A$2:$B$6,2,FALSE)</f>
        <v>2</v>
      </c>
      <c r="BF732" s="642" t="str">
        <f t="shared" ref="BF732" si="238">BC732&amp;BE732</f>
        <v>52</v>
      </c>
      <c r="BG732" s="645" t="str">
        <f t="shared" ref="BG732" si="239">IF(OR(BF732="11",BF732="12",BF732="21",BF732="22",BF732="31"),"BAJO",IF(OR(BF732="13",BF732="23",BF732="32",BF732="41"),"LEVE",IF(OR(BF732="14",BF732="15",BF732="24",BF732="33",BF732="43",BF732="42",BF732="52",BF732="51"),"MODERADO",IF(OR(BF732="25",BF732="34",BF732="35",BF732="44",BF732="45",BF732="53",BF732="54",BF732="55"),"IMPORTANTE",""))))</f>
        <v>MODERADO</v>
      </c>
      <c r="BH732" s="532" t="s">
        <v>148</v>
      </c>
      <c r="BI732" s="514" t="s">
        <v>189</v>
      </c>
      <c r="BJ732" s="516" t="str">
        <f t="shared" ref="BJ732" si="240">IF(BH732="SI","NO","SI")</f>
        <v>NO</v>
      </c>
      <c r="BK732" s="516"/>
    </row>
    <row r="733" spans="1:63" ht="14.25" customHeight="1" x14ac:dyDescent="0.25">
      <c r="A733" s="429"/>
      <c r="B733" s="662"/>
      <c r="C733" s="649"/>
      <c r="D733" s="516"/>
      <c r="E733" s="563"/>
      <c r="F733" s="657"/>
      <c r="G733" s="657"/>
      <c r="H733" s="657"/>
      <c r="I733" s="563"/>
      <c r="J733" s="160"/>
      <c r="K733" s="159"/>
      <c r="L733" s="657"/>
      <c r="M733" s="649"/>
      <c r="N733" s="650"/>
      <c r="O733" s="651"/>
      <c r="P733" s="651"/>
      <c r="Q733" s="651"/>
      <c r="R733" s="649"/>
      <c r="S733" s="162"/>
      <c r="T733" s="73">
        <f>IFERROR(VLOOKUP($S733,#REF!,2,FALSE),0)</f>
        <v>0</v>
      </c>
      <c r="U733" s="652"/>
      <c r="V733" s="647"/>
      <c r="W733" s="647"/>
      <c r="X733" s="493"/>
      <c r="Y733" s="63"/>
      <c r="Z733" s="63"/>
      <c r="AA733" s="63"/>
      <c r="AB733" s="63"/>
      <c r="AC733" s="63"/>
      <c r="AD733" s="63"/>
      <c r="AE733" s="63"/>
      <c r="AF733" s="63"/>
      <c r="AG733" s="63"/>
      <c r="AH733" s="63"/>
      <c r="AI733" s="63"/>
      <c r="AJ733" s="63"/>
      <c r="AK733" s="63"/>
      <c r="AL733" s="63" t="str">
        <f>IFERROR(VLOOKUP(AB733,[1]CONTROLES!$A$5:$Y$200,2,FALSE),"")</f>
        <v/>
      </c>
      <c r="AM733" s="63"/>
      <c r="AN733" s="63"/>
      <c r="AO733" s="163" t="str">
        <f>IFERROR(VLOOKUP(Y733,CONTROLES!$A$6:$Y$25,24,FALSE),"")</f>
        <v/>
      </c>
      <c r="AP733" s="163" t="str">
        <f>IFERROR(VLOOKUP(Z733,CONTROLES!$A$6:$Y$25,24,FALSE),"")</f>
        <v/>
      </c>
      <c r="AQ733" s="163" t="str">
        <f>IFERROR(VLOOKUP(AA733,CONTROLES!$A$6:$Y$25,24,FALSE),"")</f>
        <v/>
      </c>
      <c r="AR733" s="163" t="str">
        <f>IFERROR(VLOOKUP(AB733,CONTROLES!$A$6:$Y$25,24,FALSE),"")</f>
        <v/>
      </c>
      <c r="AS733" s="72" t="str">
        <f>IFERROR(VLOOKUP(Y733,CONTROLES!$A$6:$Y$25,5,FALSE),"")</f>
        <v/>
      </c>
      <c r="AT733" s="72" t="str">
        <f>IFERROR(VLOOKUP(Z733,CONTROLES!$A$6:$Y$25,5,FALSE),"")</f>
        <v/>
      </c>
      <c r="AU733" s="72" t="str">
        <f>IFERROR(VLOOKUP(AA733,CONTROLES!$A$6:$Y$25,5,FALSE),"")</f>
        <v/>
      </c>
      <c r="AV733" s="72" t="str">
        <f>IFERROR(VLOOKUP(AB733,CONTROLES!$A$6:$Y$25,5,FALSE),"")</f>
        <v/>
      </c>
      <c r="AW733" s="143">
        <f t="shared" si="223"/>
        <v>0</v>
      </c>
      <c r="AX733" s="143">
        <f t="shared" si="224"/>
        <v>0</v>
      </c>
      <c r="AY733" s="523"/>
      <c r="AZ733" s="510"/>
      <c r="BA733" s="507"/>
      <c r="BB733" s="508"/>
      <c r="BC733" s="510"/>
      <c r="BD733" s="512"/>
      <c r="BE733" s="493"/>
      <c r="BF733" s="643"/>
      <c r="BG733" s="645"/>
      <c r="BH733" s="533"/>
      <c r="BI733" s="514"/>
      <c r="BJ733" s="516"/>
      <c r="BK733" s="516"/>
    </row>
    <row r="734" spans="1:63" ht="14.25" customHeight="1" x14ac:dyDescent="0.25">
      <c r="A734" s="429"/>
      <c r="B734" s="662"/>
      <c r="C734" s="649"/>
      <c r="D734" s="516"/>
      <c r="E734" s="563"/>
      <c r="F734" s="657"/>
      <c r="G734" s="657"/>
      <c r="H734" s="657"/>
      <c r="I734" s="563"/>
      <c r="J734" s="160"/>
      <c r="K734" s="159"/>
      <c r="L734" s="657"/>
      <c r="M734" s="649"/>
      <c r="N734" s="650"/>
      <c r="O734" s="651"/>
      <c r="P734" s="651"/>
      <c r="Q734" s="651"/>
      <c r="R734" s="649"/>
      <c r="S734" s="162"/>
      <c r="T734" s="73">
        <f>IFERROR(VLOOKUP($S734,#REF!,2,FALSE),0)</f>
        <v>0</v>
      </c>
      <c r="U734" s="652"/>
      <c r="V734" s="647"/>
      <c r="W734" s="647"/>
      <c r="X734" s="493"/>
      <c r="Y734" s="63"/>
      <c r="Z734" s="63"/>
      <c r="AA734" s="63"/>
      <c r="AB734" s="63"/>
      <c r="AC734" s="63"/>
      <c r="AD734" s="63"/>
      <c r="AE734" s="63"/>
      <c r="AF734" s="63"/>
      <c r="AG734" s="63"/>
      <c r="AH734" s="63"/>
      <c r="AI734" s="63"/>
      <c r="AJ734" s="63"/>
      <c r="AK734" s="63"/>
      <c r="AL734" s="63" t="str">
        <f>IFERROR(VLOOKUP(AB734,[1]CONTROLES!$A$5:$Y$200,2,FALSE),"")</f>
        <v/>
      </c>
      <c r="AM734" s="63"/>
      <c r="AN734" s="63"/>
      <c r="AO734" s="163" t="str">
        <f>IFERROR(VLOOKUP(Y734,CONTROLES!$A$6:$Y$25,24,FALSE),"")</f>
        <v/>
      </c>
      <c r="AP734" s="163" t="str">
        <f>IFERROR(VLOOKUP(Z734,CONTROLES!$A$6:$Y$25,24,FALSE),"")</f>
        <v/>
      </c>
      <c r="AQ734" s="163" t="str">
        <f>IFERROR(VLOOKUP(AA734,CONTROLES!$A$6:$Y$25,24,FALSE),"")</f>
        <v/>
      </c>
      <c r="AR734" s="163" t="str">
        <f>IFERROR(VLOOKUP(AB734,CONTROLES!$A$6:$Y$25,24,FALSE),"")</f>
        <v/>
      </c>
      <c r="AS734" s="72" t="str">
        <f>IFERROR(VLOOKUP(Y734,CONTROLES!$A$6:$Y$25,5,FALSE),"")</f>
        <v/>
      </c>
      <c r="AT734" s="72" t="str">
        <f>IFERROR(VLOOKUP(Z734,CONTROLES!$A$6:$Y$25,5,FALSE),"")</f>
        <v/>
      </c>
      <c r="AU734" s="72" t="str">
        <f>IFERROR(VLOOKUP(AA734,CONTROLES!$A$6:$Y$25,5,FALSE),"")</f>
        <v/>
      </c>
      <c r="AV734" s="72" t="str">
        <f>IFERROR(VLOOKUP(AB734,CONTROLES!$A$6:$Y$25,5,FALSE),"")</f>
        <v/>
      </c>
      <c r="AW734" s="143">
        <f t="shared" si="223"/>
        <v>0</v>
      </c>
      <c r="AX734" s="143">
        <f t="shared" si="224"/>
        <v>0</v>
      </c>
      <c r="AY734" s="523"/>
      <c r="AZ734" s="510"/>
      <c r="BA734" s="507"/>
      <c r="BB734" s="508"/>
      <c r="BC734" s="510"/>
      <c r="BD734" s="512"/>
      <c r="BE734" s="493"/>
      <c r="BF734" s="643"/>
      <c r="BG734" s="645"/>
      <c r="BH734" s="533"/>
      <c r="BI734" s="514"/>
      <c r="BJ734" s="516"/>
      <c r="BK734" s="516"/>
    </row>
    <row r="735" spans="1:63" ht="14.25" customHeight="1" x14ac:dyDescent="0.25">
      <c r="A735" s="429"/>
      <c r="B735" s="662"/>
      <c r="C735" s="649"/>
      <c r="D735" s="516"/>
      <c r="E735" s="563"/>
      <c r="F735" s="657"/>
      <c r="G735" s="657"/>
      <c r="H735" s="657"/>
      <c r="I735" s="563"/>
      <c r="J735" s="160"/>
      <c r="K735" s="159"/>
      <c r="L735" s="657"/>
      <c r="M735" s="649"/>
      <c r="N735" s="650"/>
      <c r="O735" s="651"/>
      <c r="P735" s="651"/>
      <c r="Q735" s="651"/>
      <c r="R735" s="649"/>
      <c r="S735" s="162"/>
      <c r="T735" s="73">
        <f>IFERROR(VLOOKUP($S735,#REF!,2,FALSE),0)</f>
        <v>0</v>
      </c>
      <c r="U735" s="652"/>
      <c r="V735" s="647"/>
      <c r="W735" s="647"/>
      <c r="X735" s="493"/>
      <c r="Y735" s="63"/>
      <c r="Z735" s="63"/>
      <c r="AA735" s="63"/>
      <c r="AB735" s="63"/>
      <c r="AC735" s="63"/>
      <c r="AD735" s="63"/>
      <c r="AE735" s="63"/>
      <c r="AF735" s="63"/>
      <c r="AG735" s="63"/>
      <c r="AH735" s="63"/>
      <c r="AI735" s="63"/>
      <c r="AJ735" s="63"/>
      <c r="AK735" s="63"/>
      <c r="AL735" s="63" t="str">
        <f>IFERROR(VLOOKUP(AB735,[1]CONTROLES!$A$5:$Y$200,2,FALSE),"")</f>
        <v/>
      </c>
      <c r="AM735" s="63"/>
      <c r="AN735" s="63"/>
      <c r="AO735" s="163" t="str">
        <f>IFERROR(VLOOKUP(Y735,CONTROLES!$A$6:$Y$25,24,FALSE),"")</f>
        <v/>
      </c>
      <c r="AP735" s="163" t="str">
        <f>IFERROR(VLOOKUP(Z735,CONTROLES!$A$6:$Y$25,24,FALSE),"")</f>
        <v/>
      </c>
      <c r="AQ735" s="163" t="str">
        <f>IFERROR(VLOOKUP(AA735,CONTROLES!$A$6:$Y$25,24,FALSE),"")</f>
        <v/>
      </c>
      <c r="AR735" s="163" t="str">
        <f>IFERROR(VLOOKUP(AB735,CONTROLES!$A$6:$Y$25,24,FALSE),"")</f>
        <v/>
      </c>
      <c r="AS735" s="72" t="str">
        <f>IFERROR(VLOOKUP(Y735,CONTROLES!$A$6:$Y$25,5,FALSE),"")</f>
        <v/>
      </c>
      <c r="AT735" s="72" t="str">
        <f>IFERROR(VLOOKUP(Z735,CONTROLES!$A$6:$Y$25,5,FALSE),"")</f>
        <v/>
      </c>
      <c r="AU735" s="72" t="str">
        <f>IFERROR(VLOOKUP(AA735,CONTROLES!$A$6:$Y$25,5,FALSE),"")</f>
        <v/>
      </c>
      <c r="AV735" s="72" t="str">
        <f>IFERROR(VLOOKUP(AB735,CONTROLES!$A$6:$Y$25,5,FALSE),"")</f>
        <v/>
      </c>
      <c r="AW735" s="143">
        <f t="shared" si="223"/>
        <v>0</v>
      </c>
      <c r="AX735" s="143">
        <f t="shared" si="224"/>
        <v>0</v>
      </c>
      <c r="AY735" s="523"/>
      <c r="AZ735" s="510"/>
      <c r="BA735" s="507"/>
      <c r="BB735" s="508"/>
      <c r="BC735" s="510"/>
      <c r="BD735" s="512"/>
      <c r="BE735" s="493"/>
      <c r="BF735" s="643"/>
      <c r="BG735" s="645"/>
      <c r="BH735" s="533"/>
      <c r="BI735" s="514"/>
      <c r="BJ735" s="516"/>
      <c r="BK735" s="516"/>
    </row>
    <row r="736" spans="1:63" ht="14.25" customHeight="1" x14ac:dyDescent="0.25">
      <c r="A736" s="429"/>
      <c r="B736" s="662"/>
      <c r="C736" s="649"/>
      <c r="D736" s="516"/>
      <c r="E736" s="563"/>
      <c r="F736" s="657"/>
      <c r="G736" s="657"/>
      <c r="H736" s="657"/>
      <c r="I736" s="563"/>
      <c r="J736" s="160"/>
      <c r="K736" s="159"/>
      <c r="L736" s="657"/>
      <c r="M736" s="649"/>
      <c r="N736" s="650"/>
      <c r="O736" s="651"/>
      <c r="P736" s="651"/>
      <c r="Q736" s="651"/>
      <c r="R736" s="649"/>
      <c r="S736" s="162"/>
      <c r="T736" s="73">
        <f>IFERROR(VLOOKUP($S736,#REF!,2,FALSE),0)</f>
        <v>0</v>
      </c>
      <c r="U736" s="652"/>
      <c r="V736" s="647"/>
      <c r="W736" s="647"/>
      <c r="X736" s="493"/>
      <c r="Y736" s="63"/>
      <c r="Z736" s="63"/>
      <c r="AA736" s="63"/>
      <c r="AB736" s="63"/>
      <c r="AC736" s="63"/>
      <c r="AD736" s="63"/>
      <c r="AE736" s="63"/>
      <c r="AF736" s="63"/>
      <c r="AG736" s="63"/>
      <c r="AH736" s="63"/>
      <c r="AI736" s="63"/>
      <c r="AJ736" s="63"/>
      <c r="AK736" s="63"/>
      <c r="AL736" s="63" t="str">
        <f>IFERROR(VLOOKUP(AB736,[1]CONTROLES!$A$5:$Y$200,2,FALSE),"")</f>
        <v/>
      </c>
      <c r="AM736" s="63"/>
      <c r="AN736" s="63"/>
      <c r="AO736" s="163" t="str">
        <f>IFERROR(VLOOKUP(Y736,CONTROLES!$A$6:$Y$25,24,FALSE),"")</f>
        <v/>
      </c>
      <c r="AP736" s="163" t="str">
        <f>IFERROR(VLOOKUP(Z736,CONTROLES!$A$6:$Y$25,24,FALSE),"")</f>
        <v/>
      </c>
      <c r="AQ736" s="163" t="str">
        <f>IFERROR(VLOOKUP(AA736,CONTROLES!$A$6:$Y$25,24,FALSE),"")</f>
        <v/>
      </c>
      <c r="AR736" s="163" t="str">
        <f>IFERROR(VLOOKUP(AB736,CONTROLES!$A$6:$Y$25,24,FALSE),"")</f>
        <v/>
      </c>
      <c r="AS736" s="72" t="str">
        <f>IFERROR(VLOOKUP(Y736,CONTROLES!$A$6:$Y$25,5,FALSE),"")</f>
        <v/>
      </c>
      <c r="AT736" s="72" t="str">
        <f>IFERROR(VLOOKUP(Z736,CONTROLES!$A$6:$Y$25,5,FALSE),"")</f>
        <v/>
      </c>
      <c r="AU736" s="72" t="str">
        <f>IFERROR(VLOOKUP(AA736,CONTROLES!$A$6:$Y$25,5,FALSE),"")</f>
        <v/>
      </c>
      <c r="AV736" s="72" t="str">
        <f>IFERROR(VLOOKUP(AB736,CONTROLES!$A$6:$Y$25,5,FALSE),"")</f>
        <v/>
      </c>
      <c r="AW736" s="143">
        <f t="shared" si="223"/>
        <v>0</v>
      </c>
      <c r="AX736" s="143">
        <f t="shared" si="224"/>
        <v>0</v>
      </c>
      <c r="AY736" s="523"/>
      <c r="AZ736" s="510"/>
      <c r="BA736" s="507"/>
      <c r="BB736" s="508"/>
      <c r="BC736" s="510"/>
      <c r="BD736" s="512"/>
      <c r="BE736" s="493"/>
      <c r="BF736" s="643"/>
      <c r="BG736" s="645"/>
      <c r="BH736" s="533"/>
      <c r="BI736" s="514"/>
      <c r="BJ736" s="516"/>
      <c r="BK736" s="516"/>
    </row>
    <row r="737" spans="1:63" ht="14.25" customHeight="1" x14ac:dyDescent="0.25">
      <c r="A737" s="429"/>
      <c r="B737" s="662"/>
      <c r="C737" s="649"/>
      <c r="D737" s="516"/>
      <c r="E737" s="563"/>
      <c r="F737" s="657"/>
      <c r="G737" s="657"/>
      <c r="H737" s="657"/>
      <c r="I737" s="563"/>
      <c r="J737" s="160"/>
      <c r="K737" s="159"/>
      <c r="L737" s="657"/>
      <c r="M737" s="649"/>
      <c r="N737" s="650"/>
      <c r="O737" s="651"/>
      <c r="P737" s="651"/>
      <c r="Q737" s="651"/>
      <c r="R737" s="649"/>
      <c r="S737" s="162"/>
      <c r="T737" s="73">
        <f>IFERROR(VLOOKUP($S737,#REF!,2,FALSE),0)</f>
        <v>0</v>
      </c>
      <c r="U737" s="652"/>
      <c r="V737" s="647"/>
      <c r="W737" s="647"/>
      <c r="X737" s="493"/>
      <c r="Y737" s="63"/>
      <c r="Z737" s="63"/>
      <c r="AA737" s="63"/>
      <c r="AB737" s="63"/>
      <c r="AC737" s="63"/>
      <c r="AD737" s="63"/>
      <c r="AE737" s="63"/>
      <c r="AF737" s="63"/>
      <c r="AG737" s="63"/>
      <c r="AH737" s="63"/>
      <c r="AI737" s="63"/>
      <c r="AJ737" s="63"/>
      <c r="AK737" s="63"/>
      <c r="AL737" s="63" t="str">
        <f>IFERROR(VLOOKUP(AB737,[1]CONTROLES!$A$5:$Y$200,2,FALSE),"")</f>
        <v/>
      </c>
      <c r="AM737" s="63"/>
      <c r="AN737" s="63"/>
      <c r="AO737" s="163" t="str">
        <f>IFERROR(VLOOKUP(Y737,CONTROLES!$A$6:$Y$25,24,FALSE),"")</f>
        <v/>
      </c>
      <c r="AP737" s="163" t="str">
        <f>IFERROR(VLOOKUP(Z737,CONTROLES!$A$6:$Y$25,24,FALSE),"")</f>
        <v/>
      </c>
      <c r="AQ737" s="163" t="str">
        <f>IFERROR(VLOOKUP(AA737,CONTROLES!$A$6:$Y$25,24,FALSE),"")</f>
        <v/>
      </c>
      <c r="AR737" s="163" t="str">
        <f>IFERROR(VLOOKUP(AB737,CONTROLES!$A$6:$Y$25,24,FALSE),"")</f>
        <v/>
      </c>
      <c r="AS737" s="72" t="str">
        <f>IFERROR(VLOOKUP(Y737,CONTROLES!$A$6:$Y$25,5,FALSE),"")</f>
        <v/>
      </c>
      <c r="AT737" s="72" t="str">
        <f>IFERROR(VLOOKUP(Z737,CONTROLES!$A$6:$Y$25,5,FALSE),"")</f>
        <v/>
      </c>
      <c r="AU737" s="72" t="str">
        <f>IFERROR(VLOOKUP(AA737,CONTROLES!$A$6:$Y$25,5,FALSE),"")</f>
        <v/>
      </c>
      <c r="AV737" s="72" t="str">
        <f>IFERROR(VLOOKUP(AB737,CONTROLES!$A$6:$Y$25,5,FALSE),"")</f>
        <v/>
      </c>
      <c r="AW737" s="143">
        <f t="shared" si="223"/>
        <v>0</v>
      </c>
      <c r="AX737" s="143">
        <f t="shared" si="224"/>
        <v>0</v>
      </c>
      <c r="AY737" s="523"/>
      <c r="AZ737" s="510"/>
      <c r="BA737" s="507"/>
      <c r="BB737" s="508"/>
      <c r="BC737" s="510"/>
      <c r="BD737" s="512"/>
      <c r="BE737" s="493"/>
      <c r="BF737" s="643"/>
      <c r="BG737" s="645"/>
      <c r="BH737" s="533"/>
      <c r="BI737" s="514"/>
      <c r="BJ737" s="516"/>
      <c r="BK737" s="516"/>
    </row>
    <row r="738" spans="1:63" ht="48.75" customHeight="1" x14ac:dyDescent="0.25">
      <c r="A738" s="429"/>
      <c r="B738" s="663"/>
      <c r="C738" s="649"/>
      <c r="D738" s="516"/>
      <c r="E738" s="562"/>
      <c r="F738" s="657"/>
      <c r="G738" s="657"/>
      <c r="H738" s="657"/>
      <c r="I738" s="562"/>
      <c r="J738" s="160"/>
      <c r="K738" s="159"/>
      <c r="L738" s="657"/>
      <c r="M738" s="649"/>
      <c r="N738" s="650"/>
      <c r="O738" s="651"/>
      <c r="P738" s="651"/>
      <c r="Q738" s="651"/>
      <c r="R738" s="649"/>
      <c r="S738" s="162"/>
      <c r="T738" s="73">
        <f>IFERROR(VLOOKUP($S738,#REF!,2,FALSE),0)</f>
        <v>0</v>
      </c>
      <c r="U738" s="652"/>
      <c r="V738" s="647"/>
      <c r="W738" s="647"/>
      <c r="X738" s="493"/>
      <c r="Y738" s="63"/>
      <c r="Z738" s="63"/>
      <c r="AA738" s="63"/>
      <c r="AB738" s="63"/>
      <c r="AC738" s="63"/>
      <c r="AD738" s="63"/>
      <c r="AE738" s="63"/>
      <c r="AF738" s="63"/>
      <c r="AG738" s="63"/>
      <c r="AH738" s="63"/>
      <c r="AI738" s="63"/>
      <c r="AJ738" s="63"/>
      <c r="AK738" s="63"/>
      <c r="AL738" s="63" t="str">
        <f>IFERROR(VLOOKUP(AB738,[1]CONTROLES!$A$5:$Y$200,2,FALSE),"")</f>
        <v/>
      </c>
      <c r="AM738" s="63"/>
      <c r="AN738" s="63"/>
      <c r="AO738" s="163" t="str">
        <f>IFERROR(VLOOKUP(Y738,CONTROLES!$A$6:$Y$25,24,FALSE),"")</f>
        <v/>
      </c>
      <c r="AP738" s="163" t="str">
        <f>IFERROR(VLOOKUP(Z738,CONTROLES!$A$6:$Y$25,24,FALSE),"")</f>
        <v/>
      </c>
      <c r="AQ738" s="163" t="str">
        <f>IFERROR(VLOOKUP(AA738,CONTROLES!$A$6:$Y$25,24,FALSE),"")</f>
        <v/>
      </c>
      <c r="AR738" s="163" t="str">
        <f>IFERROR(VLOOKUP(AB738,CONTROLES!$A$6:$Y$25,24,FALSE),"")</f>
        <v/>
      </c>
      <c r="AS738" s="72" t="str">
        <f>IFERROR(VLOOKUP(Y738,CONTROLES!$A$6:$Y$25,5,FALSE),"")</f>
        <v/>
      </c>
      <c r="AT738" s="72" t="str">
        <f>IFERROR(VLOOKUP(Z738,CONTROLES!$A$6:$Y$25,5,FALSE),"")</f>
        <v/>
      </c>
      <c r="AU738" s="72" t="str">
        <f>IFERROR(VLOOKUP(AA738,CONTROLES!$A$6:$Y$25,5,FALSE),"")</f>
        <v/>
      </c>
      <c r="AV738" s="72" t="str">
        <f>IFERROR(VLOOKUP(AB738,CONTROLES!$A$6:$Y$25,5,FALSE),"")</f>
        <v/>
      </c>
      <c r="AW738" s="143">
        <f t="shared" si="223"/>
        <v>0</v>
      </c>
      <c r="AX738" s="143">
        <f t="shared" si="224"/>
        <v>0</v>
      </c>
      <c r="AY738" s="653"/>
      <c r="AZ738" s="510"/>
      <c r="BA738" s="648"/>
      <c r="BB738" s="508"/>
      <c r="BC738" s="510"/>
      <c r="BD738" s="512"/>
      <c r="BE738" s="493"/>
      <c r="BF738" s="644"/>
      <c r="BG738" s="645"/>
      <c r="BH738" s="646"/>
      <c r="BI738" s="514"/>
      <c r="BJ738" s="516"/>
      <c r="BK738" s="516"/>
    </row>
    <row r="739" spans="1:63" ht="14.25" customHeight="1" x14ac:dyDescent="0.25">
      <c r="A739" s="564">
        <f t="shared" ref="A739" si="241">A732+1</f>
        <v>105</v>
      </c>
      <c r="B739" s="565" t="s">
        <v>953</v>
      </c>
      <c r="C739" s="595" t="s">
        <v>767</v>
      </c>
      <c r="D739" s="475" t="s">
        <v>954</v>
      </c>
      <c r="E739" s="476" t="s">
        <v>955</v>
      </c>
      <c r="F739" s="636" t="s">
        <v>132</v>
      </c>
      <c r="G739" s="636" t="s">
        <v>133</v>
      </c>
      <c r="H739" s="636" t="s">
        <v>134</v>
      </c>
      <c r="I739" s="476" t="s">
        <v>956</v>
      </c>
      <c r="J739" s="346">
        <v>1</v>
      </c>
      <c r="K739" s="347" t="s">
        <v>957</v>
      </c>
      <c r="L739" s="595" t="s">
        <v>958</v>
      </c>
      <c r="M739" s="595" t="s">
        <v>160</v>
      </c>
      <c r="N739" s="622" t="s">
        <v>226</v>
      </c>
      <c r="O739" s="477" t="s">
        <v>313</v>
      </c>
      <c r="P739" s="477" t="s">
        <v>873</v>
      </c>
      <c r="Q739" s="477" t="s">
        <v>227</v>
      </c>
      <c r="R739" s="595" t="s">
        <v>228</v>
      </c>
      <c r="S739" s="348" t="s">
        <v>164</v>
      </c>
      <c r="T739" s="348">
        <f>IFERROR(VLOOKUP($S739,#REF!,2,FALSE),0)</f>
        <v>0</v>
      </c>
      <c r="U739" s="477" t="s">
        <v>391</v>
      </c>
      <c r="V739" s="524">
        <f>IFERROR(VLOOKUP($U739,#REF!,2,FALSE),0)</f>
        <v>0</v>
      </c>
      <c r="W739" s="524">
        <f t="shared" ref="W739" si="242">MAX($T739:$T745)*V739</f>
        <v>0</v>
      </c>
      <c r="X739" s="526" t="b">
        <f t="shared" ref="X739" si="243">IF(OR(W739="11",W739="12",W739="21",W739="22",W739="31"),"BAJO",IF(OR(W739="13",W739="23",W739="32",W739="41"),"LEVE",IF(OR(W739="14",W739="15",W739="24",W739="33",W739="43",W739="42",W739="52",W739="51"),"MODERADO",IF(OR(W739="25",W739="34",W739="35",W739="44",W739="45",W739="53",W739="54",W739="55"),"IMPORTANTE"))))</f>
        <v>0</v>
      </c>
      <c r="Y739" s="349">
        <v>188</v>
      </c>
      <c r="Z739" s="349"/>
      <c r="AA739" s="349"/>
      <c r="AB739" s="349"/>
      <c r="AC739" s="349"/>
      <c r="AD739" s="349"/>
      <c r="AE739" s="349"/>
      <c r="AF739" s="349"/>
      <c r="AG739" s="349"/>
      <c r="AH739" s="349"/>
      <c r="AI739" s="349"/>
      <c r="AJ739" s="349"/>
      <c r="AK739" s="349"/>
      <c r="AL739" s="349" t="str">
        <f>IFERROR(VLOOKUP(AB739,[1]CONTROLES!$A$5:$Y$200,2,FALSE),"")</f>
        <v/>
      </c>
      <c r="AM739" s="349"/>
      <c r="AN739" s="349"/>
      <c r="AO739" s="350" t="str">
        <f>IFERROR(VLOOKUP(Y739,CONTROLES!$A$6:$Y$25,24,FALSE),"")</f>
        <v/>
      </c>
      <c r="AP739" s="350" t="str">
        <f>IFERROR(VLOOKUP(Z739,CONTROLES!$A$6:$Y$25,24,FALSE),"")</f>
        <v/>
      </c>
      <c r="AQ739" s="350" t="str">
        <f>IFERROR(VLOOKUP(AA739,CONTROLES!$A$6:$Y$25,24,FALSE),"")</f>
        <v/>
      </c>
      <c r="AR739" s="350" t="str">
        <f>IFERROR(VLOOKUP(AB739,CONTROLES!$A$6:$Y$25,24,FALSE),"")</f>
        <v/>
      </c>
      <c r="AS739" s="349" t="str">
        <f>IFERROR(VLOOKUP(Y739,CONTROLES!$A$6:$Y$25,5,FALSE),"")</f>
        <v/>
      </c>
      <c r="AT739" s="349" t="str">
        <f>IFERROR(VLOOKUP(Z739,CONTROLES!$A$6:$Y$25,5,FALSE),"")</f>
        <v/>
      </c>
      <c r="AU739" s="349" t="str">
        <f>IFERROR(VLOOKUP(AA739,CONTROLES!$A$6:$Y$25,5,FALSE),"")</f>
        <v/>
      </c>
      <c r="AV739" s="349" t="str">
        <f>IFERROR(VLOOKUP(AB739,CONTROLES!$A$6:$Y$25,5,FALSE),"")</f>
        <v/>
      </c>
      <c r="AW739" s="351">
        <f t="shared" si="223"/>
        <v>0</v>
      </c>
      <c r="AX739" s="351">
        <f t="shared" si="224"/>
        <v>0</v>
      </c>
      <c r="AY739" s="528" t="str">
        <f t="shared" ref="AY739" si="244">IF(MAX(AX739:AX745)&gt;MAX(BF739:BF745),"Consecuencia",IF(MAX(AX739:AX745)&gt;MAX(BF739:BF745),"Probabilidad",""))</f>
        <v/>
      </c>
      <c r="AZ739" s="460">
        <f t="shared" ref="AZ739" si="245">IF(AY739="Probabilidad",MAX(BF739:BF745),MAX(AX739:AX745))</f>
        <v>0</v>
      </c>
      <c r="BA739" s="456" t="str" cm="1">
        <f t="array" ref="BA739">IF(OR(AY739="Consecuencia",AY739="Probabilidad"),IF(AZ739&lt;[1]CONTROLES!$AA$16:$AB$16,IF(AND(AZ739&gt;=[1]CONTROLES!$AA$15,AZ739&lt;[1]CONTROLES!$AB$15),[1]CONTROLES!$AC$15,IF(AND(AZ739&gt;=[1]CONTROLES!$AA$14,AZ739&lt;[1]CONTROLES!$AB$14),[1]CONTROLES!$AC$14,IF(AND(AZ739&gt;=[1]CONTROLES!$AA$13,AZ739&lt;[1]CONTROLES!$AB$13),[1]CONTROLES!$AC$13,IF(AND(AZ739&gt;=[1]CONTROLES!$AA$12,AZ739&lt;=[1]CONTROLES!$AB$12),[1]CONTROLES!$AC$12))))),"")</f>
        <v/>
      </c>
      <c r="BB739" s="458" t="s">
        <v>144</v>
      </c>
      <c r="BC739" s="460">
        <f>VLOOKUP(BB739,[1]TABLAS!$A$10:$B$14,2,FALSE)</f>
        <v>5</v>
      </c>
      <c r="BD739" s="462" t="s">
        <v>211</v>
      </c>
      <c r="BE739" s="526">
        <f>VLOOKUP(BD739,[1]TABLAS!$A$2:$B$6,2,FALSE)</f>
        <v>2</v>
      </c>
      <c r="BF739" s="618" t="str">
        <f t="shared" ref="BF739" si="246">BC739&amp;BE739</f>
        <v>52</v>
      </c>
      <c r="BG739" s="620" t="str">
        <f t="shared" ref="BG739" si="247">IF(OR(BF739="11",BF739="12",BF739="21",BF739="22",BF739="31"),"BAJO",IF(OR(BF739="13",BF739="23",BF739="32",BF739="41"),"LEVE",IF(OR(BF739="14",BF739="15",BF739="24",BF739="33",BF739="43",BF739="42",BF739="52",BF739="51"),"MODERADO",IF(OR(BF739="25",BF739="34",BF739="35",BF739="44",BF739="45",BF739="53",BF739="54",BF739="55"),"IMPORTANTE",""))))</f>
        <v>MODERADO</v>
      </c>
      <c r="BH739" s="491" t="s">
        <v>148</v>
      </c>
      <c r="BI739" s="530" t="s">
        <v>189</v>
      </c>
      <c r="BJ739" s="475" t="str">
        <f t="shared" ref="BJ739" si="248">IF(BH739="SI","NO","SI")</f>
        <v>NO</v>
      </c>
      <c r="BK739" s="475"/>
    </row>
    <row r="740" spans="1:63" ht="14.25" customHeight="1" x14ac:dyDescent="0.25">
      <c r="A740" s="564"/>
      <c r="B740" s="566"/>
      <c r="C740" s="595"/>
      <c r="D740" s="475"/>
      <c r="E740" s="481"/>
      <c r="F740" s="636"/>
      <c r="G740" s="636"/>
      <c r="H740" s="636"/>
      <c r="I740" s="481"/>
      <c r="J740" s="346">
        <v>2</v>
      </c>
      <c r="K740" s="347" t="s">
        <v>959</v>
      </c>
      <c r="L740" s="595"/>
      <c r="M740" s="595"/>
      <c r="N740" s="622"/>
      <c r="O740" s="477"/>
      <c r="P740" s="477"/>
      <c r="Q740" s="477"/>
      <c r="R740" s="595"/>
      <c r="S740" s="348" t="s">
        <v>164</v>
      </c>
      <c r="T740" s="348">
        <f>IFERROR(VLOOKUP($S740,#REF!,2,FALSE),0)</f>
        <v>0</v>
      </c>
      <c r="U740" s="477"/>
      <c r="V740" s="524"/>
      <c r="W740" s="524"/>
      <c r="X740" s="526"/>
      <c r="Y740" s="349">
        <v>188</v>
      </c>
      <c r="Z740" s="349"/>
      <c r="AA740" s="349"/>
      <c r="AB740" s="349"/>
      <c r="AC740" s="349"/>
      <c r="AD740" s="349"/>
      <c r="AE740" s="349"/>
      <c r="AF740" s="349"/>
      <c r="AG740" s="349"/>
      <c r="AH740" s="349"/>
      <c r="AI740" s="349"/>
      <c r="AJ740" s="349"/>
      <c r="AK740" s="349"/>
      <c r="AL740" s="349" t="str">
        <f>IFERROR(VLOOKUP(AB740,[1]CONTROLES!$A$5:$Y$200,2,FALSE),"")</f>
        <v/>
      </c>
      <c r="AM740" s="349"/>
      <c r="AN740" s="349"/>
      <c r="AO740" s="350" t="str">
        <f>IFERROR(VLOOKUP(Y740,CONTROLES!$A$6:$Y$25,24,FALSE),"")</f>
        <v/>
      </c>
      <c r="AP740" s="350" t="str">
        <f>IFERROR(VLOOKUP(Z740,CONTROLES!$A$6:$Y$25,24,FALSE),"")</f>
        <v/>
      </c>
      <c r="AQ740" s="350" t="str">
        <f>IFERROR(VLOOKUP(AA740,CONTROLES!$A$6:$Y$25,24,FALSE),"")</f>
        <v/>
      </c>
      <c r="AR740" s="350" t="str">
        <f>IFERROR(VLOOKUP(AB740,CONTROLES!$A$6:$Y$25,24,FALSE),"")</f>
        <v/>
      </c>
      <c r="AS740" s="349" t="str">
        <f>IFERROR(VLOOKUP(Y740,CONTROLES!$A$6:$Y$25,5,FALSE),"")</f>
        <v/>
      </c>
      <c r="AT740" s="349" t="str">
        <f>IFERROR(VLOOKUP(Z740,CONTROLES!$A$6:$Y$25,5,FALSE),"")</f>
        <v/>
      </c>
      <c r="AU740" s="349" t="str">
        <f>IFERROR(VLOOKUP(AA740,CONTROLES!$A$6:$Y$25,5,FALSE),"")</f>
        <v/>
      </c>
      <c r="AV740" s="349" t="str">
        <f>IFERROR(VLOOKUP(AB740,CONTROLES!$A$6:$Y$25,5,FALSE),"")</f>
        <v/>
      </c>
      <c r="AW740" s="351">
        <f t="shared" si="223"/>
        <v>0</v>
      </c>
      <c r="AX740" s="351">
        <f t="shared" si="224"/>
        <v>0</v>
      </c>
      <c r="AY740" s="529"/>
      <c r="AZ740" s="460"/>
      <c r="BA740" s="457"/>
      <c r="BB740" s="458"/>
      <c r="BC740" s="460"/>
      <c r="BD740" s="462"/>
      <c r="BE740" s="526"/>
      <c r="BF740" s="619"/>
      <c r="BG740" s="620"/>
      <c r="BH740" s="492"/>
      <c r="BI740" s="530"/>
      <c r="BJ740" s="475"/>
      <c r="BK740" s="475"/>
    </row>
    <row r="741" spans="1:63" ht="14.25" customHeight="1" x14ac:dyDescent="0.25">
      <c r="A741" s="564"/>
      <c r="B741" s="566"/>
      <c r="C741" s="595"/>
      <c r="D741" s="475"/>
      <c r="E741" s="481"/>
      <c r="F741" s="636"/>
      <c r="G741" s="636"/>
      <c r="H741" s="636"/>
      <c r="I741" s="481"/>
      <c r="J741" s="346">
        <v>3</v>
      </c>
      <c r="K741" s="347" t="s">
        <v>960</v>
      </c>
      <c r="L741" s="595"/>
      <c r="M741" s="595"/>
      <c r="N741" s="622"/>
      <c r="O741" s="477"/>
      <c r="P741" s="477"/>
      <c r="Q741" s="477"/>
      <c r="R741" s="595"/>
      <c r="S741" s="348" t="s">
        <v>164</v>
      </c>
      <c r="T741" s="348">
        <f>IFERROR(VLOOKUP($S741,#REF!,2,FALSE),0)</f>
        <v>0</v>
      </c>
      <c r="U741" s="477"/>
      <c r="V741" s="524"/>
      <c r="W741" s="524"/>
      <c r="X741" s="526"/>
      <c r="Y741" s="349">
        <v>189</v>
      </c>
      <c r="Z741" s="349">
        <v>3</v>
      </c>
      <c r="AA741" s="349"/>
      <c r="AB741" s="349"/>
      <c r="AC741" s="349"/>
      <c r="AD741" s="349"/>
      <c r="AE741" s="349"/>
      <c r="AF741" s="349"/>
      <c r="AG741" s="349"/>
      <c r="AH741" s="349"/>
      <c r="AI741" s="349"/>
      <c r="AJ741" s="349"/>
      <c r="AK741" s="349"/>
      <c r="AL741" s="349" t="str">
        <f>IFERROR(VLOOKUP(AB741,[1]CONTROLES!$A$5:$Y$200,2,FALSE),"")</f>
        <v/>
      </c>
      <c r="AM741" s="349"/>
      <c r="AN741" s="349"/>
      <c r="AO741" s="350" t="str">
        <f>IFERROR(VLOOKUP(Y741,CONTROLES!$A$6:$Y$25,24,FALSE),"")</f>
        <v/>
      </c>
      <c r="AP741" s="350">
        <f>IFERROR(VLOOKUP(Z741,CONTROLES!$A$6:$Y$25,24,FALSE),"")</f>
        <v>0.78</v>
      </c>
      <c r="AQ741" s="350" t="str">
        <f>IFERROR(VLOOKUP(AA741,CONTROLES!$A$6:$Y$25,24,FALSE),"")</f>
        <v/>
      </c>
      <c r="AR741" s="350" t="str">
        <f>IFERROR(VLOOKUP(AB741,CONTROLES!$A$6:$Y$25,24,FALSE),"")</f>
        <v/>
      </c>
      <c r="AS741" s="349" t="str">
        <f>IFERROR(VLOOKUP(Y741,CONTROLES!$A$6:$Y$25,5,FALSE),"")</f>
        <v/>
      </c>
      <c r="AT741" s="349" t="str">
        <f>IFERROR(VLOOKUP(Z741,CONTROLES!$A$6:$Y$25,5,FALSE),"")</f>
        <v>Probabilidad</v>
      </c>
      <c r="AU741" s="349" t="str">
        <f>IFERROR(VLOOKUP(AA741,CONTROLES!$A$6:$Y$25,5,FALSE),"")</f>
        <v/>
      </c>
      <c r="AV741" s="349" t="str">
        <f>IFERROR(VLOOKUP(AB741,CONTROLES!$A$6:$Y$25,5,FALSE),"")</f>
        <v/>
      </c>
      <c r="AW741" s="351">
        <f t="shared" si="223"/>
        <v>0.78</v>
      </c>
      <c r="AX741" s="351">
        <f t="shared" si="224"/>
        <v>0</v>
      </c>
      <c r="AY741" s="529"/>
      <c r="AZ741" s="460"/>
      <c r="BA741" s="457"/>
      <c r="BB741" s="458"/>
      <c r="BC741" s="460"/>
      <c r="BD741" s="462"/>
      <c r="BE741" s="526"/>
      <c r="BF741" s="619"/>
      <c r="BG741" s="620"/>
      <c r="BH741" s="492"/>
      <c r="BI741" s="530"/>
      <c r="BJ741" s="475"/>
      <c r="BK741" s="475"/>
    </row>
    <row r="742" spans="1:63" ht="14.25" customHeight="1" x14ac:dyDescent="0.25">
      <c r="A742" s="564"/>
      <c r="B742" s="566"/>
      <c r="C742" s="595"/>
      <c r="D742" s="475"/>
      <c r="E742" s="481"/>
      <c r="F742" s="636"/>
      <c r="G742" s="636"/>
      <c r="H742" s="636"/>
      <c r="I742" s="481"/>
      <c r="J742" s="346"/>
      <c r="K742" s="347"/>
      <c r="L742" s="595"/>
      <c r="M742" s="595"/>
      <c r="N742" s="622"/>
      <c r="O742" s="477"/>
      <c r="P742" s="477"/>
      <c r="Q742" s="477"/>
      <c r="R742" s="595"/>
      <c r="S742" s="348"/>
      <c r="T742" s="348">
        <f>IFERROR(VLOOKUP($S742,#REF!,2,FALSE),0)</f>
        <v>0</v>
      </c>
      <c r="U742" s="477"/>
      <c r="V742" s="524"/>
      <c r="W742" s="524"/>
      <c r="X742" s="526"/>
      <c r="Y742" s="349"/>
      <c r="Z742" s="349"/>
      <c r="AA742" s="349"/>
      <c r="AB742" s="349"/>
      <c r="AC742" s="349"/>
      <c r="AD742" s="349"/>
      <c r="AE742" s="349"/>
      <c r="AF742" s="349"/>
      <c r="AG742" s="349"/>
      <c r="AH742" s="349"/>
      <c r="AI742" s="349"/>
      <c r="AJ742" s="349"/>
      <c r="AK742" s="349"/>
      <c r="AL742" s="349" t="str">
        <f>IFERROR(VLOOKUP(AB742,[1]CONTROLES!$A$5:$Y$200,2,FALSE),"")</f>
        <v/>
      </c>
      <c r="AM742" s="349"/>
      <c r="AN742" s="349"/>
      <c r="AO742" s="350" t="str">
        <f>IFERROR(VLOOKUP(Y742,CONTROLES!$A$6:$Y$25,24,FALSE),"")</f>
        <v/>
      </c>
      <c r="AP742" s="350" t="str">
        <f>IFERROR(VLOOKUP(Z742,CONTROLES!$A$6:$Y$25,24,FALSE),"")</f>
        <v/>
      </c>
      <c r="AQ742" s="350" t="str">
        <f>IFERROR(VLOOKUP(AA742,CONTROLES!$A$6:$Y$25,24,FALSE),"")</f>
        <v/>
      </c>
      <c r="AR742" s="350" t="str">
        <f>IFERROR(VLOOKUP(AB742,CONTROLES!$A$6:$Y$25,24,FALSE),"")</f>
        <v/>
      </c>
      <c r="AS742" s="349" t="str">
        <f>IFERROR(VLOOKUP(Y742,CONTROLES!$A$6:$Y$25,5,FALSE),"")</f>
        <v/>
      </c>
      <c r="AT742" s="349" t="str">
        <f>IFERROR(VLOOKUP(Z742,CONTROLES!$A$6:$Y$25,5,FALSE),"")</f>
        <v/>
      </c>
      <c r="AU742" s="349" t="str">
        <f>IFERROR(VLOOKUP(AA742,CONTROLES!$A$6:$Y$25,5,FALSE),"")</f>
        <v/>
      </c>
      <c r="AV742" s="349" t="str">
        <f>IFERROR(VLOOKUP(AB742,CONTROLES!$A$6:$Y$25,5,FALSE),"")</f>
        <v/>
      </c>
      <c r="AW742" s="351">
        <f t="shared" si="223"/>
        <v>0</v>
      </c>
      <c r="AX742" s="351">
        <f t="shared" si="224"/>
        <v>0</v>
      </c>
      <c r="AY742" s="529"/>
      <c r="AZ742" s="460"/>
      <c r="BA742" s="457"/>
      <c r="BB742" s="458"/>
      <c r="BC742" s="460"/>
      <c r="BD742" s="462"/>
      <c r="BE742" s="526"/>
      <c r="BF742" s="619"/>
      <c r="BG742" s="620"/>
      <c r="BH742" s="492"/>
      <c r="BI742" s="530"/>
      <c r="BJ742" s="475"/>
      <c r="BK742" s="475"/>
    </row>
    <row r="743" spans="1:63" ht="14.25" customHeight="1" x14ac:dyDescent="0.25">
      <c r="A743" s="564"/>
      <c r="B743" s="566"/>
      <c r="C743" s="595"/>
      <c r="D743" s="475"/>
      <c r="E743" s="481"/>
      <c r="F743" s="636"/>
      <c r="G743" s="636"/>
      <c r="H743" s="636"/>
      <c r="I743" s="481"/>
      <c r="J743" s="346"/>
      <c r="K743" s="347"/>
      <c r="L743" s="595"/>
      <c r="M743" s="595"/>
      <c r="N743" s="622"/>
      <c r="O743" s="477"/>
      <c r="P743" s="477"/>
      <c r="Q743" s="477"/>
      <c r="R743" s="595"/>
      <c r="S743" s="348"/>
      <c r="T743" s="348">
        <f>IFERROR(VLOOKUP($S743,#REF!,2,FALSE),0)</f>
        <v>0</v>
      </c>
      <c r="U743" s="477"/>
      <c r="V743" s="524"/>
      <c r="W743" s="524"/>
      <c r="X743" s="526"/>
      <c r="Y743" s="349"/>
      <c r="Z743" s="349"/>
      <c r="AA743" s="349"/>
      <c r="AB743" s="349"/>
      <c r="AC743" s="349"/>
      <c r="AD743" s="349"/>
      <c r="AE743" s="349"/>
      <c r="AF743" s="349"/>
      <c r="AG743" s="349"/>
      <c r="AH743" s="349"/>
      <c r="AI743" s="349"/>
      <c r="AJ743" s="349"/>
      <c r="AK743" s="349"/>
      <c r="AL743" s="349" t="str">
        <f>IFERROR(VLOOKUP(AB743,[1]CONTROLES!$A$5:$Y$200,2,FALSE),"")</f>
        <v/>
      </c>
      <c r="AM743" s="349"/>
      <c r="AN743" s="349"/>
      <c r="AO743" s="350" t="str">
        <f>IFERROR(VLOOKUP(Y743,CONTROLES!$A$6:$Y$25,24,FALSE),"")</f>
        <v/>
      </c>
      <c r="AP743" s="350" t="str">
        <f>IFERROR(VLOOKUP(Z743,CONTROLES!$A$6:$Y$25,24,FALSE),"")</f>
        <v/>
      </c>
      <c r="AQ743" s="350" t="str">
        <f>IFERROR(VLOOKUP(AA743,CONTROLES!$A$6:$Y$25,24,FALSE),"")</f>
        <v/>
      </c>
      <c r="AR743" s="350" t="str">
        <f>IFERROR(VLOOKUP(AB743,CONTROLES!$A$6:$Y$25,24,FALSE),"")</f>
        <v/>
      </c>
      <c r="AS743" s="349" t="str">
        <f>IFERROR(VLOOKUP(Y743,CONTROLES!$A$6:$Y$25,5,FALSE),"")</f>
        <v/>
      </c>
      <c r="AT743" s="349" t="str">
        <f>IFERROR(VLOOKUP(Z743,CONTROLES!$A$6:$Y$25,5,FALSE),"")</f>
        <v/>
      </c>
      <c r="AU743" s="349" t="str">
        <f>IFERROR(VLOOKUP(AA743,CONTROLES!$A$6:$Y$25,5,FALSE),"")</f>
        <v/>
      </c>
      <c r="AV743" s="349" t="str">
        <f>IFERROR(VLOOKUP(AB743,CONTROLES!$A$6:$Y$25,5,FALSE),"")</f>
        <v/>
      </c>
      <c r="AW743" s="351">
        <f t="shared" si="223"/>
        <v>0</v>
      </c>
      <c r="AX743" s="351">
        <f t="shared" si="224"/>
        <v>0</v>
      </c>
      <c r="AY743" s="529"/>
      <c r="AZ743" s="460"/>
      <c r="BA743" s="457"/>
      <c r="BB743" s="458"/>
      <c r="BC743" s="460"/>
      <c r="BD743" s="462"/>
      <c r="BE743" s="526"/>
      <c r="BF743" s="619"/>
      <c r="BG743" s="620"/>
      <c r="BH743" s="492"/>
      <c r="BI743" s="530"/>
      <c r="BJ743" s="475"/>
      <c r="BK743" s="475"/>
    </row>
    <row r="744" spans="1:63" ht="14.25" customHeight="1" x14ac:dyDescent="0.25">
      <c r="A744" s="564"/>
      <c r="B744" s="566"/>
      <c r="C744" s="595"/>
      <c r="D744" s="475"/>
      <c r="E744" s="481"/>
      <c r="F744" s="636"/>
      <c r="G744" s="636"/>
      <c r="H744" s="636"/>
      <c r="I744" s="481"/>
      <c r="J744" s="346"/>
      <c r="K744" s="347"/>
      <c r="L744" s="595"/>
      <c r="M744" s="595"/>
      <c r="N744" s="622"/>
      <c r="O744" s="477"/>
      <c r="P744" s="477"/>
      <c r="Q744" s="477"/>
      <c r="R744" s="595"/>
      <c r="S744" s="348"/>
      <c r="T744" s="348">
        <f>IFERROR(VLOOKUP($S744,#REF!,2,FALSE),0)</f>
        <v>0</v>
      </c>
      <c r="U744" s="477"/>
      <c r="V744" s="524"/>
      <c r="W744" s="524"/>
      <c r="X744" s="526"/>
      <c r="Y744" s="349"/>
      <c r="Z744" s="349"/>
      <c r="AA744" s="349"/>
      <c r="AB744" s="349"/>
      <c r="AC744" s="349"/>
      <c r="AD744" s="349"/>
      <c r="AE744" s="349"/>
      <c r="AF744" s="349"/>
      <c r="AG744" s="349"/>
      <c r="AH744" s="349"/>
      <c r="AI744" s="349"/>
      <c r="AJ744" s="349"/>
      <c r="AK744" s="349"/>
      <c r="AL744" s="349" t="str">
        <f>IFERROR(VLOOKUP(AB744,[1]CONTROLES!$A$5:$Y$200,2,FALSE),"")</f>
        <v/>
      </c>
      <c r="AM744" s="349"/>
      <c r="AN744" s="349"/>
      <c r="AO744" s="350" t="str">
        <f>IFERROR(VLOOKUP(Y744,CONTROLES!$A$6:$Y$25,24,FALSE),"")</f>
        <v/>
      </c>
      <c r="AP744" s="350" t="str">
        <f>IFERROR(VLOOKUP(Z744,CONTROLES!$A$6:$Y$25,24,FALSE),"")</f>
        <v/>
      </c>
      <c r="AQ744" s="350" t="str">
        <f>IFERROR(VLOOKUP(AA744,CONTROLES!$A$6:$Y$25,24,FALSE),"")</f>
        <v/>
      </c>
      <c r="AR744" s="350" t="str">
        <f>IFERROR(VLOOKUP(AB744,CONTROLES!$A$6:$Y$25,24,FALSE),"")</f>
        <v/>
      </c>
      <c r="AS744" s="349" t="str">
        <f>IFERROR(VLOOKUP(Y744,CONTROLES!$A$6:$Y$25,5,FALSE),"")</f>
        <v/>
      </c>
      <c r="AT744" s="349" t="str">
        <f>IFERROR(VLOOKUP(Z744,CONTROLES!$A$6:$Y$25,5,FALSE),"")</f>
        <v/>
      </c>
      <c r="AU744" s="349" t="str">
        <f>IFERROR(VLOOKUP(AA744,CONTROLES!$A$6:$Y$25,5,FALSE),"")</f>
        <v/>
      </c>
      <c r="AV744" s="349" t="str">
        <f>IFERROR(VLOOKUP(AB744,CONTROLES!$A$6:$Y$25,5,FALSE),"")</f>
        <v/>
      </c>
      <c r="AW744" s="351">
        <f t="shared" si="223"/>
        <v>0</v>
      </c>
      <c r="AX744" s="351">
        <f t="shared" si="224"/>
        <v>0</v>
      </c>
      <c r="AY744" s="529"/>
      <c r="AZ744" s="460"/>
      <c r="BA744" s="457"/>
      <c r="BB744" s="458"/>
      <c r="BC744" s="460"/>
      <c r="BD744" s="462"/>
      <c r="BE744" s="526"/>
      <c r="BF744" s="619"/>
      <c r="BG744" s="620"/>
      <c r="BH744" s="492"/>
      <c r="BI744" s="530"/>
      <c r="BJ744" s="475"/>
      <c r="BK744" s="475"/>
    </row>
    <row r="745" spans="1:63" ht="37.5" customHeight="1" x14ac:dyDescent="0.25">
      <c r="A745" s="564"/>
      <c r="B745" s="567"/>
      <c r="C745" s="595"/>
      <c r="D745" s="475"/>
      <c r="E745" s="482"/>
      <c r="F745" s="636"/>
      <c r="G745" s="636"/>
      <c r="H745" s="636"/>
      <c r="I745" s="482"/>
      <c r="J745" s="346"/>
      <c r="K745" s="347"/>
      <c r="L745" s="595"/>
      <c r="M745" s="595"/>
      <c r="N745" s="622"/>
      <c r="O745" s="477"/>
      <c r="P745" s="477"/>
      <c r="Q745" s="477"/>
      <c r="R745" s="595"/>
      <c r="S745" s="348"/>
      <c r="T745" s="348">
        <f>IFERROR(VLOOKUP($S745,#REF!,2,FALSE),0)</f>
        <v>0</v>
      </c>
      <c r="U745" s="477"/>
      <c r="V745" s="524"/>
      <c r="W745" s="524"/>
      <c r="X745" s="526"/>
      <c r="Y745" s="349"/>
      <c r="Z745" s="349"/>
      <c r="AA745" s="349"/>
      <c r="AB745" s="349"/>
      <c r="AC745" s="349"/>
      <c r="AD745" s="349"/>
      <c r="AE745" s="349"/>
      <c r="AF745" s="349"/>
      <c r="AG745" s="349"/>
      <c r="AH745" s="349"/>
      <c r="AI745" s="349"/>
      <c r="AJ745" s="349"/>
      <c r="AK745" s="349"/>
      <c r="AL745" s="349" t="str">
        <f>IFERROR(VLOOKUP(AB745,[1]CONTROLES!$A$5:$Y$200,2,FALSE),"")</f>
        <v/>
      </c>
      <c r="AM745" s="349"/>
      <c r="AN745" s="349"/>
      <c r="AO745" s="350" t="str">
        <f>IFERROR(VLOOKUP(Y745,CONTROLES!$A$6:$Y$25,24,FALSE),"")</f>
        <v/>
      </c>
      <c r="AP745" s="350" t="str">
        <f>IFERROR(VLOOKUP(Z745,CONTROLES!$A$6:$Y$25,24,FALSE),"")</f>
        <v/>
      </c>
      <c r="AQ745" s="350" t="str">
        <f>IFERROR(VLOOKUP(AA745,CONTROLES!$A$6:$Y$25,24,FALSE),"")</f>
        <v/>
      </c>
      <c r="AR745" s="350" t="str">
        <f>IFERROR(VLOOKUP(AB745,CONTROLES!$A$6:$Y$25,24,FALSE),"")</f>
        <v/>
      </c>
      <c r="AS745" s="349" t="str">
        <f>IFERROR(VLOOKUP(Y745,CONTROLES!$A$6:$Y$25,5,FALSE),"")</f>
        <v/>
      </c>
      <c r="AT745" s="349" t="str">
        <f>IFERROR(VLOOKUP(Z745,CONTROLES!$A$6:$Y$25,5,FALSE),"")</f>
        <v/>
      </c>
      <c r="AU745" s="349" t="str">
        <f>IFERROR(VLOOKUP(AA745,CONTROLES!$A$6:$Y$25,5,FALSE),"")</f>
        <v/>
      </c>
      <c r="AV745" s="349" t="str">
        <f>IFERROR(VLOOKUP(AB745,CONTROLES!$A$6:$Y$25,5,FALSE),"")</f>
        <v/>
      </c>
      <c r="AW745" s="351">
        <f t="shared" si="223"/>
        <v>0</v>
      </c>
      <c r="AX745" s="351">
        <f t="shared" si="224"/>
        <v>0</v>
      </c>
      <c r="AY745" s="551"/>
      <c r="AZ745" s="460"/>
      <c r="BA745" s="552"/>
      <c r="BB745" s="458"/>
      <c r="BC745" s="460"/>
      <c r="BD745" s="462"/>
      <c r="BE745" s="526"/>
      <c r="BF745" s="630"/>
      <c r="BG745" s="620"/>
      <c r="BH745" s="554"/>
      <c r="BI745" s="530"/>
      <c r="BJ745" s="475"/>
      <c r="BK745" s="475"/>
    </row>
    <row r="746" spans="1:63" ht="14.25" customHeight="1" x14ac:dyDescent="0.25">
      <c r="A746" s="429">
        <f>A739+1</f>
        <v>106</v>
      </c>
      <c r="B746" s="661" t="s">
        <v>961</v>
      </c>
      <c r="C746" s="649" t="s">
        <v>767</v>
      </c>
      <c r="D746" s="765" t="s">
        <v>962</v>
      </c>
      <c r="E746" s="517" t="s">
        <v>963</v>
      </c>
      <c r="F746" s="657" t="s">
        <v>132</v>
      </c>
      <c r="G746" s="657" t="s">
        <v>133</v>
      </c>
      <c r="H746" s="657" t="s">
        <v>134</v>
      </c>
      <c r="I746" s="517"/>
      <c r="J746" s="160"/>
      <c r="K746" s="159"/>
      <c r="L746" s="657"/>
      <c r="M746" s="649" t="s">
        <v>160</v>
      </c>
      <c r="N746" s="650" t="s">
        <v>161</v>
      </c>
      <c r="O746" s="651" t="s">
        <v>162</v>
      </c>
      <c r="P746" s="651"/>
      <c r="Q746" s="651"/>
      <c r="R746" s="649" t="s">
        <v>243</v>
      </c>
      <c r="S746" s="162"/>
      <c r="T746" s="73">
        <f>IFERROR(VLOOKUP($S746,#REF!,2,FALSE),0)</f>
        <v>0</v>
      </c>
      <c r="U746" s="652"/>
      <c r="V746" s="647">
        <f>IFERROR(VLOOKUP($U746,#REF!,2,FALSE),0)</f>
        <v>0</v>
      </c>
      <c r="W746" s="647">
        <f t="shared" ref="W746" si="249">MAX($T746:$T752)*V746</f>
        <v>0</v>
      </c>
      <c r="X746" s="493" t="b">
        <f t="shared" ref="X746" si="250">IF(OR(W746="11",W746="12",W746="21",W746="22",W746="31"),"BAJO",IF(OR(W746="13",W746="23",W746="32",W746="41"),"LEVE",IF(OR(W746="14",W746="15",W746="24",W746="33",W746="43",W746="42",W746="52",W746="51"),"MODERADO",IF(OR(W746="25",W746="34",W746="35",W746="44",W746="45",W746="53",W746="54",W746="55"),"IMPORTANTE"))))</f>
        <v>0</v>
      </c>
      <c r="Y746" s="63"/>
      <c r="Z746" s="63"/>
      <c r="AA746" s="63"/>
      <c r="AB746" s="63"/>
      <c r="AC746" s="63"/>
      <c r="AD746" s="63"/>
      <c r="AE746" s="63"/>
      <c r="AF746" s="63"/>
      <c r="AG746" s="63"/>
      <c r="AH746" s="63"/>
      <c r="AI746" s="63"/>
      <c r="AJ746" s="63"/>
      <c r="AK746" s="63"/>
      <c r="AL746" s="63" t="str">
        <f>IFERROR(VLOOKUP(AB746,[1]CONTROLES!$A$5:$Y$200,2,FALSE),"")</f>
        <v/>
      </c>
      <c r="AM746" s="63"/>
      <c r="AN746" s="63"/>
      <c r="AO746" s="163" t="str">
        <f>IFERROR(VLOOKUP(Y746,CONTROLES!$A$6:$Y$25,24,FALSE),"")</f>
        <v/>
      </c>
      <c r="AP746" s="163" t="str">
        <f>IFERROR(VLOOKUP(Z746,CONTROLES!$A$6:$Y$25,24,FALSE),"")</f>
        <v/>
      </c>
      <c r="AQ746" s="163" t="str">
        <f>IFERROR(VLOOKUP(AA746,CONTROLES!$A$6:$Y$25,24,FALSE),"")</f>
        <v/>
      </c>
      <c r="AR746" s="163" t="str">
        <f>IFERROR(VLOOKUP(AB746,CONTROLES!$A$6:$Y$25,24,FALSE),"")</f>
        <v/>
      </c>
      <c r="AS746" s="72" t="str">
        <f>IFERROR(VLOOKUP(Y746,CONTROLES!$A$6:$Y$25,5,FALSE),"")</f>
        <v/>
      </c>
      <c r="AT746" s="72" t="str">
        <f>IFERROR(VLOOKUP(Z746,CONTROLES!$A$6:$Y$25,5,FALSE),"")</f>
        <v/>
      </c>
      <c r="AU746" s="72" t="str">
        <f>IFERROR(VLOOKUP(AA746,CONTROLES!$A$6:$Y$25,5,FALSE),"")</f>
        <v/>
      </c>
      <c r="AV746" s="72" t="str">
        <f>IFERROR(VLOOKUP(AB746,CONTROLES!$A$6:$Y$25,5,FALSE),"")</f>
        <v/>
      </c>
      <c r="AW746" s="143">
        <f t="shared" si="223"/>
        <v>0</v>
      </c>
      <c r="AX746" s="143">
        <f t="shared" si="224"/>
        <v>0</v>
      </c>
      <c r="AY746" s="522" t="str">
        <f t="shared" ref="AY746" si="251">IF(MAX(AX746:AX752)&gt;MAX(BF746:BF752),"Consecuencia",IF(MAX(AX746:AX752)&gt;MAX(BF746:BF752),"Probabilidad",""))</f>
        <v/>
      </c>
      <c r="AZ746" s="510">
        <f t="shared" ref="AZ746" si="252">IF(AY746="Probabilidad",MAX(BF746:BF752),MAX(AX746:AX752))</f>
        <v>0</v>
      </c>
      <c r="BA746" s="506" t="str" cm="1">
        <f t="array" ref="BA746">IF(OR(AY746="Consecuencia",AY746="Probabilidad"),IF(AZ746&lt;[1]CONTROLES!$AA$16:$AB$16,IF(AND(AZ746&gt;=[1]CONTROLES!$AA$15,AZ746&lt;[1]CONTROLES!$AB$15),[1]CONTROLES!$AC$15,IF(AND(AZ746&gt;=[1]CONTROLES!$AA$14,AZ746&lt;[1]CONTROLES!$AB$14),[1]CONTROLES!$AC$14,IF(AND(AZ746&gt;=[1]CONTROLES!$AA$13,AZ746&lt;[1]CONTROLES!$AB$13),[1]CONTROLES!$AC$13,IF(AND(AZ746&gt;=[1]CONTROLES!$AA$12,AZ746&lt;=[1]CONTROLES!$AB$12),[1]CONTROLES!$AC$12))))),"")</f>
        <v/>
      </c>
      <c r="BB746" s="508" t="s">
        <v>144</v>
      </c>
      <c r="BC746" s="510">
        <f>VLOOKUP(BB746,[1]TABLAS!$A$10:$B$14,2,FALSE)</f>
        <v>5</v>
      </c>
      <c r="BD746" s="512" t="s">
        <v>211</v>
      </c>
      <c r="BE746" s="493">
        <f>VLOOKUP(BD746,[1]TABLAS!$A$2:$B$6,2,FALSE)</f>
        <v>2</v>
      </c>
      <c r="BF746" s="642" t="str">
        <f t="shared" ref="BF746" si="253">BC746&amp;BE746</f>
        <v>52</v>
      </c>
      <c r="BG746" s="645" t="str">
        <f t="shared" ref="BG746" si="254">IF(OR(BF746="11",BF746="12",BF746="21",BF746="22",BF746="31"),"BAJO",IF(OR(BF746="13",BF746="23",BF746="32",BF746="41"),"LEVE",IF(OR(BF746="14",BF746="15",BF746="24",BF746="33",BF746="43",BF746="42",BF746="52",BF746="51"),"MODERADO",IF(OR(BF746="25",BF746="34",BF746="35",BF746="44",BF746="45",BF746="53",BF746="54",BF746="55"),"IMPORTANTE",""))))</f>
        <v>MODERADO</v>
      </c>
      <c r="BH746" s="532" t="s">
        <v>148</v>
      </c>
      <c r="BI746" s="514" t="s">
        <v>189</v>
      </c>
      <c r="BJ746" s="516" t="str">
        <f t="shared" ref="BJ746" si="255">IF(BH746="SI","NO","SI")</f>
        <v>NO</v>
      </c>
      <c r="BK746" s="516"/>
    </row>
    <row r="747" spans="1:63" ht="14.25" customHeight="1" x14ac:dyDescent="0.25">
      <c r="A747" s="429"/>
      <c r="B747" s="662"/>
      <c r="C747" s="649"/>
      <c r="D747" s="765"/>
      <c r="E747" s="563"/>
      <c r="F747" s="657"/>
      <c r="G747" s="657"/>
      <c r="H747" s="657"/>
      <c r="I747" s="563"/>
      <c r="J747" s="160"/>
      <c r="K747" s="159"/>
      <c r="L747" s="657"/>
      <c r="M747" s="649"/>
      <c r="N747" s="650"/>
      <c r="O747" s="651"/>
      <c r="P747" s="651"/>
      <c r="Q747" s="651"/>
      <c r="R747" s="649"/>
      <c r="S747" s="162"/>
      <c r="T747" s="73">
        <f>IFERROR(VLOOKUP($S747,#REF!,2,FALSE),0)</f>
        <v>0</v>
      </c>
      <c r="U747" s="652"/>
      <c r="V747" s="647"/>
      <c r="W747" s="647"/>
      <c r="X747" s="493"/>
      <c r="Y747" s="63"/>
      <c r="Z747" s="63"/>
      <c r="AA747" s="63"/>
      <c r="AB747" s="63"/>
      <c r="AC747" s="63"/>
      <c r="AD747" s="63"/>
      <c r="AE747" s="63"/>
      <c r="AF747" s="63"/>
      <c r="AG747" s="63"/>
      <c r="AH747" s="63"/>
      <c r="AI747" s="63"/>
      <c r="AJ747" s="63"/>
      <c r="AK747" s="63"/>
      <c r="AL747" s="63" t="str">
        <f>IFERROR(VLOOKUP(AB747,[1]CONTROLES!$A$5:$Y$200,2,FALSE),"")</f>
        <v/>
      </c>
      <c r="AM747" s="63"/>
      <c r="AN747" s="63"/>
      <c r="AO747" s="163" t="str">
        <f>IFERROR(VLOOKUP(Y747,CONTROLES!$A$6:$Y$25,24,FALSE),"")</f>
        <v/>
      </c>
      <c r="AP747" s="163" t="str">
        <f>IFERROR(VLOOKUP(Z747,CONTROLES!$A$6:$Y$25,24,FALSE),"")</f>
        <v/>
      </c>
      <c r="AQ747" s="163" t="str">
        <f>IFERROR(VLOOKUP(AA747,CONTROLES!$A$6:$Y$25,24,FALSE),"")</f>
        <v/>
      </c>
      <c r="AR747" s="163" t="str">
        <f>IFERROR(VLOOKUP(AB747,CONTROLES!$A$6:$Y$25,24,FALSE),"")</f>
        <v/>
      </c>
      <c r="AS747" s="72" t="str">
        <f>IFERROR(VLOOKUP(Y747,CONTROLES!$A$6:$Y$25,5,FALSE),"")</f>
        <v/>
      </c>
      <c r="AT747" s="72" t="str">
        <f>IFERROR(VLOOKUP(Z747,CONTROLES!$A$6:$Y$25,5,FALSE),"")</f>
        <v/>
      </c>
      <c r="AU747" s="72" t="str">
        <f>IFERROR(VLOOKUP(AA747,CONTROLES!$A$6:$Y$25,5,FALSE),"")</f>
        <v/>
      </c>
      <c r="AV747" s="72" t="str">
        <f>IFERROR(VLOOKUP(AB747,CONTROLES!$A$6:$Y$25,5,FALSE),"")</f>
        <v/>
      </c>
      <c r="AW747" s="143">
        <f t="shared" si="223"/>
        <v>0</v>
      </c>
      <c r="AX747" s="143">
        <f t="shared" si="224"/>
        <v>0</v>
      </c>
      <c r="AY747" s="523"/>
      <c r="AZ747" s="510"/>
      <c r="BA747" s="507"/>
      <c r="BB747" s="508"/>
      <c r="BC747" s="510"/>
      <c r="BD747" s="512"/>
      <c r="BE747" s="493"/>
      <c r="BF747" s="643"/>
      <c r="BG747" s="645"/>
      <c r="BH747" s="533"/>
      <c r="BI747" s="514"/>
      <c r="BJ747" s="516"/>
      <c r="BK747" s="516"/>
    </row>
    <row r="748" spans="1:63" ht="14.25" customHeight="1" x14ac:dyDescent="0.25">
      <c r="A748" s="429"/>
      <c r="B748" s="662"/>
      <c r="C748" s="649"/>
      <c r="D748" s="765"/>
      <c r="E748" s="563"/>
      <c r="F748" s="657"/>
      <c r="G748" s="657"/>
      <c r="H748" s="657"/>
      <c r="I748" s="563"/>
      <c r="J748" s="160"/>
      <c r="K748" s="159"/>
      <c r="L748" s="657"/>
      <c r="M748" s="649"/>
      <c r="N748" s="650"/>
      <c r="O748" s="651"/>
      <c r="P748" s="651"/>
      <c r="Q748" s="651"/>
      <c r="R748" s="649"/>
      <c r="S748" s="162"/>
      <c r="T748" s="73">
        <f>IFERROR(VLOOKUP($S748,#REF!,2,FALSE),0)</f>
        <v>0</v>
      </c>
      <c r="U748" s="652"/>
      <c r="V748" s="647"/>
      <c r="W748" s="647"/>
      <c r="X748" s="493"/>
      <c r="Y748" s="63"/>
      <c r="Z748" s="63"/>
      <c r="AA748" s="63"/>
      <c r="AB748" s="63"/>
      <c r="AC748" s="63"/>
      <c r="AD748" s="63"/>
      <c r="AE748" s="63"/>
      <c r="AF748" s="63"/>
      <c r="AG748" s="63"/>
      <c r="AH748" s="63"/>
      <c r="AI748" s="63"/>
      <c r="AJ748" s="63"/>
      <c r="AK748" s="63"/>
      <c r="AL748" s="63" t="str">
        <f>IFERROR(VLOOKUP(AB748,[1]CONTROLES!$A$5:$Y$200,2,FALSE),"")</f>
        <v/>
      </c>
      <c r="AM748" s="63"/>
      <c r="AN748" s="63"/>
      <c r="AO748" s="163" t="str">
        <f>IFERROR(VLOOKUP(Y748,CONTROLES!$A$6:$Y$25,24,FALSE),"")</f>
        <v/>
      </c>
      <c r="AP748" s="163" t="str">
        <f>IFERROR(VLOOKUP(Z748,CONTROLES!$A$6:$Y$25,24,FALSE),"")</f>
        <v/>
      </c>
      <c r="AQ748" s="163" t="str">
        <f>IFERROR(VLOOKUP(AA748,CONTROLES!$A$6:$Y$25,24,FALSE),"")</f>
        <v/>
      </c>
      <c r="AR748" s="163" t="str">
        <f>IFERROR(VLOOKUP(AB748,CONTROLES!$A$6:$Y$25,24,FALSE),"")</f>
        <v/>
      </c>
      <c r="AS748" s="72" t="str">
        <f>IFERROR(VLOOKUP(Y748,CONTROLES!$A$6:$Y$25,5,FALSE),"")</f>
        <v/>
      </c>
      <c r="AT748" s="72" t="str">
        <f>IFERROR(VLOOKUP(Z748,CONTROLES!$A$6:$Y$25,5,FALSE),"")</f>
        <v/>
      </c>
      <c r="AU748" s="72" t="str">
        <f>IFERROR(VLOOKUP(AA748,CONTROLES!$A$6:$Y$25,5,FALSE),"")</f>
        <v/>
      </c>
      <c r="AV748" s="72" t="str">
        <f>IFERROR(VLOOKUP(AB748,CONTROLES!$A$6:$Y$25,5,FALSE),"")</f>
        <v/>
      </c>
      <c r="AW748" s="143">
        <f t="shared" si="223"/>
        <v>0</v>
      </c>
      <c r="AX748" s="143">
        <f t="shared" si="224"/>
        <v>0</v>
      </c>
      <c r="AY748" s="523"/>
      <c r="AZ748" s="510"/>
      <c r="BA748" s="507"/>
      <c r="BB748" s="508"/>
      <c r="BC748" s="510"/>
      <c r="BD748" s="512"/>
      <c r="BE748" s="493"/>
      <c r="BF748" s="643"/>
      <c r="BG748" s="645"/>
      <c r="BH748" s="533"/>
      <c r="BI748" s="514"/>
      <c r="BJ748" s="516"/>
      <c r="BK748" s="516"/>
    </row>
    <row r="749" spans="1:63" ht="14.25" customHeight="1" x14ac:dyDescent="0.25">
      <c r="A749" s="429"/>
      <c r="B749" s="662"/>
      <c r="C749" s="649"/>
      <c r="D749" s="765"/>
      <c r="E749" s="563"/>
      <c r="F749" s="657"/>
      <c r="G749" s="657"/>
      <c r="H749" s="657"/>
      <c r="I749" s="563"/>
      <c r="J749" s="160"/>
      <c r="K749" s="159"/>
      <c r="L749" s="657"/>
      <c r="M749" s="649"/>
      <c r="N749" s="650"/>
      <c r="O749" s="651"/>
      <c r="P749" s="651"/>
      <c r="Q749" s="651"/>
      <c r="R749" s="649"/>
      <c r="S749" s="162"/>
      <c r="T749" s="73">
        <f>IFERROR(VLOOKUP($S749,#REF!,2,FALSE),0)</f>
        <v>0</v>
      </c>
      <c r="U749" s="652"/>
      <c r="V749" s="647"/>
      <c r="W749" s="647"/>
      <c r="X749" s="493"/>
      <c r="Y749" s="63"/>
      <c r="Z749" s="63"/>
      <c r="AA749" s="63"/>
      <c r="AB749" s="63"/>
      <c r="AC749" s="63"/>
      <c r="AD749" s="63"/>
      <c r="AE749" s="63"/>
      <c r="AF749" s="63"/>
      <c r="AG749" s="63"/>
      <c r="AH749" s="63"/>
      <c r="AI749" s="63"/>
      <c r="AJ749" s="63"/>
      <c r="AK749" s="63"/>
      <c r="AL749" s="63" t="str">
        <f>IFERROR(VLOOKUP(AB749,[1]CONTROLES!$A$5:$Y$200,2,FALSE),"")</f>
        <v/>
      </c>
      <c r="AM749" s="63"/>
      <c r="AN749" s="63"/>
      <c r="AO749" s="163" t="str">
        <f>IFERROR(VLOOKUP(Y749,CONTROLES!$A$6:$Y$25,24,FALSE),"")</f>
        <v/>
      </c>
      <c r="AP749" s="163" t="str">
        <f>IFERROR(VLOOKUP(Z749,CONTROLES!$A$6:$Y$25,24,FALSE),"")</f>
        <v/>
      </c>
      <c r="AQ749" s="163" t="str">
        <f>IFERROR(VLOOKUP(AA749,CONTROLES!$A$6:$Y$25,24,FALSE),"")</f>
        <v/>
      </c>
      <c r="AR749" s="163" t="str">
        <f>IFERROR(VLOOKUP(AB749,CONTROLES!$A$6:$Y$25,24,FALSE),"")</f>
        <v/>
      </c>
      <c r="AS749" s="72" t="str">
        <f>IFERROR(VLOOKUP(Y749,CONTROLES!$A$6:$Y$25,5,FALSE),"")</f>
        <v/>
      </c>
      <c r="AT749" s="72" t="str">
        <f>IFERROR(VLOOKUP(Z749,CONTROLES!$A$6:$Y$25,5,FALSE),"")</f>
        <v/>
      </c>
      <c r="AU749" s="72" t="str">
        <f>IFERROR(VLOOKUP(AA749,CONTROLES!$A$6:$Y$25,5,FALSE),"")</f>
        <v/>
      </c>
      <c r="AV749" s="72" t="str">
        <f>IFERROR(VLOOKUP(AB749,CONTROLES!$A$6:$Y$25,5,FALSE),"")</f>
        <v/>
      </c>
      <c r="AW749" s="143">
        <f t="shared" si="223"/>
        <v>0</v>
      </c>
      <c r="AX749" s="143">
        <f t="shared" si="224"/>
        <v>0</v>
      </c>
      <c r="AY749" s="523"/>
      <c r="AZ749" s="510"/>
      <c r="BA749" s="507"/>
      <c r="BB749" s="508"/>
      <c r="BC749" s="510"/>
      <c r="BD749" s="512"/>
      <c r="BE749" s="493"/>
      <c r="BF749" s="643"/>
      <c r="BG749" s="645"/>
      <c r="BH749" s="533"/>
      <c r="BI749" s="514"/>
      <c r="BJ749" s="516"/>
      <c r="BK749" s="516"/>
    </row>
    <row r="750" spans="1:63" ht="14.25" customHeight="1" x14ac:dyDescent="0.25">
      <c r="A750" s="429"/>
      <c r="B750" s="662"/>
      <c r="C750" s="649"/>
      <c r="D750" s="765"/>
      <c r="E750" s="563"/>
      <c r="F750" s="657"/>
      <c r="G750" s="657"/>
      <c r="H750" s="657"/>
      <c r="I750" s="563"/>
      <c r="J750" s="160"/>
      <c r="K750" s="159"/>
      <c r="L750" s="657"/>
      <c r="M750" s="649"/>
      <c r="N750" s="650"/>
      <c r="O750" s="651"/>
      <c r="P750" s="651"/>
      <c r="Q750" s="651"/>
      <c r="R750" s="649"/>
      <c r="S750" s="162"/>
      <c r="T750" s="73">
        <f>IFERROR(VLOOKUP($S750,#REF!,2,FALSE),0)</f>
        <v>0</v>
      </c>
      <c r="U750" s="652"/>
      <c r="V750" s="647"/>
      <c r="W750" s="647"/>
      <c r="X750" s="493"/>
      <c r="Y750" s="63"/>
      <c r="Z750" s="63"/>
      <c r="AA750" s="63"/>
      <c r="AB750" s="63"/>
      <c r="AC750" s="63"/>
      <c r="AD750" s="63"/>
      <c r="AE750" s="63"/>
      <c r="AF750" s="63"/>
      <c r="AG750" s="63"/>
      <c r="AH750" s="63"/>
      <c r="AI750" s="63"/>
      <c r="AJ750" s="63"/>
      <c r="AK750" s="63"/>
      <c r="AL750" s="63" t="str">
        <f>IFERROR(VLOOKUP(AB750,[1]CONTROLES!$A$5:$Y$200,2,FALSE),"")</f>
        <v/>
      </c>
      <c r="AM750" s="63"/>
      <c r="AN750" s="63"/>
      <c r="AO750" s="163" t="str">
        <f>IFERROR(VLOOKUP(Y750,CONTROLES!$A$6:$Y$25,24,FALSE),"")</f>
        <v/>
      </c>
      <c r="AP750" s="163" t="str">
        <f>IFERROR(VLOOKUP(Z750,CONTROLES!$A$6:$Y$25,24,FALSE),"")</f>
        <v/>
      </c>
      <c r="AQ750" s="163" t="str">
        <f>IFERROR(VLOOKUP(AA750,CONTROLES!$A$6:$Y$25,24,FALSE),"")</f>
        <v/>
      </c>
      <c r="AR750" s="163" t="str">
        <f>IFERROR(VLOOKUP(AB750,CONTROLES!$A$6:$Y$25,24,FALSE),"")</f>
        <v/>
      </c>
      <c r="AS750" s="72" t="str">
        <f>IFERROR(VLOOKUP(Y750,CONTROLES!$A$6:$Y$25,5,FALSE),"")</f>
        <v/>
      </c>
      <c r="AT750" s="72" t="str">
        <f>IFERROR(VLOOKUP(Z750,CONTROLES!$A$6:$Y$25,5,FALSE),"")</f>
        <v/>
      </c>
      <c r="AU750" s="72" t="str">
        <f>IFERROR(VLOOKUP(AA750,CONTROLES!$A$6:$Y$25,5,FALSE),"")</f>
        <v/>
      </c>
      <c r="AV750" s="72" t="str">
        <f>IFERROR(VLOOKUP(AB750,CONTROLES!$A$6:$Y$25,5,FALSE),"")</f>
        <v/>
      </c>
      <c r="AW750" s="143">
        <f t="shared" si="223"/>
        <v>0</v>
      </c>
      <c r="AX750" s="143">
        <f t="shared" si="224"/>
        <v>0</v>
      </c>
      <c r="AY750" s="523"/>
      <c r="AZ750" s="510"/>
      <c r="BA750" s="507"/>
      <c r="BB750" s="508"/>
      <c r="BC750" s="510"/>
      <c r="BD750" s="512"/>
      <c r="BE750" s="493"/>
      <c r="BF750" s="643"/>
      <c r="BG750" s="645"/>
      <c r="BH750" s="533"/>
      <c r="BI750" s="514"/>
      <c r="BJ750" s="516"/>
      <c r="BK750" s="516"/>
    </row>
    <row r="751" spans="1:63" ht="14.25" customHeight="1" x14ac:dyDescent="0.25">
      <c r="A751" s="429"/>
      <c r="B751" s="662"/>
      <c r="C751" s="649"/>
      <c r="D751" s="765"/>
      <c r="E751" s="563"/>
      <c r="F751" s="657"/>
      <c r="G751" s="657"/>
      <c r="H751" s="657"/>
      <c r="I751" s="563"/>
      <c r="J751" s="160"/>
      <c r="K751" s="159"/>
      <c r="L751" s="657"/>
      <c r="M751" s="649"/>
      <c r="N751" s="650"/>
      <c r="O751" s="651"/>
      <c r="P751" s="651"/>
      <c r="Q751" s="651"/>
      <c r="R751" s="649"/>
      <c r="S751" s="162"/>
      <c r="T751" s="73">
        <f>IFERROR(VLOOKUP($S751,#REF!,2,FALSE),0)</f>
        <v>0</v>
      </c>
      <c r="U751" s="652"/>
      <c r="V751" s="647"/>
      <c r="W751" s="647"/>
      <c r="X751" s="493"/>
      <c r="Y751" s="63"/>
      <c r="Z751" s="63"/>
      <c r="AA751" s="63"/>
      <c r="AB751" s="63"/>
      <c r="AC751" s="63"/>
      <c r="AD751" s="63"/>
      <c r="AE751" s="63"/>
      <c r="AF751" s="63"/>
      <c r="AG751" s="63"/>
      <c r="AH751" s="63"/>
      <c r="AI751" s="63"/>
      <c r="AJ751" s="63"/>
      <c r="AK751" s="63"/>
      <c r="AL751" s="63" t="str">
        <f>IFERROR(VLOOKUP(AB751,[1]CONTROLES!$A$5:$Y$200,2,FALSE),"")</f>
        <v/>
      </c>
      <c r="AM751" s="63"/>
      <c r="AN751" s="63"/>
      <c r="AO751" s="163" t="str">
        <f>IFERROR(VLOOKUP(Y751,CONTROLES!$A$6:$Y$25,24,FALSE),"")</f>
        <v/>
      </c>
      <c r="AP751" s="163" t="str">
        <f>IFERROR(VLOOKUP(Z751,CONTROLES!$A$6:$Y$25,24,FALSE),"")</f>
        <v/>
      </c>
      <c r="AQ751" s="163" t="str">
        <f>IFERROR(VLOOKUP(AA751,CONTROLES!$A$6:$Y$25,24,FALSE),"")</f>
        <v/>
      </c>
      <c r="AR751" s="163" t="str">
        <f>IFERROR(VLOOKUP(AB751,CONTROLES!$A$6:$Y$25,24,FALSE),"")</f>
        <v/>
      </c>
      <c r="AS751" s="72" t="str">
        <f>IFERROR(VLOOKUP(Y751,CONTROLES!$A$6:$Y$25,5,FALSE),"")</f>
        <v/>
      </c>
      <c r="AT751" s="72" t="str">
        <f>IFERROR(VLOOKUP(Z751,CONTROLES!$A$6:$Y$25,5,FALSE),"")</f>
        <v/>
      </c>
      <c r="AU751" s="72" t="str">
        <f>IFERROR(VLOOKUP(AA751,CONTROLES!$A$6:$Y$25,5,FALSE),"")</f>
        <v/>
      </c>
      <c r="AV751" s="72" t="str">
        <f>IFERROR(VLOOKUP(AB751,CONTROLES!$A$6:$Y$25,5,FALSE),"")</f>
        <v/>
      </c>
      <c r="AW751" s="143">
        <f t="shared" si="223"/>
        <v>0</v>
      </c>
      <c r="AX751" s="143">
        <f t="shared" si="224"/>
        <v>0</v>
      </c>
      <c r="AY751" s="523"/>
      <c r="AZ751" s="510"/>
      <c r="BA751" s="507"/>
      <c r="BB751" s="508"/>
      <c r="BC751" s="510"/>
      <c r="BD751" s="512"/>
      <c r="BE751" s="493"/>
      <c r="BF751" s="643"/>
      <c r="BG751" s="645"/>
      <c r="BH751" s="533"/>
      <c r="BI751" s="514"/>
      <c r="BJ751" s="516"/>
      <c r="BK751" s="516"/>
    </row>
    <row r="752" spans="1:63" ht="37.5" customHeight="1" x14ac:dyDescent="0.25">
      <c r="A752" s="429"/>
      <c r="B752" s="663"/>
      <c r="C752" s="649"/>
      <c r="D752" s="765"/>
      <c r="E752" s="562"/>
      <c r="F752" s="657"/>
      <c r="G752" s="657"/>
      <c r="H752" s="657"/>
      <c r="I752" s="562"/>
      <c r="J752" s="160"/>
      <c r="K752" s="159"/>
      <c r="L752" s="657"/>
      <c r="M752" s="649"/>
      <c r="N752" s="650"/>
      <c r="O752" s="651"/>
      <c r="P752" s="651"/>
      <c r="Q752" s="651"/>
      <c r="R752" s="649"/>
      <c r="S752" s="162"/>
      <c r="T752" s="73">
        <f>IFERROR(VLOOKUP($S752,#REF!,2,FALSE),0)</f>
        <v>0</v>
      </c>
      <c r="U752" s="652"/>
      <c r="V752" s="647"/>
      <c r="W752" s="647"/>
      <c r="X752" s="493"/>
      <c r="Y752" s="63"/>
      <c r="Z752" s="63"/>
      <c r="AA752" s="63"/>
      <c r="AB752" s="63"/>
      <c r="AC752" s="63"/>
      <c r="AD752" s="63"/>
      <c r="AE752" s="63"/>
      <c r="AF752" s="63"/>
      <c r="AG752" s="63"/>
      <c r="AH752" s="63"/>
      <c r="AI752" s="63"/>
      <c r="AJ752" s="63"/>
      <c r="AK752" s="63"/>
      <c r="AL752" s="63" t="str">
        <f>IFERROR(VLOOKUP(AB752,[1]CONTROLES!$A$5:$Y$200,2,FALSE),"")</f>
        <v/>
      </c>
      <c r="AM752" s="63"/>
      <c r="AN752" s="63"/>
      <c r="AO752" s="163" t="str">
        <f>IFERROR(VLOOKUP(Y752,CONTROLES!$A$6:$Y$25,24,FALSE),"")</f>
        <v/>
      </c>
      <c r="AP752" s="163" t="str">
        <f>IFERROR(VLOOKUP(Z752,CONTROLES!$A$6:$Y$25,24,FALSE),"")</f>
        <v/>
      </c>
      <c r="AQ752" s="163" t="str">
        <f>IFERROR(VLOOKUP(AA752,CONTROLES!$A$6:$Y$25,24,FALSE),"")</f>
        <v/>
      </c>
      <c r="AR752" s="163" t="str">
        <f>IFERROR(VLOOKUP(AB752,CONTROLES!$A$6:$Y$25,24,FALSE),"")</f>
        <v/>
      </c>
      <c r="AS752" s="72" t="str">
        <f>IFERROR(VLOOKUP(Y752,CONTROLES!$A$6:$Y$25,5,FALSE),"")</f>
        <v/>
      </c>
      <c r="AT752" s="72" t="str">
        <f>IFERROR(VLOOKUP(Z752,CONTROLES!$A$6:$Y$25,5,FALSE),"")</f>
        <v/>
      </c>
      <c r="AU752" s="72" t="str">
        <f>IFERROR(VLOOKUP(AA752,CONTROLES!$A$6:$Y$25,5,FALSE),"")</f>
        <v/>
      </c>
      <c r="AV752" s="72" t="str">
        <f>IFERROR(VLOOKUP(AB752,CONTROLES!$A$6:$Y$25,5,FALSE),"")</f>
        <v/>
      </c>
      <c r="AW752" s="143">
        <f t="shared" si="223"/>
        <v>0</v>
      </c>
      <c r="AX752" s="143">
        <f t="shared" si="224"/>
        <v>0</v>
      </c>
      <c r="AY752" s="653"/>
      <c r="AZ752" s="510"/>
      <c r="BA752" s="648"/>
      <c r="BB752" s="508"/>
      <c r="BC752" s="510"/>
      <c r="BD752" s="512"/>
      <c r="BE752" s="493"/>
      <c r="BF752" s="644"/>
      <c r="BG752" s="645"/>
      <c r="BH752" s="646"/>
      <c r="BI752" s="514"/>
      <c r="BJ752" s="516"/>
      <c r="BK752" s="516"/>
    </row>
    <row r="753" spans="1:63" ht="14.25" customHeight="1" x14ac:dyDescent="0.25">
      <c r="A753" s="429">
        <f t="shared" ref="A753" si="256">A746+1</f>
        <v>107</v>
      </c>
      <c r="B753" s="661" t="s">
        <v>964</v>
      </c>
      <c r="C753" s="649" t="s">
        <v>767</v>
      </c>
      <c r="D753" s="516" t="s">
        <v>965</v>
      </c>
      <c r="E753" s="517" t="s">
        <v>966</v>
      </c>
      <c r="F753" s="657" t="s">
        <v>132</v>
      </c>
      <c r="G753" s="657" t="s">
        <v>133</v>
      </c>
      <c r="H753" s="657" t="s">
        <v>134</v>
      </c>
      <c r="I753" s="517" t="s">
        <v>967</v>
      </c>
      <c r="J753" s="160">
        <v>1</v>
      </c>
      <c r="K753" s="159" t="s">
        <v>968</v>
      </c>
      <c r="L753" s="649" t="s">
        <v>969</v>
      </c>
      <c r="M753" s="649" t="s">
        <v>160</v>
      </c>
      <c r="N753" s="650" t="s">
        <v>226</v>
      </c>
      <c r="O753" s="651" t="s">
        <v>313</v>
      </c>
      <c r="P753" s="651" t="s">
        <v>746</v>
      </c>
      <c r="Q753" s="651" t="s">
        <v>227</v>
      </c>
      <c r="R753" s="649" t="s">
        <v>297</v>
      </c>
      <c r="S753" s="162" t="s">
        <v>146</v>
      </c>
      <c r="T753" s="73">
        <f>IFERROR(VLOOKUP($S753,#REF!,2,FALSE),0)</f>
        <v>0</v>
      </c>
      <c r="U753" s="652" t="s">
        <v>391</v>
      </c>
      <c r="V753" s="647">
        <f>IFERROR(VLOOKUP($U753,#REF!,2,FALSE),0)</f>
        <v>0</v>
      </c>
      <c r="W753" s="647">
        <f t="shared" ref="W753" si="257">MAX($T753:$T759)*V753</f>
        <v>0</v>
      </c>
      <c r="X753" s="493" t="b">
        <f t="shared" ref="X753" si="258">IF(OR(W753="11",W753="12",W753="21",W753="22",W753="31"),"BAJO",IF(OR(W753="13",W753="23",W753="32",W753="41"),"LEVE",IF(OR(W753="14",W753="15",W753="24",W753="33",W753="43",W753="42",W753="52",W753="51"),"MODERADO",IF(OR(W753="25",W753="34",W753="35",W753="44",W753="45",W753="53",W753="54",W753="55"),"IMPORTANTE"))))</f>
        <v>0</v>
      </c>
      <c r="Y753" s="63"/>
      <c r="Z753" s="63"/>
      <c r="AA753" s="63"/>
      <c r="AB753" s="63"/>
      <c r="AC753" s="63"/>
      <c r="AD753" s="63"/>
      <c r="AE753" s="63"/>
      <c r="AF753" s="63"/>
      <c r="AG753" s="63"/>
      <c r="AH753" s="63"/>
      <c r="AI753" s="63"/>
      <c r="AJ753" s="63"/>
      <c r="AK753" s="63"/>
      <c r="AL753" s="63" t="str">
        <f>IFERROR(VLOOKUP(AB753,[1]CONTROLES!$A$5:$Y$200,2,FALSE),"")</f>
        <v/>
      </c>
      <c r="AM753" s="63"/>
      <c r="AN753" s="63"/>
      <c r="AO753" s="163" t="str">
        <f>IFERROR(VLOOKUP(Y753,CONTROLES!$A$6:$Y$25,24,FALSE),"")</f>
        <v/>
      </c>
      <c r="AP753" s="163" t="str">
        <f>IFERROR(VLOOKUP(Z753,CONTROLES!$A$6:$Y$25,24,FALSE),"")</f>
        <v/>
      </c>
      <c r="AQ753" s="163" t="str">
        <f>IFERROR(VLOOKUP(AA753,CONTROLES!$A$6:$Y$25,24,FALSE),"")</f>
        <v/>
      </c>
      <c r="AR753" s="163" t="str">
        <f>IFERROR(VLOOKUP(AB753,CONTROLES!$A$6:$Y$25,24,FALSE),"")</f>
        <v/>
      </c>
      <c r="AS753" s="72" t="str">
        <f>IFERROR(VLOOKUP(Y753,CONTROLES!$A$6:$Y$25,5,FALSE),"")</f>
        <v/>
      </c>
      <c r="AT753" s="72" t="str">
        <f>IFERROR(VLOOKUP(Z753,CONTROLES!$A$6:$Y$25,5,FALSE),"")</f>
        <v/>
      </c>
      <c r="AU753" s="72" t="str">
        <f>IFERROR(VLOOKUP(AA753,CONTROLES!$A$6:$Y$25,5,FALSE),"")</f>
        <v/>
      </c>
      <c r="AV753" s="72" t="str">
        <f>IFERROR(VLOOKUP(AB753,CONTROLES!$A$6:$Y$25,5,FALSE),"")</f>
        <v/>
      </c>
      <c r="AW753" s="143">
        <f t="shared" si="223"/>
        <v>0</v>
      </c>
      <c r="AX753" s="143">
        <f t="shared" si="224"/>
        <v>0</v>
      </c>
      <c r="AY753" s="522" t="str">
        <f t="shared" ref="AY753" si="259">IF(MAX(AX753:AX759)&gt;MAX(BF753:BF759),"Consecuencia",IF(MAX(AX753:AX759)&gt;MAX(BF753:BF759),"Probabilidad",""))</f>
        <v/>
      </c>
      <c r="AZ753" s="510">
        <f t="shared" ref="AZ753" si="260">IF(AY753="Probabilidad",MAX(BF753:BF759),MAX(AX753:AX759))</f>
        <v>0</v>
      </c>
      <c r="BA753" s="506" t="str" cm="1">
        <f t="array" ref="BA753">IF(OR(AY753="Consecuencia",AY753="Probabilidad"),IF(AZ753&lt;[1]CONTROLES!$AA$16:$AB$16,IF(AND(AZ753&gt;=[1]CONTROLES!$AA$15,AZ753&lt;[1]CONTROLES!$AB$15),[1]CONTROLES!$AC$15,IF(AND(AZ753&gt;=[1]CONTROLES!$AA$14,AZ753&lt;[1]CONTROLES!$AB$14),[1]CONTROLES!$AC$14,IF(AND(AZ753&gt;=[1]CONTROLES!$AA$13,AZ753&lt;[1]CONTROLES!$AB$13),[1]CONTROLES!$AC$13,IF(AND(AZ753&gt;=[1]CONTROLES!$AA$12,AZ753&lt;=[1]CONTROLES!$AB$12),[1]CONTROLES!$AC$12))))),"")</f>
        <v/>
      </c>
      <c r="BB753" s="508" t="s">
        <v>144</v>
      </c>
      <c r="BC753" s="510">
        <f>VLOOKUP(BB753,[1]TABLAS!$A$10:$B$14,2,FALSE)</f>
        <v>5</v>
      </c>
      <c r="BD753" s="512" t="s">
        <v>211</v>
      </c>
      <c r="BE753" s="493">
        <f>VLOOKUP(BD753,[1]TABLAS!$A$2:$B$6,2,FALSE)</f>
        <v>2</v>
      </c>
      <c r="BF753" s="642" t="str">
        <f t="shared" ref="BF753" si="261">BC753&amp;BE753</f>
        <v>52</v>
      </c>
      <c r="BG753" s="645" t="str">
        <f t="shared" ref="BG753" si="262">IF(OR(BF753="11",BF753="12",BF753="21",BF753="22",BF753="31"),"BAJO",IF(OR(BF753="13",BF753="23",BF753="32",BF753="41"),"LEVE",IF(OR(BF753="14",BF753="15",BF753="24",BF753="33",BF753="43",BF753="42",BF753="52",BF753="51"),"MODERADO",IF(OR(BF753="25",BF753="34",BF753="35",BF753="44",BF753="45",BF753="53",BF753="54",BF753="55"),"IMPORTANTE",""))))</f>
        <v>MODERADO</v>
      </c>
      <c r="BH753" s="532" t="s">
        <v>148</v>
      </c>
      <c r="BI753" s="514" t="s">
        <v>189</v>
      </c>
      <c r="BJ753" s="516" t="str">
        <f t="shared" ref="BJ753" si="263">IF(BH753="SI","NO","SI")</f>
        <v>NO</v>
      </c>
      <c r="BK753" s="516"/>
    </row>
    <row r="754" spans="1:63" ht="14.25" customHeight="1" x14ac:dyDescent="0.25">
      <c r="A754" s="429"/>
      <c r="B754" s="662"/>
      <c r="C754" s="649"/>
      <c r="D754" s="516"/>
      <c r="E754" s="563"/>
      <c r="F754" s="657"/>
      <c r="G754" s="657"/>
      <c r="H754" s="657"/>
      <c r="I754" s="563"/>
      <c r="J754" s="160">
        <v>2</v>
      </c>
      <c r="K754" s="159" t="s">
        <v>970</v>
      </c>
      <c r="L754" s="649"/>
      <c r="M754" s="649"/>
      <c r="N754" s="650"/>
      <c r="O754" s="651"/>
      <c r="P754" s="651"/>
      <c r="Q754" s="651"/>
      <c r="R754" s="649"/>
      <c r="S754" s="162" t="s">
        <v>146</v>
      </c>
      <c r="T754" s="73">
        <f>IFERROR(VLOOKUP($S754,#REF!,2,FALSE),0)</f>
        <v>0</v>
      </c>
      <c r="U754" s="652"/>
      <c r="V754" s="647"/>
      <c r="W754" s="647"/>
      <c r="X754" s="493"/>
      <c r="Y754" s="63"/>
      <c r="Z754" s="63"/>
      <c r="AA754" s="63"/>
      <c r="AB754" s="63"/>
      <c r="AC754" s="63"/>
      <c r="AD754" s="63"/>
      <c r="AE754" s="63"/>
      <c r="AF754" s="63"/>
      <c r="AG754" s="63"/>
      <c r="AH754" s="63"/>
      <c r="AI754" s="63"/>
      <c r="AJ754" s="63"/>
      <c r="AK754" s="63"/>
      <c r="AL754" s="63" t="str">
        <f>IFERROR(VLOOKUP(AB754,[1]CONTROLES!$A$5:$Y$200,2,FALSE),"")</f>
        <v/>
      </c>
      <c r="AM754" s="63"/>
      <c r="AN754" s="63"/>
      <c r="AO754" s="163" t="str">
        <f>IFERROR(VLOOKUP(Y754,CONTROLES!$A$6:$Y$25,24,FALSE),"")</f>
        <v/>
      </c>
      <c r="AP754" s="163" t="str">
        <f>IFERROR(VLOOKUP(Z754,CONTROLES!$A$6:$Y$25,24,FALSE),"")</f>
        <v/>
      </c>
      <c r="AQ754" s="163" t="str">
        <f>IFERROR(VLOOKUP(AA754,CONTROLES!$A$6:$Y$25,24,FALSE),"")</f>
        <v/>
      </c>
      <c r="AR754" s="163" t="str">
        <f>IFERROR(VLOOKUP(AB754,CONTROLES!$A$6:$Y$25,24,FALSE),"")</f>
        <v/>
      </c>
      <c r="AS754" s="72" t="str">
        <f>IFERROR(VLOOKUP(Y754,CONTROLES!$A$6:$Y$25,5,FALSE),"")</f>
        <v/>
      </c>
      <c r="AT754" s="72" t="str">
        <f>IFERROR(VLOOKUP(Z754,CONTROLES!$A$6:$Y$25,5,FALSE),"")</f>
        <v/>
      </c>
      <c r="AU754" s="72" t="str">
        <f>IFERROR(VLOOKUP(AA754,CONTROLES!$A$6:$Y$25,5,FALSE),"")</f>
        <v/>
      </c>
      <c r="AV754" s="72" t="str">
        <f>IFERROR(VLOOKUP(AB754,CONTROLES!$A$6:$Y$25,5,FALSE),"")</f>
        <v/>
      </c>
      <c r="AW754" s="143">
        <f t="shared" si="223"/>
        <v>0</v>
      </c>
      <c r="AX754" s="143">
        <f t="shared" si="224"/>
        <v>0</v>
      </c>
      <c r="AY754" s="523"/>
      <c r="AZ754" s="510"/>
      <c r="BA754" s="507"/>
      <c r="BB754" s="508"/>
      <c r="BC754" s="510"/>
      <c r="BD754" s="512"/>
      <c r="BE754" s="493"/>
      <c r="BF754" s="643"/>
      <c r="BG754" s="645"/>
      <c r="BH754" s="533"/>
      <c r="BI754" s="514"/>
      <c r="BJ754" s="516"/>
      <c r="BK754" s="516"/>
    </row>
    <row r="755" spans="1:63" ht="14.25" customHeight="1" x14ac:dyDescent="0.25">
      <c r="A755" s="429"/>
      <c r="B755" s="662"/>
      <c r="C755" s="649"/>
      <c r="D755" s="516"/>
      <c r="E755" s="563"/>
      <c r="F755" s="657"/>
      <c r="G755" s="657"/>
      <c r="H755" s="657"/>
      <c r="I755" s="563"/>
      <c r="J755" s="160">
        <v>3</v>
      </c>
      <c r="K755" s="159" t="s">
        <v>971</v>
      </c>
      <c r="L755" s="649"/>
      <c r="M755" s="649"/>
      <c r="N755" s="650"/>
      <c r="O755" s="651"/>
      <c r="P755" s="651"/>
      <c r="Q755" s="651"/>
      <c r="R755" s="649"/>
      <c r="S755" s="162" t="s">
        <v>164</v>
      </c>
      <c r="T755" s="73">
        <f>IFERROR(VLOOKUP($S755,#REF!,2,FALSE),0)</f>
        <v>0</v>
      </c>
      <c r="U755" s="652"/>
      <c r="V755" s="647"/>
      <c r="W755" s="647"/>
      <c r="X755" s="493"/>
      <c r="Y755" s="63"/>
      <c r="Z755" s="63"/>
      <c r="AA755" s="63"/>
      <c r="AB755" s="63"/>
      <c r="AC755" s="63"/>
      <c r="AD755" s="63"/>
      <c r="AE755" s="63"/>
      <c r="AF755" s="63"/>
      <c r="AG755" s="63"/>
      <c r="AH755" s="63"/>
      <c r="AI755" s="63"/>
      <c r="AJ755" s="63"/>
      <c r="AK755" s="63"/>
      <c r="AL755" s="63" t="str">
        <f>IFERROR(VLOOKUP(AB755,[1]CONTROLES!$A$5:$Y$200,2,FALSE),"")</f>
        <v/>
      </c>
      <c r="AM755" s="63"/>
      <c r="AN755" s="63"/>
      <c r="AO755" s="163" t="str">
        <f>IFERROR(VLOOKUP(Y755,CONTROLES!$A$6:$Y$25,24,FALSE),"")</f>
        <v/>
      </c>
      <c r="AP755" s="163" t="str">
        <f>IFERROR(VLOOKUP(Z755,CONTROLES!$A$6:$Y$25,24,FALSE),"")</f>
        <v/>
      </c>
      <c r="AQ755" s="163" t="str">
        <f>IFERROR(VLOOKUP(AA755,CONTROLES!$A$6:$Y$25,24,FALSE),"")</f>
        <v/>
      </c>
      <c r="AR755" s="163" t="str">
        <f>IFERROR(VLOOKUP(AB755,CONTROLES!$A$6:$Y$25,24,FALSE),"")</f>
        <v/>
      </c>
      <c r="AS755" s="72" t="str">
        <f>IFERROR(VLOOKUP(Y755,CONTROLES!$A$6:$Y$25,5,FALSE),"")</f>
        <v/>
      </c>
      <c r="AT755" s="72" t="str">
        <f>IFERROR(VLOOKUP(Z755,CONTROLES!$A$6:$Y$25,5,FALSE),"")</f>
        <v/>
      </c>
      <c r="AU755" s="72" t="str">
        <f>IFERROR(VLOOKUP(AA755,CONTROLES!$A$6:$Y$25,5,FALSE),"")</f>
        <v/>
      </c>
      <c r="AV755" s="72" t="str">
        <f>IFERROR(VLOOKUP(AB755,CONTROLES!$A$6:$Y$25,5,FALSE),"")</f>
        <v/>
      </c>
      <c r="AW755" s="143">
        <f t="shared" si="223"/>
        <v>0</v>
      </c>
      <c r="AX755" s="143">
        <f t="shared" si="224"/>
        <v>0</v>
      </c>
      <c r="AY755" s="523"/>
      <c r="AZ755" s="510"/>
      <c r="BA755" s="507"/>
      <c r="BB755" s="508"/>
      <c r="BC755" s="510"/>
      <c r="BD755" s="512"/>
      <c r="BE755" s="493"/>
      <c r="BF755" s="643"/>
      <c r="BG755" s="645"/>
      <c r="BH755" s="533"/>
      <c r="BI755" s="514"/>
      <c r="BJ755" s="516"/>
      <c r="BK755" s="516"/>
    </row>
    <row r="756" spans="1:63" ht="14.25" customHeight="1" x14ac:dyDescent="0.25">
      <c r="A756" s="429"/>
      <c r="B756" s="662"/>
      <c r="C756" s="649"/>
      <c r="D756" s="516"/>
      <c r="E756" s="563"/>
      <c r="F756" s="657"/>
      <c r="G756" s="657"/>
      <c r="H756" s="657"/>
      <c r="I756" s="563"/>
      <c r="J756" s="160"/>
      <c r="K756" s="159"/>
      <c r="L756" s="649"/>
      <c r="M756" s="649"/>
      <c r="N756" s="650"/>
      <c r="O756" s="651"/>
      <c r="P756" s="651"/>
      <c r="Q756" s="651"/>
      <c r="R756" s="649"/>
      <c r="S756" s="162"/>
      <c r="T756" s="73">
        <f>IFERROR(VLOOKUP($S756,#REF!,2,FALSE),0)</f>
        <v>0</v>
      </c>
      <c r="U756" s="652"/>
      <c r="V756" s="647"/>
      <c r="W756" s="647"/>
      <c r="X756" s="493"/>
      <c r="Y756" s="63"/>
      <c r="Z756" s="63"/>
      <c r="AA756" s="63"/>
      <c r="AB756" s="63"/>
      <c r="AC756" s="63"/>
      <c r="AD756" s="63"/>
      <c r="AE756" s="63"/>
      <c r="AF756" s="63"/>
      <c r="AG756" s="63"/>
      <c r="AH756" s="63"/>
      <c r="AI756" s="63"/>
      <c r="AJ756" s="63"/>
      <c r="AK756" s="63"/>
      <c r="AL756" s="63" t="str">
        <f>IFERROR(VLOOKUP(AB756,[1]CONTROLES!$A$5:$Y$200,2,FALSE),"")</f>
        <v/>
      </c>
      <c r="AM756" s="63"/>
      <c r="AN756" s="63"/>
      <c r="AO756" s="163" t="str">
        <f>IFERROR(VLOOKUP(Y756,CONTROLES!$A$6:$Y$25,24,FALSE),"")</f>
        <v/>
      </c>
      <c r="AP756" s="163" t="str">
        <f>IFERROR(VLOOKUP(Z756,CONTROLES!$A$6:$Y$25,24,FALSE),"")</f>
        <v/>
      </c>
      <c r="AQ756" s="163" t="str">
        <f>IFERROR(VLOOKUP(AA756,CONTROLES!$A$6:$Y$25,24,FALSE),"")</f>
        <v/>
      </c>
      <c r="AR756" s="163" t="str">
        <f>IFERROR(VLOOKUP(AB756,CONTROLES!$A$6:$Y$25,24,FALSE),"")</f>
        <v/>
      </c>
      <c r="AS756" s="72" t="str">
        <f>IFERROR(VLOOKUP(Y756,CONTROLES!$A$6:$Y$25,5,FALSE),"")</f>
        <v/>
      </c>
      <c r="AT756" s="72" t="str">
        <f>IFERROR(VLOOKUP(Z756,CONTROLES!$A$6:$Y$25,5,FALSE),"")</f>
        <v/>
      </c>
      <c r="AU756" s="72" t="str">
        <f>IFERROR(VLOOKUP(AA756,CONTROLES!$A$6:$Y$25,5,FALSE),"")</f>
        <v/>
      </c>
      <c r="AV756" s="72" t="str">
        <f>IFERROR(VLOOKUP(AB756,CONTROLES!$A$6:$Y$25,5,FALSE),"")</f>
        <v/>
      </c>
      <c r="AW756" s="143">
        <f t="shared" si="223"/>
        <v>0</v>
      </c>
      <c r="AX756" s="143">
        <f t="shared" si="224"/>
        <v>0</v>
      </c>
      <c r="AY756" s="523"/>
      <c r="AZ756" s="510"/>
      <c r="BA756" s="507"/>
      <c r="BB756" s="508"/>
      <c r="BC756" s="510"/>
      <c r="BD756" s="512"/>
      <c r="BE756" s="493"/>
      <c r="BF756" s="643"/>
      <c r="BG756" s="645"/>
      <c r="BH756" s="533"/>
      <c r="BI756" s="514"/>
      <c r="BJ756" s="516"/>
      <c r="BK756" s="516"/>
    </row>
    <row r="757" spans="1:63" ht="14.25" customHeight="1" x14ac:dyDescent="0.25">
      <c r="A757" s="429"/>
      <c r="B757" s="662"/>
      <c r="C757" s="649"/>
      <c r="D757" s="516"/>
      <c r="E757" s="563"/>
      <c r="F757" s="657"/>
      <c r="G757" s="657"/>
      <c r="H757" s="657"/>
      <c r="I757" s="563"/>
      <c r="J757" s="160"/>
      <c r="K757" s="159"/>
      <c r="L757" s="649"/>
      <c r="M757" s="649"/>
      <c r="N757" s="650"/>
      <c r="O757" s="651"/>
      <c r="P757" s="651"/>
      <c r="Q757" s="651"/>
      <c r="R757" s="649"/>
      <c r="S757" s="162"/>
      <c r="T757" s="73">
        <f>IFERROR(VLOOKUP($S757,#REF!,2,FALSE),0)</f>
        <v>0</v>
      </c>
      <c r="U757" s="652"/>
      <c r="V757" s="647"/>
      <c r="W757" s="647"/>
      <c r="X757" s="493"/>
      <c r="Y757" s="63"/>
      <c r="Z757" s="63"/>
      <c r="AA757" s="63"/>
      <c r="AB757" s="63"/>
      <c r="AC757" s="63"/>
      <c r="AD757" s="63"/>
      <c r="AE757" s="63"/>
      <c r="AF757" s="63"/>
      <c r="AG757" s="63"/>
      <c r="AH757" s="63"/>
      <c r="AI757" s="63"/>
      <c r="AJ757" s="63"/>
      <c r="AK757" s="63"/>
      <c r="AL757" s="63" t="str">
        <f>IFERROR(VLOOKUP(AB757,[1]CONTROLES!$A$5:$Y$200,2,FALSE),"")</f>
        <v/>
      </c>
      <c r="AM757" s="63"/>
      <c r="AN757" s="63"/>
      <c r="AO757" s="163" t="str">
        <f>IFERROR(VLOOKUP(Y757,CONTROLES!$A$6:$Y$25,24,FALSE),"")</f>
        <v/>
      </c>
      <c r="AP757" s="163" t="str">
        <f>IFERROR(VLOOKUP(Z757,CONTROLES!$A$6:$Y$25,24,FALSE),"")</f>
        <v/>
      </c>
      <c r="AQ757" s="163" t="str">
        <f>IFERROR(VLOOKUP(AA757,CONTROLES!$A$6:$Y$25,24,FALSE),"")</f>
        <v/>
      </c>
      <c r="AR757" s="163" t="str">
        <f>IFERROR(VLOOKUP(AB757,CONTROLES!$A$6:$Y$25,24,FALSE),"")</f>
        <v/>
      </c>
      <c r="AS757" s="72" t="str">
        <f>IFERROR(VLOOKUP(Y757,CONTROLES!$A$6:$Y$25,5,FALSE),"")</f>
        <v/>
      </c>
      <c r="AT757" s="72" t="str">
        <f>IFERROR(VLOOKUP(Z757,CONTROLES!$A$6:$Y$25,5,FALSE),"")</f>
        <v/>
      </c>
      <c r="AU757" s="72" t="str">
        <f>IFERROR(VLOOKUP(AA757,CONTROLES!$A$6:$Y$25,5,FALSE),"")</f>
        <v/>
      </c>
      <c r="AV757" s="72" t="str">
        <f>IFERROR(VLOOKUP(AB757,CONTROLES!$A$6:$Y$25,5,FALSE),"")</f>
        <v/>
      </c>
      <c r="AW757" s="143">
        <f t="shared" si="223"/>
        <v>0</v>
      </c>
      <c r="AX757" s="143">
        <f t="shared" si="224"/>
        <v>0</v>
      </c>
      <c r="AY757" s="523"/>
      <c r="AZ757" s="510"/>
      <c r="BA757" s="507"/>
      <c r="BB757" s="508"/>
      <c r="BC757" s="510"/>
      <c r="BD757" s="512"/>
      <c r="BE757" s="493"/>
      <c r="BF757" s="643"/>
      <c r="BG757" s="645"/>
      <c r="BH757" s="533"/>
      <c r="BI757" s="514"/>
      <c r="BJ757" s="516"/>
      <c r="BK757" s="516"/>
    </row>
    <row r="758" spans="1:63" ht="14.25" customHeight="1" x14ac:dyDescent="0.25">
      <c r="A758" s="429"/>
      <c r="B758" s="662"/>
      <c r="C758" s="649"/>
      <c r="D758" s="516"/>
      <c r="E758" s="563"/>
      <c r="F758" s="657"/>
      <c r="G758" s="657"/>
      <c r="H758" s="657"/>
      <c r="I758" s="563"/>
      <c r="J758" s="160"/>
      <c r="K758" s="159"/>
      <c r="L758" s="649"/>
      <c r="M758" s="649"/>
      <c r="N758" s="650"/>
      <c r="O758" s="651"/>
      <c r="P758" s="651"/>
      <c r="Q758" s="651"/>
      <c r="R758" s="649"/>
      <c r="S758" s="162"/>
      <c r="T758" s="73">
        <f>IFERROR(VLOOKUP($S758,#REF!,2,FALSE),0)</f>
        <v>0</v>
      </c>
      <c r="U758" s="652"/>
      <c r="V758" s="647"/>
      <c r="W758" s="647"/>
      <c r="X758" s="493"/>
      <c r="Y758" s="63"/>
      <c r="Z758" s="63"/>
      <c r="AA758" s="63"/>
      <c r="AB758" s="63"/>
      <c r="AC758" s="63"/>
      <c r="AD758" s="63"/>
      <c r="AE758" s="63"/>
      <c r="AF758" s="63"/>
      <c r="AG758" s="63"/>
      <c r="AH758" s="63"/>
      <c r="AI758" s="63"/>
      <c r="AJ758" s="63"/>
      <c r="AK758" s="63"/>
      <c r="AL758" s="63" t="str">
        <f>IFERROR(VLOOKUP(AB758,[1]CONTROLES!$A$5:$Y$200,2,FALSE),"")</f>
        <v/>
      </c>
      <c r="AM758" s="63"/>
      <c r="AN758" s="63"/>
      <c r="AO758" s="163" t="str">
        <f>IFERROR(VLOOKUP(Y758,CONTROLES!$A$6:$Y$25,24,FALSE),"")</f>
        <v/>
      </c>
      <c r="AP758" s="163" t="str">
        <f>IFERROR(VLOOKUP(Z758,CONTROLES!$A$6:$Y$25,24,FALSE),"")</f>
        <v/>
      </c>
      <c r="AQ758" s="163" t="str">
        <f>IFERROR(VLOOKUP(AA758,CONTROLES!$A$6:$Y$25,24,FALSE),"")</f>
        <v/>
      </c>
      <c r="AR758" s="163" t="str">
        <f>IFERROR(VLOOKUP(AB758,CONTROLES!$A$6:$Y$25,24,FALSE),"")</f>
        <v/>
      </c>
      <c r="AS758" s="72" t="str">
        <f>IFERROR(VLOOKUP(Y758,CONTROLES!$A$6:$Y$25,5,FALSE),"")</f>
        <v/>
      </c>
      <c r="AT758" s="72" t="str">
        <f>IFERROR(VLOOKUP(Z758,CONTROLES!$A$6:$Y$25,5,FALSE),"")</f>
        <v/>
      </c>
      <c r="AU758" s="72" t="str">
        <f>IFERROR(VLOOKUP(AA758,CONTROLES!$A$6:$Y$25,5,FALSE),"")</f>
        <v/>
      </c>
      <c r="AV758" s="72" t="str">
        <f>IFERROR(VLOOKUP(AB758,CONTROLES!$A$6:$Y$25,5,FALSE),"")</f>
        <v/>
      </c>
      <c r="AW758" s="143">
        <f t="shared" si="223"/>
        <v>0</v>
      </c>
      <c r="AX758" s="143">
        <f t="shared" si="224"/>
        <v>0</v>
      </c>
      <c r="AY758" s="523"/>
      <c r="AZ758" s="510"/>
      <c r="BA758" s="507"/>
      <c r="BB758" s="508"/>
      <c r="BC758" s="510"/>
      <c r="BD758" s="512"/>
      <c r="BE758" s="493"/>
      <c r="BF758" s="643"/>
      <c r="BG758" s="645"/>
      <c r="BH758" s="533"/>
      <c r="BI758" s="514"/>
      <c r="BJ758" s="516"/>
      <c r="BK758" s="516"/>
    </row>
    <row r="759" spans="1:63" ht="32.25" customHeight="1" x14ac:dyDescent="0.25">
      <c r="A759" s="429"/>
      <c r="B759" s="663"/>
      <c r="C759" s="649"/>
      <c r="D759" s="516"/>
      <c r="E759" s="562"/>
      <c r="F759" s="657"/>
      <c r="G759" s="657"/>
      <c r="H759" s="657"/>
      <c r="I759" s="562"/>
      <c r="J759" s="160"/>
      <c r="K759" s="159"/>
      <c r="L759" s="649"/>
      <c r="M759" s="649"/>
      <c r="N759" s="650"/>
      <c r="O759" s="651"/>
      <c r="P759" s="651"/>
      <c r="Q759" s="651"/>
      <c r="R759" s="649"/>
      <c r="S759" s="162"/>
      <c r="T759" s="73">
        <f>IFERROR(VLOOKUP($S759,#REF!,2,FALSE),0)</f>
        <v>0</v>
      </c>
      <c r="U759" s="652"/>
      <c r="V759" s="647"/>
      <c r="W759" s="647"/>
      <c r="X759" s="493"/>
      <c r="Y759" s="63"/>
      <c r="Z759" s="63"/>
      <c r="AA759" s="63"/>
      <c r="AB759" s="63"/>
      <c r="AC759" s="63"/>
      <c r="AD759" s="63"/>
      <c r="AE759" s="63"/>
      <c r="AF759" s="63"/>
      <c r="AG759" s="63"/>
      <c r="AH759" s="63"/>
      <c r="AI759" s="63"/>
      <c r="AJ759" s="63"/>
      <c r="AK759" s="63"/>
      <c r="AL759" s="63" t="str">
        <f>IFERROR(VLOOKUP(AB759,[1]CONTROLES!$A$5:$Y$200,2,FALSE),"")</f>
        <v/>
      </c>
      <c r="AM759" s="63"/>
      <c r="AN759" s="63"/>
      <c r="AO759" s="163" t="str">
        <f>IFERROR(VLOOKUP(Y759,CONTROLES!$A$6:$Y$25,24,FALSE),"")</f>
        <v/>
      </c>
      <c r="AP759" s="163" t="str">
        <f>IFERROR(VLOOKUP(Z759,CONTROLES!$A$6:$Y$25,24,FALSE),"")</f>
        <v/>
      </c>
      <c r="AQ759" s="163" t="str">
        <f>IFERROR(VLOOKUP(AA759,CONTROLES!$A$6:$Y$25,24,FALSE),"")</f>
        <v/>
      </c>
      <c r="AR759" s="163" t="str">
        <f>IFERROR(VLOOKUP(AB759,CONTROLES!$A$6:$Y$25,24,FALSE),"")</f>
        <v/>
      </c>
      <c r="AS759" s="72" t="str">
        <f>IFERROR(VLOOKUP(Y759,CONTROLES!$A$6:$Y$25,5,FALSE),"")</f>
        <v/>
      </c>
      <c r="AT759" s="72" t="str">
        <f>IFERROR(VLOOKUP(Z759,CONTROLES!$A$6:$Y$25,5,FALSE),"")</f>
        <v/>
      </c>
      <c r="AU759" s="72" t="str">
        <f>IFERROR(VLOOKUP(AA759,CONTROLES!$A$6:$Y$25,5,FALSE),"")</f>
        <v/>
      </c>
      <c r="AV759" s="72" t="str">
        <f>IFERROR(VLOOKUP(AB759,CONTROLES!$A$6:$Y$25,5,FALSE),"")</f>
        <v/>
      </c>
      <c r="AW759" s="143">
        <f t="shared" si="223"/>
        <v>0</v>
      </c>
      <c r="AX759" s="143">
        <f t="shared" si="224"/>
        <v>0</v>
      </c>
      <c r="AY759" s="653"/>
      <c r="AZ759" s="510"/>
      <c r="BA759" s="648"/>
      <c r="BB759" s="508"/>
      <c r="BC759" s="510"/>
      <c r="BD759" s="512"/>
      <c r="BE759" s="493"/>
      <c r="BF759" s="644"/>
      <c r="BG759" s="645"/>
      <c r="BH759" s="646"/>
      <c r="BI759" s="514"/>
      <c r="BJ759" s="516"/>
      <c r="BK759" s="516"/>
    </row>
    <row r="760" spans="1:63" ht="60.75" customHeight="1" x14ac:dyDescent="0.25">
      <c r="A760" s="429">
        <f t="shared" ref="A760" si="264">A753+1</f>
        <v>108</v>
      </c>
      <c r="B760" s="661" t="s">
        <v>972</v>
      </c>
      <c r="C760" s="649" t="s">
        <v>767</v>
      </c>
      <c r="D760" s="516" t="s">
        <v>973</v>
      </c>
      <c r="E760" s="517" t="s">
        <v>974</v>
      </c>
      <c r="F760" s="657" t="s">
        <v>132</v>
      </c>
      <c r="G760" s="657" t="s">
        <v>133</v>
      </c>
      <c r="H760" s="657" t="s">
        <v>134</v>
      </c>
      <c r="I760" s="517" t="s">
        <v>975</v>
      </c>
      <c r="J760" s="160">
        <v>1</v>
      </c>
      <c r="K760" s="159" t="s">
        <v>976</v>
      </c>
      <c r="L760" s="649" t="s">
        <v>977</v>
      </c>
      <c r="M760" s="649" t="s">
        <v>199</v>
      </c>
      <c r="N760" s="650" t="s">
        <v>200</v>
      </c>
      <c r="O760" s="651" t="s">
        <v>201</v>
      </c>
      <c r="P760" s="651" t="s">
        <v>873</v>
      </c>
      <c r="Q760" s="651" t="s">
        <v>362</v>
      </c>
      <c r="R760" s="649" t="s">
        <v>243</v>
      </c>
      <c r="S760" s="162" t="s">
        <v>146</v>
      </c>
      <c r="T760" s="73">
        <f>IFERROR(VLOOKUP($S760,#REF!,2,FALSE),0)</f>
        <v>0</v>
      </c>
      <c r="U760" s="652" t="s">
        <v>145</v>
      </c>
      <c r="V760" s="647">
        <f>IFERROR(VLOOKUP($U760,#REF!,2,FALSE),0)</f>
        <v>0</v>
      </c>
      <c r="W760" s="647">
        <f t="shared" ref="W760" si="265">MAX($T760:$T766)*V760</f>
        <v>0</v>
      </c>
      <c r="X760" s="493" t="b">
        <f t="shared" ref="X760" si="266">IF(OR(W760="11",W760="12",W760="21",W760="22",W760="31"),"BAJO",IF(OR(W760="13",W760="23",W760="32",W760="41"),"LEVE",IF(OR(W760="14",W760="15",W760="24",W760="33",W760="43",W760="42",W760="52",W760="51"),"MODERADO",IF(OR(W760="25",W760="34",W760="35",W760="44",W760="45",W760="53",W760="54",W760="55"),"IMPORTANTE"))))</f>
        <v>0</v>
      </c>
      <c r="Y760" s="63"/>
      <c r="Z760" s="63"/>
      <c r="AA760" s="63"/>
      <c r="AB760" s="63"/>
      <c r="AC760" s="63"/>
      <c r="AD760" s="63"/>
      <c r="AE760" s="63"/>
      <c r="AF760" s="63"/>
      <c r="AG760" s="63"/>
      <c r="AH760" s="63"/>
      <c r="AI760" s="63"/>
      <c r="AJ760" s="63"/>
      <c r="AK760" s="63"/>
      <c r="AL760" s="63" t="str">
        <f>IFERROR(VLOOKUP(AB760,[1]CONTROLES!$A$5:$Y$200,2,FALSE),"")</f>
        <v/>
      </c>
      <c r="AM760" s="63"/>
      <c r="AN760" s="63"/>
      <c r="AO760" s="163" t="str">
        <f>IFERROR(VLOOKUP(Y760,CONTROLES!$A$6:$Y$25,24,FALSE),"")</f>
        <v/>
      </c>
      <c r="AP760" s="163" t="str">
        <f>IFERROR(VLOOKUP(Z760,CONTROLES!$A$6:$Y$25,24,FALSE),"")</f>
        <v/>
      </c>
      <c r="AQ760" s="163" t="str">
        <f>IFERROR(VLOOKUP(AA760,CONTROLES!$A$6:$Y$25,24,FALSE),"")</f>
        <v/>
      </c>
      <c r="AR760" s="163" t="str">
        <f>IFERROR(VLOOKUP(AB760,CONTROLES!$A$6:$Y$25,24,FALSE),"")</f>
        <v/>
      </c>
      <c r="AS760" s="72" t="str">
        <f>IFERROR(VLOOKUP(Y760,CONTROLES!$A$6:$Y$25,5,FALSE),"")</f>
        <v/>
      </c>
      <c r="AT760" s="72" t="str">
        <f>IFERROR(VLOOKUP(Z760,CONTROLES!$A$6:$Y$25,5,FALSE),"")</f>
        <v/>
      </c>
      <c r="AU760" s="72" t="str">
        <f>IFERROR(VLOOKUP(AA760,CONTROLES!$A$6:$Y$25,5,FALSE),"")</f>
        <v/>
      </c>
      <c r="AV760" s="72" t="str">
        <f>IFERROR(VLOOKUP(AB760,CONTROLES!$A$6:$Y$25,5,FALSE),"")</f>
        <v/>
      </c>
      <c r="AW760" s="143">
        <f t="shared" si="223"/>
        <v>0</v>
      </c>
      <c r="AX760" s="143">
        <f t="shared" si="224"/>
        <v>0</v>
      </c>
      <c r="AY760" s="522" t="str">
        <f t="shared" ref="AY760" si="267">IF(MAX(AX760:AX766)&gt;MAX(BF760:BF766),"Consecuencia",IF(MAX(AX760:AX766)&gt;MAX(BF760:BF766),"Probabilidad",""))</f>
        <v/>
      </c>
      <c r="AZ760" s="510">
        <f t="shared" ref="AZ760" si="268">IF(AY760="Probabilidad",MAX(BF760:BF766),MAX(AX760:AX766))</f>
        <v>0</v>
      </c>
      <c r="BA760" s="506" t="str" cm="1">
        <f t="array" ref="BA760">IF(OR(AY760="Consecuencia",AY760="Probabilidad"),IF(AZ760&lt;[1]CONTROLES!$AA$16:$AB$16,IF(AND(AZ760&gt;=[1]CONTROLES!$AA$15,AZ760&lt;[1]CONTROLES!$AB$15),[1]CONTROLES!$AC$15,IF(AND(AZ760&gt;=[1]CONTROLES!$AA$14,AZ760&lt;[1]CONTROLES!$AB$14),[1]CONTROLES!$AC$14,IF(AND(AZ760&gt;=[1]CONTROLES!$AA$13,AZ760&lt;[1]CONTROLES!$AB$13),[1]CONTROLES!$AC$13,IF(AND(AZ760&gt;=[1]CONTROLES!$AA$12,AZ760&lt;=[1]CONTROLES!$AB$12),[1]CONTROLES!$AC$12))))),"")</f>
        <v/>
      </c>
      <c r="BB760" s="508" t="s">
        <v>144</v>
      </c>
      <c r="BC760" s="510">
        <f>VLOOKUP(BB760,[1]TABLAS!$A$10:$B$14,2,FALSE)</f>
        <v>5</v>
      </c>
      <c r="BD760" s="512" t="s">
        <v>211</v>
      </c>
      <c r="BE760" s="493">
        <f>VLOOKUP(BD760,[1]TABLAS!$A$2:$B$6,2,FALSE)</f>
        <v>2</v>
      </c>
      <c r="BF760" s="642" t="str">
        <f t="shared" ref="BF760" si="269">BC760&amp;BE760</f>
        <v>52</v>
      </c>
      <c r="BG760" s="645" t="str">
        <f t="shared" ref="BG760" si="270">IF(OR(BF760="11",BF760="12",BF760="21",BF760="22",BF760="31"),"BAJO",IF(OR(BF760="13",BF760="23",BF760="32",BF760="41"),"LEVE",IF(OR(BF760="14",BF760="15",BF760="24",BF760="33",BF760="43",BF760="42",BF760="52",BF760="51"),"MODERADO",IF(OR(BF760="25",BF760="34",BF760="35",BF760="44",BF760="45",BF760="53",BF760="54",BF760="55"),"IMPORTANTE",""))))</f>
        <v>MODERADO</v>
      </c>
      <c r="BH760" s="532" t="s">
        <v>148</v>
      </c>
      <c r="BI760" s="514" t="s">
        <v>189</v>
      </c>
      <c r="BJ760" s="516" t="str">
        <f t="shared" ref="BJ760" si="271">IF(BH760="SI","NO","SI")</f>
        <v>NO</v>
      </c>
      <c r="BK760" s="516"/>
    </row>
    <row r="761" spans="1:63" ht="14.25" customHeight="1" x14ac:dyDescent="0.25">
      <c r="A761" s="429"/>
      <c r="B761" s="662"/>
      <c r="C761" s="649"/>
      <c r="D761" s="516"/>
      <c r="E761" s="563"/>
      <c r="F761" s="657"/>
      <c r="G761" s="657"/>
      <c r="H761" s="657"/>
      <c r="I761" s="563"/>
      <c r="J761" s="160">
        <v>2</v>
      </c>
      <c r="K761" s="159" t="s">
        <v>978</v>
      </c>
      <c r="L761" s="649"/>
      <c r="M761" s="649"/>
      <c r="N761" s="650"/>
      <c r="O761" s="651"/>
      <c r="P761" s="651"/>
      <c r="Q761" s="651"/>
      <c r="R761" s="649"/>
      <c r="S761" s="162" t="s">
        <v>146</v>
      </c>
      <c r="T761" s="73">
        <f>IFERROR(VLOOKUP($S761,#REF!,2,FALSE),0)</f>
        <v>0</v>
      </c>
      <c r="U761" s="652"/>
      <c r="V761" s="647"/>
      <c r="W761" s="647"/>
      <c r="X761" s="493"/>
      <c r="Y761" s="63"/>
      <c r="Z761" s="63"/>
      <c r="AA761" s="63"/>
      <c r="AB761" s="63"/>
      <c r="AC761" s="63"/>
      <c r="AD761" s="63"/>
      <c r="AE761" s="63"/>
      <c r="AF761" s="63"/>
      <c r="AG761" s="63"/>
      <c r="AH761" s="63"/>
      <c r="AI761" s="63"/>
      <c r="AJ761" s="63"/>
      <c r="AK761" s="63"/>
      <c r="AL761" s="63" t="str">
        <f>IFERROR(VLOOKUP(AB761,[1]CONTROLES!$A$5:$Y$200,2,FALSE),"")</f>
        <v/>
      </c>
      <c r="AM761" s="63"/>
      <c r="AN761" s="63"/>
      <c r="AO761" s="163" t="str">
        <f>IFERROR(VLOOKUP(Y761,CONTROLES!$A$6:$Y$25,24,FALSE),"")</f>
        <v/>
      </c>
      <c r="AP761" s="163" t="str">
        <f>IFERROR(VLOOKUP(Z761,CONTROLES!$A$6:$Y$25,24,FALSE),"")</f>
        <v/>
      </c>
      <c r="AQ761" s="163" t="str">
        <f>IFERROR(VLOOKUP(AA761,CONTROLES!$A$6:$Y$25,24,FALSE),"")</f>
        <v/>
      </c>
      <c r="AR761" s="163" t="str">
        <f>IFERROR(VLOOKUP(AB761,CONTROLES!$A$6:$Y$25,24,FALSE),"")</f>
        <v/>
      </c>
      <c r="AS761" s="72" t="str">
        <f>IFERROR(VLOOKUP(Y761,CONTROLES!$A$6:$Y$25,5,FALSE),"")</f>
        <v/>
      </c>
      <c r="AT761" s="72" t="str">
        <f>IFERROR(VLOOKUP(Z761,CONTROLES!$A$6:$Y$25,5,FALSE),"")</f>
        <v/>
      </c>
      <c r="AU761" s="72" t="str">
        <f>IFERROR(VLOOKUP(AA761,CONTROLES!$A$6:$Y$25,5,FALSE),"")</f>
        <v/>
      </c>
      <c r="AV761" s="72" t="str">
        <f>IFERROR(VLOOKUP(AB761,CONTROLES!$A$6:$Y$25,5,FALSE),"")</f>
        <v/>
      </c>
      <c r="AW761" s="143">
        <f t="shared" si="223"/>
        <v>0</v>
      </c>
      <c r="AX761" s="143">
        <f t="shared" si="224"/>
        <v>0</v>
      </c>
      <c r="AY761" s="523"/>
      <c r="AZ761" s="510"/>
      <c r="BA761" s="507"/>
      <c r="BB761" s="508"/>
      <c r="BC761" s="510"/>
      <c r="BD761" s="512"/>
      <c r="BE761" s="493"/>
      <c r="BF761" s="643"/>
      <c r="BG761" s="645"/>
      <c r="BH761" s="533"/>
      <c r="BI761" s="514"/>
      <c r="BJ761" s="516"/>
      <c r="BK761" s="516"/>
    </row>
    <row r="762" spans="1:63" ht="14.25" customHeight="1" x14ac:dyDescent="0.25">
      <c r="A762" s="429"/>
      <c r="B762" s="662"/>
      <c r="C762" s="649"/>
      <c r="D762" s="516"/>
      <c r="E762" s="563"/>
      <c r="F762" s="657"/>
      <c r="G762" s="657"/>
      <c r="H762" s="657"/>
      <c r="I762" s="563"/>
      <c r="J762" s="160"/>
      <c r="K762" s="159"/>
      <c r="L762" s="649"/>
      <c r="M762" s="649"/>
      <c r="N762" s="650"/>
      <c r="O762" s="651"/>
      <c r="P762" s="651"/>
      <c r="Q762" s="651"/>
      <c r="R762" s="649"/>
      <c r="S762" s="162"/>
      <c r="T762" s="73">
        <f>IFERROR(VLOOKUP($S762,#REF!,2,FALSE),0)</f>
        <v>0</v>
      </c>
      <c r="U762" s="652"/>
      <c r="V762" s="647"/>
      <c r="W762" s="647"/>
      <c r="X762" s="493"/>
      <c r="Y762" s="63"/>
      <c r="Z762" s="63"/>
      <c r="AA762" s="63"/>
      <c r="AB762" s="63"/>
      <c r="AC762" s="63"/>
      <c r="AD762" s="63"/>
      <c r="AE762" s="63"/>
      <c r="AF762" s="63"/>
      <c r="AG762" s="63"/>
      <c r="AH762" s="63"/>
      <c r="AI762" s="63"/>
      <c r="AJ762" s="63"/>
      <c r="AK762" s="63"/>
      <c r="AL762" s="63" t="str">
        <f>IFERROR(VLOOKUP(AB762,[1]CONTROLES!$A$5:$Y$200,2,FALSE),"")</f>
        <v/>
      </c>
      <c r="AM762" s="63"/>
      <c r="AN762" s="63"/>
      <c r="AO762" s="163" t="str">
        <f>IFERROR(VLOOKUP(Y762,CONTROLES!$A$6:$Y$25,24,FALSE),"")</f>
        <v/>
      </c>
      <c r="AP762" s="163" t="str">
        <f>IFERROR(VLOOKUP(Z762,CONTROLES!$A$6:$Y$25,24,FALSE),"")</f>
        <v/>
      </c>
      <c r="AQ762" s="163" t="str">
        <f>IFERROR(VLOOKUP(AA762,CONTROLES!$A$6:$Y$25,24,FALSE),"")</f>
        <v/>
      </c>
      <c r="AR762" s="163" t="str">
        <f>IFERROR(VLOOKUP(AB762,CONTROLES!$A$6:$Y$25,24,FALSE),"")</f>
        <v/>
      </c>
      <c r="AS762" s="72" t="str">
        <f>IFERROR(VLOOKUP(Y762,CONTROLES!$A$6:$Y$25,5,FALSE),"")</f>
        <v/>
      </c>
      <c r="AT762" s="72" t="str">
        <f>IFERROR(VLOOKUP(Z762,CONTROLES!$A$6:$Y$25,5,FALSE),"")</f>
        <v/>
      </c>
      <c r="AU762" s="72" t="str">
        <f>IFERROR(VLOOKUP(AA762,CONTROLES!$A$6:$Y$25,5,FALSE),"")</f>
        <v/>
      </c>
      <c r="AV762" s="72" t="str">
        <f>IFERROR(VLOOKUP(AB762,CONTROLES!$A$6:$Y$25,5,FALSE),"")</f>
        <v/>
      </c>
      <c r="AW762" s="143">
        <f t="shared" si="223"/>
        <v>0</v>
      </c>
      <c r="AX762" s="143">
        <f t="shared" si="224"/>
        <v>0</v>
      </c>
      <c r="AY762" s="523"/>
      <c r="AZ762" s="510"/>
      <c r="BA762" s="507"/>
      <c r="BB762" s="508"/>
      <c r="BC762" s="510"/>
      <c r="BD762" s="512"/>
      <c r="BE762" s="493"/>
      <c r="BF762" s="643"/>
      <c r="BG762" s="645"/>
      <c r="BH762" s="533"/>
      <c r="BI762" s="514"/>
      <c r="BJ762" s="516"/>
      <c r="BK762" s="516"/>
    </row>
    <row r="763" spans="1:63" ht="14.25" customHeight="1" x14ac:dyDescent="0.25">
      <c r="A763" s="429"/>
      <c r="B763" s="662"/>
      <c r="C763" s="649"/>
      <c r="D763" s="516"/>
      <c r="E763" s="563"/>
      <c r="F763" s="657"/>
      <c r="G763" s="657"/>
      <c r="H763" s="657"/>
      <c r="I763" s="563"/>
      <c r="J763" s="160"/>
      <c r="K763" s="159"/>
      <c r="L763" s="649"/>
      <c r="M763" s="649"/>
      <c r="N763" s="650"/>
      <c r="O763" s="651"/>
      <c r="P763" s="651"/>
      <c r="Q763" s="651"/>
      <c r="R763" s="649"/>
      <c r="S763" s="162"/>
      <c r="T763" s="73">
        <f>IFERROR(VLOOKUP($S763,#REF!,2,FALSE),0)</f>
        <v>0</v>
      </c>
      <c r="U763" s="652"/>
      <c r="V763" s="647"/>
      <c r="W763" s="647"/>
      <c r="X763" s="493"/>
      <c r="Y763" s="63"/>
      <c r="Z763" s="63"/>
      <c r="AA763" s="63"/>
      <c r="AB763" s="63"/>
      <c r="AC763" s="63"/>
      <c r="AD763" s="63"/>
      <c r="AE763" s="63"/>
      <c r="AF763" s="63"/>
      <c r="AG763" s="63"/>
      <c r="AH763" s="63"/>
      <c r="AI763" s="63"/>
      <c r="AJ763" s="63"/>
      <c r="AK763" s="63"/>
      <c r="AL763" s="63" t="str">
        <f>IFERROR(VLOOKUP(AB763,[1]CONTROLES!$A$5:$Y$200,2,FALSE),"")</f>
        <v/>
      </c>
      <c r="AM763" s="63"/>
      <c r="AN763" s="63"/>
      <c r="AO763" s="163" t="str">
        <f>IFERROR(VLOOKUP(Y763,CONTROLES!$A$6:$Y$25,24,FALSE),"")</f>
        <v/>
      </c>
      <c r="AP763" s="163" t="str">
        <f>IFERROR(VLOOKUP(Z763,CONTROLES!$A$6:$Y$25,24,FALSE),"")</f>
        <v/>
      </c>
      <c r="AQ763" s="163" t="str">
        <f>IFERROR(VLOOKUP(AA763,CONTROLES!$A$6:$Y$25,24,FALSE),"")</f>
        <v/>
      </c>
      <c r="AR763" s="163" t="str">
        <f>IFERROR(VLOOKUP(AB763,CONTROLES!$A$6:$Y$25,24,FALSE),"")</f>
        <v/>
      </c>
      <c r="AS763" s="72" t="str">
        <f>IFERROR(VLOOKUP(Y763,CONTROLES!$A$6:$Y$25,5,FALSE),"")</f>
        <v/>
      </c>
      <c r="AT763" s="72" t="str">
        <f>IFERROR(VLOOKUP(Z763,CONTROLES!$A$6:$Y$25,5,FALSE),"")</f>
        <v/>
      </c>
      <c r="AU763" s="72" t="str">
        <f>IFERROR(VLOOKUP(AA763,CONTROLES!$A$6:$Y$25,5,FALSE),"")</f>
        <v/>
      </c>
      <c r="AV763" s="72" t="str">
        <f>IFERROR(VLOOKUP(AB763,CONTROLES!$A$6:$Y$25,5,FALSE),"")</f>
        <v/>
      </c>
      <c r="AW763" s="143">
        <f t="shared" si="223"/>
        <v>0</v>
      </c>
      <c r="AX763" s="143">
        <f t="shared" si="224"/>
        <v>0</v>
      </c>
      <c r="AY763" s="523"/>
      <c r="AZ763" s="510"/>
      <c r="BA763" s="507"/>
      <c r="BB763" s="508"/>
      <c r="BC763" s="510"/>
      <c r="BD763" s="512"/>
      <c r="BE763" s="493"/>
      <c r="BF763" s="643"/>
      <c r="BG763" s="645"/>
      <c r="BH763" s="533"/>
      <c r="BI763" s="514"/>
      <c r="BJ763" s="516"/>
      <c r="BK763" s="516"/>
    </row>
    <row r="764" spans="1:63" ht="14.25" customHeight="1" x14ac:dyDescent="0.25">
      <c r="A764" s="429"/>
      <c r="B764" s="662"/>
      <c r="C764" s="649"/>
      <c r="D764" s="516"/>
      <c r="E764" s="563"/>
      <c r="F764" s="657"/>
      <c r="G764" s="657"/>
      <c r="H764" s="657"/>
      <c r="I764" s="563"/>
      <c r="J764" s="160"/>
      <c r="K764" s="159"/>
      <c r="L764" s="649"/>
      <c r="M764" s="649"/>
      <c r="N764" s="650"/>
      <c r="O764" s="651"/>
      <c r="P764" s="651"/>
      <c r="Q764" s="651"/>
      <c r="R764" s="649"/>
      <c r="S764" s="162"/>
      <c r="T764" s="73">
        <f>IFERROR(VLOOKUP($S764,#REF!,2,FALSE),0)</f>
        <v>0</v>
      </c>
      <c r="U764" s="652"/>
      <c r="V764" s="647"/>
      <c r="W764" s="647"/>
      <c r="X764" s="493"/>
      <c r="Y764" s="63"/>
      <c r="Z764" s="63"/>
      <c r="AA764" s="63"/>
      <c r="AB764" s="63"/>
      <c r="AC764" s="63"/>
      <c r="AD764" s="63"/>
      <c r="AE764" s="63"/>
      <c r="AF764" s="63"/>
      <c r="AG764" s="63"/>
      <c r="AH764" s="63"/>
      <c r="AI764" s="63"/>
      <c r="AJ764" s="63"/>
      <c r="AK764" s="63"/>
      <c r="AL764" s="63" t="str">
        <f>IFERROR(VLOOKUP(AB764,[1]CONTROLES!$A$5:$Y$200,2,FALSE),"")</f>
        <v/>
      </c>
      <c r="AM764" s="63"/>
      <c r="AN764" s="63"/>
      <c r="AO764" s="163" t="str">
        <f>IFERROR(VLOOKUP(Y764,CONTROLES!$A$6:$Y$25,24,FALSE),"")</f>
        <v/>
      </c>
      <c r="AP764" s="163" t="str">
        <f>IFERROR(VLOOKUP(Z764,CONTROLES!$A$6:$Y$25,24,FALSE),"")</f>
        <v/>
      </c>
      <c r="AQ764" s="163" t="str">
        <f>IFERROR(VLOOKUP(AA764,CONTROLES!$A$6:$Y$25,24,FALSE),"")</f>
        <v/>
      </c>
      <c r="AR764" s="163" t="str">
        <f>IFERROR(VLOOKUP(AB764,CONTROLES!$A$6:$Y$25,24,FALSE),"")</f>
        <v/>
      </c>
      <c r="AS764" s="72" t="str">
        <f>IFERROR(VLOOKUP(Y764,CONTROLES!$A$6:$Y$25,5,FALSE),"")</f>
        <v/>
      </c>
      <c r="AT764" s="72" t="str">
        <f>IFERROR(VLOOKUP(Z764,CONTROLES!$A$6:$Y$25,5,FALSE),"")</f>
        <v/>
      </c>
      <c r="AU764" s="72" t="str">
        <f>IFERROR(VLOOKUP(AA764,CONTROLES!$A$6:$Y$25,5,FALSE),"")</f>
        <v/>
      </c>
      <c r="AV764" s="72" t="str">
        <f>IFERROR(VLOOKUP(AB764,CONTROLES!$A$6:$Y$25,5,FALSE),"")</f>
        <v/>
      </c>
      <c r="AW764" s="143">
        <f t="shared" si="223"/>
        <v>0</v>
      </c>
      <c r="AX764" s="143">
        <f t="shared" si="224"/>
        <v>0</v>
      </c>
      <c r="AY764" s="523"/>
      <c r="AZ764" s="510"/>
      <c r="BA764" s="507"/>
      <c r="BB764" s="508"/>
      <c r="BC764" s="510"/>
      <c r="BD764" s="512"/>
      <c r="BE764" s="493"/>
      <c r="BF764" s="643"/>
      <c r="BG764" s="645"/>
      <c r="BH764" s="533"/>
      <c r="BI764" s="514"/>
      <c r="BJ764" s="516"/>
      <c r="BK764" s="516"/>
    </row>
    <row r="765" spans="1:63" ht="14.25" customHeight="1" x14ac:dyDescent="0.25">
      <c r="A765" s="429"/>
      <c r="B765" s="662"/>
      <c r="C765" s="649"/>
      <c r="D765" s="516"/>
      <c r="E765" s="563"/>
      <c r="F765" s="657"/>
      <c r="G765" s="657"/>
      <c r="H765" s="657"/>
      <c r="I765" s="563"/>
      <c r="J765" s="160"/>
      <c r="K765" s="159"/>
      <c r="L765" s="649"/>
      <c r="M765" s="649"/>
      <c r="N765" s="650"/>
      <c r="O765" s="651"/>
      <c r="P765" s="651"/>
      <c r="Q765" s="651"/>
      <c r="R765" s="649"/>
      <c r="S765" s="73"/>
      <c r="T765" s="73">
        <f>IFERROR(VLOOKUP($S765,#REF!,2,FALSE),0)</f>
        <v>0</v>
      </c>
      <c r="U765" s="652"/>
      <c r="V765" s="647"/>
      <c r="W765" s="647"/>
      <c r="X765" s="493"/>
      <c r="Y765" s="63"/>
      <c r="Z765" s="63"/>
      <c r="AA765" s="63"/>
      <c r="AB765" s="63"/>
      <c r="AC765" s="63"/>
      <c r="AD765" s="63"/>
      <c r="AE765" s="63"/>
      <c r="AF765" s="63"/>
      <c r="AG765" s="63"/>
      <c r="AH765" s="63"/>
      <c r="AI765" s="63"/>
      <c r="AJ765" s="63"/>
      <c r="AK765" s="63"/>
      <c r="AL765" s="63" t="str">
        <f>IFERROR(VLOOKUP(AB765,[1]CONTROLES!$A$5:$Y$200,2,FALSE),"")</f>
        <v/>
      </c>
      <c r="AM765" s="63"/>
      <c r="AN765" s="63"/>
      <c r="AO765" s="163" t="str">
        <f>IFERROR(VLOOKUP(Y765,CONTROLES!$A$6:$Y$25,24,FALSE),"")</f>
        <v/>
      </c>
      <c r="AP765" s="163" t="str">
        <f>IFERROR(VLOOKUP(Z765,CONTROLES!$A$6:$Y$25,24,FALSE),"")</f>
        <v/>
      </c>
      <c r="AQ765" s="163" t="str">
        <f>IFERROR(VLOOKUP(AA765,CONTROLES!$A$6:$Y$25,24,FALSE),"")</f>
        <v/>
      </c>
      <c r="AR765" s="163" t="str">
        <f>IFERROR(VLOOKUP(AB765,CONTROLES!$A$6:$Y$25,24,FALSE),"")</f>
        <v/>
      </c>
      <c r="AS765" s="72" t="str">
        <f>IFERROR(VLOOKUP(Y765,CONTROLES!$A$6:$Y$25,5,FALSE),"")</f>
        <v/>
      </c>
      <c r="AT765" s="72" t="str">
        <f>IFERROR(VLOOKUP(Z765,CONTROLES!$A$6:$Y$25,5,FALSE),"")</f>
        <v/>
      </c>
      <c r="AU765" s="72" t="str">
        <f>IFERROR(VLOOKUP(AA765,CONTROLES!$A$6:$Y$25,5,FALSE),"")</f>
        <v/>
      </c>
      <c r="AV765" s="72" t="str">
        <f>IFERROR(VLOOKUP(AB765,CONTROLES!$A$6:$Y$25,5,FALSE),"")</f>
        <v/>
      </c>
      <c r="AW765" s="143">
        <f t="shared" si="223"/>
        <v>0</v>
      </c>
      <c r="AX765" s="143">
        <f t="shared" si="224"/>
        <v>0</v>
      </c>
      <c r="AY765" s="523"/>
      <c r="AZ765" s="510"/>
      <c r="BA765" s="507"/>
      <c r="BB765" s="508"/>
      <c r="BC765" s="510"/>
      <c r="BD765" s="512"/>
      <c r="BE765" s="493"/>
      <c r="BF765" s="643"/>
      <c r="BG765" s="645"/>
      <c r="BH765" s="533"/>
      <c r="BI765" s="514"/>
      <c r="BJ765" s="516"/>
      <c r="BK765" s="516"/>
    </row>
    <row r="766" spans="1:63" ht="14.25" customHeight="1" x14ac:dyDescent="0.25">
      <c r="A766" s="429"/>
      <c r="B766" s="663"/>
      <c r="C766" s="649"/>
      <c r="D766" s="516"/>
      <c r="E766" s="562"/>
      <c r="F766" s="657"/>
      <c r="G766" s="657"/>
      <c r="H766" s="657"/>
      <c r="I766" s="562"/>
      <c r="J766" s="160"/>
      <c r="K766" s="159"/>
      <c r="L766" s="649"/>
      <c r="M766" s="649"/>
      <c r="N766" s="650"/>
      <c r="O766" s="651"/>
      <c r="P766" s="651"/>
      <c r="Q766" s="651"/>
      <c r="R766" s="649"/>
      <c r="S766" s="73"/>
      <c r="T766" s="73">
        <f>IFERROR(VLOOKUP($S766,#REF!,2,FALSE),0)</f>
        <v>0</v>
      </c>
      <c r="U766" s="652"/>
      <c r="V766" s="647"/>
      <c r="W766" s="647"/>
      <c r="X766" s="493"/>
      <c r="Y766" s="63"/>
      <c r="Z766" s="63"/>
      <c r="AA766" s="63"/>
      <c r="AB766" s="63"/>
      <c r="AC766" s="63"/>
      <c r="AD766" s="63"/>
      <c r="AE766" s="63"/>
      <c r="AF766" s="63"/>
      <c r="AG766" s="63"/>
      <c r="AH766" s="63"/>
      <c r="AI766" s="63"/>
      <c r="AJ766" s="63"/>
      <c r="AK766" s="63"/>
      <c r="AL766" s="63" t="str">
        <f>IFERROR(VLOOKUP(AB766,[1]CONTROLES!$A$5:$Y$200,2,FALSE),"")</f>
        <v/>
      </c>
      <c r="AM766" s="63"/>
      <c r="AN766" s="63"/>
      <c r="AO766" s="163" t="str">
        <f>IFERROR(VLOOKUP(Y766,CONTROLES!$A$6:$Y$25,24,FALSE),"")</f>
        <v/>
      </c>
      <c r="AP766" s="163" t="str">
        <f>IFERROR(VLOOKUP(Z766,CONTROLES!$A$6:$Y$25,24,FALSE),"")</f>
        <v/>
      </c>
      <c r="AQ766" s="163" t="str">
        <f>IFERROR(VLOOKUP(AA766,CONTROLES!$A$6:$Y$25,24,FALSE),"")</f>
        <v/>
      </c>
      <c r="AR766" s="163" t="str">
        <f>IFERROR(VLOOKUP(AB766,CONTROLES!$A$6:$Y$25,24,FALSE),"")</f>
        <v/>
      </c>
      <c r="AS766" s="72" t="str">
        <f>IFERROR(VLOOKUP(Y766,CONTROLES!$A$6:$Y$25,5,FALSE),"")</f>
        <v/>
      </c>
      <c r="AT766" s="72" t="str">
        <f>IFERROR(VLOOKUP(Z766,CONTROLES!$A$6:$Y$25,5,FALSE),"")</f>
        <v/>
      </c>
      <c r="AU766" s="72" t="str">
        <f>IFERROR(VLOOKUP(AA766,CONTROLES!$A$6:$Y$25,5,FALSE),"")</f>
        <v/>
      </c>
      <c r="AV766" s="72" t="str">
        <f>IFERROR(VLOOKUP(AB766,CONTROLES!$A$6:$Y$25,5,FALSE),"")</f>
        <v/>
      </c>
      <c r="AW766" s="143">
        <f t="shared" si="223"/>
        <v>0</v>
      </c>
      <c r="AX766" s="143">
        <f t="shared" si="224"/>
        <v>0</v>
      </c>
      <c r="AY766" s="653"/>
      <c r="AZ766" s="510"/>
      <c r="BA766" s="648"/>
      <c r="BB766" s="508"/>
      <c r="BC766" s="510"/>
      <c r="BD766" s="512"/>
      <c r="BE766" s="493"/>
      <c r="BF766" s="644"/>
      <c r="BG766" s="645"/>
      <c r="BH766" s="646"/>
      <c r="BI766" s="514"/>
      <c r="BJ766" s="516"/>
      <c r="BK766" s="516"/>
    </row>
    <row r="767" spans="1:63" ht="14.25" customHeight="1" x14ac:dyDescent="0.25">
      <c r="A767" s="429">
        <f t="shared" ref="A767" si="272">A760+1</f>
        <v>109</v>
      </c>
      <c r="B767" s="661" t="s">
        <v>979</v>
      </c>
      <c r="C767" s="649" t="s">
        <v>767</v>
      </c>
      <c r="D767" s="516" t="s">
        <v>980</v>
      </c>
      <c r="E767" s="517" t="s">
        <v>981</v>
      </c>
      <c r="F767" s="657" t="s">
        <v>132</v>
      </c>
      <c r="G767" s="657" t="s">
        <v>133</v>
      </c>
      <c r="H767" s="657" t="s">
        <v>134</v>
      </c>
      <c r="I767" s="517"/>
      <c r="J767" s="160"/>
      <c r="K767" s="159"/>
      <c r="L767" s="657"/>
      <c r="M767" s="649" t="s">
        <v>160</v>
      </c>
      <c r="N767" s="650" t="s">
        <v>161</v>
      </c>
      <c r="O767" s="651" t="s">
        <v>162</v>
      </c>
      <c r="P767" s="651"/>
      <c r="Q767" s="651"/>
      <c r="R767" s="649" t="s">
        <v>243</v>
      </c>
      <c r="S767" s="73"/>
      <c r="T767" s="73">
        <f>IFERROR(VLOOKUP($S767,#REF!,2,FALSE),0)</f>
        <v>0</v>
      </c>
      <c r="U767" s="652"/>
      <c r="V767" s="647">
        <f>IFERROR(VLOOKUP($U767,#REF!,2,FALSE),0)</f>
        <v>0</v>
      </c>
      <c r="W767" s="647">
        <f t="shared" ref="W767" si="273">MAX($T767:$T773)*V767</f>
        <v>0</v>
      </c>
      <c r="X767" s="493" t="b">
        <f t="shared" ref="X767" si="274">IF(OR(W767="11",W767="12",W767="21",W767="22",W767="31"),"BAJO",IF(OR(W767="13",W767="23",W767="32",W767="41"),"LEVE",IF(OR(W767="14",W767="15",W767="24",W767="33",W767="43",W767="42",W767="52",W767="51"),"MODERADO",IF(OR(W767="25",W767="34",W767="35",W767="44",W767="45",W767="53",W767="54",W767="55"),"IMPORTANTE"))))</f>
        <v>0</v>
      </c>
      <c r="Y767" s="63"/>
      <c r="Z767" s="63"/>
      <c r="AA767" s="63"/>
      <c r="AB767" s="63"/>
      <c r="AC767" s="63"/>
      <c r="AD767" s="63"/>
      <c r="AE767" s="63"/>
      <c r="AF767" s="63"/>
      <c r="AG767" s="63"/>
      <c r="AH767" s="63"/>
      <c r="AI767" s="63"/>
      <c r="AJ767" s="63"/>
      <c r="AK767" s="63"/>
      <c r="AL767" s="63" t="str">
        <f>IFERROR(VLOOKUP(AB767,[1]CONTROLES!$A$5:$Y$200,2,FALSE),"")</f>
        <v/>
      </c>
      <c r="AM767" s="63"/>
      <c r="AN767" s="63"/>
      <c r="AO767" s="163" t="str">
        <f>IFERROR(VLOOKUP(Y767,CONTROLES!$A$6:$Y$25,24,FALSE),"")</f>
        <v/>
      </c>
      <c r="AP767" s="163" t="str">
        <f>IFERROR(VLOOKUP(Z767,CONTROLES!$A$6:$Y$25,24,FALSE),"")</f>
        <v/>
      </c>
      <c r="AQ767" s="163" t="str">
        <f>IFERROR(VLOOKUP(AA767,CONTROLES!$A$6:$Y$25,24,FALSE),"")</f>
        <v/>
      </c>
      <c r="AR767" s="163" t="str">
        <f>IFERROR(VLOOKUP(AB767,CONTROLES!$A$6:$Y$25,24,FALSE),"")</f>
        <v/>
      </c>
      <c r="AS767" s="72" t="str">
        <f>IFERROR(VLOOKUP(Y767,CONTROLES!$A$6:$Y$25,5,FALSE),"")</f>
        <v/>
      </c>
      <c r="AT767" s="72" t="str">
        <f>IFERROR(VLOOKUP(Z767,CONTROLES!$A$6:$Y$25,5,FALSE),"")</f>
        <v/>
      </c>
      <c r="AU767" s="72" t="str">
        <f>IFERROR(VLOOKUP(AA767,CONTROLES!$A$6:$Y$25,5,FALSE),"")</f>
        <v/>
      </c>
      <c r="AV767" s="72" t="str">
        <f>IFERROR(VLOOKUP(AB767,CONTROLES!$A$6:$Y$25,5,FALSE),"")</f>
        <v/>
      </c>
      <c r="AW767" s="143">
        <f t="shared" si="223"/>
        <v>0</v>
      </c>
      <c r="AX767" s="143">
        <f t="shared" si="224"/>
        <v>0</v>
      </c>
      <c r="AY767" s="522" t="str">
        <f t="shared" ref="AY767" si="275">IF(MAX(AX767:AX773)&gt;MAX(BF767:BF773),"Consecuencia",IF(MAX(AX767:AX773)&gt;MAX(BF767:BF773),"Probabilidad",""))</f>
        <v/>
      </c>
      <c r="AZ767" s="510">
        <f t="shared" ref="AZ767" si="276">IF(AY767="Probabilidad",MAX(BF767:BF773),MAX(AX767:AX773))</f>
        <v>0</v>
      </c>
      <c r="BA767" s="506" t="str" cm="1">
        <f t="array" ref="BA767">IF(OR(AY767="Consecuencia",AY767="Probabilidad"),IF(AZ767&lt;[1]CONTROLES!$AA$16:$AB$16,IF(AND(AZ767&gt;=[1]CONTROLES!$AA$15,AZ767&lt;[1]CONTROLES!$AB$15),[1]CONTROLES!$AC$15,IF(AND(AZ767&gt;=[1]CONTROLES!$AA$14,AZ767&lt;[1]CONTROLES!$AB$14),[1]CONTROLES!$AC$14,IF(AND(AZ767&gt;=[1]CONTROLES!$AA$13,AZ767&lt;[1]CONTROLES!$AB$13),[1]CONTROLES!$AC$13,IF(AND(AZ767&gt;=[1]CONTROLES!$AA$12,AZ767&lt;=[1]CONTROLES!$AB$12),[1]CONTROLES!$AC$12))))),"")</f>
        <v/>
      </c>
      <c r="BB767" s="508" t="s">
        <v>144</v>
      </c>
      <c r="BC767" s="510">
        <f>VLOOKUP(BB767,[1]TABLAS!$A$10:$B$14,2,FALSE)</f>
        <v>5</v>
      </c>
      <c r="BD767" s="512" t="s">
        <v>211</v>
      </c>
      <c r="BE767" s="493">
        <f>VLOOKUP(BD767,[1]TABLAS!$A$2:$B$6,2,FALSE)</f>
        <v>2</v>
      </c>
      <c r="BF767" s="642" t="str">
        <f t="shared" ref="BF767" si="277">BC767&amp;BE767</f>
        <v>52</v>
      </c>
      <c r="BG767" s="645" t="str">
        <f t="shared" ref="BG767" si="278">IF(OR(BF767="11",BF767="12",BF767="21",BF767="22",BF767="31"),"BAJO",IF(OR(BF767="13",BF767="23",BF767="32",BF767="41"),"LEVE",IF(OR(BF767="14",BF767="15",BF767="24",BF767="33",BF767="43",BF767="42",BF767="52",BF767="51"),"MODERADO",IF(OR(BF767="25",BF767="34",BF767="35",BF767="44",BF767="45",BF767="53",BF767="54",BF767="55"),"IMPORTANTE",""))))</f>
        <v>MODERADO</v>
      </c>
      <c r="BH767" s="532" t="s">
        <v>148</v>
      </c>
      <c r="BI767" s="514" t="s">
        <v>189</v>
      </c>
      <c r="BJ767" s="516" t="str">
        <f t="shared" ref="BJ767" si="279">IF(BH767="SI","NO","SI")</f>
        <v>NO</v>
      </c>
      <c r="BK767" s="516"/>
    </row>
    <row r="768" spans="1:63" ht="14.25" customHeight="1" x14ac:dyDescent="0.25">
      <c r="A768" s="429"/>
      <c r="B768" s="662"/>
      <c r="C768" s="649"/>
      <c r="D768" s="516"/>
      <c r="E768" s="563"/>
      <c r="F768" s="657"/>
      <c r="G768" s="657"/>
      <c r="H768" s="657"/>
      <c r="I768" s="563"/>
      <c r="J768" s="160"/>
      <c r="K768" s="159"/>
      <c r="L768" s="657"/>
      <c r="M768" s="649"/>
      <c r="N768" s="650"/>
      <c r="O768" s="651"/>
      <c r="P768" s="651"/>
      <c r="Q768" s="651"/>
      <c r="R768" s="649"/>
      <c r="S768" s="73"/>
      <c r="T768" s="73">
        <f>IFERROR(VLOOKUP($S768,#REF!,2,FALSE),0)</f>
        <v>0</v>
      </c>
      <c r="U768" s="652"/>
      <c r="V768" s="647"/>
      <c r="W768" s="647"/>
      <c r="X768" s="493"/>
      <c r="Y768" s="63"/>
      <c r="Z768" s="63"/>
      <c r="AA768" s="63"/>
      <c r="AB768" s="63"/>
      <c r="AC768" s="63"/>
      <c r="AD768" s="63"/>
      <c r="AE768" s="63"/>
      <c r="AF768" s="63"/>
      <c r="AG768" s="63"/>
      <c r="AH768" s="63"/>
      <c r="AI768" s="63"/>
      <c r="AJ768" s="63"/>
      <c r="AK768" s="63"/>
      <c r="AL768" s="63" t="str">
        <f>IFERROR(VLOOKUP(AB768,[1]CONTROLES!$A$5:$Y$200,2,FALSE),"")</f>
        <v/>
      </c>
      <c r="AM768" s="63"/>
      <c r="AN768" s="63"/>
      <c r="AO768" s="163" t="str">
        <f>IFERROR(VLOOKUP(Y768,CONTROLES!$A$6:$Y$25,24,FALSE),"")</f>
        <v/>
      </c>
      <c r="AP768" s="163" t="str">
        <f>IFERROR(VLOOKUP(Z768,CONTROLES!$A$6:$Y$25,24,FALSE),"")</f>
        <v/>
      </c>
      <c r="AQ768" s="163" t="str">
        <f>IFERROR(VLOOKUP(AA768,CONTROLES!$A$6:$Y$25,24,FALSE),"")</f>
        <v/>
      </c>
      <c r="AR768" s="163" t="str">
        <f>IFERROR(VLOOKUP(AB768,CONTROLES!$A$6:$Y$25,24,FALSE),"")</f>
        <v/>
      </c>
      <c r="AS768" s="72" t="str">
        <f>IFERROR(VLOOKUP(Y768,CONTROLES!$A$6:$Y$25,5,FALSE),"")</f>
        <v/>
      </c>
      <c r="AT768" s="72" t="str">
        <f>IFERROR(VLOOKUP(Z768,CONTROLES!$A$6:$Y$25,5,FALSE),"")</f>
        <v/>
      </c>
      <c r="AU768" s="72" t="str">
        <f>IFERROR(VLOOKUP(AA768,CONTROLES!$A$6:$Y$25,5,FALSE),"")</f>
        <v/>
      </c>
      <c r="AV768" s="72" t="str">
        <f>IFERROR(VLOOKUP(AB768,CONTROLES!$A$6:$Y$25,5,FALSE),"")</f>
        <v/>
      </c>
      <c r="AW768" s="143">
        <f t="shared" si="223"/>
        <v>0</v>
      </c>
      <c r="AX768" s="143">
        <f t="shared" si="224"/>
        <v>0</v>
      </c>
      <c r="AY768" s="523"/>
      <c r="AZ768" s="510"/>
      <c r="BA768" s="507"/>
      <c r="BB768" s="508"/>
      <c r="BC768" s="510"/>
      <c r="BD768" s="512"/>
      <c r="BE768" s="493"/>
      <c r="BF768" s="643"/>
      <c r="BG768" s="645"/>
      <c r="BH768" s="533"/>
      <c r="BI768" s="514"/>
      <c r="BJ768" s="516"/>
      <c r="BK768" s="516"/>
    </row>
    <row r="769" spans="1:63" ht="14.25" customHeight="1" x14ac:dyDescent="0.25">
      <c r="A769" s="429"/>
      <c r="B769" s="662"/>
      <c r="C769" s="649"/>
      <c r="D769" s="516"/>
      <c r="E769" s="563"/>
      <c r="F769" s="657"/>
      <c r="G769" s="657"/>
      <c r="H769" s="657"/>
      <c r="I769" s="563"/>
      <c r="J769" s="160"/>
      <c r="K769" s="159"/>
      <c r="L769" s="657"/>
      <c r="M769" s="649"/>
      <c r="N769" s="650"/>
      <c r="O769" s="651"/>
      <c r="P769" s="651"/>
      <c r="Q769" s="651"/>
      <c r="R769" s="649"/>
      <c r="S769" s="73"/>
      <c r="T769" s="73">
        <f>IFERROR(VLOOKUP($S769,#REF!,2,FALSE),0)</f>
        <v>0</v>
      </c>
      <c r="U769" s="652"/>
      <c r="V769" s="647"/>
      <c r="W769" s="647"/>
      <c r="X769" s="493"/>
      <c r="Y769" s="63"/>
      <c r="Z769" s="63"/>
      <c r="AA769" s="63"/>
      <c r="AB769" s="63"/>
      <c r="AC769" s="63"/>
      <c r="AD769" s="63"/>
      <c r="AE769" s="63"/>
      <c r="AF769" s="63"/>
      <c r="AG769" s="63"/>
      <c r="AH769" s="63"/>
      <c r="AI769" s="63"/>
      <c r="AJ769" s="63"/>
      <c r="AK769" s="63"/>
      <c r="AL769" s="63" t="str">
        <f>IFERROR(VLOOKUP(AB769,[1]CONTROLES!$A$5:$Y$200,2,FALSE),"")</f>
        <v/>
      </c>
      <c r="AM769" s="63"/>
      <c r="AN769" s="63"/>
      <c r="AO769" s="163" t="str">
        <f>IFERROR(VLOOKUP(Y769,CONTROLES!$A$6:$Y$25,24,FALSE),"")</f>
        <v/>
      </c>
      <c r="AP769" s="163" t="str">
        <f>IFERROR(VLOOKUP(Z769,CONTROLES!$A$6:$Y$25,24,FALSE),"")</f>
        <v/>
      </c>
      <c r="AQ769" s="163" t="str">
        <f>IFERROR(VLOOKUP(AA769,CONTROLES!$A$6:$Y$25,24,FALSE),"")</f>
        <v/>
      </c>
      <c r="AR769" s="163" t="str">
        <f>IFERROR(VLOOKUP(AB769,CONTROLES!$A$6:$Y$25,24,FALSE),"")</f>
        <v/>
      </c>
      <c r="AS769" s="72" t="str">
        <f>IFERROR(VLOOKUP(Y769,CONTROLES!$A$6:$Y$25,5,FALSE),"")</f>
        <v/>
      </c>
      <c r="AT769" s="72" t="str">
        <f>IFERROR(VLOOKUP(Z769,CONTROLES!$A$6:$Y$25,5,FALSE),"")</f>
        <v/>
      </c>
      <c r="AU769" s="72" t="str">
        <f>IFERROR(VLOOKUP(AA769,CONTROLES!$A$6:$Y$25,5,FALSE),"")</f>
        <v/>
      </c>
      <c r="AV769" s="72" t="str">
        <f>IFERROR(VLOOKUP(AB769,CONTROLES!$A$6:$Y$25,5,FALSE),"")</f>
        <v/>
      </c>
      <c r="AW769" s="143">
        <f t="shared" si="223"/>
        <v>0</v>
      </c>
      <c r="AX769" s="143">
        <f t="shared" si="224"/>
        <v>0</v>
      </c>
      <c r="AY769" s="523"/>
      <c r="AZ769" s="510"/>
      <c r="BA769" s="507"/>
      <c r="BB769" s="508"/>
      <c r="BC769" s="510"/>
      <c r="BD769" s="512"/>
      <c r="BE769" s="493"/>
      <c r="BF769" s="643"/>
      <c r="BG769" s="645"/>
      <c r="BH769" s="533"/>
      <c r="BI769" s="514"/>
      <c r="BJ769" s="516"/>
      <c r="BK769" s="516"/>
    </row>
    <row r="770" spans="1:63" ht="14.25" customHeight="1" x14ac:dyDescent="0.25">
      <c r="A770" s="429"/>
      <c r="B770" s="662"/>
      <c r="C770" s="649"/>
      <c r="D770" s="516"/>
      <c r="E770" s="563"/>
      <c r="F770" s="657"/>
      <c r="G770" s="657"/>
      <c r="H770" s="657"/>
      <c r="I770" s="563"/>
      <c r="J770" s="160"/>
      <c r="K770" s="159"/>
      <c r="L770" s="657"/>
      <c r="M770" s="649"/>
      <c r="N770" s="650"/>
      <c r="O770" s="651"/>
      <c r="P770" s="651"/>
      <c r="Q770" s="651"/>
      <c r="R770" s="649"/>
      <c r="S770" s="73"/>
      <c r="T770" s="73">
        <f>IFERROR(VLOOKUP($S770,#REF!,2,FALSE),0)</f>
        <v>0</v>
      </c>
      <c r="U770" s="652"/>
      <c r="V770" s="647"/>
      <c r="W770" s="647"/>
      <c r="X770" s="493"/>
      <c r="Y770" s="63"/>
      <c r="Z770" s="63"/>
      <c r="AA770" s="63"/>
      <c r="AB770" s="63"/>
      <c r="AC770" s="63"/>
      <c r="AD770" s="63"/>
      <c r="AE770" s="63"/>
      <c r="AF770" s="63"/>
      <c r="AG770" s="63"/>
      <c r="AH770" s="63"/>
      <c r="AI770" s="63"/>
      <c r="AJ770" s="63"/>
      <c r="AK770" s="63"/>
      <c r="AL770" s="63" t="str">
        <f>IFERROR(VLOOKUP(AB770,[1]CONTROLES!$A$5:$Y$200,2,FALSE),"")</f>
        <v/>
      </c>
      <c r="AM770" s="63"/>
      <c r="AN770" s="63"/>
      <c r="AO770" s="163" t="str">
        <f>IFERROR(VLOOKUP(Y770,CONTROLES!$A$6:$Y$25,24,FALSE),"")</f>
        <v/>
      </c>
      <c r="AP770" s="163" t="str">
        <f>IFERROR(VLOOKUP(Z770,CONTROLES!$A$6:$Y$25,24,FALSE),"")</f>
        <v/>
      </c>
      <c r="AQ770" s="163" t="str">
        <f>IFERROR(VLOOKUP(AA770,CONTROLES!$A$6:$Y$25,24,FALSE),"")</f>
        <v/>
      </c>
      <c r="AR770" s="163" t="str">
        <f>IFERROR(VLOOKUP(AB770,CONTROLES!$A$6:$Y$25,24,FALSE),"")</f>
        <v/>
      </c>
      <c r="AS770" s="72" t="str">
        <f>IFERROR(VLOOKUP(Y770,CONTROLES!$A$6:$Y$25,5,FALSE),"")</f>
        <v/>
      </c>
      <c r="AT770" s="72" t="str">
        <f>IFERROR(VLOOKUP(Z770,CONTROLES!$A$6:$Y$25,5,FALSE),"")</f>
        <v/>
      </c>
      <c r="AU770" s="72" t="str">
        <f>IFERROR(VLOOKUP(AA770,CONTROLES!$A$6:$Y$25,5,FALSE),"")</f>
        <v/>
      </c>
      <c r="AV770" s="72" t="str">
        <f>IFERROR(VLOOKUP(AB770,CONTROLES!$A$6:$Y$25,5,FALSE),"")</f>
        <v/>
      </c>
      <c r="AW770" s="143">
        <f t="shared" si="223"/>
        <v>0</v>
      </c>
      <c r="AX770" s="143">
        <f t="shared" si="224"/>
        <v>0</v>
      </c>
      <c r="AY770" s="523"/>
      <c r="AZ770" s="510"/>
      <c r="BA770" s="507"/>
      <c r="BB770" s="508"/>
      <c r="BC770" s="510"/>
      <c r="BD770" s="512"/>
      <c r="BE770" s="493"/>
      <c r="BF770" s="643"/>
      <c r="BG770" s="645"/>
      <c r="BH770" s="533"/>
      <c r="BI770" s="514"/>
      <c r="BJ770" s="516"/>
      <c r="BK770" s="516"/>
    </row>
    <row r="771" spans="1:63" ht="14.25" customHeight="1" x14ac:dyDescent="0.25">
      <c r="A771" s="429"/>
      <c r="B771" s="662"/>
      <c r="C771" s="649"/>
      <c r="D771" s="516"/>
      <c r="E771" s="563"/>
      <c r="F771" s="657"/>
      <c r="G771" s="657"/>
      <c r="H771" s="657"/>
      <c r="I771" s="563"/>
      <c r="J771" s="160"/>
      <c r="K771" s="159"/>
      <c r="L771" s="657"/>
      <c r="M771" s="649"/>
      <c r="N771" s="650"/>
      <c r="O771" s="651"/>
      <c r="P771" s="651"/>
      <c r="Q771" s="651"/>
      <c r="R771" s="649"/>
      <c r="S771" s="73"/>
      <c r="T771" s="73">
        <f>IFERROR(VLOOKUP($S771,#REF!,2,FALSE),0)</f>
        <v>0</v>
      </c>
      <c r="U771" s="652"/>
      <c r="V771" s="647"/>
      <c r="W771" s="647"/>
      <c r="X771" s="493"/>
      <c r="Y771" s="63"/>
      <c r="Z771" s="63"/>
      <c r="AA771" s="63"/>
      <c r="AB771" s="63"/>
      <c r="AC771" s="63"/>
      <c r="AD771" s="63"/>
      <c r="AE771" s="63"/>
      <c r="AF771" s="63"/>
      <c r="AG771" s="63"/>
      <c r="AH771" s="63"/>
      <c r="AI771" s="63"/>
      <c r="AJ771" s="63"/>
      <c r="AK771" s="63"/>
      <c r="AL771" s="63" t="str">
        <f>IFERROR(VLOOKUP(AB771,[1]CONTROLES!$A$5:$Y$200,2,FALSE),"")</f>
        <v/>
      </c>
      <c r="AM771" s="63"/>
      <c r="AN771" s="63"/>
      <c r="AO771" s="163" t="str">
        <f>IFERROR(VLOOKUP(Y771,CONTROLES!$A$6:$Y$25,24,FALSE),"")</f>
        <v/>
      </c>
      <c r="AP771" s="163" t="str">
        <f>IFERROR(VLOOKUP(Z771,CONTROLES!$A$6:$Y$25,24,FALSE),"")</f>
        <v/>
      </c>
      <c r="AQ771" s="163" t="str">
        <f>IFERROR(VLOOKUP(AA771,CONTROLES!$A$6:$Y$25,24,FALSE),"")</f>
        <v/>
      </c>
      <c r="AR771" s="163" t="str">
        <f>IFERROR(VLOOKUP(AB771,CONTROLES!$A$6:$Y$25,24,FALSE),"")</f>
        <v/>
      </c>
      <c r="AS771" s="72" t="str">
        <f>IFERROR(VLOOKUP(Y771,CONTROLES!$A$6:$Y$25,5,FALSE),"")</f>
        <v/>
      </c>
      <c r="AT771" s="72" t="str">
        <f>IFERROR(VLOOKUP(Z771,CONTROLES!$A$6:$Y$25,5,FALSE),"")</f>
        <v/>
      </c>
      <c r="AU771" s="72" t="str">
        <f>IFERROR(VLOOKUP(AA771,CONTROLES!$A$6:$Y$25,5,FALSE),"")</f>
        <v/>
      </c>
      <c r="AV771" s="72" t="str">
        <f>IFERROR(VLOOKUP(AB771,CONTROLES!$A$6:$Y$25,5,FALSE),"")</f>
        <v/>
      </c>
      <c r="AW771" s="143">
        <f t="shared" si="223"/>
        <v>0</v>
      </c>
      <c r="AX771" s="143">
        <f t="shared" si="224"/>
        <v>0</v>
      </c>
      <c r="AY771" s="523"/>
      <c r="AZ771" s="510"/>
      <c r="BA771" s="507"/>
      <c r="BB771" s="508"/>
      <c r="BC771" s="510"/>
      <c r="BD771" s="512"/>
      <c r="BE771" s="493"/>
      <c r="BF771" s="643"/>
      <c r="BG771" s="645"/>
      <c r="BH771" s="533"/>
      <c r="BI771" s="514"/>
      <c r="BJ771" s="516"/>
      <c r="BK771" s="516"/>
    </row>
    <row r="772" spans="1:63" ht="14.25" customHeight="1" x14ac:dyDescent="0.25">
      <c r="A772" s="429"/>
      <c r="B772" s="662"/>
      <c r="C772" s="649"/>
      <c r="D772" s="516"/>
      <c r="E772" s="563"/>
      <c r="F772" s="657"/>
      <c r="G772" s="657"/>
      <c r="H772" s="657"/>
      <c r="I772" s="563"/>
      <c r="J772" s="160"/>
      <c r="K772" s="159"/>
      <c r="L772" s="657"/>
      <c r="M772" s="649"/>
      <c r="N772" s="650"/>
      <c r="O772" s="651"/>
      <c r="P772" s="651"/>
      <c r="Q772" s="651"/>
      <c r="R772" s="649"/>
      <c r="S772" s="73"/>
      <c r="T772" s="73">
        <f>IFERROR(VLOOKUP($S772,#REF!,2,FALSE),0)</f>
        <v>0</v>
      </c>
      <c r="U772" s="652"/>
      <c r="V772" s="647"/>
      <c r="W772" s="647"/>
      <c r="X772" s="493"/>
      <c r="Y772" s="63"/>
      <c r="Z772" s="63"/>
      <c r="AA772" s="63"/>
      <c r="AB772" s="63"/>
      <c r="AC772" s="63"/>
      <c r="AD772" s="63"/>
      <c r="AE772" s="63"/>
      <c r="AF772" s="63"/>
      <c r="AG772" s="63"/>
      <c r="AH772" s="63"/>
      <c r="AI772" s="63"/>
      <c r="AJ772" s="63"/>
      <c r="AK772" s="63"/>
      <c r="AL772" s="63" t="str">
        <f>IFERROR(VLOOKUP(AB772,[1]CONTROLES!$A$5:$Y$200,2,FALSE),"")</f>
        <v/>
      </c>
      <c r="AM772" s="63"/>
      <c r="AN772" s="63"/>
      <c r="AO772" s="163" t="str">
        <f>IFERROR(VLOOKUP(Y772,CONTROLES!$A$6:$Y$25,24,FALSE),"")</f>
        <v/>
      </c>
      <c r="AP772" s="163" t="str">
        <f>IFERROR(VLOOKUP(Z772,CONTROLES!$A$6:$Y$25,24,FALSE),"")</f>
        <v/>
      </c>
      <c r="AQ772" s="163" t="str">
        <f>IFERROR(VLOOKUP(AA772,CONTROLES!$A$6:$Y$25,24,FALSE),"")</f>
        <v/>
      </c>
      <c r="AR772" s="163" t="str">
        <f>IFERROR(VLOOKUP(AB772,CONTROLES!$A$6:$Y$25,24,FALSE),"")</f>
        <v/>
      </c>
      <c r="AS772" s="72" t="str">
        <f>IFERROR(VLOOKUP(Y772,CONTROLES!$A$6:$Y$25,5,FALSE),"")</f>
        <v/>
      </c>
      <c r="AT772" s="72" t="str">
        <f>IFERROR(VLOOKUP(Z772,CONTROLES!$A$6:$Y$25,5,FALSE),"")</f>
        <v/>
      </c>
      <c r="AU772" s="72" t="str">
        <f>IFERROR(VLOOKUP(AA772,CONTROLES!$A$6:$Y$25,5,FALSE),"")</f>
        <v/>
      </c>
      <c r="AV772" s="72" t="str">
        <f>IFERROR(VLOOKUP(AB772,CONTROLES!$A$6:$Y$25,5,FALSE),"")</f>
        <v/>
      </c>
      <c r="AW772" s="143">
        <f t="shared" si="223"/>
        <v>0</v>
      </c>
      <c r="AX772" s="143">
        <f t="shared" si="224"/>
        <v>0</v>
      </c>
      <c r="AY772" s="523"/>
      <c r="AZ772" s="510"/>
      <c r="BA772" s="507"/>
      <c r="BB772" s="508"/>
      <c r="BC772" s="510"/>
      <c r="BD772" s="512"/>
      <c r="BE772" s="493"/>
      <c r="BF772" s="643"/>
      <c r="BG772" s="645"/>
      <c r="BH772" s="533"/>
      <c r="BI772" s="514"/>
      <c r="BJ772" s="516"/>
      <c r="BK772" s="516"/>
    </row>
    <row r="773" spans="1:63" ht="28.5" customHeight="1" x14ac:dyDescent="0.25">
      <c r="A773" s="429"/>
      <c r="B773" s="663"/>
      <c r="C773" s="649"/>
      <c r="D773" s="516"/>
      <c r="E773" s="562"/>
      <c r="F773" s="657"/>
      <c r="G773" s="657"/>
      <c r="H773" s="657"/>
      <c r="I773" s="562"/>
      <c r="J773" s="160"/>
      <c r="K773" s="159"/>
      <c r="L773" s="657"/>
      <c r="M773" s="649"/>
      <c r="N773" s="650"/>
      <c r="O773" s="651"/>
      <c r="P773" s="651"/>
      <c r="Q773" s="651"/>
      <c r="R773" s="649"/>
      <c r="S773" s="73"/>
      <c r="T773" s="73">
        <f>IFERROR(VLOOKUP($S773,#REF!,2,FALSE),0)</f>
        <v>0</v>
      </c>
      <c r="U773" s="652"/>
      <c r="V773" s="647"/>
      <c r="W773" s="647"/>
      <c r="X773" s="493"/>
      <c r="Y773" s="63"/>
      <c r="Z773" s="63"/>
      <c r="AA773" s="63"/>
      <c r="AB773" s="63"/>
      <c r="AC773" s="63"/>
      <c r="AD773" s="63"/>
      <c r="AE773" s="63"/>
      <c r="AF773" s="63"/>
      <c r="AG773" s="63"/>
      <c r="AH773" s="63"/>
      <c r="AI773" s="63"/>
      <c r="AJ773" s="63"/>
      <c r="AK773" s="63"/>
      <c r="AL773" s="63" t="str">
        <f>IFERROR(VLOOKUP(AB773,[1]CONTROLES!$A$5:$Y$200,2,FALSE),"")</f>
        <v/>
      </c>
      <c r="AM773" s="63"/>
      <c r="AN773" s="63"/>
      <c r="AO773" s="163" t="str">
        <f>IFERROR(VLOOKUP(Y773,CONTROLES!$A$6:$Y$25,24,FALSE),"")</f>
        <v/>
      </c>
      <c r="AP773" s="163" t="str">
        <f>IFERROR(VLOOKUP(Z773,CONTROLES!$A$6:$Y$25,24,FALSE),"")</f>
        <v/>
      </c>
      <c r="AQ773" s="163" t="str">
        <f>IFERROR(VLOOKUP(AA773,CONTROLES!$A$6:$Y$25,24,FALSE),"")</f>
        <v/>
      </c>
      <c r="AR773" s="163" t="str">
        <f>IFERROR(VLOOKUP(AB773,CONTROLES!$A$6:$Y$25,24,FALSE),"")</f>
        <v/>
      </c>
      <c r="AS773" s="72" t="str">
        <f>IFERROR(VLOOKUP(Y773,CONTROLES!$A$6:$Y$25,5,FALSE),"")</f>
        <v/>
      </c>
      <c r="AT773" s="72" t="str">
        <f>IFERROR(VLOOKUP(Z773,CONTROLES!$A$6:$Y$25,5,FALSE),"")</f>
        <v/>
      </c>
      <c r="AU773" s="72" t="str">
        <f>IFERROR(VLOOKUP(AA773,CONTROLES!$A$6:$Y$25,5,FALSE),"")</f>
        <v/>
      </c>
      <c r="AV773" s="72" t="str">
        <f>IFERROR(VLOOKUP(AB773,CONTROLES!$A$6:$Y$25,5,FALSE),"")</f>
        <v/>
      </c>
      <c r="AW773" s="143">
        <f t="shared" si="223"/>
        <v>0</v>
      </c>
      <c r="AX773" s="143">
        <f t="shared" si="224"/>
        <v>0</v>
      </c>
      <c r="AY773" s="653"/>
      <c r="AZ773" s="510"/>
      <c r="BA773" s="648"/>
      <c r="BB773" s="508"/>
      <c r="BC773" s="510"/>
      <c r="BD773" s="512"/>
      <c r="BE773" s="493"/>
      <c r="BF773" s="644"/>
      <c r="BG773" s="645"/>
      <c r="BH773" s="646"/>
      <c r="BI773" s="514"/>
      <c r="BJ773" s="516"/>
      <c r="BK773" s="516"/>
    </row>
    <row r="774" spans="1:63" ht="14.25" customHeight="1" x14ac:dyDescent="0.25">
      <c r="A774" s="429">
        <f t="shared" ref="A774" si="280">A767+1</f>
        <v>110</v>
      </c>
      <c r="B774" s="661" t="s">
        <v>982</v>
      </c>
      <c r="C774" s="649" t="s">
        <v>767</v>
      </c>
      <c r="D774" s="516" t="s">
        <v>983</v>
      </c>
      <c r="E774" s="517" t="s">
        <v>984</v>
      </c>
      <c r="F774" s="657" t="s">
        <v>132</v>
      </c>
      <c r="G774" s="657" t="s">
        <v>133</v>
      </c>
      <c r="H774" s="657" t="s">
        <v>134</v>
      </c>
      <c r="I774" s="517"/>
      <c r="J774" s="160"/>
      <c r="K774" s="159"/>
      <c r="L774" s="657"/>
      <c r="M774" s="649" t="s">
        <v>160</v>
      </c>
      <c r="N774" s="650" t="s">
        <v>161</v>
      </c>
      <c r="O774" s="651" t="s">
        <v>162</v>
      </c>
      <c r="P774" s="651"/>
      <c r="Q774" s="651"/>
      <c r="R774" s="649" t="s">
        <v>243</v>
      </c>
      <c r="S774" s="73"/>
      <c r="T774" s="73">
        <f>IFERROR(VLOOKUP($S774,#REF!,2,FALSE),0)</f>
        <v>0</v>
      </c>
      <c r="U774" s="652"/>
      <c r="V774" s="647">
        <f>IFERROR(VLOOKUP($U774,#REF!,2,FALSE),0)</f>
        <v>0</v>
      </c>
      <c r="W774" s="647">
        <f t="shared" ref="W774" si="281">MAX($T774:$T780)*V774</f>
        <v>0</v>
      </c>
      <c r="X774" s="493" t="b">
        <f t="shared" ref="X774" si="282">IF(OR(W774="11",W774="12",W774="21",W774="22",W774="31"),"BAJO",IF(OR(W774="13",W774="23",W774="32",W774="41"),"LEVE",IF(OR(W774="14",W774="15",W774="24",W774="33",W774="43",W774="42",W774="52",W774="51"),"MODERADO",IF(OR(W774="25",W774="34",W774="35",W774="44",W774="45",W774="53",W774="54",W774="55"),"IMPORTANTE"))))</f>
        <v>0</v>
      </c>
      <c r="Y774" s="63"/>
      <c r="Z774" s="63"/>
      <c r="AA774" s="63"/>
      <c r="AB774" s="63"/>
      <c r="AC774" s="63"/>
      <c r="AD774" s="63"/>
      <c r="AE774" s="63"/>
      <c r="AF774" s="63"/>
      <c r="AG774" s="63"/>
      <c r="AH774" s="63"/>
      <c r="AI774" s="63"/>
      <c r="AJ774" s="63"/>
      <c r="AK774" s="63"/>
      <c r="AL774" s="63" t="str">
        <f>IFERROR(VLOOKUP(AB774,[1]CONTROLES!$A$5:$Y$200,2,FALSE),"")</f>
        <v/>
      </c>
      <c r="AM774" s="63"/>
      <c r="AN774" s="63"/>
      <c r="AO774" s="163" t="str">
        <f>IFERROR(VLOOKUP(Y774,CONTROLES!$A$6:$Y$25,24,FALSE),"")</f>
        <v/>
      </c>
      <c r="AP774" s="163" t="str">
        <f>IFERROR(VLOOKUP(Z774,CONTROLES!$A$6:$Y$25,24,FALSE),"")</f>
        <v/>
      </c>
      <c r="AQ774" s="163" t="str">
        <f>IFERROR(VLOOKUP(AA774,CONTROLES!$A$6:$Y$25,24,FALSE),"")</f>
        <v/>
      </c>
      <c r="AR774" s="163" t="str">
        <f>IFERROR(VLOOKUP(AB774,CONTROLES!$A$6:$Y$25,24,FALSE),"")</f>
        <v/>
      </c>
      <c r="AS774" s="72" t="str">
        <f>IFERROR(VLOOKUP(Y774,CONTROLES!$A$6:$Y$25,5,FALSE),"")</f>
        <v/>
      </c>
      <c r="AT774" s="72" t="str">
        <f>IFERROR(VLOOKUP(Z774,CONTROLES!$A$6:$Y$25,5,FALSE),"")</f>
        <v/>
      </c>
      <c r="AU774" s="72" t="str">
        <f>IFERROR(VLOOKUP(AA774,CONTROLES!$A$6:$Y$25,5,FALSE),"")</f>
        <v/>
      </c>
      <c r="AV774" s="72" t="str">
        <f>IFERROR(VLOOKUP(AB774,CONTROLES!$A$6:$Y$25,5,FALSE),"")</f>
        <v/>
      </c>
      <c r="AW774" s="143">
        <f t="shared" si="223"/>
        <v>0</v>
      </c>
      <c r="AX774" s="143">
        <f t="shared" si="224"/>
        <v>0</v>
      </c>
      <c r="AY774" s="522" t="str">
        <f t="shared" ref="AY774" si="283">IF(MAX(AX774:AX780)&gt;MAX(BF774:BF780),"Consecuencia",IF(MAX(AX774:AX780)&gt;MAX(BF774:BF780),"Probabilidad",""))</f>
        <v/>
      </c>
      <c r="AZ774" s="510">
        <f t="shared" ref="AZ774" si="284">IF(AY774="Probabilidad",MAX(BF774:BF780),MAX(AX774:AX780))</f>
        <v>0</v>
      </c>
      <c r="BA774" s="506" t="str" cm="1">
        <f t="array" ref="BA774">IF(OR(AY774="Consecuencia",AY774="Probabilidad"),IF(AZ774&lt;[1]CONTROLES!$AA$16:$AB$16,IF(AND(AZ774&gt;=[1]CONTROLES!$AA$15,AZ774&lt;[1]CONTROLES!$AB$15),[1]CONTROLES!$AC$15,IF(AND(AZ774&gt;=[1]CONTROLES!$AA$14,AZ774&lt;[1]CONTROLES!$AB$14),[1]CONTROLES!$AC$14,IF(AND(AZ774&gt;=[1]CONTROLES!$AA$13,AZ774&lt;[1]CONTROLES!$AB$13),[1]CONTROLES!$AC$13,IF(AND(AZ774&gt;=[1]CONTROLES!$AA$12,AZ774&lt;=[1]CONTROLES!$AB$12),[1]CONTROLES!$AC$12))))),"")</f>
        <v/>
      </c>
      <c r="BB774" s="508" t="s">
        <v>144</v>
      </c>
      <c r="BC774" s="510">
        <f>VLOOKUP(BB774,[1]TABLAS!$A$10:$B$14,2,FALSE)</f>
        <v>5</v>
      </c>
      <c r="BD774" s="512" t="s">
        <v>211</v>
      </c>
      <c r="BE774" s="493">
        <f>VLOOKUP(BD774,[1]TABLAS!$A$2:$B$6,2,FALSE)</f>
        <v>2</v>
      </c>
      <c r="BF774" s="642" t="str">
        <f t="shared" ref="BF774" si="285">BC774&amp;BE774</f>
        <v>52</v>
      </c>
      <c r="BG774" s="645" t="str">
        <f t="shared" ref="BG774" si="286">IF(OR(BF774="11",BF774="12",BF774="21",BF774="22",BF774="31"),"BAJO",IF(OR(BF774="13",BF774="23",BF774="32",BF774="41"),"LEVE",IF(OR(BF774="14",BF774="15",BF774="24",BF774="33",BF774="43",BF774="42",BF774="52",BF774="51"),"MODERADO",IF(OR(BF774="25",BF774="34",BF774="35",BF774="44",BF774="45",BF774="53",BF774="54",BF774="55"),"IMPORTANTE",""))))</f>
        <v>MODERADO</v>
      </c>
      <c r="BH774" s="532" t="s">
        <v>148</v>
      </c>
      <c r="BI774" s="514" t="s">
        <v>189</v>
      </c>
      <c r="BJ774" s="516" t="str">
        <f t="shared" ref="BJ774" si="287">IF(BH774="SI","NO","SI")</f>
        <v>NO</v>
      </c>
      <c r="BK774" s="516"/>
    </row>
    <row r="775" spans="1:63" ht="14.25" customHeight="1" x14ac:dyDescent="0.25">
      <c r="A775" s="429"/>
      <c r="B775" s="662"/>
      <c r="C775" s="649"/>
      <c r="D775" s="516"/>
      <c r="E775" s="563"/>
      <c r="F775" s="657"/>
      <c r="G775" s="657"/>
      <c r="H775" s="657"/>
      <c r="I775" s="563"/>
      <c r="J775" s="160"/>
      <c r="K775" s="159"/>
      <c r="L775" s="657"/>
      <c r="M775" s="649"/>
      <c r="N775" s="650"/>
      <c r="O775" s="651"/>
      <c r="P775" s="651"/>
      <c r="Q775" s="651"/>
      <c r="R775" s="649"/>
      <c r="S775" s="73"/>
      <c r="T775" s="73">
        <f>IFERROR(VLOOKUP($S775,#REF!,2,FALSE),0)</f>
        <v>0</v>
      </c>
      <c r="U775" s="652"/>
      <c r="V775" s="647"/>
      <c r="W775" s="647"/>
      <c r="X775" s="493"/>
      <c r="Y775" s="63"/>
      <c r="Z775" s="63"/>
      <c r="AA775" s="63"/>
      <c r="AB775" s="63"/>
      <c r="AC775" s="63"/>
      <c r="AD775" s="63"/>
      <c r="AE775" s="63"/>
      <c r="AF775" s="63"/>
      <c r="AG775" s="63"/>
      <c r="AH775" s="63"/>
      <c r="AI775" s="63"/>
      <c r="AJ775" s="63"/>
      <c r="AK775" s="63"/>
      <c r="AL775" s="63" t="str">
        <f>IFERROR(VLOOKUP(AB775,[1]CONTROLES!$A$5:$Y$200,2,FALSE),"")</f>
        <v/>
      </c>
      <c r="AM775" s="63"/>
      <c r="AN775" s="63"/>
      <c r="AO775" s="163" t="str">
        <f>IFERROR(VLOOKUP(Y775,CONTROLES!$A$6:$Y$25,24,FALSE),"")</f>
        <v/>
      </c>
      <c r="AP775" s="163" t="str">
        <f>IFERROR(VLOOKUP(Z775,CONTROLES!$A$6:$Y$25,24,FALSE),"")</f>
        <v/>
      </c>
      <c r="AQ775" s="163" t="str">
        <f>IFERROR(VLOOKUP(AA775,CONTROLES!$A$6:$Y$25,24,FALSE),"")</f>
        <v/>
      </c>
      <c r="AR775" s="163" t="str">
        <f>IFERROR(VLOOKUP(AB775,CONTROLES!$A$6:$Y$25,24,FALSE),"")</f>
        <v/>
      </c>
      <c r="AS775" s="72" t="str">
        <f>IFERROR(VLOOKUP(Y775,CONTROLES!$A$6:$Y$25,5,FALSE),"")</f>
        <v/>
      </c>
      <c r="AT775" s="72" t="str">
        <f>IFERROR(VLOOKUP(Z775,CONTROLES!$A$6:$Y$25,5,FALSE),"")</f>
        <v/>
      </c>
      <c r="AU775" s="72" t="str">
        <f>IFERROR(VLOOKUP(AA775,CONTROLES!$A$6:$Y$25,5,FALSE),"")</f>
        <v/>
      </c>
      <c r="AV775" s="72" t="str">
        <f>IFERROR(VLOOKUP(AB775,CONTROLES!$A$6:$Y$25,5,FALSE),"")</f>
        <v/>
      </c>
      <c r="AW775" s="143">
        <f t="shared" si="223"/>
        <v>0</v>
      </c>
      <c r="AX775" s="143">
        <f t="shared" si="224"/>
        <v>0</v>
      </c>
      <c r="AY775" s="523"/>
      <c r="AZ775" s="510"/>
      <c r="BA775" s="507"/>
      <c r="BB775" s="508"/>
      <c r="BC775" s="510"/>
      <c r="BD775" s="512"/>
      <c r="BE775" s="493"/>
      <c r="BF775" s="643"/>
      <c r="BG775" s="645"/>
      <c r="BH775" s="533"/>
      <c r="BI775" s="514"/>
      <c r="BJ775" s="516"/>
      <c r="BK775" s="516"/>
    </row>
    <row r="776" spans="1:63" ht="14.25" customHeight="1" x14ac:dyDescent="0.25">
      <c r="A776" s="429"/>
      <c r="B776" s="662"/>
      <c r="C776" s="649"/>
      <c r="D776" s="516"/>
      <c r="E776" s="563"/>
      <c r="F776" s="657"/>
      <c r="G776" s="657"/>
      <c r="H776" s="657"/>
      <c r="I776" s="563"/>
      <c r="J776" s="160"/>
      <c r="K776" s="159"/>
      <c r="L776" s="657"/>
      <c r="M776" s="649"/>
      <c r="N776" s="650"/>
      <c r="O776" s="651"/>
      <c r="P776" s="651"/>
      <c r="Q776" s="651"/>
      <c r="R776" s="649"/>
      <c r="S776" s="73"/>
      <c r="T776" s="73">
        <f>IFERROR(VLOOKUP($S776,#REF!,2,FALSE),0)</f>
        <v>0</v>
      </c>
      <c r="U776" s="652"/>
      <c r="V776" s="647"/>
      <c r="W776" s="647"/>
      <c r="X776" s="493"/>
      <c r="Y776" s="63"/>
      <c r="Z776" s="63"/>
      <c r="AA776" s="63"/>
      <c r="AB776" s="63"/>
      <c r="AC776" s="63"/>
      <c r="AD776" s="63"/>
      <c r="AE776" s="63"/>
      <c r="AF776" s="63"/>
      <c r="AG776" s="63"/>
      <c r="AH776" s="63"/>
      <c r="AI776" s="63"/>
      <c r="AJ776" s="63"/>
      <c r="AK776" s="63"/>
      <c r="AL776" s="63" t="str">
        <f>IFERROR(VLOOKUP(AB776,[1]CONTROLES!$A$5:$Y$200,2,FALSE),"")</f>
        <v/>
      </c>
      <c r="AM776" s="63"/>
      <c r="AN776" s="63"/>
      <c r="AO776" s="163" t="str">
        <f>IFERROR(VLOOKUP(Y776,CONTROLES!$A$6:$Y$25,24,FALSE),"")</f>
        <v/>
      </c>
      <c r="AP776" s="163" t="str">
        <f>IFERROR(VLOOKUP(Z776,CONTROLES!$A$6:$Y$25,24,FALSE),"")</f>
        <v/>
      </c>
      <c r="AQ776" s="163" t="str">
        <f>IFERROR(VLOOKUP(AA776,CONTROLES!$A$6:$Y$25,24,FALSE),"")</f>
        <v/>
      </c>
      <c r="AR776" s="163" t="str">
        <f>IFERROR(VLOOKUP(AB776,CONTROLES!$A$6:$Y$25,24,FALSE),"")</f>
        <v/>
      </c>
      <c r="AS776" s="72" t="str">
        <f>IFERROR(VLOOKUP(Y776,CONTROLES!$A$6:$Y$25,5,FALSE),"")</f>
        <v/>
      </c>
      <c r="AT776" s="72" t="str">
        <f>IFERROR(VLOOKUP(Z776,CONTROLES!$A$6:$Y$25,5,FALSE),"")</f>
        <v/>
      </c>
      <c r="AU776" s="72" t="str">
        <f>IFERROR(VLOOKUP(AA776,CONTROLES!$A$6:$Y$25,5,FALSE),"")</f>
        <v/>
      </c>
      <c r="AV776" s="72" t="str">
        <f>IFERROR(VLOOKUP(AB776,CONTROLES!$A$6:$Y$25,5,FALSE),"")</f>
        <v/>
      </c>
      <c r="AW776" s="143">
        <f t="shared" si="223"/>
        <v>0</v>
      </c>
      <c r="AX776" s="143">
        <f t="shared" si="224"/>
        <v>0</v>
      </c>
      <c r="AY776" s="523"/>
      <c r="AZ776" s="510"/>
      <c r="BA776" s="507"/>
      <c r="BB776" s="508"/>
      <c r="BC776" s="510"/>
      <c r="BD776" s="512"/>
      <c r="BE776" s="493"/>
      <c r="BF776" s="643"/>
      <c r="BG776" s="645"/>
      <c r="BH776" s="533"/>
      <c r="BI776" s="514"/>
      <c r="BJ776" s="516"/>
      <c r="BK776" s="516"/>
    </row>
    <row r="777" spans="1:63" ht="14.25" customHeight="1" x14ac:dyDescent="0.25">
      <c r="A777" s="429"/>
      <c r="B777" s="662"/>
      <c r="C777" s="649"/>
      <c r="D777" s="516"/>
      <c r="E777" s="563"/>
      <c r="F777" s="657"/>
      <c r="G777" s="657"/>
      <c r="H777" s="657"/>
      <c r="I777" s="563"/>
      <c r="J777" s="160"/>
      <c r="K777" s="159"/>
      <c r="L777" s="657"/>
      <c r="M777" s="649"/>
      <c r="N777" s="650"/>
      <c r="O777" s="651"/>
      <c r="P777" s="651"/>
      <c r="Q777" s="651"/>
      <c r="R777" s="649"/>
      <c r="S777" s="73"/>
      <c r="T777" s="73">
        <f>IFERROR(VLOOKUP($S777,#REF!,2,FALSE),0)</f>
        <v>0</v>
      </c>
      <c r="U777" s="652"/>
      <c r="V777" s="647"/>
      <c r="W777" s="647"/>
      <c r="X777" s="493"/>
      <c r="Y777" s="63"/>
      <c r="Z777" s="63"/>
      <c r="AA777" s="63"/>
      <c r="AB777" s="63"/>
      <c r="AC777" s="63"/>
      <c r="AD777" s="63"/>
      <c r="AE777" s="63"/>
      <c r="AF777" s="63"/>
      <c r="AG777" s="63"/>
      <c r="AH777" s="63"/>
      <c r="AI777" s="63"/>
      <c r="AJ777" s="63"/>
      <c r="AK777" s="63"/>
      <c r="AL777" s="63" t="str">
        <f>IFERROR(VLOOKUP(AB777,[1]CONTROLES!$A$5:$Y$200,2,FALSE),"")</f>
        <v/>
      </c>
      <c r="AM777" s="63"/>
      <c r="AN777" s="63"/>
      <c r="AO777" s="163" t="str">
        <f>IFERROR(VLOOKUP(Y777,CONTROLES!$A$6:$Y$25,24,FALSE),"")</f>
        <v/>
      </c>
      <c r="AP777" s="163" t="str">
        <f>IFERROR(VLOOKUP(Z777,CONTROLES!$A$6:$Y$25,24,FALSE),"")</f>
        <v/>
      </c>
      <c r="AQ777" s="163" t="str">
        <f>IFERROR(VLOOKUP(AA777,CONTROLES!$A$6:$Y$25,24,FALSE),"")</f>
        <v/>
      </c>
      <c r="AR777" s="163" t="str">
        <f>IFERROR(VLOOKUP(AB777,CONTROLES!$A$6:$Y$25,24,FALSE),"")</f>
        <v/>
      </c>
      <c r="AS777" s="72" t="str">
        <f>IFERROR(VLOOKUP(Y777,CONTROLES!$A$6:$Y$25,5,FALSE),"")</f>
        <v/>
      </c>
      <c r="AT777" s="72" t="str">
        <f>IFERROR(VLOOKUP(Z777,CONTROLES!$A$6:$Y$25,5,FALSE),"")</f>
        <v/>
      </c>
      <c r="AU777" s="72" t="str">
        <f>IFERROR(VLOOKUP(AA777,CONTROLES!$A$6:$Y$25,5,FALSE),"")</f>
        <v/>
      </c>
      <c r="AV777" s="72" t="str">
        <f>IFERROR(VLOOKUP(AB777,CONTROLES!$A$6:$Y$25,5,FALSE),"")</f>
        <v/>
      </c>
      <c r="AW777" s="143">
        <f t="shared" si="223"/>
        <v>0</v>
      </c>
      <c r="AX777" s="143">
        <f t="shared" si="224"/>
        <v>0</v>
      </c>
      <c r="AY777" s="523"/>
      <c r="AZ777" s="510"/>
      <c r="BA777" s="507"/>
      <c r="BB777" s="508"/>
      <c r="BC777" s="510"/>
      <c r="BD777" s="512"/>
      <c r="BE777" s="493"/>
      <c r="BF777" s="643"/>
      <c r="BG777" s="645"/>
      <c r="BH777" s="533"/>
      <c r="BI777" s="514"/>
      <c r="BJ777" s="516"/>
      <c r="BK777" s="516"/>
    </row>
    <row r="778" spans="1:63" ht="14.25" customHeight="1" x14ac:dyDescent="0.25">
      <c r="A778" s="429"/>
      <c r="B778" s="662"/>
      <c r="C778" s="649"/>
      <c r="D778" s="516"/>
      <c r="E778" s="563"/>
      <c r="F778" s="657"/>
      <c r="G778" s="657"/>
      <c r="H778" s="657"/>
      <c r="I778" s="563"/>
      <c r="J778" s="160"/>
      <c r="K778" s="159"/>
      <c r="L778" s="657"/>
      <c r="M778" s="649"/>
      <c r="N778" s="650"/>
      <c r="O778" s="651"/>
      <c r="P778" s="651"/>
      <c r="Q778" s="651"/>
      <c r="R778" s="649"/>
      <c r="S778" s="73"/>
      <c r="T778" s="73">
        <f>IFERROR(VLOOKUP($S778,#REF!,2,FALSE),0)</f>
        <v>0</v>
      </c>
      <c r="U778" s="652"/>
      <c r="V778" s="647"/>
      <c r="W778" s="647"/>
      <c r="X778" s="493"/>
      <c r="Y778" s="63"/>
      <c r="Z778" s="63"/>
      <c r="AA778" s="63"/>
      <c r="AB778" s="63"/>
      <c r="AC778" s="63"/>
      <c r="AD778" s="63"/>
      <c r="AE778" s="63"/>
      <c r="AF778" s="63"/>
      <c r="AG778" s="63"/>
      <c r="AH778" s="63"/>
      <c r="AI778" s="63"/>
      <c r="AJ778" s="63"/>
      <c r="AK778" s="63"/>
      <c r="AL778" s="63" t="str">
        <f>IFERROR(VLOOKUP(AB778,[1]CONTROLES!$A$5:$Y$200,2,FALSE),"")</f>
        <v/>
      </c>
      <c r="AM778" s="63"/>
      <c r="AN778" s="63"/>
      <c r="AO778" s="163" t="str">
        <f>IFERROR(VLOOKUP(Y778,CONTROLES!$A$6:$Y$25,24,FALSE),"")</f>
        <v/>
      </c>
      <c r="AP778" s="163" t="str">
        <f>IFERROR(VLOOKUP(Z778,CONTROLES!$A$6:$Y$25,24,FALSE),"")</f>
        <v/>
      </c>
      <c r="AQ778" s="163" t="str">
        <f>IFERROR(VLOOKUP(AA778,CONTROLES!$A$6:$Y$25,24,FALSE),"")</f>
        <v/>
      </c>
      <c r="AR778" s="163" t="str">
        <f>IFERROR(VLOOKUP(AB778,CONTROLES!$A$6:$Y$25,24,FALSE),"")</f>
        <v/>
      </c>
      <c r="AS778" s="72" t="str">
        <f>IFERROR(VLOOKUP(Y778,CONTROLES!$A$6:$Y$25,5,FALSE),"")</f>
        <v/>
      </c>
      <c r="AT778" s="72" t="str">
        <f>IFERROR(VLOOKUP(Z778,CONTROLES!$A$6:$Y$25,5,FALSE),"")</f>
        <v/>
      </c>
      <c r="AU778" s="72" t="str">
        <f>IFERROR(VLOOKUP(AA778,CONTROLES!$A$6:$Y$25,5,FALSE),"")</f>
        <v/>
      </c>
      <c r="AV778" s="72" t="str">
        <f>IFERROR(VLOOKUP(AB778,CONTROLES!$A$6:$Y$25,5,FALSE),"")</f>
        <v/>
      </c>
      <c r="AW778" s="143">
        <f t="shared" si="223"/>
        <v>0</v>
      </c>
      <c r="AX778" s="143">
        <f t="shared" si="224"/>
        <v>0</v>
      </c>
      <c r="AY778" s="523"/>
      <c r="AZ778" s="510"/>
      <c r="BA778" s="507"/>
      <c r="BB778" s="508"/>
      <c r="BC778" s="510"/>
      <c r="BD778" s="512"/>
      <c r="BE778" s="493"/>
      <c r="BF778" s="643"/>
      <c r="BG778" s="645"/>
      <c r="BH778" s="533"/>
      <c r="BI778" s="514"/>
      <c r="BJ778" s="516"/>
      <c r="BK778" s="516"/>
    </row>
    <row r="779" spans="1:63" ht="14.25" customHeight="1" x14ac:dyDescent="0.25">
      <c r="A779" s="429"/>
      <c r="B779" s="662"/>
      <c r="C779" s="649"/>
      <c r="D779" s="516"/>
      <c r="E779" s="563"/>
      <c r="F779" s="657"/>
      <c r="G779" s="657"/>
      <c r="H779" s="657"/>
      <c r="I779" s="563"/>
      <c r="J779" s="160"/>
      <c r="K779" s="159"/>
      <c r="L779" s="657"/>
      <c r="M779" s="649"/>
      <c r="N779" s="650"/>
      <c r="O779" s="651"/>
      <c r="P779" s="651"/>
      <c r="Q779" s="651"/>
      <c r="R779" s="649"/>
      <c r="S779" s="73"/>
      <c r="T779" s="73">
        <f>IFERROR(VLOOKUP($S779,#REF!,2,FALSE),0)</f>
        <v>0</v>
      </c>
      <c r="U779" s="652"/>
      <c r="V779" s="647"/>
      <c r="W779" s="647"/>
      <c r="X779" s="493"/>
      <c r="Y779" s="63"/>
      <c r="Z779" s="63"/>
      <c r="AA779" s="63"/>
      <c r="AB779" s="63"/>
      <c r="AC779" s="63"/>
      <c r="AD779" s="63"/>
      <c r="AE779" s="63"/>
      <c r="AF779" s="63"/>
      <c r="AG779" s="63"/>
      <c r="AH779" s="63"/>
      <c r="AI779" s="63"/>
      <c r="AJ779" s="63"/>
      <c r="AK779" s="63"/>
      <c r="AL779" s="63" t="str">
        <f>IFERROR(VLOOKUP(AB779,[1]CONTROLES!$A$5:$Y$200,2,FALSE),"")</f>
        <v/>
      </c>
      <c r="AM779" s="63"/>
      <c r="AN779" s="63"/>
      <c r="AO779" s="163" t="str">
        <f>IFERROR(VLOOKUP(Y779,CONTROLES!$A$6:$Y$25,24,FALSE),"")</f>
        <v/>
      </c>
      <c r="AP779" s="163" t="str">
        <f>IFERROR(VLOOKUP(Z779,CONTROLES!$A$6:$Y$25,24,FALSE),"")</f>
        <v/>
      </c>
      <c r="AQ779" s="163" t="str">
        <f>IFERROR(VLOOKUP(AA779,CONTROLES!$A$6:$Y$25,24,FALSE),"")</f>
        <v/>
      </c>
      <c r="AR779" s="163" t="str">
        <f>IFERROR(VLOOKUP(AB779,CONTROLES!$A$6:$Y$25,24,FALSE),"")</f>
        <v/>
      </c>
      <c r="AS779" s="72" t="str">
        <f>IFERROR(VLOOKUP(Y779,CONTROLES!$A$6:$Y$25,5,FALSE),"")</f>
        <v/>
      </c>
      <c r="AT779" s="72" t="str">
        <f>IFERROR(VLOOKUP(Z779,CONTROLES!$A$6:$Y$25,5,FALSE),"")</f>
        <v/>
      </c>
      <c r="AU779" s="72" t="str">
        <f>IFERROR(VLOOKUP(AA779,CONTROLES!$A$6:$Y$25,5,FALSE),"")</f>
        <v/>
      </c>
      <c r="AV779" s="72" t="str">
        <f>IFERROR(VLOOKUP(AB779,CONTROLES!$A$6:$Y$25,5,FALSE),"")</f>
        <v/>
      </c>
      <c r="AW779" s="143">
        <f t="shared" si="223"/>
        <v>0</v>
      </c>
      <c r="AX779" s="143">
        <f t="shared" si="224"/>
        <v>0</v>
      </c>
      <c r="AY779" s="523"/>
      <c r="AZ779" s="510"/>
      <c r="BA779" s="507"/>
      <c r="BB779" s="508"/>
      <c r="BC779" s="510"/>
      <c r="BD779" s="512"/>
      <c r="BE779" s="493"/>
      <c r="BF779" s="643"/>
      <c r="BG779" s="645"/>
      <c r="BH779" s="533"/>
      <c r="BI779" s="514"/>
      <c r="BJ779" s="516"/>
      <c r="BK779" s="516"/>
    </row>
    <row r="780" spans="1:63" ht="28.5" customHeight="1" x14ac:dyDescent="0.25">
      <c r="A780" s="429"/>
      <c r="B780" s="663"/>
      <c r="C780" s="649"/>
      <c r="D780" s="516"/>
      <c r="E780" s="562"/>
      <c r="F780" s="657"/>
      <c r="G780" s="657"/>
      <c r="H780" s="657"/>
      <c r="I780" s="562"/>
      <c r="J780" s="160"/>
      <c r="K780" s="159"/>
      <c r="L780" s="657"/>
      <c r="M780" s="649"/>
      <c r="N780" s="650"/>
      <c r="O780" s="651"/>
      <c r="P780" s="651"/>
      <c r="Q780" s="651"/>
      <c r="R780" s="649"/>
      <c r="S780" s="73"/>
      <c r="T780" s="73">
        <f>IFERROR(VLOOKUP($S780,#REF!,2,FALSE),0)</f>
        <v>0</v>
      </c>
      <c r="U780" s="652"/>
      <c r="V780" s="647"/>
      <c r="W780" s="647"/>
      <c r="X780" s="493"/>
      <c r="Y780" s="63"/>
      <c r="Z780" s="63"/>
      <c r="AA780" s="63"/>
      <c r="AB780" s="63"/>
      <c r="AC780" s="63"/>
      <c r="AD780" s="63"/>
      <c r="AE780" s="63"/>
      <c r="AF780" s="63"/>
      <c r="AG780" s="63"/>
      <c r="AH780" s="63"/>
      <c r="AI780" s="63"/>
      <c r="AJ780" s="63"/>
      <c r="AK780" s="63"/>
      <c r="AL780" s="63" t="str">
        <f>IFERROR(VLOOKUP(AB780,[1]CONTROLES!$A$5:$Y$200,2,FALSE),"")</f>
        <v/>
      </c>
      <c r="AM780" s="63"/>
      <c r="AN780" s="63"/>
      <c r="AO780" s="163" t="str">
        <f>IFERROR(VLOOKUP(Y780,CONTROLES!$A$6:$Y$25,24,FALSE),"")</f>
        <v/>
      </c>
      <c r="AP780" s="163" t="str">
        <f>IFERROR(VLOOKUP(Z780,CONTROLES!$A$6:$Y$25,24,FALSE),"")</f>
        <v/>
      </c>
      <c r="AQ780" s="163" t="str">
        <f>IFERROR(VLOOKUP(AA780,CONTROLES!$A$6:$Y$25,24,FALSE),"")</f>
        <v/>
      </c>
      <c r="AR780" s="163" t="str">
        <f>IFERROR(VLOOKUP(AB780,CONTROLES!$A$6:$Y$25,24,FALSE),"")</f>
        <v/>
      </c>
      <c r="AS780" s="72" t="str">
        <f>IFERROR(VLOOKUP(Y780,CONTROLES!$A$6:$Y$25,5,FALSE),"")</f>
        <v/>
      </c>
      <c r="AT780" s="72" t="str">
        <f>IFERROR(VLOOKUP(Z780,CONTROLES!$A$6:$Y$25,5,FALSE),"")</f>
        <v/>
      </c>
      <c r="AU780" s="72" t="str">
        <f>IFERROR(VLOOKUP(AA780,CONTROLES!$A$6:$Y$25,5,FALSE),"")</f>
        <v/>
      </c>
      <c r="AV780" s="72" t="str">
        <f>IFERROR(VLOOKUP(AB780,CONTROLES!$A$6:$Y$25,5,FALSE),"")</f>
        <v/>
      </c>
      <c r="AW780" s="143">
        <f t="shared" si="223"/>
        <v>0</v>
      </c>
      <c r="AX780" s="143">
        <f t="shared" si="224"/>
        <v>0</v>
      </c>
      <c r="AY780" s="653"/>
      <c r="AZ780" s="510"/>
      <c r="BA780" s="648"/>
      <c r="BB780" s="508"/>
      <c r="BC780" s="510"/>
      <c r="BD780" s="512"/>
      <c r="BE780" s="493"/>
      <c r="BF780" s="644"/>
      <c r="BG780" s="645"/>
      <c r="BH780" s="646"/>
      <c r="BI780" s="514"/>
      <c r="BJ780" s="516"/>
      <c r="BK780" s="516"/>
    </row>
    <row r="781" spans="1:63" ht="14.25" customHeight="1" x14ac:dyDescent="0.25">
      <c r="A781" s="429">
        <f t="shared" ref="A781" si="288">A774+1</f>
        <v>111</v>
      </c>
      <c r="B781" s="661" t="s">
        <v>985</v>
      </c>
      <c r="C781" s="649" t="s">
        <v>767</v>
      </c>
      <c r="D781" s="516" t="s">
        <v>986</v>
      </c>
      <c r="E781" s="517" t="s">
        <v>981</v>
      </c>
      <c r="F781" s="657" t="s">
        <v>132</v>
      </c>
      <c r="G781" s="657" t="s">
        <v>133</v>
      </c>
      <c r="H781" s="657" t="s">
        <v>134</v>
      </c>
      <c r="I781" s="517"/>
      <c r="J781" s="160"/>
      <c r="K781" s="159"/>
      <c r="L781" s="657"/>
      <c r="M781" s="649" t="s">
        <v>160</v>
      </c>
      <c r="N781" s="650" t="s">
        <v>161</v>
      </c>
      <c r="O781" s="651" t="s">
        <v>162</v>
      </c>
      <c r="P781" s="651"/>
      <c r="Q781" s="651"/>
      <c r="R781" s="649" t="s">
        <v>243</v>
      </c>
      <c r="S781" s="73"/>
      <c r="T781" s="73">
        <f>IFERROR(VLOOKUP($S781,#REF!,2,FALSE),0)</f>
        <v>0</v>
      </c>
      <c r="U781" s="652"/>
      <c r="V781" s="647">
        <f>IFERROR(VLOOKUP($U781,#REF!,2,FALSE),0)</f>
        <v>0</v>
      </c>
      <c r="W781" s="647">
        <f t="shared" ref="W781" si="289">MAX($T781:$T787)*V781</f>
        <v>0</v>
      </c>
      <c r="X781" s="493" t="b">
        <f t="shared" ref="X781" si="290">IF(OR(W781="11",W781="12",W781="21",W781="22",W781="31"),"BAJO",IF(OR(W781="13",W781="23",W781="32",W781="41"),"LEVE",IF(OR(W781="14",W781="15",W781="24",W781="33",W781="43",W781="42",W781="52",W781="51"),"MODERADO",IF(OR(W781="25",W781="34",W781="35",W781="44",W781="45",W781="53",W781="54",W781="55"),"IMPORTANTE"))))</f>
        <v>0</v>
      </c>
      <c r="Y781" s="63"/>
      <c r="Z781" s="63"/>
      <c r="AA781" s="63"/>
      <c r="AB781" s="63"/>
      <c r="AC781" s="63"/>
      <c r="AD781" s="63"/>
      <c r="AE781" s="63"/>
      <c r="AF781" s="63"/>
      <c r="AG781" s="63"/>
      <c r="AH781" s="63"/>
      <c r="AI781" s="63"/>
      <c r="AJ781" s="63"/>
      <c r="AK781" s="63"/>
      <c r="AL781" s="63" t="str">
        <f>IFERROR(VLOOKUP(AB781,[1]CONTROLES!$A$5:$Y$200,2,FALSE),"")</f>
        <v/>
      </c>
      <c r="AM781" s="63"/>
      <c r="AN781" s="63"/>
      <c r="AO781" s="163" t="str">
        <f>IFERROR(VLOOKUP(Y781,CONTROLES!$A$6:$Y$25,24,FALSE),"")</f>
        <v/>
      </c>
      <c r="AP781" s="163" t="str">
        <f>IFERROR(VLOOKUP(Z781,CONTROLES!$A$6:$Y$25,24,FALSE),"")</f>
        <v/>
      </c>
      <c r="AQ781" s="163" t="str">
        <f>IFERROR(VLOOKUP(AA781,CONTROLES!$A$6:$Y$25,24,FALSE),"")</f>
        <v/>
      </c>
      <c r="AR781" s="163" t="str">
        <f>IFERROR(VLOOKUP(AB781,CONTROLES!$A$6:$Y$25,24,FALSE),"")</f>
        <v/>
      </c>
      <c r="AS781" s="72" t="str">
        <f>IFERROR(VLOOKUP(Y781,CONTROLES!$A$6:$Y$25,5,FALSE),"")</f>
        <v/>
      </c>
      <c r="AT781" s="72" t="str">
        <f>IFERROR(VLOOKUP(Z781,CONTROLES!$A$6:$Y$25,5,FALSE),"")</f>
        <v/>
      </c>
      <c r="AU781" s="72" t="str">
        <f>IFERROR(VLOOKUP(AA781,CONTROLES!$A$6:$Y$25,5,FALSE),"")</f>
        <v/>
      </c>
      <c r="AV781" s="72" t="str">
        <f>IFERROR(VLOOKUP(AB781,CONTROLES!$A$6:$Y$25,5,FALSE),"")</f>
        <v/>
      </c>
      <c r="AW781" s="143">
        <f t="shared" ref="AW781:AW844" si="291">IFERROR(AVERAGEIFS(AO781:AR781,AS781:AV781,"Probabilidad"),0)</f>
        <v>0</v>
      </c>
      <c r="AX781" s="143">
        <f t="shared" ref="AX781:AX844" si="292">IFERROR(AVERAGEIFS(AO781:AR781,AS781:AV781,"Consecuencia"),0)</f>
        <v>0</v>
      </c>
      <c r="AY781" s="522" t="str">
        <f t="shared" ref="AY781" si="293">IF(MAX(AX781:AX787)&gt;MAX(BF781:BF787),"Consecuencia",IF(MAX(AX781:AX787)&gt;MAX(BF781:BF787),"Probabilidad",""))</f>
        <v/>
      </c>
      <c r="AZ781" s="510">
        <f t="shared" ref="AZ781" si="294">IF(AY781="Probabilidad",MAX(BF781:BF787),MAX(AX781:AX787))</f>
        <v>0</v>
      </c>
      <c r="BA781" s="506" t="str" cm="1">
        <f t="array" ref="BA781">IF(OR(AY781="Consecuencia",AY781="Probabilidad"),IF(AZ781&lt;[1]CONTROLES!$AA$16:$AB$16,IF(AND(AZ781&gt;=[1]CONTROLES!$AA$15,AZ781&lt;[1]CONTROLES!$AB$15),[1]CONTROLES!$AC$15,IF(AND(AZ781&gt;=[1]CONTROLES!$AA$14,AZ781&lt;[1]CONTROLES!$AB$14),[1]CONTROLES!$AC$14,IF(AND(AZ781&gt;=[1]CONTROLES!$AA$13,AZ781&lt;[1]CONTROLES!$AB$13),[1]CONTROLES!$AC$13,IF(AND(AZ781&gt;=[1]CONTROLES!$AA$12,AZ781&lt;=[1]CONTROLES!$AB$12),[1]CONTROLES!$AC$12))))),"")</f>
        <v/>
      </c>
      <c r="BB781" s="508" t="s">
        <v>144</v>
      </c>
      <c r="BC781" s="510">
        <f>VLOOKUP(BB781,[1]TABLAS!$A$10:$B$14,2,FALSE)</f>
        <v>5</v>
      </c>
      <c r="BD781" s="512" t="s">
        <v>211</v>
      </c>
      <c r="BE781" s="493">
        <f>VLOOKUP(BD781,[1]TABLAS!$A$2:$B$6,2,FALSE)</f>
        <v>2</v>
      </c>
      <c r="BF781" s="642" t="str">
        <f t="shared" ref="BF781" si="295">BC781&amp;BE781</f>
        <v>52</v>
      </c>
      <c r="BG781" s="645" t="str">
        <f t="shared" ref="BG781" si="296">IF(OR(BF781="11",BF781="12",BF781="21",BF781="22",BF781="31"),"BAJO",IF(OR(BF781="13",BF781="23",BF781="32",BF781="41"),"LEVE",IF(OR(BF781="14",BF781="15",BF781="24",BF781="33",BF781="43",BF781="42",BF781="52",BF781="51"),"MODERADO",IF(OR(BF781="25",BF781="34",BF781="35",BF781="44",BF781="45",BF781="53",BF781="54",BF781="55"),"IMPORTANTE",""))))</f>
        <v>MODERADO</v>
      </c>
      <c r="BH781" s="532" t="s">
        <v>148</v>
      </c>
      <c r="BI781" s="514" t="s">
        <v>189</v>
      </c>
      <c r="BJ781" s="516" t="str">
        <f t="shared" ref="BJ781" si="297">IF(BH781="SI","NO","SI")</f>
        <v>NO</v>
      </c>
      <c r="BK781" s="516"/>
    </row>
    <row r="782" spans="1:63" ht="14.25" customHeight="1" x14ac:dyDescent="0.25">
      <c r="A782" s="429"/>
      <c r="B782" s="662"/>
      <c r="C782" s="649"/>
      <c r="D782" s="516"/>
      <c r="E782" s="563"/>
      <c r="F782" s="657"/>
      <c r="G782" s="657"/>
      <c r="H782" s="657"/>
      <c r="I782" s="563"/>
      <c r="J782" s="160"/>
      <c r="K782" s="159"/>
      <c r="L782" s="657"/>
      <c r="M782" s="649"/>
      <c r="N782" s="650"/>
      <c r="O782" s="651"/>
      <c r="P782" s="651"/>
      <c r="Q782" s="651"/>
      <c r="R782" s="649"/>
      <c r="S782" s="73"/>
      <c r="T782" s="73">
        <f>IFERROR(VLOOKUP($S782,#REF!,2,FALSE),0)</f>
        <v>0</v>
      </c>
      <c r="U782" s="652"/>
      <c r="V782" s="647"/>
      <c r="W782" s="647"/>
      <c r="X782" s="493"/>
      <c r="Y782" s="63"/>
      <c r="Z782" s="63"/>
      <c r="AA782" s="63"/>
      <c r="AB782" s="63"/>
      <c r="AC782" s="63"/>
      <c r="AD782" s="63"/>
      <c r="AE782" s="63"/>
      <c r="AF782" s="63"/>
      <c r="AG782" s="63"/>
      <c r="AH782" s="63"/>
      <c r="AI782" s="63"/>
      <c r="AJ782" s="63"/>
      <c r="AK782" s="63"/>
      <c r="AL782" s="63" t="str">
        <f>IFERROR(VLOOKUP(AB782,[1]CONTROLES!$A$5:$Y$200,2,FALSE),"")</f>
        <v/>
      </c>
      <c r="AM782" s="63"/>
      <c r="AN782" s="63"/>
      <c r="AO782" s="163" t="str">
        <f>IFERROR(VLOOKUP(Y782,CONTROLES!$A$6:$Y$25,24,FALSE),"")</f>
        <v/>
      </c>
      <c r="AP782" s="163" t="str">
        <f>IFERROR(VLOOKUP(Z782,CONTROLES!$A$6:$Y$25,24,FALSE),"")</f>
        <v/>
      </c>
      <c r="AQ782" s="163" t="str">
        <f>IFERROR(VLOOKUP(AA782,CONTROLES!$A$6:$Y$25,24,FALSE),"")</f>
        <v/>
      </c>
      <c r="AR782" s="163" t="str">
        <f>IFERROR(VLOOKUP(AB782,CONTROLES!$A$6:$Y$25,24,FALSE),"")</f>
        <v/>
      </c>
      <c r="AS782" s="72" t="str">
        <f>IFERROR(VLOOKUP(Y782,CONTROLES!$A$6:$Y$25,5,FALSE),"")</f>
        <v/>
      </c>
      <c r="AT782" s="72" t="str">
        <f>IFERROR(VLOOKUP(Z782,CONTROLES!$A$6:$Y$25,5,FALSE),"")</f>
        <v/>
      </c>
      <c r="AU782" s="72" t="str">
        <f>IFERROR(VLOOKUP(AA782,CONTROLES!$A$6:$Y$25,5,FALSE),"")</f>
        <v/>
      </c>
      <c r="AV782" s="72" t="str">
        <f>IFERROR(VLOOKUP(AB782,CONTROLES!$A$6:$Y$25,5,FALSE),"")</f>
        <v/>
      </c>
      <c r="AW782" s="143">
        <f t="shared" si="291"/>
        <v>0</v>
      </c>
      <c r="AX782" s="143">
        <f t="shared" si="292"/>
        <v>0</v>
      </c>
      <c r="AY782" s="523"/>
      <c r="AZ782" s="510"/>
      <c r="BA782" s="507"/>
      <c r="BB782" s="508"/>
      <c r="BC782" s="510"/>
      <c r="BD782" s="512"/>
      <c r="BE782" s="493"/>
      <c r="BF782" s="643"/>
      <c r="BG782" s="645"/>
      <c r="BH782" s="533"/>
      <c r="BI782" s="514"/>
      <c r="BJ782" s="516"/>
      <c r="BK782" s="516"/>
    </row>
    <row r="783" spans="1:63" ht="14.25" customHeight="1" x14ac:dyDescent="0.25">
      <c r="A783" s="429"/>
      <c r="B783" s="662"/>
      <c r="C783" s="649"/>
      <c r="D783" s="516"/>
      <c r="E783" s="563"/>
      <c r="F783" s="657"/>
      <c r="G783" s="657"/>
      <c r="H783" s="657"/>
      <c r="I783" s="563"/>
      <c r="J783" s="160"/>
      <c r="K783" s="159"/>
      <c r="L783" s="657"/>
      <c r="M783" s="649"/>
      <c r="N783" s="650"/>
      <c r="O783" s="651"/>
      <c r="P783" s="651"/>
      <c r="Q783" s="651"/>
      <c r="R783" s="649"/>
      <c r="S783" s="73"/>
      <c r="T783" s="73">
        <f>IFERROR(VLOOKUP($S783,#REF!,2,FALSE),0)</f>
        <v>0</v>
      </c>
      <c r="U783" s="652"/>
      <c r="V783" s="647"/>
      <c r="W783" s="647"/>
      <c r="X783" s="493"/>
      <c r="Y783" s="63"/>
      <c r="Z783" s="63"/>
      <c r="AA783" s="63"/>
      <c r="AB783" s="63"/>
      <c r="AC783" s="63"/>
      <c r="AD783" s="63"/>
      <c r="AE783" s="63"/>
      <c r="AF783" s="63"/>
      <c r="AG783" s="63"/>
      <c r="AH783" s="63"/>
      <c r="AI783" s="63"/>
      <c r="AJ783" s="63"/>
      <c r="AK783" s="63"/>
      <c r="AL783" s="63" t="str">
        <f>IFERROR(VLOOKUP(AB783,[1]CONTROLES!$A$5:$Y$200,2,FALSE),"")</f>
        <v/>
      </c>
      <c r="AM783" s="63"/>
      <c r="AN783" s="63"/>
      <c r="AO783" s="163" t="str">
        <f>IFERROR(VLOOKUP(Y783,CONTROLES!$A$6:$Y$25,24,FALSE),"")</f>
        <v/>
      </c>
      <c r="AP783" s="163" t="str">
        <f>IFERROR(VLOOKUP(Z783,CONTROLES!$A$6:$Y$25,24,FALSE),"")</f>
        <v/>
      </c>
      <c r="AQ783" s="163" t="str">
        <f>IFERROR(VLOOKUP(AA783,CONTROLES!$A$6:$Y$25,24,FALSE),"")</f>
        <v/>
      </c>
      <c r="AR783" s="163" t="str">
        <f>IFERROR(VLOOKUP(AB783,CONTROLES!$A$6:$Y$25,24,FALSE),"")</f>
        <v/>
      </c>
      <c r="AS783" s="72" t="str">
        <f>IFERROR(VLOOKUP(Y783,CONTROLES!$A$6:$Y$25,5,FALSE),"")</f>
        <v/>
      </c>
      <c r="AT783" s="72" t="str">
        <f>IFERROR(VLOOKUP(Z783,CONTROLES!$A$6:$Y$25,5,FALSE),"")</f>
        <v/>
      </c>
      <c r="AU783" s="72" t="str">
        <f>IFERROR(VLOOKUP(AA783,CONTROLES!$A$6:$Y$25,5,FALSE),"")</f>
        <v/>
      </c>
      <c r="AV783" s="72" t="str">
        <f>IFERROR(VLOOKUP(AB783,CONTROLES!$A$6:$Y$25,5,FALSE),"")</f>
        <v/>
      </c>
      <c r="AW783" s="143">
        <f t="shared" si="291"/>
        <v>0</v>
      </c>
      <c r="AX783" s="143">
        <f t="shared" si="292"/>
        <v>0</v>
      </c>
      <c r="AY783" s="523"/>
      <c r="AZ783" s="510"/>
      <c r="BA783" s="507"/>
      <c r="BB783" s="508"/>
      <c r="BC783" s="510"/>
      <c r="BD783" s="512"/>
      <c r="BE783" s="493"/>
      <c r="BF783" s="643"/>
      <c r="BG783" s="645"/>
      <c r="BH783" s="533"/>
      <c r="BI783" s="514"/>
      <c r="BJ783" s="516"/>
      <c r="BK783" s="516"/>
    </row>
    <row r="784" spans="1:63" ht="14.25" customHeight="1" x14ac:dyDescent="0.25">
      <c r="A784" s="429"/>
      <c r="B784" s="662"/>
      <c r="C784" s="649"/>
      <c r="D784" s="516"/>
      <c r="E784" s="563"/>
      <c r="F784" s="657"/>
      <c r="G784" s="657"/>
      <c r="H784" s="657"/>
      <c r="I784" s="563"/>
      <c r="J784" s="160"/>
      <c r="K784" s="159"/>
      <c r="L784" s="657"/>
      <c r="M784" s="649"/>
      <c r="N784" s="650"/>
      <c r="O784" s="651"/>
      <c r="P784" s="651"/>
      <c r="Q784" s="651"/>
      <c r="R784" s="649"/>
      <c r="S784" s="73"/>
      <c r="T784" s="73">
        <f>IFERROR(VLOOKUP($S784,#REF!,2,FALSE),0)</f>
        <v>0</v>
      </c>
      <c r="U784" s="652"/>
      <c r="V784" s="647"/>
      <c r="W784" s="647"/>
      <c r="X784" s="493"/>
      <c r="Y784" s="63"/>
      <c r="Z784" s="63"/>
      <c r="AA784" s="63"/>
      <c r="AB784" s="63"/>
      <c r="AC784" s="63"/>
      <c r="AD784" s="63"/>
      <c r="AE784" s="63"/>
      <c r="AF784" s="63"/>
      <c r="AG784" s="63"/>
      <c r="AH784" s="63"/>
      <c r="AI784" s="63"/>
      <c r="AJ784" s="63"/>
      <c r="AK784" s="63"/>
      <c r="AL784" s="63" t="str">
        <f>IFERROR(VLOOKUP(AB784,[1]CONTROLES!$A$5:$Y$200,2,FALSE),"")</f>
        <v/>
      </c>
      <c r="AM784" s="63"/>
      <c r="AN784" s="63"/>
      <c r="AO784" s="163" t="str">
        <f>IFERROR(VLOOKUP(Y784,CONTROLES!$A$6:$Y$25,24,FALSE),"")</f>
        <v/>
      </c>
      <c r="AP784" s="163" t="str">
        <f>IFERROR(VLOOKUP(Z784,CONTROLES!$A$6:$Y$25,24,FALSE),"")</f>
        <v/>
      </c>
      <c r="AQ784" s="163" t="str">
        <f>IFERROR(VLOOKUP(AA784,CONTROLES!$A$6:$Y$25,24,FALSE),"")</f>
        <v/>
      </c>
      <c r="AR784" s="163" t="str">
        <f>IFERROR(VLOOKUP(AB784,CONTROLES!$A$6:$Y$25,24,FALSE),"")</f>
        <v/>
      </c>
      <c r="AS784" s="72" t="str">
        <f>IFERROR(VLOOKUP(Y784,CONTROLES!$A$6:$Y$25,5,FALSE),"")</f>
        <v/>
      </c>
      <c r="AT784" s="72" t="str">
        <f>IFERROR(VLOOKUP(Z784,CONTROLES!$A$6:$Y$25,5,FALSE),"")</f>
        <v/>
      </c>
      <c r="AU784" s="72" t="str">
        <f>IFERROR(VLOOKUP(AA784,CONTROLES!$A$6:$Y$25,5,FALSE),"")</f>
        <v/>
      </c>
      <c r="AV784" s="72" t="str">
        <f>IFERROR(VLOOKUP(AB784,CONTROLES!$A$6:$Y$25,5,FALSE),"")</f>
        <v/>
      </c>
      <c r="AW784" s="143">
        <f t="shared" si="291"/>
        <v>0</v>
      </c>
      <c r="AX784" s="143">
        <f t="shared" si="292"/>
        <v>0</v>
      </c>
      <c r="AY784" s="523"/>
      <c r="AZ784" s="510"/>
      <c r="BA784" s="507"/>
      <c r="BB784" s="508"/>
      <c r="BC784" s="510"/>
      <c r="BD784" s="512"/>
      <c r="BE784" s="493"/>
      <c r="BF784" s="643"/>
      <c r="BG784" s="645"/>
      <c r="BH784" s="533"/>
      <c r="BI784" s="514"/>
      <c r="BJ784" s="516"/>
      <c r="BK784" s="516"/>
    </row>
    <row r="785" spans="1:63" ht="14.25" customHeight="1" x14ac:dyDescent="0.25">
      <c r="A785" s="429"/>
      <c r="B785" s="662"/>
      <c r="C785" s="649"/>
      <c r="D785" s="516"/>
      <c r="E785" s="563"/>
      <c r="F785" s="657"/>
      <c r="G785" s="657"/>
      <c r="H785" s="657"/>
      <c r="I785" s="563"/>
      <c r="J785" s="160"/>
      <c r="K785" s="159"/>
      <c r="L785" s="657"/>
      <c r="M785" s="649"/>
      <c r="N785" s="650"/>
      <c r="O785" s="651"/>
      <c r="P785" s="651"/>
      <c r="Q785" s="651"/>
      <c r="R785" s="649"/>
      <c r="S785" s="73"/>
      <c r="T785" s="73">
        <f>IFERROR(VLOOKUP($S785,#REF!,2,FALSE),0)</f>
        <v>0</v>
      </c>
      <c r="U785" s="652"/>
      <c r="V785" s="647"/>
      <c r="W785" s="647"/>
      <c r="X785" s="493"/>
      <c r="Y785" s="63"/>
      <c r="Z785" s="63"/>
      <c r="AA785" s="63"/>
      <c r="AB785" s="63"/>
      <c r="AC785" s="63"/>
      <c r="AD785" s="63"/>
      <c r="AE785" s="63"/>
      <c r="AF785" s="63"/>
      <c r="AG785" s="63"/>
      <c r="AH785" s="63"/>
      <c r="AI785" s="63"/>
      <c r="AJ785" s="63"/>
      <c r="AK785" s="63"/>
      <c r="AL785" s="63" t="str">
        <f>IFERROR(VLOOKUP(AB785,[1]CONTROLES!$A$5:$Y$200,2,FALSE),"")</f>
        <v/>
      </c>
      <c r="AM785" s="63"/>
      <c r="AN785" s="63"/>
      <c r="AO785" s="163" t="str">
        <f>IFERROR(VLOOKUP(Y785,CONTROLES!$A$6:$Y$25,24,FALSE),"")</f>
        <v/>
      </c>
      <c r="AP785" s="163" t="str">
        <f>IFERROR(VLOOKUP(Z785,CONTROLES!$A$6:$Y$25,24,FALSE),"")</f>
        <v/>
      </c>
      <c r="AQ785" s="163" t="str">
        <f>IFERROR(VLOOKUP(AA785,CONTROLES!$A$6:$Y$25,24,FALSE),"")</f>
        <v/>
      </c>
      <c r="AR785" s="163" t="str">
        <f>IFERROR(VLOOKUP(AB785,CONTROLES!$A$6:$Y$25,24,FALSE),"")</f>
        <v/>
      </c>
      <c r="AS785" s="72" t="str">
        <f>IFERROR(VLOOKUP(Y785,CONTROLES!$A$6:$Y$25,5,FALSE),"")</f>
        <v/>
      </c>
      <c r="AT785" s="72" t="str">
        <f>IFERROR(VLOOKUP(Z785,CONTROLES!$A$6:$Y$25,5,FALSE),"")</f>
        <v/>
      </c>
      <c r="AU785" s="72" t="str">
        <f>IFERROR(VLOOKUP(AA785,CONTROLES!$A$6:$Y$25,5,FALSE),"")</f>
        <v/>
      </c>
      <c r="AV785" s="72" t="str">
        <f>IFERROR(VLOOKUP(AB785,CONTROLES!$A$6:$Y$25,5,FALSE),"")</f>
        <v/>
      </c>
      <c r="AW785" s="143">
        <f t="shared" si="291"/>
        <v>0</v>
      </c>
      <c r="AX785" s="143">
        <f t="shared" si="292"/>
        <v>0</v>
      </c>
      <c r="AY785" s="523"/>
      <c r="AZ785" s="510"/>
      <c r="BA785" s="507"/>
      <c r="BB785" s="508"/>
      <c r="BC785" s="510"/>
      <c r="BD785" s="512"/>
      <c r="BE785" s="493"/>
      <c r="BF785" s="643"/>
      <c r="BG785" s="645"/>
      <c r="BH785" s="533"/>
      <c r="BI785" s="514"/>
      <c r="BJ785" s="516"/>
      <c r="BK785" s="516"/>
    </row>
    <row r="786" spans="1:63" ht="14.25" customHeight="1" x14ac:dyDescent="0.25">
      <c r="A786" s="429"/>
      <c r="B786" s="662"/>
      <c r="C786" s="649"/>
      <c r="D786" s="516"/>
      <c r="E786" s="563"/>
      <c r="F786" s="657"/>
      <c r="G786" s="657"/>
      <c r="H786" s="657"/>
      <c r="I786" s="563"/>
      <c r="J786" s="160"/>
      <c r="K786" s="159"/>
      <c r="L786" s="657"/>
      <c r="M786" s="649"/>
      <c r="N786" s="650"/>
      <c r="O786" s="651"/>
      <c r="P786" s="651"/>
      <c r="Q786" s="651"/>
      <c r="R786" s="649"/>
      <c r="S786" s="73"/>
      <c r="T786" s="73">
        <f>IFERROR(VLOOKUP($S786,#REF!,2,FALSE),0)</f>
        <v>0</v>
      </c>
      <c r="U786" s="652"/>
      <c r="V786" s="647"/>
      <c r="W786" s="647"/>
      <c r="X786" s="493"/>
      <c r="Y786" s="63"/>
      <c r="Z786" s="63"/>
      <c r="AA786" s="63"/>
      <c r="AB786" s="63"/>
      <c r="AC786" s="63"/>
      <c r="AD786" s="63"/>
      <c r="AE786" s="63"/>
      <c r="AF786" s="63"/>
      <c r="AG786" s="63"/>
      <c r="AH786" s="63"/>
      <c r="AI786" s="63"/>
      <c r="AJ786" s="63"/>
      <c r="AK786" s="63"/>
      <c r="AL786" s="63" t="str">
        <f>IFERROR(VLOOKUP(AB786,[1]CONTROLES!$A$5:$Y$200,2,FALSE),"")</f>
        <v/>
      </c>
      <c r="AM786" s="63"/>
      <c r="AN786" s="63"/>
      <c r="AO786" s="163" t="str">
        <f>IFERROR(VLOOKUP(Y786,CONTROLES!$A$6:$Y$25,24,FALSE),"")</f>
        <v/>
      </c>
      <c r="AP786" s="163" t="str">
        <f>IFERROR(VLOOKUP(Z786,CONTROLES!$A$6:$Y$25,24,FALSE),"")</f>
        <v/>
      </c>
      <c r="AQ786" s="163" t="str">
        <f>IFERROR(VLOOKUP(AA786,CONTROLES!$A$6:$Y$25,24,FALSE),"")</f>
        <v/>
      </c>
      <c r="AR786" s="163" t="str">
        <f>IFERROR(VLOOKUP(AB786,CONTROLES!$A$6:$Y$25,24,FALSE),"")</f>
        <v/>
      </c>
      <c r="AS786" s="72" t="str">
        <f>IFERROR(VLOOKUP(Y786,CONTROLES!$A$6:$Y$25,5,FALSE),"")</f>
        <v/>
      </c>
      <c r="AT786" s="72" t="str">
        <f>IFERROR(VLOOKUP(Z786,CONTROLES!$A$6:$Y$25,5,FALSE),"")</f>
        <v/>
      </c>
      <c r="AU786" s="72" t="str">
        <f>IFERROR(VLOOKUP(AA786,CONTROLES!$A$6:$Y$25,5,FALSE),"")</f>
        <v/>
      </c>
      <c r="AV786" s="72" t="str">
        <f>IFERROR(VLOOKUP(AB786,CONTROLES!$A$6:$Y$25,5,FALSE),"")</f>
        <v/>
      </c>
      <c r="AW786" s="143">
        <f t="shared" si="291"/>
        <v>0</v>
      </c>
      <c r="AX786" s="143">
        <f t="shared" si="292"/>
        <v>0</v>
      </c>
      <c r="AY786" s="523"/>
      <c r="AZ786" s="510"/>
      <c r="BA786" s="507"/>
      <c r="BB786" s="508"/>
      <c r="BC786" s="510"/>
      <c r="BD786" s="512"/>
      <c r="BE786" s="493"/>
      <c r="BF786" s="643"/>
      <c r="BG786" s="645"/>
      <c r="BH786" s="533"/>
      <c r="BI786" s="514"/>
      <c r="BJ786" s="516"/>
      <c r="BK786" s="516"/>
    </row>
    <row r="787" spans="1:63" ht="26.25" customHeight="1" x14ac:dyDescent="0.25">
      <c r="A787" s="429"/>
      <c r="B787" s="663"/>
      <c r="C787" s="649"/>
      <c r="D787" s="516"/>
      <c r="E787" s="562"/>
      <c r="F787" s="657"/>
      <c r="G787" s="657"/>
      <c r="H787" s="657"/>
      <c r="I787" s="562"/>
      <c r="J787" s="160"/>
      <c r="K787" s="159"/>
      <c r="L787" s="657"/>
      <c r="M787" s="649"/>
      <c r="N787" s="650"/>
      <c r="O787" s="651"/>
      <c r="P787" s="651"/>
      <c r="Q787" s="651"/>
      <c r="R787" s="649"/>
      <c r="S787" s="73"/>
      <c r="T787" s="73">
        <f>IFERROR(VLOOKUP($S787,#REF!,2,FALSE),0)</f>
        <v>0</v>
      </c>
      <c r="U787" s="652"/>
      <c r="V787" s="647"/>
      <c r="W787" s="647"/>
      <c r="X787" s="493"/>
      <c r="Y787" s="63"/>
      <c r="Z787" s="63"/>
      <c r="AA787" s="63"/>
      <c r="AB787" s="63"/>
      <c r="AC787" s="63"/>
      <c r="AD787" s="63"/>
      <c r="AE787" s="63"/>
      <c r="AF787" s="63"/>
      <c r="AG787" s="63"/>
      <c r="AH787" s="63"/>
      <c r="AI787" s="63"/>
      <c r="AJ787" s="63"/>
      <c r="AK787" s="63"/>
      <c r="AL787" s="63" t="str">
        <f>IFERROR(VLOOKUP(AB787,[1]CONTROLES!$A$5:$Y$200,2,FALSE),"")</f>
        <v/>
      </c>
      <c r="AM787" s="63"/>
      <c r="AN787" s="63"/>
      <c r="AO787" s="163" t="str">
        <f>IFERROR(VLOOKUP(Y787,CONTROLES!$A$6:$Y$25,24,FALSE),"")</f>
        <v/>
      </c>
      <c r="AP787" s="163" t="str">
        <f>IFERROR(VLOOKUP(Z787,CONTROLES!$A$6:$Y$25,24,FALSE),"")</f>
        <v/>
      </c>
      <c r="AQ787" s="163" t="str">
        <f>IFERROR(VLOOKUP(AA787,CONTROLES!$A$6:$Y$25,24,FALSE),"")</f>
        <v/>
      </c>
      <c r="AR787" s="163" t="str">
        <f>IFERROR(VLOOKUP(AB787,CONTROLES!$A$6:$Y$25,24,FALSE),"")</f>
        <v/>
      </c>
      <c r="AS787" s="72" t="str">
        <f>IFERROR(VLOOKUP(Y787,CONTROLES!$A$6:$Y$25,5,FALSE),"")</f>
        <v/>
      </c>
      <c r="AT787" s="72" t="str">
        <f>IFERROR(VLOOKUP(Z787,CONTROLES!$A$6:$Y$25,5,FALSE),"")</f>
        <v/>
      </c>
      <c r="AU787" s="72" t="str">
        <f>IFERROR(VLOOKUP(AA787,CONTROLES!$A$6:$Y$25,5,FALSE),"")</f>
        <v/>
      </c>
      <c r="AV787" s="72" t="str">
        <f>IFERROR(VLOOKUP(AB787,CONTROLES!$A$6:$Y$25,5,FALSE),"")</f>
        <v/>
      </c>
      <c r="AW787" s="143">
        <f t="shared" si="291"/>
        <v>0</v>
      </c>
      <c r="AX787" s="143">
        <f t="shared" si="292"/>
        <v>0</v>
      </c>
      <c r="AY787" s="653"/>
      <c r="AZ787" s="510"/>
      <c r="BA787" s="648"/>
      <c r="BB787" s="508"/>
      <c r="BC787" s="510"/>
      <c r="BD787" s="512"/>
      <c r="BE787" s="493"/>
      <c r="BF787" s="644"/>
      <c r="BG787" s="645"/>
      <c r="BH787" s="646"/>
      <c r="BI787" s="514"/>
      <c r="BJ787" s="516"/>
      <c r="BK787" s="516"/>
    </row>
    <row r="788" spans="1:63" ht="14.25" customHeight="1" x14ac:dyDescent="0.25">
      <c r="A788" s="429">
        <f t="shared" ref="A788" si="298">A781+1</f>
        <v>112</v>
      </c>
      <c r="B788" s="661" t="s">
        <v>987</v>
      </c>
      <c r="C788" s="649" t="s">
        <v>767</v>
      </c>
      <c r="D788" s="516" t="s">
        <v>988</v>
      </c>
      <c r="E788" s="517" t="s">
        <v>981</v>
      </c>
      <c r="F788" s="657" t="s">
        <v>132</v>
      </c>
      <c r="G788" s="657" t="s">
        <v>133</v>
      </c>
      <c r="H788" s="657" t="s">
        <v>134</v>
      </c>
      <c r="I788" s="517"/>
      <c r="J788" s="160"/>
      <c r="K788" s="159"/>
      <c r="L788" s="657"/>
      <c r="M788" s="649" t="s">
        <v>160</v>
      </c>
      <c r="N788" s="650" t="s">
        <v>161</v>
      </c>
      <c r="O788" s="651" t="s">
        <v>162</v>
      </c>
      <c r="P788" s="651"/>
      <c r="Q788" s="651"/>
      <c r="R788" s="649" t="s">
        <v>243</v>
      </c>
      <c r="S788" s="73"/>
      <c r="T788" s="73">
        <f>IFERROR(VLOOKUP($S788,#REF!,2,FALSE),0)</f>
        <v>0</v>
      </c>
      <c r="U788" s="652"/>
      <c r="V788" s="647">
        <f>IFERROR(VLOOKUP($U788,#REF!,2,FALSE),0)</f>
        <v>0</v>
      </c>
      <c r="W788" s="647">
        <f t="shared" ref="W788" si="299">MAX($T788:$T794)*V788</f>
        <v>0</v>
      </c>
      <c r="X788" s="493" t="b">
        <f t="shared" ref="X788" si="300">IF(OR(W788="11",W788="12",W788="21",W788="22",W788="31"),"BAJO",IF(OR(W788="13",W788="23",W788="32",W788="41"),"LEVE",IF(OR(W788="14",W788="15",W788="24",W788="33",W788="43",W788="42",W788="52",W788="51"),"MODERADO",IF(OR(W788="25",W788="34",W788="35",W788="44",W788="45",W788="53",W788="54",W788="55"),"IMPORTANTE"))))</f>
        <v>0</v>
      </c>
      <c r="Y788" s="63"/>
      <c r="Z788" s="63"/>
      <c r="AA788" s="63"/>
      <c r="AB788" s="63"/>
      <c r="AC788" s="63"/>
      <c r="AD788" s="63"/>
      <c r="AE788" s="63"/>
      <c r="AF788" s="63"/>
      <c r="AG788" s="63"/>
      <c r="AH788" s="63"/>
      <c r="AI788" s="63"/>
      <c r="AJ788" s="63"/>
      <c r="AK788" s="63"/>
      <c r="AL788" s="63" t="str">
        <f>IFERROR(VLOOKUP(AB788,[1]CONTROLES!$A$5:$Y$200,2,FALSE),"")</f>
        <v/>
      </c>
      <c r="AM788" s="63"/>
      <c r="AN788" s="63"/>
      <c r="AO788" s="163" t="str">
        <f>IFERROR(VLOOKUP(Y788,CONTROLES!$A$6:$Y$25,24,FALSE),"")</f>
        <v/>
      </c>
      <c r="AP788" s="163" t="str">
        <f>IFERROR(VLOOKUP(Z788,CONTROLES!$A$6:$Y$25,24,FALSE),"")</f>
        <v/>
      </c>
      <c r="AQ788" s="163" t="str">
        <f>IFERROR(VLOOKUP(AA788,CONTROLES!$A$6:$Y$25,24,FALSE),"")</f>
        <v/>
      </c>
      <c r="AR788" s="163" t="str">
        <f>IFERROR(VLOOKUP(AB788,CONTROLES!$A$6:$Y$25,24,FALSE),"")</f>
        <v/>
      </c>
      <c r="AS788" s="72" t="str">
        <f>IFERROR(VLOOKUP(Y788,CONTROLES!$A$6:$Y$25,5,FALSE),"")</f>
        <v/>
      </c>
      <c r="AT788" s="72" t="str">
        <f>IFERROR(VLOOKUP(Z788,CONTROLES!$A$6:$Y$25,5,FALSE),"")</f>
        <v/>
      </c>
      <c r="AU788" s="72" t="str">
        <f>IFERROR(VLOOKUP(AA788,CONTROLES!$A$6:$Y$25,5,FALSE),"")</f>
        <v/>
      </c>
      <c r="AV788" s="72" t="str">
        <f>IFERROR(VLOOKUP(AB788,CONTROLES!$A$6:$Y$25,5,FALSE),"")</f>
        <v/>
      </c>
      <c r="AW788" s="143">
        <f t="shared" si="291"/>
        <v>0</v>
      </c>
      <c r="AX788" s="143">
        <f t="shared" si="292"/>
        <v>0</v>
      </c>
      <c r="AY788" s="522" t="str">
        <f t="shared" ref="AY788" si="301">IF(MAX(AX788:AX794)&gt;MAX(BF788:BF794),"Consecuencia",IF(MAX(AX788:AX794)&gt;MAX(BF788:BF794),"Probabilidad",""))</f>
        <v/>
      </c>
      <c r="AZ788" s="510">
        <f t="shared" ref="AZ788" si="302">IF(AY788="Probabilidad",MAX(BF788:BF794),MAX(AX788:AX794))</f>
        <v>0</v>
      </c>
      <c r="BA788" s="506" t="str" cm="1">
        <f t="array" ref="BA788">IF(OR(AY788="Consecuencia",AY788="Probabilidad"),IF(AZ788&lt;[1]CONTROLES!$AA$16:$AB$16,IF(AND(AZ788&gt;=[1]CONTROLES!$AA$15,AZ788&lt;[1]CONTROLES!$AB$15),[1]CONTROLES!$AC$15,IF(AND(AZ788&gt;=[1]CONTROLES!$AA$14,AZ788&lt;[1]CONTROLES!$AB$14),[1]CONTROLES!$AC$14,IF(AND(AZ788&gt;=[1]CONTROLES!$AA$13,AZ788&lt;[1]CONTROLES!$AB$13),[1]CONTROLES!$AC$13,IF(AND(AZ788&gt;=[1]CONTROLES!$AA$12,AZ788&lt;=[1]CONTROLES!$AB$12),[1]CONTROLES!$AC$12))))),"")</f>
        <v/>
      </c>
      <c r="BB788" s="508" t="s">
        <v>144</v>
      </c>
      <c r="BC788" s="510">
        <f>VLOOKUP(BB788,[1]TABLAS!$A$10:$B$14,2,FALSE)</f>
        <v>5</v>
      </c>
      <c r="BD788" s="512" t="s">
        <v>211</v>
      </c>
      <c r="BE788" s="493">
        <f>VLOOKUP(BD788,[1]TABLAS!$A$2:$B$6,2,FALSE)</f>
        <v>2</v>
      </c>
      <c r="BF788" s="642" t="str">
        <f t="shared" ref="BF788" si="303">BC788&amp;BE788</f>
        <v>52</v>
      </c>
      <c r="BG788" s="645" t="str">
        <f t="shared" ref="BG788" si="304">IF(OR(BF788="11",BF788="12",BF788="21",BF788="22",BF788="31"),"BAJO",IF(OR(BF788="13",BF788="23",BF788="32",BF788="41"),"LEVE",IF(OR(BF788="14",BF788="15",BF788="24",BF788="33",BF788="43",BF788="42",BF788="52",BF788="51"),"MODERADO",IF(OR(BF788="25",BF788="34",BF788="35",BF788="44",BF788="45",BF788="53",BF788="54",BF788="55"),"IMPORTANTE",""))))</f>
        <v>MODERADO</v>
      </c>
      <c r="BH788" s="532" t="s">
        <v>148</v>
      </c>
      <c r="BI788" s="514" t="s">
        <v>189</v>
      </c>
      <c r="BJ788" s="516" t="str">
        <f t="shared" ref="BJ788" si="305">IF(BH788="SI","NO","SI")</f>
        <v>NO</v>
      </c>
      <c r="BK788" s="516"/>
    </row>
    <row r="789" spans="1:63" ht="14.25" customHeight="1" x14ac:dyDescent="0.25">
      <c r="A789" s="429"/>
      <c r="B789" s="662"/>
      <c r="C789" s="649"/>
      <c r="D789" s="516"/>
      <c r="E789" s="563"/>
      <c r="F789" s="657"/>
      <c r="G789" s="657"/>
      <c r="H789" s="657"/>
      <c r="I789" s="563"/>
      <c r="J789" s="160"/>
      <c r="K789" s="159"/>
      <c r="L789" s="657"/>
      <c r="M789" s="649"/>
      <c r="N789" s="650"/>
      <c r="O789" s="651"/>
      <c r="P789" s="651"/>
      <c r="Q789" s="651"/>
      <c r="R789" s="649"/>
      <c r="S789" s="73"/>
      <c r="T789" s="73">
        <f>IFERROR(VLOOKUP($S789,#REF!,2,FALSE),0)</f>
        <v>0</v>
      </c>
      <c r="U789" s="652"/>
      <c r="V789" s="647"/>
      <c r="W789" s="647"/>
      <c r="X789" s="493"/>
      <c r="Y789" s="63"/>
      <c r="Z789" s="63"/>
      <c r="AA789" s="63"/>
      <c r="AB789" s="63"/>
      <c r="AC789" s="63"/>
      <c r="AD789" s="63"/>
      <c r="AE789" s="63"/>
      <c r="AF789" s="63"/>
      <c r="AG789" s="63"/>
      <c r="AH789" s="63"/>
      <c r="AI789" s="63"/>
      <c r="AJ789" s="63"/>
      <c r="AK789" s="63"/>
      <c r="AL789" s="63" t="str">
        <f>IFERROR(VLOOKUP(AB789,[1]CONTROLES!$A$5:$Y$200,2,FALSE),"")</f>
        <v/>
      </c>
      <c r="AM789" s="63"/>
      <c r="AN789" s="63"/>
      <c r="AO789" s="163" t="str">
        <f>IFERROR(VLOOKUP(Y789,CONTROLES!$A$6:$Y$25,24,FALSE),"")</f>
        <v/>
      </c>
      <c r="AP789" s="163" t="str">
        <f>IFERROR(VLOOKUP(Z789,CONTROLES!$A$6:$Y$25,24,FALSE),"")</f>
        <v/>
      </c>
      <c r="AQ789" s="163" t="str">
        <f>IFERROR(VLOOKUP(AA789,CONTROLES!$A$6:$Y$25,24,FALSE),"")</f>
        <v/>
      </c>
      <c r="AR789" s="163" t="str">
        <f>IFERROR(VLOOKUP(AB789,CONTROLES!$A$6:$Y$25,24,FALSE),"")</f>
        <v/>
      </c>
      <c r="AS789" s="72" t="str">
        <f>IFERROR(VLOOKUP(Y789,CONTROLES!$A$6:$Y$25,5,FALSE),"")</f>
        <v/>
      </c>
      <c r="AT789" s="72" t="str">
        <f>IFERROR(VLOOKUP(Z789,CONTROLES!$A$6:$Y$25,5,FALSE),"")</f>
        <v/>
      </c>
      <c r="AU789" s="72" t="str">
        <f>IFERROR(VLOOKUP(AA789,CONTROLES!$A$6:$Y$25,5,FALSE),"")</f>
        <v/>
      </c>
      <c r="AV789" s="72" t="str">
        <f>IFERROR(VLOOKUP(AB789,CONTROLES!$A$6:$Y$25,5,FALSE),"")</f>
        <v/>
      </c>
      <c r="AW789" s="143">
        <f t="shared" si="291"/>
        <v>0</v>
      </c>
      <c r="AX789" s="143">
        <f t="shared" si="292"/>
        <v>0</v>
      </c>
      <c r="AY789" s="523"/>
      <c r="AZ789" s="510"/>
      <c r="BA789" s="507"/>
      <c r="BB789" s="508"/>
      <c r="BC789" s="510"/>
      <c r="BD789" s="512"/>
      <c r="BE789" s="493"/>
      <c r="BF789" s="643"/>
      <c r="BG789" s="645"/>
      <c r="BH789" s="533"/>
      <c r="BI789" s="514"/>
      <c r="BJ789" s="516"/>
      <c r="BK789" s="516"/>
    </row>
    <row r="790" spans="1:63" ht="14.25" customHeight="1" x14ac:dyDescent="0.25">
      <c r="A790" s="429"/>
      <c r="B790" s="662"/>
      <c r="C790" s="649"/>
      <c r="D790" s="516"/>
      <c r="E790" s="563"/>
      <c r="F790" s="657"/>
      <c r="G790" s="657"/>
      <c r="H790" s="657"/>
      <c r="I790" s="563"/>
      <c r="J790" s="160"/>
      <c r="K790" s="159"/>
      <c r="L790" s="657"/>
      <c r="M790" s="649"/>
      <c r="N790" s="650"/>
      <c r="O790" s="651"/>
      <c r="P790" s="651"/>
      <c r="Q790" s="651"/>
      <c r="R790" s="649"/>
      <c r="S790" s="73"/>
      <c r="T790" s="73">
        <f>IFERROR(VLOOKUP($S790,#REF!,2,FALSE),0)</f>
        <v>0</v>
      </c>
      <c r="U790" s="652"/>
      <c r="V790" s="647"/>
      <c r="W790" s="647"/>
      <c r="X790" s="493"/>
      <c r="Y790" s="63"/>
      <c r="Z790" s="63"/>
      <c r="AA790" s="63"/>
      <c r="AB790" s="63"/>
      <c r="AC790" s="63"/>
      <c r="AD790" s="63"/>
      <c r="AE790" s="63"/>
      <c r="AF790" s="63"/>
      <c r="AG790" s="63"/>
      <c r="AH790" s="63"/>
      <c r="AI790" s="63"/>
      <c r="AJ790" s="63"/>
      <c r="AK790" s="63"/>
      <c r="AL790" s="63" t="str">
        <f>IFERROR(VLOOKUP(AB790,[1]CONTROLES!$A$5:$Y$200,2,FALSE),"")</f>
        <v/>
      </c>
      <c r="AM790" s="63"/>
      <c r="AN790" s="63"/>
      <c r="AO790" s="163" t="str">
        <f>IFERROR(VLOOKUP(Y790,CONTROLES!$A$6:$Y$25,24,FALSE),"")</f>
        <v/>
      </c>
      <c r="AP790" s="163" t="str">
        <f>IFERROR(VLOOKUP(Z790,CONTROLES!$A$6:$Y$25,24,FALSE),"")</f>
        <v/>
      </c>
      <c r="AQ790" s="163" t="str">
        <f>IFERROR(VLOOKUP(AA790,CONTROLES!$A$6:$Y$25,24,FALSE),"")</f>
        <v/>
      </c>
      <c r="AR790" s="163" t="str">
        <f>IFERROR(VLOOKUP(AB790,CONTROLES!$A$6:$Y$25,24,FALSE),"")</f>
        <v/>
      </c>
      <c r="AS790" s="72" t="str">
        <f>IFERROR(VLOOKUP(Y790,CONTROLES!$A$6:$Y$25,5,FALSE),"")</f>
        <v/>
      </c>
      <c r="AT790" s="72" t="str">
        <f>IFERROR(VLOOKUP(Z790,CONTROLES!$A$6:$Y$25,5,FALSE),"")</f>
        <v/>
      </c>
      <c r="AU790" s="72" t="str">
        <f>IFERROR(VLOOKUP(AA790,CONTROLES!$A$6:$Y$25,5,FALSE),"")</f>
        <v/>
      </c>
      <c r="AV790" s="72" t="str">
        <f>IFERROR(VLOOKUP(AB790,CONTROLES!$A$6:$Y$25,5,FALSE),"")</f>
        <v/>
      </c>
      <c r="AW790" s="143">
        <f t="shared" si="291"/>
        <v>0</v>
      </c>
      <c r="AX790" s="143">
        <f t="shared" si="292"/>
        <v>0</v>
      </c>
      <c r="AY790" s="523"/>
      <c r="AZ790" s="510"/>
      <c r="BA790" s="507"/>
      <c r="BB790" s="508"/>
      <c r="BC790" s="510"/>
      <c r="BD790" s="512"/>
      <c r="BE790" s="493"/>
      <c r="BF790" s="643"/>
      <c r="BG790" s="645"/>
      <c r="BH790" s="533"/>
      <c r="BI790" s="514"/>
      <c r="BJ790" s="516"/>
      <c r="BK790" s="516"/>
    </row>
    <row r="791" spans="1:63" ht="14.25" customHeight="1" x14ac:dyDescent="0.25">
      <c r="A791" s="429"/>
      <c r="B791" s="662"/>
      <c r="C791" s="649"/>
      <c r="D791" s="516"/>
      <c r="E791" s="563"/>
      <c r="F791" s="657"/>
      <c r="G791" s="657"/>
      <c r="H791" s="657"/>
      <c r="I791" s="563"/>
      <c r="J791" s="160"/>
      <c r="K791" s="159"/>
      <c r="L791" s="657"/>
      <c r="M791" s="649"/>
      <c r="N791" s="650"/>
      <c r="O791" s="651"/>
      <c r="P791" s="651"/>
      <c r="Q791" s="651"/>
      <c r="R791" s="649"/>
      <c r="S791" s="73"/>
      <c r="T791" s="73">
        <f>IFERROR(VLOOKUP($S791,#REF!,2,FALSE),0)</f>
        <v>0</v>
      </c>
      <c r="U791" s="652"/>
      <c r="V791" s="647"/>
      <c r="W791" s="647"/>
      <c r="X791" s="493"/>
      <c r="Y791" s="63"/>
      <c r="Z791" s="63"/>
      <c r="AA791" s="63"/>
      <c r="AB791" s="63"/>
      <c r="AC791" s="63"/>
      <c r="AD791" s="63"/>
      <c r="AE791" s="63"/>
      <c r="AF791" s="63"/>
      <c r="AG791" s="63"/>
      <c r="AH791" s="63"/>
      <c r="AI791" s="63"/>
      <c r="AJ791" s="63"/>
      <c r="AK791" s="63"/>
      <c r="AL791" s="63" t="str">
        <f>IFERROR(VLOOKUP(AB791,[1]CONTROLES!$A$5:$Y$200,2,FALSE),"")</f>
        <v/>
      </c>
      <c r="AM791" s="63"/>
      <c r="AN791" s="63"/>
      <c r="AO791" s="163" t="str">
        <f>IFERROR(VLOOKUP(Y791,CONTROLES!$A$6:$Y$25,24,FALSE),"")</f>
        <v/>
      </c>
      <c r="AP791" s="163" t="str">
        <f>IFERROR(VLOOKUP(Z791,CONTROLES!$A$6:$Y$25,24,FALSE),"")</f>
        <v/>
      </c>
      <c r="AQ791" s="163" t="str">
        <f>IFERROR(VLOOKUP(AA791,CONTROLES!$A$6:$Y$25,24,FALSE),"")</f>
        <v/>
      </c>
      <c r="AR791" s="163" t="str">
        <f>IFERROR(VLOOKUP(AB791,CONTROLES!$A$6:$Y$25,24,FALSE),"")</f>
        <v/>
      </c>
      <c r="AS791" s="72" t="str">
        <f>IFERROR(VLOOKUP(Y791,CONTROLES!$A$6:$Y$25,5,FALSE),"")</f>
        <v/>
      </c>
      <c r="AT791" s="72" t="str">
        <f>IFERROR(VLOOKUP(Z791,CONTROLES!$A$6:$Y$25,5,FALSE),"")</f>
        <v/>
      </c>
      <c r="AU791" s="72" t="str">
        <f>IFERROR(VLOOKUP(AA791,CONTROLES!$A$6:$Y$25,5,FALSE),"")</f>
        <v/>
      </c>
      <c r="AV791" s="72" t="str">
        <f>IFERROR(VLOOKUP(AB791,CONTROLES!$A$6:$Y$25,5,FALSE),"")</f>
        <v/>
      </c>
      <c r="AW791" s="143">
        <f t="shared" si="291"/>
        <v>0</v>
      </c>
      <c r="AX791" s="143">
        <f t="shared" si="292"/>
        <v>0</v>
      </c>
      <c r="AY791" s="523"/>
      <c r="AZ791" s="510"/>
      <c r="BA791" s="507"/>
      <c r="BB791" s="508"/>
      <c r="BC791" s="510"/>
      <c r="BD791" s="512"/>
      <c r="BE791" s="493"/>
      <c r="BF791" s="643"/>
      <c r="BG791" s="645"/>
      <c r="BH791" s="533"/>
      <c r="BI791" s="514"/>
      <c r="BJ791" s="516"/>
      <c r="BK791" s="516"/>
    </row>
    <row r="792" spans="1:63" ht="14.25" customHeight="1" x14ac:dyDescent="0.25">
      <c r="A792" s="429"/>
      <c r="B792" s="662"/>
      <c r="C792" s="649"/>
      <c r="D792" s="516"/>
      <c r="E792" s="563"/>
      <c r="F792" s="657"/>
      <c r="G792" s="657"/>
      <c r="H792" s="657"/>
      <c r="I792" s="563"/>
      <c r="J792" s="160"/>
      <c r="K792" s="159"/>
      <c r="L792" s="657"/>
      <c r="M792" s="649"/>
      <c r="N792" s="650"/>
      <c r="O792" s="651"/>
      <c r="P792" s="651"/>
      <c r="Q792" s="651"/>
      <c r="R792" s="649"/>
      <c r="S792" s="73"/>
      <c r="T792" s="73">
        <f>IFERROR(VLOOKUP($S792,#REF!,2,FALSE),0)</f>
        <v>0</v>
      </c>
      <c r="U792" s="652"/>
      <c r="V792" s="647"/>
      <c r="W792" s="647"/>
      <c r="X792" s="493"/>
      <c r="Y792" s="63"/>
      <c r="Z792" s="63"/>
      <c r="AA792" s="63"/>
      <c r="AB792" s="63"/>
      <c r="AC792" s="63"/>
      <c r="AD792" s="63"/>
      <c r="AE792" s="63"/>
      <c r="AF792" s="63"/>
      <c r="AG792" s="63"/>
      <c r="AH792" s="63"/>
      <c r="AI792" s="63"/>
      <c r="AJ792" s="63"/>
      <c r="AK792" s="63"/>
      <c r="AL792" s="63" t="str">
        <f>IFERROR(VLOOKUP(AB792,[1]CONTROLES!$A$5:$Y$200,2,FALSE),"")</f>
        <v/>
      </c>
      <c r="AM792" s="63"/>
      <c r="AN792" s="63"/>
      <c r="AO792" s="163" t="str">
        <f>IFERROR(VLOOKUP(Y792,CONTROLES!$A$6:$Y$25,24,FALSE),"")</f>
        <v/>
      </c>
      <c r="AP792" s="163" t="str">
        <f>IFERROR(VLOOKUP(Z792,CONTROLES!$A$6:$Y$25,24,FALSE),"")</f>
        <v/>
      </c>
      <c r="AQ792" s="163" t="str">
        <f>IFERROR(VLOOKUP(AA792,CONTROLES!$A$6:$Y$25,24,FALSE),"")</f>
        <v/>
      </c>
      <c r="AR792" s="163" t="str">
        <f>IFERROR(VLOOKUP(AB792,CONTROLES!$A$6:$Y$25,24,FALSE),"")</f>
        <v/>
      </c>
      <c r="AS792" s="72" t="str">
        <f>IFERROR(VLOOKUP(Y792,CONTROLES!$A$6:$Y$25,5,FALSE),"")</f>
        <v/>
      </c>
      <c r="AT792" s="72" t="str">
        <f>IFERROR(VLOOKUP(Z792,CONTROLES!$A$6:$Y$25,5,FALSE),"")</f>
        <v/>
      </c>
      <c r="AU792" s="72" t="str">
        <f>IFERROR(VLOOKUP(AA792,CONTROLES!$A$6:$Y$25,5,FALSE),"")</f>
        <v/>
      </c>
      <c r="AV792" s="72" t="str">
        <f>IFERROR(VLOOKUP(AB792,CONTROLES!$A$6:$Y$25,5,FALSE),"")</f>
        <v/>
      </c>
      <c r="AW792" s="143">
        <f t="shared" si="291"/>
        <v>0</v>
      </c>
      <c r="AX792" s="143">
        <f t="shared" si="292"/>
        <v>0</v>
      </c>
      <c r="AY792" s="523"/>
      <c r="AZ792" s="510"/>
      <c r="BA792" s="507"/>
      <c r="BB792" s="508"/>
      <c r="BC792" s="510"/>
      <c r="BD792" s="512"/>
      <c r="BE792" s="493"/>
      <c r="BF792" s="643"/>
      <c r="BG792" s="645"/>
      <c r="BH792" s="533"/>
      <c r="BI792" s="514"/>
      <c r="BJ792" s="516"/>
      <c r="BK792" s="516"/>
    </row>
    <row r="793" spans="1:63" ht="14.25" customHeight="1" x14ac:dyDescent="0.25">
      <c r="A793" s="429"/>
      <c r="B793" s="662"/>
      <c r="C793" s="649"/>
      <c r="D793" s="516"/>
      <c r="E793" s="563"/>
      <c r="F793" s="657"/>
      <c r="G793" s="657"/>
      <c r="H793" s="657"/>
      <c r="I793" s="563"/>
      <c r="J793" s="160"/>
      <c r="K793" s="159"/>
      <c r="L793" s="657"/>
      <c r="M793" s="649"/>
      <c r="N793" s="650"/>
      <c r="O793" s="651"/>
      <c r="P793" s="651"/>
      <c r="Q793" s="651"/>
      <c r="R793" s="649"/>
      <c r="S793" s="73"/>
      <c r="T793" s="73">
        <f>IFERROR(VLOOKUP($S793,#REF!,2,FALSE),0)</f>
        <v>0</v>
      </c>
      <c r="U793" s="652"/>
      <c r="V793" s="647"/>
      <c r="W793" s="647"/>
      <c r="X793" s="493"/>
      <c r="Y793" s="63"/>
      <c r="Z793" s="63"/>
      <c r="AA793" s="63"/>
      <c r="AB793" s="63"/>
      <c r="AC793" s="63"/>
      <c r="AD793" s="63"/>
      <c r="AE793" s="63"/>
      <c r="AF793" s="63"/>
      <c r="AG793" s="63"/>
      <c r="AH793" s="63"/>
      <c r="AI793" s="63"/>
      <c r="AJ793" s="63"/>
      <c r="AK793" s="63"/>
      <c r="AL793" s="63" t="str">
        <f>IFERROR(VLOOKUP(AB793,[1]CONTROLES!$A$5:$Y$200,2,FALSE),"")</f>
        <v/>
      </c>
      <c r="AM793" s="63"/>
      <c r="AN793" s="63"/>
      <c r="AO793" s="163" t="str">
        <f>IFERROR(VLOOKUP(Y793,CONTROLES!$A$6:$Y$25,24,FALSE),"")</f>
        <v/>
      </c>
      <c r="AP793" s="163" t="str">
        <f>IFERROR(VLOOKUP(Z793,CONTROLES!$A$6:$Y$25,24,FALSE),"")</f>
        <v/>
      </c>
      <c r="AQ793" s="163" t="str">
        <f>IFERROR(VLOOKUP(AA793,CONTROLES!$A$6:$Y$25,24,FALSE),"")</f>
        <v/>
      </c>
      <c r="AR793" s="163" t="str">
        <f>IFERROR(VLOOKUP(AB793,CONTROLES!$A$6:$Y$25,24,FALSE),"")</f>
        <v/>
      </c>
      <c r="AS793" s="72" t="str">
        <f>IFERROR(VLOOKUP(Y793,CONTROLES!$A$6:$Y$25,5,FALSE),"")</f>
        <v/>
      </c>
      <c r="AT793" s="72" t="str">
        <f>IFERROR(VLOOKUP(Z793,CONTROLES!$A$6:$Y$25,5,FALSE),"")</f>
        <v/>
      </c>
      <c r="AU793" s="72" t="str">
        <f>IFERROR(VLOOKUP(AA793,CONTROLES!$A$6:$Y$25,5,FALSE),"")</f>
        <v/>
      </c>
      <c r="AV793" s="72" t="str">
        <f>IFERROR(VLOOKUP(AB793,CONTROLES!$A$6:$Y$25,5,FALSE),"")</f>
        <v/>
      </c>
      <c r="AW793" s="143">
        <f t="shared" si="291"/>
        <v>0</v>
      </c>
      <c r="AX793" s="143">
        <f t="shared" si="292"/>
        <v>0</v>
      </c>
      <c r="AY793" s="523"/>
      <c r="AZ793" s="510"/>
      <c r="BA793" s="507"/>
      <c r="BB793" s="508"/>
      <c r="BC793" s="510"/>
      <c r="BD793" s="512"/>
      <c r="BE793" s="493"/>
      <c r="BF793" s="643"/>
      <c r="BG793" s="645"/>
      <c r="BH793" s="533"/>
      <c r="BI793" s="514"/>
      <c r="BJ793" s="516"/>
      <c r="BK793" s="516"/>
    </row>
    <row r="794" spans="1:63" ht="23.25" customHeight="1" x14ac:dyDescent="0.25">
      <c r="A794" s="429"/>
      <c r="B794" s="663"/>
      <c r="C794" s="649"/>
      <c r="D794" s="516"/>
      <c r="E794" s="562"/>
      <c r="F794" s="657"/>
      <c r="G794" s="657"/>
      <c r="H794" s="657"/>
      <c r="I794" s="562"/>
      <c r="J794" s="160"/>
      <c r="K794" s="159"/>
      <c r="L794" s="657"/>
      <c r="M794" s="649"/>
      <c r="N794" s="650"/>
      <c r="O794" s="651"/>
      <c r="P794" s="651"/>
      <c r="Q794" s="651"/>
      <c r="R794" s="649"/>
      <c r="S794" s="73"/>
      <c r="T794" s="73">
        <f>IFERROR(VLOOKUP($S794,#REF!,2,FALSE),0)</f>
        <v>0</v>
      </c>
      <c r="U794" s="652"/>
      <c r="V794" s="647"/>
      <c r="W794" s="647"/>
      <c r="X794" s="493"/>
      <c r="Y794" s="63"/>
      <c r="Z794" s="63"/>
      <c r="AA794" s="63"/>
      <c r="AB794" s="63"/>
      <c r="AC794" s="63"/>
      <c r="AD794" s="63"/>
      <c r="AE794" s="63"/>
      <c r="AF794" s="63"/>
      <c r="AG794" s="63"/>
      <c r="AH794" s="63"/>
      <c r="AI794" s="63"/>
      <c r="AJ794" s="63"/>
      <c r="AK794" s="63"/>
      <c r="AL794" s="63" t="str">
        <f>IFERROR(VLOOKUP(AB794,[1]CONTROLES!$A$5:$Y$200,2,FALSE),"")</f>
        <v/>
      </c>
      <c r="AM794" s="63"/>
      <c r="AN794" s="63"/>
      <c r="AO794" s="163" t="str">
        <f>IFERROR(VLOOKUP(Y794,CONTROLES!$A$6:$Y$25,24,FALSE),"")</f>
        <v/>
      </c>
      <c r="AP794" s="163" t="str">
        <f>IFERROR(VLOOKUP(Z794,CONTROLES!$A$6:$Y$25,24,FALSE),"")</f>
        <v/>
      </c>
      <c r="AQ794" s="163" t="str">
        <f>IFERROR(VLOOKUP(AA794,CONTROLES!$A$6:$Y$25,24,FALSE),"")</f>
        <v/>
      </c>
      <c r="AR794" s="163" t="str">
        <f>IFERROR(VLOOKUP(AB794,CONTROLES!$A$6:$Y$25,24,FALSE),"")</f>
        <v/>
      </c>
      <c r="AS794" s="72" t="str">
        <f>IFERROR(VLOOKUP(Y794,CONTROLES!$A$6:$Y$25,5,FALSE),"")</f>
        <v/>
      </c>
      <c r="AT794" s="72" t="str">
        <f>IFERROR(VLOOKUP(Z794,CONTROLES!$A$6:$Y$25,5,FALSE),"")</f>
        <v/>
      </c>
      <c r="AU794" s="72" t="str">
        <f>IFERROR(VLOOKUP(AA794,CONTROLES!$A$6:$Y$25,5,FALSE),"")</f>
        <v/>
      </c>
      <c r="AV794" s="72" t="str">
        <f>IFERROR(VLOOKUP(AB794,CONTROLES!$A$6:$Y$25,5,FALSE),"")</f>
        <v/>
      </c>
      <c r="AW794" s="143">
        <f t="shared" si="291"/>
        <v>0</v>
      </c>
      <c r="AX794" s="143">
        <f t="shared" si="292"/>
        <v>0</v>
      </c>
      <c r="AY794" s="653"/>
      <c r="AZ794" s="510"/>
      <c r="BA794" s="648"/>
      <c r="BB794" s="508"/>
      <c r="BC794" s="510"/>
      <c r="BD794" s="512"/>
      <c r="BE794" s="493"/>
      <c r="BF794" s="644"/>
      <c r="BG794" s="645"/>
      <c r="BH794" s="646"/>
      <c r="BI794" s="514"/>
      <c r="BJ794" s="516"/>
      <c r="BK794" s="516"/>
    </row>
    <row r="795" spans="1:63" ht="14.25" customHeight="1" x14ac:dyDescent="0.25">
      <c r="A795" s="429">
        <f t="shared" ref="A795" si="306">A788+1</f>
        <v>113</v>
      </c>
      <c r="B795" s="661" t="s">
        <v>989</v>
      </c>
      <c r="C795" s="649" t="s">
        <v>767</v>
      </c>
      <c r="D795" s="516" t="s">
        <v>990</v>
      </c>
      <c r="E795" s="517" t="s">
        <v>981</v>
      </c>
      <c r="F795" s="657" t="s">
        <v>132</v>
      </c>
      <c r="G795" s="657" t="s">
        <v>133</v>
      </c>
      <c r="H795" s="657" t="s">
        <v>134</v>
      </c>
      <c r="I795" s="517"/>
      <c r="J795" s="160"/>
      <c r="K795" s="159"/>
      <c r="L795" s="657"/>
      <c r="M795" s="649" t="s">
        <v>160</v>
      </c>
      <c r="N795" s="650" t="s">
        <v>161</v>
      </c>
      <c r="O795" s="651" t="s">
        <v>162</v>
      </c>
      <c r="P795" s="651"/>
      <c r="Q795" s="651"/>
      <c r="R795" s="649" t="s">
        <v>243</v>
      </c>
      <c r="S795" s="73"/>
      <c r="T795" s="73">
        <f>IFERROR(VLOOKUP($S795,#REF!,2,FALSE),0)</f>
        <v>0</v>
      </c>
      <c r="U795" s="652"/>
      <c r="V795" s="647">
        <f>IFERROR(VLOOKUP($U795,#REF!,2,FALSE),0)</f>
        <v>0</v>
      </c>
      <c r="W795" s="647">
        <f t="shared" ref="W795" si="307">MAX($T795:$T801)*V795</f>
        <v>0</v>
      </c>
      <c r="X795" s="493" t="b">
        <f t="shared" ref="X795" si="308">IF(OR(W795="11",W795="12",W795="21",W795="22",W795="31"),"BAJO",IF(OR(W795="13",W795="23",W795="32",W795="41"),"LEVE",IF(OR(W795="14",W795="15",W795="24",W795="33",W795="43",W795="42",W795="52",W795="51"),"MODERADO",IF(OR(W795="25",W795="34",W795="35",W795="44",W795="45",W795="53",W795="54",W795="55"),"IMPORTANTE"))))</f>
        <v>0</v>
      </c>
      <c r="Y795" s="63"/>
      <c r="Z795" s="63"/>
      <c r="AA795" s="63"/>
      <c r="AB795" s="63"/>
      <c r="AC795" s="63"/>
      <c r="AD795" s="63"/>
      <c r="AE795" s="63"/>
      <c r="AF795" s="63"/>
      <c r="AG795" s="63"/>
      <c r="AH795" s="63"/>
      <c r="AI795" s="63"/>
      <c r="AJ795" s="63"/>
      <c r="AK795" s="63"/>
      <c r="AL795" s="63" t="str">
        <f>IFERROR(VLOOKUP(AB795,[1]CONTROLES!$A$5:$Y$200,2,FALSE),"")</f>
        <v/>
      </c>
      <c r="AM795" s="63"/>
      <c r="AN795" s="63"/>
      <c r="AO795" s="163" t="str">
        <f>IFERROR(VLOOKUP(Y795,CONTROLES!$A$6:$Y$25,24,FALSE),"")</f>
        <v/>
      </c>
      <c r="AP795" s="163" t="str">
        <f>IFERROR(VLOOKUP(Z795,CONTROLES!$A$6:$Y$25,24,FALSE),"")</f>
        <v/>
      </c>
      <c r="AQ795" s="163" t="str">
        <f>IFERROR(VLOOKUP(AA795,CONTROLES!$A$6:$Y$25,24,FALSE),"")</f>
        <v/>
      </c>
      <c r="AR795" s="163" t="str">
        <f>IFERROR(VLOOKUP(AB795,CONTROLES!$A$6:$Y$25,24,FALSE),"")</f>
        <v/>
      </c>
      <c r="AS795" s="72" t="str">
        <f>IFERROR(VLOOKUP(Y795,CONTROLES!$A$6:$Y$25,5,FALSE),"")</f>
        <v/>
      </c>
      <c r="AT795" s="72" t="str">
        <f>IFERROR(VLOOKUP(Z795,CONTROLES!$A$6:$Y$25,5,FALSE),"")</f>
        <v/>
      </c>
      <c r="AU795" s="72" t="str">
        <f>IFERROR(VLOOKUP(AA795,CONTROLES!$A$6:$Y$25,5,FALSE),"")</f>
        <v/>
      </c>
      <c r="AV795" s="72" t="str">
        <f>IFERROR(VLOOKUP(AB795,CONTROLES!$A$6:$Y$25,5,FALSE),"")</f>
        <v/>
      </c>
      <c r="AW795" s="143">
        <f t="shared" si="291"/>
        <v>0</v>
      </c>
      <c r="AX795" s="143">
        <f t="shared" si="292"/>
        <v>0</v>
      </c>
      <c r="AY795" s="522" t="str">
        <f t="shared" ref="AY795" si="309">IF(MAX(AX795:AX801)&gt;MAX(BF795:BF801),"Consecuencia",IF(MAX(AX795:AX801)&gt;MAX(BF795:BF801),"Probabilidad",""))</f>
        <v/>
      </c>
      <c r="AZ795" s="510">
        <f t="shared" ref="AZ795" si="310">IF(AY795="Probabilidad",MAX(BF795:BF801),MAX(AX795:AX801))</f>
        <v>0</v>
      </c>
      <c r="BA795" s="506" t="str" cm="1">
        <f t="array" ref="BA795">IF(OR(AY795="Consecuencia",AY795="Probabilidad"),IF(AZ795&lt;[1]CONTROLES!$AA$16:$AB$16,IF(AND(AZ795&gt;=[1]CONTROLES!$AA$15,AZ795&lt;[1]CONTROLES!$AB$15),[1]CONTROLES!$AC$15,IF(AND(AZ795&gt;=[1]CONTROLES!$AA$14,AZ795&lt;[1]CONTROLES!$AB$14),[1]CONTROLES!$AC$14,IF(AND(AZ795&gt;=[1]CONTROLES!$AA$13,AZ795&lt;[1]CONTROLES!$AB$13),[1]CONTROLES!$AC$13,IF(AND(AZ795&gt;=[1]CONTROLES!$AA$12,AZ795&lt;=[1]CONTROLES!$AB$12),[1]CONTROLES!$AC$12))))),"")</f>
        <v/>
      </c>
      <c r="BB795" s="508" t="s">
        <v>144</v>
      </c>
      <c r="BC795" s="510">
        <f>VLOOKUP(BB795,[1]TABLAS!$A$10:$B$14,2,FALSE)</f>
        <v>5</v>
      </c>
      <c r="BD795" s="512" t="s">
        <v>211</v>
      </c>
      <c r="BE795" s="493">
        <f>VLOOKUP(BD795,[1]TABLAS!$A$2:$B$6,2,FALSE)</f>
        <v>2</v>
      </c>
      <c r="BF795" s="642" t="str">
        <f t="shared" ref="BF795" si="311">BC795&amp;BE795</f>
        <v>52</v>
      </c>
      <c r="BG795" s="645" t="str">
        <f t="shared" ref="BG795" si="312">IF(OR(BF795="11",BF795="12",BF795="21",BF795="22",BF795="31"),"BAJO",IF(OR(BF795="13",BF795="23",BF795="32",BF795="41"),"LEVE",IF(OR(BF795="14",BF795="15",BF795="24",BF795="33",BF795="43",BF795="42",BF795="52",BF795="51"),"MODERADO",IF(OR(BF795="25",BF795="34",BF795="35",BF795="44",BF795="45",BF795="53",BF795="54",BF795="55"),"IMPORTANTE",""))))</f>
        <v>MODERADO</v>
      </c>
      <c r="BH795" s="532" t="s">
        <v>148</v>
      </c>
      <c r="BI795" s="514" t="s">
        <v>189</v>
      </c>
      <c r="BJ795" s="516" t="str">
        <f t="shared" ref="BJ795" si="313">IF(BH795="SI","NO","SI")</f>
        <v>NO</v>
      </c>
      <c r="BK795" s="516"/>
    </row>
    <row r="796" spans="1:63" ht="14.25" customHeight="1" x14ac:dyDescent="0.25">
      <c r="A796" s="429"/>
      <c r="B796" s="662"/>
      <c r="C796" s="649"/>
      <c r="D796" s="516"/>
      <c r="E796" s="563"/>
      <c r="F796" s="657"/>
      <c r="G796" s="657"/>
      <c r="H796" s="657"/>
      <c r="I796" s="563"/>
      <c r="J796" s="160"/>
      <c r="K796" s="159"/>
      <c r="L796" s="657"/>
      <c r="M796" s="649"/>
      <c r="N796" s="650"/>
      <c r="O796" s="651"/>
      <c r="P796" s="651"/>
      <c r="Q796" s="651"/>
      <c r="R796" s="649"/>
      <c r="S796" s="73"/>
      <c r="T796" s="73">
        <f>IFERROR(VLOOKUP($S796,#REF!,2,FALSE),0)</f>
        <v>0</v>
      </c>
      <c r="U796" s="652"/>
      <c r="V796" s="647"/>
      <c r="W796" s="647"/>
      <c r="X796" s="493"/>
      <c r="Y796" s="63"/>
      <c r="Z796" s="63"/>
      <c r="AA796" s="63"/>
      <c r="AB796" s="63"/>
      <c r="AC796" s="63"/>
      <c r="AD796" s="63"/>
      <c r="AE796" s="63"/>
      <c r="AF796" s="63"/>
      <c r="AG796" s="63"/>
      <c r="AH796" s="63"/>
      <c r="AI796" s="63"/>
      <c r="AJ796" s="63"/>
      <c r="AK796" s="63"/>
      <c r="AL796" s="63" t="str">
        <f>IFERROR(VLOOKUP(AB796,[1]CONTROLES!$A$5:$Y$200,2,FALSE),"")</f>
        <v/>
      </c>
      <c r="AM796" s="63"/>
      <c r="AN796" s="63"/>
      <c r="AO796" s="163" t="str">
        <f>IFERROR(VLOOKUP(Y796,CONTROLES!$A$6:$Y$25,24,FALSE),"")</f>
        <v/>
      </c>
      <c r="AP796" s="163" t="str">
        <f>IFERROR(VLOOKUP(Z796,CONTROLES!$A$6:$Y$25,24,FALSE),"")</f>
        <v/>
      </c>
      <c r="AQ796" s="163" t="str">
        <f>IFERROR(VLOOKUP(AA796,CONTROLES!$A$6:$Y$25,24,FALSE),"")</f>
        <v/>
      </c>
      <c r="AR796" s="163" t="str">
        <f>IFERROR(VLOOKUP(AB796,CONTROLES!$A$6:$Y$25,24,FALSE),"")</f>
        <v/>
      </c>
      <c r="AS796" s="72" t="str">
        <f>IFERROR(VLOOKUP(Y796,CONTROLES!$A$6:$Y$25,5,FALSE),"")</f>
        <v/>
      </c>
      <c r="AT796" s="72" t="str">
        <f>IFERROR(VLOOKUP(Z796,CONTROLES!$A$6:$Y$25,5,FALSE),"")</f>
        <v/>
      </c>
      <c r="AU796" s="72" t="str">
        <f>IFERROR(VLOOKUP(AA796,CONTROLES!$A$6:$Y$25,5,FALSE),"")</f>
        <v/>
      </c>
      <c r="AV796" s="72" t="str">
        <f>IFERROR(VLOOKUP(AB796,CONTROLES!$A$6:$Y$25,5,FALSE),"")</f>
        <v/>
      </c>
      <c r="AW796" s="143">
        <f t="shared" si="291"/>
        <v>0</v>
      </c>
      <c r="AX796" s="143">
        <f t="shared" si="292"/>
        <v>0</v>
      </c>
      <c r="AY796" s="523"/>
      <c r="AZ796" s="510"/>
      <c r="BA796" s="507"/>
      <c r="BB796" s="508"/>
      <c r="BC796" s="510"/>
      <c r="BD796" s="512"/>
      <c r="BE796" s="493"/>
      <c r="BF796" s="643"/>
      <c r="BG796" s="645"/>
      <c r="BH796" s="533"/>
      <c r="BI796" s="514"/>
      <c r="BJ796" s="516"/>
      <c r="BK796" s="516"/>
    </row>
    <row r="797" spans="1:63" ht="14.25" customHeight="1" x14ac:dyDescent="0.25">
      <c r="A797" s="429"/>
      <c r="B797" s="662"/>
      <c r="C797" s="649"/>
      <c r="D797" s="516"/>
      <c r="E797" s="563"/>
      <c r="F797" s="657"/>
      <c r="G797" s="657"/>
      <c r="H797" s="657"/>
      <c r="I797" s="563"/>
      <c r="J797" s="160"/>
      <c r="K797" s="159"/>
      <c r="L797" s="657"/>
      <c r="M797" s="649"/>
      <c r="N797" s="650"/>
      <c r="O797" s="651"/>
      <c r="P797" s="651"/>
      <c r="Q797" s="651"/>
      <c r="R797" s="649"/>
      <c r="S797" s="73"/>
      <c r="T797" s="73">
        <f>IFERROR(VLOOKUP($S797,#REF!,2,FALSE),0)</f>
        <v>0</v>
      </c>
      <c r="U797" s="652"/>
      <c r="V797" s="647"/>
      <c r="W797" s="647"/>
      <c r="X797" s="493"/>
      <c r="Y797" s="63"/>
      <c r="Z797" s="63"/>
      <c r="AA797" s="63"/>
      <c r="AB797" s="63"/>
      <c r="AC797" s="63"/>
      <c r="AD797" s="63"/>
      <c r="AE797" s="63"/>
      <c r="AF797" s="63"/>
      <c r="AG797" s="63"/>
      <c r="AH797" s="63"/>
      <c r="AI797" s="63"/>
      <c r="AJ797" s="63"/>
      <c r="AK797" s="63"/>
      <c r="AL797" s="63" t="str">
        <f>IFERROR(VLOOKUP(AB797,[1]CONTROLES!$A$5:$Y$200,2,FALSE),"")</f>
        <v/>
      </c>
      <c r="AM797" s="63"/>
      <c r="AN797" s="63"/>
      <c r="AO797" s="163" t="str">
        <f>IFERROR(VLOOKUP(Y797,CONTROLES!$A$6:$Y$25,24,FALSE),"")</f>
        <v/>
      </c>
      <c r="AP797" s="163" t="str">
        <f>IFERROR(VLOOKUP(Z797,CONTROLES!$A$6:$Y$25,24,FALSE),"")</f>
        <v/>
      </c>
      <c r="AQ797" s="163" t="str">
        <f>IFERROR(VLOOKUP(AA797,CONTROLES!$A$6:$Y$25,24,FALSE),"")</f>
        <v/>
      </c>
      <c r="AR797" s="163" t="str">
        <f>IFERROR(VLOOKUP(AB797,CONTROLES!$A$6:$Y$25,24,FALSE),"")</f>
        <v/>
      </c>
      <c r="AS797" s="72" t="str">
        <f>IFERROR(VLOOKUP(Y797,CONTROLES!$A$6:$Y$25,5,FALSE),"")</f>
        <v/>
      </c>
      <c r="AT797" s="72" t="str">
        <f>IFERROR(VLOOKUP(Z797,CONTROLES!$A$6:$Y$25,5,FALSE),"")</f>
        <v/>
      </c>
      <c r="AU797" s="72" t="str">
        <f>IFERROR(VLOOKUP(AA797,CONTROLES!$A$6:$Y$25,5,FALSE),"")</f>
        <v/>
      </c>
      <c r="AV797" s="72" t="str">
        <f>IFERROR(VLOOKUP(AB797,CONTROLES!$A$6:$Y$25,5,FALSE),"")</f>
        <v/>
      </c>
      <c r="AW797" s="143">
        <f t="shared" si="291"/>
        <v>0</v>
      </c>
      <c r="AX797" s="143">
        <f t="shared" si="292"/>
        <v>0</v>
      </c>
      <c r="AY797" s="523"/>
      <c r="AZ797" s="510"/>
      <c r="BA797" s="507"/>
      <c r="BB797" s="508"/>
      <c r="BC797" s="510"/>
      <c r="BD797" s="512"/>
      <c r="BE797" s="493"/>
      <c r="BF797" s="643"/>
      <c r="BG797" s="645"/>
      <c r="BH797" s="533"/>
      <c r="BI797" s="514"/>
      <c r="BJ797" s="516"/>
      <c r="BK797" s="516"/>
    </row>
    <row r="798" spans="1:63" ht="14.25" customHeight="1" x14ac:dyDescent="0.25">
      <c r="A798" s="429"/>
      <c r="B798" s="662"/>
      <c r="C798" s="649"/>
      <c r="D798" s="516"/>
      <c r="E798" s="563"/>
      <c r="F798" s="657"/>
      <c r="G798" s="657"/>
      <c r="H798" s="657"/>
      <c r="I798" s="563"/>
      <c r="J798" s="160"/>
      <c r="K798" s="159"/>
      <c r="L798" s="657"/>
      <c r="M798" s="649"/>
      <c r="N798" s="650"/>
      <c r="O798" s="651"/>
      <c r="P798" s="651"/>
      <c r="Q798" s="651"/>
      <c r="R798" s="649"/>
      <c r="S798" s="73"/>
      <c r="T798" s="73">
        <f>IFERROR(VLOOKUP($S798,#REF!,2,FALSE),0)</f>
        <v>0</v>
      </c>
      <c r="U798" s="652"/>
      <c r="V798" s="647"/>
      <c r="W798" s="647"/>
      <c r="X798" s="493"/>
      <c r="Y798" s="63"/>
      <c r="Z798" s="63"/>
      <c r="AA798" s="63"/>
      <c r="AB798" s="63"/>
      <c r="AC798" s="63"/>
      <c r="AD798" s="63"/>
      <c r="AE798" s="63"/>
      <c r="AF798" s="63"/>
      <c r="AG798" s="63"/>
      <c r="AH798" s="63"/>
      <c r="AI798" s="63"/>
      <c r="AJ798" s="63"/>
      <c r="AK798" s="63"/>
      <c r="AL798" s="63" t="str">
        <f>IFERROR(VLOOKUP(AB798,[1]CONTROLES!$A$5:$Y$200,2,FALSE),"")</f>
        <v/>
      </c>
      <c r="AM798" s="63"/>
      <c r="AN798" s="63"/>
      <c r="AO798" s="163" t="str">
        <f>IFERROR(VLOOKUP(Y798,CONTROLES!$A$6:$Y$25,24,FALSE),"")</f>
        <v/>
      </c>
      <c r="AP798" s="163" t="str">
        <f>IFERROR(VLOOKUP(Z798,CONTROLES!$A$6:$Y$25,24,FALSE),"")</f>
        <v/>
      </c>
      <c r="AQ798" s="163" t="str">
        <f>IFERROR(VLOOKUP(AA798,CONTROLES!$A$6:$Y$25,24,FALSE),"")</f>
        <v/>
      </c>
      <c r="AR798" s="163" t="str">
        <f>IFERROR(VLOOKUP(AB798,CONTROLES!$A$6:$Y$25,24,FALSE),"")</f>
        <v/>
      </c>
      <c r="AS798" s="72" t="str">
        <f>IFERROR(VLOOKUP(Y798,CONTROLES!$A$6:$Y$25,5,FALSE),"")</f>
        <v/>
      </c>
      <c r="AT798" s="72" t="str">
        <f>IFERROR(VLOOKUP(Z798,CONTROLES!$A$6:$Y$25,5,FALSE),"")</f>
        <v/>
      </c>
      <c r="AU798" s="72" t="str">
        <f>IFERROR(VLOOKUP(AA798,CONTROLES!$A$6:$Y$25,5,FALSE),"")</f>
        <v/>
      </c>
      <c r="AV798" s="72" t="str">
        <f>IFERROR(VLOOKUP(AB798,CONTROLES!$A$6:$Y$25,5,FALSE),"")</f>
        <v/>
      </c>
      <c r="AW798" s="143">
        <f t="shared" si="291"/>
        <v>0</v>
      </c>
      <c r="AX798" s="143">
        <f t="shared" si="292"/>
        <v>0</v>
      </c>
      <c r="AY798" s="523"/>
      <c r="AZ798" s="510"/>
      <c r="BA798" s="507"/>
      <c r="BB798" s="508"/>
      <c r="BC798" s="510"/>
      <c r="BD798" s="512"/>
      <c r="BE798" s="493"/>
      <c r="BF798" s="643"/>
      <c r="BG798" s="645"/>
      <c r="BH798" s="533"/>
      <c r="BI798" s="514"/>
      <c r="BJ798" s="516"/>
      <c r="BK798" s="516"/>
    </row>
    <row r="799" spans="1:63" ht="14.25" customHeight="1" x14ac:dyDescent="0.25">
      <c r="A799" s="429"/>
      <c r="B799" s="662"/>
      <c r="C799" s="649"/>
      <c r="D799" s="516"/>
      <c r="E799" s="563"/>
      <c r="F799" s="657"/>
      <c r="G799" s="657"/>
      <c r="H799" s="657"/>
      <c r="I799" s="563"/>
      <c r="J799" s="160"/>
      <c r="K799" s="159"/>
      <c r="L799" s="657"/>
      <c r="M799" s="649"/>
      <c r="N799" s="650"/>
      <c r="O799" s="651"/>
      <c r="P799" s="651"/>
      <c r="Q799" s="651"/>
      <c r="R799" s="649"/>
      <c r="S799" s="73"/>
      <c r="T799" s="73">
        <f>IFERROR(VLOOKUP($S799,#REF!,2,FALSE),0)</f>
        <v>0</v>
      </c>
      <c r="U799" s="652"/>
      <c r="V799" s="647"/>
      <c r="W799" s="647"/>
      <c r="X799" s="493"/>
      <c r="Y799" s="63"/>
      <c r="Z799" s="63"/>
      <c r="AA799" s="63"/>
      <c r="AB799" s="63"/>
      <c r="AC799" s="63"/>
      <c r="AD799" s="63"/>
      <c r="AE799" s="63"/>
      <c r="AF799" s="63"/>
      <c r="AG799" s="63"/>
      <c r="AH799" s="63"/>
      <c r="AI799" s="63"/>
      <c r="AJ799" s="63"/>
      <c r="AK799" s="63"/>
      <c r="AL799" s="63" t="str">
        <f>IFERROR(VLOOKUP(AB799,[1]CONTROLES!$A$5:$Y$200,2,FALSE),"")</f>
        <v/>
      </c>
      <c r="AM799" s="63"/>
      <c r="AN799" s="63"/>
      <c r="AO799" s="163" t="str">
        <f>IFERROR(VLOOKUP(Y799,CONTROLES!$A$6:$Y$25,24,FALSE),"")</f>
        <v/>
      </c>
      <c r="AP799" s="163" t="str">
        <f>IFERROR(VLOOKUP(Z799,CONTROLES!$A$6:$Y$25,24,FALSE),"")</f>
        <v/>
      </c>
      <c r="AQ799" s="163" t="str">
        <f>IFERROR(VLOOKUP(AA799,CONTROLES!$A$6:$Y$25,24,FALSE),"")</f>
        <v/>
      </c>
      <c r="AR799" s="163" t="str">
        <f>IFERROR(VLOOKUP(AB799,CONTROLES!$A$6:$Y$25,24,FALSE),"")</f>
        <v/>
      </c>
      <c r="AS799" s="72" t="str">
        <f>IFERROR(VLOOKUP(Y799,CONTROLES!$A$6:$Y$25,5,FALSE),"")</f>
        <v/>
      </c>
      <c r="AT799" s="72" t="str">
        <f>IFERROR(VLOOKUP(Z799,CONTROLES!$A$6:$Y$25,5,FALSE),"")</f>
        <v/>
      </c>
      <c r="AU799" s="72" t="str">
        <f>IFERROR(VLOOKUP(AA799,CONTROLES!$A$6:$Y$25,5,FALSE),"")</f>
        <v/>
      </c>
      <c r="AV799" s="72" t="str">
        <f>IFERROR(VLOOKUP(AB799,CONTROLES!$A$6:$Y$25,5,FALSE),"")</f>
        <v/>
      </c>
      <c r="AW799" s="143">
        <f t="shared" si="291"/>
        <v>0</v>
      </c>
      <c r="AX799" s="143">
        <f t="shared" si="292"/>
        <v>0</v>
      </c>
      <c r="AY799" s="523"/>
      <c r="AZ799" s="510"/>
      <c r="BA799" s="507"/>
      <c r="BB799" s="508"/>
      <c r="BC799" s="510"/>
      <c r="BD799" s="512"/>
      <c r="BE799" s="493"/>
      <c r="BF799" s="643"/>
      <c r="BG799" s="645"/>
      <c r="BH799" s="533"/>
      <c r="BI799" s="514"/>
      <c r="BJ799" s="516"/>
      <c r="BK799" s="516"/>
    </row>
    <row r="800" spans="1:63" ht="14.25" customHeight="1" x14ac:dyDescent="0.25">
      <c r="A800" s="429"/>
      <c r="B800" s="662"/>
      <c r="C800" s="649"/>
      <c r="D800" s="516"/>
      <c r="E800" s="563"/>
      <c r="F800" s="657"/>
      <c r="G800" s="657"/>
      <c r="H800" s="657"/>
      <c r="I800" s="563"/>
      <c r="J800" s="160"/>
      <c r="K800" s="159"/>
      <c r="L800" s="657"/>
      <c r="M800" s="649"/>
      <c r="N800" s="650"/>
      <c r="O800" s="651"/>
      <c r="P800" s="651"/>
      <c r="Q800" s="651"/>
      <c r="R800" s="649"/>
      <c r="S800" s="73"/>
      <c r="T800" s="73">
        <f>IFERROR(VLOOKUP($S800,#REF!,2,FALSE),0)</f>
        <v>0</v>
      </c>
      <c r="U800" s="652"/>
      <c r="V800" s="647"/>
      <c r="W800" s="647"/>
      <c r="X800" s="493"/>
      <c r="Y800" s="63"/>
      <c r="Z800" s="63"/>
      <c r="AA800" s="63"/>
      <c r="AB800" s="63"/>
      <c r="AC800" s="63"/>
      <c r="AD800" s="63"/>
      <c r="AE800" s="63"/>
      <c r="AF800" s="63"/>
      <c r="AG800" s="63"/>
      <c r="AH800" s="63"/>
      <c r="AI800" s="63"/>
      <c r="AJ800" s="63"/>
      <c r="AK800" s="63"/>
      <c r="AL800" s="63" t="str">
        <f>IFERROR(VLOOKUP(AB800,[1]CONTROLES!$A$5:$Y$200,2,FALSE),"")</f>
        <v/>
      </c>
      <c r="AM800" s="63"/>
      <c r="AN800" s="63"/>
      <c r="AO800" s="163" t="str">
        <f>IFERROR(VLOOKUP(Y800,CONTROLES!$A$6:$Y$25,24,FALSE),"")</f>
        <v/>
      </c>
      <c r="AP800" s="163" t="str">
        <f>IFERROR(VLOOKUP(Z800,CONTROLES!$A$6:$Y$25,24,FALSE),"")</f>
        <v/>
      </c>
      <c r="AQ800" s="163" t="str">
        <f>IFERROR(VLOOKUP(AA800,CONTROLES!$A$6:$Y$25,24,FALSE),"")</f>
        <v/>
      </c>
      <c r="AR800" s="163" t="str">
        <f>IFERROR(VLOOKUP(AB800,CONTROLES!$A$6:$Y$25,24,FALSE),"")</f>
        <v/>
      </c>
      <c r="AS800" s="72" t="str">
        <f>IFERROR(VLOOKUP(Y800,CONTROLES!$A$6:$Y$25,5,FALSE),"")</f>
        <v/>
      </c>
      <c r="AT800" s="72" t="str">
        <f>IFERROR(VLOOKUP(Z800,CONTROLES!$A$6:$Y$25,5,FALSE),"")</f>
        <v/>
      </c>
      <c r="AU800" s="72" t="str">
        <f>IFERROR(VLOOKUP(AA800,CONTROLES!$A$6:$Y$25,5,FALSE),"")</f>
        <v/>
      </c>
      <c r="AV800" s="72" t="str">
        <f>IFERROR(VLOOKUP(AB800,CONTROLES!$A$6:$Y$25,5,FALSE),"")</f>
        <v/>
      </c>
      <c r="AW800" s="143">
        <f t="shared" si="291"/>
        <v>0</v>
      </c>
      <c r="AX800" s="143">
        <f t="shared" si="292"/>
        <v>0</v>
      </c>
      <c r="AY800" s="523"/>
      <c r="AZ800" s="510"/>
      <c r="BA800" s="507"/>
      <c r="BB800" s="508"/>
      <c r="BC800" s="510"/>
      <c r="BD800" s="512"/>
      <c r="BE800" s="493"/>
      <c r="BF800" s="643"/>
      <c r="BG800" s="645"/>
      <c r="BH800" s="533"/>
      <c r="BI800" s="514"/>
      <c r="BJ800" s="516"/>
      <c r="BK800" s="516"/>
    </row>
    <row r="801" spans="1:63" ht="14.25" customHeight="1" x14ac:dyDescent="0.25">
      <c r="A801" s="429"/>
      <c r="B801" s="663"/>
      <c r="C801" s="649"/>
      <c r="D801" s="516"/>
      <c r="E801" s="562"/>
      <c r="F801" s="657"/>
      <c r="G801" s="657"/>
      <c r="H801" s="657"/>
      <c r="I801" s="562"/>
      <c r="J801" s="160"/>
      <c r="K801" s="159"/>
      <c r="L801" s="657"/>
      <c r="M801" s="649"/>
      <c r="N801" s="650"/>
      <c r="O801" s="651"/>
      <c r="P801" s="651"/>
      <c r="Q801" s="651"/>
      <c r="R801" s="649"/>
      <c r="S801" s="73"/>
      <c r="T801" s="73">
        <f>IFERROR(VLOOKUP($S801,#REF!,2,FALSE),0)</f>
        <v>0</v>
      </c>
      <c r="U801" s="652"/>
      <c r="V801" s="647"/>
      <c r="W801" s="647"/>
      <c r="X801" s="493"/>
      <c r="Y801" s="63"/>
      <c r="Z801" s="63"/>
      <c r="AA801" s="63"/>
      <c r="AB801" s="63"/>
      <c r="AC801" s="63"/>
      <c r="AD801" s="63"/>
      <c r="AE801" s="63"/>
      <c r="AF801" s="63"/>
      <c r="AG801" s="63"/>
      <c r="AH801" s="63"/>
      <c r="AI801" s="63"/>
      <c r="AJ801" s="63"/>
      <c r="AK801" s="63"/>
      <c r="AL801" s="63" t="str">
        <f>IFERROR(VLOOKUP(AB801,[1]CONTROLES!$A$5:$Y$200,2,FALSE),"")</f>
        <v/>
      </c>
      <c r="AM801" s="63"/>
      <c r="AN801" s="63"/>
      <c r="AO801" s="163" t="str">
        <f>IFERROR(VLOOKUP(Y801,CONTROLES!$A$6:$Y$25,24,FALSE),"")</f>
        <v/>
      </c>
      <c r="AP801" s="163" t="str">
        <f>IFERROR(VLOOKUP(Z801,CONTROLES!$A$6:$Y$25,24,FALSE),"")</f>
        <v/>
      </c>
      <c r="AQ801" s="163" t="str">
        <f>IFERROR(VLOOKUP(AA801,CONTROLES!$A$6:$Y$25,24,FALSE),"")</f>
        <v/>
      </c>
      <c r="AR801" s="163" t="str">
        <f>IFERROR(VLOOKUP(AB801,CONTROLES!$A$6:$Y$25,24,FALSE),"")</f>
        <v/>
      </c>
      <c r="AS801" s="72" t="str">
        <f>IFERROR(VLOOKUP(Y801,CONTROLES!$A$6:$Y$25,5,FALSE),"")</f>
        <v/>
      </c>
      <c r="AT801" s="72" t="str">
        <f>IFERROR(VLOOKUP(Z801,CONTROLES!$A$6:$Y$25,5,FALSE),"")</f>
        <v/>
      </c>
      <c r="AU801" s="72" t="str">
        <f>IFERROR(VLOOKUP(AA801,CONTROLES!$A$6:$Y$25,5,FALSE),"")</f>
        <v/>
      </c>
      <c r="AV801" s="72" t="str">
        <f>IFERROR(VLOOKUP(AB801,CONTROLES!$A$6:$Y$25,5,FALSE),"")</f>
        <v/>
      </c>
      <c r="AW801" s="143">
        <f t="shared" si="291"/>
        <v>0</v>
      </c>
      <c r="AX801" s="143">
        <f t="shared" si="292"/>
        <v>0</v>
      </c>
      <c r="AY801" s="653"/>
      <c r="AZ801" s="510"/>
      <c r="BA801" s="648"/>
      <c r="BB801" s="508"/>
      <c r="BC801" s="510"/>
      <c r="BD801" s="512"/>
      <c r="BE801" s="493"/>
      <c r="BF801" s="644"/>
      <c r="BG801" s="645"/>
      <c r="BH801" s="646"/>
      <c r="BI801" s="514"/>
      <c r="BJ801" s="516"/>
      <c r="BK801" s="516"/>
    </row>
    <row r="802" spans="1:63" ht="14.25" customHeight="1" x14ac:dyDescent="0.25">
      <c r="A802" s="429">
        <f t="shared" ref="A802" si="314">A795+1</f>
        <v>114</v>
      </c>
      <c r="B802" s="661" t="s">
        <v>991</v>
      </c>
      <c r="C802" s="649" t="s">
        <v>767</v>
      </c>
      <c r="D802" s="516" t="s">
        <v>992</v>
      </c>
      <c r="E802" s="517" t="s">
        <v>993</v>
      </c>
      <c r="F802" s="657" t="s">
        <v>132</v>
      </c>
      <c r="G802" s="657" t="s">
        <v>133</v>
      </c>
      <c r="H802" s="657" t="s">
        <v>134</v>
      </c>
      <c r="I802" s="517"/>
      <c r="J802" s="160"/>
      <c r="K802" s="159"/>
      <c r="L802" s="657"/>
      <c r="M802" s="649" t="s">
        <v>160</v>
      </c>
      <c r="N802" s="650" t="s">
        <v>161</v>
      </c>
      <c r="O802" s="651" t="s">
        <v>162</v>
      </c>
      <c r="P802" s="651"/>
      <c r="Q802" s="651"/>
      <c r="R802" s="649" t="s">
        <v>243</v>
      </c>
      <c r="S802" s="73"/>
      <c r="T802" s="73">
        <f>IFERROR(VLOOKUP($S802,#REF!,2,FALSE),0)</f>
        <v>0</v>
      </c>
      <c r="U802" s="652"/>
      <c r="V802" s="647">
        <f>IFERROR(VLOOKUP($U802,#REF!,2,FALSE),0)</f>
        <v>0</v>
      </c>
      <c r="W802" s="647">
        <f t="shared" ref="W802" si="315">MAX($T802:$T808)*V802</f>
        <v>0</v>
      </c>
      <c r="X802" s="493" t="b">
        <f t="shared" ref="X802" si="316">IF(OR(W802="11",W802="12",W802="21",W802="22",W802="31"),"BAJO",IF(OR(W802="13",W802="23",W802="32",W802="41"),"LEVE",IF(OR(W802="14",W802="15",W802="24",W802="33",W802="43",W802="42",W802="52",W802="51"),"MODERADO",IF(OR(W802="25",W802="34",W802="35",W802="44",W802="45",W802="53",W802="54",W802="55"),"IMPORTANTE"))))</f>
        <v>0</v>
      </c>
      <c r="Y802" s="63"/>
      <c r="Z802" s="63"/>
      <c r="AA802" s="63"/>
      <c r="AB802" s="63"/>
      <c r="AC802" s="63"/>
      <c r="AD802" s="63"/>
      <c r="AE802" s="63"/>
      <c r="AF802" s="63"/>
      <c r="AG802" s="63"/>
      <c r="AH802" s="63"/>
      <c r="AI802" s="63"/>
      <c r="AJ802" s="63"/>
      <c r="AK802" s="63"/>
      <c r="AL802" s="63" t="str">
        <f>IFERROR(VLOOKUP(AB802,[1]CONTROLES!$A$5:$Y$200,2,FALSE),"")</f>
        <v/>
      </c>
      <c r="AM802" s="63"/>
      <c r="AN802" s="63"/>
      <c r="AO802" s="163" t="str">
        <f>IFERROR(VLOOKUP(Y802,CONTROLES!$A$6:$Y$25,24,FALSE),"")</f>
        <v/>
      </c>
      <c r="AP802" s="163" t="str">
        <f>IFERROR(VLOOKUP(Z802,CONTROLES!$A$6:$Y$25,24,FALSE),"")</f>
        <v/>
      </c>
      <c r="AQ802" s="163" t="str">
        <f>IFERROR(VLOOKUP(AA802,CONTROLES!$A$6:$Y$25,24,FALSE),"")</f>
        <v/>
      </c>
      <c r="AR802" s="163" t="str">
        <f>IFERROR(VLOOKUP(AB802,CONTROLES!$A$6:$Y$25,24,FALSE),"")</f>
        <v/>
      </c>
      <c r="AS802" s="72" t="str">
        <f>IFERROR(VLOOKUP(Y802,CONTROLES!$A$6:$Y$25,5,FALSE),"")</f>
        <v/>
      </c>
      <c r="AT802" s="72" t="str">
        <f>IFERROR(VLOOKUP(Z802,CONTROLES!$A$6:$Y$25,5,FALSE),"")</f>
        <v/>
      </c>
      <c r="AU802" s="72" t="str">
        <f>IFERROR(VLOOKUP(AA802,CONTROLES!$A$6:$Y$25,5,FALSE),"")</f>
        <v/>
      </c>
      <c r="AV802" s="72" t="str">
        <f>IFERROR(VLOOKUP(AB802,CONTROLES!$A$6:$Y$25,5,FALSE),"")</f>
        <v/>
      </c>
      <c r="AW802" s="143">
        <f t="shared" si="291"/>
        <v>0</v>
      </c>
      <c r="AX802" s="143">
        <f t="shared" si="292"/>
        <v>0</v>
      </c>
      <c r="AY802" s="522" t="str">
        <f t="shared" ref="AY802" si="317">IF(MAX(AX802:AX808)&gt;MAX(BF802:BF808),"Consecuencia",IF(MAX(AX802:AX808)&gt;MAX(BF802:BF808),"Probabilidad",""))</f>
        <v/>
      </c>
      <c r="AZ802" s="510">
        <f t="shared" ref="AZ802" si="318">IF(AY802="Probabilidad",MAX(BF802:BF808),MAX(AX802:AX808))</f>
        <v>0</v>
      </c>
      <c r="BA802" s="506" t="str" cm="1">
        <f t="array" ref="BA802">IF(OR(AY802="Consecuencia",AY802="Probabilidad"),IF(AZ802&lt;[1]CONTROLES!$AA$16:$AB$16,IF(AND(AZ802&gt;=[1]CONTROLES!$AA$15,AZ802&lt;[1]CONTROLES!$AB$15),[1]CONTROLES!$AC$15,IF(AND(AZ802&gt;=[1]CONTROLES!$AA$14,AZ802&lt;[1]CONTROLES!$AB$14),[1]CONTROLES!$AC$14,IF(AND(AZ802&gt;=[1]CONTROLES!$AA$13,AZ802&lt;[1]CONTROLES!$AB$13),[1]CONTROLES!$AC$13,IF(AND(AZ802&gt;=[1]CONTROLES!$AA$12,AZ802&lt;=[1]CONTROLES!$AB$12),[1]CONTROLES!$AC$12))))),"")</f>
        <v/>
      </c>
      <c r="BB802" s="508" t="s">
        <v>144</v>
      </c>
      <c r="BC802" s="510">
        <f>VLOOKUP(BB802,[1]TABLAS!$A$10:$B$14,2,FALSE)</f>
        <v>5</v>
      </c>
      <c r="BD802" s="512" t="s">
        <v>211</v>
      </c>
      <c r="BE802" s="493">
        <f>VLOOKUP(BD802,[1]TABLAS!$A$2:$B$6,2,FALSE)</f>
        <v>2</v>
      </c>
      <c r="BF802" s="642" t="str">
        <f t="shared" ref="BF802" si="319">BC802&amp;BE802</f>
        <v>52</v>
      </c>
      <c r="BG802" s="645" t="str">
        <f t="shared" ref="BG802" si="320">IF(OR(BF802="11",BF802="12",BF802="21",BF802="22",BF802="31"),"BAJO",IF(OR(BF802="13",BF802="23",BF802="32",BF802="41"),"LEVE",IF(OR(BF802="14",BF802="15",BF802="24",BF802="33",BF802="43",BF802="42",BF802="52",BF802="51"),"MODERADO",IF(OR(BF802="25",BF802="34",BF802="35",BF802="44",BF802="45",BF802="53",BF802="54",BF802="55"),"IMPORTANTE",""))))</f>
        <v>MODERADO</v>
      </c>
      <c r="BH802" s="532" t="s">
        <v>148</v>
      </c>
      <c r="BI802" s="514" t="s">
        <v>189</v>
      </c>
      <c r="BJ802" s="516" t="str">
        <f t="shared" ref="BJ802" si="321">IF(BH802="SI","NO","SI")</f>
        <v>NO</v>
      </c>
      <c r="BK802" s="516"/>
    </row>
    <row r="803" spans="1:63" ht="14.25" customHeight="1" x14ac:dyDescent="0.25">
      <c r="A803" s="429"/>
      <c r="B803" s="662"/>
      <c r="C803" s="649"/>
      <c r="D803" s="516"/>
      <c r="E803" s="563"/>
      <c r="F803" s="657"/>
      <c r="G803" s="657"/>
      <c r="H803" s="657"/>
      <c r="I803" s="563"/>
      <c r="J803" s="160"/>
      <c r="K803" s="159"/>
      <c r="L803" s="657"/>
      <c r="M803" s="649"/>
      <c r="N803" s="650"/>
      <c r="O803" s="651"/>
      <c r="P803" s="651"/>
      <c r="Q803" s="651"/>
      <c r="R803" s="649"/>
      <c r="S803" s="73"/>
      <c r="T803" s="73">
        <f>IFERROR(VLOOKUP($S803,#REF!,2,FALSE),0)</f>
        <v>0</v>
      </c>
      <c r="U803" s="652"/>
      <c r="V803" s="647"/>
      <c r="W803" s="647"/>
      <c r="X803" s="493"/>
      <c r="Y803" s="63"/>
      <c r="Z803" s="63"/>
      <c r="AA803" s="63"/>
      <c r="AB803" s="63"/>
      <c r="AC803" s="63"/>
      <c r="AD803" s="63"/>
      <c r="AE803" s="63"/>
      <c r="AF803" s="63"/>
      <c r="AG803" s="63"/>
      <c r="AH803" s="63"/>
      <c r="AI803" s="63"/>
      <c r="AJ803" s="63"/>
      <c r="AK803" s="63"/>
      <c r="AL803" s="63" t="str">
        <f>IFERROR(VLOOKUP(AB803,[1]CONTROLES!$A$5:$Y$200,2,FALSE),"")</f>
        <v/>
      </c>
      <c r="AM803" s="63"/>
      <c r="AN803" s="63"/>
      <c r="AO803" s="163" t="str">
        <f>IFERROR(VLOOKUP(Y803,CONTROLES!$A$6:$Y$25,24,FALSE),"")</f>
        <v/>
      </c>
      <c r="AP803" s="163" t="str">
        <f>IFERROR(VLOOKUP(Z803,CONTROLES!$A$6:$Y$25,24,FALSE),"")</f>
        <v/>
      </c>
      <c r="AQ803" s="163" t="str">
        <f>IFERROR(VLOOKUP(AA803,CONTROLES!$A$6:$Y$25,24,FALSE),"")</f>
        <v/>
      </c>
      <c r="AR803" s="163" t="str">
        <f>IFERROR(VLOOKUP(AB803,CONTROLES!$A$6:$Y$25,24,FALSE),"")</f>
        <v/>
      </c>
      <c r="AS803" s="72" t="str">
        <f>IFERROR(VLOOKUP(Y803,CONTROLES!$A$6:$Y$25,5,FALSE),"")</f>
        <v/>
      </c>
      <c r="AT803" s="72" t="str">
        <f>IFERROR(VLOOKUP(Z803,CONTROLES!$A$6:$Y$25,5,FALSE),"")</f>
        <v/>
      </c>
      <c r="AU803" s="72" t="str">
        <f>IFERROR(VLOOKUP(AA803,CONTROLES!$A$6:$Y$25,5,FALSE),"")</f>
        <v/>
      </c>
      <c r="AV803" s="72" t="str">
        <f>IFERROR(VLOOKUP(AB803,CONTROLES!$A$6:$Y$25,5,FALSE),"")</f>
        <v/>
      </c>
      <c r="AW803" s="143">
        <f t="shared" si="291"/>
        <v>0</v>
      </c>
      <c r="AX803" s="143">
        <f t="shared" si="292"/>
        <v>0</v>
      </c>
      <c r="AY803" s="523"/>
      <c r="AZ803" s="510"/>
      <c r="BA803" s="507"/>
      <c r="BB803" s="508"/>
      <c r="BC803" s="510"/>
      <c r="BD803" s="512"/>
      <c r="BE803" s="493"/>
      <c r="BF803" s="643"/>
      <c r="BG803" s="645"/>
      <c r="BH803" s="533"/>
      <c r="BI803" s="514"/>
      <c r="BJ803" s="516"/>
      <c r="BK803" s="516"/>
    </row>
    <row r="804" spans="1:63" ht="14.25" customHeight="1" x14ac:dyDescent="0.25">
      <c r="A804" s="429"/>
      <c r="B804" s="662"/>
      <c r="C804" s="649"/>
      <c r="D804" s="516"/>
      <c r="E804" s="563"/>
      <c r="F804" s="657"/>
      <c r="G804" s="657"/>
      <c r="H804" s="657"/>
      <c r="I804" s="563"/>
      <c r="J804" s="160"/>
      <c r="K804" s="159"/>
      <c r="L804" s="657"/>
      <c r="M804" s="649"/>
      <c r="N804" s="650"/>
      <c r="O804" s="651"/>
      <c r="P804" s="651"/>
      <c r="Q804" s="651"/>
      <c r="R804" s="649"/>
      <c r="S804" s="73"/>
      <c r="T804" s="73">
        <f>IFERROR(VLOOKUP($S804,#REF!,2,FALSE),0)</f>
        <v>0</v>
      </c>
      <c r="U804" s="652"/>
      <c r="V804" s="647"/>
      <c r="W804" s="647"/>
      <c r="X804" s="493"/>
      <c r="Y804" s="63"/>
      <c r="Z804" s="63"/>
      <c r="AA804" s="63"/>
      <c r="AB804" s="63"/>
      <c r="AC804" s="63"/>
      <c r="AD804" s="63"/>
      <c r="AE804" s="63"/>
      <c r="AF804" s="63"/>
      <c r="AG804" s="63"/>
      <c r="AH804" s="63"/>
      <c r="AI804" s="63"/>
      <c r="AJ804" s="63"/>
      <c r="AK804" s="63"/>
      <c r="AL804" s="63" t="str">
        <f>IFERROR(VLOOKUP(AB804,[1]CONTROLES!$A$5:$Y$200,2,FALSE),"")</f>
        <v/>
      </c>
      <c r="AM804" s="63"/>
      <c r="AN804" s="63"/>
      <c r="AO804" s="163" t="str">
        <f>IFERROR(VLOOKUP(Y804,CONTROLES!$A$6:$Y$25,24,FALSE),"")</f>
        <v/>
      </c>
      <c r="AP804" s="163" t="str">
        <f>IFERROR(VLOOKUP(Z804,CONTROLES!$A$6:$Y$25,24,FALSE),"")</f>
        <v/>
      </c>
      <c r="AQ804" s="163" t="str">
        <f>IFERROR(VLOOKUP(AA804,CONTROLES!$A$6:$Y$25,24,FALSE),"")</f>
        <v/>
      </c>
      <c r="AR804" s="163" t="str">
        <f>IFERROR(VLOOKUP(AB804,CONTROLES!$A$6:$Y$25,24,FALSE),"")</f>
        <v/>
      </c>
      <c r="AS804" s="72" t="str">
        <f>IFERROR(VLOOKUP(Y804,CONTROLES!$A$6:$Y$25,5,FALSE),"")</f>
        <v/>
      </c>
      <c r="AT804" s="72" t="str">
        <f>IFERROR(VLOOKUP(Z804,CONTROLES!$A$6:$Y$25,5,FALSE),"")</f>
        <v/>
      </c>
      <c r="AU804" s="72" t="str">
        <f>IFERROR(VLOOKUP(AA804,CONTROLES!$A$6:$Y$25,5,FALSE),"")</f>
        <v/>
      </c>
      <c r="AV804" s="72" t="str">
        <f>IFERROR(VLOOKUP(AB804,CONTROLES!$A$6:$Y$25,5,FALSE),"")</f>
        <v/>
      </c>
      <c r="AW804" s="143">
        <f t="shared" si="291"/>
        <v>0</v>
      </c>
      <c r="AX804" s="143">
        <f t="shared" si="292"/>
        <v>0</v>
      </c>
      <c r="AY804" s="523"/>
      <c r="AZ804" s="510"/>
      <c r="BA804" s="507"/>
      <c r="BB804" s="508"/>
      <c r="BC804" s="510"/>
      <c r="BD804" s="512"/>
      <c r="BE804" s="493"/>
      <c r="BF804" s="643"/>
      <c r="BG804" s="645"/>
      <c r="BH804" s="533"/>
      <c r="BI804" s="514"/>
      <c r="BJ804" s="516"/>
      <c r="BK804" s="516"/>
    </row>
    <row r="805" spans="1:63" ht="14.25" customHeight="1" x14ac:dyDescent="0.25">
      <c r="A805" s="429"/>
      <c r="B805" s="662"/>
      <c r="C805" s="649"/>
      <c r="D805" s="516"/>
      <c r="E805" s="563"/>
      <c r="F805" s="657"/>
      <c r="G805" s="657"/>
      <c r="H805" s="657"/>
      <c r="I805" s="563"/>
      <c r="J805" s="160"/>
      <c r="K805" s="159"/>
      <c r="L805" s="657"/>
      <c r="M805" s="649"/>
      <c r="N805" s="650"/>
      <c r="O805" s="651"/>
      <c r="P805" s="651"/>
      <c r="Q805" s="651"/>
      <c r="R805" s="649"/>
      <c r="S805" s="73"/>
      <c r="T805" s="73">
        <f>IFERROR(VLOOKUP($S805,#REF!,2,FALSE),0)</f>
        <v>0</v>
      </c>
      <c r="U805" s="652"/>
      <c r="V805" s="647"/>
      <c r="W805" s="647"/>
      <c r="X805" s="493"/>
      <c r="Y805" s="63"/>
      <c r="Z805" s="63"/>
      <c r="AA805" s="63"/>
      <c r="AB805" s="63"/>
      <c r="AC805" s="63"/>
      <c r="AD805" s="63"/>
      <c r="AE805" s="63"/>
      <c r="AF805" s="63"/>
      <c r="AG805" s="63"/>
      <c r="AH805" s="63"/>
      <c r="AI805" s="63"/>
      <c r="AJ805" s="63"/>
      <c r="AK805" s="63"/>
      <c r="AL805" s="63" t="str">
        <f>IFERROR(VLOOKUP(AB805,[1]CONTROLES!$A$5:$Y$200,2,FALSE),"")</f>
        <v/>
      </c>
      <c r="AM805" s="63"/>
      <c r="AN805" s="63"/>
      <c r="AO805" s="163" t="str">
        <f>IFERROR(VLOOKUP(Y805,CONTROLES!$A$6:$Y$25,24,FALSE),"")</f>
        <v/>
      </c>
      <c r="AP805" s="163" t="str">
        <f>IFERROR(VLOOKUP(Z805,CONTROLES!$A$6:$Y$25,24,FALSE),"")</f>
        <v/>
      </c>
      <c r="AQ805" s="163" t="str">
        <f>IFERROR(VLOOKUP(AA805,CONTROLES!$A$6:$Y$25,24,FALSE),"")</f>
        <v/>
      </c>
      <c r="AR805" s="163" t="str">
        <f>IFERROR(VLOOKUP(AB805,CONTROLES!$A$6:$Y$25,24,FALSE),"")</f>
        <v/>
      </c>
      <c r="AS805" s="72" t="str">
        <f>IFERROR(VLOOKUP(Y805,CONTROLES!$A$6:$Y$25,5,FALSE),"")</f>
        <v/>
      </c>
      <c r="AT805" s="72" t="str">
        <f>IFERROR(VLOOKUP(Z805,CONTROLES!$A$6:$Y$25,5,FALSE),"")</f>
        <v/>
      </c>
      <c r="AU805" s="72" t="str">
        <f>IFERROR(VLOOKUP(AA805,CONTROLES!$A$6:$Y$25,5,FALSE),"")</f>
        <v/>
      </c>
      <c r="AV805" s="72" t="str">
        <f>IFERROR(VLOOKUP(AB805,CONTROLES!$A$6:$Y$25,5,FALSE),"")</f>
        <v/>
      </c>
      <c r="AW805" s="143">
        <f t="shared" si="291"/>
        <v>0</v>
      </c>
      <c r="AX805" s="143">
        <f t="shared" si="292"/>
        <v>0</v>
      </c>
      <c r="AY805" s="523"/>
      <c r="AZ805" s="510"/>
      <c r="BA805" s="507"/>
      <c r="BB805" s="508"/>
      <c r="BC805" s="510"/>
      <c r="BD805" s="512"/>
      <c r="BE805" s="493"/>
      <c r="BF805" s="643"/>
      <c r="BG805" s="645"/>
      <c r="BH805" s="533"/>
      <c r="BI805" s="514"/>
      <c r="BJ805" s="516"/>
      <c r="BK805" s="516"/>
    </row>
    <row r="806" spans="1:63" ht="14.25" customHeight="1" x14ac:dyDescent="0.25">
      <c r="A806" s="429"/>
      <c r="B806" s="662"/>
      <c r="C806" s="649"/>
      <c r="D806" s="516"/>
      <c r="E806" s="563"/>
      <c r="F806" s="657"/>
      <c r="G806" s="657"/>
      <c r="H806" s="657"/>
      <c r="I806" s="563"/>
      <c r="J806" s="160"/>
      <c r="K806" s="159"/>
      <c r="L806" s="657"/>
      <c r="M806" s="649"/>
      <c r="N806" s="650"/>
      <c r="O806" s="651"/>
      <c r="P806" s="651"/>
      <c r="Q806" s="651"/>
      <c r="R806" s="649"/>
      <c r="S806" s="73"/>
      <c r="T806" s="73">
        <f>IFERROR(VLOOKUP($S806,#REF!,2,FALSE),0)</f>
        <v>0</v>
      </c>
      <c r="U806" s="652"/>
      <c r="V806" s="647"/>
      <c r="W806" s="647"/>
      <c r="X806" s="493"/>
      <c r="Y806" s="63"/>
      <c r="Z806" s="63"/>
      <c r="AA806" s="63"/>
      <c r="AB806" s="63"/>
      <c r="AC806" s="63"/>
      <c r="AD806" s="63"/>
      <c r="AE806" s="63"/>
      <c r="AF806" s="63"/>
      <c r="AG806" s="63"/>
      <c r="AH806" s="63"/>
      <c r="AI806" s="63"/>
      <c r="AJ806" s="63"/>
      <c r="AK806" s="63"/>
      <c r="AL806" s="63" t="str">
        <f>IFERROR(VLOOKUP(AB806,[1]CONTROLES!$A$5:$Y$200,2,FALSE),"")</f>
        <v/>
      </c>
      <c r="AM806" s="63"/>
      <c r="AN806" s="63"/>
      <c r="AO806" s="163" t="str">
        <f>IFERROR(VLOOKUP(Y806,CONTROLES!$A$6:$Y$25,24,FALSE),"")</f>
        <v/>
      </c>
      <c r="AP806" s="163" t="str">
        <f>IFERROR(VLOOKUP(Z806,CONTROLES!$A$6:$Y$25,24,FALSE),"")</f>
        <v/>
      </c>
      <c r="AQ806" s="163" t="str">
        <f>IFERROR(VLOOKUP(AA806,CONTROLES!$A$6:$Y$25,24,FALSE),"")</f>
        <v/>
      </c>
      <c r="AR806" s="163" t="str">
        <f>IFERROR(VLOOKUP(AB806,CONTROLES!$A$6:$Y$25,24,FALSE),"")</f>
        <v/>
      </c>
      <c r="AS806" s="72" t="str">
        <f>IFERROR(VLOOKUP(Y806,CONTROLES!$A$6:$Y$25,5,FALSE),"")</f>
        <v/>
      </c>
      <c r="AT806" s="72" t="str">
        <f>IFERROR(VLOOKUP(Z806,CONTROLES!$A$6:$Y$25,5,FALSE),"")</f>
        <v/>
      </c>
      <c r="AU806" s="72" t="str">
        <f>IFERROR(VLOOKUP(AA806,CONTROLES!$A$6:$Y$25,5,FALSE),"")</f>
        <v/>
      </c>
      <c r="AV806" s="72" t="str">
        <f>IFERROR(VLOOKUP(AB806,CONTROLES!$A$6:$Y$25,5,FALSE),"")</f>
        <v/>
      </c>
      <c r="AW806" s="143">
        <f t="shared" si="291"/>
        <v>0</v>
      </c>
      <c r="AX806" s="143">
        <f t="shared" si="292"/>
        <v>0</v>
      </c>
      <c r="AY806" s="523"/>
      <c r="AZ806" s="510"/>
      <c r="BA806" s="507"/>
      <c r="BB806" s="508"/>
      <c r="BC806" s="510"/>
      <c r="BD806" s="512"/>
      <c r="BE806" s="493"/>
      <c r="BF806" s="643"/>
      <c r="BG806" s="645"/>
      <c r="BH806" s="533"/>
      <c r="BI806" s="514"/>
      <c r="BJ806" s="516"/>
      <c r="BK806" s="516"/>
    </row>
    <row r="807" spans="1:63" ht="14.25" customHeight="1" x14ac:dyDescent="0.25">
      <c r="A807" s="429"/>
      <c r="B807" s="662"/>
      <c r="C807" s="649"/>
      <c r="D807" s="516"/>
      <c r="E807" s="563"/>
      <c r="F807" s="657"/>
      <c r="G807" s="657"/>
      <c r="H807" s="657"/>
      <c r="I807" s="563"/>
      <c r="J807" s="160"/>
      <c r="K807" s="159"/>
      <c r="L807" s="657"/>
      <c r="M807" s="649"/>
      <c r="N807" s="650"/>
      <c r="O807" s="651"/>
      <c r="P807" s="651"/>
      <c r="Q807" s="651"/>
      <c r="R807" s="649"/>
      <c r="S807" s="73"/>
      <c r="T807" s="73">
        <f>IFERROR(VLOOKUP($S807,#REF!,2,FALSE),0)</f>
        <v>0</v>
      </c>
      <c r="U807" s="652"/>
      <c r="V807" s="647"/>
      <c r="W807" s="647"/>
      <c r="X807" s="493"/>
      <c r="Y807" s="63"/>
      <c r="Z807" s="63"/>
      <c r="AA807" s="63"/>
      <c r="AB807" s="63"/>
      <c r="AC807" s="63"/>
      <c r="AD807" s="63"/>
      <c r="AE807" s="63"/>
      <c r="AF807" s="63"/>
      <c r="AG807" s="63"/>
      <c r="AH807" s="63"/>
      <c r="AI807" s="63"/>
      <c r="AJ807" s="63"/>
      <c r="AK807" s="63"/>
      <c r="AL807" s="63" t="str">
        <f>IFERROR(VLOOKUP(AB807,[1]CONTROLES!$A$5:$Y$200,2,FALSE),"")</f>
        <v/>
      </c>
      <c r="AM807" s="63"/>
      <c r="AN807" s="63"/>
      <c r="AO807" s="163" t="str">
        <f>IFERROR(VLOOKUP(Y807,CONTROLES!$A$6:$Y$25,24,FALSE),"")</f>
        <v/>
      </c>
      <c r="AP807" s="163" t="str">
        <f>IFERROR(VLOOKUP(Z807,CONTROLES!$A$6:$Y$25,24,FALSE),"")</f>
        <v/>
      </c>
      <c r="AQ807" s="163" t="str">
        <f>IFERROR(VLOOKUP(AA807,CONTROLES!$A$6:$Y$25,24,FALSE),"")</f>
        <v/>
      </c>
      <c r="AR807" s="163" t="str">
        <f>IFERROR(VLOOKUP(AB807,CONTROLES!$A$6:$Y$25,24,FALSE),"")</f>
        <v/>
      </c>
      <c r="AS807" s="72" t="str">
        <f>IFERROR(VLOOKUP(Y807,CONTROLES!$A$6:$Y$25,5,FALSE),"")</f>
        <v/>
      </c>
      <c r="AT807" s="72" t="str">
        <f>IFERROR(VLOOKUP(Z807,CONTROLES!$A$6:$Y$25,5,FALSE),"")</f>
        <v/>
      </c>
      <c r="AU807" s="72" t="str">
        <f>IFERROR(VLOOKUP(AA807,CONTROLES!$A$6:$Y$25,5,FALSE),"")</f>
        <v/>
      </c>
      <c r="AV807" s="72" t="str">
        <f>IFERROR(VLOOKUP(AB807,CONTROLES!$A$6:$Y$25,5,FALSE),"")</f>
        <v/>
      </c>
      <c r="AW807" s="143">
        <f t="shared" si="291"/>
        <v>0</v>
      </c>
      <c r="AX807" s="143">
        <f t="shared" si="292"/>
        <v>0</v>
      </c>
      <c r="AY807" s="523"/>
      <c r="AZ807" s="510"/>
      <c r="BA807" s="507"/>
      <c r="BB807" s="508"/>
      <c r="BC807" s="510"/>
      <c r="BD807" s="512"/>
      <c r="BE807" s="493"/>
      <c r="BF807" s="643"/>
      <c r="BG807" s="645"/>
      <c r="BH807" s="533"/>
      <c r="BI807" s="514"/>
      <c r="BJ807" s="516"/>
      <c r="BK807" s="516"/>
    </row>
    <row r="808" spans="1:63" ht="34.5" customHeight="1" x14ac:dyDescent="0.25">
      <c r="A808" s="429"/>
      <c r="B808" s="663"/>
      <c r="C808" s="649"/>
      <c r="D808" s="516"/>
      <c r="E808" s="562"/>
      <c r="F808" s="657"/>
      <c r="G808" s="657"/>
      <c r="H808" s="657"/>
      <c r="I808" s="562"/>
      <c r="J808" s="160"/>
      <c r="K808" s="159"/>
      <c r="L808" s="657"/>
      <c r="M808" s="649"/>
      <c r="N808" s="650"/>
      <c r="O808" s="651"/>
      <c r="P808" s="651"/>
      <c r="Q808" s="651"/>
      <c r="R808" s="649"/>
      <c r="S808" s="73"/>
      <c r="T808" s="73">
        <f>IFERROR(VLOOKUP($S808,#REF!,2,FALSE),0)</f>
        <v>0</v>
      </c>
      <c r="U808" s="652"/>
      <c r="V808" s="647"/>
      <c r="W808" s="647"/>
      <c r="X808" s="493"/>
      <c r="Y808" s="63"/>
      <c r="Z808" s="63"/>
      <c r="AA808" s="63"/>
      <c r="AB808" s="63"/>
      <c r="AC808" s="63"/>
      <c r="AD808" s="63"/>
      <c r="AE808" s="63"/>
      <c r="AF808" s="63"/>
      <c r="AG808" s="63"/>
      <c r="AH808" s="63"/>
      <c r="AI808" s="63"/>
      <c r="AJ808" s="63"/>
      <c r="AK808" s="63"/>
      <c r="AL808" s="63" t="str">
        <f>IFERROR(VLOOKUP(AB808,[1]CONTROLES!$A$5:$Y$200,2,FALSE),"")</f>
        <v/>
      </c>
      <c r="AM808" s="63"/>
      <c r="AN808" s="63"/>
      <c r="AO808" s="163" t="str">
        <f>IFERROR(VLOOKUP(Y808,CONTROLES!$A$6:$Y$25,24,FALSE),"")</f>
        <v/>
      </c>
      <c r="AP808" s="163" t="str">
        <f>IFERROR(VLOOKUP(Z808,CONTROLES!$A$6:$Y$25,24,FALSE),"")</f>
        <v/>
      </c>
      <c r="AQ808" s="163" t="str">
        <f>IFERROR(VLOOKUP(AA808,CONTROLES!$A$6:$Y$25,24,FALSE),"")</f>
        <v/>
      </c>
      <c r="AR808" s="163" t="str">
        <f>IFERROR(VLOOKUP(AB808,CONTROLES!$A$6:$Y$25,24,FALSE),"")</f>
        <v/>
      </c>
      <c r="AS808" s="72" t="str">
        <f>IFERROR(VLOOKUP(Y808,CONTROLES!$A$6:$Y$25,5,FALSE),"")</f>
        <v/>
      </c>
      <c r="AT808" s="72" t="str">
        <f>IFERROR(VLOOKUP(Z808,CONTROLES!$A$6:$Y$25,5,FALSE),"")</f>
        <v/>
      </c>
      <c r="AU808" s="72" t="str">
        <f>IFERROR(VLOOKUP(AA808,CONTROLES!$A$6:$Y$25,5,FALSE),"")</f>
        <v/>
      </c>
      <c r="AV808" s="72" t="str">
        <f>IFERROR(VLOOKUP(AB808,CONTROLES!$A$6:$Y$25,5,FALSE),"")</f>
        <v/>
      </c>
      <c r="AW808" s="143">
        <f t="shared" si="291"/>
        <v>0</v>
      </c>
      <c r="AX808" s="143">
        <f t="shared" si="292"/>
        <v>0</v>
      </c>
      <c r="AY808" s="653"/>
      <c r="AZ808" s="510"/>
      <c r="BA808" s="648"/>
      <c r="BB808" s="508"/>
      <c r="BC808" s="510"/>
      <c r="BD808" s="512"/>
      <c r="BE808" s="493"/>
      <c r="BF808" s="644"/>
      <c r="BG808" s="645"/>
      <c r="BH808" s="646"/>
      <c r="BI808" s="514"/>
      <c r="BJ808" s="516"/>
      <c r="BK808" s="516"/>
    </row>
    <row r="809" spans="1:63" ht="21" customHeight="1" x14ac:dyDescent="0.25">
      <c r="A809" s="429">
        <f t="shared" ref="A809" si="322">A802+1</f>
        <v>115</v>
      </c>
      <c r="B809" s="661" t="s">
        <v>994</v>
      </c>
      <c r="C809" s="649" t="s">
        <v>767</v>
      </c>
      <c r="D809" s="516" t="s">
        <v>995</v>
      </c>
      <c r="E809" s="517" t="s">
        <v>981</v>
      </c>
      <c r="F809" s="657" t="s">
        <v>132</v>
      </c>
      <c r="G809" s="657" t="s">
        <v>133</v>
      </c>
      <c r="H809" s="657" t="s">
        <v>134</v>
      </c>
      <c r="I809" s="517"/>
      <c r="J809" s="160"/>
      <c r="K809" s="159"/>
      <c r="L809" s="657"/>
      <c r="M809" s="649" t="s">
        <v>160</v>
      </c>
      <c r="N809" s="650" t="s">
        <v>161</v>
      </c>
      <c r="O809" s="651" t="s">
        <v>162</v>
      </c>
      <c r="P809" s="651"/>
      <c r="Q809" s="651"/>
      <c r="R809" s="649" t="s">
        <v>243</v>
      </c>
      <c r="S809" s="73"/>
      <c r="T809" s="73">
        <f>IFERROR(VLOOKUP($S809,#REF!,2,FALSE),0)</f>
        <v>0</v>
      </c>
      <c r="U809" s="652"/>
      <c r="V809" s="647">
        <f>IFERROR(VLOOKUP($U809,#REF!,2,FALSE),0)</f>
        <v>0</v>
      </c>
      <c r="W809" s="647">
        <f t="shared" ref="W809" si="323">MAX($T809:$T815)*V809</f>
        <v>0</v>
      </c>
      <c r="X809" s="493" t="b">
        <f t="shared" ref="X809" si="324">IF(OR(W809="11",W809="12",W809="21",W809="22",W809="31"),"BAJO",IF(OR(W809="13",W809="23",W809="32",W809="41"),"LEVE",IF(OR(W809="14",W809="15",W809="24",W809="33",W809="43",W809="42",W809="52",W809="51"),"MODERADO",IF(OR(W809="25",W809="34",W809="35",W809="44",W809="45",W809="53",W809="54",W809="55"),"IMPORTANTE"))))</f>
        <v>0</v>
      </c>
      <c r="Y809" s="63"/>
      <c r="Z809" s="63"/>
      <c r="AA809" s="63"/>
      <c r="AB809" s="63"/>
      <c r="AC809" s="63"/>
      <c r="AD809" s="63"/>
      <c r="AE809" s="63"/>
      <c r="AF809" s="63"/>
      <c r="AG809" s="63"/>
      <c r="AH809" s="63"/>
      <c r="AI809" s="63"/>
      <c r="AJ809" s="63"/>
      <c r="AK809" s="63"/>
      <c r="AL809" s="63" t="str">
        <f>IFERROR(VLOOKUP(AB809,[1]CONTROLES!$A$5:$Y$200,2,FALSE),"")</f>
        <v/>
      </c>
      <c r="AM809" s="63"/>
      <c r="AN809" s="63"/>
      <c r="AO809" s="163" t="str">
        <f>IFERROR(VLOOKUP(Y809,CONTROLES!$A$6:$Y$25,24,FALSE),"")</f>
        <v/>
      </c>
      <c r="AP809" s="163" t="str">
        <f>IFERROR(VLOOKUP(Z809,CONTROLES!$A$6:$Y$25,24,FALSE),"")</f>
        <v/>
      </c>
      <c r="AQ809" s="163" t="str">
        <f>IFERROR(VLOOKUP(AA809,CONTROLES!$A$6:$Y$25,24,FALSE),"")</f>
        <v/>
      </c>
      <c r="AR809" s="163" t="str">
        <f>IFERROR(VLOOKUP(AB809,CONTROLES!$A$6:$Y$25,24,FALSE),"")</f>
        <v/>
      </c>
      <c r="AS809" s="72" t="str">
        <f>IFERROR(VLOOKUP(Y809,CONTROLES!$A$6:$Y$25,5,FALSE),"")</f>
        <v/>
      </c>
      <c r="AT809" s="72" t="str">
        <f>IFERROR(VLOOKUP(Z809,CONTROLES!$A$6:$Y$25,5,FALSE),"")</f>
        <v/>
      </c>
      <c r="AU809" s="72" t="str">
        <f>IFERROR(VLOOKUP(AA809,CONTROLES!$A$6:$Y$25,5,FALSE),"")</f>
        <v/>
      </c>
      <c r="AV809" s="72" t="str">
        <f>IFERROR(VLOOKUP(AB809,CONTROLES!$A$6:$Y$25,5,FALSE),"")</f>
        <v/>
      </c>
      <c r="AW809" s="143">
        <f t="shared" si="291"/>
        <v>0</v>
      </c>
      <c r="AX809" s="143">
        <f t="shared" si="292"/>
        <v>0</v>
      </c>
      <c r="AY809" s="522" t="str">
        <f t="shared" ref="AY809" si="325">IF(MAX(AX809:AX815)&gt;MAX(BF809:BF815),"Consecuencia",IF(MAX(AX809:AX815)&gt;MAX(BF809:BF815),"Probabilidad",""))</f>
        <v/>
      </c>
      <c r="AZ809" s="510">
        <f t="shared" ref="AZ809" si="326">IF(AY809="Probabilidad",MAX(BF809:BF815),MAX(AX809:AX815))</f>
        <v>0</v>
      </c>
      <c r="BA809" s="506" t="str" cm="1">
        <f t="array" ref="BA809">IF(OR(AY809="Consecuencia",AY809="Probabilidad"),IF(AZ809&lt;[1]CONTROLES!$AA$16:$AB$16,IF(AND(AZ809&gt;=[1]CONTROLES!$AA$15,AZ809&lt;[1]CONTROLES!$AB$15),[1]CONTROLES!$AC$15,IF(AND(AZ809&gt;=[1]CONTROLES!$AA$14,AZ809&lt;[1]CONTROLES!$AB$14),[1]CONTROLES!$AC$14,IF(AND(AZ809&gt;=[1]CONTROLES!$AA$13,AZ809&lt;[1]CONTROLES!$AB$13),[1]CONTROLES!$AC$13,IF(AND(AZ809&gt;=[1]CONTROLES!$AA$12,AZ809&lt;=[1]CONTROLES!$AB$12),[1]CONTROLES!$AC$12))))),"")</f>
        <v/>
      </c>
      <c r="BB809" s="508" t="s">
        <v>144</v>
      </c>
      <c r="BC809" s="510">
        <f>VLOOKUP(BB809,[1]TABLAS!$A$10:$B$14,2,FALSE)</f>
        <v>5</v>
      </c>
      <c r="BD809" s="512" t="s">
        <v>211</v>
      </c>
      <c r="BE809" s="493">
        <f>VLOOKUP(BD809,[1]TABLAS!$A$2:$B$6,2,FALSE)</f>
        <v>2</v>
      </c>
      <c r="BF809" s="642" t="str">
        <f t="shared" ref="BF809" si="327">BC809&amp;BE809</f>
        <v>52</v>
      </c>
      <c r="BG809" s="645" t="str">
        <f t="shared" ref="BG809" si="328">IF(OR(BF809="11",BF809="12",BF809="21",BF809="22",BF809="31"),"BAJO",IF(OR(BF809="13",BF809="23",BF809="32",BF809="41"),"LEVE",IF(OR(BF809="14",BF809="15",BF809="24",BF809="33",BF809="43",BF809="42",BF809="52",BF809="51"),"MODERADO",IF(OR(BF809="25",BF809="34",BF809="35",BF809="44",BF809="45",BF809="53",BF809="54",BF809="55"),"IMPORTANTE",""))))</f>
        <v>MODERADO</v>
      </c>
      <c r="BH809" s="532" t="s">
        <v>148</v>
      </c>
      <c r="BI809" s="514" t="s">
        <v>189</v>
      </c>
      <c r="BJ809" s="516" t="str">
        <f t="shared" ref="BJ809" si="329">IF(BH809="SI","NO","SI")</f>
        <v>NO</v>
      </c>
      <c r="BK809" s="516"/>
    </row>
    <row r="810" spans="1:63" ht="14.25" customHeight="1" x14ac:dyDescent="0.25">
      <c r="A810" s="429"/>
      <c r="B810" s="662"/>
      <c r="C810" s="649"/>
      <c r="D810" s="516"/>
      <c r="E810" s="563"/>
      <c r="F810" s="657"/>
      <c r="G810" s="657"/>
      <c r="H810" s="657"/>
      <c r="I810" s="563"/>
      <c r="J810" s="160"/>
      <c r="K810" s="159"/>
      <c r="L810" s="657"/>
      <c r="M810" s="649"/>
      <c r="N810" s="650"/>
      <c r="O810" s="651"/>
      <c r="P810" s="651"/>
      <c r="Q810" s="651"/>
      <c r="R810" s="649"/>
      <c r="S810" s="73"/>
      <c r="T810" s="73">
        <f>IFERROR(VLOOKUP($S810,#REF!,2,FALSE),0)</f>
        <v>0</v>
      </c>
      <c r="U810" s="652"/>
      <c r="V810" s="647"/>
      <c r="W810" s="647"/>
      <c r="X810" s="493"/>
      <c r="Y810" s="63"/>
      <c r="Z810" s="63"/>
      <c r="AA810" s="63"/>
      <c r="AB810" s="63"/>
      <c r="AC810" s="63"/>
      <c r="AD810" s="63"/>
      <c r="AE810" s="63"/>
      <c r="AF810" s="63"/>
      <c r="AG810" s="63"/>
      <c r="AH810" s="63"/>
      <c r="AI810" s="63"/>
      <c r="AJ810" s="63"/>
      <c r="AK810" s="63"/>
      <c r="AL810" s="63" t="str">
        <f>IFERROR(VLOOKUP(AB810,[1]CONTROLES!$A$5:$Y$200,2,FALSE),"")</f>
        <v/>
      </c>
      <c r="AM810" s="63"/>
      <c r="AN810" s="63"/>
      <c r="AO810" s="163" t="str">
        <f>IFERROR(VLOOKUP(Y810,CONTROLES!$A$6:$Y$25,24,FALSE),"")</f>
        <v/>
      </c>
      <c r="AP810" s="163" t="str">
        <f>IFERROR(VLOOKUP(Z810,CONTROLES!$A$6:$Y$25,24,FALSE),"")</f>
        <v/>
      </c>
      <c r="AQ810" s="163" t="str">
        <f>IFERROR(VLOOKUP(AA810,CONTROLES!$A$6:$Y$25,24,FALSE),"")</f>
        <v/>
      </c>
      <c r="AR810" s="163" t="str">
        <f>IFERROR(VLOOKUP(AB810,CONTROLES!$A$6:$Y$25,24,FALSE),"")</f>
        <v/>
      </c>
      <c r="AS810" s="72" t="str">
        <f>IFERROR(VLOOKUP(Y810,CONTROLES!$A$6:$Y$25,5,FALSE),"")</f>
        <v/>
      </c>
      <c r="AT810" s="72" t="str">
        <f>IFERROR(VLOOKUP(Z810,CONTROLES!$A$6:$Y$25,5,FALSE),"")</f>
        <v/>
      </c>
      <c r="AU810" s="72" t="str">
        <f>IFERROR(VLOOKUP(AA810,CONTROLES!$A$6:$Y$25,5,FALSE),"")</f>
        <v/>
      </c>
      <c r="AV810" s="72" t="str">
        <f>IFERROR(VLOOKUP(AB810,CONTROLES!$A$6:$Y$25,5,FALSE),"")</f>
        <v/>
      </c>
      <c r="AW810" s="143">
        <f t="shared" si="291"/>
        <v>0</v>
      </c>
      <c r="AX810" s="143">
        <f t="shared" si="292"/>
        <v>0</v>
      </c>
      <c r="AY810" s="523"/>
      <c r="AZ810" s="510"/>
      <c r="BA810" s="507"/>
      <c r="BB810" s="508"/>
      <c r="BC810" s="510"/>
      <c r="BD810" s="512"/>
      <c r="BE810" s="493"/>
      <c r="BF810" s="643"/>
      <c r="BG810" s="645"/>
      <c r="BH810" s="533"/>
      <c r="BI810" s="514"/>
      <c r="BJ810" s="516"/>
      <c r="BK810" s="516"/>
    </row>
    <row r="811" spans="1:63" ht="14.25" customHeight="1" x14ac:dyDescent="0.25">
      <c r="A811" s="429"/>
      <c r="B811" s="662"/>
      <c r="C811" s="649"/>
      <c r="D811" s="516"/>
      <c r="E811" s="563"/>
      <c r="F811" s="657"/>
      <c r="G811" s="657"/>
      <c r="H811" s="657"/>
      <c r="I811" s="563"/>
      <c r="J811" s="160"/>
      <c r="K811" s="159"/>
      <c r="L811" s="657"/>
      <c r="M811" s="649"/>
      <c r="N811" s="650"/>
      <c r="O811" s="651"/>
      <c r="P811" s="651"/>
      <c r="Q811" s="651"/>
      <c r="R811" s="649"/>
      <c r="S811" s="73"/>
      <c r="T811" s="73">
        <f>IFERROR(VLOOKUP($S811,#REF!,2,FALSE),0)</f>
        <v>0</v>
      </c>
      <c r="U811" s="652"/>
      <c r="V811" s="647"/>
      <c r="W811" s="647"/>
      <c r="X811" s="493"/>
      <c r="Y811" s="63"/>
      <c r="Z811" s="63"/>
      <c r="AA811" s="63"/>
      <c r="AB811" s="63"/>
      <c r="AC811" s="63"/>
      <c r="AD811" s="63"/>
      <c r="AE811" s="63"/>
      <c r="AF811" s="63"/>
      <c r="AG811" s="63"/>
      <c r="AH811" s="63"/>
      <c r="AI811" s="63"/>
      <c r="AJ811" s="63"/>
      <c r="AK811" s="63"/>
      <c r="AL811" s="63" t="str">
        <f>IFERROR(VLOOKUP(AB811,[1]CONTROLES!$A$5:$Y$200,2,FALSE),"")</f>
        <v/>
      </c>
      <c r="AM811" s="63"/>
      <c r="AN811" s="63"/>
      <c r="AO811" s="163" t="str">
        <f>IFERROR(VLOOKUP(Y811,CONTROLES!$A$6:$Y$25,24,FALSE),"")</f>
        <v/>
      </c>
      <c r="AP811" s="163" t="str">
        <f>IFERROR(VLOOKUP(Z811,CONTROLES!$A$6:$Y$25,24,FALSE),"")</f>
        <v/>
      </c>
      <c r="AQ811" s="163" t="str">
        <f>IFERROR(VLOOKUP(AA811,CONTROLES!$A$6:$Y$25,24,FALSE),"")</f>
        <v/>
      </c>
      <c r="AR811" s="163" t="str">
        <f>IFERROR(VLOOKUP(AB811,CONTROLES!$A$6:$Y$25,24,FALSE),"")</f>
        <v/>
      </c>
      <c r="AS811" s="72" t="str">
        <f>IFERROR(VLOOKUP(Y811,CONTROLES!$A$6:$Y$25,5,FALSE),"")</f>
        <v/>
      </c>
      <c r="AT811" s="72" t="str">
        <f>IFERROR(VLOOKUP(Z811,CONTROLES!$A$6:$Y$25,5,FALSE),"")</f>
        <v/>
      </c>
      <c r="AU811" s="72" t="str">
        <f>IFERROR(VLOOKUP(AA811,CONTROLES!$A$6:$Y$25,5,FALSE),"")</f>
        <v/>
      </c>
      <c r="AV811" s="72" t="str">
        <f>IFERROR(VLOOKUP(AB811,CONTROLES!$A$6:$Y$25,5,FALSE),"")</f>
        <v/>
      </c>
      <c r="AW811" s="143">
        <f t="shared" si="291"/>
        <v>0</v>
      </c>
      <c r="AX811" s="143">
        <f t="shared" si="292"/>
        <v>0</v>
      </c>
      <c r="AY811" s="523"/>
      <c r="AZ811" s="510"/>
      <c r="BA811" s="507"/>
      <c r="BB811" s="508"/>
      <c r="BC811" s="510"/>
      <c r="BD811" s="512"/>
      <c r="BE811" s="493"/>
      <c r="BF811" s="643"/>
      <c r="BG811" s="645"/>
      <c r="BH811" s="533"/>
      <c r="BI811" s="514"/>
      <c r="BJ811" s="516"/>
      <c r="BK811" s="516"/>
    </row>
    <row r="812" spans="1:63" ht="14.25" customHeight="1" x14ac:dyDescent="0.25">
      <c r="A812" s="429"/>
      <c r="B812" s="662"/>
      <c r="C812" s="649"/>
      <c r="D812" s="516"/>
      <c r="E812" s="563"/>
      <c r="F812" s="657"/>
      <c r="G812" s="657"/>
      <c r="H812" s="657"/>
      <c r="I812" s="563"/>
      <c r="J812" s="160"/>
      <c r="K812" s="159"/>
      <c r="L812" s="657"/>
      <c r="M812" s="649"/>
      <c r="N812" s="650"/>
      <c r="O812" s="651"/>
      <c r="P812" s="651"/>
      <c r="Q812" s="651"/>
      <c r="R812" s="649"/>
      <c r="S812" s="73"/>
      <c r="T812" s="73">
        <f>IFERROR(VLOOKUP($S812,#REF!,2,FALSE),0)</f>
        <v>0</v>
      </c>
      <c r="U812" s="652"/>
      <c r="V812" s="647"/>
      <c r="W812" s="647"/>
      <c r="X812" s="493"/>
      <c r="Y812" s="63"/>
      <c r="Z812" s="63"/>
      <c r="AA812" s="63"/>
      <c r="AB812" s="63"/>
      <c r="AC812" s="63"/>
      <c r="AD812" s="63"/>
      <c r="AE812" s="63"/>
      <c r="AF812" s="63"/>
      <c r="AG812" s="63"/>
      <c r="AH812" s="63"/>
      <c r="AI812" s="63"/>
      <c r="AJ812" s="63"/>
      <c r="AK812" s="63"/>
      <c r="AL812" s="63" t="str">
        <f>IFERROR(VLOOKUP(AB812,[1]CONTROLES!$A$5:$Y$200,2,FALSE),"")</f>
        <v/>
      </c>
      <c r="AM812" s="63"/>
      <c r="AN812" s="63"/>
      <c r="AO812" s="163" t="str">
        <f>IFERROR(VLOOKUP(Y812,CONTROLES!$A$6:$Y$25,24,FALSE),"")</f>
        <v/>
      </c>
      <c r="AP812" s="163" t="str">
        <f>IFERROR(VLOOKUP(Z812,CONTROLES!$A$6:$Y$25,24,FALSE),"")</f>
        <v/>
      </c>
      <c r="AQ812" s="163" t="str">
        <f>IFERROR(VLOOKUP(AA812,CONTROLES!$A$6:$Y$25,24,FALSE),"")</f>
        <v/>
      </c>
      <c r="AR812" s="163" t="str">
        <f>IFERROR(VLOOKUP(AB812,CONTROLES!$A$6:$Y$25,24,FALSE),"")</f>
        <v/>
      </c>
      <c r="AS812" s="72" t="str">
        <f>IFERROR(VLOOKUP(Y812,CONTROLES!$A$6:$Y$25,5,FALSE),"")</f>
        <v/>
      </c>
      <c r="AT812" s="72" t="str">
        <f>IFERROR(VLOOKUP(Z812,CONTROLES!$A$6:$Y$25,5,FALSE),"")</f>
        <v/>
      </c>
      <c r="AU812" s="72" t="str">
        <f>IFERROR(VLOOKUP(AA812,CONTROLES!$A$6:$Y$25,5,FALSE),"")</f>
        <v/>
      </c>
      <c r="AV812" s="72" t="str">
        <f>IFERROR(VLOOKUP(AB812,CONTROLES!$A$6:$Y$25,5,FALSE),"")</f>
        <v/>
      </c>
      <c r="AW812" s="143">
        <f t="shared" si="291"/>
        <v>0</v>
      </c>
      <c r="AX812" s="143">
        <f t="shared" si="292"/>
        <v>0</v>
      </c>
      <c r="AY812" s="523"/>
      <c r="AZ812" s="510"/>
      <c r="BA812" s="507"/>
      <c r="BB812" s="508"/>
      <c r="BC812" s="510"/>
      <c r="BD812" s="512"/>
      <c r="BE812" s="493"/>
      <c r="BF812" s="643"/>
      <c r="BG812" s="645"/>
      <c r="BH812" s="533"/>
      <c r="BI812" s="514"/>
      <c r="BJ812" s="516"/>
      <c r="BK812" s="516"/>
    </row>
    <row r="813" spans="1:63" ht="14.25" customHeight="1" x14ac:dyDescent="0.25">
      <c r="A813" s="429"/>
      <c r="B813" s="662"/>
      <c r="C813" s="649"/>
      <c r="D813" s="516"/>
      <c r="E813" s="563"/>
      <c r="F813" s="657"/>
      <c r="G813" s="657"/>
      <c r="H813" s="657"/>
      <c r="I813" s="563"/>
      <c r="J813" s="160"/>
      <c r="K813" s="159"/>
      <c r="L813" s="657"/>
      <c r="M813" s="649"/>
      <c r="N813" s="650"/>
      <c r="O813" s="651"/>
      <c r="P813" s="651"/>
      <c r="Q813" s="651"/>
      <c r="R813" s="649"/>
      <c r="S813" s="73"/>
      <c r="T813" s="73">
        <f>IFERROR(VLOOKUP($S813,#REF!,2,FALSE),0)</f>
        <v>0</v>
      </c>
      <c r="U813" s="652"/>
      <c r="V813" s="647"/>
      <c r="W813" s="647"/>
      <c r="X813" s="493"/>
      <c r="Y813" s="63"/>
      <c r="Z813" s="63"/>
      <c r="AA813" s="63"/>
      <c r="AB813" s="63"/>
      <c r="AC813" s="63"/>
      <c r="AD813" s="63"/>
      <c r="AE813" s="63"/>
      <c r="AF813" s="63"/>
      <c r="AG813" s="63"/>
      <c r="AH813" s="63"/>
      <c r="AI813" s="63"/>
      <c r="AJ813" s="63"/>
      <c r="AK813" s="63"/>
      <c r="AL813" s="63" t="str">
        <f>IFERROR(VLOOKUP(AB813,[1]CONTROLES!$A$5:$Y$200,2,FALSE),"")</f>
        <v/>
      </c>
      <c r="AM813" s="63"/>
      <c r="AN813" s="63"/>
      <c r="AO813" s="163" t="str">
        <f>IFERROR(VLOOKUP(Y813,CONTROLES!$A$6:$Y$25,24,FALSE),"")</f>
        <v/>
      </c>
      <c r="AP813" s="163" t="str">
        <f>IFERROR(VLOOKUP(Z813,CONTROLES!$A$6:$Y$25,24,FALSE),"")</f>
        <v/>
      </c>
      <c r="AQ813" s="163" t="str">
        <f>IFERROR(VLOOKUP(AA813,CONTROLES!$A$6:$Y$25,24,FALSE),"")</f>
        <v/>
      </c>
      <c r="AR813" s="163" t="str">
        <f>IFERROR(VLOOKUP(AB813,CONTROLES!$A$6:$Y$25,24,FALSE),"")</f>
        <v/>
      </c>
      <c r="AS813" s="72" t="str">
        <f>IFERROR(VLOOKUP(Y813,CONTROLES!$A$6:$Y$25,5,FALSE),"")</f>
        <v/>
      </c>
      <c r="AT813" s="72" t="str">
        <f>IFERROR(VLOOKUP(Z813,CONTROLES!$A$6:$Y$25,5,FALSE),"")</f>
        <v/>
      </c>
      <c r="AU813" s="72" t="str">
        <f>IFERROR(VLOOKUP(AA813,CONTROLES!$A$6:$Y$25,5,FALSE),"")</f>
        <v/>
      </c>
      <c r="AV813" s="72" t="str">
        <f>IFERROR(VLOOKUP(AB813,CONTROLES!$A$6:$Y$25,5,FALSE),"")</f>
        <v/>
      </c>
      <c r="AW813" s="143">
        <f t="shared" si="291"/>
        <v>0</v>
      </c>
      <c r="AX813" s="143">
        <f t="shared" si="292"/>
        <v>0</v>
      </c>
      <c r="AY813" s="523"/>
      <c r="AZ813" s="510"/>
      <c r="BA813" s="507"/>
      <c r="BB813" s="508"/>
      <c r="BC813" s="510"/>
      <c r="BD813" s="512"/>
      <c r="BE813" s="493"/>
      <c r="BF813" s="643"/>
      <c r="BG813" s="645"/>
      <c r="BH813" s="533"/>
      <c r="BI813" s="514"/>
      <c r="BJ813" s="516"/>
      <c r="BK813" s="516"/>
    </row>
    <row r="814" spans="1:63" ht="14.25" customHeight="1" x14ac:dyDescent="0.25">
      <c r="A814" s="429"/>
      <c r="B814" s="662"/>
      <c r="C814" s="649"/>
      <c r="D814" s="516"/>
      <c r="E814" s="563"/>
      <c r="F814" s="657"/>
      <c r="G814" s="657"/>
      <c r="H814" s="657"/>
      <c r="I814" s="563"/>
      <c r="J814" s="160"/>
      <c r="K814" s="159"/>
      <c r="L814" s="657"/>
      <c r="M814" s="649"/>
      <c r="N814" s="650"/>
      <c r="O814" s="651"/>
      <c r="P814" s="651"/>
      <c r="Q814" s="651"/>
      <c r="R814" s="649"/>
      <c r="S814" s="73"/>
      <c r="T814" s="73">
        <f>IFERROR(VLOOKUP($S814,#REF!,2,FALSE),0)</f>
        <v>0</v>
      </c>
      <c r="U814" s="652"/>
      <c r="V814" s="647"/>
      <c r="W814" s="647"/>
      <c r="X814" s="493"/>
      <c r="Y814" s="63"/>
      <c r="Z814" s="63"/>
      <c r="AA814" s="63"/>
      <c r="AB814" s="63"/>
      <c r="AC814" s="63"/>
      <c r="AD814" s="63"/>
      <c r="AE814" s="63"/>
      <c r="AF814" s="63"/>
      <c r="AG814" s="63"/>
      <c r="AH814" s="63"/>
      <c r="AI814" s="63"/>
      <c r="AJ814" s="63"/>
      <c r="AK814" s="63"/>
      <c r="AL814" s="63" t="str">
        <f>IFERROR(VLOOKUP(AB814,[1]CONTROLES!$A$5:$Y$200,2,FALSE),"")</f>
        <v/>
      </c>
      <c r="AM814" s="63"/>
      <c r="AN814" s="63"/>
      <c r="AO814" s="163" t="str">
        <f>IFERROR(VLOOKUP(Y814,CONTROLES!$A$6:$Y$25,24,FALSE),"")</f>
        <v/>
      </c>
      <c r="AP814" s="163" t="str">
        <f>IFERROR(VLOOKUP(Z814,CONTROLES!$A$6:$Y$25,24,FALSE),"")</f>
        <v/>
      </c>
      <c r="AQ814" s="163" t="str">
        <f>IFERROR(VLOOKUP(AA814,CONTROLES!$A$6:$Y$25,24,FALSE),"")</f>
        <v/>
      </c>
      <c r="AR814" s="163" t="str">
        <f>IFERROR(VLOOKUP(AB814,CONTROLES!$A$6:$Y$25,24,FALSE),"")</f>
        <v/>
      </c>
      <c r="AS814" s="72" t="str">
        <f>IFERROR(VLOOKUP(Y814,CONTROLES!$A$6:$Y$25,5,FALSE),"")</f>
        <v/>
      </c>
      <c r="AT814" s="72" t="str">
        <f>IFERROR(VLOOKUP(Z814,CONTROLES!$A$6:$Y$25,5,FALSE),"")</f>
        <v/>
      </c>
      <c r="AU814" s="72" t="str">
        <f>IFERROR(VLOOKUP(AA814,CONTROLES!$A$6:$Y$25,5,FALSE),"")</f>
        <v/>
      </c>
      <c r="AV814" s="72" t="str">
        <f>IFERROR(VLOOKUP(AB814,CONTROLES!$A$6:$Y$25,5,FALSE),"")</f>
        <v/>
      </c>
      <c r="AW814" s="143">
        <f t="shared" si="291"/>
        <v>0</v>
      </c>
      <c r="AX814" s="143">
        <f t="shared" si="292"/>
        <v>0</v>
      </c>
      <c r="AY814" s="523"/>
      <c r="AZ814" s="510"/>
      <c r="BA814" s="507"/>
      <c r="BB814" s="508"/>
      <c r="BC814" s="510"/>
      <c r="BD814" s="512"/>
      <c r="BE814" s="493"/>
      <c r="BF814" s="643"/>
      <c r="BG814" s="645"/>
      <c r="BH814" s="533"/>
      <c r="BI814" s="514"/>
      <c r="BJ814" s="516"/>
      <c r="BK814" s="516"/>
    </row>
    <row r="815" spans="1:63" ht="14.25" customHeight="1" x14ac:dyDescent="0.25">
      <c r="A815" s="429"/>
      <c r="B815" s="663"/>
      <c r="C815" s="649"/>
      <c r="D815" s="516"/>
      <c r="E815" s="562"/>
      <c r="F815" s="657"/>
      <c r="G815" s="657"/>
      <c r="H815" s="657"/>
      <c r="I815" s="562"/>
      <c r="J815" s="160"/>
      <c r="K815" s="159"/>
      <c r="L815" s="657"/>
      <c r="M815" s="649"/>
      <c r="N815" s="650"/>
      <c r="O815" s="651"/>
      <c r="P815" s="651"/>
      <c r="Q815" s="651"/>
      <c r="R815" s="649"/>
      <c r="S815" s="73"/>
      <c r="T815" s="73">
        <f>IFERROR(VLOOKUP($S815,#REF!,2,FALSE),0)</f>
        <v>0</v>
      </c>
      <c r="U815" s="652"/>
      <c r="V815" s="647"/>
      <c r="W815" s="647"/>
      <c r="X815" s="493"/>
      <c r="Y815" s="63"/>
      <c r="Z815" s="63"/>
      <c r="AA815" s="63"/>
      <c r="AB815" s="63"/>
      <c r="AC815" s="63"/>
      <c r="AD815" s="63"/>
      <c r="AE815" s="63"/>
      <c r="AF815" s="63"/>
      <c r="AG815" s="63"/>
      <c r="AH815" s="63"/>
      <c r="AI815" s="63"/>
      <c r="AJ815" s="63"/>
      <c r="AK815" s="63"/>
      <c r="AL815" s="63" t="str">
        <f>IFERROR(VLOOKUP(AB815,[1]CONTROLES!$A$5:$Y$200,2,FALSE),"")</f>
        <v/>
      </c>
      <c r="AM815" s="63"/>
      <c r="AN815" s="63"/>
      <c r="AO815" s="163" t="str">
        <f>IFERROR(VLOOKUP(Y815,CONTROLES!$A$6:$Y$25,24,FALSE),"")</f>
        <v/>
      </c>
      <c r="AP815" s="163" t="str">
        <f>IFERROR(VLOOKUP(Z815,CONTROLES!$A$6:$Y$25,24,FALSE),"")</f>
        <v/>
      </c>
      <c r="AQ815" s="163" t="str">
        <f>IFERROR(VLOOKUP(AA815,CONTROLES!$A$6:$Y$25,24,FALSE),"")</f>
        <v/>
      </c>
      <c r="AR815" s="163" t="str">
        <f>IFERROR(VLOOKUP(AB815,CONTROLES!$A$6:$Y$25,24,FALSE),"")</f>
        <v/>
      </c>
      <c r="AS815" s="72" t="str">
        <f>IFERROR(VLOOKUP(Y815,CONTROLES!$A$6:$Y$25,5,FALSE),"")</f>
        <v/>
      </c>
      <c r="AT815" s="72" t="str">
        <f>IFERROR(VLOOKUP(Z815,CONTROLES!$A$6:$Y$25,5,FALSE),"")</f>
        <v/>
      </c>
      <c r="AU815" s="72" t="str">
        <f>IFERROR(VLOOKUP(AA815,CONTROLES!$A$6:$Y$25,5,FALSE),"")</f>
        <v/>
      </c>
      <c r="AV815" s="72" t="str">
        <f>IFERROR(VLOOKUP(AB815,CONTROLES!$A$6:$Y$25,5,FALSE),"")</f>
        <v/>
      </c>
      <c r="AW815" s="143">
        <f t="shared" si="291"/>
        <v>0</v>
      </c>
      <c r="AX815" s="143">
        <f t="shared" si="292"/>
        <v>0</v>
      </c>
      <c r="AY815" s="653"/>
      <c r="AZ815" s="510"/>
      <c r="BA815" s="648"/>
      <c r="BB815" s="508"/>
      <c r="BC815" s="510"/>
      <c r="BD815" s="512"/>
      <c r="BE815" s="493"/>
      <c r="BF815" s="644"/>
      <c r="BG815" s="645"/>
      <c r="BH815" s="646"/>
      <c r="BI815" s="514"/>
      <c r="BJ815" s="516"/>
      <c r="BK815" s="516"/>
    </row>
    <row r="816" spans="1:63" ht="14.25" customHeight="1" x14ac:dyDescent="0.25">
      <c r="A816" s="429">
        <f>A809+1</f>
        <v>116</v>
      </c>
      <c r="B816" s="654" t="s">
        <v>996</v>
      </c>
      <c r="C816" s="649" t="s">
        <v>534</v>
      </c>
      <c r="D816" s="516" t="s">
        <v>997</v>
      </c>
      <c r="E816" s="517"/>
      <c r="F816" s="657" t="s">
        <v>132</v>
      </c>
      <c r="G816" s="657" t="s">
        <v>133</v>
      </c>
      <c r="H816" s="657" t="s">
        <v>134</v>
      </c>
      <c r="I816" s="517"/>
      <c r="J816" s="160"/>
      <c r="K816" s="159"/>
      <c r="L816" s="649"/>
      <c r="M816" s="649" t="s">
        <v>160</v>
      </c>
      <c r="N816" s="650" t="s">
        <v>161</v>
      </c>
      <c r="O816" s="651" t="s">
        <v>162</v>
      </c>
      <c r="P816" s="651"/>
      <c r="Q816" s="651"/>
      <c r="R816" s="649" t="s">
        <v>243</v>
      </c>
      <c r="S816" s="73"/>
      <c r="T816" s="162">
        <f>IFERROR(VLOOKUP($S816,TABLAS!$A$10:$B$14,2,FALSE),0)</f>
        <v>0</v>
      </c>
      <c r="U816" s="652"/>
      <c r="V816" s="647">
        <f>IFERROR(VLOOKUP($U816,#REF!,2,FALSE),0)</f>
        <v>0</v>
      </c>
      <c r="W816" s="647">
        <f>MAX($T816:$T822)*V816</f>
        <v>0</v>
      </c>
      <c r="X816" s="493" t="b">
        <f>IF(OR(W816="11",W816="12",W816="21",W816="22",W816="31"),"BAJO",IF(OR(W816="13",W816="23",W816="32",W816="41"),"LEVE",IF(OR(W816="14",W816="15",W816="24",W816="33",W816="43",W816="42",W816="52",W816="51"),"MODERADO",IF(OR(W816="25",W816="34",W816="35",W816="44",W816="45",W816="53",W816="54",W816="55"),"IMPORTANTE"))))</f>
        <v>0</v>
      </c>
      <c r="Y816" s="63"/>
      <c r="Z816" s="63"/>
      <c r="AA816" s="63"/>
      <c r="AB816" s="63"/>
      <c r="AC816" s="63"/>
      <c r="AD816" s="63"/>
      <c r="AE816" s="63"/>
      <c r="AF816" s="63"/>
      <c r="AG816" s="63"/>
      <c r="AH816" s="63"/>
      <c r="AI816" s="63"/>
      <c r="AJ816" s="63"/>
      <c r="AK816" s="63"/>
      <c r="AL816" s="63" t="str">
        <f>IFERROR(VLOOKUP(AB816,CONTROLES!$A$5:$Y$297,2,FALSE),"")</f>
        <v/>
      </c>
      <c r="AM816" s="63"/>
      <c r="AN816" s="63"/>
      <c r="AO816" s="163" t="str">
        <f>IFERROR(VLOOKUP(Y816,CONTROLES!$A$6:$Y$25,24,FALSE),"")</f>
        <v/>
      </c>
      <c r="AP816" s="163" t="str">
        <f>IFERROR(VLOOKUP(Z816,CONTROLES!$A$6:$Y$25,24,FALSE),"")</f>
        <v/>
      </c>
      <c r="AQ816" s="163" t="str">
        <f>IFERROR(VLOOKUP(AA816,CONTROLES!$A$6:$Y$25,24,FALSE),"")</f>
        <v/>
      </c>
      <c r="AR816" s="163" t="str">
        <f>IFERROR(VLOOKUP(AB816,CONTROLES!$A$6:$Y$25,24,FALSE),"")</f>
        <v/>
      </c>
      <c r="AS816" s="72" t="str">
        <f>IFERROR(VLOOKUP(Y816,CONTROLES!$A$6:$Y$25,5,FALSE),"")</f>
        <v/>
      </c>
      <c r="AT816" s="72" t="str">
        <f>IFERROR(VLOOKUP(Z816,CONTROLES!$A$6:$Y$25,5,FALSE),"")</f>
        <v/>
      </c>
      <c r="AU816" s="72" t="str">
        <f>IFERROR(VLOOKUP(AA816,CONTROLES!$A$6:$Y$25,5,FALSE),"")</f>
        <v/>
      </c>
      <c r="AV816" s="72" t="str">
        <f>IFERROR(VLOOKUP(AB816,CONTROLES!$A$6:$Y$25,5,FALSE),"")</f>
        <v/>
      </c>
      <c r="AW816" s="143">
        <f t="shared" si="291"/>
        <v>0</v>
      </c>
      <c r="AX816" s="143">
        <f t="shared" si="292"/>
        <v>0</v>
      </c>
      <c r="AY816" s="522" t="str">
        <f>IF(MAX(AX816:AX822)&gt;MAX(BF816:BF822),"Consecuencia",IF(MAX(AX816:AX822)&gt;MAX(BF816:BF822),"Probabilidad",""))</f>
        <v/>
      </c>
      <c r="AZ816" s="510">
        <f>IF(AY816="Probabilidad",MAX(BF816:BF822),MAX(AX816:AX822))</f>
        <v>0</v>
      </c>
      <c r="BA816" s="506" t="str" cm="1">
        <f t="array" ref="BA816">IF(OR(AY816="Consecuencia",AY816="Probabilidad"),IF(AZ816&lt;CONTROLES!$AA$16:$AB$16,IF(AND(AZ816&gt;=CONTROLES!$AA$15,AZ816&lt;CONTROLES!$AB$15),CONTROLES!$AC$15,IF(AND(AZ816&gt;=CONTROLES!$AA$14,AZ816&lt;CONTROLES!$AB$14),CONTROLES!$AC$14,IF(AND(AZ816&gt;=CONTROLES!$AA$13,AZ816&lt;CONTROLES!$AB$13),CONTROLES!$AC$13,IF(AND(AZ816&gt;=CONTROLES!$AA$12,AZ816&lt;=CONTROLES!$AB$12),CONTROLES!$AC$12))))),"")</f>
        <v/>
      </c>
      <c r="BB816" s="508" t="s">
        <v>144</v>
      </c>
      <c r="BC816" s="510">
        <f>VLOOKUP(BB816,TABLAS!$A$10:$B$14,2,FALSE)</f>
        <v>5</v>
      </c>
      <c r="BD816" s="512" t="s">
        <v>211</v>
      </c>
      <c r="BE816" s="493">
        <f>VLOOKUP(BD816,TABLAS!$A$2:$B$6,2,FALSE)</f>
        <v>2</v>
      </c>
      <c r="BF816" s="642" t="str">
        <f>BC816&amp;BE816</f>
        <v>52</v>
      </c>
      <c r="BG816" s="645" t="str">
        <f>IF(OR(BF816="11",BF816="12",BF816="21",BF816="22",BF816="31"),"BAJO",IF(OR(BF816="13",BF816="23",BF816="32",BF816="41"),"LEVE",IF(OR(BF816="14",BF816="15",BF816="24",BF816="33",BF816="43",BF816="42",BF816="52",BF816="51"),"MODERADO",IF(OR(BF816="25",BF816="34",BF816="35",BF816="44",BF816="45",BF816="53",BF816="54",BF816="55"),"IMPORTANTE",""))))</f>
        <v>MODERADO</v>
      </c>
      <c r="BH816" s="532" t="s">
        <v>148</v>
      </c>
      <c r="BI816" s="514" t="s">
        <v>189</v>
      </c>
      <c r="BJ816" s="516" t="str">
        <f>IF(BH816="SI","NO","SI")</f>
        <v>NO</v>
      </c>
      <c r="BK816" s="516"/>
    </row>
    <row r="817" spans="1:63" ht="14.25" customHeight="1" x14ac:dyDescent="0.25">
      <c r="A817" s="429"/>
      <c r="B817" s="655"/>
      <c r="C817" s="649"/>
      <c r="D817" s="516"/>
      <c r="E817" s="563"/>
      <c r="F817" s="657"/>
      <c r="G817" s="657"/>
      <c r="H817" s="657"/>
      <c r="I817" s="563"/>
      <c r="J817" s="160"/>
      <c r="K817" s="159"/>
      <c r="L817" s="649"/>
      <c r="M817" s="649"/>
      <c r="N817" s="650"/>
      <c r="O817" s="651"/>
      <c r="P817" s="651"/>
      <c r="Q817" s="651"/>
      <c r="R817" s="649"/>
      <c r="S817" s="73"/>
      <c r="T817" s="162">
        <f>IFERROR(VLOOKUP($S817,TABLAS!$A$10:$B$14,2,FALSE),0)</f>
        <v>0</v>
      </c>
      <c r="U817" s="652"/>
      <c r="V817" s="647"/>
      <c r="W817" s="647"/>
      <c r="X817" s="493"/>
      <c r="Y817" s="63"/>
      <c r="Z817" s="63"/>
      <c r="AA817" s="63"/>
      <c r="AB817" s="63"/>
      <c r="AC817" s="63"/>
      <c r="AD817" s="63"/>
      <c r="AE817" s="63"/>
      <c r="AF817" s="63"/>
      <c r="AG817" s="63"/>
      <c r="AH817" s="63"/>
      <c r="AI817" s="63"/>
      <c r="AJ817" s="63"/>
      <c r="AK817" s="63"/>
      <c r="AL817" s="63" t="str">
        <f>IFERROR(VLOOKUP(AB817,CONTROLES!$A$5:$Y$297,2,FALSE),"")</f>
        <v/>
      </c>
      <c r="AM817" s="63"/>
      <c r="AN817" s="63"/>
      <c r="AO817" s="163" t="str">
        <f>IFERROR(VLOOKUP(Y817,CONTROLES!$A$6:$Y$25,24,FALSE),"")</f>
        <v/>
      </c>
      <c r="AP817" s="163" t="str">
        <f>IFERROR(VLOOKUP(Z817,CONTROLES!$A$6:$Y$25,24,FALSE),"")</f>
        <v/>
      </c>
      <c r="AQ817" s="163" t="str">
        <f>IFERROR(VLOOKUP(AA817,CONTROLES!$A$6:$Y$25,24,FALSE),"")</f>
        <v/>
      </c>
      <c r="AR817" s="163" t="str">
        <f>IFERROR(VLOOKUP(AB817,CONTROLES!$A$6:$Y$25,24,FALSE),"")</f>
        <v/>
      </c>
      <c r="AS817" s="72" t="str">
        <f>IFERROR(VLOOKUP(Y817,CONTROLES!$A$6:$Y$25,5,FALSE),"")</f>
        <v/>
      </c>
      <c r="AT817" s="72" t="str">
        <f>IFERROR(VLOOKUP(Z817,CONTROLES!$A$6:$Y$25,5,FALSE),"")</f>
        <v/>
      </c>
      <c r="AU817" s="72" t="str">
        <f>IFERROR(VLOOKUP(AA817,CONTROLES!$A$6:$Y$25,5,FALSE),"")</f>
        <v/>
      </c>
      <c r="AV817" s="72" t="str">
        <f>IFERROR(VLOOKUP(AB817,CONTROLES!$A$6:$Y$25,5,FALSE),"")</f>
        <v/>
      </c>
      <c r="AW817" s="143">
        <f t="shared" si="291"/>
        <v>0</v>
      </c>
      <c r="AX817" s="143">
        <f t="shared" si="292"/>
        <v>0</v>
      </c>
      <c r="AY817" s="523"/>
      <c r="AZ817" s="510"/>
      <c r="BA817" s="507"/>
      <c r="BB817" s="508"/>
      <c r="BC817" s="510"/>
      <c r="BD817" s="512"/>
      <c r="BE817" s="493"/>
      <c r="BF817" s="643"/>
      <c r="BG817" s="645"/>
      <c r="BH817" s="533"/>
      <c r="BI817" s="514"/>
      <c r="BJ817" s="516"/>
      <c r="BK817" s="516"/>
    </row>
    <row r="818" spans="1:63" ht="14.25" customHeight="1" x14ac:dyDescent="0.25">
      <c r="A818" s="429"/>
      <c r="B818" s="655"/>
      <c r="C818" s="649"/>
      <c r="D818" s="516"/>
      <c r="E818" s="563"/>
      <c r="F818" s="657"/>
      <c r="G818" s="657"/>
      <c r="H818" s="657"/>
      <c r="I818" s="563"/>
      <c r="J818" s="160"/>
      <c r="K818" s="159"/>
      <c r="L818" s="649"/>
      <c r="M818" s="649"/>
      <c r="N818" s="650"/>
      <c r="O818" s="651"/>
      <c r="P818" s="651"/>
      <c r="Q818" s="651"/>
      <c r="R818" s="649"/>
      <c r="S818" s="73"/>
      <c r="T818" s="162">
        <f>IFERROR(VLOOKUP($S818,TABLAS!$A$10:$B$14,2,FALSE),0)</f>
        <v>0</v>
      </c>
      <c r="U818" s="652"/>
      <c r="V818" s="647"/>
      <c r="W818" s="647"/>
      <c r="X818" s="493"/>
      <c r="Y818" s="63"/>
      <c r="Z818" s="63"/>
      <c r="AA818" s="63"/>
      <c r="AB818" s="63"/>
      <c r="AC818" s="63"/>
      <c r="AD818" s="63"/>
      <c r="AE818" s="63"/>
      <c r="AF818" s="63"/>
      <c r="AG818" s="63"/>
      <c r="AH818" s="63"/>
      <c r="AI818" s="63"/>
      <c r="AJ818" s="63"/>
      <c r="AK818" s="63"/>
      <c r="AL818" s="63" t="str">
        <f>IFERROR(VLOOKUP(AB818,CONTROLES!$A$5:$Y$297,2,FALSE),"")</f>
        <v/>
      </c>
      <c r="AM818" s="63"/>
      <c r="AN818" s="63"/>
      <c r="AO818" s="163" t="str">
        <f>IFERROR(VLOOKUP(Y818,CONTROLES!$A$6:$Y$25,24,FALSE),"")</f>
        <v/>
      </c>
      <c r="AP818" s="163" t="str">
        <f>IFERROR(VLOOKUP(Z818,CONTROLES!$A$6:$Y$25,24,FALSE),"")</f>
        <v/>
      </c>
      <c r="AQ818" s="163" t="str">
        <f>IFERROR(VLOOKUP(AA818,CONTROLES!$A$6:$Y$25,24,FALSE),"")</f>
        <v/>
      </c>
      <c r="AR818" s="163" t="str">
        <f>IFERROR(VLOOKUP(AB818,CONTROLES!$A$6:$Y$25,24,FALSE),"")</f>
        <v/>
      </c>
      <c r="AS818" s="72" t="str">
        <f>IFERROR(VLOOKUP(Y818,CONTROLES!$A$6:$Y$25,5,FALSE),"")</f>
        <v/>
      </c>
      <c r="AT818" s="72" t="str">
        <f>IFERROR(VLOOKUP(Z818,CONTROLES!$A$6:$Y$25,5,FALSE),"")</f>
        <v/>
      </c>
      <c r="AU818" s="72" t="str">
        <f>IFERROR(VLOOKUP(AA818,CONTROLES!$A$6:$Y$25,5,FALSE),"")</f>
        <v/>
      </c>
      <c r="AV818" s="72" t="str">
        <f>IFERROR(VLOOKUP(AB818,CONTROLES!$A$6:$Y$25,5,FALSE),"")</f>
        <v/>
      </c>
      <c r="AW818" s="143">
        <f t="shared" si="291"/>
        <v>0</v>
      </c>
      <c r="AX818" s="143">
        <f t="shared" si="292"/>
        <v>0</v>
      </c>
      <c r="AY818" s="523"/>
      <c r="AZ818" s="510"/>
      <c r="BA818" s="507"/>
      <c r="BB818" s="508"/>
      <c r="BC818" s="510"/>
      <c r="BD818" s="512"/>
      <c r="BE818" s="493"/>
      <c r="BF818" s="643"/>
      <c r="BG818" s="645"/>
      <c r="BH818" s="533"/>
      <c r="BI818" s="514"/>
      <c r="BJ818" s="516"/>
      <c r="BK818" s="516"/>
    </row>
    <row r="819" spans="1:63" ht="14.25" customHeight="1" x14ac:dyDescent="0.25">
      <c r="A819" s="429"/>
      <c r="B819" s="655"/>
      <c r="C819" s="649"/>
      <c r="D819" s="516"/>
      <c r="E819" s="563"/>
      <c r="F819" s="657"/>
      <c r="G819" s="657"/>
      <c r="H819" s="657"/>
      <c r="I819" s="563"/>
      <c r="J819" s="160"/>
      <c r="K819" s="159"/>
      <c r="L819" s="649"/>
      <c r="M819" s="649"/>
      <c r="N819" s="650"/>
      <c r="O819" s="651"/>
      <c r="P819" s="651"/>
      <c r="Q819" s="651"/>
      <c r="R819" s="649"/>
      <c r="S819" s="73"/>
      <c r="T819" s="162">
        <f>IFERROR(VLOOKUP($S819,TABLAS!$A$10:$B$14,2,FALSE),0)</f>
        <v>0</v>
      </c>
      <c r="U819" s="652"/>
      <c r="V819" s="647"/>
      <c r="W819" s="647"/>
      <c r="X819" s="493"/>
      <c r="Y819" s="63"/>
      <c r="Z819" s="63"/>
      <c r="AA819" s="63"/>
      <c r="AB819" s="63"/>
      <c r="AC819" s="63"/>
      <c r="AD819" s="63"/>
      <c r="AE819" s="63"/>
      <c r="AF819" s="63"/>
      <c r="AG819" s="63"/>
      <c r="AH819" s="63"/>
      <c r="AI819" s="63"/>
      <c r="AJ819" s="63"/>
      <c r="AK819" s="63"/>
      <c r="AL819" s="63" t="str">
        <f>IFERROR(VLOOKUP(AB819,CONTROLES!$A$5:$Y$297,2,FALSE),"")</f>
        <v/>
      </c>
      <c r="AM819" s="63"/>
      <c r="AN819" s="63"/>
      <c r="AO819" s="163" t="str">
        <f>IFERROR(VLOOKUP(Y819,CONTROLES!$A$6:$Y$25,24,FALSE),"")</f>
        <v/>
      </c>
      <c r="AP819" s="163" t="str">
        <f>IFERROR(VLOOKUP(Z819,CONTROLES!$A$6:$Y$25,24,FALSE),"")</f>
        <v/>
      </c>
      <c r="AQ819" s="163" t="str">
        <f>IFERROR(VLOOKUP(AA819,CONTROLES!$A$6:$Y$25,24,FALSE),"")</f>
        <v/>
      </c>
      <c r="AR819" s="163" t="str">
        <f>IFERROR(VLOOKUP(AB819,CONTROLES!$A$6:$Y$25,24,FALSE),"")</f>
        <v/>
      </c>
      <c r="AS819" s="72" t="str">
        <f>IFERROR(VLOOKUP(Y819,CONTROLES!$A$6:$Y$25,5,FALSE),"")</f>
        <v/>
      </c>
      <c r="AT819" s="72" t="str">
        <f>IFERROR(VLOOKUP(Z819,CONTROLES!$A$6:$Y$25,5,FALSE),"")</f>
        <v/>
      </c>
      <c r="AU819" s="72" t="str">
        <f>IFERROR(VLOOKUP(AA819,CONTROLES!$A$6:$Y$25,5,FALSE),"")</f>
        <v/>
      </c>
      <c r="AV819" s="72" t="str">
        <f>IFERROR(VLOOKUP(AB819,CONTROLES!$A$6:$Y$25,5,FALSE),"")</f>
        <v/>
      </c>
      <c r="AW819" s="143">
        <f t="shared" si="291"/>
        <v>0</v>
      </c>
      <c r="AX819" s="143">
        <f t="shared" si="292"/>
        <v>0</v>
      </c>
      <c r="AY819" s="523"/>
      <c r="AZ819" s="510"/>
      <c r="BA819" s="507"/>
      <c r="BB819" s="508"/>
      <c r="BC819" s="510"/>
      <c r="BD819" s="512"/>
      <c r="BE819" s="493"/>
      <c r="BF819" s="643"/>
      <c r="BG819" s="645"/>
      <c r="BH819" s="533"/>
      <c r="BI819" s="514"/>
      <c r="BJ819" s="516"/>
      <c r="BK819" s="516"/>
    </row>
    <row r="820" spans="1:63" ht="14.25" customHeight="1" x14ac:dyDescent="0.25">
      <c r="A820" s="429"/>
      <c r="B820" s="655"/>
      <c r="C820" s="649"/>
      <c r="D820" s="516"/>
      <c r="E820" s="563"/>
      <c r="F820" s="657"/>
      <c r="G820" s="657"/>
      <c r="H820" s="657"/>
      <c r="I820" s="563"/>
      <c r="J820" s="160"/>
      <c r="K820" s="159"/>
      <c r="L820" s="649"/>
      <c r="M820" s="649"/>
      <c r="N820" s="650"/>
      <c r="O820" s="651"/>
      <c r="P820" s="651"/>
      <c r="Q820" s="651"/>
      <c r="R820" s="649"/>
      <c r="S820" s="73"/>
      <c r="T820" s="162">
        <f>IFERROR(VLOOKUP($S820,TABLAS!$A$10:$B$14,2,FALSE),0)</f>
        <v>0</v>
      </c>
      <c r="U820" s="652"/>
      <c r="V820" s="647"/>
      <c r="W820" s="647"/>
      <c r="X820" s="493"/>
      <c r="Y820" s="63"/>
      <c r="Z820" s="63"/>
      <c r="AA820" s="63"/>
      <c r="AB820" s="63"/>
      <c r="AC820" s="63"/>
      <c r="AD820" s="63"/>
      <c r="AE820" s="63"/>
      <c r="AF820" s="63"/>
      <c r="AG820" s="63"/>
      <c r="AH820" s="63"/>
      <c r="AI820" s="63"/>
      <c r="AJ820" s="63"/>
      <c r="AK820" s="63"/>
      <c r="AL820" s="63" t="str">
        <f>IFERROR(VLOOKUP(AB820,CONTROLES!$A$5:$Y$297,2,FALSE),"")</f>
        <v/>
      </c>
      <c r="AM820" s="63"/>
      <c r="AN820" s="63"/>
      <c r="AO820" s="163" t="str">
        <f>IFERROR(VLOOKUP(Y820,CONTROLES!$A$6:$Y$25,24,FALSE),"")</f>
        <v/>
      </c>
      <c r="AP820" s="163" t="str">
        <f>IFERROR(VLOOKUP(Z820,CONTROLES!$A$6:$Y$25,24,FALSE),"")</f>
        <v/>
      </c>
      <c r="AQ820" s="163" t="str">
        <f>IFERROR(VLOOKUP(AA820,CONTROLES!$A$6:$Y$25,24,FALSE),"")</f>
        <v/>
      </c>
      <c r="AR820" s="163" t="str">
        <f>IFERROR(VLOOKUP(AB820,CONTROLES!$A$6:$Y$25,24,FALSE),"")</f>
        <v/>
      </c>
      <c r="AS820" s="72" t="str">
        <f>IFERROR(VLOOKUP(Y820,CONTROLES!$A$6:$Y$25,5,FALSE),"")</f>
        <v/>
      </c>
      <c r="AT820" s="72" t="str">
        <f>IFERROR(VLOOKUP(Z820,CONTROLES!$A$6:$Y$25,5,FALSE),"")</f>
        <v/>
      </c>
      <c r="AU820" s="72" t="str">
        <f>IFERROR(VLOOKUP(AA820,CONTROLES!$A$6:$Y$25,5,FALSE),"")</f>
        <v/>
      </c>
      <c r="AV820" s="72" t="str">
        <f>IFERROR(VLOOKUP(AB820,CONTROLES!$A$6:$Y$25,5,FALSE),"")</f>
        <v/>
      </c>
      <c r="AW820" s="143">
        <f t="shared" si="291"/>
        <v>0</v>
      </c>
      <c r="AX820" s="143">
        <f t="shared" si="292"/>
        <v>0</v>
      </c>
      <c r="AY820" s="523"/>
      <c r="AZ820" s="510"/>
      <c r="BA820" s="507"/>
      <c r="BB820" s="508"/>
      <c r="BC820" s="510"/>
      <c r="BD820" s="512"/>
      <c r="BE820" s="493"/>
      <c r="BF820" s="643"/>
      <c r="BG820" s="645"/>
      <c r="BH820" s="533"/>
      <c r="BI820" s="514"/>
      <c r="BJ820" s="516"/>
      <c r="BK820" s="516"/>
    </row>
    <row r="821" spans="1:63" ht="14.25" customHeight="1" x14ac:dyDescent="0.25">
      <c r="A821" s="429"/>
      <c r="B821" s="655"/>
      <c r="C821" s="649"/>
      <c r="D821" s="516"/>
      <c r="E821" s="563"/>
      <c r="F821" s="657"/>
      <c r="G821" s="657"/>
      <c r="H821" s="657"/>
      <c r="I821" s="563"/>
      <c r="J821" s="160"/>
      <c r="K821" s="159"/>
      <c r="L821" s="649"/>
      <c r="M821" s="649"/>
      <c r="N821" s="650"/>
      <c r="O821" s="651"/>
      <c r="P821" s="651"/>
      <c r="Q821" s="651"/>
      <c r="R821" s="649"/>
      <c r="S821" s="73"/>
      <c r="T821" s="162">
        <f>IFERROR(VLOOKUP($S821,TABLAS!$A$10:$B$14,2,FALSE),0)</f>
        <v>0</v>
      </c>
      <c r="U821" s="652"/>
      <c r="V821" s="647"/>
      <c r="W821" s="647"/>
      <c r="X821" s="493"/>
      <c r="Y821" s="63"/>
      <c r="Z821" s="63"/>
      <c r="AA821" s="63"/>
      <c r="AB821" s="63"/>
      <c r="AC821" s="63"/>
      <c r="AD821" s="63"/>
      <c r="AE821" s="63"/>
      <c r="AF821" s="63"/>
      <c r="AG821" s="63"/>
      <c r="AH821" s="63"/>
      <c r="AI821" s="63"/>
      <c r="AJ821" s="63"/>
      <c r="AK821" s="63"/>
      <c r="AL821" s="63" t="str">
        <f>IFERROR(VLOOKUP(AB821,CONTROLES!$A$5:$Y$297,2,FALSE),"")</f>
        <v/>
      </c>
      <c r="AM821" s="63"/>
      <c r="AN821" s="63"/>
      <c r="AO821" s="163" t="str">
        <f>IFERROR(VLOOKUP(Y821,CONTROLES!$A$6:$Y$25,24,FALSE),"")</f>
        <v/>
      </c>
      <c r="AP821" s="163" t="str">
        <f>IFERROR(VLOOKUP(Z821,CONTROLES!$A$6:$Y$25,24,FALSE),"")</f>
        <v/>
      </c>
      <c r="AQ821" s="163" t="str">
        <f>IFERROR(VLOOKUP(AA821,CONTROLES!$A$6:$Y$25,24,FALSE),"")</f>
        <v/>
      </c>
      <c r="AR821" s="163" t="str">
        <f>IFERROR(VLOOKUP(AB821,CONTROLES!$A$6:$Y$25,24,FALSE),"")</f>
        <v/>
      </c>
      <c r="AS821" s="72" t="str">
        <f>IFERROR(VLOOKUP(Y821,CONTROLES!$A$6:$Y$25,5,FALSE),"")</f>
        <v/>
      </c>
      <c r="AT821" s="72" t="str">
        <f>IFERROR(VLOOKUP(Z821,CONTROLES!$A$6:$Y$25,5,FALSE),"")</f>
        <v/>
      </c>
      <c r="AU821" s="72" t="str">
        <f>IFERROR(VLOOKUP(AA821,CONTROLES!$A$6:$Y$25,5,FALSE),"")</f>
        <v/>
      </c>
      <c r="AV821" s="72" t="str">
        <f>IFERROR(VLOOKUP(AB821,CONTROLES!$A$6:$Y$25,5,FALSE),"")</f>
        <v/>
      </c>
      <c r="AW821" s="143">
        <f t="shared" si="291"/>
        <v>0</v>
      </c>
      <c r="AX821" s="143">
        <f t="shared" si="292"/>
        <v>0</v>
      </c>
      <c r="AY821" s="523"/>
      <c r="AZ821" s="510"/>
      <c r="BA821" s="507"/>
      <c r="BB821" s="508"/>
      <c r="BC821" s="510"/>
      <c r="BD821" s="512"/>
      <c r="BE821" s="493"/>
      <c r="BF821" s="643"/>
      <c r="BG821" s="645"/>
      <c r="BH821" s="533"/>
      <c r="BI821" s="514"/>
      <c r="BJ821" s="516"/>
      <c r="BK821" s="516"/>
    </row>
    <row r="822" spans="1:63" ht="14.25" customHeight="1" x14ac:dyDescent="0.25">
      <c r="A822" s="429"/>
      <c r="B822" s="656"/>
      <c r="C822" s="649"/>
      <c r="D822" s="516"/>
      <c r="E822" s="562"/>
      <c r="F822" s="657"/>
      <c r="G822" s="657"/>
      <c r="H822" s="657"/>
      <c r="I822" s="562"/>
      <c r="J822" s="160"/>
      <c r="K822" s="159"/>
      <c r="L822" s="649"/>
      <c r="M822" s="649"/>
      <c r="N822" s="650"/>
      <c r="O822" s="651"/>
      <c r="P822" s="651"/>
      <c r="Q822" s="651"/>
      <c r="R822" s="649"/>
      <c r="S822" s="73"/>
      <c r="T822" s="162">
        <f>IFERROR(VLOOKUP($S822,TABLAS!$A$10:$B$14,2,FALSE),0)</f>
        <v>0</v>
      </c>
      <c r="U822" s="652"/>
      <c r="V822" s="647"/>
      <c r="W822" s="647"/>
      <c r="X822" s="493"/>
      <c r="Y822" s="63"/>
      <c r="Z822" s="63"/>
      <c r="AA822" s="63"/>
      <c r="AB822" s="63"/>
      <c r="AC822" s="63"/>
      <c r="AD822" s="63"/>
      <c r="AE822" s="63"/>
      <c r="AF822" s="63"/>
      <c r="AG822" s="63"/>
      <c r="AH822" s="63"/>
      <c r="AI822" s="63"/>
      <c r="AJ822" s="63"/>
      <c r="AK822" s="63"/>
      <c r="AL822" s="63" t="str">
        <f>IFERROR(VLOOKUP(AB822,CONTROLES!$A$5:$Y$297,2,FALSE),"")</f>
        <v/>
      </c>
      <c r="AM822" s="63"/>
      <c r="AN822" s="63"/>
      <c r="AO822" s="163" t="str">
        <f>IFERROR(VLOOKUP(Y822,CONTROLES!$A$6:$Y$25,24,FALSE),"")</f>
        <v/>
      </c>
      <c r="AP822" s="163" t="str">
        <f>IFERROR(VLOOKUP(Z822,CONTROLES!$A$6:$Y$25,24,FALSE),"")</f>
        <v/>
      </c>
      <c r="AQ822" s="163" t="str">
        <f>IFERROR(VLOOKUP(AA822,CONTROLES!$A$6:$Y$25,24,FALSE),"")</f>
        <v/>
      </c>
      <c r="AR822" s="163" t="str">
        <f>IFERROR(VLOOKUP(AB822,CONTROLES!$A$6:$Y$25,24,FALSE),"")</f>
        <v/>
      </c>
      <c r="AS822" s="72" t="str">
        <f>IFERROR(VLOOKUP(Y822,CONTROLES!$A$6:$Y$25,5,FALSE),"")</f>
        <v/>
      </c>
      <c r="AT822" s="72" t="str">
        <f>IFERROR(VLOOKUP(Z822,CONTROLES!$A$6:$Y$25,5,FALSE),"")</f>
        <v/>
      </c>
      <c r="AU822" s="72" t="str">
        <f>IFERROR(VLOOKUP(AA822,CONTROLES!$A$6:$Y$25,5,FALSE),"")</f>
        <v/>
      </c>
      <c r="AV822" s="72" t="str">
        <f>IFERROR(VLOOKUP(AB822,CONTROLES!$A$6:$Y$25,5,FALSE),"")</f>
        <v/>
      </c>
      <c r="AW822" s="143">
        <f t="shared" si="291"/>
        <v>0</v>
      </c>
      <c r="AX822" s="143">
        <f t="shared" si="292"/>
        <v>0</v>
      </c>
      <c r="AY822" s="653"/>
      <c r="AZ822" s="510"/>
      <c r="BA822" s="648"/>
      <c r="BB822" s="508"/>
      <c r="BC822" s="510"/>
      <c r="BD822" s="512"/>
      <c r="BE822" s="493"/>
      <c r="BF822" s="644"/>
      <c r="BG822" s="645"/>
      <c r="BH822" s="646"/>
      <c r="BI822" s="514"/>
      <c r="BJ822" s="516"/>
      <c r="BK822" s="516"/>
    </row>
    <row r="823" spans="1:63" ht="14.25" customHeight="1" x14ac:dyDescent="0.25">
      <c r="A823" s="429">
        <f>A816+1</f>
        <v>117</v>
      </c>
      <c r="B823" s="654" t="s">
        <v>998</v>
      </c>
      <c r="C823" s="649" t="s">
        <v>534</v>
      </c>
      <c r="D823" s="516" t="s">
        <v>999</v>
      </c>
      <c r="E823" s="517"/>
      <c r="F823" s="657" t="s">
        <v>132</v>
      </c>
      <c r="G823" s="657" t="s">
        <v>133</v>
      </c>
      <c r="H823" s="657" t="s">
        <v>134</v>
      </c>
      <c r="I823" s="517"/>
      <c r="J823" s="160"/>
      <c r="K823" s="159"/>
      <c r="L823" s="649"/>
      <c r="M823" s="649" t="s">
        <v>160</v>
      </c>
      <c r="N823" s="650" t="s">
        <v>161</v>
      </c>
      <c r="O823" s="651" t="s">
        <v>162</v>
      </c>
      <c r="P823" s="651"/>
      <c r="Q823" s="651"/>
      <c r="R823" s="649" t="s">
        <v>243</v>
      </c>
      <c r="S823" s="73"/>
      <c r="T823" s="162">
        <f>IFERROR(VLOOKUP($S823,TABLAS!$A$10:$B$14,2,FALSE),0)</f>
        <v>0</v>
      </c>
      <c r="U823" s="652"/>
      <c r="V823" s="647">
        <f>IFERROR(VLOOKUP($U823,#REF!,2,FALSE),0)</f>
        <v>0</v>
      </c>
      <c r="W823" s="647">
        <f>MAX($T823:$T829)*V823</f>
        <v>0</v>
      </c>
      <c r="X823" s="493" t="b">
        <f>IF(OR(W823="11",W823="12",W823="21",W823="22",W823="31"),"BAJO",IF(OR(W823="13",W823="23",W823="32",W823="41"),"LEVE",IF(OR(W823="14",W823="15",W823="24",W823="33",W823="43",W823="42",W823="52",W823="51"),"MODERADO",IF(OR(W823="25",W823="34",W823="35",W823="44",W823="45",W823="53",W823="54",W823="55"),"IMPORTANTE"))))</f>
        <v>0</v>
      </c>
      <c r="Y823" s="63"/>
      <c r="Z823" s="63"/>
      <c r="AA823" s="63"/>
      <c r="AB823" s="63"/>
      <c r="AC823" s="63"/>
      <c r="AD823" s="63"/>
      <c r="AE823" s="63"/>
      <c r="AF823" s="63"/>
      <c r="AG823" s="63"/>
      <c r="AH823" s="63"/>
      <c r="AI823" s="63"/>
      <c r="AJ823" s="63"/>
      <c r="AK823" s="63"/>
      <c r="AL823" s="63" t="str">
        <f>IFERROR(VLOOKUP(AB823,CONTROLES!$A$5:$Y$297,2,FALSE),"")</f>
        <v/>
      </c>
      <c r="AM823" s="63"/>
      <c r="AN823" s="63"/>
      <c r="AO823" s="163" t="str">
        <f>IFERROR(VLOOKUP(Y823,CONTROLES!$A$6:$Y$25,24,FALSE),"")</f>
        <v/>
      </c>
      <c r="AP823" s="163" t="str">
        <f>IFERROR(VLOOKUP(Z823,CONTROLES!$A$6:$Y$25,24,FALSE),"")</f>
        <v/>
      </c>
      <c r="AQ823" s="163" t="str">
        <f>IFERROR(VLOOKUP(AA823,CONTROLES!$A$6:$Y$25,24,FALSE),"")</f>
        <v/>
      </c>
      <c r="AR823" s="163" t="str">
        <f>IFERROR(VLOOKUP(AB823,CONTROLES!$A$6:$Y$25,24,FALSE),"")</f>
        <v/>
      </c>
      <c r="AS823" s="72" t="str">
        <f>IFERROR(VLOOKUP(Y823,CONTROLES!$A$6:$Y$25,5,FALSE),"")</f>
        <v/>
      </c>
      <c r="AT823" s="72" t="str">
        <f>IFERROR(VLOOKUP(Z823,CONTROLES!$A$6:$Y$25,5,FALSE),"")</f>
        <v/>
      </c>
      <c r="AU823" s="72" t="str">
        <f>IFERROR(VLOOKUP(AA823,CONTROLES!$A$6:$Y$25,5,FALSE),"")</f>
        <v/>
      </c>
      <c r="AV823" s="72" t="str">
        <f>IFERROR(VLOOKUP(AB823,CONTROLES!$A$6:$Y$25,5,FALSE),"")</f>
        <v/>
      </c>
      <c r="AW823" s="143">
        <f t="shared" si="291"/>
        <v>0</v>
      </c>
      <c r="AX823" s="143">
        <f t="shared" si="292"/>
        <v>0</v>
      </c>
      <c r="AY823" s="522" t="str">
        <f>IF(MAX(AX823:AX829)&gt;MAX(BF823:BF829),"Consecuencia",IF(MAX(AX823:AX829)&gt;MAX(BF823:BF829),"Probabilidad",""))</f>
        <v/>
      </c>
      <c r="AZ823" s="510">
        <f>IF(AY823="Probabilidad",MAX(BF823:BF829),MAX(AX823:AX829))</f>
        <v>0</v>
      </c>
      <c r="BA823" s="506" t="str" cm="1">
        <f t="array" ref="BA823">IF(OR(AY823="Consecuencia",AY823="Probabilidad"),IF(AZ823&lt;CONTROLES!$AA$16:$AB$16,IF(AND(AZ823&gt;=CONTROLES!$AA$15,AZ823&lt;CONTROLES!$AB$15),CONTROLES!$AC$15,IF(AND(AZ823&gt;=CONTROLES!$AA$14,AZ823&lt;CONTROLES!$AB$14),CONTROLES!$AC$14,IF(AND(AZ823&gt;=CONTROLES!$AA$13,AZ823&lt;CONTROLES!$AB$13),CONTROLES!$AC$13,IF(AND(AZ823&gt;=CONTROLES!$AA$12,AZ823&lt;=CONTROLES!$AB$12),CONTROLES!$AC$12))))),"")</f>
        <v/>
      </c>
      <c r="BB823" s="508" t="s">
        <v>144</v>
      </c>
      <c r="BC823" s="510">
        <f>VLOOKUP(BB823,TABLAS!$A$10:$B$14,2,FALSE)</f>
        <v>5</v>
      </c>
      <c r="BD823" s="512" t="s">
        <v>211</v>
      </c>
      <c r="BE823" s="493">
        <f>VLOOKUP(BD823,TABLAS!$A$2:$B$6,2,FALSE)</f>
        <v>2</v>
      </c>
      <c r="BF823" s="642" t="str">
        <f>BC823&amp;BE823</f>
        <v>52</v>
      </c>
      <c r="BG823" s="645" t="str">
        <f>IF(OR(BF823="11",BF823="12",BF823="21",BF823="22",BF823="31"),"BAJO",IF(OR(BF823="13",BF823="23",BF823="32",BF823="41"),"LEVE",IF(OR(BF823="14",BF823="15",BF823="24",BF823="33",BF823="43",BF823="42",BF823="52",BF823="51"),"MODERADO",IF(OR(BF823="25",BF823="34",BF823="35",BF823="44",BF823="45",BF823="53",BF823="54",BF823="55"),"IMPORTANTE",""))))</f>
        <v>MODERADO</v>
      </c>
      <c r="BH823" s="532" t="s">
        <v>148</v>
      </c>
      <c r="BI823" s="514" t="s">
        <v>189</v>
      </c>
      <c r="BJ823" s="516" t="str">
        <f>IF(BH823="SI","NO","SI")</f>
        <v>NO</v>
      </c>
      <c r="BK823" s="516"/>
    </row>
    <row r="824" spans="1:63" ht="14.25" customHeight="1" x14ac:dyDescent="0.25">
      <c r="A824" s="429"/>
      <c r="B824" s="655"/>
      <c r="C824" s="649"/>
      <c r="D824" s="516"/>
      <c r="E824" s="563"/>
      <c r="F824" s="657"/>
      <c r="G824" s="657"/>
      <c r="H824" s="657"/>
      <c r="I824" s="563"/>
      <c r="J824" s="160"/>
      <c r="K824" s="159"/>
      <c r="L824" s="649"/>
      <c r="M824" s="649"/>
      <c r="N824" s="650"/>
      <c r="O824" s="651"/>
      <c r="P824" s="651"/>
      <c r="Q824" s="651"/>
      <c r="R824" s="649"/>
      <c r="S824" s="73"/>
      <c r="T824" s="162">
        <f>IFERROR(VLOOKUP($S824,TABLAS!$A$10:$B$14,2,FALSE),0)</f>
        <v>0</v>
      </c>
      <c r="U824" s="652"/>
      <c r="V824" s="647"/>
      <c r="W824" s="647"/>
      <c r="X824" s="493"/>
      <c r="Y824" s="63"/>
      <c r="Z824" s="63"/>
      <c r="AA824" s="63"/>
      <c r="AB824" s="63"/>
      <c r="AC824" s="63"/>
      <c r="AD824" s="63"/>
      <c r="AE824" s="63"/>
      <c r="AF824" s="63"/>
      <c r="AG824" s="63"/>
      <c r="AH824" s="63"/>
      <c r="AI824" s="63"/>
      <c r="AJ824" s="63"/>
      <c r="AK824" s="63"/>
      <c r="AL824" s="63" t="str">
        <f>IFERROR(VLOOKUP(AB824,CONTROLES!$A$5:$Y$297,2,FALSE),"")</f>
        <v/>
      </c>
      <c r="AM824" s="63"/>
      <c r="AN824" s="63"/>
      <c r="AO824" s="163" t="str">
        <f>IFERROR(VLOOKUP(Y824,CONTROLES!$A$6:$Y$25,24,FALSE),"")</f>
        <v/>
      </c>
      <c r="AP824" s="163" t="str">
        <f>IFERROR(VLOOKUP(Z824,CONTROLES!$A$6:$Y$25,24,FALSE),"")</f>
        <v/>
      </c>
      <c r="AQ824" s="163" t="str">
        <f>IFERROR(VLOOKUP(AA824,CONTROLES!$A$6:$Y$25,24,FALSE),"")</f>
        <v/>
      </c>
      <c r="AR824" s="163" t="str">
        <f>IFERROR(VLOOKUP(AB824,CONTROLES!$A$6:$Y$25,24,FALSE),"")</f>
        <v/>
      </c>
      <c r="AS824" s="72" t="str">
        <f>IFERROR(VLOOKUP(Y824,CONTROLES!$A$6:$Y$25,5,FALSE),"")</f>
        <v/>
      </c>
      <c r="AT824" s="72" t="str">
        <f>IFERROR(VLOOKUP(Z824,CONTROLES!$A$6:$Y$25,5,FALSE),"")</f>
        <v/>
      </c>
      <c r="AU824" s="72" t="str">
        <f>IFERROR(VLOOKUP(AA824,CONTROLES!$A$6:$Y$25,5,FALSE),"")</f>
        <v/>
      </c>
      <c r="AV824" s="72" t="str">
        <f>IFERROR(VLOOKUP(AB824,CONTROLES!$A$6:$Y$25,5,FALSE),"")</f>
        <v/>
      </c>
      <c r="AW824" s="143">
        <f t="shared" si="291"/>
        <v>0</v>
      </c>
      <c r="AX824" s="143">
        <f t="shared" si="292"/>
        <v>0</v>
      </c>
      <c r="AY824" s="523"/>
      <c r="AZ824" s="510"/>
      <c r="BA824" s="507"/>
      <c r="BB824" s="508"/>
      <c r="BC824" s="510"/>
      <c r="BD824" s="512"/>
      <c r="BE824" s="493"/>
      <c r="BF824" s="643"/>
      <c r="BG824" s="645"/>
      <c r="BH824" s="533"/>
      <c r="BI824" s="514"/>
      <c r="BJ824" s="516"/>
      <c r="BK824" s="516"/>
    </row>
    <row r="825" spans="1:63" ht="14.25" customHeight="1" x14ac:dyDescent="0.25">
      <c r="A825" s="429"/>
      <c r="B825" s="655"/>
      <c r="C825" s="649"/>
      <c r="D825" s="516"/>
      <c r="E825" s="563"/>
      <c r="F825" s="657"/>
      <c r="G825" s="657"/>
      <c r="H825" s="657"/>
      <c r="I825" s="563"/>
      <c r="J825" s="160"/>
      <c r="K825" s="159"/>
      <c r="L825" s="649"/>
      <c r="M825" s="649"/>
      <c r="N825" s="650"/>
      <c r="O825" s="651"/>
      <c r="P825" s="651"/>
      <c r="Q825" s="651"/>
      <c r="R825" s="649"/>
      <c r="S825" s="73"/>
      <c r="T825" s="162">
        <f>IFERROR(VLOOKUP($S825,TABLAS!$A$10:$B$14,2,FALSE),0)</f>
        <v>0</v>
      </c>
      <c r="U825" s="652"/>
      <c r="V825" s="647"/>
      <c r="W825" s="647"/>
      <c r="X825" s="493"/>
      <c r="Y825" s="63"/>
      <c r="Z825" s="63"/>
      <c r="AA825" s="63"/>
      <c r="AB825" s="63"/>
      <c r="AC825" s="63"/>
      <c r="AD825" s="63"/>
      <c r="AE825" s="63"/>
      <c r="AF825" s="63"/>
      <c r="AG825" s="63"/>
      <c r="AH825" s="63"/>
      <c r="AI825" s="63"/>
      <c r="AJ825" s="63"/>
      <c r="AK825" s="63"/>
      <c r="AL825" s="63" t="str">
        <f>IFERROR(VLOOKUP(AB825,CONTROLES!$A$5:$Y$297,2,FALSE),"")</f>
        <v/>
      </c>
      <c r="AM825" s="63"/>
      <c r="AN825" s="63"/>
      <c r="AO825" s="163" t="str">
        <f>IFERROR(VLOOKUP(Y825,CONTROLES!$A$6:$Y$25,24,FALSE),"")</f>
        <v/>
      </c>
      <c r="AP825" s="163" t="str">
        <f>IFERROR(VLOOKUP(Z825,CONTROLES!$A$6:$Y$25,24,FALSE),"")</f>
        <v/>
      </c>
      <c r="AQ825" s="163" t="str">
        <f>IFERROR(VLOOKUP(AA825,CONTROLES!$A$6:$Y$25,24,FALSE),"")</f>
        <v/>
      </c>
      <c r="AR825" s="163" t="str">
        <f>IFERROR(VLOOKUP(AB825,CONTROLES!$A$6:$Y$25,24,FALSE),"")</f>
        <v/>
      </c>
      <c r="AS825" s="72" t="str">
        <f>IFERROR(VLOOKUP(Y825,CONTROLES!$A$6:$Y$25,5,FALSE),"")</f>
        <v/>
      </c>
      <c r="AT825" s="72" t="str">
        <f>IFERROR(VLOOKUP(Z825,CONTROLES!$A$6:$Y$25,5,FALSE),"")</f>
        <v/>
      </c>
      <c r="AU825" s="72" t="str">
        <f>IFERROR(VLOOKUP(AA825,CONTROLES!$A$6:$Y$25,5,FALSE),"")</f>
        <v/>
      </c>
      <c r="AV825" s="72" t="str">
        <f>IFERROR(VLOOKUP(AB825,CONTROLES!$A$6:$Y$25,5,FALSE),"")</f>
        <v/>
      </c>
      <c r="AW825" s="143">
        <f t="shared" si="291"/>
        <v>0</v>
      </c>
      <c r="AX825" s="143">
        <f t="shared" si="292"/>
        <v>0</v>
      </c>
      <c r="AY825" s="523"/>
      <c r="AZ825" s="510"/>
      <c r="BA825" s="507"/>
      <c r="BB825" s="508"/>
      <c r="BC825" s="510"/>
      <c r="BD825" s="512"/>
      <c r="BE825" s="493"/>
      <c r="BF825" s="643"/>
      <c r="BG825" s="645"/>
      <c r="BH825" s="533"/>
      <c r="BI825" s="514"/>
      <c r="BJ825" s="516"/>
      <c r="BK825" s="516"/>
    </row>
    <row r="826" spans="1:63" ht="14.25" customHeight="1" x14ac:dyDescent="0.25">
      <c r="A826" s="429"/>
      <c r="B826" s="655"/>
      <c r="C826" s="649"/>
      <c r="D826" s="516"/>
      <c r="E826" s="563"/>
      <c r="F826" s="657"/>
      <c r="G826" s="657"/>
      <c r="H826" s="657"/>
      <c r="I826" s="563"/>
      <c r="J826" s="160"/>
      <c r="K826" s="159"/>
      <c r="L826" s="649"/>
      <c r="M826" s="649"/>
      <c r="N826" s="650"/>
      <c r="O826" s="651"/>
      <c r="P826" s="651"/>
      <c r="Q826" s="651"/>
      <c r="R826" s="649"/>
      <c r="S826" s="73"/>
      <c r="T826" s="162">
        <f>IFERROR(VLOOKUP($S826,TABLAS!$A$10:$B$14,2,FALSE),0)</f>
        <v>0</v>
      </c>
      <c r="U826" s="652"/>
      <c r="V826" s="647"/>
      <c r="W826" s="647"/>
      <c r="X826" s="493"/>
      <c r="Y826" s="63"/>
      <c r="Z826" s="63"/>
      <c r="AA826" s="63"/>
      <c r="AB826" s="63"/>
      <c r="AC826" s="63"/>
      <c r="AD826" s="63"/>
      <c r="AE826" s="63"/>
      <c r="AF826" s="63"/>
      <c r="AG826" s="63"/>
      <c r="AH826" s="63"/>
      <c r="AI826" s="63"/>
      <c r="AJ826" s="63"/>
      <c r="AK826" s="63"/>
      <c r="AL826" s="63" t="str">
        <f>IFERROR(VLOOKUP(AB826,CONTROLES!$A$5:$Y$297,2,FALSE),"")</f>
        <v/>
      </c>
      <c r="AM826" s="63"/>
      <c r="AN826" s="63"/>
      <c r="AO826" s="163" t="str">
        <f>IFERROR(VLOOKUP(Y826,CONTROLES!$A$6:$Y$25,24,FALSE),"")</f>
        <v/>
      </c>
      <c r="AP826" s="163" t="str">
        <f>IFERROR(VLOOKUP(Z826,CONTROLES!$A$6:$Y$25,24,FALSE),"")</f>
        <v/>
      </c>
      <c r="AQ826" s="163" t="str">
        <f>IFERROR(VLOOKUP(AA826,CONTROLES!$A$6:$Y$25,24,FALSE),"")</f>
        <v/>
      </c>
      <c r="AR826" s="163" t="str">
        <f>IFERROR(VLOOKUP(AB826,CONTROLES!$A$6:$Y$25,24,FALSE),"")</f>
        <v/>
      </c>
      <c r="AS826" s="72" t="str">
        <f>IFERROR(VLOOKUP(Y826,CONTROLES!$A$6:$Y$25,5,FALSE),"")</f>
        <v/>
      </c>
      <c r="AT826" s="72" t="str">
        <f>IFERROR(VLOOKUP(Z826,CONTROLES!$A$6:$Y$25,5,FALSE),"")</f>
        <v/>
      </c>
      <c r="AU826" s="72" t="str">
        <f>IFERROR(VLOOKUP(AA826,CONTROLES!$A$6:$Y$25,5,FALSE),"")</f>
        <v/>
      </c>
      <c r="AV826" s="72" t="str">
        <f>IFERROR(VLOOKUP(AB826,CONTROLES!$A$6:$Y$25,5,FALSE),"")</f>
        <v/>
      </c>
      <c r="AW826" s="143">
        <f t="shared" si="291"/>
        <v>0</v>
      </c>
      <c r="AX826" s="143">
        <f t="shared" si="292"/>
        <v>0</v>
      </c>
      <c r="AY826" s="523"/>
      <c r="AZ826" s="510"/>
      <c r="BA826" s="507"/>
      <c r="BB826" s="508"/>
      <c r="BC826" s="510"/>
      <c r="BD826" s="512"/>
      <c r="BE826" s="493"/>
      <c r="BF826" s="643"/>
      <c r="BG826" s="645"/>
      <c r="BH826" s="533"/>
      <c r="BI826" s="514"/>
      <c r="BJ826" s="516"/>
      <c r="BK826" s="516"/>
    </row>
    <row r="827" spans="1:63" ht="14.25" customHeight="1" x14ac:dyDescent="0.25">
      <c r="A827" s="429"/>
      <c r="B827" s="655"/>
      <c r="C827" s="649"/>
      <c r="D827" s="516"/>
      <c r="E827" s="563"/>
      <c r="F827" s="657"/>
      <c r="G827" s="657"/>
      <c r="H827" s="657"/>
      <c r="I827" s="563"/>
      <c r="J827" s="160"/>
      <c r="K827" s="159"/>
      <c r="L827" s="649"/>
      <c r="M827" s="649"/>
      <c r="N827" s="650"/>
      <c r="O827" s="651"/>
      <c r="P827" s="651"/>
      <c r="Q827" s="651"/>
      <c r="R827" s="649"/>
      <c r="S827" s="73"/>
      <c r="T827" s="162">
        <f>IFERROR(VLOOKUP($S827,TABLAS!$A$10:$B$14,2,FALSE),0)</f>
        <v>0</v>
      </c>
      <c r="U827" s="652"/>
      <c r="V827" s="647"/>
      <c r="W827" s="647"/>
      <c r="X827" s="493"/>
      <c r="Y827" s="63"/>
      <c r="Z827" s="63"/>
      <c r="AA827" s="63"/>
      <c r="AB827" s="63"/>
      <c r="AC827" s="63"/>
      <c r="AD827" s="63"/>
      <c r="AE827" s="63"/>
      <c r="AF827" s="63"/>
      <c r="AG827" s="63"/>
      <c r="AH827" s="63"/>
      <c r="AI827" s="63"/>
      <c r="AJ827" s="63"/>
      <c r="AK827" s="63"/>
      <c r="AL827" s="63" t="str">
        <f>IFERROR(VLOOKUP(AB827,CONTROLES!$A$5:$Y$297,2,FALSE),"")</f>
        <v/>
      </c>
      <c r="AM827" s="63"/>
      <c r="AN827" s="63"/>
      <c r="AO827" s="163" t="str">
        <f>IFERROR(VLOOKUP(Y827,CONTROLES!$A$6:$Y$25,24,FALSE),"")</f>
        <v/>
      </c>
      <c r="AP827" s="163" t="str">
        <f>IFERROR(VLOOKUP(Z827,CONTROLES!$A$6:$Y$25,24,FALSE),"")</f>
        <v/>
      </c>
      <c r="AQ827" s="163" t="str">
        <f>IFERROR(VLOOKUP(AA827,CONTROLES!$A$6:$Y$25,24,FALSE),"")</f>
        <v/>
      </c>
      <c r="AR827" s="163" t="str">
        <f>IFERROR(VLOOKUP(AB827,CONTROLES!$A$6:$Y$25,24,FALSE),"")</f>
        <v/>
      </c>
      <c r="AS827" s="72" t="str">
        <f>IFERROR(VLOOKUP(Y827,CONTROLES!$A$6:$Y$25,5,FALSE),"")</f>
        <v/>
      </c>
      <c r="AT827" s="72" t="str">
        <f>IFERROR(VLOOKUP(Z827,CONTROLES!$A$6:$Y$25,5,FALSE),"")</f>
        <v/>
      </c>
      <c r="AU827" s="72" t="str">
        <f>IFERROR(VLOOKUP(AA827,CONTROLES!$A$6:$Y$25,5,FALSE),"")</f>
        <v/>
      </c>
      <c r="AV827" s="72" t="str">
        <f>IFERROR(VLOOKUP(AB827,CONTROLES!$A$6:$Y$25,5,FALSE),"")</f>
        <v/>
      </c>
      <c r="AW827" s="143">
        <f t="shared" si="291"/>
        <v>0</v>
      </c>
      <c r="AX827" s="143">
        <f t="shared" si="292"/>
        <v>0</v>
      </c>
      <c r="AY827" s="523"/>
      <c r="AZ827" s="510"/>
      <c r="BA827" s="507"/>
      <c r="BB827" s="508"/>
      <c r="BC827" s="510"/>
      <c r="BD827" s="512"/>
      <c r="BE827" s="493"/>
      <c r="BF827" s="643"/>
      <c r="BG827" s="645"/>
      <c r="BH827" s="533"/>
      <c r="BI827" s="514"/>
      <c r="BJ827" s="516"/>
      <c r="BK827" s="516"/>
    </row>
    <row r="828" spans="1:63" ht="14.25" customHeight="1" x14ac:dyDescent="0.25">
      <c r="A828" s="429"/>
      <c r="B828" s="655"/>
      <c r="C828" s="649"/>
      <c r="D828" s="516"/>
      <c r="E828" s="563"/>
      <c r="F828" s="657"/>
      <c r="G828" s="657"/>
      <c r="H828" s="657"/>
      <c r="I828" s="563"/>
      <c r="J828" s="160"/>
      <c r="K828" s="159"/>
      <c r="L828" s="649"/>
      <c r="M828" s="649"/>
      <c r="N828" s="650"/>
      <c r="O828" s="651"/>
      <c r="P828" s="651"/>
      <c r="Q828" s="651"/>
      <c r="R828" s="649"/>
      <c r="S828" s="73"/>
      <c r="T828" s="162">
        <f>IFERROR(VLOOKUP($S828,TABLAS!$A$10:$B$14,2,FALSE),0)</f>
        <v>0</v>
      </c>
      <c r="U828" s="652"/>
      <c r="V828" s="647"/>
      <c r="W828" s="647"/>
      <c r="X828" s="493"/>
      <c r="Y828" s="63"/>
      <c r="Z828" s="63"/>
      <c r="AA828" s="63"/>
      <c r="AB828" s="63"/>
      <c r="AC828" s="63"/>
      <c r="AD828" s="63"/>
      <c r="AE828" s="63"/>
      <c r="AF828" s="63"/>
      <c r="AG828" s="63"/>
      <c r="AH828" s="63"/>
      <c r="AI828" s="63"/>
      <c r="AJ828" s="63"/>
      <c r="AK828" s="63"/>
      <c r="AL828" s="63" t="str">
        <f>IFERROR(VLOOKUP(AB828,CONTROLES!$A$5:$Y$297,2,FALSE),"")</f>
        <v/>
      </c>
      <c r="AM828" s="63"/>
      <c r="AN828" s="63"/>
      <c r="AO828" s="163" t="str">
        <f>IFERROR(VLOOKUP(Y828,CONTROLES!$A$6:$Y$25,24,FALSE),"")</f>
        <v/>
      </c>
      <c r="AP828" s="163" t="str">
        <f>IFERROR(VLOOKUP(Z828,CONTROLES!$A$6:$Y$25,24,FALSE),"")</f>
        <v/>
      </c>
      <c r="AQ828" s="163" t="str">
        <f>IFERROR(VLOOKUP(AA828,CONTROLES!$A$6:$Y$25,24,FALSE),"")</f>
        <v/>
      </c>
      <c r="AR828" s="163" t="str">
        <f>IFERROR(VLOOKUP(AB828,CONTROLES!$A$6:$Y$25,24,FALSE),"")</f>
        <v/>
      </c>
      <c r="AS828" s="72" t="str">
        <f>IFERROR(VLOOKUP(Y828,CONTROLES!$A$6:$Y$25,5,FALSE),"")</f>
        <v/>
      </c>
      <c r="AT828" s="72" t="str">
        <f>IFERROR(VLOOKUP(Z828,CONTROLES!$A$6:$Y$25,5,FALSE),"")</f>
        <v/>
      </c>
      <c r="AU828" s="72" t="str">
        <f>IFERROR(VLOOKUP(AA828,CONTROLES!$A$6:$Y$25,5,FALSE),"")</f>
        <v/>
      </c>
      <c r="AV828" s="72" t="str">
        <f>IFERROR(VLOOKUP(AB828,CONTROLES!$A$6:$Y$25,5,FALSE),"")</f>
        <v/>
      </c>
      <c r="AW828" s="143">
        <f t="shared" si="291"/>
        <v>0</v>
      </c>
      <c r="AX828" s="143">
        <f t="shared" si="292"/>
        <v>0</v>
      </c>
      <c r="AY828" s="523"/>
      <c r="AZ828" s="510"/>
      <c r="BA828" s="507"/>
      <c r="BB828" s="508"/>
      <c r="BC828" s="510"/>
      <c r="BD828" s="512"/>
      <c r="BE828" s="493"/>
      <c r="BF828" s="643"/>
      <c r="BG828" s="645"/>
      <c r="BH828" s="533"/>
      <c r="BI828" s="514"/>
      <c r="BJ828" s="516"/>
      <c r="BK828" s="516"/>
    </row>
    <row r="829" spans="1:63" ht="14.25" customHeight="1" x14ac:dyDescent="0.25">
      <c r="A829" s="429"/>
      <c r="B829" s="656"/>
      <c r="C829" s="649"/>
      <c r="D829" s="516"/>
      <c r="E829" s="562"/>
      <c r="F829" s="657"/>
      <c r="G829" s="657"/>
      <c r="H829" s="657"/>
      <c r="I829" s="562"/>
      <c r="J829" s="160"/>
      <c r="K829" s="159"/>
      <c r="L829" s="649"/>
      <c r="M829" s="649"/>
      <c r="N829" s="650"/>
      <c r="O829" s="651"/>
      <c r="P829" s="651"/>
      <c r="Q829" s="651"/>
      <c r="R829" s="649"/>
      <c r="S829" s="73"/>
      <c r="T829" s="162">
        <f>IFERROR(VLOOKUP($S829,TABLAS!$A$10:$B$14,2,FALSE),0)</f>
        <v>0</v>
      </c>
      <c r="U829" s="652"/>
      <c r="V829" s="647"/>
      <c r="W829" s="647"/>
      <c r="X829" s="493"/>
      <c r="Y829" s="63"/>
      <c r="Z829" s="63"/>
      <c r="AA829" s="63"/>
      <c r="AB829" s="63"/>
      <c r="AC829" s="63"/>
      <c r="AD829" s="63"/>
      <c r="AE829" s="63"/>
      <c r="AF829" s="63"/>
      <c r="AG829" s="63"/>
      <c r="AH829" s="63"/>
      <c r="AI829" s="63"/>
      <c r="AJ829" s="63"/>
      <c r="AK829" s="63"/>
      <c r="AL829" s="63" t="str">
        <f>IFERROR(VLOOKUP(AB829,CONTROLES!$A$5:$Y$297,2,FALSE),"")</f>
        <v/>
      </c>
      <c r="AM829" s="63"/>
      <c r="AN829" s="63"/>
      <c r="AO829" s="163" t="str">
        <f>IFERROR(VLOOKUP(Y829,CONTROLES!$A$6:$Y$25,24,FALSE),"")</f>
        <v/>
      </c>
      <c r="AP829" s="163" t="str">
        <f>IFERROR(VLOOKUP(Z829,CONTROLES!$A$6:$Y$25,24,FALSE),"")</f>
        <v/>
      </c>
      <c r="AQ829" s="163" t="str">
        <f>IFERROR(VLOOKUP(AA829,CONTROLES!$A$6:$Y$25,24,FALSE),"")</f>
        <v/>
      </c>
      <c r="AR829" s="163" t="str">
        <f>IFERROR(VLOOKUP(AB829,CONTROLES!$A$6:$Y$25,24,FALSE),"")</f>
        <v/>
      </c>
      <c r="AS829" s="72" t="str">
        <f>IFERROR(VLOOKUP(Y829,CONTROLES!$A$6:$Y$25,5,FALSE),"")</f>
        <v/>
      </c>
      <c r="AT829" s="72" t="str">
        <f>IFERROR(VLOOKUP(Z829,CONTROLES!$A$6:$Y$25,5,FALSE),"")</f>
        <v/>
      </c>
      <c r="AU829" s="72" t="str">
        <f>IFERROR(VLOOKUP(AA829,CONTROLES!$A$6:$Y$25,5,FALSE),"")</f>
        <v/>
      </c>
      <c r="AV829" s="72" t="str">
        <f>IFERROR(VLOOKUP(AB829,CONTROLES!$A$6:$Y$25,5,FALSE),"")</f>
        <v/>
      </c>
      <c r="AW829" s="143">
        <f t="shared" si="291"/>
        <v>0</v>
      </c>
      <c r="AX829" s="143">
        <f t="shared" si="292"/>
        <v>0</v>
      </c>
      <c r="AY829" s="653"/>
      <c r="AZ829" s="510"/>
      <c r="BA829" s="648"/>
      <c r="BB829" s="508"/>
      <c r="BC829" s="510"/>
      <c r="BD829" s="512"/>
      <c r="BE829" s="493"/>
      <c r="BF829" s="644"/>
      <c r="BG829" s="645"/>
      <c r="BH829" s="646"/>
      <c r="BI829" s="514"/>
      <c r="BJ829" s="516"/>
      <c r="BK829" s="516"/>
    </row>
    <row r="830" spans="1:63" ht="14.25" customHeight="1" x14ac:dyDescent="0.25">
      <c r="A830" s="429">
        <f>A823+1</f>
        <v>118</v>
      </c>
      <c r="B830" s="654" t="s">
        <v>1000</v>
      </c>
      <c r="C830" s="649" t="s">
        <v>534</v>
      </c>
      <c r="D830" s="516" t="s">
        <v>1001</v>
      </c>
      <c r="E830" s="517"/>
      <c r="F830" s="657" t="s">
        <v>132</v>
      </c>
      <c r="G830" s="657" t="s">
        <v>133</v>
      </c>
      <c r="H830" s="657" t="s">
        <v>134</v>
      </c>
      <c r="I830" s="517"/>
      <c r="J830" s="160"/>
      <c r="K830" s="159"/>
      <c r="L830" s="649"/>
      <c r="M830" s="649" t="s">
        <v>160</v>
      </c>
      <c r="N830" s="650" t="s">
        <v>161</v>
      </c>
      <c r="O830" s="651" t="s">
        <v>162</v>
      </c>
      <c r="P830" s="651"/>
      <c r="Q830" s="651"/>
      <c r="R830" s="649" t="s">
        <v>243</v>
      </c>
      <c r="S830" s="73"/>
      <c r="T830" s="162">
        <f>IFERROR(VLOOKUP($S830,TABLAS!$A$10:$B$14,2,FALSE),0)</f>
        <v>0</v>
      </c>
      <c r="U830" s="652"/>
      <c r="V830" s="647">
        <f>IFERROR(VLOOKUP($U830,#REF!,2,FALSE),0)</f>
        <v>0</v>
      </c>
      <c r="W830" s="647">
        <f>MAX($T830:$T836)*V830</f>
        <v>0</v>
      </c>
      <c r="X830" s="493" t="b">
        <f>IF(OR(W830="11",W830="12",W830="21",W830="22",W830="31"),"BAJO",IF(OR(W830="13",W830="23",W830="32",W830="41"),"LEVE",IF(OR(W830="14",W830="15",W830="24",W830="33",W830="43",W830="42",W830="52",W830="51"),"MODERADO",IF(OR(W830="25",W830="34",W830="35",W830="44",W830="45",W830="53",W830="54",W830="55"),"IMPORTANTE"))))</f>
        <v>0</v>
      </c>
      <c r="Y830" s="63"/>
      <c r="Z830" s="63"/>
      <c r="AA830" s="63"/>
      <c r="AB830" s="63"/>
      <c r="AC830" s="63"/>
      <c r="AD830" s="63"/>
      <c r="AE830" s="63"/>
      <c r="AF830" s="63"/>
      <c r="AG830" s="63"/>
      <c r="AH830" s="63"/>
      <c r="AI830" s="63"/>
      <c r="AJ830" s="63"/>
      <c r="AK830" s="63"/>
      <c r="AL830" s="63" t="str">
        <f>IFERROR(VLOOKUP(AB830,CONTROLES!$A$5:$Y$297,2,FALSE),"")</f>
        <v/>
      </c>
      <c r="AM830" s="63"/>
      <c r="AN830" s="63"/>
      <c r="AO830" s="163" t="str">
        <f>IFERROR(VLOOKUP(Y830,CONTROLES!$A$6:$Y$25,24,FALSE),"")</f>
        <v/>
      </c>
      <c r="AP830" s="163" t="str">
        <f>IFERROR(VLOOKUP(Z830,CONTROLES!$A$6:$Y$25,24,FALSE),"")</f>
        <v/>
      </c>
      <c r="AQ830" s="163" t="str">
        <f>IFERROR(VLOOKUP(AA830,CONTROLES!$A$6:$Y$25,24,FALSE),"")</f>
        <v/>
      </c>
      <c r="AR830" s="163" t="str">
        <f>IFERROR(VLOOKUP(AB830,CONTROLES!$A$6:$Y$25,24,FALSE),"")</f>
        <v/>
      </c>
      <c r="AS830" s="72" t="str">
        <f>IFERROR(VLOOKUP(Y830,CONTROLES!$A$6:$Y$25,5,FALSE),"")</f>
        <v/>
      </c>
      <c r="AT830" s="72" t="str">
        <f>IFERROR(VLOOKUP(Z830,CONTROLES!$A$6:$Y$25,5,FALSE),"")</f>
        <v/>
      </c>
      <c r="AU830" s="72" t="str">
        <f>IFERROR(VLOOKUP(AA830,CONTROLES!$A$6:$Y$25,5,FALSE),"")</f>
        <v/>
      </c>
      <c r="AV830" s="72" t="str">
        <f>IFERROR(VLOOKUP(AB830,CONTROLES!$A$6:$Y$25,5,FALSE),"")</f>
        <v/>
      </c>
      <c r="AW830" s="143">
        <f t="shared" si="291"/>
        <v>0</v>
      </c>
      <c r="AX830" s="143">
        <f t="shared" si="292"/>
        <v>0</v>
      </c>
      <c r="AY830" s="522" t="str">
        <f>IF(MAX(AX830:AX836)&gt;MAX(BF830:BF836),"Consecuencia",IF(MAX(AX830:AX836)&gt;MAX(BF830:BF836),"Probabilidad",""))</f>
        <v/>
      </c>
      <c r="AZ830" s="510">
        <f>IF(AY830="Probabilidad",MAX(BF830:BF836),MAX(AX830:AX836))</f>
        <v>0</v>
      </c>
      <c r="BA830" s="506" t="str" cm="1">
        <f t="array" ref="BA830">IF(OR(AY830="Consecuencia",AY830="Probabilidad"),IF(AZ830&lt;CONTROLES!$AA$16:$AB$16,IF(AND(AZ830&gt;=CONTROLES!$AA$15,AZ830&lt;CONTROLES!$AB$15),CONTROLES!$AC$15,IF(AND(AZ830&gt;=CONTROLES!$AA$14,AZ830&lt;CONTROLES!$AB$14),CONTROLES!$AC$14,IF(AND(AZ830&gt;=CONTROLES!$AA$13,AZ830&lt;CONTROLES!$AB$13),CONTROLES!$AC$13,IF(AND(AZ830&gt;=CONTROLES!$AA$12,AZ830&lt;=CONTROLES!$AB$12),CONTROLES!$AC$12))))),"")</f>
        <v/>
      </c>
      <c r="BB830" s="508" t="s">
        <v>144</v>
      </c>
      <c r="BC830" s="510">
        <f>VLOOKUP(BB830,TABLAS!$A$10:$B$14,2,FALSE)</f>
        <v>5</v>
      </c>
      <c r="BD830" s="512" t="s">
        <v>211</v>
      </c>
      <c r="BE830" s="493">
        <f>VLOOKUP(BD830,TABLAS!$A$2:$B$6,2,FALSE)</f>
        <v>2</v>
      </c>
      <c r="BF830" s="642" t="str">
        <f>BC830&amp;BE830</f>
        <v>52</v>
      </c>
      <c r="BG830" s="645" t="str">
        <f>IF(OR(BF830="11",BF830="12",BF830="21",BF830="22",BF830="31"),"BAJO",IF(OR(BF830="13",BF830="23",BF830="32",BF830="41"),"LEVE",IF(OR(BF830="14",BF830="15",BF830="24",BF830="33",BF830="43",BF830="42",BF830="52",BF830="51"),"MODERADO",IF(OR(BF830="25",BF830="34",BF830="35",BF830="44",BF830="45",BF830="53",BF830="54",BF830="55"),"IMPORTANTE",""))))</f>
        <v>MODERADO</v>
      </c>
      <c r="BH830" s="532" t="s">
        <v>148</v>
      </c>
      <c r="BI830" s="514" t="s">
        <v>189</v>
      </c>
      <c r="BJ830" s="516" t="str">
        <f>IF(BH830="SI","NO","SI")</f>
        <v>NO</v>
      </c>
      <c r="BK830" s="516"/>
    </row>
    <row r="831" spans="1:63" ht="14.25" customHeight="1" x14ac:dyDescent="0.25">
      <c r="A831" s="429"/>
      <c r="B831" s="655"/>
      <c r="C831" s="649"/>
      <c r="D831" s="516"/>
      <c r="E831" s="563"/>
      <c r="F831" s="657"/>
      <c r="G831" s="657"/>
      <c r="H831" s="657"/>
      <c r="I831" s="563"/>
      <c r="J831" s="160"/>
      <c r="K831" s="159"/>
      <c r="L831" s="649"/>
      <c r="M831" s="649"/>
      <c r="N831" s="650"/>
      <c r="O831" s="651"/>
      <c r="P831" s="651"/>
      <c r="Q831" s="651"/>
      <c r="R831" s="649"/>
      <c r="S831" s="73"/>
      <c r="T831" s="162">
        <f>IFERROR(VLOOKUP($S831,TABLAS!$A$10:$B$14,2,FALSE),0)</f>
        <v>0</v>
      </c>
      <c r="U831" s="652"/>
      <c r="V831" s="647"/>
      <c r="W831" s="647"/>
      <c r="X831" s="493"/>
      <c r="Y831" s="63"/>
      <c r="Z831" s="63"/>
      <c r="AA831" s="63"/>
      <c r="AB831" s="63"/>
      <c r="AC831" s="63"/>
      <c r="AD831" s="63"/>
      <c r="AE831" s="63"/>
      <c r="AF831" s="63"/>
      <c r="AG831" s="63"/>
      <c r="AH831" s="63"/>
      <c r="AI831" s="63"/>
      <c r="AJ831" s="63"/>
      <c r="AK831" s="63"/>
      <c r="AL831" s="63" t="str">
        <f>IFERROR(VLOOKUP(AB831,CONTROLES!$A$5:$Y$297,2,FALSE),"")</f>
        <v/>
      </c>
      <c r="AM831" s="63"/>
      <c r="AN831" s="63"/>
      <c r="AO831" s="163" t="str">
        <f>IFERROR(VLOOKUP(Y831,CONTROLES!$A$6:$Y$25,24,FALSE),"")</f>
        <v/>
      </c>
      <c r="AP831" s="163" t="str">
        <f>IFERROR(VLOOKUP(Z831,CONTROLES!$A$6:$Y$25,24,FALSE),"")</f>
        <v/>
      </c>
      <c r="AQ831" s="163" t="str">
        <f>IFERROR(VLOOKUP(AA831,CONTROLES!$A$6:$Y$25,24,FALSE),"")</f>
        <v/>
      </c>
      <c r="AR831" s="163" t="str">
        <f>IFERROR(VLOOKUP(AB831,CONTROLES!$A$6:$Y$25,24,FALSE),"")</f>
        <v/>
      </c>
      <c r="AS831" s="72" t="str">
        <f>IFERROR(VLOOKUP(Y831,CONTROLES!$A$6:$Y$25,5,FALSE),"")</f>
        <v/>
      </c>
      <c r="AT831" s="72" t="str">
        <f>IFERROR(VLOOKUP(Z831,CONTROLES!$A$6:$Y$25,5,FALSE),"")</f>
        <v/>
      </c>
      <c r="AU831" s="72" t="str">
        <f>IFERROR(VLOOKUP(AA831,CONTROLES!$A$6:$Y$25,5,FALSE),"")</f>
        <v/>
      </c>
      <c r="AV831" s="72" t="str">
        <f>IFERROR(VLOOKUP(AB831,CONTROLES!$A$6:$Y$25,5,FALSE),"")</f>
        <v/>
      </c>
      <c r="AW831" s="143">
        <f t="shared" si="291"/>
        <v>0</v>
      </c>
      <c r="AX831" s="143">
        <f t="shared" si="292"/>
        <v>0</v>
      </c>
      <c r="AY831" s="523"/>
      <c r="AZ831" s="510"/>
      <c r="BA831" s="507"/>
      <c r="BB831" s="508"/>
      <c r="BC831" s="510"/>
      <c r="BD831" s="512"/>
      <c r="BE831" s="493"/>
      <c r="BF831" s="643"/>
      <c r="BG831" s="645"/>
      <c r="BH831" s="533"/>
      <c r="BI831" s="514"/>
      <c r="BJ831" s="516"/>
      <c r="BK831" s="516"/>
    </row>
    <row r="832" spans="1:63" ht="14.25" customHeight="1" x14ac:dyDescent="0.25">
      <c r="A832" s="429"/>
      <c r="B832" s="655"/>
      <c r="C832" s="649"/>
      <c r="D832" s="516"/>
      <c r="E832" s="563"/>
      <c r="F832" s="657"/>
      <c r="G832" s="657"/>
      <c r="H832" s="657"/>
      <c r="I832" s="563"/>
      <c r="J832" s="160"/>
      <c r="K832" s="159"/>
      <c r="L832" s="649"/>
      <c r="M832" s="649"/>
      <c r="N832" s="650"/>
      <c r="O832" s="651"/>
      <c r="P832" s="651"/>
      <c r="Q832" s="651"/>
      <c r="R832" s="649"/>
      <c r="S832" s="73"/>
      <c r="T832" s="162">
        <f>IFERROR(VLOOKUP($S832,TABLAS!$A$10:$B$14,2,FALSE),0)</f>
        <v>0</v>
      </c>
      <c r="U832" s="652"/>
      <c r="V832" s="647"/>
      <c r="W832" s="647"/>
      <c r="X832" s="493"/>
      <c r="Y832" s="63"/>
      <c r="Z832" s="63"/>
      <c r="AA832" s="63"/>
      <c r="AB832" s="63"/>
      <c r="AC832" s="63"/>
      <c r="AD832" s="63"/>
      <c r="AE832" s="63"/>
      <c r="AF832" s="63"/>
      <c r="AG832" s="63"/>
      <c r="AH832" s="63"/>
      <c r="AI832" s="63"/>
      <c r="AJ832" s="63"/>
      <c r="AK832" s="63"/>
      <c r="AL832" s="63" t="str">
        <f>IFERROR(VLOOKUP(AB832,CONTROLES!$A$5:$Y$297,2,FALSE),"")</f>
        <v/>
      </c>
      <c r="AM832" s="63"/>
      <c r="AN832" s="63"/>
      <c r="AO832" s="163" t="str">
        <f>IFERROR(VLOOKUP(Y832,CONTROLES!$A$6:$Y$25,24,FALSE),"")</f>
        <v/>
      </c>
      <c r="AP832" s="163" t="str">
        <f>IFERROR(VLOOKUP(Z832,CONTROLES!$A$6:$Y$25,24,FALSE),"")</f>
        <v/>
      </c>
      <c r="AQ832" s="163" t="str">
        <f>IFERROR(VLOOKUP(AA832,CONTROLES!$A$6:$Y$25,24,FALSE),"")</f>
        <v/>
      </c>
      <c r="AR832" s="163" t="str">
        <f>IFERROR(VLOOKUP(AB832,CONTROLES!$A$6:$Y$25,24,FALSE),"")</f>
        <v/>
      </c>
      <c r="AS832" s="72" t="str">
        <f>IFERROR(VLOOKUP(Y832,CONTROLES!$A$6:$Y$25,5,FALSE),"")</f>
        <v/>
      </c>
      <c r="AT832" s="72" t="str">
        <f>IFERROR(VLOOKUP(Z832,CONTROLES!$A$6:$Y$25,5,FALSE),"")</f>
        <v/>
      </c>
      <c r="AU832" s="72" t="str">
        <f>IFERROR(VLOOKUP(AA832,CONTROLES!$A$6:$Y$25,5,FALSE),"")</f>
        <v/>
      </c>
      <c r="AV832" s="72" t="str">
        <f>IFERROR(VLOOKUP(AB832,CONTROLES!$A$6:$Y$25,5,FALSE),"")</f>
        <v/>
      </c>
      <c r="AW832" s="143">
        <f t="shared" si="291"/>
        <v>0</v>
      </c>
      <c r="AX832" s="143">
        <f t="shared" si="292"/>
        <v>0</v>
      </c>
      <c r="AY832" s="523"/>
      <c r="AZ832" s="510"/>
      <c r="BA832" s="507"/>
      <c r="BB832" s="508"/>
      <c r="BC832" s="510"/>
      <c r="BD832" s="512"/>
      <c r="BE832" s="493"/>
      <c r="BF832" s="643"/>
      <c r="BG832" s="645"/>
      <c r="BH832" s="533"/>
      <c r="BI832" s="514"/>
      <c r="BJ832" s="516"/>
      <c r="BK832" s="516"/>
    </row>
    <row r="833" spans="1:63" ht="14.25" customHeight="1" x14ac:dyDescent="0.25">
      <c r="A833" s="429"/>
      <c r="B833" s="655"/>
      <c r="C833" s="649"/>
      <c r="D833" s="516"/>
      <c r="E833" s="563"/>
      <c r="F833" s="657"/>
      <c r="G833" s="657"/>
      <c r="H833" s="657"/>
      <c r="I833" s="563"/>
      <c r="J833" s="160"/>
      <c r="K833" s="159"/>
      <c r="L833" s="649"/>
      <c r="M833" s="649"/>
      <c r="N833" s="650"/>
      <c r="O833" s="651"/>
      <c r="P833" s="651"/>
      <c r="Q833" s="651"/>
      <c r="R833" s="649"/>
      <c r="S833" s="73"/>
      <c r="T833" s="162">
        <f>IFERROR(VLOOKUP($S833,TABLAS!$A$10:$B$14,2,FALSE),0)</f>
        <v>0</v>
      </c>
      <c r="U833" s="652"/>
      <c r="V833" s="647"/>
      <c r="W833" s="647"/>
      <c r="X833" s="493"/>
      <c r="Y833" s="63"/>
      <c r="Z833" s="63"/>
      <c r="AA833" s="63"/>
      <c r="AB833" s="63"/>
      <c r="AC833" s="63"/>
      <c r="AD833" s="63"/>
      <c r="AE833" s="63"/>
      <c r="AF833" s="63"/>
      <c r="AG833" s="63"/>
      <c r="AH833" s="63"/>
      <c r="AI833" s="63"/>
      <c r="AJ833" s="63"/>
      <c r="AK833" s="63"/>
      <c r="AL833" s="63" t="str">
        <f>IFERROR(VLOOKUP(AB833,CONTROLES!$A$5:$Y$297,2,FALSE),"")</f>
        <v/>
      </c>
      <c r="AM833" s="63"/>
      <c r="AN833" s="63"/>
      <c r="AO833" s="163" t="str">
        <f>IFERROR(VLOOKUP(Y833,CONTROLES!$A$6:$Y$25,24,FALSE),"")</f>
        <v/>
      </c>
      <c r="AP833" s="163" t="str">
        <f>IFERROR(VLOOKUP(Z833,CONTROLES!$A$6:$Y$25,24,FALSE),"")</f>
        <v/>
      </c>
      <c r="AQ833" s="163" t="str">
        <f>IFERROR(VLOOKUP(AA833,CONTROLES!$A$6:$Y$25,24,FALSE),"")</f>
        <v/>
      </c>
      <c r="AR833" s="163" t="str">
        <f>IFERROR(VLOOKUP(AB833,CONTROLES!$A$6:$Y$25,24,FALSE),"")</f>
        <v/>
      </c>
      <c r="AS833" s="72" t="str">
        <f>IFERROR(VLOOKUP(Y833,CONTROLES!$A$6:$Y$25,5,FALSE),"")</f>
        <v/>
      </c>
      <c r="AT833" s="72" t="str">
        <f>IFERROR(VLOOKUP(Z833,CONTROLES!$A$6:$Y$25,5,FALSE),"")</f>
        <v/>
      </c>
      <c r="AU833" s="72" t="str">
        <f>IFERROR(VLOOKUP(AA833,CONTROLES!$A$6:$Y$25,5,FALSE),"")</f>
        <v/>
      </c>
      <c r="AV833" s="72" t="str">
        <f>IFERROR(VLOOKUP(AB833,CONTROLES!$A$6:$Y$25,5,FALSE),"")</f>
        <v/>
      </c>
      <c r="AW833" s="143">
        <f t="shared" si="291"/>
        <v>0</v>
      </c>
      <c r="AX833" s="143">
        <f t="shared" si="292"/>
        <v>0</v>
      </c>
      <c r="AY833" s="523"/>
      <c r="AZ833" s="510"/>
      <c r="BA833" s="507"/>
      <c r="BB833" s="508"/>
      <c r="BC833" s="510"/>
      <c r="BD833" s="512"/>
      <c r="BE833" s="493"/>
      <c r="BF833" s="643"/>
      <c r="BG833" s="645"/>
      <c r="BH833" s="533"/>
      <c r="BI833" s="514"/>
      <c r="BJ833" s="516"/>
      <c r="BK833" s="516"/>
    </row>
    <row r="834" spans="1:63" ht="14.25" customHeight="1" x14ac:dyDescent="0.25">
      <c r="A834" s="429"/>
      <c r="B834" s="655"/>
      <c r="C834" s="649"/>
      <c r="D834" s="516"/>
      <c r="E834" s="563"/>
      <c r="F834" s="657"/>
      <c r="G834" s="657"/>
      <c r="H834" s="657"/>
      <c r="I834" s="563"/>
      <c r="J834" s="160"/>
      <c r="K834" s="159"/>
      <c r="L834" s="649"/>
      <c r="M834" s="649"/>
      <c r="N834" s="650"/>
      <c r="O834" s="651"/>
      <c r="P834" s="651"/>
      <c r="Q834" s="651"/>
      <c r="R834" s="649"/>
      <c r="S834" s="73"/>
      <c r="T834" s="162">
        <f>IFERROR(VLOOKUP($S834,TABLAS!$A$10:$B$14,2,FALSE),0)</f>
        <v>0</v>
      </c>
      <c r="U834" s="652"/>
      <c r="V834" s="647"/>
      <c r="W834" s="647"/>
      <c r="X834" s="493"/>
      <c r="Y834" s="63"/>
      <c r="Z834" s="63"/>
      <c r="AA834" s="63"/>
      <c r="AB834" s="63"/>
      <c r="AC834" s="63"/>
      <c r="AD834" s="63"/>
      <c r="AE834" s="63"/>
      <c r="AF834" s="63"/>
      <c r="AG834" s="63"/>
      <c r="AH834" s="63"/>
      <c r="AI834" s="63"/>
      <c r="AJ834" s="63"/>
      <c r="AK834" s="63"/>
      <c r="AL834" s="63" t="str">
        <f>IFERROR(VLOOKUP(AB834,CONTROLES!$A$5:$Y$297,2,FALSE),"")</f>
        <v/>
      </c>
      <c r="AM834" s="63"/>
      <c r="AN834" s="63"/>
      <c r="AO834" s="163" t="str">
        <f>IFERROR(VLOOKUP(Y834,CONTROLES!$A$6:$Y$25,24,FALSE),"")</f>
        <v/>
      </c>
      <c r="AP834" s="163" t="str">
        <f>IFERROR(VLOOKUP(Z834,CONTROLES!$A$6:$Y$25,24,FALSE),"")</f>
        <v/>
      </c>
      <c r="AQ834" s="163" t="str">
        <f>IFERROR(VLOOKUP(AA834,CONTROLES!$A$6:$Y$25,24,FALSE),"")</f>
        <v/>
      </c>
      <c r="AR834" s="163" t="str">
        <f>IFERROR(VLOOKUP(AB834,CONTROLES!$A$6:$Y$25,24,FALSE),"")</f>
        <v/>
      </c>
      <c r="AS834" s="72" t="str">
        <f>IFERROR(VLOOKUP(Y834,CONTROLES!$A$6:$Y$25,5,FALSE),"")</f>
        <v/>
      </c>
      <c r="AT834" s="72" t="str">
        <f>IFERROR(VLOOKUP(Z834,CONTROLES!$A$6:$Y$25,5,FALSE),"")</f>
        <v/>
      </c>
      <c r="AU834" s="72" t="str">
        <f>IFERROR(VLOOKUP(AA834,CONTROLES!$A$6:$Y$25,5,FALSE),"")</f>
        <v/>
      </c>
      <c r="AV834" s="72" t="str">
        <f>IFERROR(VLOOKUP(AB834,CONTROLES!$A$6:$Y$25,5,FALSE),"")</f>
        <v/>
      </c>
      <c r="AW834" s="143">
        <f t="shared" si="291"/>
        <v>0</v>
      </c>
      <c r="AX834" s="143">
        <f t="shared" si="292"/>
        <v>0</v>
      </c>
      <c r="AY834" s="523"/>
      <c r="AZ834" s="510"/>
      <c r="BA834" s="507"/>
      <c r="BB834" s="508"/>
      <c r="BC834" s="510"/>
      <c r="BD834" s="512"/>
      <c r="BE834" s="493"/>
      <c r="BF834" s="643"/>
      <c r="BG834" s="645"/>
      <c r="BH834" s="533"/>
      <c r="BI834" s="514"/>
      <c r="BJ834" s="516"/>
      <c r="BK834" s="516"/>
    </row>
    <row r="835" spans="1:63" ht="14.25" customHeight="1" x14ac:dyDescent="0.25">
      <c r="A835" s="429"/>
      <c r="B835" s="655"/>
      <c r="C835" s="649"/>
      <c r="D835" s="516"/>
      <c r="E835" s="563"/>
      <c r="F835" s="657"/>
      <c r="G835" s="657"/>
      <c r="H835" s="657"/>
      <c r="I835" s="563"/>
      <c r="J835" s="160"/>
      <c r="K835" s="159"/>
      <c r="L835" s="649"/>
      <c r="M835" s="649"/>
      <c r="N835" s="650"/>
      <c r="O835" s="651"/>
      <c r="P835" s="651"/>
      <c r="Q835" s="651"/>
      <c r="R835" s="649"/>
      <c r="S835" s="73"/>
      <c r="T835" s="162">
        <f>IFERROR(VLOOKUP($S835,TABLAS!$A$10:$B$14,2,FALSE),0)</f>
        <v>0</v>
      </c>
      <c r="U835" s="652"/>
      <c r="V835" s="647"/>
      <c r="W835" s="647"/>
      <c r="X835" s="493"/>
      <c r="Y835" s="63"/>
      <c r="Z835" s="63"/>
      <c r="AA835" s="63"/>
      <c r="AB835" s="63"/>
      <c r="AC835" s="63"/>
      <c r="AD835" s="63"/>
      <c r="AE835" s="63"/>
      <c r="AF835" s="63"/>
      <c r="AG835" s="63"/>
      <c r="AH835" s="63"/>
      <c r="AI835" s="63"/>
      <c r="AJ835" s="63"/>
      <c r="AK835" s="63"/>
      <c r="AL835" s="63" t="str">
        <f>IFERROR(VLOOKUP(AB835,CONTROLES!$A$5:$Y$297,2,FALSE),"")</f>
        <v/>
      </c>
      <c r="AM835" s="63"/>
      <c r="AN835" s="63"/>
      <c r="AO835" s="163" t="str">
        <f>IFERROR(VLOOKUP(Y835,CONTROLES!$A$6:$Y$25,24,FALSE),"")</f>
        <v/>
      </c>
      <c r="AP835" s="163" t="str">
        <f>IFERROR(VLOOKUP(Z835,CONTROLES!$A$6:$Y$25,24,FALSE),"")</f>
        <v/>
      </c>
      <c r="AQ835" s="163" t="str">
        <f>IFERROR(VLOOKUP(AA835,CONTROLES!$A$6:$Y$25,24,FALSE),"")</f>
        <v/>
      </c>
      <c r="AR835" s="163" t="str">
        <f>IFERROR(VLOOKUP(AB835,CONTROLES!$A$6:$Y$25,24,FALSE),"")</f>
        <v/>
      </c>
      <c r="AS835" s="72" t="str">
        <f>IFERROR(VLOOKUP(Y835,CONTROLES!$A$6:$Y$25,5,FALSE),"")</f>
        <v/>
      </c>
      <c r="AT835" s="72" t="str">
        <f>IFERROR(VLOOKUP(Z835,CONTROLES!$A$6:$Y$25,5,FALSE),"")</f>
        <v/>
      </c>
      <c r="AU835" s="72" t="str">
        <f>IFERROR(VLOOKUP(AA835,CONTROLES!$A$6:$Y$25,5,FALSE),"")</f>
        <v/>
      </c>
      <c r="AV835" s="72" t="str">
        <f>IFERROR(VLOOKUP(AB835,CONTROLES!$A$6:$Y$25,5,FALSE),"")</f>
        <v/>
      </c>
      <c r="AW835" s="143">
        <f t="shared" si="291"/>
        <v>0</v>
      </c>
      <c r="AX835" s="143">
        <f t="shared" si="292"/>
        <v>0</v>
      </c>
      <c r="AY835" s="523"/>
      <c r="AZ835" s="510"/>
      <c r="BA835" s="507"/>
      <c r="BB835" s="508"/>
      <c r="BC835" s="510"/>
      <c r="BD835" s="512"/>
      <c r="BE835" s="493"/>
      <c r="BF835" s="643"/>
      <c r="BG835" s="645"/>
      <c r="BH835" s="533"/>
      <c r="BI835" s="514"/>
      <c r="BJ835" s="516"/>
      <c r="BK835" s="516"/>
    </row>
    <row r="836" spans="1:63" ht="14.25" customHeight="1" x14ac:dyDescent="0.25">
      <c r="A836" s="429"/>
      <c r="B836" s="656"/>
      <c r="C836" s="649"/>
      <c r="D836" s="516"/>
      <c r="E836" s="562"/>
      <c r="F836" s="657"/>
      <c r="G836" s="657"/>
      <c r="H836" s="657"/>
      <c r="I836" s="562"/>
      <c r="J836" s="160"/>
      <c r="K836" s="159"/>
      <c r="L836" s="649"/>
      <c r="M836" s="649"/>
      <c r="N836" s="650"/>
      <c r="O836" s="651"/>
      <c r="P836" s="651"/>
      <c r="Q836" s="651"/>
      <c r="R836" s="649"/>
      <c r="S836" s="73"/>
      <c r="T836" s="162">
        <f>IFERROR(VLOOKUP($S836,TABLAS!$A$10:$B$14,2,FALSE),0)</f>
        <v>0</v>
      </c>
      <c r="U836" s="652"/>
      <c r="V836" s="647"/>
      <c r="W836" s="647"/>
      <c r="X836" s="493"/>
      <c r="Y836" s="63"/>
      <c r="Z836" s="63"/>
      <c r="AA836" s="63"/>
      <c r="AB836" s="63"/>
      <c r="AC836" s="63"/>
      <c r="AD836" s="63"/>
      <c r="AE836" s="63"/>
      <c r="AF836" s="63"/>
      <c r="AG836" s="63"/>
      <c r="AH836" s="63"/>
      <c r="AI836" s="63"/>
      <c r="AJ836" s="63"/>
      <c r="AK836" s="63"/>
      <c r="AL836" s="63" t="str">
        <f>IFERROR(VLOOKUP(AB836,CONTROLES!$A$5:$Y$297,2,FALSE),"")</f>
        <v/>
      </c>
      <c r="AM836" s="63"/>
      <c r="AN836" s="63"/>
      <c r="AO836" s="163" t="str">
        <f>IFERROR(VLOOKUP(Y836,CONTROLES!$A$6:$Y$25,24,FALSE),"")</f>
        <v/>
      </c>
      <c r="AP836" s="163" t="str">
        <f>IFERROR(VLOOKUP(Z836,CONTROLES!$A$6:$Y$25,24,FALSE),"")</f>
        <v/>
      </c>
      <c r="AQ836" s="163" t="str">
        <f>IFERROR(VLOOKUP(AA836,CONTROLES!$A$6:$Y$25,24,FALSE),"")</f>
        <v/>
      </c>
      <c r="AR836" s="163" t="str">
        <f>IFERROR(VLOOKUP(AB836,CONTROLES!$A$6:$Y$25,24,FALSE),"")</f>
        <v/>
      </c>
      <c r="AS836" s="72" t="str">
        <f>IFERROR(VLOOKUP(Y836,CONTROLES!$A$6:$Y$25,5,FALSE),"")</f>
        <v/>
      </c>
      <c r="AT836" s="72" t="str">
        <f>IFERROR(VLOOKUP(Z836,CONTROLES!$A$6:$Y$25,5,FALSE),"")</f>
        <v/>
      </c>
      <c r="AU836" s="72" t="str">
        <f>IFERROR(VLOOKUP(AA836,CONTROLES!$A$6:$Y$25,5,FALSE),"")</f>
        <v/>
      </c>
      <c r="AV836" s="72" t="str">
        <f>IFERROR(VLOOKUP(AB836,CONTROLES!$A$6:$Y$25,5,FALSE),"")</f>
        <v/>
      </c>
      <c r="AW836" s="143">
        <f t="shared" si="291"/>
        <v>0</v>
      </c>
      <c r="AX836" s="143">
        <f t="shared" si="292"/>
        <v>0</v>
      </c>
      <c r="AY836" s="653"/>
      <c r="AZ836" s="510"/>
      <c r="BA836" s="648"/>
      <c r="BB836" s="508"/>
      <c r="BC836" s="510"/>
      <c r="BD836" s="512"/>
      <c r="BE836" s="493"/>
      <c r="BF836" s="644"/>
      <c r="BG836" s="645"/>
      <c r="BH836" s="646"/>
      <c r="BI836" s="514"/>
      <c r="BJ836" s="516"/>
      <c r="BK836" s="516"/>
    </row>
    <row r="837" spans="1:63" ht="14.25" customHeight="1" x14ac:dyDescent="0.25">
      <c r="A837" s="429">
        <f>A830+1</f>
        <v>119</v>
      </c>
      <c r="B837" s="654" t="s">
        <v>1002</v>
      </c>
      <c r="C837" s="649" t="s">
        <v>534</v>
      </c>
      <c r="D837" s="516" t="s">
        <v>1003</v>
      </c>
      <c r="E837" s="517"/>
      <c r="F837" s="657" t="s">
        <v>132</v>
      </c>
      <c r="G837" s="657" t="s">
        <v>133</v>
      </c>
      <c r="H837" s="657" t="s">
        <v>134</v>
      </c>
      <c r="I837" s="517"/>
      <c r="J837" s="160"/>
      <c r="K837" s="159"/>
      <c r="L837" s="649"/>
      <c r="M837" s="649" t="s">
        <v>160</v>
      </c>
      <c r="N837" s="650" t="s">
        <v>161</v>
      </c>
      <c r="O837" s="651" t="s">
        <v>162</v>
      </c>
      <c r="P837" s="651"/>
      <c r="Q837" s="651"/>
      <c r="R837" s="649" t="s">
        <v>243</v>
      </c>
      <c r="S837" s="73"/>
      <c r="T837" s="162">
        <f>IFERROR(VLOOKUP($S837,TABLAS!$A$10:$B$14,2,FALSE),0)</f>
        <v>0</v>
      </c>
      <c r="U837" s="652"/>
      <c r="V837" s="647">
        <f>IFERROR(VLOOKUP($U837,#REF!,2,FALSE),0)</f>
        <v>0</v>
      </c>
      <c r="W837" s="647">
        <f>MAX($T837:$T843)*V837</f>
        <v>0</v>
      </c>
      <c r="X837" s="493" t="b">
        <f>IF(OR(W837="11",W837="12",W837="21",W837="22",W837="31"),"BAJO",IF(OR(W837="13",W837="23",W837="32",W837="41"),"LEVE",IF(OR(W837="14",W837="15",W837="24",W837="33",W837="43",W837="42",W837="52",W837="51"),"MODERADO",IF(OR(W837="25",W837="34",W837="35",W837="44",W837="45",W837="53",W837="54",W837="55"),"IMPORTANTE"))))</f>
        <v>0</v>
      </c>
      <c r="Y837" s="63"/>
      <c r="Z837" s="63"/>
      <c r="AA837" s="63"/>
      <c r="AB837" s="63"/>
      <c r="AC837" s="63"/>
      <c r="AD837" s="63"/>
      <c r="AE837" s="63"/>
      <c r="AF837" s="63"/>
      <c r="AG837" s="63"/>
      <c r="AH837" s="63"/>
      <c r="AI837" s="63"/>
      <c r="AJ837" s="63"/>
      <c r="AK837" s="63"/>
      <c r="AL837" s="63" t="str">
        <f>IFERROR(VLOOKUP(AB837,CONTROLES!$A$5:$Y$297,2,FALSE),"")</f>
        <v/>
      </c>
      <c r="AM837" s="63"/>
      <c r="AN837" s="63"/>
      <c r="AO837" s="163" t="str">
        <f>IFERROR(VLOOKUP(Y837,CONTROLES!$A$6:$Y$25,24,FALSE),"")</f>
        <v/>
      </c>
      <c r="AP837" s="163" t="str">
        <f>IFERROR(VLOOKUP(Z837,CONTROLES!$A$6:$Y$25,24,FALSE),"")</f>
        <v/>
      </c>
      <c r="AQ837" s="163" t="str">
        <f>IFERROR(VLOOKUP(AA837,CONTROLES!$A$6:$Y$25,24,FALSE),"")</f>
        <v/>
      </c>
      <c r="AR837" s="163" t="str">
        <f>IFERROR(VLOOKUP(AB837,CONTROLES!$A$6:$Y$25,24,FALSE),"")</f>
        <v/>
      </c>
      <c r="AS837" s="72" t="str">
        <f>IFERROR(VLOOKUP(Y837,CONTROLES!$A$6:$Y$25,5,FALSE),"")</f>
        <v/>
      </c>
      <c r="AT837" s="72" t="str">
        <f>IFERROR(VLOOKUP(Z837,CONTROLES!$A$6:$Y$25,5,FALSE),"")</f>
        <v/>
      </c>
      <c r="AU837" s="72" t="str">
        <f>IFERROR(VLOOKUP(AA837,CONTROLES!$A$6:$Y$25,5,FALSE),"")</f>
        <v/>
      </c>
      <c r="AV837" s="72" t="str">
        <f>IFERROR(VLOOKUP(AB837,CONTROLES!$A$6:$Y$25,5,FALSE),"")</f>
        <v/>
      </c>
      <c r="AW837" s="143">
        <f t="shared" si="291"/>
        <v>0</v>
      </c>
      <c r="AX837" s="143">
        <f t="shared" si="292"/>
        <v>0</v>
      </c>
      <c r="AY837" s="522" t="str">
        <f>IF(MAX(AX837:AX843)&gt;MAX(BF837:BF843),"Consecuencia",IF(MAX(AX837:AX843)&gt;MAX(BF837:BF843),"Probabilidad",""))</f>
        <v/>
      </c>
      <c r="AZ837" s="510">
        <f>IF(AY837="Probabilidad",MAX(BF837:BF843),MAX(AX837:AX843))</f>
        <v>0</v>
      </c>
      <c r="BA837" s="506" t="str" cm="1">
        <f t="array" ref="BA837">IF(OR(AY837="Consecuencia",AY837="Probabilidad"),IF(AZ837&lt;CONTROLES!$AA$16:$AB$16,IF(AND(AZ837&gt;=CONTROLES!$AA$15,AZ837&lt;CONTROLES!$AB$15),CONTROLES!$AC$15,IF(AND(AZ837&gt;=CONTROLES!$AA$14,AZ837&lt;CONTROLES!$AB$14),CONTROLES!$AC$14,IF(AND(AZ837&gt;=CONTROLES!$AA$13,AZ837&lt;CONTROLES!$AB$13),CONTROLES!$AC$13,IF(AND(AZ837&gt;=CONTROLES!$AA$12,AZ837&lt;=CONTROLES!$AB$12),CONTROLES!$AC$12))))),"")</f>
        <v/>
      </c>
      <c r="BB837" s="508" t="s">
        <v>144</v>
      </c>
      <c r="BC837" s="510">
        <f>VLOOKUP(BB837,TABLAS!$A$10:$B$14,2,FALSE)</f>
        <v>5</v>
      </c>
      <c r="BD837" s="512" t="s">
        <v>211</v>
      </c>
      <c r="BE837" s="493">
        <f>VLOOKUP(BD837,TABLAS!$A$2:$B$6,2,FALSE)</f>
        <v>2</v>
      </c>
      <c r="BF837" s="642" t="str">
        <f>BC837&amp;BE837</f>
        <v>52</v>
      </c>
      <c r="BG837" s="645" t="str">
        <f>IF(OR(BF837="11",BF837="12",BF837="21",BF837="22",BF837="31"),"BAJO",IF(OR(BF837="13",BF837="23",BF837="32",BF837="41"),"LEVE",IF(OR(BF837="14",BF837="15",BF837="24",BF837="33",BF837="43",BF837="42",BF837="52",BF837="51"),"MODERADO",IF(OR(BF837="25",BF837="34",BF837="35",BF837="44",BF837="45",BF837="53",BF837="54",BF837="55"),"IMPORTANTE",""))))</f>
        <v>MODERADO</v>
      </c>
      <c r="BH837" s="532" t="s">
        <v>148</v>
      </c>
      <c r="BI837" s="514" t="s">
        <v>189</v>
      </c>
      <c r="BJ837" s="516" t="str">
        <f>IF(BH837="SI","NO","SI")</f>
        <v>NO</v>
      </c>
      <c r="BK837" s="516"/>
    </row>
    <row r="838" spans="1:63" ht="14.25" customHeight="1" x14ac:dyDescent="0.25">
      <c r="A838" s="429"/>
      <c r="B838" s="655"/>
      <c r="C838" s="649"/>
      <c r="D838" s="516"/>
      <c r="E838" s="563"/>
      <c r="F838" s="657"/>
      <c r="G838" s="657"/>
      <c r="H838" s="657"/>
      <c r="I838" s="563"/>
      <c r="J838" s="160"/>
      <c r="K838" s="159"/>
      <c r="L838" s="649"/>
      <c r="M838" s="649"/>
      <c r="N838" s="650"/>
      <c r="O838" s="651"/>
      <c r="P838" s="651"/>
      <c r="Q838" s="651"/>
      <c r="R838" s="649"/>
      <c r="S838" s="73"/>
      <c r="T838" s="162">
        <f>IFERROR(VLOOKUP($S838,TABLAS!$A$10:$B$14,2,FALSE),0)</f>
        <v>0</v>
      </c>
      <c r="U838" s="652"/>
      <c r="V838" s="647"/>
      <c r="W838" s="647"/>
      <c r="X838" s="493"/>
      <c r="Y838" s="63"/>
      <c r="Z838" s="63"/>
      <c r="AA838" s="63"/>
      <c r="AB838" s="63"/>
      <c r="AC838" s="63"/>
      <c r="AD838" s="63"/>
      <c r="AE838" s="63"/>
      <c r="AF838" s="63"/>
      <c r="AG838" s="63"/>
      <c r="AH838" s="63"/>
      <c r="AI838" s="63"/>
      <c r="AJ838" s="63"/>
      <c r="AK838" s="63"/>
      <c r="AL838" s="63" t="str">
        <f>IFERROR(VLOOKUP(AB838,CONTROLES!$A$5:$Y$297,2,FALSE),"")</f>
        <v/>
      </c>
      <c r="AM838" s="63"/>
      <c r="AN838" s="63"/>
      <c r="AO838" s="163" t="str">
        <f>IFERROR(VLOOKUP(Y838,CONTROLES!$A$6:$Y$25,24,FALSE),"")</f>
        <v/>
      </c>
      <c r="AP838" s="163" t="str">
        <f>IFERROR(VLOOKUP(Z838,CONTROLES!$A$6:$Y$25,24,FALSE),"")</f>
        <v/>
      </c>
      <c r="AQ838" s="163" t="str">
        <f>IFERROR(VLOOKUP(AA838,CONTROLES!$A$6:$Y$25,24,FALSE),"")</f>
        <v/>
      </c>
      <c r="AR838" s="163" t="str">
        <f>IFERROR(VLOOKUP(AB838,CONTROLES!$A$6:$Y$25,24,FALSE),"")</f>
        <v/>
      </c>
      <c r="AS838" s="72" t="str">
        <f>IFERROR(VLOOKUP(Y838,CONTROLES!$A$6:$Y$25,5,FALSE),"")</f>
        <v/>
      </c>
      <c r="AT838" s="72" t="str">
        <f>IFERROR(VLOOKUP(Z838,CONTROLES!$A$6:$Y$25,5,FALSE),"")</f>
        <v/>
      </c>
      <c r="AU838" s="72" t="str">
        <f>IFERROR(VLOOKUP(AA838,CONTROLES!$A$6:$Y$25,5,FALSE),"")</f>
        <v/>
      </c>
      <c r="AV838" s="72" t="str">
        <f>IFERROR(VLOOKUP(AB838,CONTROLES!$A$6:$Y$25,5,FALSE),"")</f>
        <v/>
      </c>
      <c r="AW838" s="143">
        <f t="shared" si="291"/>
        <v>0</v>
      </c>
      <c r="AX838" s="143">
        <f t="shared" si="292"/>
        <v>0</v>
      </c>
      <c r="AY838" s="523"/>
      <c r="AZ838" s="510"/>
      <c r="BA838" s="507"/>
      <c r="BB838" s="508"/>
      <c r="BC838" s="510"/>
      <c r="BD838" s="512"/>
      <c r="BE838" s="493"/>
      <c r="BF838" s="643"/>
      <c r="BG838" s="645"/>
      <c r="BH838" s="533"/>
      <c r="BI838" s="514"/>
      <c r="BJ838" s="516"/>
      <c r="BK838" s="516"/>
    </row>
    <row r="839" spans="1:63" ht="14.25" customHeight="1" x14ac:dyDescent="0.25">
      <c r="A839" s="429"/>
      <c r="B839" s="655"/>
      <c r="C839" s="649"/>
      <c r="D839" s="516"/>
      <c r="E839" s="563"/>
      <c r="F839" s="657"/>
      <c r="G839" s="657"/>
      <c r="H839" s="657"/>
      <c r="I839" s="563"/>
      <c r="J839" s="160"/>
      <c r="K839" s="159"/>
      <c r="L839" s="649"/>
      <c r="M839" s="649"/>
      <c r="N839" s="650"/>
      <c r="O839" s="651"/>
      <c r="P839" s="651"/>
      <c r="Q839" s="651"/>
      <c r="R839" s="649"/>
      <c r="S839" s="73"/>
      <c r="T839" s="162">
        <f>IFERROR(VLOOKUP($S839,TABLAS!$A$10:$B$14,2,FALSE),0)</f>
        <v>0</v>
      </c>
      <c r="U839" s="652"/>
      <c r="V839" s="647"/>
      <c r="W839" s="647"/>
      <c r="X839" s="493"/>
      <c r="Y839" s="63"/>
      <c r="Z839" s="63"/>
      <c r="AA839" s="63"/>
      <c r="AB839" s="63"/>
      <c r="AC839" s="63"/>
      <c r="AD839" s="63"/>
      <c r="AE839" s="63"/>
      <c r="AF839" s="63"/>
      <c r="AG839" s="63"/>
      <c r="AH839" s="63"/>
      <c r="AI839" s="63"/>
      <c r="AJ839" s="63"/>
      <c r="AK839" s="63"/>
      <c r="AL839" s="63" t="str">
        <f>IFERROR(VLOOKUP(AB839,CONTROLES!$A$5:$Y$297,2,FALSE),"")</f>
        <v/>
      </c>
      <c r="AM839" s="63"/>
      <c r="AN839" s="63"/>
      <c r="AO839" s="163" t="str">
        <f>IFERROR(VLOOKUP(Y839,CONTROLES!$A$6:$Y$25,24,FALSE),"")</f>
        <v/>
      </c>
      <c r="AP839" s="163" t="str">
        <f>IFERROR(VLOOKUP(Z839,CONTROLES!$A$6:$Y$25,24,FALSE),"")</f>
        <v/>
      </c>
      <c r="AQ839" s="163" t="str">
        <f>IFERROR(VLOOKUP(AA839,CONTROLES!$A$6:$Y$25,24,FALSE),"")</f>
        <v/>
      </c>
      <c r="AR839" s="163" t="str">
        <f>IFERROR(VLOOKUP(AB839,CONTROLES!$A$6:$Y$25,24,FALSE),"")</f>
        <v/>
      </c>
      <c r="AS839" s="72" t="str">
        <f>IFERROR(VLOOKUP(Y839,CONTROLES!$A$6:$Y$25,5,FALSE),"")</f>
        <v/>
      </c>
      <c r="AT839" s="72" t="str">
        <f>IFERROR(VLOOKUP(Z839,CONTROLES!$A$6:$Y$25,5,FALSE),"")</f>
        <v/>
      </c>
      <c r="AU839" s="72" t="str">
        <f>IFERROR(VLOOKUP(AA839,CONTROLES!$A$6:$Y$25,5,FALSE),"")</f>
        <v/>
      </c>
      <c r="AV839" s="72" t="str">
        <f>IFERROR(VLOOKUP(AB839,CONTROLES!$A$6:$Y$25,5,FALSE),"")</f>
        <v/>
      </c>
      <c r="AW839" s="143">
        <f t="shared" si="291"/>
        <v>0</v>
      </c>
      <c r="AX839" s="143">
        <f t="shared" si="292"/>
        <v>0</v>
      </c>
      <c r="AY839" s="523"/>
      <c r="AZ839" s="510"/>
      <c r="BA839" s="507"/>
      <c r="BB839" s="508"/>
      <c r="BC839" s="510"/>
      <c r="BD839" s="512"/>
      <c r="BE839" s="493"/>
      <c r="BF839" s="643"/>
      <c r="BG839" s="645"/>
      <c r="BH839" s="533"/>
      <c r="BI839" s="514"/>
      <c r="BJ839" s="516"/>
      <c r="BK839" s="516"/>
    </row>
    <row r="840" spans="1:63" ht="14.25" customHeight="1" x14ac:dyDescent="0.25">
      <c r="A840" s="429"/>
      <c r="B840" s="655"/>
      <c r="C840" s="649"/>
      <c r="D840" s="516"/>
      <c r="E840" s="563"/>
      <c r="F840" s="657"/>
      <c r="G840" s="657"/>
      <c r="H840" s="657"/>
      <c r="I840" s="563"/>
      <c r="J840" s="160"/>
      <c r="K840" s="159"/>
      <c r="L840" s="649"/>
      <c r="M840" s="649"/>
      <c r="N840" s="650"/>
      <c r="O840" s="651"/>
      <c r="P840" s="651"/>
      <c r="Q840" s="651"/>
      <c r="R840" s="649"/>
      <c r="S840" s="73"/>
      <c r="T840" s="162">
        <f>IFERROR(VLOOKUP($S840,TABLAS!$A$10:$B$14,2,FALSE),0)</f>
        <v>0</v>
      </c>
      <c r="U840" s="652"/>
      <c r="V840" s="647"/>
      <c r="W840" s="647"/>
      <c r="X840" s="493"/>
      <c r="Y840" s="63"/>
      <c r="Z840" s="63"/>
      <c r="AA840" s="63"/>
      <c r="AB840" s="63"/>
      <c r="AC840" s="63"/>
      <c r="AD840" s="63"/>
      <c r="AE840" s="63"/>
      <c r="AF840" s="63"/>
      <c r="AG840" s="63"/>
      <c r="AH840" s="63"/>
      <c r="AI840" s="63"/>
      <c r="AJ840" s="63"/>
      <c r="AK840" s="63"/>
      <c r="AL840" s="63" t="str">
        <f>IFERROR(VLOOKUP(AB840,CONTROLES!$A$5:$Y$297,2,FALSE),"")</f>
        <v/>
      </c>
      <c r="AM840" s="63"/>
      <c r="AN840" s="63"/>
      <c r="AO840" s="163" t="str">
        <f>IFERROR(VLOOKUP(Y840,CONTROLES!$A$6:$Y$25,24,FALSE),"")</f>
        <v/>
      </c>
      <c r="AP840" s="163" t="str">
        <f>IFERROR(VLOOKUP(Z840,CONTROLES!$A$6:$Y$25,24,FALSE),"")</f>
        <v/>
      </c>
      <c r="AQ840" s="163" t="str">
        <f>IFERROR(VLOOKUP(AA840,CONTROLES!$A$6:$Y$25,24,FALSE),"")</f>
        <v/>
      </c>
      <c r="AR840" s="163" t="str">
        <f>IFERROR(VLOOKUP(AB840,CONTROLES!$A$6:$Y$25,24,FALSE),"")</f>
        <v/>
      </c>
      <c r="AS840" s="72" t="str">
        <f>IFERROR(VLOOKUP(Y840,CONTROLES!$A$6:$Y$25,5,FALSE),"")</f>
        <v/>
      </c>
      <c r="AT840" s="72" t="str">
        <f>IFERROR(VLOOKUP(Z840,CONTROLES!$A$6:$Y$25,5,FALSE),"")</f>
        <v/>
      </c>
      <c r="AU840" s="72" t="str">
        <f>IFERROR(VLOOKUP(AA840,CONTROLES!$A$6:$Y$25,5,FALSE),"")</f>
        <v/>
      </c>
      <c r="AV840" s="72" t="str">
        <f>IFERROR(VLOOKUP(AB840,CONTROLES!$A$6:$Y$25,5,FALSE),"")</f>
        <v/>
      </c>
      <c r="AW840" s="143">
        <f t="shared" si="291"/>
        <v>0</v>
      </c>
      <c r="AX840" s="143">
        <f t="shared" si="292"/>
        <v>0</v>
      </c>
      <c r="AY840" s="523"/>
      <c r="AZ840" s="510"/>
      <c r="BA840" s="507"/>
      <c r="BB840" s="508"/>
      <c r="BC840" s="510"/>
      <c r="BD840" s="512"/>
      <c r="BE840" s="493"/>
      <c r="BF840" s="643"/>
      <c r="BG840" s="645"/>
      <c r="BH840" s="533"/>
      <c r="BI840" s="514"/>
      <c r="BJ840" s="516"/>
      <c r="BK840" s="516"/>
    </row>
    <row r="841" spans="1:63" ht="14.25" customHeight="1" x14ac:dyDescent="0.25">
      <c r="A841" s="429"/>
      <c r="B841" s="655"/>
      <c r="C841" s="649"/>
      <c r="D841" s="516"/>
      <c r="E841" s="563"/>
      <c r="F841" s="657"/>
      <c r="G841" s="657"/>
      <c r="H841" s="657"/>
      <c r="I841" s="563"/>
      <c r="J841" s="160"/>
      <c r="K841" s="159"/>
      <c r="L841" s="649"/>
      <c r="M841" s="649"/>
      <c r="N841" s="650"/>
      <c r="O841" s="651"/>
      <c r="P841" s="651"/>
      <c r="Q841" s="651"/>
      <c r="R841" s="649"/>
      <c r="S841" s="73"/>
      <c r="T841" s="162">
        <f>IFERROR(VLOOKUP($S841,TABLAS!$A$10:$B$14,2,FALSE),0)</f>
        <v>0</v>
      </c>
      <c r="U841" s="652"/>
      <c r="V841" s="647"/>
      <c r="W841" s="647"/>
      <c r="X841" s="493"/>
      <c r="Y841" s="63"/>
      <c r="Z841" s="63"/>
      <c r="AA841" s="63"/>
      <c r="AB841" s="63"/>
      <c r="AC841" s="63"/>
      <c r="AD841" s="63"/>
      <c r="AE841" s="63"/>
      <c r="AF841" s="63"/>
      <c r="AG841" s="63"/>
      <c r="AH841" s="63"/>
      <c r="AI841" s="63"/>
      <c r="AJ841" s="63"/>
      <c r="AK841" s="63"/>
      <c r="AL841" s="63" t="str">
        <f>IFERROR(VLOOKUP(AB841,CONTROLES!$A$5:$Y$297,2,FALSE),"")</f>
        <v/>
      </c>
      <c r="AM841" s="63"/>
      <c r="AN841" s="63"/>
      <c r="AO841" s="163" t="str">
        <f>IFERROR(VLOOKUP(Y841,CONTROLES!$A$6:$Y$25,24,FALSE),"")</f>
        <v/>
      </c>
      <c r="AP841" s="163" t="str">
        <f>IFERROR(VLOOKUP(Z841,CONTROLES!$A$6:$Y$25,24,FALSE),"")</f>
        <v/>
      </c>
      <c r="AQ841" s="163" t="str">
        <f>IFERROR(VLOOKUP(AA841,CONTROLES!$A$6:$Y$25,24,FALSE),"")</f>
        <v/>
      </c>
      <c r="AR841" s="163" t="str">
        <f>IFERROR(VLOOKUP(AB841,CONTROLES!$A$6:$Y$25,24,FALSE),"")</f>
        <v/>
      </c>
      <c r="AS841" s="72" t="str">
        <f>IFERROR(VLOOKUP(Y841,CONTROLES!$A$6:$Y$25,5,FALSE),"")</f>
        <v/>
      </c>
      <c r="AT841" s="72" t="str">
        <f>IFERROR(VLOOKUP(Z841,CONTROLES!$A$6:$Y$25,5,FALSE),"")</f>
        <v/>
      </c>
      <c r="AU841" s="72" t="str">
        <f>IFERROR(VLOOKUP(AA841,CONTROLES!$A$6:$Y$25,5,FALSE),"")</f>
        <v/>
      </c>
      <c r="AV841" s="72" t="str">
        <f>IFERROR(VLOOKUP(AB841,CONTROLES!$A$6:$Y$25,5,FALSE),"")</f>
        <v/>
      </c>
      <c r="AW841" s="143">
        <f t="shared" si="291"/>
        <v>0</v>
      </c>
      <c r="AX841" s="143">
        <f t="shared" si="292"/>
        <v>0</v>
      </c>
      <c r="AY841" s="523"/>
      <c r="AZ841" s="510"/>
      <c r="BA841" s="507"/>
      <c r="BB841" s="508"/>
      <c r="BC841" s="510"/>
      <c r="BD841" s="512"/>
      <c r="BE841" s="493"/>
      <c r="BF841" s="643"/>
      <c r="BG841" s="645"/>
      <c r="BH841" s="533"/>
      <c r="BI841" s="514"/>
      <c r="BJ841" s="516"/>
      <c r="BK841" s="516"/>
    </row>
    <row r="842" spans="1:63" ht="14.25" customHeight="1" x14ac:dyDescent="0.25">
      <c r="A842" s="429"/>
      <c r="B842" s="655"/>
      <c r="C842" s="649"/>
      <c r="D842" s="516"/>
      <c r="E842" s="563"/>
      <c r="F842" s="657"/>
      <c r="G842" s="657"/>
      <c r="H842" s="657"/>
      <c r="I842" s="563"/>
      <c r="J842" s="160"/>
      <c r="K842" s="159"/>
      <c r="L842" s="649"/>
      <c r="M842" s="649"/>
      <c r="N842" s="650"/>
      <c r="O842" s="651"/>
      <c r="P842" s="651"/>
      <c r="Q842" s="651"/>
      <c r="R842" s="649"/>
      <c r="S842" s="73"/>
      <c r="T842" s="162">
        <f>IFERROR(VLOOKUP($S842,TABLAS!$A$10:$B$14,2,FALSE),0)</f>
        <v>0</v>
      </c>
      <c r="U842" s="652"/>
      <c r="V842" s="647"/>
      <c r="W842" s="647"/>
      <c r="X842" s="493"/>
      <c r="Y842" s="63"/>
      <c r="Z842" s="63"/>
      <c r="AA842" s="63"/>
      <c r="AB842" s="63"/>
      <c r="AC842" s="63"/>
      <c r="AD842" s="63"/>
      <c r="AE842" s="63"/>
      <c r="AF842" s="63"/>
      <c r="AG842" s="63"/>
      <c r="AH842" s="63"/>
      <c r="AI842" s="63"/>
      <c r="AJ842" s="63"/>
      <c r="AK842" s="63"/>
      <c r="AL842" s="63" t="str">
        <f>IFERROR(VLOOKUP(AB842,CONTROLES!$A$5:$Y$297,2,FALSE),"")</f>
        <v/>
      </c>
      <c r="AM842" s="63"/>
      <c r="AN842" s="63"/>
      <c r="AO842" s="163" t="str">
        <f>IFERROR(VLOOKUP(Y842,CONTROLES!$A$6:$Y$25,24,FALSE),"")</f>
        <v/>
      </c>
      <c r="AP842" s="163" t="str">
        <f>IFERROR(VLOOKUP(Z842,CONTROLES!$A$6:$Y$25,24,FALSE),"")</f>
        <v/>
      </c>
      <c r="AQ842" s="163" t="str">
        <f>IFERROR(VLOOKUP(AA842,CONTROLES!$A$6:$Y$25,24,FALSE),"")</f>
        <v/>
      </c>
      <c r="AR842" s="163" t="str">
        <f>IFERROR(VLOOKUP(AB842,CONTROLES!$A$6:$Y$25,24,FALSE),"")</f>
        <v/>
      </c>
      <c r="AS842" s="72" t="str">
        <f>IFERROR(VLOOKUP(Y842,CONTROLES!$A$6:$Y$25,5,FALSE),"")</f>
        <v/>
      </c>
      <c r="AT842" s="72" t="str">
        <f>IFERROR(VLOOKUP(Z842,CONTROLES!$A$6:$Y$25,5,FALSE),"")</f>
        <v/>
      </c>
      <c r="AU842" s="72" t="str">
        <f>IFERROR(VLOOKUP(AA842,CONTROLES!$A$6:$Y$25,5,FALSE),"")</f>
        <v/>
      </c>
      <c r="AV842" s="72" t="str">
        <f>IFERROR(VLOOKUP(AB842,CONTROLES!$A$6:$Y$25,5,FALSE),"")</f>
        <v/>
      </c>
      <c r="AW842" s="143">
        <f t="shared" si="291"/>
        <v>0</v>
      </c>
      <c r="AX842" s="143">
        <f t="shared" si="292"/>
        <v>0</v>
      </c>
      <c r="AY842" s="523"/>
      <c r="AZ842" s="510"/>
      <c r="BA842" s="507"/>
      <c r="BB842" s="508"/>
      <c r="BC842" s="510"/>
      <c r="BD842" s="512"/>
      <c r="BE842" s="493"/>
      <c r="BF842" s="643"/>
      <c r="BG842" s="645"/>
      <c r="BH842" s="533"/>
      <c r="BI842" s="514"/>
      <c r="BJ842" s="516"/>
      <c r="BK842" s="516"/>
    </row>
    <row r="843" spans="1:63" ht="14.25" customHeight="1" x14ac:dyDescent="0.25">
      <c r="A843" s="429"/>
      <c r="B843" s="656"/>
      <c r="C843" s="649"/>
      <c r="D843" s="516"/>
      <c r="E843" s="562"/>
      <c r="F843" s="657"/>
      <c r="G843" s="657"/>
      <c r="H843" s="657"/>
      <c r="I843" s="562"/>
      <c r="J843" s="160"/>
      <c r="K843" s="159"/>
      <c r="L843" s="649"/>
      <c r="M843" s="649"/>
      <c r="N843" s="650"/>
      <c r="O843" s="651"/>
      <c r="P843" s="651"/>
      <c r="Q843" s="651"/>
      <c r="R843" s="649"/>
      <c r="S843" s="73"/>
      <c r="T843" s="162">
        <f>IFERROR(VLOOKUP($S843,TABLAS!$A$10:$B$14,2,FALSE),0)</f>
        <v>0</v>
      </c>
      <c r="U843" s="652"/>
      <c r="V843" s="647"/>
      <c r="W843" s="647"/>
      <c r="X843" s="493"/>
      <c r="Y843" s="63"/>
      <c r="Z843" s="63"/>
      <c r="AA843" s="63"/>
      <c r="AB843" s="63"/>
      <c r="AC843" s="63"/>
      <c r="AD843" s="63"/>
      <c r="AE843" s="63"/>
      <c r="AF843" s="63"/>
      <c r="AG843" s="63"/>
      <c r="AH843" s="63"/>
      <c r="AI843" s="63"/>
      <c r="AJ843" s="63"/>
      <c r="AK843" s="63"/>
      <c r="AL843" s="63" t="str">
        <f>IFERROR(VLOOKUP(AB843,CONTROLES!$A$5:$Y$297,2,FALSE),"")</f>
        <v/>
      </c>
      <c r="AM843" s="63"/>
      <c r="AN843" s="63"/>
      <c r="AO843" s="163" t="str">
        <f>IFERROR(VLOOKUP(Y843,CONTROLES!$A$6:$Y$25,24,FALSE),"")</f>
        <v/>
      </c>
      <c r="AP843" s="163" t="str">
        <f>IFERROR(VLOOKUP(Z843,CONTROLES!$A$6:$Y$25,24,FALSE),"")</f>
        <v/>
      </c>
      <c r="AQ843" s="163" t="str">
        <f>IFERROR(VLOOKUP(AA843,CONTROLES!$A$6:$Y$25,24,FALSE),"")</f>
        <v/>
      </c>
      <c r="AR843" s="163" t="str">
        <f>IFERROR(VLOOKUP(AB843,CONTROLES!$A$6:$Y$25,24,FALSE),"")</f>
        <v/>
      </c>
      <c r="AS843" s="72" t="str">
        <f>IFERROR(VLOOKUP(Y843,CONTROLES!$A$6:$Y$25,5,FALSE),"")</f>
        <v/>
      </c>
      <c r="AT843" s="72" t="str">
        <f>IFERROR(VLOOKUP(Z843,CONTROLES!$A$6:$Y$25,5,FALSE),"")</f>
        <v/>
      </c>
      <c r="AU843" s="72" t="str">
        <f>IFERROR(VLOOKUP(AA843,CONTROLES!$A$6:$Y$25,5,FALSE),"")</f>
        <v/>
      </c>
      <c r="AV843" s="72" t="str">
        <f>IFERROR(VLOOKUP(AB843,CONTROLES!$A$6:$Y$25,5,FALSE),"")</f>
        <v/>
      </c>
      <c r="AW843" s="143">
        <f t="shared" si="291"/>
        <v>0</v>
      </c>
      <c r="AX843" s="143">
        <f t="shared" si="292"/>
        <v>0</v>
      </c>
      <c r="AY843" s="653"/>
      <c r="AZ843" s="510"/>
      <c r="BA843" s="648"/>
      <c r="BB843" s="508"/>
      <c r="BC843" s="510"/>
      <c r="BD843" s="512"/>
      <c r="BE843" s="493"/>
      <c r="BF843" s="644"/>
      <c r="BG843" s="645"/>
      <c r="BH843" s="646"/>
      <c r="BI843" s="514"/>
      <c r="BJ843" s="516"/>
      <c r="BK843" s="516"/>
    </row>
    <row r="844" spans="1:63" ht="14.25" customHeight="1" x14ac:dyDescent="0.25">
      <c r="A844" s="429">
        <f>A837+1</f>
        <v>120</v>
      </c>
      <c r="B844" s="654" t="s">
        <v>1004</v>
      </c>
      <c r="C844" s="649" t="s">
        <v>534</v>
      </c>
      <c r="D844" s="516" t="s">
        <v>1005</v>
      </c>
      <c r="E844" s="517"/>
      <c r="F844" s="657" t="s">
        <v>132</v>
      </c>
      <c r="G844" s="657" t="s">
        <v>133</v>
      </c>
      <c r="H844" s="657" t="s">
        <v>134</v>
      </c>
      <c r="I844" s="517"/>
      <c r="J844" s="160"/>
      <c r="K844" s="159"/>
      <c r="L844" s="649"/>
      <c r="M844" s="649" t="s">
        <v>160</v>
      </c>
      <c r="N844" s="650" t="s">
        <v>161</v>
      </c>
      <c r="O844" s="651" t="s">
        <v>162</v>
      </c>
      <c r="P844" s="651"/>
      <c r="Q844" s="651"/>
      <c r="R844" s="649" t="s">
        <v>243</v>
      </c>
      <c r="S844" s="73"/>
      <c r="T844" s="162">
        <f>IFERROR(VLOOKUP($S844,TABLAS!$A$10:$B$14,2,FALSE),0)</f>
        <v>0</v>
      </c>
      <c r="U844" s="652"/>
      <c r="V844" s="647">
        <f>IFERROR(VLOOKUP($U844,#REF!,2,FALSE),0)</f>
        <v>0</v>
      </c>
      <c r="W844" s="647">
        <f>MAX($T844:$T850)*V844</f>
        <v>0</v>
      </c>
      <c r="X844" s="493" t="b">
        <f>IF(OR(W844="11",W844="12",W844="21",W844="22",W844="31"),"BAJO",IF(OR(W844="13",W844="23",W844="32",W844="41"),"LEVE",IF(OR(W844="14",W844="15",W844="24",W844="33",W844="43",W844="42",W844="52",W844="51"),"MODERADO",IF(OR(W844="25",W844="34",W844="35",W844="44",W844="45",W844="53",W844="54",W844="55"),"IMPORTANTE"))))</f>
        <v>0</v>
      </c>
      <c r="Y844" s="63"/>
      <c r="Z844" s="63"/>
      <c r="AA844" s="63"/>
      <c r="AB844" s="63"/>
      <c r="AC844" s="63"/>
      <c r="AD844" s="63"/>
      <c r="AE844" s="63"/>
      <c r="AF844" s="63"/>
      <c r="AG844" s="63"/>
      <c r="AH844" s="63"/>
      <c r="AI844" s="63"/>
      <c r="AJ844" s="63"/>
      <c r="AK844" s="63"/>
      <c r="AL844" s="63" t="str">
        <f>IFERROR(VLOOKUP(AB844,CONTROLES!$A$5:$Y$297,2,FALSE),"")</f>
        <v/>
      </c>
      <c r="AM844" s="63"/>
      <c r="AN844" s="63"/>
      <c r="AO844" s="163" t="str">
        <f>IFERROR(VLOOKUP(Y844,CONTROLES!$A$6:$Y$25,24,FALSE),"")</f>
        <v/>
      </c>
      <c r="AP844" s="163" t="str">
        <f>IFERROR(VLOOKUP(Z844,CONTROLES!$A$6:$Y$25,24,FALSE),"")</f>
        <v/>
      </c>
      <c r="AQ844" s="163" t="str">
        <f>IFERROR(VLOOKUP(AA844,CONTROLES!$A$6:$Y$25,24,FALSE),"")</f>
        <v/>
      </c>
      <c r="AR844" s="163" t="str">
        <f>IFERROR(VLOOKUP(AB844,CONTROLES!$A$6:$Y$25,24,FALSE),"")</f>
        <v/>
      </c>
      <c r="AS844" s="72" t="str">
        <f>IFERROR(VLOOKUP(Y844,CONTROLES!$A$6:$Y$25,5,FALSE),"")</f>
        <v/>
      </c>
      <c r="AT844" s="72" t="str">
        <f>IFERROR(VLOOKUP(Z844,CONTROLES!$A$6:$Y$25,5,FALSE),"")</f>
        <v/>
      </c>
      <c r="AU844" s="72" t="str">
        <f>IFERROR(VLOOKUP(AA844,CONTROLES!$A$6:$Y$25,5,FALSE),"")</f>
        <v/>
      </c>
      <c r="AV844" s="72" t="str">
        <f>IFERROR(VLOOKUP(AB844,CONTROLES!$A$6:$Y$25,5,FALSE),"")</f>
        <v/>
      </c>
      <c r="AW844" s="143">
        <f t="shared" si="291"/>
        <v>0</v>
      </c>
      <c r="AX844" s="143">
        <f t="shared" si="292"/>
        <v>0</v>
      </c>
      <c r="AY844" s="522" t="str">
        <f>IF(MAX(AX844:AX850)&gt;MAX(BF844:BF850),"Consecuencia",IF(MAX(AX844:AX850)&gt;MAX(BF844:BF850),"Probabilidad",""))</f>
        <v/>
      </c>
      <c r="AZ844" s="510">
        <f>IF(AY844="Probabilidad",MAX(BF844:BF850),MAX(AX844:AX850))</f>
        <v>0</v>
      </c>
      <c r="BA844" s="506" t="str" cm="1">
        <f t="array" ref="BA844">IF(OR(AY844="Consecuencia",AY844="Probabilidad"),IF(AZ844&lt;CONTROLES!$AA$16:$AB$16,IF(AND(AZ844&gt;=CONTROLES!$AA$15,AZ844&lt;CONTROLES!$AB$15),CONTROLES!$AC$15,IF(AND(AZ844&gt;=CONTROLES!$AA$14,AZ844&lt;CONTROLES!$AB$14),CONTROLES!$AC$14,IF(AND(AZ844&gt;=CONTROLES!$AA$13,AZ844&lt;CONTROLES!$AB$13),CONTROLES!$AC$13,IF(AND(AZ844&gt;=CONTROLES!$AA$12,AZ844&lt;=CONTROLES!$AB$12),CONTROLES!$AC$12))))),"")</f>
        <v/>
      </c>
      <c r="BB844" s="508" t="s">
        <v>144</v>
      </c>
      <c r="BC844" s="510">
        <f>VLOOKUP(BB844,TABLAS!$A$10:$B$14,2,FALSE)</f>
        <v>5</v>
      </c>
      <c r="BD844" s="512" t="s">
        <v>211</v>
      </c>
      <c r="BE844" s="493">
        <f>VLOOKUP(BD844,TABLAS!$A$2:$B$6,2,FALSE)</f>
        <v>2</v>
      </c>
      <c r="BF844" s="642" t="str">
        <f>BC844&amp;BE844</f>
        <v>52</v>
      </c>
      <c r="BG844" s="645" t="str">
        <f>IF(OR(BF844="11",BF844="12",BF844="21",BF844="22",BF844="31"),"BAJO",IF(OR(BF844="13",BF844="23",BF844="32",BF844="41"),"LEVE",IF(OR(BF844="14",BF844="15",BF844="24",BF844="33",BF844="43",BF844="42",BF844="52",BF844="51"),"MODERADO",IF(OR(BF844="25",BF844="34",BF844="35",BF844="44",BF844="45",BF844="53",BF844="54",BF844="55"),"IMPORTANTE",""))))</f>
        <v>MODERADO</v>
      </c>
      <c r="BH844" s="532" t="s">
        <v>148</v>
      </c>
      <c r="BI844" s="514" t="s">
        <v>189</v>
      </c>
      <c r="BJ844" s="516" t="str">
        <f>IF(BH844="SI","NO","SI")</f>
        <v>NO</v>
      </c>
      <c r="BK844" s="516"/>
    </row>
    <row r="845" spans="1:63" ht="14.25" customHeight="1" x14ac:dyDescent="0.25">
      <c r="A845" s="429"/>
      <c r="B845" s="655"/>
      <c r="C845" s="649"/>
      <c r="D845" s="516"/>
      <c r="E845" s="563"/>
      <c r="F845" s="657"/>
      <c r="G845" s="657"/>
      <c r="H845" s="657"/>
      <c r="I845" s="563"/>
      <c r="J845" s="160"/>
      <c r="K845" s="159"/>
      <c r="L845" s="649"/>
      <c r="M845" s="649"/>
      <c r="N845" s="650"/>
      <c r="O845" s="651"/>
      <c r="P845" s="651"/>
      <c r="Q845" s="651"/>
      <c r="R845" s="649"/>
      <c r="S845" s="73"/>
      <c r="T845" s="162">
        <f>IFERROR(VLOOKUP($S845,TABLAS!$A$10:$B$14,2,FALSE),0)</f>
        <v>0</v>
      </c>
      <c r="U845" s="652"/>
      <c r="V845" s="647"/>
      <c r="W845" s="647"/>
      <c r="X845" s="493"/>
      <c r="Y845" s="63"/>
      <c r="Z845" s="63"/>
      <c r="AA845" s="63"/>
      <c r="AB845" s="63"/>
      <c r="AC845" s="63"/>
      <c r="AD845" s="63"/>
      <c r="AE845" s="63"/>
      <c r="AF845" s="63"/>
      <c r="AG845" s="63"/>
      <c r="AH845" s="63"/>
      <c r="AI845" s="63"/>
      <c r="AJ845" s="63"/>
      <c r="AK845" s="63"/>
      <c r="AL845" s="63" t="str">
        <f>IFERROR(VLOOKUP(AB845,CONTROLES!$A$5:$Y$297,2,FALSE),"")</f>
        <v/>
      </c>
      <c r="AM845" s="63"/>
      <c r="AN845" s="63"/>
      <c r="AO845" s="163" t="str">
        <f>IFERROR(VLOOKUP(Y845,CONTROLES!$A$6:$Y$25,24,FALSE),"")</f>
        <v/>
      </c>
      <c r="AP845" s="163" t="str">
        <f>IFERROR(VLOOKUP(Z845,CONTROLES!$A$6:$Y$25,24,FALSE),"")</f>
        <v/>
      </c>
      <c r="AQ845" s="163" t="str">
        <f>IFERROR(VLOOKUP(AA845,CONTROLES!$A$6:$Y$25,24,FALSE),"")</f>
        <v/>
      </c>
      <c r="AR845" s="163" t="str">
        <f>IFERROR(VLOOKUP(AB845,CONTROLES!$A$6:$Y$25,24,FALSE),"")</f>
        <v/>
      </c>
      <c r="AS845" s="72" t="str">
        <f>IFERROR(VLOOKUP(Y845,CONTROLES!$A$6:$Y$25,5,FALSE),"")</f>
        <v/>
      </c>
      <c r="AT845" s="72" t="str">
        <f>IFERROR(VLOOKUP(Z845,CONTROLES!$A$6:$Y$25,5,FALSE),"")</f>
        <v/>
      </c>
      <c r="AU845" s="72" t="str">
        <f>IFERROR(VLOOKUP(AA845,CONTROLES!$A$6:$Y$25,5,FALSE),"")</f>
        <v/>
      </c>
      <c r="AV845" s="72" t="str">
        <f>IFERROR(VLOOKUP(AB845,CONTROLES!$A$6:$Y$25,5,FALSE),"")</f>
        <v/>
      </c>
      <c r="AW845" s="143">
        <f t="shared" ref="AW845:AW908" si="330">IFERROR(AVERAGEIFS(AO845:AR845,AS845:AV845,"Probabilidad"),0)</f>
        <v>0</v>
      </c>
      <c r="AX845" s="143">
        <f t="shared" ref="AX845:AX908" si="331">IFERROR(AVERAGEIFS(AO845:AR845,AS845:AV845,"Consecuencia"),0)</f>
        <v>0</v>
      </c>
      <c r="AY845" s="523"/>
      <c r="AZ845" s="510"/>
      <c r="BA845" s="507"/>
      <c r="BB845" s="508"/>
      <c r="BC845" s="510"/>
      <c r="BD845" s="512"/>
      <c r="BE845" s="493"/>
      <c r="BF845" s="643"/>
      <c r="BG845" s="645"/>
      <c r="BH845" s="533"/>
      <c r="BI845" s="514"/>
      <c r="BJ845" s="516"/>
      <c r="BK845" s="516"/>
    </row>
    <row r="846" spans="1:63" ht="14.25" customHeight="1" x14ac:dyDescent="0.25">
      <c r="A846" s="429"/>
      <c r="B846" s="655"/>
      <c r="C846" s="649"/>
      <c r="D846" s="516"/>
      <c r="E846" s="563"/>
      <c r="F846" s="657"/>
      <c r="G846" s="657"/>
      <c r="H846" s="657"/>
      <c r="I846" s="563"/>
      <c r="J846" s="160"/>
      <c r="K846" s="159"/>
      <c r="L846" s="649"/>
      <c r="M846" s="649"/>
      <c r="N846" s="650"/>
      <c r="O846" s="651"/>
      <c r="P846" s="651"/>
      <c r="Q846" s="651"/>
      <c r="R846" s="649"/>
      <c r="S846" s="73"/>
      <c r="T846" s="162">
        <f>IFERROR(VLOOKUP($S846,TABLAS!$A$10:$B$14,2,FALSE),0)</f>
        <v>0</v>
      </c>
      <c r="U846" s="652"/>
      <c r="V846" s="647"/>
      <c r="W846" s="647"/>
      <c r="X846" s="493"/>
      <c r="Y846" s="63"/>
      <c r="Z846" s="63"/>
      <c r="AA846" s="63"/>
      <c r="AB846" s="63"/>
      <c r="AC846" s="63"/>
      <c r="AD846" s="63"/>
      <c r="AE846" s="63"/>
      <c r="AF846" s="63"/>
      <c r="AG846" s="63"/>
      <c r="AH846" s="63"/>
      <c r="AI846" s="63"/>
      <c r="AJ846" s="63"/>
      <c r="AK846" s="63"/>
      <c r="AL846" s="63" t="str">
        <f>IFERROR(VLOOKUP(AB846,CONTROLES!$A$5:$Y$297,2,FALSE),"")</f>
        <v/>
      </c>
      <c r="AM846" s="63"/>
      <c r="AN846" s="63"/>
      <c r="AO846" s="163" t="str">
        <f>IFERROR(VLOOKUP(Y846,CONTROLES!$A$6:$Y$25,24,FALSE),"")</f>
        <v/>
      </c>
      <c r="AP846" s="163" t="str">
        <f>IFERROR(VLOOKUP(Z846,CONTROLES!$A$6:$Y$25,24,FALSE),"")</f>
        <v/>
      </c>
      <c r="AQ846" s="163" t="str">
        <f>IFERROR(VLOOKUP(AA846,CONTROLES!$A$6:$Y$25,24,FALSE),"")</f>
        <v/>
      </c>
      <c r="AR846" s="163" t="str">
        <f>IFERROR(VLOOKUP(AB846,CONTROLES!$A$6:$Y$25,24,FALSE),"")</f>
        <v/>
      </c>
      <c r="AS846" s="72" t="str">
        <f>IFERROR(VLOOKUP(Y846,CONTROLES!$A$6:$Y$25,5,FALSE),"")</f>
        <v/>
      </c>
      <c r="AT846" s="72" t="str">
        <f>IFERROR(VLOOKUP(Z846,CONTROLES!$A$6:$Y$25,5,FALSE),"")</f>
        <v/>
      </c>
      <c r="AU846" s="72" t="str">
        <f>IFERROR(VLOOKUP(AA846,CONTROLES!$A$6:$Y$25,5,FALSE),"")</f>
        <v/>
      </c>
      <c r="AV846" s="72" t="str">
        <f>IFERROR(VLOOKUP(AB846,CONTROLES!$A$6:$Y$25,5,FALSE),"")</f>
        <v/>
      </c>
      <c r="AW846" s="143">
        <f t="shared" si="330"/>
        <v>0</v>
      </c>
      <c r="AX846" s="143">
        <f t="shared" si="331"/>
        <v>0</v>
      </c>
      <c r="AY846" s="523"/>
      <c r="AZ846" s="510"/>
      <c r="BA846" s="507"/>
      <c r="BB846" s="508"/>
      <c r="BC846" s="510"/>
      <c r="BD846" s="512"/>
      <c r="BE846" s="493"/>
      <c r="BF846" s="643"/>
      <c r="BG846" s="645"/>
      <c r="BH846" s="533"/>
      <c r="BI846" s="514"/>
      <c r="BJ846" s="516"/>
      <c r="BK846" s="516"/>
    </row>
    <row r="847" spans="1:63" ht="14.25" customHeight="1" x14ac:dyDescent="0.25">
      <c r="A847" s="429"/>
      <c r="B847" s="655"/>
      <c r="C847" s="649"/>
      <c r="D847" s="516"/>
      <c r="E847" s="563"/>
      <c r="F847" s="657"/>
      <c r="G847" s="657"/>
      <c r="H847" s="657"/>
      <c r="I847" s="563"/>
      <c r="J847" s="160"/>
      <c r="K847" s="159"/>
      <c r="L847" s="649"/>
      <c r="M847" s="649"/>
      <c r="N847" s="650"/>
      <c r="O847" s="651"/>
      <c r="P847" s="651"/>
      <c r="Q847" s="651"/>
      <c r="R847" s="649"/>
      <c r="S847" s="73"/>
      <c r="T847" s="162">
        <f>IFERROR(VLOOKUP($S847,TABLAS!$A$10:$B$14,2,FALSE),0)</f>
        <v>0</v>
      </c>
      <c r="U847" s="652"/>
      <c r="V847" s="647"/>
      <c r="W847" s="647"/>
      <c r="X847" s="493"/>
      <c r="Y847" s="63"/>
      <c r="Z847" s="63"/>
      <c r="AA847" s="63"/>
      <c r="AB847" s="63"/>
      <c r="AC847" s="63"/>
      <c r="AD847" s="63"/>
      <c r="AE847" s="63"/>
      <c r="AF847" s="63"/>
      <c r="AG847" s="63"/>
      <c r="AH847" s="63"/>
      <c r="AI847" s="63"/>
      <c r="AJ847" s="63"/>
      <c r="AK847" s="63"/>
      <c r="AL847" s="63" t="str">
        <f>IFERROR(VLOOKUP(AB847,CONTROLES!$A$5:$Y$297,2,FALSE),"")</f>
        <v/>
      </c>
      <c r="AM847" s="63"/>
      <c r="AN847" s="63"/>
      <c r="AO847" s="163" t="str">
        <f>IFERROR(VLOOKUP(Y847,CONTROLES!$A$6:$Y$25,24,FALSE),"")</f>
        <v/>
      </c>
      <c r="AP847" s="163" t="str">
        <f>IFERROR(VLOOKUP(Z847,CONTROLES!$A$6:$Y$25,24,FALSE),"")</f>
        <v/>
      </c>
      <c r="AQ847" s="163" t="str">
        <f>IFERROR(VLOOKUP(AA847,CONTROLES!$A$6:$Y$25,24,FALSE),"")</f>
        <v/>
      </c>
      <c r="AR847" s="163" t="str">
        <f>IFERROR(VLOOKUP(AB847,CONTROLES!$A$6:$Y$25,24,FALSE),"")</f>
        <v/>
      </c>
      <c r="AS847" s="72" t="str">
        <f>IFERROR(VLOOKUP(Y847,CONTROLES!$A$6:$Y$25,5,FALSE),"")</f>
        <v/>
      </c>
      <c r="AT847" s="72" t="str">
        <f>IFERROR(VLOOKUP(Z847,CONTROLES!$A$6:$Y$25,5,FALSE),"")</f>
        <v/>
      </c>
      <c r="AU847" s="72" t="str">
        <f>IFERROR(VLOOKUP(AA847,CONTROLES!$A$6:$Y$25,5,FALSE),"")</f>
        <v/>
      </c>
      <c r="AV847" s="72" t="str">
        <f>IFERROR(VLOOKUP(AB847,CONTROLES!$A$6:$Y$25,5,FALSE),"")</f>
        <v/>
      </c>
      <c r="AW847" s="143">
        <f t="shared" si="330"/>
        <v>0</v>
      </c>
      <c r="AX847" s="143">
        <f t="shared" si="331"/>
        <v>0</v>
      </c>
      <c r="AY847" s="523"/>
      <c r="AZ847" s="510"/>
      <c r="BA847" s="507"/>
      <c r="BB847" s="508"/>
      <c r="BC847" s="510"/>
      <c r="BD847" s="512"/>
      <c r="BE847" s="493"/>
      <c r="BF847" s="643"/>
      <c r="BG847" s="645"/>
      <c r="BH847" s="533"/>
      <c r="BI847" s="514"/>
      <c r="BJ847" s="516"/>
      <c r="BK847" s="516"/>
    </row>
    <row r="848" spans="1:63" ht="14.25" customHeight="1" x14ac:dyDescent="0.25">
      <c r="A848" s="429"/>
      <c r="B848" s="655"/>
      <c r="C848" s="649"/>
      <c r="D848" s="516"/>
      <c r="E848" s="563"/>
      <c r="F848" s="657"/>
      <c r="G848" s="657"/>
      <c r="H848" s="657"/>
      <c r="I848" s="563"/>
      <c r="J848" s="160"/>
      <c r="K848" s="159"/>
      <c r="L848" s="649"/>
      <c r="M848" s="649"/>
      <c r="N848" s="650"/>
      <c r="O848" s="651"/>
      <c r="P848" s="651"/>
      <c r="Q848" s="651"/>
      <c r="R848" s="649"/>
      <c r="S848" s="73"/>
      <c r="T848" s="162">
        <f>IFERROR(VLOOKUP($S848,TABLAS!$A$10:$B$14,2,FALSE),0)</f>
        <v>0</v>
      </c>
      <c r="U848" s="652"/>
      <c r="V848" s="647"/>
      <c r="W848" s="647"/>
      <c r="X848" s="493"/>
      <c r="Y848" s="63"/>
      <c r="Z848" s="63"/>
      <c r="AA848" s="63"/>
      <c r="AB848" s="63"/>
      <c r="AC848" s="63"/>
      <c r="AD848" s="63"/>
      <c r="AE848" s="63"/>
      <c r="AF848" s="63"/>
      <c r="AG848" s="63"/>
      <c r="AH848" s="63"/>
      <c r="AI848" s="63"/>
      <c r="AJ848" s="63"/>
      <c r="AK848" s="63"/>
      <c r="AL848" s="63" t="str">
        <f>IFERROR(VLOOKUP(AB848,CONTROLES!$A$5:$Y$297,2,FALSE),"")</f>
        <v/>
      </c>
      <c r="AM848" s="63"/>
      <c r="AN848" s="63"/>
      <c r="AO848" s="163" t="str">
        <f>IFERROR(VLOOKUP(Y848,CONTROLES!$A$6:$Y$25,24,FALSE),"")</f>
        <v/>
      </c>
      <c r="AP848" s="163" t="str">
        <f>IFERROR(VLOOKUP(Z848,CONTROLES!$A$6:$Y$25,24,FALSE),"")</f>
        <v/>
      </c>
      <c r="AQ848" s="163" t="str">
        <f>IFERROR(VLOOKUP(AA848,CONTROLES!$A$6:$Y$25,24,FALSE),"")</f>
        <v/>
      </c>
      <c r="AR848" s="163" t="str">
        <f>IFERROR(VLOOKUP(AB848,CONTROLES!$A$6:$Y$25,24,FALSE),"")</f>
        <v/>
      </c>
      <c r="AS848" s="72" t="str">
        <f>IFERROR(VLOOKUP(Y848,CONTROLES!$A$6:$Y$25,5,FALSE),"")</f>
        <v/>
      </c>
      <c r="AT848" s="72" t="str">
        <f>IFERROR(VLOOKUP(Z848,CONTROLES!$A$6:$Y$25,5,FALSE),"")</f>
        <v/>
      </c>
      <c r="AU848" s="72" t="str">
        <f>IFERROR(VLOOKUP(AA848,CONTROLES!$A$6:$Y$25,5,FALSE),"")</f>
        <v/>
      </c>
      <c r="AV848" s="72" t="str">
        <f>IFERROR(VLOOKUP(AB848,CONTROLES!$A$6:$Y$25,5,FALSE),"")</f>
        <v/>
      </c>
      <c r="AW848" s="143">
        <f t="shared" si="330"/>
        <v>0</v>
      </c>
      <c r="AX848" s="143">
        <f t="shared" si="331"/>
        <v>0</v>
      </c>
      <c r="AY848" s="523"/>
      <c r="AZ848" s="510"/>
      <c r="BA848" s="507"/>
      <c r="BB848" s="508"/>
      <c r="BC848" s="510"/>
      <c r="BD848" s="512"/>
      <c r="BE848" s="493"/>
      <c r="BF848" s="643"/>
      <c r="BG848" s="645"/>
      <c r="BH848" s="533"/>
      <c r="BI848" s="514"/>
      <c r="BJ848" s="516"/>
      <c r="BK848" s="516"/>
    </row>
    <row r="849" spans="1:63" ht="14.25" customHeight="1" x14ac:dyDescent="0.25">
      <c r="A849" s="429"/>
      <c r="B849" s="655"/>
      <c r="C849" s="649"/>
      <c r="D849" s="516"/>
      <c r="E849" s="563"/>
      <c r="F849" s="657"/>
      <c r="G849" s="657"/>
      <c r="H849" s="657"/>
      <c r="I849" s="563"/>
      <c r="J849" s="160"/>
      <c r="K849" s="159"/>
      <c r="L849" s="649"/>
      <c r="M849" s="649"/>
      <c r="N849" s="650"/>
      <c r="O849" s="651"/>
      <c r="P849" s="651"/>
      <c r="Q849" s="651"/>
      <c r="R849" s="649"/>
      <c r="S849" s="73"/>
      <c r="T849" s="162">
        <f>IFERROR(VLOOKUP($S849,TABLAS!$A$10:$B$14,2,FALSE),0)</f>
        <v>0</v>
      </c>
      <c r="U849" s="652"/>
      <c r="V849" s="647"/>
      <c r="W849" s="647"/>
      <c r="X849" s="493"/>
      <c r="Y849" s="63"/>
      <c r="Z849" s="63"/>
      <c r="AA849" s="63"/>
      <c r="AB849" s="63"/>
      <c r="AC849" s="63"/>
      <c r="AD849" s="63"/>
      <c r="AE849" s="63"/>
      <c r="AF849" s="63"/>
      <c r="AG849" s="63"/>
      <c r="AH849" s="63"/>
      <c r="AI849" s="63"/>
      <c r="AJ849" s="63"/>
      <c r="AK849" s="63"/>
      <c r="AL849" s="63" t="str">
        <f>IFERROR(VLOOKUP(AB849,CONTROLES!$A$5:$Y$297,2,FALSE),"")</f>
        <v/>
      </c>
      <c r="AM849" s="63"/>
      <c r="AN849" s="63"/>
      <c r="AO849" s="163" t="str">
        <f>IFERROR(VLOOKUP(Y849,CONTROLES!$A$6:$Y$25,24,FALSE),"")</f>
        <v/>
      </c>
      <c r="AP849" s="163" t="str">
        <f>IFERROR(VLOOKUP(Z849,CONTROLES!$A$6:$Y$25,24,FALSE),"")</f>
        <v/>
      </c>
      <c r="AQ849" s="163" t="str">
        <f>IFERROR(VLOOKUP(AA849,CONTROLES!$A$6:$Y$25,24,FALSE),"")</f>
        <v/>
      </c>
      <c r="AR849" s="163" t="str">
        <f>IFERROR(VLOOKUP(AB849,CONTROLES!$A$6:$Y$25,24,FALSE),"")</f>
        <v/>
      </c>
      <c r="AS849" s="72" t="str">
        <f>IFERROR(VLOOKUP(Y849,CONTROLES!$A$6:$Y$25,5,FALSE),"")</f>
        <v/>
      </c>
      <c r="AT849" s="72" t="str">
        <f>IFERROR(VLOOKUP(Z849,CONTROLES!$A$6:$Y$25,5,FALSE),"")</f>
        <v/>
      </c>
      <c r="AU849" s="72" t="str">
        <f>IFERROR(VLOOKUP(AA849,CONTROLES!$A$6:$Y$25,5,FALSE),"")</f>
        <v/>
      </c>
      <c r="AV849" s="72" t="str">
        <f>IFERROR(VLOOKUP(AB849,CONTROLES!$A$6:$Y$25,5,FALSE),"")</f>
        <v/>
      </c>
      <c r="AW849" s="143">
        <f t="shared" si="330"/>
        <v>0</v>
      </c>
      <c r="AX849" s="143">
        <f t="shared" si="331"/>
        <v>0</v>
      </c>
      <c r="AY849" s="523"/>
      <c r="AZ849" s="510"/>
      <c r="BA849" s="507"/>
      <c r="BB849" s="508"/>
      <c r="BC849" s="510"/>
      <c r="BD849" s="512"/>
      <c r="BE849" s="493"/>
      <c r="BF849" s="643"/>
      <c r="BG849" s="645"/>
      <c r="BH849" s="533"/>
      <c r="BI849" s="514"/>
      <c r="BJ849" s="516"/>
      <c r="BK849" s="516"/>
    </row>
    <row r="850" spans="1:63" ht="14.25" customHeight="1" x14ac:dyDescent="0.25">
      <c r="A850" s="429"/>
      <c r="B850" s="656"/>
      <c r="C850" s="649"/>
      <c r="D850" s="516"/>
      <c r="E850" s="562"/>
      <c r="F850" s="657"/>
      <c r="G850" s="657"/>
      <c r="H850" s="657"/>
      <c r="I850" s="562"/>
      <c r="J850" s="160"/>
      <c r="K850" s="159"/>
      <c r="L850" s="649"/>
      <c r="M850" s="649"/>
      <c r="N850" s="650"/>
      <c r="O850" s="651"/>
      <c r="P850" s="651"/>
      <c r="Q850" s="651"/>
      <c r="R850" s="649"/>
      <c r="S850" s="73"/>
      <c r="T850" s="162">
        <f>IFERROR(VLOOKUP($S850,TABLAS!$A$10:$B$14,2,FALSE),0)</f>
        <v>0</v>
      </c>
      <c r="U850" s="652"/>
      <c r="V850" s="647"/>
      <c r="W850" s="647"/>
      <c r="X850" s="493"/>
      <c r="Y850" s="63"/>
      <c r="Z850" s="63"/>
      <c r="AA850" s="63"/>
      <c r="AB850" s="63"/>
      <c r="AC850" s="63"/>
      <c r="AD850" s="63"/>
      <c r="AE850" s="63"/>
      <c r="AF850" s="63"/>
      <c r="AG850" s="63"/>
      <c r="AH850" s="63"/>
      <c r="AI850" s="63"/>
      <c r="AJ850" s="63"/>
      <c r="AK850" s="63"/>
      <c r="AL850" s="63" t="str">
        <f>IFERROR(VLOOKUP(AB850,CONTROLES!$A$5:$Y$297,2,FALSE),"")</f>
        <v/>
      </c>
      <c r="AM850" s="63"/>
      <c r="AN850" s="63"/>
      <c r="AO850" s="163" t="str">
        <f>IFERROR(VLOOKUP(Y850,CONTROLES!$A$6:$Y$25,24,FALSE),"")</f>
        <v/>
      </c>
      <c r="AP850" s="163" t="str">
        <f>IFERROR(VLOOKUP(Z850,CONTROLES!$A$6:$Y$25,24,FALSE),"")</f>
        <v/>
      </c>
      <c r="AQ850" s="163" t="str">
        <f>IFERROR(VLOOKUP(AA850,CONTROLES!$A$6:$Y$25,24,FALSE),"")</f>
        <v/>
      </c>
      <c r="AR850" s="163" t="str">
        <f>IFERROR(VLOOKUP(AB850,CONTROLES!$A$6:$Y$25,24,FALSE),"")</f>
        <v/>
      </c>
      <c r="AS850" s="72" t="str">
        <f>IFERROR(VLOOKUP(Y850,CONTROLES!$A$6:$Y$25,5,FALSE),"")</f>
        <v/>
      </c>
      <c r="AT850" s="72" t="str">
        <f>IFERROR(VLOOKUP(Z850,CONTROLES!$A$6:$Y$25,5,FALSE),"")</f>
        <v/>
      </c>
      <c r="AU850" s="72" t="str">
        <f>IFERROR(VLOOKUP(AA850,CONTROLES!$A$6:$Y$25,5,FALSE),"")</f>
        <v/>
      </c>
      <c r="AV850" s="72" t="str">
        <f>IFERROR(VLOOKUP(AB850,CONTROLES!$A$6:$Y$25,5,FALSE),"")</f>
        <v/>
      </c>
      <c r="AW850" s="143">
        <f t="shared" si="330"/>
        <v>0</v>
      </c>
      <c r="AX850" s="143">
        <f t="shared" si="331"/>
        <v>0</v>
      </c>
      <c r="AY850" s="653"/>
      <c r="AZ850" s="510"/>
      <c r="BA850" s="648"/>
      <c r="BB850" s="508"/>
      <c r="BC850" s="510"/>
      <c r="BD850" s="512"/>
      <c r="BE850" s="493"/>
      <c r="BF850" s="644"/>
      <c r="BG850" s="645"/>
      <c r="BH850" s="646"/>
      <c r="BI850" s="514"/>
      <c r="BJ850" s="516"/>
      <c r="BK850" s="516"/>
    </row>
    <row r="851" spans="1:63" ht="14.25" customHeight="1" x14ac:dyDescent="0.25">
      <c r="A851" s="429">
        <f>A844+1</f>
        <v>121</v>
      </c>
      <c r="B851" s="654" t="s">
        <v>1006</v>
      </c>
      <c r="C851" s="649" t="s">
        <v>534</v>
      </c>
      <c r="D851" s="516" t="s">
        <v>1007</v>
      </c>
      <c r="E851" s="517"/>
      <c r="F851" s="657" t="s">
        <v>132</v>
      </c>
      <c r="G851" s="657" t="s">
        <v>133</v>
      </c>
      <c r="H851" s="657" t="s">
        <v>134</v>
      </c>
      <c r="I851" s="517"/>
      <c r="J851" s="160"/>
      <c r="K851" s="159"/>
      <c r="L851" s="649"/>
      <c r="M851" s="649" t="s">
        <v>160</v>
      </c>
      <c r="N851" s="650" t="s">
        <v>161</v>
      </c>
      <c r="O851" s="651" t="s">
        <v>162</v>
      </c>
      <c r="P851" s="651"/>
      <c r="Q851" s="651"/>
      <c r="R851" s="649" t="s">
        <v>243</v>
      </c>
      <c r="S851" s="73"/>
      <c r="T851" s="162">
        <f>IFERROR(VLOOKUP($S851,TABLAS!$A$10:$B$14,2,FALSE),0)</f>
        <v>0</v>
      </c>
      <c r="U851" s="652"/>
      <c r="V851" s="647">
        <f>IFERROR(VLOOKUP($U851,#REF!,2,FALSE),0)</f>
        <v>0</v>
      </c>
      <c r="W851" s="647">
        <f>MAX($T851:$T857)*V851</f>
        <v>0</v>
      </c>
      <c r="X851" s="493" t="b">
        <f>IF(OR(W851="11",W851="12",W851="21",W851="22",W851="31"),"BAJO",IF(OR(W851="13",W851="23",W851="32",W851="41"),"LEVE",IF(OR(W851="14",W851="15",W851="24",W851="33",W851="43",W851="42",W851="52",W851="51"),"MODERADO",IF(OR(W851="25",W851="34",W851="35",W851="44",W851="45",W851="53",W851="54",W851="55"),"IMPORTANTE"))))</f>
        <v>0</v>
      </c>
      <c r="Y851" s="63"/>
      <c r="Z851" s="63"/>
      <c r="AA851" s="63"/>
      <c r="AB851" s="63"/>
      <c r="AC851" s="63"/>
      <c r="AD851" s="63"/>
      <c r="AE851" s="63"/>
      <c r="AF851" s="63"/>
      <c r="AG851" s="63"/>
      <c r="AH851" s="63"/>
      <c r="AI851" s="63"/>
      <c r="AJ851" s="63"/>
      <c r="AK851" s="63"/>
      <c r="AL851" s="63" t="str">
        <f>IFERROR(VLOOKUP(AB851,CONTROLES!$A$5:$Y$297,2,FALSE),"")</f>
        <v/>
      </c>
      <c r="AM851" s="63"/>
      <c r="AN851" s="63"/>
      <c r="AO851" s="163" t="str">
        <f>IFERROR(VLOOKUP(Y851,CONTROLES!$A$6:$Y$25,24,FALSE),"")</f>
        <v/>
      </c>
      <c r="AP851" s="163" t="str">
        <f>IFERROR(VLOOKUP(Z851,CONTROLES!$A$6:$Y$25,24,FALSE),"")</f>
        <v/>
      </c>
      <c r="AQ851" s="163" t="str">
        <f>IFERROR(VLOOKUP(AA851,CONTROLES!$A$6:$Y$25,24,FALSE),"")</f>
        <v/>
      </c>
      <c r="AR851" s="163" t="str">
        <f>IFERROR(VLOOKUP(AB851,CONTROLES!$A$6:$Y$25,24,FALSE),"")</f>
        <v/>
      </c>
      <c r="AS851" s="72" t="str">
        <f>IFERROR(VLOOKUP(Y851,CONTROLES!$A$6:$Y$25,5,FALSE),"")</f>
        <v/>
      </c>
      <c r="AT851" s="72" t="str">
        <f>IFERROR(VLOOKUP(Z851,CONTROLES!$A$6:$Y$25,5,FALSE),"")</f>
        <v/>
      </c>
      <c r="AU851" s="72" t="str">
        <f>IFERROR(VLOOKUP(AA851,CONTROLES!$A$6:$Y$25,5,FALSE),"")</f>
        <v/>
      </c>
      <c r="AV851" s="72" t="str">
        <f>IFERROR(VLOOKUP(AB851,CONTROLES!$A$6:$Y$25,5,FALSE),"")</f>
        <v/>
      </c>
      <c r="AW851" s="143">
        <f t="shared" si="330"/>
        <v>0</v>
      </c>
      <c r="AX851" s="143">
        <f t="shared" si="331"/>
        <v>0</v>
      </c>
      <c r="AY851" s="522" t="str">
        <f>IF(MAX(AX851:AX857)&gt;MAX(BF851:BF857),"Consecuencia",IF(MAX(AX851:AX857)&gt;MAX(BF851:BF857),"Probabilidad",""))</f>
        <v/>
      </c>
      <c r="AZ851" s="510">
        <f>IF(AY851="Probabilidad",MAX(BF851:BF857),MAX(AX851:AX857))</f>
        <v>0</v>
      </c>
      <c r="BA851" s="506" t="str" cm="1">
        <f t="array" ref="BA851">IF(OR(AY851="Consecuencia",AY851="Probabilidad"),IF(AZ851&lt;CONTROLES!$AA$16:$AB$16,IF(AND(AZ851&gt;=CONTROLES!$AA$15,AZ851&lt;CONTROLES!$AB$15),CONTROLES!$AC$15,IF(AND(AZ851&gt;=CONTROLES!$AA$14,AZ851&lt;CONTROLES!$AB$14),CONTROLES!$AC$14,IF(AND(AZ851&gt;=CONTROLES!$AA$13,AZ851&lt;CONTROLES!$AB$13),CONTROLES!$AC$13,IF(AND(AZ851&gt;=CONTROLES!$AA$12,AZ851&lt;=CONTROLES!$AB$12),CONTROLES!$AC$12))))),"")</f>
        <v/>
      </c>
      <c r="BB851" s="508" t="s">
        <v>144</v>
      </c>
      <c r="BC851" s="510">
        <f>VLOOKUP(BB851,TABLAS!$A$10:$B$14,2,FALSE)</f>
        <v>5</v>
      </c>
      <c r="BD851" s="512" t="s">
        <v>211</v>
      </c>
      <c r="BE851" s="493">
        <f>VLOOKUP(BD851,TABLAS!$A$2:$B$6,2,FALSE)</f>
        <v>2</v>
      </c>
      <c r="BF851" s="642" t="str">
        <f>BC851&amp;BE851</f>
        <v>52</v>
      </c>
      <c r="BG851" s="645" t="str">
        <f>IF(OR(BF851="11",BF851="12",BF851="21",BF851="22",BF851="31"),"BAJO",IF(OR(BF851="13",BF851="23",BF851="32",BF851="41"),"LEVE",IF(OR(BF851="14",BF851="15",BF851="24",BF851="33",BF851="43",BF851="42",BF851="52",BF851="51"),"MODERADO",IF(OR(BF851="25",BF851="34",BF851="35",BF851="44",BF851="45",BF851="53",BF851="54",BF851="55"),"IMPORTANTE",""))))</f>
        <v>MODERADO</v>
      </c>
      <c r="BH851" s="532" t="s">
        <v>148</v>
      </c>
      <c r="BI851" s="514" t="s">
        <v>189</v>
      </c>
      <c r="BJ851" s="516" t="str">
        <f>IF(BH851="SI","NO","SI")</f>
        <v>NO</v>
      </c>
      <c r="BK851" s="516"/>
    </row>
    <row r="852" spans="1:63" ht="14.25" customHeight="1" x14ac:dyDescent="0.25">
      <c r="A852" s="429"/>
      <c r="B852" s="655"/>
      <c r="C852" s="649"/>
      <c r="D852" s="516"/>
      <c r="E852" s="563"/>
      <c r="F852" s="657"/>
      <c r="G852" s="657"/>
      <c r="H852" s="657"/>
      <c r="I852" s="563"/>
      <c r="J852" s="160"/>
      <c r="K852" s="159"/>
      <c r="L852" s="649"/>
      <c r="M852" s="649"/>
      <c r="N852" s="650"/>
      <c r="O852" s="651"/>
      <c r="P852" s="651"/>
      <c r="Q852" s="651"/>
      <c r="R852" s="649"/>
      <c r="S852" s="73"/>
      <c r="T852" s="162">
        <f>IFERROR(VLOOKUP($S852,TABLAS!$A$10:$B$14,2,FALSE),0)</f>
        <v>0</v>
      </c>
      <c r="U852" s="652"/>
      <c r="V852" s="647"/>
      <c r="W852" s="647"/>
      <c r="X852" s="493"/>
      <c r="Y852" s="63"/>
      <c r="Z852" s="63"/>
      <c r="AA852" s="63"/>
      <c r="AB852" s="63"/>
      <c r="AC852" s="63"/>
      <c r="AD852" s="63"/>
      <c r="AE852" s="63"/>
      <c r="AF852" s="63"/>
      <c r="AG852" s="63"/>
      <c r="AH852" s="63"/>
      <c r="AI852" s="63"/>
      <c r="AJ852" s="63"/>
      <c r="AK852" s="63"/>
      <c r="AL852" s="63" t="str">
        <f>IFERROR(VLOOKUP(AB852,CONTROLES!$A$5:$Y$297,2,FALSE),"")</f>
        <v/>
      </c>
      <c r="AM852" s="63"/>
      <c r="AN852" s="63"/>
      <c r="AO852" s="163" t="str">
        <f>IFERROR(VLOOKUP(Y852,CONTROLES!$A$6:$Y$25,24,FALSE),"")</f>
        <v/>
      </c>
      <c r="AP852" s="163" t="str">
        <f>IFERROR(VLOOKUP(Z852,CONTROLES!$A$6:$Y$25,24,FALSE),"")</f>
        <v/>
      </c>
      <c r="AQ852" s="163" t="str">
        <f>IFERROR(VLOOKUP(AA852,CONTROLES!$A$6:$Y$25,24,FALSE),"")</f>
        <v/>
      </c>
      <c r="AR852" s="163" t="str">
        <f>IFERROR(VLOOKUP(AB852,CONTROLES!$A$6:$Y$25,24,FALSE),"")</f>
        <v/>
      </c>
      <c r="AS852" s="72" t="str">
        <f>IFERROR(VLOOKUP(Y852,CONTROLES!$A$6:$Y$25,5,FALSE),"")</f>
        <v/>
      </c>
      <c r="AT852" s="72" t="str">
        <f>IFERROR(VLOOKUP(Z852,CONTROLES!$A$6:$Y$25,5,FALSE),"")</f>
        <v/>
      </c>
      <c r="AU852" s="72" t="str">
        <f>IFERROR(VLOOKUP(AA852,CONTROLES!$A$6:$Y$25,5,FALSE),"")</f>
        <v/>
      </c>
      <c r="AV852" s="72" t="str">
        <f>IFERROR(VLOOKUP(AB852,CONTROLES!$A$6:$Y$25,5,FALSE),"")</f>
        <v/>
      </c>
      <c r="AW852" s="143">
        <f t="shared" si="330"/>
        <v>0</v>
      </c>
      <c r="AX852" s="143">
        <f t="shared" si="331"/>
        <v>0</v>
      </c>
      <c r="AY852" s="523"/>
      <c r="AZ852" s="510"/>
      <c r="BA852" s="507"/>
      <c r="BB852" s="508"/>
      <c r="BC852" s="510"/>
      <c r="BD852" s="512"/>
      <c r="BE852" s="493"/>
      <c r="BF852" s="643"/>
      <c r="BG852" s="645"/>
      <c r="BH852" s="533"/>
      <c r="BI852" s="514"/>
      <c r="BJ852" s="516"/>
      <c r="BK852" s="516"/>
    </row>
    <row r="853" spans="1:63" ht="14.25" customHeight="1" x14ac:dyDescent="0.25">
      <c r="A853" s="429"/>
      <c r="B853" s="655"/>
      <c r="C853" s="649"/>
      <c r="D853" s="516"/>
      <c r="E853" s="563"/>
      <c r="F853" s="657"/>
      <c r="G853" s="657"/>
      <c r="H853" s="657"/>
      <c r="I853" s="563"/>
      <c r="J853" s="160"/>
      <c r="K853" s="159"/>
      <c r="L853" s="649"/>
      <c r="M853" s="649"/>
      <c r="N853" s="650"/>
      <c r="O853" s="651"/>
      <c r="P853" s="651"/>
      <c r="Q853" s="651"/>
      <c r="R853" s="649"/>
      <c r="S853" s="73"/>
      <c r="T853" s="162">
        <f>IFERROR(VLOOKUP($S853,TABLAS!$A$10:$B$14,2,FALSE),0)</f>
        <v>0</v>
      </c>
      <c r="U853" s="652"/>
      <c r="V853" s="647"/>
      <c r="W853" s="647"/>
      <c r="X853" s="493"/>
      <c r="Y853" s="63"/>
      <c r="Z853" s="63"/>
      <c r="AA853" s="63"/>
      <c r="AB853" s="63"/>
      <c r="AC853" s="63"/>
      <c r="AD853" s="63"/>
      <c r="AE853" s="63"/>
      <c r="AF853" s="63"/>
      <c r="AG853" s="63"/>
      <c r="AH853" s="63"/>
      <c r="AI853" s="63"/>
      <c r="AJ853" s="63"/>
      <c r="AK853" s="63"/>
      <c r="AL853" s="63" t="str">
        <f>IFERROR(VLOOKUP(AB853,CONTROLES!$A$5:$Y$297,2,FALSE),"")</f>
        <v/>
      </c>
      <c r="AM853" s="63"/>
      <c r="AN853" s="63"/>
      <c r="AO853" s="163" t="str">
        <f>IFERROR(VLOOKUP(Y853,CONTROLES!$A$6:$Y$25,24,FALSE),"")</f>
        <v/>
      </c>
      <c r="AP853" s="163" t="str">
        <f>IFERROR(VLOOKUP(Z853,CONTROLES!$A$6:$Y$25,24,FALSE),"")</f>
        <v/>
      </c>
      <c r="AQ853" s="163" t="str">
        <f>IFERROR(VLOOKUP(AA853,CONTROLES!$A$6:$Y$25,24,FALSE),"")</f>
        <v/>
      </c>
      <c r="AR853" s="163" t="str">
        <f>IFERROR(VLOOKUP(AB853,CONTROLES!$A$6:$Y$25,24,FALSE),"")</f>
        <v/>
      </c>
      <c r="AS853" s="72" t="str">
        <f>IFERROR(VLOOKUP(Y853,CONTROLES!$A$6:$Y$25,5,FALSE),"")</f>
        <v/>
      </c>
      <c r="AT853" s="72" t="str">
        <f>IFERROR(VLOOKUP(Z853,CONTROLES!$A$6:$Y$25,5,FALSE),"")</f>
        <v/>
      </c>
      <c r="AU853" s="72" t="str">
        <f>IFERROR(VLOOKUP(AA853,CONTROLES!$A$6:$Y$25,5,FALSE),"")</f>
        <v/>
      </c>
      <c r="AV853" s="72" t="str">
        <f>IFERROR(VLOOKUP(AB853,CONTROLES!$A$6:$Y$25,5,FALSE),"")</f>
        <v/>
      </c>
      <c r="AW853" s="143">
        <f t="shared" si="330"/>
        <v>0</v>
      </c>
      <c r="AX853" s="143">
        <f t="shared" si="331"/>
        <v>0</v>
      </c>
      <c r="AY853" s="523"/>
      <c r="AZ853" s="510"/>
      <c r="BA853" s="507"/>
      <c r="BB853" s="508"/>
      <c r="BC853" s="510"/>
      <c r="BD853" s="512"/>
      <c r="BE853" s="493"/>
      <c r="BF853" s="643"/>
      <c r="BG853" s="645"/>
      <c r="BH853" s="533"/>
      <c r="BI853" s="514"/>
      <c r="BJ853" s="516"/>
      <c r="BK853" s="516"/>
    </row>
    <row r="854" spans="1:63" ht="14.25" customHeight="1" x14ac:dyDescent="0.25">
      <c r="A854" s="429"/>
      <c r="B854" s="655"/>
      <c r="C854" s="649"/>
      <c r="D854" s="516"/>
      <c r="E854" s="563"/>
      <c r="F854" s="657"/>
      <c r="G854" s="657"/>
      <c r="H854" s="657"/>
      <c r="I854" s="563"/>
      <c r="J854" s="160"/>
      <c r="K854" s="159"/>
      <c r="L854" s="649"/>
      <c r="M854" s="649"/>
      <c r="N854" s="650"/>
      <c r="O854" s="651"/>
      <c r="P854" s="651"/>
      <c r="Q854" s="651"/>
      <c r="R854" s="649"/>
      <c r="S854" s="73"/>
      <c r="T854" s="162">
        <f>IFERROR(VLOOKUP($S854,TABLAS!$A$10:$B$14,2,FALSE),0)</f>
        <v>0</v>
      </c>
      <c r="U854" s="652"/>
      <c r="V854" s="647"/>
      <c r="W854" s="647"/>
      <c r="X854" s="493"/>
      <c r="Y854" s="63"/>
      <c r="Z854" s="63"/>
      <c r="AA854" s="63"/>
      <c r="AB854" s="63"/>
      <c r="AC854" s="63"/>
      <c r="AD854" s="63"/>
      <c r="AE854" s="63"/>
      <c r="AF854" s="63"/>
      <c r="AG854" s="63"/>
      <c r="AH854" s="63"/>
      <c r="AI854" s="63"/>
      <c r="AJ854" s="63"/>
      <c r="AK854" s="63"/>
      <c r="AL854" s="63" t="str">
        <f>IFERROR(VLOOKUP(AB854,CONTROLES!$A$5:$Y$297,2,FALSE),"")</f>
        <v/>
      </c>
      <c r="AM854" s="63"/>
      <c r="AN854" s="63"/>
      <c r="AO854" s="163" t="str">
        <f>IFERROR(VLOOKUP(Y854,CONTROLES!$A$6:$Y$25,24,FALSE),"")</f>
        <v/>
      </c>
      <c r="AP854" s="163" t="str">
        <f>IFERROR(VLOOKUP(Z854,CONTROLES!$A$6:$Y$25,24,FALSE),"")</f>
        <v/>
      </c>
      <c r="AQ854" s="163" t="str">
        <f>IFERROR(VLOOKUP(AA854,CONTROLES!$A$6:$Y$25,24,FALSE),"")</f>
        <v/>
      </c>
      <c r="AR854" s="163" t="str">
        <f>IFERROR(VLOOKUP(AB854,CONTROLES!$A$6:$Y$25,24,FALSE),"")</f>
        <v/>
      </c>
      <c r="AS854" s="72" t="str">
        <f>IFERROR(VLOOKUP(Y854,CONTROLES!$A$6:$Y$25,5,FALSE),"")</f>
        <v/>
      </c>
      <c r="AT854" s="72" t="str">
        <f>IFERROR(VLOOKUP(Z854,CONTROLES!$A$6:$Y$25,5,FALSE),"")</f>
        <v/>
      </c>
      <c r="AU854" s="72" t="str">
        <f>IFERROR(VLOOKUP(AA854,CONTROLES!$A$6:$Y$25,5,FALSE),"")</f>
        <v/>
      </c>
      <c r="AV854" s="72" t="str">
        <f>IFERROR(VLOOKUP(AB854,CONTROLES!$A$6:$Y$25,5,FALSE),"")</f>
        <v/>
      </c>
      <c r="AW854" s="143">
        <f t="shared" si="330"/>
        <v>0</v>
      </c>
      <c r="AX854" s="143">
        <f t="shared" si="331"/>
        <v>0</v>
      </c>
      <c r="AY854" s="523"/>
      <c r="AZ854" s="510"/>
      <c r="BA854" s="507"/>
      <c r="BB854" s="508"/>
      <c r="BC854" s="510"/>
      <c r="BD854" s="512"/>
      <c r="BE854" s="493"/>
      <c r="BF854" s="643"/>
      <c r="BG854" s="645"/>
      <c r="BH854" s="533"/>
      <c r="BI854" s="514"/>
      <c r="BJ854" s="516"/>
      <c r="BK854" s="516"/>
    </row>
    <row r="855" spans="1:63" ht="14.25" customHeight="1" x14ac:dyDescent="0.25">
      <c r="A855" s="429"/>
      <c r="B855" s="655"/>
      <c r="C855" s="649"/>
      <c r="D855" s="516"/>
      <c r="E855" s="563"/>
      <c r="F855" s="657"/>
      <c r="G855" s="657"/>
      <c r="H855" s="657"/>
      <c r="I855" s="563"/>
      <c r="J855" s="160"/>
      <c r="K855" s="159"/>
      <c r="L855" s="649"/>
      <c r="M855" s="649"/>
      <c r="N855" s="650"/>
      <c r="O855" s="651"/>
      <c r="P855" s="651"/>
      <c r="Q855" s="651"/>
      <c r="R855" s="649"/>
      <c r="S855" s="73"/>
      <c r="T855" s="162">
        <f>IFERROR(VLOOKUP($S855,TABLAS!$A$10:$B$14,2,FALSE),0)</f>
        <v>0</v>
      </c>
      <c r="U855" s="652"/>
      <c r="V855" s="647"/>
      <c r="W855" s="647"/>
      <c r="X855" s="493"/>
      <c r="Y855" s="63"/>
      <c r="Z855" s="63"/>
      <c r="AA855" s="63"/>
      <c r="AB855" s="63"/>
      <c r="AC855" s="63"/>
      <c r="AD855" s="63"/>
      <c r="AE855" s="63"/>
      <c r="AF855" s="63"/>
      <c r="AG855" s="63"/>
      <c r="AH855" s="63"/>
      <c r="AI855" s="63"/>
      <c r="AJ855" s="63"/>
      <c r="AK855" s="63"/>
      <c r="AL855" s="63" t="str">
        <f>IFERROR(VLOOKUP(AB855,CONTROLES!$A$5:$Y$297,2,FALSE),"")</f>
        <v/>
      </c>
      <c r="AM855" s="63"/>
      <c r="AN855" s="63"/>
      <c r="AO855" s="163" t="str">
        <f>IFERROR(VLOOKUP(Y855,CONTROLES!$A$6:$Y$25,24,FALSE),"")</f>
        <v/>
      </c>
      <c r="AP855" s="163" t="str">
        <f>IFERROR(VLOOKUP(Z855,CONTROLES!$A$6:$Y$25,24,FALSE),"")</f>
        <v/>
      </c>
      <c r="AQ855" s="163" t="str">
        <f>IFERROR(VLOOKUP(AA855,CONTROLES!$A$6:$Y$25,24,FALSE),"")</f>
        <v/>
      </c>
      <c r="AR855" s="163" t="str">
        <f>IFERROR(VLOOKUP(AB855,CONTROLES!$A$6:$Y$25,24,FALSE),"")</f>
        <v/>
      </c>
      <c r="AS855" s="72" t="str">
        <f>IFERROR(VLOOKUP(Y855,CONTROLES!$A$6:$Y$25,5,FALSE),"")</f>
        <v/>
      </c>
      <c r="AT855" s="72" t="str">
        <f>IFERROR(VLOOKUP(Z855,CONTROLES!$A$6:$Y$25,5,FALSE),"")</f>
        <v/>
      </c>
      <c r="AU855" s="72" t="str">
        <f>IFERROR(VLOOKUP(AA855,CONTROLES!$A$6:$Y$25,5,FALSE),"")</f>
        <v/>
      </c>
      <c r="AV855" s="72" t="str">
        <f>IFERROR(VLOOKUP(AB855,CONTROLES!$A$6:$Y$25,5,FALSE),"")</f>
        <v/>
      </c>
      <c r="AW855" s="143">
        <f t="shared" si="330"/>
        <v>0</v>
      </c>
      <c r="AX855" s="143">
        <f t="shared" si="331"/>
        <v>0</v>
      </c>
      <c r="AY855" s="523"/>
      <c r="AZ855" s="510"/>
      <c r="BA855" s="507"/>
      <c r="BB855" s="508"/>
      <c r="BC855" s="510"/>
      <c r="BD855" s="512"/>
      <c r="BE855" s="493"/>
      <c r="BF855" s="643"/>
      <c r="BG855" s="645"/>
      <c r="BH855" s="533"/>
      <c r="BI855" s="514"/>
      <c r="BJ855" s="516"/>
      <c r="BK855" s="516"/>
    </row>
    <row r="856" spans="1:63" ht="14.25" customHeight="1" x14ac:dyDescent="0.25">
      <c r="A856" s="429"/>
      <c r="B856" s="655"/>
      <c r="C856" s="649"/>
      <c r="D856" s="516"/>
      <c r="E856" s="563"/>
      <c r="F856" s="657"/>
      <c r="G856" s="657"/>
      <c r="H856" s="657"/>
      <c r="I856" s="563"/>
      <c r="J856" s="160"/>
      <c r="K856" s="159"/>
      <c r="L856" s="649"/>
      <c r="M856" s="649"/>
      <c r="N856" s="650"/>
      <c r="O856" s="651"/>
      <c r="P856" s="651"/>
      <c r="Q856" s="651"/>
      <c r="R856" s="649"/>
      <c r="S856" s="73"/>
      <c r="T856" s="162">
        <f>IFERROR(VLOOKUP($S856,TABLAS!$A$10:$B$14,2,FALSE),0)</f>
        <v>0</v>
      </c>
      <c r="U856" s="652"/>
      <c r="V856" s="647"/>
      <c r="W856" s="647"/>
      <c r="X856" s="493"/>
      <c r="Y856" s="63"/>
      <c r="Z856" s="63"/>
      <c r="AA856" s="63"/>
      <c r="AB856" s="63"/>
      <c r="AC856" s="63"/>
      <c r="AD856" s="63"/>
      <c r="AE856" s="63"/>
      <c r="AF856" s="63"/>
      <c r="AG856" s="63"/>
      <c r="AH856" s="63"/>
      <c r="AI856" s="63"/>
      <c r="AJ856" s="63"/>
      <c r="AK856" s="63"/>
      <c r="AL856" s="63" t="str">
        <f>IFERROR(VLOOKUP(AB856,CONTROLES!$A$5:$Y$297,2,FALSE),"")</f>
        <v/>
      </c>
      <c r="AM856" s="63"/>
      <c r="AN856" s="63"/>
      <c r="AO856" s="163" t="str">
        <f>IFERROR(VLOOKUP(Y856,CONTROLES!$A$6:$Y$25,24,FALSE),"")</f>
        <v/>
      </c>
      <c r="AP856" s="163" t="str">
        <f>IFERROR(VLOOKUP(Z856,CONTROLES!$A$6:$Y$25,24,FALSE),"")</f>
        <v/>
      </c>
      <c r="AQ856" s="163" t="str">
        <f>IFERROR(VLOOKUP(AA856,CONTROLES!$A$6:$Y$25,24,FALSE),"")</f>
        <v/>
      </c>
      <c r="AR856" s="163" t="str">
        <f>IFERROR(VLOOKUP(AB856,CONTROLES!$A$6:$Y$25,24,FALSE),"")</f>
        <v/>
      </c>
      <c r="AS856" s="72" t="str">
        <f>IFERROR(VLOOKUP(Y856,CONTROLES!$A$6:$Y$25,5,FALSE),"")</f>
        <v/>
      </c>
      <c r="AT856" s="72" t="str">
        <f>IFERROR(VLOOKUP(Z856,CONTROLES!$A$6:$Y$25,5,FALSE),"")</f>
        <v/>
      </c>
      <c r="AU856" s="72" t="str">
        <f>IFERROR(VLOOKUP(AA856,CONTROLES!$A$6:$Y$25,5,FALSE),"")</f>
        <v/>
      </c>
      <c r="AV856" s="72" t="str">
        <f>IFERROR(VLOOKUP(AB856,CONTROLES!$A$6:$Y$25,5,FALSE),"")</f>
        <v/>
      </c>
      <c r="AW856" s="143">
        <f t="shared" si="330"/>
        <v>0</v>
      </c>
      <c r="AX856" s="143">
        <f t="shared" si="331"/>
        <v>0</v>
      </c>
      <c r="AY856" s="523"/>
      <c r="AZ856" s="510"/>
      <c r="BA856" s="507"/>
      <c r="BB856" s="508"/>
      <c r="BC856" s="510"/>
      <c r="BD856" s="512"/>
      <c r="BE856" s="493"/>
      <c r="BF856" s="643"/>
      <c r="BG856" s="645"/>
      <c r="BH856" s="533"/>
      <c r="BI856" s="514"/>
      <c r="BJ856" s="516"/>
      <c r="BK856" s="516"/>
    </row>
    <row r="857" spans="1:63" ht="14.25" customHeight="1" x14ac:dyDescent="0.25">
      <c r="A857" s="429"/>
      <c r="B857" s="656"/>
      <c r="C857" s="649"/>
      <c r="D857" s="516"/>
      <c r="E857" s="562"/>
      <c r="F857" s="657"/>
      <c r="G857" s="657"/>
      <c r="H857" s="657"/>
      <c r="I857" s="562"/>
      <c r="J857" s="160"/>
      <c r="K857" s="159"/>
      <c r="L857" s="649"/>
      <c r="M857" s="649"/>
      <c r="N857" s="650"/>
      <c r="O857" s="651"/>
      <c r="P857" s="651"/>
      <c r="Q857" s="651"/>
      <c r="R857" s="649"/>
      <c r="S857" s="73"/>
      <c r="T857" s="162">
        <f>IFERROR(VLOOKUP($S857,TABLAS!$A$10:$B$14,2,FALSE),0)</f>
        <v>0</v>
      </c>
      <c r="U857" s="652"/>
      <c r="V857" s="647"/>
      <c r="W857" s="647"/>
      <c r="X857" s="493"/>
      <c r="Y857" s="63"/>
      <c r="Z857" s="63"/>
      <c r="AA857" s="63"/>
      <c r="AB857" s="63"/>
      <c r="AC857" s="63"/>
      <c r="AD857" s="63"/>
      <c r="AE857" s="63"/>
      <c r="AF857" s="63"/>
      <c r="AG857" s="63"/>
      <c r="AH857" s="63"/>
      <c r="AI857" s="63"/>
      <c r="AJ857" s="63"/>
      <c r="AK857" s="63"/>
      <c r="AL857" s="63" t="str">
        <f>IFERROR(VLOOKUP(AB857,CONTROLES!$A$5:$Y$297,2,FALSE),"")</f>
        <v/>
      </c>
      <c r="AM857" s="63"/>
      <c r="AN857" s="63"/>
      <c r="AO857" s="163" t="str">
        <f>IFERROR(VLOOKUP(Y857,CONTROLES!$A$6:$Y$25,24,FALSE),"")</f>
        <v/>
      </c>
      <c r="AP857" s="163" t="str">
        <f>IFERROR(VLOOKUP(Z857,CONTROLES!$A$6:$Y$25,24,FALSE),"")</f>
        <v/>
      </c>
      <c r="AQ857" s="163" t="str">
        <f>IFERROR(VLOOKUP(AA857,CONTROLES!$A$6:$Y$25,24,FALSE),"")</f>
        <v/>
      </c>
      <c r="AR857" s="163" t="str">
        <f>IFERROR(VLOOKUP(AB857,CONTROLES!$A$6:$Y$25,24,FALSE),"")</f>
        <v/>
      </c>
      <c r="AS857" s="72" t="str">
        <f>IFERROR(VLOOKUP(Y857,CONTROLES!$A$6:$Y$25,5,FALSE),"")</f>
        <v/>
      </c>
      <c r="AT857" s="72" t="str">
        <f>IFERROR(VLOOKUP(Z857,CONTROLES!$A$6:$Y$25,5,FALSE),"")</f>
        <v/>
      </c>
      <c r="AU857" s="72" t="str">
        <f>IFERROR(VLOOKUP(AA857,CONTROLES!$A$6:$Y$25,5,FALSE),"")</f>
        <v/>
      </c>
      <c r="AV857" s="72" t="str">
        <f>IFERROR(VLOOKUP(AB857,CONTROLES!$A$6:$Y$25,5,FALSE),"")</f>
        <v/>
      </c>
      <c r="AW857" s="143">
        <f t="shared" si="330"/>
        <v>0</v>
      </c>
      <c r="AX857" s="143">
        <f t="shared" si="331"/>
        <v>0</v>
      </c>
      <c r="AY857" s="653"/>
      <c r="AZ857" s="510"/>
      <c r="BA857" s="648"/>
      <c r="BB857" s="508"/>
      <c r="BC857" s="510"/>
      <c r="BD857" s="512"/>
      <c r="BE857" s="493"/>
      <c r="BF857" s="644"/>
      <c r="BG857" s="645"/>
      <c r="BH857" s="646"/>
      <c r="BI857" s="514"/>
      <c r="BJ857" s="516"/>
      <c r="BK857" s="516"/>
    </row>
    <row r="858" spans="1:63" ht="14.25" customHeight="1" x14ac:dyDescent="0.25">
      <c r="A858" s="429">
        <f>A851+1</f>
        <v>122</v>
      </c>
      <c r="B858" s="654" t="s">
        <v>1008</v>
      </c>
      <c r="C858" s="649" t="s">
        <v>534</v>
      </c>
      <c r="D858" s="516" t="s">
        <v>1009</v>
      </c>
      <c r="E858" s="517"/>
      <c r="F858" s="657" t="s">
        <v>132</v>
      </c>
      <c r="G858" s="657" t="s">
        <v>133</v>
      </c>
      <c r="H858" s="657" t="s">
        <v>134</v>
      </c>
      <c r="I858" s="517"/>
      <c r="J858" s="160"/>
      <c r="K858" s="159"/>
      <c r="L858" s="649"/>
      <c r="M858" s="649" t="s">
        <v>160</v>
      </c>
      <c r="N858" s="650" t="s">
        <v>161</v>
      </c>
      <c r="O858" s="651" t="s">
        <v>162</v>
      </c>
      <c r="P858" s="651"/>
      <c r="Q858" s="651"/>
      <c r="R858" s="649" t="s">
        <v>243</v>
      </c>
      <c r="S858" s="73"/>
      <c r="T858" s="162">
        <f>IFERROR(VLOOKUP($S858,TABLAS!$A$10:$B$14,2,FALSE),0)</f>
        <v>0</v>
      </c>
      <c r="U858" s="652"/>
      <c r="V858" s="647">
        <f>IFERROR(VLOOKUP($U858,#REF!,2,FALSE),0)</f>
        <v>0</v>
      </c>
      <c r="W858" s="647">
        <f>MAX($T858:$T864)*V858</f>
        <v>0</v>
      </c>
      <c r="X858" s="493" t="b">
        <f>IF(OR(W858="11",W858="12",W858="21",W858="22",W858="31"),"BAJO",IF(OR(W858="13",W858="23",W858="32",W858="41"),"LEVE",IF(OR(W858="14",W858="15",W858="24",W858="33",W858="43",W858="42",W858="52",W858="51"),"MODERADO",IF(OR(W858="25",W858="34",W858="35",W858="44",W858="45",W858="53",W858="54",W858="55"),"IMPORTANTE"))))</f>
        <v>0</v>
      </c>
      <c r="Y858" s="63"/>
      <c r="Z858" s="63"/>
      <c r="AA858" s="63"/>
      <c r="AB858" s="63"/>
      <c r="AC858" s="63"/>
      <c r="AD858" s="63"/>
      <c r="AE858" s="63"/>
      <c r="AF858" s="63"/>
      <c r="AG858" s="63"/>
      <c r="AH858" s="63"/>
      <c r="AI858" s="63"/>
      <c r="AJ858" s="63"/>
      <c r="AK858" s="63"/>
      <c r="AL858" s="63" t="str">
        <f>IFERROR(VLOOKUP(AB858,CONTROLES!$A$5:$Y$297,2,FALSE),"")</f>
        <v/>
      </c>
      <c r="AM858" s="63"/>
      <c r="AN858" s="63"/>
      <c r="AO858" s="163" t="str">
        <f>IFERROR(VLOOKUP(Y858,CONTROLES!$A$6:$Y$25,24,FALSE),"")</f>
        <v/>
      </c>
      <c r="AP858" s="163" t="str">
        <f>IFERROR(VLOOKUP(Z858,CONTROLES!$A$6:$Y$25,24,FALSE),"")</f>
        <v/>
      </c>
      <c r="AQ858" s="163" t="str">
        <f>IFERROR(VLOOKUP(AA858,CONTROLES!$A$6:$Y$25,24,FALSE),"")</f>
        <v/>
      </c>
      <c r="AR858" s="163" t="str">
        <f>IFERROR(VLOOKUP(AB858,CONTROLES!$A$6:$Y$25,24,FALSE),"")</f>
        <v/>
      </c>
      <c r="AS858" s="72" t="str">
        <f>IFERROR(VLOOKUP(Y858,CONTROLES!$A$6:$Y$25,5,FALSE),"")</f>
        <v/>
      </c>
      <c r="AT858" s="72" t="str">
        <f>IFERROR(VLOOKUP(Z858,CONTROLES!$A$6:$Y$25,5,FALSE),"")</f>
        <v/>
      </c>
      <c r="AU858" s="72" t="str">
        <f>IFERROR(VLOOKUP(AA858,CONTROLES!$A$6:$Y$25,5,FALSE),"")</f>
        <v/>
      </c>
      <c r="AV858" s="72" t="str">
        <f>IFERROR(VLOOKUP(AB858,CONTROLES!$A$6:$Y$25,5,FALSE),"")</f>
        <v/>
      </c>
      <c r="AW858" s="143">
        <f t="shared" si="330"/>
        <v>0</v>
      </c>
      <c r="AX858" s="143">
        <f t="shared" si="331"/>
        <v>0</v>
      </c>
      <c r="AY858" s="522" t="str">
        <f>IF(MAX(AX858:AX864)&gt;MAX(BF858:BF864),"Consecuencia",IF(MAX(AX858:AX864)&gt;MAX(BF858:BF864),"Probabilidad",""))</f>
        <v/>
      </c>
      <c r="AZ858" s="510">
        <f>IF(AY858="Probabilidad",MAX(BF858:BF864),MAX(AX858:AX864))</f>
        <v>0</v>
      </c>
      <c r="BA858" s="506" t="str" cm="1">
        <f t="array" ref="BA858">IF(OR(AY858="Consecuencia",AY858="Probabilidad"),IF(AZ858&lt;CONTROLES!$AA$16:$AB$16,IF(AND(AZ858&gt;=CONTROLES!$AA$15,AZ858&lt;CONTROLES!$AB$15),CONTROLES!$AC$15,IF(AND(AZ858&gt;=CONTROLES!$AA$14,AZ858&lt;CONTROLES!$AB$14),CONTROLES!$AC$14,IF(AND(AZ858&gt;=CONTROLES!$AA$13,AZ858&lt;CONTROLES!$AB$13),CONTROLES!$AC$13,IF(AND(AZ858&gt;=CONTROLES!$AA$12,AZ858&lt;=CONTROLES!$AB$12),CONTROLES!$AC$12))))),"")</f>
        <v/>
      </c>
      <c r="BB858" s="508" t="s">
        <v>144</v>
      </c>
      <c r="BC858" s="510">
        <f>VLOOKUP(BB858,TABLAS!$A$10:$B$14,2,FALSE)</f>
        <v>5</v>
      </c>
      <c r="BD858" s="512" t="s">
        <v>211</v>
      </c>
      <c r="BE858" s="493">
        <f>VLOOKUP(BD858,TABLAS!$A$2:$B$6,2,FALSE)</f>
        <v>2</v>
      </c>
      <c r="BF858" s="642" t="str">
        <f>BC858&amp;BE858</f>
        <v>52</v>
      </c>
      <c r="BG858" s="645" t="str">
        <f>IF(OR(BF858="11",BF858="12",BF858="21",BF858="22",BF858="31"),"BAJO",IF(OR(BF858="13",BF858="23",BF858="32",BF858="41"),"LEVE",IF(OR(BF858="14",BF858="15",BF858="24",BF858="33",BF858="43",BF858="42",BF858="52",BF858="51"),"MODERADO",IF(OR(BF858="25",BF858="34",BF858="35",BF858="44",BF858="45",BF858="53",BF858="54",BF858="55"),"IMPORTANTE",""))))</f>
        <v>MODERADO</v>
      </c>
      <c r="BH858" s="532" t="s">
        <v>148</v>
      </c>
      <c r="BI858" s="514" t="s">
        <v>189</v>
      </c>
      <c r="BJ858" s="516" t="str">
        <f>IF(BH858="SI","NO","SI")</f>
        <v>NO</v>
      </c>
      <c r="BK858" s="516"/>
    </row>
    <row r="859" spans="1:63" ht="14.25" customHeight="1" x14ac:dyDescent="0.25">
      <c r="A859" s="429"/>
      <c r="B859" s="655"/>
      <c r="C859" s="649"/>
      <c r="D859" s="516"/>
      <c r="E859" s="563"/>
      <c r="F859" s="657"/>
      <c r="G859" s="657"/>
      <c r="H859" s="657"/>
      <c r="I859" s="563"/>
      <c r="J859" s="160"/>
      <c r="K859" s="159"/>
      <c r="L859" s="649"/>
      <c r="M859" s="649"/>
      <c r="N859" s="650"/>
      <c r="O859" s="651"/>
      <c r="P859" s="651"/>
      <c r="Q859" s="651"/>
      <c r="R859" s="649"/>
      <c r="S859" s="73"/>
      <c r="T859" s="162">
        <f>IFERROR(VLOOKUP($S859,TABLAS!$A$10:$B$14,2,FALSE),0)</f>
        <v>0</v>
      </c>
      <c r="U859" s="652"/>
      <c r="V859" s="647"/>
      <c r="W859" s="647"/>
      <c r="X859" s="493"/>
      <c r="Y859" s="63"/>
      <c r="Z859" s="63"/>
      <c r="AA859" s="63"/>
      <c r="AB859" s="63"/>
      <c r="AC859" s="63"/>
      <c r="AD859" s="63"/>
      <c r="AE859" s="63"/>
      <c r="AF859" s="63"/>
      <c r="AG859" s="63"/>
      <c r="AH859" s="63"/>
      <c r="AI859" s="63"/>
      <c r="AJ859" s="63"/>
      <c r="AK859" s="63"/>
      <c r="AL859" s="63" t="str">
        <f>IFERROR(VLOOKUP(AB859,CONTROLES!$A$5:$Y$297,2,FALSE),"")</f>
        <v/>
      </c>
      <c r="AM859" s="63"/>
      <c r="AN859" s="63"/>
      <c r="AO859" s="163" t="str">
        <f>IFERROR(VLOOKUP(Y859,CONTROLES!$A$6:$Y$25,24,FALSE),"")</f>
        <v/>
      </c>
      <c r="AP859" s="163" t="str">
        <f>IFERROR(VLOOKUP(Z859,CONTROLES!$A$6:$Y$25,24,FALSE),"")</f>
        <v/>
      </c>
      <c r="AQ859" s="163" t="str">
        <f>IFERROR(VLOOKUP(AA859,CONTROLES!$A$6:$Y$25,24,FALSE),"")</f>
        <v/>
      </c>
      <c r="AR859" s="163" t="str">
        <f>IFERROR(VLOOKUP(AB859,CONTROLES!$A$6:$Y$25,24,FALSE),"")</f>
        <v/>
      </c>
      <c r="AS859" s="72" t="str">
        <f>IFERROR(VLOOKUP(Y859,CONTROLES!$A$6:$Y$25,5,FALSE),"")</f>
        <v/>
      </c>
      <c r="AT859" s="72" t="str">
        <f>IFERROR(VLOOKUP(Z859,CONTROLES!$A$6:$Y$25,5,FALSE),"")</f>
        <v/>
      </c>
      <c r="AU859" s="72" t="str">
        <f>IFERROR(VLOOKUP(AA859,CONTROLES!$A$6:$Y$25,5,FALSE),"")</f>
        <v/>
      </c>
      <c r="AV859" s="72" t="str">
        <f>IFERROR(VLOOKUP(AB859,CONTROLES!$A$6:$Y$25,5,FALSE),"")</f>
        <v/>
      </c>
      <c r="AW859" s="143">
        <f t="shared" si="330"/>
        <v>0</v>
      </c>
      <c r="AX859" s="143">
        <f t="shared" si="331"/>
        <v>0</v>
      </c>
      <c r="AY859" s="523"/>
      <c r="AZ859" s="510"/>
      <c r="BA859" s="507"/>
      <c r="BB859" s="508"/>
      <c r="BC859" s="510"/>
      <c r="BD859" s="512"/>
      <c r="BE859" s="493"/>
      <c r="BF859" s="643"/>
      <c r="BG859" s="645"/>
      <c r="BH859" s="533"/>
      <c r="BI859" s="514"/>
      <c r="BJ859" s="516"/>
      <c r="BK859" s="516"/>
    </row>
    <row r="860" spans="1:63" ht="14.25" customHeight="1" x14ac:dyDescent="0.25">
      <c r="A860" s="429"/>
      <c r="B860" s="655"/>
      <c r="C860" s="649"/>
      <c r="D860" s="516"/>
      <c r="E860" s="563"/>
      <c r="F860" s="657"/>
      <c r="G860" s="657"/>
      <c r="H860" s="657"/>
      <c r="I860" s="563"/>
      <c r="J860" s="160"/>
      <c r="K860" s="159"/>
      <c r="L860" s="649"/>
      <c r="M860" s="649"/>
      <c r="N860" s="650"/>
      <c r="O860" s="651"/>
      <c r="P860" s="651"/>
      <c r="Q860" s="651"/>
      <c r="R860" s="649"/>
      <c r="S860" s="73"/>
      <c r="T860" s="162">
        <f>IFERROR(VLOOKUP($S860,TABLAS!$A$10:$B$14,2,FALSE),0)</f>
        <v>0</v>
      </c>
      <c r="U860" s="652"/>
      <c r="V860" s="647"/>
      <c r="W860" s="647"/>
      <c r="X860" s="493"/>
      <c r="Y860" s="63"/>
      <c r="Z860" s="63"/>
      <c r="AA860" s="63"/>
      <c r="AB860" s="63"/>
      <c r="AC860" s="63"/>
      <c r="AD860" s="63"/>
      <c r="AE860" s="63"/>
      <c r="AF860" s="63"/>
      <c r="AG860" s="63"/>
      <c r="AH860" s="63"/>
      <c r="AI860" s="63"/>
      <c r="AJ860" s="63"/>
      <c r="AK860" s="63"/>
      <c r="AL860" s="63" t="str">
        <f>IFERROR(VLOOKUP(AB860,CONTROLES!$A$5:$Y$297,2,FALSE),"")</f>
        <v/>
      </c>
      <c r="AM860" s="63"/>
      <c r="AN860" s="63"/>
      <c r="AO860" s="163" t="str">
        <f>IFERROR(VLOOKUP(Y860,CONTROLES!$A$6:$Y$25,24,FALSE),"")</f>
        <v/>
      </c>
      <c r="AP860" s="163" t="str">
        <f>IFERROR(VLOOKUP(Z860,CONTROLES!$A$6:$Y$25,24,FALSE),"")</f>
        <v/>
      </c>
      <c r="AQ860" s="163" t="str">
        <f>IFERROR(VLOOKUP(AA860,CONTROLES!$A$6:$Y$25,24,FALSE),"")</f>
        <v/>
      </c>
      <c r="AR860" s="163" t="str">
        <f>IFERROR(VLOOKUP(AB860,CONTROLES!$A$6:$Y$25,24,FALSE),"")</f>
        <v/>
      </c>
      <c r="AS860" s="72" t="str">
        <f>IFERROR(VLOOKUP(Y860,CONTROLES!$A$6:$Y$25,5,FALSE),"")</f>
        <v/>
      </c>
      <c r="AT860" s="72" t="str">
        <f>IFERROR(VLOOKUP(Z860,CONTROLES!$A$6:$Y$25,5,FALSE),"")</f>
        <v/>
      </c>
      <c r="AU860" s="72" t="str">
        <f>IFERROR(VLOOKUP(AA860,CONTROLES!$A$6:$Y$25,5,FALSE),"")</f>
        <v/>
      </c>
      <c r="AV860" s="72" t="str">
        <f>IFERROR(VLOOKUP(AB860,CONTROLES!$A$6:$Y$25,5,FALSE),"")</f>
        <v/>
      </c>
      <c r="AW860" s="143">
        <f t="shared" si="330"/>
        <v>0</v>
      </c>
      <c r="AX860" s="143">
        <f t="shared" si="331"/>
        <v>0</v>
      </c>
      <c r="AY860" s="523"/>
      <c r="AZ860" s="510"/>
      <c r="BA860" s="507"/>
      <c r="BB860" s="508"/>
      <c r="BC860" s="510"/>
      <c r="BD860" s="512"/>
      <c r="BE860" s="493"/>
      <c r="BF860" s="643"/>
      <c r="BG860" s="645"/>
      <c r="BH860" s="533"/>
      <c r="BI860" s="514"/>
      <c r="BJ860" s="516"/>
      <c r="BK860" s="516"/>
    </row>
    <row r="861" spans="1:63" ht="14.25" customHeight="1" x14ac:dyDescent="0.25">
      <c r="A861" s="429"/>
      <c r="B861" s="655"/>
      <c r="C861" s="649"/>
      <c r="D861" s="516"/>
      <c r="E861" s="563"/>
      <c r="F861" s="657"/>
      <c r="G861" s="657"/>
      <c r="H861" s="657"/>
      <c r="I861" s="563"/>
      <c r="J861" s="160"/>
      <c r="K861" s="159"/>
      <c r="L861" s="649"/>
      <c r="M861" s="649"/>
      <c r="N861" s="650"/>
      <c r="O861" s="651"/>
      <c r="P861" s="651"/>
      <c r="Q861" s="651"/>
      <c r="R861" s="649"/>
      <c r="S861" s="73"/>
      <c r="T861" s="162">
        <f>IFERROR(VLOOKUP($S861,TABLAS!$A$10:$B$14,2,FALSE),0)</f>
        <v>0</v>
      </c>
      <c r="U861" s="652"/>
      <c r="V861" s="647"/>
      <c r="W861" s="647"/>
      <c r="X861" s="493"/>
      <c r="Y861" s="63"/>
      <c r="Z861" s="63"/>
      <c r="AA861" s="63"/>
      <c r="AB861" s="63"/>
      <c r="AC861" s="63"/>
      <c r="AD861" s="63"/>
      <c r="AE861" s="63"/>
      <c r="AF861" s="63"/>
      <c r="AG861" s="63"/>
      <c r="AH861" s="63"/>
      <c r="AI861" s="63"/>
      <c r="AJ861" s="63"/>
      <c r="AK861" s="63"/>
      <c r="AL861" s="63" t="str">
        <f>IFERROR(VLOOKUP(AB861,CONTROLES!$A$5:$Y$297,2,FALSE),"")</f>
        <v/>
      </c>
      <c r="AM861" s="63"/>
      <c r="AN861" s="63"/>
      <c r="AO861" s="163" t="str">
        <f>IFERROR(VLOOKUP(Y861,CONTROLES!$A$6:$Y$25,24,FALSE),"")</f>
        <v/>
      </c>
      <c r="AP861" s="163" t="str">
        <f>IFERROR(VLOOKUP(Z861,CONTROLES!$A$6:$Y$25,24,FALSE),"")</f>
        <v/>
      </c>
      <c r="AQ861" s="163" t="str">
        <f>IFERROR(VLOOKUP(AA861,CONTROLES!$A$6:$Y$25,24,FALSE),"")</f>
        <v/>
      </c>
      <c r="AR861" s="163" t="str">
        <f>IFERROR(VLOOKUP(AB861,CONTROLES!$A$6:$Y$25,24,FALSE),"")</f>
        <v/>
      </c>
      <c r="AS861" s="72" t="str">
        <f>IFERROR(VLOOKUP(Y861,CONTROLES!$A$6:$Y$25,5,FALSE),"")</f>
        <v/>
      </c>
      <c r="AT861" s="72" t="str">
        <f>IFERROR(VLOOKUP(Z861,CONTROLES!$A$6:$Y$25,5,FALSE),"")</f>
        <v/>
      </c>
      <c r="AU861" s="72" t="str">
        <f>IFERROR(VLOOKUP(AA861,CONTROLES!$A$6:$Y$25,5,FALSE),"")</f>
        <v/>
      </c>
      <c r="AV861" s="72" t="str">
        <f>IFERROR(VLOOKUP(AB861,CONTROLES!$A$6:$Y$25,5,FALSE),"")</f>
        <v/>
      </c>
      <c r="AW861" s="143">
        <f t="shared" si="330"/>
        <v>0</v>
      </c>
      <c r="AX861" s="143">
        <f t="shared" si="331"/>
        <v>0</v>
      </c>
      <c r="AY861" s="523"/>
      <c r="AZ861" s="510"/>
      <c r="BA861" s="507"/>
      <c r="BB861" s="508"/>
      <c r="BC861" s="510"/>
      <c r="BD861" s="512"/>
      <c r="BE861" s="493"/>
      <c r="BF861" s="643"/>
      <c r="BG861" s="645"/>
      <c r="BH861" s="533"/>
      <c r="BI861" s="514"/>
      <c r="BJ861" s="516"/>
      <c r="BK861" s="516"/>
    </row>
    <row r="862" spans="1:63" ht="14.25" customHeight="1" x14ac:dyDescent="0.25">
      <c r="A862" s="429"/>
      <c r="B862" s="655"/>
      <c r="C862" s="649"/>
      <c r="D862" s="516"/>
      <c r="E862" s="563"/>
      <c r="F862" s="657"/>
      <c r="G862" s="657"/>
      <c r="H862" s="657"/>
      <c r="I862" s="563"/>
      <c r="J862" s="160"/>
      <c r="K862" s="159"/>
      <c r="L862" s="649"/>
      <c r="M862" s="649"/>
      <c r="N862" s="650"/>
      <c r="O862" s="651"/>
      <c r="P862" s="651"/>
      <c r="Q862" s="651"/>
      <c r="R862" s="649"/>
      <c r="S862" s="73"/>
      <c r="T862" s="162">
        <f>IFERROR(VLOOKUP($S862,TABLAS!$A$10:$B$14,2,FALSE),0)</f>
        <v>0</v>
      </c>
      <c r="U862" s="652"/>
      <c r="V862" s="647"/>
      <c r="W862" s="647"/>
      <c r="X862" s="493"/>
      <c r="Y862" s="63"/>
      <c r="Z862" s="63"/>
      <c r="AA862" s="63"/>
      <c r="AB862" s="63"/>
      <c r="AC862" s="63"/>
      <c r="AD862" s="63"/>
      <c r="AE862" s="63"/>
      <c r="AF862" s="63"/>
      <c r="AG862" s="63"/>
      <c r="AH862" s="63"/>
      <c r="AI862" s="63"/>
      <c r="AJ862" s="63"/>
      <c r="AK862" s="63"/>
      <c r="AL862" s="63" t="str">
        <f>IFERROR(VLOOKUP(AB862,CONTROLES!$A$5:$Y$297,2,FALSE),"")</f>
        <v/>
      </c>
      <c r="AM862" s="63"/>
      <c r="AN862" s="63"/>
      <c r="AO862" s="163" t="str">
        <f>IFERROR(VLOOKUP(Y862,CONTROLES!$A$6:$Y$25,24,FALSE),"")</f>
        <v/>
      </c>
      <c r="AP862" s="163" t="str">
        <f>IFERROR(VLOOKUP(Z862,CONTROLES!$A$6:$Y$25,24,FALSE),"")</f>
        <v/>
      </c>
      <c r="AQ862" s="163" t="str">
        <f>IFERROR(VLOOKUP(AA862,CONTROLES!$A$6:$Y$25,24,FALSE),"")</f>
        <v/>
      </c>
      <c r="AR862" s="163" t="str">
        <f>IFERROR(VLOOKUP(AB862,CONTROLES!$A$6:$Y$25,24,FALSE),"")</f>
        <v/>
      </c>
      <c r="AS862" s="72" t="str">
        <f>IFERROR(VLOOKUP(Y862,CONTROLES!$A$6:$Y$25,5,FALSE),"")</f>
        <v/>
      </c>
      <c r="AT862" s="72" t="str">
        <f>IFERROR(VLOOKUP(Z862,CONTROLES!$A$6:$Y$25,5,FALSE),"")</f>
        <v/>
      </c>
      <c r="AU862" s="72" t="str">
        <f>IFERROR(VLOOKUP(AA862,CONTROLES!$A$6:$Y$25,5,FALSE),"")</f>
        <v/>
      </c>
      <c r="AV862" s="72" t="str">
        <f>IFERROR(VLOOKUP(AB862,CONTROLES!$A$6:$Y$25,5,FALSE),"")</f>
        <v/>
      </c>
      <c r="AW862" s="143">
        <f t="shared" si="330"/>
        <v>0</v>
      </c>
      <c r="AX862" s="143">
        <f t="shared" si="331"/>
        <v>0</v>
      </c>
      <c r="AY862" s="523"/>
      <c r="AZ862" s="510"/>
      <c r="BA862" s="507"/>
      <c r="BB862" s="508"/>
      <c r="BC862" s="510"/>
      <c r="BD862" s="512"/>
      <c r="BE862" s="493"/>
      <c r="BF862" s="643"/>
      <c r="BG862" s="645"/>
      <c r="BH862" s="533"/>
      <c r="BI862" s="514"/>
      <c r="BJ862" s="516"/>
      <c r="BK862" s="516"/>
    </row>
    <row r="863" spans="1:63" ht="14.25" customHeight="1" x14ac:dyDescent="0.25">
      <c r="A863" s="429"/>
      <c r="B863" s="655"/>
      <c r="C863" s="649"/>
      <c r="D863" s="516"/>
      <c r="E863" s="563"/>
      <c r="F863" s="657"/>
      <c r="G863" s="657"/>
      <c r="H863" s="657"/>
      <c r="I863" s="563"/>
      <c r="J863" s="160"/>
      <c r="K863" s="159"/>
      <c r="L863" s="649"/>
      <c r="M863" s="649"/>
      <c r="N863" s="650"/>
      <c r="O863" s="651"/>
      <c r="P863" s="651"/>
      <c r="Q863" s="651"/>
      <c r="R863" s="649"/>
      <c r="S863" s="73"/>
      <c r="T863" s="162">
        <f>IFERROR(VLOOKUP($S863,TABLAS!$A$10:$B$14,2,FALSE),0)</f>
        <v>0</v>
      </c>
      <c r="U863" s="652"/>
      <c r="V863" s="647"/>
      <c r="W863" s="647"/>
      <c r="X863" s="493"/>
      <c r="Y863" s="63"/>
      <c r="Z863" s="63"/>
      <c r="AA863" s="63"/>
      <c r="AB863" s="63"/>
      <c r="AC863" s="63"/>
      <c r="AD863" s="63"/>
      <c r="AE863" s="63"/>
      <c r="AF863" s="63"/>
      <c r="AG863" s="63"/>
      <c r="AH863" s="63"/>
      <c r="AI863" s="63"/>
      <c r="AJ863" s="63"/>
      <c r="AK863" s="63"/>
      <c r="AL863" s="63" t="str">
        <f>IFERROR(VLOOKUP(AB863,CONTROLES!$A$5:$Y$297,2,FALSE),"")</f>
        <v/>
      </c>
      <c r="AM863" s="63"/>
      <c r="AN863" s="63"/>
      <c r="AO863" s="163" t="str">
        <f>IFERROR(VLOOKUP(Y863,CONTROLES!$A$6:$Y$25,24,FALSE),"")</f>
        <v/>
      </c>
      <c r="AP863" s="163" t="str">
        <f>IFERROR(VLOOKUP(Z863,CONTROLES!$A$6:$Y$25,24,FALSE),"")</f>
        <v/>
      </c>
      <c r="AQ863" s="163" t="str">
        <f>IFERROR(VLOOKUP(AA863,CONTROLES!$A$6:$Y$25,24,FALSE),"")</f>
        <v/>
      </c>
      <c r="AR863" s="163" t="str">
        <f>IFERROR(VLOOKUP(AB863,CONTROLES!$A$6:$Y$25,24,FALSE),"")</f>
        <v/>
      </c>
      <c r="AS863" s="72" t="str">
        <f>IFERROR(VLOOKUP(Y863,CONTROLES!$A$6:$Y$25,5,FALSE),"")</f>
        <v/>
      </c>
      <c r="AT863" s="72" t="str">
        <f>IFERROR(VLOOKUP(Z863,CONTROLES!$A$6:$Y$25,5,FALSE),"")</f>
        <v/>
      </c>
      <c r="AU863" s="72" t="str">
        <f>IFERROR(VLOOKUP(AA863,CONTROLES!$A$6:$Y$25,5,FALSE),"")</f>
        <v/>
      </c>
      <c r="AV863" s="72" t="str">
        <f>IFERROR(VLOOKUP(AB863,CONTROLES!$A$6:$Y$25,5,FALSE),"")</f>
        <v/>
      </c>
      <c r="AW863" s="143">
        <f t="shared" si="330"/>
        <v>0</v>
      </c>
      <c r="AX863" s="143">
        <f t="shared" si="331"/>
        <v>0</v>
      </c>
      <c r="AY863" s="523"/>
      <c r="AZ863" s="510"/>
      <c r="BA863" s="507"/>
      <c r="BB863" s="508"/>
      <c r="BC863" s="510"/>
      <c r="BD863" s="512"/>
      <c r="BE863" s="493"/>
      <c r="BF863" s="643"/>
      <c r="BG863" s="645"/>
      <c r="BH863" s="533"/>
      <c r="BI863" s="514"/>
      <c r="BJ863" s="516"/>
      <c r="BK863" s="516"/>
    </row>
    <row r="864" spans="1:63" ht="14.25" customHeight="1" x14ac:dyDescent="0.25">
      <c r="A864" s="429"/>
      <c r="B864" s="656"/>
      <c r="C864" s="649"/>
      <c r="D864" s="516"/>
      <c r="E864" s="562"/>
      <c r="F864" s="657"/>
      <c r="G864" s="657"/>
      <c r="H864" s="657"/>
      <c r="I864" s="562"/>
      <c r="J864" s="160"/>
      <c r="K864" s="159"/>
      <c r="L864" s="649"/>
      <c r="M864" s="649"/>
      <c r="N864" s="650"/>
      <c r="O864" s="651"/>
      <c r="P864" s="651"/>
      <c r="Q864" s="651"/>
      <c r="R864" s="649"/>
      <c r="S864" s="73"/>
      <c r="T864" s="162">
        <f>IFERROR(VLOOKUP($S864,TABLAS!$A$10:$B$14,2,FALSE),0)</f>
        <v>0</v>
      </c>
      <c r="U864" s="652"/>
      <c r="V864" s="647"/>
      <c r="W864" s="647"/>
      <c r="X864" s="493"/>
      <c r="Y864" s="63"/>
      <c r="Z864" s="63"/>
      <c r="AA864" s="63"/>
      <c r="AB864" s="63"/>
      <c r="AC864" s="63"/>
      <c r="AD864" s="63"/>
      <c r="AE864" s="63"/>
      <c r="AF864" s="63"/>
      <c r="AG864" s="63"/>
      <c r="AH864" s="63"/>
      <c r="AI864" s="63"/>
      <c r="AJ864" s="63"/>
      <c r="AK864" s="63"/>
      <c r="AL864" s="63" t="str">
        <f>IFERROR(VLOOKUP(AB864,CONTROLES!$A$5:$Y$297,2,FALSE),"")</f>
        <v/>
      </c>
      <c r="AM864" s="63"/>
      <c r="AN864" s="63"/>
      <c r="AO864" s="163" t="str">
        <f>IFERROR(VLOOKUP(Y864,CONTROLES!$A$6:$Y$25,24,FALSE),"")</f>
        <v/>
      </c>
      <c r="AP864" s="163" t="str">
        <f>IFERROR(VLOOKUP(Z864,CONTROLES!$A$6:$Y$25,24,FALSE),"")</f>
        <v/>
      </c>
      <c r="AQ864" s="163" t="str">
        <f>IFERROR(VLOOKUP(AA864,CONTROLES!$A$6:$Y$25,24,FALSE),"")</f>
        <v/>
      </c>
      <c r="AR864" s="163" t="str">
        <f>IFERROR(VLOOKUP(AB864,CONTROLES!$A$6:$Y$25,24,FALSE),"")</f>
        <v/>
      </c>
      <c r="AS864" s="72" t="str">
        <f>IFERROR(VLOOKUP(Y864,CONTROLES!$A$6:$Y$25,5,FALSE),"")</f>
        <v/>
      </c>
      <c r="AT864" s="72" t="str">
        <f>IFERROR(VLOOKUP(Z864,CONTROLES!$A$6:$Y$25,5,FALSE),"")</f>
        <v/>
      </c>
      <c r="AU864" s="72" t="str">
        <f>IFERROR(VLOOKUP(AA864,CONTROLES!$A$6:$Y$25,5,FALSE),"")</f>
        <v/>
      </c>
      <c r="AV864" s="72" t="str">
        <f>IFERROR(VLOOKUP(AB864,CONTROLES!$A$6:$Y$25,5,FALSE),"")</f>
        <v/>
      </c>
      <c r="AW864" s="143">
        <f t="shared" si="330"/>
        <v>0</v>
      </c>
      <c r="AX864" s="143">
        <f t="shared" si="331"/>
        <v>0</v>
      </c>
      <c r="AY864" s="653"/>
      <c r="AZ864" s="510"/>
      <c r="BA864" s="648"/>
      <c r="BB864" s="508"/>
      <c r="BC864" s="510"/>
      <c r="BD864" s="512"/>
      <c r="BE864" s="493"/>
      <c r="BF864" s="644"/>
      <c r="BG864" s="645"/>
      <c r="BH864" s="646"/>
      <c r="BI864" s="514"/>
      <c r="BJ864" s="516"/>
      <c r="BK864" s="516"/>
    </row>
    <row r="865" spans="1:63" ht="14.25" customHeight="1" x14ac:dyDescent="0.25">
      <c r="A865" s="429">
        <f>A858+1</f>
        <v>123</v>
      </c>
      <c r="B865" s="654" t="s">
        <v>1010</v>
      </c>
      <c r="C865" s="649" t="s">
        <v>534</v>
      </c>
      <c r="D865" s="516" t="s">
        <v>1011</v>
      </c>
      <c r="E865" s="517"/>
      <c r="F865" s="657" t="s">
        <v>132</v>
      </c>
      <c r="G865" s="657" t="s">
        <v>133</v>
      </c>
      <c r="H865" s="657" t="s">
        <v>134</v>
      </c>
      <c r="I865" s="517"/>
      <c r="J865" s="160"/>
      <c r="K865" s="159"/>
      <c r="L865" s="649"/>
      <c r="M865" s="649" t="s">
        <v>160</v>
      </c>
      <c r="N865" s="650" t="s">
        <v>161</v>
      </c>
      <c r="O865" s="651" t="s">
        <v>162</v>
      </c>
      <c r="P865" s="651"/>
      <c r="Q865" s="651"/>
      <c r="R865" s="649" t="s">
        <v>243</v>
      </c>
      <c r="S865" s="73"/>
      <c r="T865" s="162">
        <f>IFERROR(VLOOKUP($S865,TABLAS!$A$10:$B$14,2,FALSE),0)</f>
        <v>0</v>
      </c>
      <c r="U865" s="652"/>
      <c r="V865" s="647">
        <f>IFERROR(VLOOKUP($U865,#REF!,2,FALSE),0)</f>
        <v>0</v>
      </c>
      <c r="W865" s="647">
        <f>MAX($T865:$T871)*V865</f>
        <v>0</v>
      </c>
      <c r="X865" s="493" t="b">
        <f>IF(OR(W865="11",W865="12",W865="21",W865="22",W865="31"),"BAJO",IF(OR(W865="13",W865="23",W865="32",W865="41"),"LEVE",IF(OR(W865="14",W865="15",W865="24",W865="33",W865="43",W865="42",W865="52",W865="51"),"MODERADO",IF(OR(W865="25",W865="34",W865="35",W865="44",W865="45",W865="53",W865="54",W865="55"),"IMPORTANTE"))))</f>
        <v>0</v>
      </c>
      <c r="Y865" s="63"/>
      <c r="Z865" s="63"/>
      <c r="AA865" s="63"/>
      <c r="AB865" s="63"/>
      <c r="AC865" s="63"/>
      <c r="AD865" s="63"/>
      <c r="AE865" s="63"/>
      <c r="AF865" s="63"/>
      <c r="AG865" s="63"/>
      <c r="AH865" s="63"/>
      <c r="AI865" s="63"/>
      <c r="AJ865" s="63"/>
      <c r="AK865" s="63"/>
      <c r="AL865" s="63" t="str">
        <f>IFERROR(VLOOKUP(AB865,CONTROLES!$A$5:$Y$297,2,FALSE),"")</f>
        <v/>
      </c>
      <c r="AM865" s="63"/>
      <c r="AN865" s="63"/>
      <c r="AO865" s="163" t="str">
        <f>IFERROR(VLOOKUP(Y865,CONTROLES!$A$6:$Y$25,24,FALSE),"")</f>
        <v/>
      </c>
      <c r="AP865" s="163" t="str">
        <f>IFERROR(VLOOKUP(Z865,CONTROLES!$A$6:$Y$25,24,FALSE),"")</f>
        <v/>
      </c>
      <c r="AQ865" s="163" t="str">
        <f>IFERROR(VLOOKUP(AA865,CONTROLES!$A$6:$Y$25,24,FALSE),"")</f>
        <v/>
      </c>
      <c r="AR865" s="163" t="str">
        <f>IFERROR(VLOOKUP(AB865,CONTROLES!$A$6:$Y$25,24,FALSE),"")</f>
        <v/>
      </c>
      <c r="AS865" s="72" t="str">
        <f>IFERROR(VLOOKUP(Y865,CONTROLES!$A$6:$Y$25,5,FALSE),"")</f>
        <v/>
      </c>
      <c r="AT865" s="72" t="str">
        <f>IFERROR(VLOOKUP(Z865,CONTROLES!$A$6:$Y$25,5,FALSE),"")</f>
        <v/>
      </c>
      <c r="AU865" s="72" t="str">
        <f>IFERROR(VLOOKUP(AA865,CONTROLES!$A$6:$Y$25,5,FALSE),"")</f>
        <v/>
      </c>
      <c r="AV865" s="72" t="str">
        <f>IFERROR(VLOOKUP(AB865,CONTROLES!$A$6:$Y$25,5,FALSE),"")</f>
        <v/>
      </c>
      <c r="AW865" s="143">
        <f t="shared" si="330"/>
        <v>0</v>
      </c>
      <c r="AX865" s="143">
        <f t="shared" si="331"/>
        <v>0</v>
      </c>
      <c r="AY865" s="522" t="str">
        <f>IF(MAX(AX865:AX871)&gt;MAX(BF865:BF871),"Consecuencia",IF(MAX(AX865:AX871)&gt;MAX(BF865:BF871),"Probabilidad",""))</f>
        <v/>
      </c>
      <c r="AZ865" s="510">
        <f>IF(AY865="Probabilidad",MAX(BF865:BF871),MAX(AX865:AX871))</f>
        <v>0</v>
      </c>
      <c r="BA865" s="506" t="str" cm="1">
        <f t="array" ref="BA865">IF(OR(AY865="Consecuencia",AY865="Probabilidad"),IF(AZ865&lt;CONTROLES!$AA$16:$AB$16,IF(AND(AZ865&gt;=CONTROLES!$AA$15,AZ865&lt;CONTROLES!$AB$15),CONTROLES!$AC$15,IF(AND(AZ865&gt;=CONTROLES!$AA$14,AZ865&lt;CONTROLES!$AB$14),CONTROLES!$AC$14,IF(AND(AZ865&gt;=CONTROLES!$AA$13,AZ865&lt;CONTROLES!$AB$13),CONTROLES!$AC$13,IF(AND(AZ865&gt;=CONTROLES!$AA$12,AZ865&lt;=CONTROLES!$AB$12),CONTROLES!$AC$12))))),"")</f>
        <v/>
      </c>
      <c r="BB865" s="508" t="s">
        <v>144</v>
      </c>
      <c r="BC865" s="510">
        <f>VLOOKUP(BB865,TABLAS!$A$10:$B$14,2,FALSE)</f>
        <v>5</v>
      </c>
      <c r="BD865" s="512" t="s">
        <v>211</v>
      </c>
      <c r="BE865" s="493">
        <f>VLOOKUP(BD865,TABLAS!$A$2:$B$6,2,FALSE)</f>
        <v>2</v>
      </c>
      <c r="BF865" s="642" t="str">
        <f>BC865&amp;BE865</f>
        <v>52</v>
      </c>
      <c r="BG865" s="645" t="str">
        <f>IF(OR(BF865="11",BF865="12",BF865="21",BF865="22",BF865="31"),"BAJO",IF(OR(BF865="13",BF865="23",BF865="32",BF865="41"),"LEVE",IF(OR(BF865="14",BF865="15",BF865="24",BF865="33",BF865="43",BF865="42",BF865="52",BF865="51"),"MODERADO",IF(OR(BF865="25",BF865="34",BF865="35",BF865="44",BF865="45",BF865="53",BF865="54",BF865="55"),"IMPORTANTE",""))))</f>
        <v>MODERADO</v>
      </c>
      <c r="BH865" s="532" t="s">
        <v>148</v>
      </c>
      <c r="BI865" s="514" t="s">
        <v>189</v>
      </c>
      <c r="BJ865" s="516" t="str">
        <f>IF(BH865="SI","NO","SI")</f>
        <v>NO</v>
      </c>
      <c r="BK865" s="516"/>
    </row>
    <row r="866" spans="1:63" ht="14.25" customHeight="1" x14ac:dyDescent="0.25">
      <c r="A866" s="429"/>
      <c r="B866" s="655"/>
      <c r="C866" s="649"/>
      <c r="D866" s="516"/>
      <c r="E866" s="563"/>
      <c r="F866" s="657"/>
      <c r="G866" s="657"/>
      <c r="H866" s="657"/>
      <c r="I866" s="563"/>
      <c r="J866" s="160"/>
      <c r="K866" s="159"/>
      <c r="L866" s="649"/>
      <c r="M866" s="649"/>
      <c r="N866" s="650"/>
      <c r="O866" s="651"/>
      <c r="P866" s="651"/>
      <c r="Q866" s="651"/>
      <c r="R866" s="649"/>
      <c r="S866" s="73"/>
      <c r="T866" s="162">
        <f>IFERROR(VLOOKUP($S866,TABLAS!$A$10:$B$14,2,FALSE),0)</f>
        <v>0</v>
      </c>
      <c r="U866" s="652"/>
      <c r="V866" s="647"/>
      <c r="W866" s="647"/>
      <c r="X866" s="493"/>
      <c r="Y866" s="63"/>
      <c r="Z866" s="63"/>
      <c r="AA866" s="63"/>
      <c r="AB866" s="63"/>
      <c r="AC866" s="63"/>
      <c r="AD866" s="63"/>
      <c r="AE866" s="63"/>
      <c r="AF866" s="63"/>
      <c r="AG866" s="63"/>
      <c r="AH866" s="63"/>
      <c r="AI866" s="63"/>
      <c r="AJ866" s="63"/>
      <c r="AK866" s="63"/>
      <c r="AL866" s="63" t="str">
        <f>IFERROR(VLOOKUP(AB866,CONTROLES!$A$5:$Y$297,2,FALSE),"")</f>
        <v/>
      </c>
      <c r="AM866" s="63"/>
      <c r="AN866" s="63"/>
      <c r="AO866" s="163" t="str">
        <f>IFERROR(VLOOKUP(Y866,CONTROLES!$A$6:$Y$25,24,FALSE),"")</f>
        <v/>
      </c>
      <c r="AP866" s="163" t="str">
        <f>IFERROR(VLOOKUP(Z866,CONTROLES!$A$6:$Y$25,24,FALSE),"")</f>
        <v/>
      </c>
      <c r="AQ866" s="163" t="str">
        <f>IFERROR(VLOOKUP(AA866,CONTROLES!$A$6:$Y$25,24,FALSE),"")</f>
        <v/>
      </c>
      <c r="AR866" s="163" t="str">
        <f>IFERROR(VLOOKUP(AB866,CONTROLES!$A$6:$Y$25,24,FALSE),"")</f>
        <v/>
      </c>
      <c r="AS866" s="72" t="str">
        <f>IFERROR(VLOOKUP(Y866,CONTROLES!$A$6:$Y$25,5,FALSE),"")</f>
        <v/>
      </c>
      <c r="AT866" s="72" t="str">
        <f>IFERROR(VLOOKUP(Z866,CONTROLES!$A$6:$Y$25,5,FALSE),"")</f>
        <v/>
      </c>
      <c r="AU866" s="72" t="str">
        <f>IFERROR(VLOOKUP(AA866,CONTROLES!$A$6:$Y$25,5,FALSE),"")</f>
        <v/>
      </c>
      <c r="AV866" s="72" t="str">
        <f>IFERROR(VLOOKUP(AB866,CONTROLES!$A$6:$Y$25,5,FALSE),"")</f>
        <v/>
      </c>
      <c r="AW866" s="143">
        <f t="shared" si="330"/>
        <v>0</v>
      </c>
      <c r="AX866" s="143">
        <f t="shared" si="331"/>
        <v>0</v>
      </c>
      <c r="AY866" s="523"/>
      <c r="AZ866" s="510"/>
      <c r="BA866" s="507"/>
      <c r="BB866" s="508"/>
      <c r="BC866" s="510"/>
      <c r="BD866" s="512"/>
      <c r="BE866" s="493"/>
      <c r="BF866" s="643"/>
      <c r="BG866" s="645"/>
      <c r="BH866" s="533"/>
      <c r="BI866" s="514"/>
      <c r="BJ866" s="516"/>
      <c r="BK866" s="516"/>
    </row>
    <row r="867" spans="1:63" ht="14.25" customHeight="1" x14ac:dyDescent="0.25">
      <c r="A867" s="429"/>
      <c r="B867" s="655"/>
      <c r="C867" s="649"/>
      <c r="D867" s="516"/>
      <c r="E867" s="563"/>
      <c r="F867" s="657"/>
      <c r="G867" s="657"/>
      <c r="H867" s="657"/>
      <c r="I867" s="563"/>
      <c r="J867" s="160"/>
      <c r="K867" s="159"/>
      <c r="L867" s="649"/>
      <c r="M867" s="649"/>
      <c r="N867" s="650"/>
      <c r="O867" s="651"/>
      <c r="P867" s="651"/>
      <c r="Q867" s="651"/>
      <c r="R867" s="649"/>
      <c r="S867" s="73"/>
      <c r="T867" s="162">
        <f>IFERROR(VLOOKUP($S867,TABLAS!$A$10:$B$14,2,FALSE),0)</f>
        <v>0</v>
      </c>
      <c r="U867" s="652"/>
      <c r="V867" s="647"/>
      <c r="W867" s="647"/>
      <c r="X867" s="493"/>
      <c r="Y867" s="63"/>
      <c r="Z867" s="63"/>
      <c r="AA867" s="63"/>
      <c r="AB867" s="63"/>
      <c r="AC867" s="63"/>
      <c r="AD867" s="63"/>
      <c r="AE867" s="63"/>
      <c r="AF867" s="63"/>
      <c r="AG867" s="63"/>
      <c r="AH867" s="63"/>
      <c r="AI867" s="63"/>
      <c r="AJ867" s="63"/>
      <c r="AK867" s="63"/>
      <c r="AL867" s="63" t="str">
        <f>IFERROR(VLOOKUP(AB867,CONTROLES!$A$5:$Y$297,2,FALSE),"")</f>
        <v/>
      </c>
      <c r="AM867" s="63"/>
      <c r="AN867" s="63"/>
      <c r="AO867" s="163" t="str">
        <f>IFERROR(VLOOKUP(Y867,CONTROLES!$A$6:$Y$25,24,FALSE),"")</f>
        <v/>
      </c>
      <c r="AP867" s="163" t="str">
        <f>IFERROR(VLOOKUP(Z867,CONTROLES!$A$6:$Y$25,24,FALSE),"")</f>
        <v/>
      </c>
      <c r="AQ867" s="163" t="str">
        <f>IFERROR(VLOOKUP(AA867,CONTROLES!$A$6:$Y$25,24,FALSE),"")</f>
        <v/>
      </c>
      <c r="AR867" s="163" t="str">
        <f>IFERROR(VLOOKUP(AB867,CONTROLES!$A$6:$Y$25,24,FALSE),"")</f>
        <v/>
      </c>
      <c r="AS867" s="72" t="str">
        <f>IFERROR(VLOOKUP(Y867,CONTROLES!$A$6:$Y$25,5,FALSE),"")</f>
        <v/>
      </c>
      <c r="AT867" s="72" t="str">
        <f>IFERROR(VLOOKUP(Z867,CONTROLES!$A$6:$Y$25,5,FALSE),"")</f>
        <v/>
      </c>
      <c r="AU867" s="72" t="str">
        <f>IFERROR(VLOOKUP(AA867,CONTROLES!$A$6:$Y$25,5,FALSE),"")</f>
        <v/>
      </c>
      <c r="AV867" s="72" t="str">
        <f>IFERROR(VLOOKUP(AB867,CONTROLES!$A$6:$Y$25,5,FALSE),"")</f>
        <v/>
      </c>
      <c r="AW867" s="143">
        <f t="shared" si="330"/>
        <v>0</v>
      </c>
      <c r="AX867" s="143">
        <f t="shared" si="331"/>
        <v>0</v>
      </c>
      <c r="AY867" s="523"/>
      <c r="AZ867" s="510"/>
      <c r="BA867" s="507"/>
      <c r="BB867" s="508"/>
      <c r="BC867" s="510"/>
      <c r="BD867" s="512"/>
      <c r="BE867" s="493"/>
      <c r="BF867" s="643"/>
      <c r="BG867" s="645"/>
      <c r="BH867" s="533"/>
      <c r="BI867" s="514"/>
      <c r="BJ867" s="516"/>
      <c r="BK867" s="516"/>
    </row>
    <row r="868" spans="1:63" ht="14.25" customHeight="1" x14ac:dyDescent="0.25">
      <c r="A868" s="429"/>
      <c r="B868" s="655"/>
      <c r="C868" s="649"/>
      <c r="D868" s="516"/>
      <c r="E868" s="563"/>
      <c r="F868" s="657"/>
      <c r="G868" s="657"/>
      <c r="H868" s="657"/>
      <c r="I868" s="563"/>
      <c r="J868" s="160"/>
      <c r="K868" s="159"/>
      <c r="L868" s="649"/>
      <c r="M868" s="649"/>
      <c r="N868" s="650"/>
      <c r="O868" s="651"/>
      <c r="P868" s="651"/>
      <c r="Q868" s="651"/>
      <c r="R868" s="649"/>
      <c r="S868" s="73"/>
      <c r="T868" s="162">
        <f>IFERROR(VLOOKUP($S868,TABLAS!$A$10:$B$14,2,FALSE),0)</f>
        <v>0</v>
      </c>
      <c r="U868" s="652"/>
      <c r="V868" s="647"/>
      <c r="W868" s="647"/>
      <c r="X868" s="493"/>
      <c r="Y868" s="63"/>
      <c r="Z868" s="63"/>
      <c r="AA868" s="63"/>
      <c r="AB868" s="63"/>
      <c r="AC868" s="63"/>
      <c r="AD868" s="63"/>
      <c r="AE868" s="63"/>
      <c r="AF868" s="63"/>
      <c r="AG868" s="63"/>
      <c r="AH868" s="63"/>
      <c r="AI868" s="63"/>
      <c r="AJ868" s="63"/>
      <c r="AK868" s="63"/>
      <c r="AL868" s="63" t="str">
        <f>IFERROR(VLOOKUP(AB868,CONTROLES!$A$5:$Y$297,2,FALSE),"")</f>
        <v/>
      </c>
      <c r="AM868" s="63"/>
      <c r="AN868" s="63"/>
      <c r="AO868" s="163" t="str">
        <f>IFERROR(VLOOKUP(Y868,CONTROLES!$A$6:$Y$25,24,FALSE),"")</f>
        <v/>
      </c>
      <c r="AP868" s="163" t="str">
        <f>IFERROR(VLOOKUP(Z868,CONTROLES!$A$6:$Y$25,24,FALSE),"")</f>
        <v/>
      </c>
      <c r="AQ868" s="163" t="str">
        <f>IFERROR(VLOOKUP(AA868,CONTROLES!$A$6:$Y$25,24,FALSE),"")</f>
        <v/>
      </c>
      <c r="AR868" s="163" t="str">
        <f>IFERROR(VLOOKUP(AB868,CONTROLES!$A$6:$Y$25,24,FALSE),"")</f>
        <v/>
      </c>
      <c r="AS868" s="72" t="str">
        <f>IFERROR(VLOOKUP(Y868,CONTROLES!$A$6:$Y$25,5,FALSE),"")</f>
        <v/>
      </c>
      <c r="AT868" s="72" t="str">
        <f>IFERROR(VLOOKUP(Z868,CONTROLES!$A$6:$Y$25,5,FALSE),"")</f>
        <v/>
      </c>
      <c r="AU868" s="72" t="str">
        <f>IFERROR(VLOOKUP(AA868,CONTROLES!$A$6:$Y$25,5,FALSE),"")</f>
        <v/>
      </c>
      <c r="AV868" s="72" t="str">
        <f>IFERROR(VLOOKUP(AB868,CONTROLES!$A$6:$Y$25,5,FALSE),"")</f>
        <v/>
      </c>
      <c r="AW868" s="143">
        <f t="shared" si="330"/>
        <v>0</v>
      </c>
      <c r="AX868" s="143">
        <f t="shared" si="331"/>
        <v>0</v>
      </c>
      <c r="AY868" s="523"/>
      <c r="AZ868" s="510"/>
      <c r="BA868" s="507"/>
      <c r="BB868" s="508"/>
      <c r="BC868" s="510"/>
      <c r="BD868" s="512"/>
      <c r="BE868" s="493"/>
      <c r="BF868" s="643"/>
      <c r="BG868" s="645"/>
      <c r="BH868" s="533"/>
      <c r="BI868" s="514"/>
      <c r="BJ868" s="516"/>
      <c r="BK868" s="516"/>
    </row>
    <row r="869" spans="1:63" ht="14.25" customHeight="1" x14ac:dyDescent="0.25">
      <c r="A869" s="429"/>
      <c r="B869" s="655"/>
      <c r="C869" s="649"/>
      <c r="D869" s="516"/>
      <c r="E869" s="563"/>
      <c r="F869" s="657"/>
      <c r="G869" s="657"/>
      <c r="H869" s="657"/>
      <c r="I869" s="563"/>
      <c r="J869" s="160"/>
      <c r="K869" s="159"/>
      <c r="L869" s="649"/>
      <c r="M869" s="649"/>
      <c r="N869" s="650"/>
      <c r="O869" s="651"/>
      <c r="P869" s="651"/>
      <c r="Q869" s="651"/>
      <c r="R869" s="649"/>
      <c r="S869" s="73"/>
      <c r="T869" s="162">
        <f>IFERROR(VLOOKUP($S869,TABLAS!$A$10:$B$14,2,FALSE),0)</f>
        <v>0</v>
      </c>
      <c r="U869" s="652"/>
      <c r="V869" s="647"/>
      <c r="W869" s="647"/>
      <c r="X869" s="493"/>
      <c r="Y869" s="63"/>
      <c r="Z869" s="63"/>
      <c r="AA869" s="63"/>
      <c r="AB869" s="63"/>
      <c r="AC869" s="63"/>
      <c r="AD869" s="63"/>
      <c r="AE869" s="63"/>
      <c r="AF869" s="63"/>
      <c r="AG869" s="63"/>
      <c r="AH869" s="63"/>
      <c r="AI869" s="63"/>
      <c r="AJ869" s="63"/>
      <c r="AK869" s="63"/>
      <c r="AL869" s="63" t="str">
        <f>IFERROR(VLOOKUP(AB869,CONTROLES!$A$5:$Y$297,2,FALSE),"")</f>
        <v/>
      </c>
      <c r="AM869" s="63"/>
      <c r="AN869" s="63"/>
      <c r="AO869" s="163" t="str">
        <f>IFERROR(VLOOKUP(Y869,CONTROLES!$A$6:$Y$25,24,FALSE),"")</f>
        <v/>
      </c>
      <c r="AP869" s="163" t="str">
        <f>IFERROR(VLOOKUP(Z869,CONTROLES!$A$6:$Y$25,24,FALSE),"")</f>
        <v/>
      </c>
      <c r="AQ869" s="163" t="str">
        <f>IFERROR(VLOOKUP(AA869,CONTROLES!$A$6:$Y$25,24,FALSE),"")</f>
        <v/>
      </c>
      <c r="AR869" s="163" t="str">
        <f>IFERROR(VLOOKUP(AB869,CONTROLES!$A$6:$Y$25,24,FALSE),"")</f>
        <v/>
      </c>
      <c r="AS869" s="72" t="str">
        <f>IFERROR(VLOOKUP(Y869,CONTROLES!$A$6:$Y$25,5,FALSE),"")</f>
        <v/>
      </c>
      <c r="AT869" s="72" t="str">
        <f>IFERROR(VLOOKUP(Z869,CONTROLES!$A$6:$Y$25,5,FALSE),"")</f>
        <v/>
      </c>
      <c r="AU869" s="72" t="str">
        <f>IFERROR(VLOOKUP(AA869,CONTROLES!$A$6:$Y$25,5,FALSE),"")</f>
        <v/>
      </c>
      <c r="AV869" s="72" t="str">
        <f>IFERROR(VLOOKUP(AB869,CONTROLES!$A$6:$Y$25,5,FALSE),"")</f>
        <v/>
      </c>
      <c r="AW869" s="143">
        <f t="shared" si="330"/>
        <v>0</v>
      </c>
      <c r="AX869" s="143">
        <f t="shared" si="331"/>
        <v>0</v>
      </c>
      <c r="AY869" s="523"/>
      <c r="AZ869" s="510"/>
      <c r="BA869" s="507"/>
      <c r="BB869" s="508"/>
      <c r="BC869" s="510"/>
      <c r="BD869" s="512"/>
      <c r="BE869" s="493"/>
      <c r="BF869" s="643"/>
      <c r="BG869" s="645"/>
      <c r="BH869" s="533"/>
      <c r="BI869" s="514"/>
      <c r="BJ869" s="516"/>
      <c r="BK869" s="516"/>
    </row>
    <row r="870" spans="1:63" ht="14.25" customHeight="1" x14ac:dyDescent="0.25">
      <c r="A870" s="429"/>
      <c r="B870" s="655"/>
      <c r="C870" s="649"/>
      <c r="D870" s="516"/>
      <c r="E870" s="563"/>
      <c r="F870" s="657"/>
      <c r="G870" s="657"/>
      <c r="H870" s="657"/>
      <c r="I870" s="563"/>
      <c r="J870" s="160"/>
      <c r="K870" s="159"/>
      <c r="L870" s="649"/>
      <c r="M870" s="649"/>
      <c r="N870" s="650"/>
      <c r="O870" s="651"/>
      <c r="P870" s="651"/>
      <c r="Q870" s="651"/>
      <c r="R870" s="649"/>
      <c r="S870" s="73"/>
      <c r="T870" s="162">
        <f>IFERROR(VLOOKUP($S870,TABLAS!$A$10:$B$14,2,FALSE),0)</f>
        <v>0</v>
      </c>
      <c r="U870" s="652"/>
      <c r="V870" s="647"/>
      <c r="W870" s="647"/>
      <c r="X870" s="493"/>
      <c r="Y870" s="63"/>
      <c r="Z870" s="63"/>
      <c r="AA870" s="63"/>
      <c r="AB870" s="63"/>
      <c r="AC870" s="63"/>
      <c r="AD870" s="63"/>
      <c r="AE870" s="63"/>
      <c r="AF870" s="63"/>
      <c r="AG870" s="63"/>
      <c r="AH870" s="63"/>
      <c r="AI870" s="63"/>
      <c r="AJ870" s="63"/>
      <c r="AK870" s="63"/>
      <c r="AL870" s="63" t="str">
        <f>IFERROR(VLOOKUP(AB870,CONTROLES!$A$5:$Y$297,2,FALSE),"")</f>
        <v/>
      </c>
      <c r="AM870" s="63"/>
      <c r="AN870" s="63"/>
      <c r="AO870" s="163" t="str">
        <f>IFERROR(VLOOKUP(Y870,CONTROLES!$A$6:$Y$25,24,FALSE),"")</f>
        <v/>
      </c>
      <c r="AP870" s="163" t="str">
        <f>IFERROR(VLOOKUP(Z870,CONTROLES!$A$6:$Y$25,24,FALSE),"")</f>
        <v/>
      </c>
      <c r="AQ870" s="163" t="str">
        <f>IFERROR(VLOOKUP(AA870,CONTROLES!$A$6:$Y$25,24,FALSE),"")</f>
        <v/>
      </c>
      <c r="AR870" s="163" t="str">
        <f>IFERROR(VLOOKUP(AB870,CONTROLES!$A$6:$Y$25,24,FALSE),"")</f>
        <v/>
      </c>
      <c r="AS870" s="72" t="str">
        <f>IFERROR(VLOOKUP(Y870,CONTROLES!$A$6:$Y$25,5,FALSE),"")</f>
        <v/>
      </c>
      <c r="AT870" s="72" t="str">
        <f>IFERROR(VLOOKUP(Z870,CONTROLES!$A$6:$Y$25,5,FALSE),"")</f>
        <v/>
      </c>
      <c r="AU870" s="72" t="str">
        <f>IFERROR(VLOOKUP(AA870,CONTROLES!$A$6:$Y$25,5,FALSE),"")</f>
        <v/>
      </c>
      <c r="AV870" s="72" t="str">
        <f>IFERROR(VLOOKUP(AB870,CONTROLES!$A$6:$Y$25,5,FALSE),"")</f>
        <v/>
      </c>
      <c r="AW870" s="143">
        <f t="shared" si="330"/>
        <v>0</v>
      </c>
      <c r="AX870" s="143">
        <f t="shared" si="331"/>
        <v>0</v>
      </c>
      <c r="AY870" s="523"/>
      <c r="AZ870" s="510"/>
      <c r="BA870" s="507"/>
      <c r="BB870" s="508"/>
      <c r="BC870" s="510"/>
      <c r="BD870" s="512"/>
      <c r="BE870" s="493"/>
      <c r="BF870" s="643"/>
      <c r="BG870" s="645"/>
      <c r="BH870" s="533"/>
      <c r="BI870" s="514"/>
      <c r="BJ870" s="516"/>
      <c r="BK870" s="516"/>
    </row>
    <row r="871" spans="1:63" ht="14.25" customHeight="1" x14ac:dyDescent="0.25">
      <c r="A871" s="429"/>
      <c r="B871" s="656"/>
      <c r="C871" s="649"/>
      <c r="D871" s="516"/>
      <c r="E871" s="562"/>
      <c r="F871" s="657"/>
      <c r="G871" s="657"/>
      <c r="H871" s="657"/>
      <c r="I871" s="562"/>
      <c r="J871" s="160"/>
      <c r="K871" s="159"/>
      <c r="L871" s="649"/>
      <c r="M871" s="649"/>
      <c r="N871" s="650"/>
      <c r="O871" s="651"/>
      <c r="P871" s="651"/>
      <c r="Q871" s="651"/>
      <c r="R871" s="649"/>
      <c r="S871" s="73"/>
      <c r="T871" s="162">
        <f>IFERROR(VLOOKUP($S871,TABLAS!$A$10:$B$14,2,FALSE),0)</f>
        <v>0</v>
      </c>
      <c r="U871" s="652"/>
      <c r="V871" s="647"/>
      <c r="W871" s="647"/>
      <c r="X871" s="493"/>
      <c r="Y871" s="63"/>
      <c r="Z871" s="63"/>
      <c r="AA871" s="63"/>
      <c r="AB871" s="63"/>
      <c r="AC871" s="63"/>
      <c r="AD871" s="63"/>
      <c r="AE871" s="63"/>
      <c r="AF871" s="63"/>
      <c r="AG871" s="63"/>
      <c r="AH871" s="63"/>
      <c r="AI871" s="63"/>
      <c r="AJ871" s="63"/>
      <c r="AK871" s="63"/>
      <c r="AL871" s="63" t="str">
        <f>IFERROR(VLOOKUP(AB871,CONTROLES!$A$5:$Y$297,2,FALSE),"")</f>
        <v/>
      </c>
      <c r="AM871" s="63"/>
      <c r="AN871" s="63"/>
      <c r="AO871" s="163" t="str">
        <f>IFERROR(VLOOKUP(Y871,CONTROLES!$A$6:$Y$25,24,FALSE),"")</f>
        <v/>
      </c>
      <c r="AP871" s="163" t="str">
        <f>IFERROR(VLOOKUP(Z871,CONTROLES!$A$6:$Y$25,24,FALSE),"")</f>
        <v/>
      </c>
      <c r="AQ871" s="163" t="str">
        <f>IFERROR(VLOOKUP(AA871,CONTROLES!$A$6:$Y$25,24,FALSE),"")</f>
        <v/>
      </c>
      <c r="AR871" s="163" t="str">
        <f>IFERROR(VLOOKUP(AB871,CONTROLES!$A$6:$Y$25,24,FALSE),"")</f>
        <v/>
      </c>
      <c r="AS871" s="72" t="str">
        <f>IFERROR(VLOOKUP(Y871,CONTROLES!$A$6:$Y$25,5,FALSE),"")</f>
        <v/>
      </c>
      <c r="AT871" s="72" t="str">
        <f>IFERROR(VLOOKUP(Z871,CONTROLES!$A$6:$Y$25,5,FALSE),"")</f>
        <v/>
      </c>
      <c r="AU871" s="72" t="str">
        <f>IFERROR(VLOOKUP(AA871,CONTROLES!$A$6:$Y$25,5,FALSE),"")</f>
        <v/>
      </c>
      <c r="AV871" s="72" t="str">
        <f>IFERROR(VLOOKUP(AB871,CONTROLES!$A$6:$Y$25,5,FALSE),"")</f>
        <v/>
      </c>
      <c r="AW871" s="143">
        <f t="shared" si="330"/>
        <v>0</v>
      </c>
      <c r="AX871" s="143">
        <f t="shared" si="331"/>
        <v>0</v>
      </c>
      <c r="AY871" s="653"/>
      <c r="AZ871" s="510"/>
      <c r="BA871" s="648"/>
      <c r="BB871" s="508"/>
      <c r="BC871" s="510"/>
      <c r="BD871" s="512"/>
      <c r="BE871" s="493"/>
      <c r="BF871" s="644"/>
      <c r="BG871" s="645"/>
      <c r="BH871" s="646"/>
      <c r="BI871" s="514"/>
      <c r="BJ871" s="516"/>
      <c r="BK871" s="516"/>
    </row>
    <row r="872" spans="1:63" ht="14.25" customHeight="1" x14ac:dyDescent="0.25">
      <c r="A872" s="429">
        <f>A865+1</f>
        <v>124</v>
      </c>
      <c r="B872" s="654" t="s">
        <v>1012</v>
      </c>
      <c r="C872" s="649" t="s">
        <v>534</v>
      </c>
      <c r="D872" s="516" t="s">
        <v>1013</v>
      </c>
      <c r="E872" s="517"/>
      <c r="F872" s="657" t="s">
        <v>132</v>
      </c>
      <c r="G872" s="657" t="s">
        <v>133</v>
      </c>
      <c r="H872" s="657" t="s">
        <v>134</v>
      </c>
      <c r="I872" s="517"/>
      <c r="J872" s="160"/>
      <c r="K872" s="159"/>
      <c r="L872" s="649"/>
      <c r="M872" s="649" t="s">
        <v>160</v>
      </c>
      <c r="N872" s="650" t="s">
        <v>161</v>
      </c>
      <c r="O872" s="651" t="s">
        <v>162</v>
      </c>
      <c r="P872" s="651"/>
      <c r="Q872" s="651"/>
      <c r="R872" s="649" t="s">
        <v>243</v>
      </c>
      <c r="S872" s="73"/>
      <c r="T872" s="162">
        <f>IFERROR(VLOOKUP($S872,TABLAS!$A$10:$B$14,2,FALSE),0)</f>
        <v>0</v>
      </c>
      <c r="U872" s="652"/>
      <c r="V872" s="647">
        <f>IFERROR(VLOOKUP($U872,#REF!,2,FALSE),0)</f>
        <v>0</v>
      </c>
      <c r="W872" s="647">
        <f>MAX($T872:$T878)*V872</f>
        <v>0</v>
      </c>
      <c r="X872" s="493" t="b">
        <f>IF(OR(W872="11",W872="12",W872="21",W872="22",W872="31"),"BAJO",IF(OR(W872="13",W872="23",W872="32",W872="41"),"LEVE",IF(OR(W872="14",W872="15",W872="24",W872="33",W872="43",W872="42",W872="52",W872="51"),"MODERADO",IF(OR(W872="25",W872="34",W872="35",W872="44",W872="45",W872="53",W872="54",W872="55"),"IMPORTANTE"))))</f>
        <v>0</v>
      </c>
      <c r="Y872" s="63"/>
      <c r="Z872" s="63"/>
      <c r="AA872" s="63"/>
      <c r="AB872" s="63"/>
      <c r="AC872" s="63"/>
      <c r="AD872" s="63"/>
      <c r="AE872" s="63"/>
      <c r="AF872" s="63"/>
      <c r="AG872" s="63"/>
      <c r="AH872" s="63"/>
      <c r="AI872" s="63"/>
      <c r="AJ872" s="63"/>
      <c r="AK872" s="63"/>
      <c r="AL872" s="63" t="str">
        <f>IFERROR(VLOOKUP(AB872,CONTROLES!$A$5:$Y$297,2,FALSE),"")</f>
        <v/>
      </c>
      <c r="AM872" s="63"/>
      <c r="AN872" s="63"/>
      <c r="AO872" s="163" t="str">
        <f>IFERROR(VLOOKUP(Y872,CONTROLES!$A$6:$Y$25,24,FALSE),"")</f>
        <v/>
      </c>
      <c r="AP872" s="163" t="str">
        <f>IFERROR(VLOOKUP(Z872,CONTROLES!$A$6:$Y$25,24,FALSE),"")</f>
        <v/>
      </c>
      <c r="AQ872" s="163" t="str">
        <f>IFERROR(VLOOKUP(AA872,CONTROLES!$A$6:$Y$25,24,FALSE),"")</f>
        <v/>
      </c>
      <c r="AR872" s="163" t="str">
        <f>IFERROR(VLOOKUP(AB872,CONTROLES!$A$6:$Y$25,24,FALSE),"")</f>
        <v/>
      </c>
      <c r="AS872" s="72" t="str">
        <f>IFERROR(VLOOKUP(Y872,CONTROLES!$A$6:$Y$25,5,FALSE),"")</f>
        <v/>
      </c>
      <c r="AT872" s="72" t="str">
        <f>IFERROR(VLOOKUP(Z872,CONTROLES!$A$6:$Y$25,5,FALSE),"")</f>
        <v/>
      </c>
      <c r="AU872" s="72" t="str">
        <f>IFERROR(VLOOKUP(AA872,CONTROLES!$A$6:$Y$25,5,FALSE),"")</f>
        <v/>
      </c>
      <c r="AV872" s="72" t="str">
        <f>IFERROR(VLOOKUP(AB872,CONTROLES!$A$6:$Y$25,5,FALSE),"")</f>
        <v/>
      </c>
      <c r="AW872" s="143">
        <f t="shared" si="330"/>
        <v>0</v>
      </c>
      <c r="AX872" s="143">
        <f t="shared" si="331"/>
        <v>0</v>
      </c>
      <c r="AY872" s="522" t="str">
        <f>IF(MAX(AX872:AX878)&gt;MAX(BF872:BF878),"Consecuencia",IF(MAX(AX872:AX878)&gt;MAX(BF872:BF878),"Probabilidad",""))</f>
        <v/>
      </c>
      <c r="AZ872" s="510">
        <f>IF(AY872="Probabilidad",MAX(BF872:BF878),MAX(AX872:AX878))</f>
        <v>0</v>
      </c>
      <c r="BA872" s="506" t="str" cm="1">
        <f t="array" ref="BA872">IF(OR(AY872="Consecuencia",AY872="Probabilidad"),IF(AZ872&lt;CONTROLES!$AA$16:$AB$16,IF(AND(AZ872&gt;=CONTROLES!$AA$15,AZ872&lt;CONTROLES!$AB$15),CONTROLES!$AC$15,IF(AND(AZ872&gt;=CONTROLES!$AA$14,AZ872&lt;CONTROLES!$AB$14),CONTROLES!$AC$14,IF(AND(AZ872&gt;=CONTROLES!$AA$13,AZ872&lt;CONTROLES!$AB$13),CONTROLES!$AC$13,IF(AND(AZ872&gt;=CONTROLES!$AA$12,AZ872&lt;=CONTROLES!$AB$12),CONTROLES!$AC$12))))),"")</f>
        <v/>
      </c>
      <c r="BB872" s="508" t="s">
        <v>144</v>
      </c>
      <c r="BC872" s="510">
        <f>VLOOKUP(BB872,TABLAS!$A$10:$B$14,2,FALSE)</f>
        <v>5</v>
      </c>
      <c r="BD872" s="512" t="s">
        <v>211</v>
      </c>
      <c r="BE872" s="493">
        <f>VLOOKUP(BD872,TABLAS!$A$2:$B$6,2,FALSE)</f>
        <v>2</v>
      </c>
      <c r="BF872" s="642" t="str">
        <f>BC872&amp;BE872</f>
        <v>52</v>
      </c>
      <c r="BG872" s="645" t="str">
        <f>IF(OR(BF872="11",BF872="12",BF872="21",BF872="22",BF872="31"),"BAJO",IF(OR(BF872="13",BF872="23",BF872="32",BF872="41"),"LEVE",IF(OR(BF872="14",BF872="15",BF872="24",BF872="33",BF872="43",BF872="42",BF872="52",BF872="51"),"MODERADO",IF(OR(BF872="25",BF872="34",BF872="35",BF872="44",BF872="45",BF872="53",BF872="54",BF872="55"),"IMPORTANTE",""))))</f>
        <v>MODERADO</v>
      </c>
      <c r="BH872" s="532" t="s">
        <v>148</v>
      </c>
      <c r="BI872" s="514" t="s">
        <v>189</v>
      </c>
      <c r="BJ872" s="516" t="str">
        <f>IF(BH872="SI","NO","SI")</f>
        <v>NO</v>
      </c>
      <c r="BK872" s="516"/>
    </row>
    <row r="873" spans="1:63" ht="14.25" customHeight="1" x14ac:dyDescent="0.25">
      <c r="A873" s="429"/>
      <c r="B873" s="655"/>
      <c r="C873" s="649"/>
      <c r="D873" s="516"/>
      <c r="E873" s="563"/>
      <c r="F873" s="657"/>
      <c r="G873" s="657"/>
      <c r="H873" s="657"/>
      <c r="I873" s="563"/>
      <c r="J873" s="160"/>
      <c r="K873" s="159"/>
      <c r="L873" s="649"/>
      <c r="M873" s="649"/>
      <c r="N873" s="650"/>
      <c r="O873" s="651"/>
      <c r="P873" s="651"/>
      <c r="Q873" s="651"/>
      <c r="R873" s="649"/>
      <c r="S873" s="73"/>
      <c r="T873" s="162">
        <f>IFERROR(VLOOKUP($S873,TABLAS!$A$10:$B$14,2,FALSE),0)</f>
        <v>0</v>
      </c>
      <c r="U873" s="652"/>
      <c r="V873" s="647"/>
      <c r="W873" s="647"/>
      <c r="X873" s="493"/>
      <c r="Y873" s="63"/>
      <c r="Z873" s="63"/>
      <c r="AA873" s="63"/>
      <c r="AB873" s="63"/>
      <c r="AC873" s="63"/>
      <c r="AD873" s="63"/>
      <c r="AE873" s="63"/>
      <c r="AF873" s="63"/>
      <c r="AG873" s="63"/>
      <c r="AH873" s="63"/>
      <c r="AI873" s="63"/>
      <c r="AJ873" s="63"/>
      <c r="AK873" s="63"/>
      <c r="AL873" s="63" t="str">
        <f>IFERROR(VLOOKUP(AB873,CONTROLES!$A$5:$Y$297,2,FALSE),"")</f>
        <v/>
      </c>
      <c r="AM873" s="63"/>
      <c r="AN873" s="63"/>
      <c r="AO873" s="163" t="str">
        <f>IFERROR(VLOOKUP(Y873,CONTROLES!$A$6:$Y$25,24,FALSE),"")</f>
        <v/>
      </c>
      <c r="AP873" s="163" t="str">
        <f>IFERROR(VLOOKUP(Z873,CONTROLES!$A$6:$Y$25,24,FALSE),"")</f>
        <v/>
      </c>
      <c r="AQ873" s="163" t="str">
        <f>IFERROR(VLOOKUP(AA873,CONTROLES!$A$6:$Y$25,24,FALSE),"")</f>
        <v/>
      </c>
      <c r="AR873" s="163" t="str">
        <f>IFERROR(VLOOKUP(AB873,CONTROLES!$A$6:$Y$25,24,FALSE),"")</f>
        <v/>
      </c>
      <c r="AS873" s="72" t="str">
        <f>IFERROR(VLOOKUP(Y873,CONTROLES!$A$6:$Y$25,5,FALSE),"")</f>
        <v/>
      </c>
      <c r="AT873" s="72" t="str">
        <f>IFERROR(VLOOKUP(Z873,CONTROLES!$A$6:$Y$25,5,FALSE),"")</f>
        <v/>
      </c>
      <c r="AU873" s="72" t="str">
        <f>IFERROR(VLOOKUP(AA873,CONTROLES!$A$6:$Y$25,5,FALSE),"")</f>
        <v/>
      </c>
      <c r="AV873" s="72" t="str">
        <f>IFERROR(VLOOKUP(AB873,CONTROLES!$A$6:$Y$25,5,FALSE),"")</f>
        <v/>
      </c>
      <c r="AW873" s="143">
        <f t="shared" si="330"/>
        <v>0</v>
      </c>
      <c r="AX873" s="143">
        <f t="shared" si="331"/>
        <v>0</v>
      </c>
      <c r="AY873" s="523"/>
      <c r="AZ873" s="510"/>
      <c r="BA873" s="507"/>
      <c r="BB873" s="508"/>
      <c r="BC873" s="510"/>
      <c r="BD873" s="512"/>
      <c r="BE873" s="493"/>
      <c r="BF873" s="643"/>
      <c r="BG873" s="645"/>
      <c r="BH873" s="533"/>
      <c r="BI873" s="514"/>
      <c r="BJ873" s="516"/>
      <c r="BK873" s="516"/>
    </row>
    <row r="874" spans="1:63" ht="14.25" customHeight="1" x14ac:dyDescent="0.25">
      <c r="A874" s="429"/>
      <c r="B874" s="655"/>
      <c r="C874" s="649"/>
      <c r="D874" s="516"/>
      <c r="E874" s="563"/>
      <c r="F874" s="657"/>
      <c r="G874" s="657"/>
      <c r="H874" s="657"/>
      <c r="I874" s="563"/>
      <c r="J874" s="160"/>
      <c r="K874" s="159"/>
      <c r="L874" s="649"/>
      <c r="M874" s="649"/>
      <c r="N874" s="650"/>
      <c r="O874" s="651"/>
      <c r="P874" s="651"/>
      <c r="Q874" s="651"/>
      <c r="R874" s="649"/>
      <c r="S874" s="73"/>
      <c r="T874" s="162">
        <f>IFERROR(VLOOKUP($S874,TABLAS!$A$10:$B$14,2,FALSE),0)</f>
        <v>0</v>
      </c>
      <c r="U874" s="652"/>
      <c r="V874" s="647"/>
      <c r="W874" s="647"/>
      <c r="X874" s="493"/>
      <c r="Y874" s="63"/>
      <c r="Z874" s="63"/>
      <c r="AA874" s="63"/>
      <c r="AB874" s="63"/>
      <c r="AC874" s="63"/>
      <c r="AD874" s="63"/>
      <c r="AE874" s="63"/>
      <c r="AF874" s="63"/>
      <c r="AG874" s="63"/>
      <c r="AH874" s="63"/>
      <c r="AI874" s="63"/>
      <c r="AJ874" s="63"/>
      <c r="AK874" s="63"/>
      <c r="AL874" s="63" t="str">
        <f>IFERROR(VLOOKUP(AB874,CONTROLES!$A$5:$Y$297,2,FALSE),"")</f>
        <v/>
      </c>
      <c r="AM874" s="63"/>
      <c r="AN874" s="63"/>
      <c r="AO874" s="163" t="str">
        <f>IFERROR(VLOOKUP(Y874,CONTROLES!$A$6:$Y$25,24,FALSE),"")</f>
        <v/>
      </c>
      <c r="AP874" s="163" t="str">
        <f>IFERROR(VLOOKUP(Z874,CONTROLES!$A$6:$Y$25,24,FALSE),"")</f>
        <v/>
      </c>
      <c r="AQ874" s="163" t="str">
        <f>IFERROR(VLOOKUP(AA874,CONTROLES!$A$6:$Y$25,24,FALSE),"")</f>
        <v/>
      </c>
      <c r="AR874" s="163" t="str">
        <f>IFERROR(VLOOKUP(AB874,CONTROLES!$A$6:$Y$25,24,FALSE),"")</f>
        <v/>
      </c>
      <c r="AS874" s="72" t="str">
        <f>IFERROR(VLOOKUP(Y874,CONTROLES!$A$6:$Y$25,5,FALSE),"")</f>
        <v/>
      </c>
      <c r="AT874" s="72" t="str">
        <f>IFERROR(VLOOKUP(Z874,CONTROLES!$A$6:$Y$25,5,FALSE),"")</f>
        <v/>
      </c>
      <c r="AU874" s="72" t="str">
        <f>IFERROR(VLOOKUP(AA874,CONTROLES!$A$6:$Y$25,5,FALSE),"")</f>
        <v/>
      </c>
      <c r="AV874" s="72" t="str">
        <f>IFERROR(VLOOKUP(AB874,CONTROLES!$A$6:$Y$25,5,FALSE),"")</f>
        <v/>
      </c>
      <c r="AW874" s="143">
        <f t="shared" si="330"/>
        <v>0</v>
      </c>
      <c r="AX874" s="143">
        <f t="shared" si="331"/>
        <v>0</v>
      </c>
      <c r="AY874" s="523"/>
      <c r="AZ874" s="510"/>
      <c r="BA874" s="507"/>
      <c r="BB874" s="508"/>
      <c r="BC874" s="510"/>
      <c r="BD874" s="512"/>
      <c r="BE874" s="493"/>
      <c r="BF874" s="643"/>
      <c r="BG874" s="645"/>
      <c r="BH874" s="533"/>
      <c r="BI874" s="514"/>
      <c r="BJ874" s="516"/>
      <c r="BK874" s="516"/>
    </row>
    <row r="875" spans="1:63" ht="14.25" customHeight="1" x14ac:dyDescent="0.25">
      <c r="A875" s="429"/>
      <c r="B875" s="655"/>
      <c r="C875" s="649"/>
      <c r="D875" s="516"/>
      <c r="E875" s="563"/>
      <c r="F875" s="657"/>
      <c r="G875" s="657"/>
      <c r="H875" s="657"/>
      <c r="I875" s="563"/>
      <c r="J875" s="160"/>
      <c r="K875" s="159"/>
      <c r="L875" s="649"/>
      <c r="M875" s="649"/>
      <c r="N875" s="650"/>
      <c r="O875" s="651"/>
      <c r="P875" s="651"/>
      <c r="Q875" s="651"/>
      <c r="R875" s="649"/>
      <c r="S875" s="73"/>
      <c r="T875" s="162">
        <f>IFERROR(VLOOKUP($S875,TABLAS!$A$10:$B$14,2,FALSE),0)</f>
        <v>0</v>
      </c>
      <c r="U875" s="652"/>
      <c r="V875" s="647"/>
      <c r="W875" s="647"/>
      <c r="X875" s="493"/>
      <c r="Y875" s="63"/>
      <c r="Z875" s="63"/>
      <c r="AA875" s="63"/>
      <c r="AB875" s="63"/>
      <c r="AC875" s="63"/>
      <c r="AD875" s="63"/>
      <c r="AE875" s="63"/>
      <c r="AF875" s="63"/>
      <c r="AG875" s="63"/>
      <c r="AH875" s="63"/>
      <c r="AI875" s="63"/>
      <c r="AJ875" s="63"/>
      <c r="AK875" s="63"/>
      <c r="AL875" s="63" t="str">
        <f>IFERROR(VLOOKUP(AB875,CONTROLES!$A$5:$Y$297,2,FALSE),"")</f>
        <v/>
      </c>
      <c r="AM875" s="63"/>
      <c r="AN875" s="63"/>
      <c r="AO875" s="163" t="str">
        <f>IFERROR(VLOOKUP(Y875,CONTROLES!$A$6:$Y$25,24,FALSE),"")</f>
        <v/>
      </c>
      <c r="AP875" s="163" t="str">
        <f>IFERROR(VLOOKUP(Z875,CONTROLES!$A$6:$Y$25,24,FALSE),"")</f>
        <v/>
      </c>
      <c r="AQ875" s="163" t="str">
        <f>IFERROR(VLOOKUP(AA875,CONTROLES!$A$6:$Y$25,24,FALSE),"")</f>
        <v/>
      </c>
      <c r="AR875" s="163" t="str">
        <f>IFERROR(VLOOKUP(AB875,CONTROLES!$A$6:$Y$25,24,FALSE),"")</f>
        <v/>
      </c>
      <c r="AS875" s="72" t="str">
        <f>IFERROR(VLOOKUP(Y875,CONTROLES!$A$6:$Y$25,5,FALSE),"")</f>
        <v/>
      </c>
      <c r="AT875" s="72" t="str">
        <f>IFERROR(VLOOKUP(Z875,CONTROLES!$A$6:$Y$25,5,FALSE),"")</f>
        <v/>
      </c>
      <c r="AU875" s="72" t="str">
        <f>IFERROR(VLOOKUP(AA875,CONTROLES!$A$6:$Y$25,5,FALSE),"")</f>
        <v/>
      </c>
      <c r="AV875" s="72" t="str">
        <f>IFERROR(VLOOKUP(AB875,CONTROLES!$A$6:$Y$25,5,FALSE),"")</f>
        <v/>
      </c>
      <c r="AW875" s="143">
        <f t="shared" si="330"/>
        <v>0</v>
      </c>
      <c r="AX875" s="143">
        <f t="shared" si="331"/>
        <v>0</v>
      </c>
      <c r="AY875" s="523"/>
      <c r="AZ875" s="510"/>
      <c r="BA875" s="507"/>
      <c r="BB875" s="508"/>
      <c r="BC875" s="510"/>
      <c r="BD875" s="512"/>
      <c r="BE875" s="493"/>
      <c r="BF875" s="643"/>
      <c r="BG875" s="645"/>
      <c r="BH875" s="533"/>
      <c r="BI875" s="514"/>
      <c r="BJ875" s="516"/>
      <c r="BK875" s="516"/>
    </row>
    <row r="876" spans="1:63" ht="14.25" customHeight="1" x14ac:dyDescent="0.25">
      <c r="A876" s="429"/>
      <c r="B876" s="655"/>
      <c r="C876" s="649"/>
      <c r="D876" s="516"/>
      <c r="E876" s="563"/>
      <c r="F876" s="657"/>
      <c r="G876" s="657"/>
      <c r="H876" s="657"/>
      <c r="I876" s="563"/>
      <c r="J876" s="160"/>
      <c r="K876" s="159"/>
      <c r="L876" s="649"/>
      <c r="M876" s="649"/>
      <c r="N876" s="650"/>
      <c r="O876" s="651"/>
      <c r="P876" s="651"/>
      <c r="Q876" s="651"/>
      <c r="R876" s="649"/>
      <c r="S876" s="73"/>
      <c r="T876" s="162">
        <f>IFERROR(VLOOKUP($S876,TABLAS!$A$10:$B$14,2,FALSE),0)</f>
        <v>0</v>
      </c>
      <c r="U876" s="652"/>
      <c r="V876" s="647"/>
      <c r="W876" s="647"/>
      <c r="X876" s="493"/>
      <c r="Y876" s="63"/>
      <c r="Z876" s="63"/>
      <c r="AA876" s="63"/>
      <c r="AB876" s="63"/>
      <c r="AC876" s="63"/>
      <c r="AD876" s="63"/>
      <c r="AE876" s="63"/>
      <c r="AF876" s="63"/>
      <c r="AG876" s="63"/>
      <c r="AH876" s="63"/>
      <c r="AI876" s="63"/>
      <c r="AJ876" s="63"/>
      <c r="AK876" s="63"/>
      <c r="AL876" s="63" t="str">
        <f>IFERROR(VLOOKUP(AB876,CONTROLES!$A$5:$Y$297,2,FALSE),"")</f>
        <v/>
      </c>
      <c r="AM876" s="63"/>
      <c r="AN876" s="63"/>
      <c r="AO876" s="163" t="str">
        <f>IFERROR(VLOOKUP(Y876,CONTROLES!$A$6:$Y$25,24,FALSE),"")</f>
        <v/>
      </c>
      <c r="AP876" s="163" t="str">
        <f>IFERROR(VLOOKUP(Z876,CONTROLES!$A$6:$Y$25,24,FALSE),"")</f>
        <v/>
      </c>
      <c r="AQ876" s="163" t="str">
        <f>IFERROR(VLOOKUP(AA876,CONTROLES!$A$6:$Y$25,24,FALSE),"")</f>
        <v/>
      </c>
      <c r="AR876" s="163" t="str">
        <f>IFERROR(VLOOKUP(AB876,CONTROLES!$A$6:$Y$25,24,FALSE),"")</f>
        <v/>
      </c>
      <c r="AS876" s="72" t="str">
        <f>IFERROR(VLOOKUP(Y876,CONTROLES!$A$6:$Y$25,5,FALSE),"")</f>
        <v/>
      </c>
      <c r="AT876" s="72" t="str">
        <f>IFERROR(VLOOKUP(Z876,CONTROLES!$A$6:$Y$25,5,FALSE),"")</f>
        <v/>
      </c>
      <c r="AU876" s="72" t="str">
        <f>IFERROR(VLOOKUP(AA876,CONTROLES!$A$6:$Y$25,5,FALSE),"")</f>
        <v/>
      </c>
      <c r="AV876" s="72" t="str">
        <f>IFERROR(VLOOKUP(AB876,CONTROLES!$A$6:$Y$25,5,FALSE),"")</f>
        <v/>
      </c>
      <c r="AW876" s="143">
        <f t="shared" si="330"/>
        <v>0</v>
      </c>
      <c r="AX876" s="143">
        <f t="shared" si="331"/>
        <v>0</v>
      </c>
      <c r="AY876" s="523"/>
      <c r="AZ876" s="510"/>
      <c r="BA876" s="507"/>
      <c r="BB876" s="508"/>
      <c r="BC876" s="510"/>
      <c r="BD876" s="512"/>
      <c r="BE876" s="493"/>
      <c r="BF876" s="643"/>
      <c r="BG876" s="645"/>
      <c r="BH876" s="533"/>
      <c r="BI876" s="514"/>
      <c r="BJ876" s="516"/>
      <c r="BK876" s="516"/>
    </row>
    <row r="877" spans="1:63" ht="14.25" customHeight="1" x14ac:dyDescent="0.25">
      <c r="A877" s="429"/>
      <c r="B877" s="655"/>
      <c r="C877" s="649"/>
      <c r="D877" s="516"/>
      <c r="E877" s="563"/>
      <c r="F877" s="657"/>
      <c r="G877" s="657"/>
      <c r="H877" s="657"/>
      <c r="I877" s="563"/>
      <c r="J877" s="160"/>
      <c r="K877" s="159"/>
      <c r="L877" s="649"/>
      <c r="M877" s="649"/>
      <c r="N877" s="650"/>
      <c r="O877" s="651"/>
      <c r="P877" s="651"/>
      <c r="Q877" s="651"/>
      <c r="R877" s="649"/>
      <c r="S877" s="73"/>
      <c r="T877" s="162">
        <f>IFERROR(VLOOKUP($S877,TABLAS!$A$10:$B$14,2,FALSE),0)</f>
        <v>0</v>
      </c>
      <c r="U877" s="652"/>
      <c r="V877" s="647"/>
      <c r="W877" s="647"/>
      <c r="X877" s="493"/>
      <c r="Y877" s="63"/>
      <c r="Z877" s="63"/>
      <c r="AA877" s="63"/>
      <c r="AB877" s="63"/>
      <c r="AC877" s="63"/>
      <c r="AD877" s="63"/>
      <c r="AE877" s="63"/>
      <c r="AF877" s="63"/>
      <c r="AG877" s="63"/>
      <c r="AH877" s="63"/>
      <c r="AI877" s="63"/>
      <c r="AJ877" s="63"/>
      <c r="AK877" s="63"/>
      <c r="AL877" s="63" t="str">
        <f>IFERROR(VLOOKUP(AB877,CONTROLES!$A$5:$Y$297,2,FALSE),"")</f>
        <v/>
      </c>
      <c r="AM877" s="63"/>
      <c r="AN877" s="63"/>
      <c r="AO877" s="163" t="str">
        <f>IFERROR(VLOOKUP(Y877,CONTROLES!$A$6:$Y$25,24,FALSE),"")</f>
        <v/>
      </c>
      <c r="AP877" s="163" t="str">
        <f>IFERROR(VLOOKUP(Z877,CONTROLES!$A$6:$Y$25,24,FALSE),"")</f>
        <v/>
      </c>
      <c r="AQ877" s="163" t="str">
        <f>IFERROR(VLOOKUP(AA877,CONTROLES!$A$6:$Y$25,24,FALSE),"")</f>
        <v/>
      </c>
      <c r="AR877" s="163" t="str">
        <f>IFERROR(VLOOKUP(AB877,CONTROLES!$A$6:$Y$25,24,FALSE),"")</f>
        <v/>
      </c>
      <c r="AS877" s="72" t="str">
        <f>IFERROR(VLOOKUP(Y877,CONTROLES!$A$6:$Y$25,5,FALSE),"")</f>
        <v/>
      </c>
      <c r="AT877" s="72" t="str">
        <f>IFERROR(VLOOKUP(Z877,CONTROLES!$A$6:$Y$25,5,FALSE),"")</f>
        <v/>
      </c>
      <c r="AU877" s="72" t="str">
        <f>IFERROR(VLOOKUP(AA877,CONTROLES!$A$6:$Y$25,5,FALSE),"")</f>
        <v/>
      </c>
      <c r="AV877" s="72" t="str">
        <f>IFERROR(VLOOKUP(AB877,CONTROLES!$A$6:$Y$25,5,FALSE),"")</f>
        <v/>
      </c>
      <c r="AW877" s="143">
        <f t="shared" si="330"/>
        <v>0</v>
      </c>
      <c r="AX877" s="143">
        <f t="shared" si="331"/>
        <v>0</v>
      </c>
      <c r="AY877" s="523"/>
      <c r="AZ877" s="510"/>
      <c r="BA877" s="507"/>
      <c r="BB877" s="508"/>
      <c r="BC877" s="510"/>
      <c r="BD877" s="512"/>
      <c r="BE877" s="493"/>
      <c r="BF877" s="643"/>
      <c r="BG877" s="645"/>
      <c r="BH877" s="533"/>
      <c r="BI877" s="514"/>
      <c r="BJ877" s="516"/>
      <c r="BK877" s="516"/>
    </row>
    <row r="878" spans="1:63" ht="14.25" customHeight="1" x14ac:dyDescent="0.25">
      <c r="A878" s="429"/>
      <c r="B878" s="656"/>
      <c r="C878" s="649"/>
      <c r="D878" s="516"/>
      <c r="E878" s="562"/>
      <c r="F878" s="657"/>
      <c r="G878" s="657"/>
      <c r="H878" s="657"/>
      <c r="I878" s="562"/>
      <c r="J878" s="160"/>
      <c r="K878" s="159"/>
      <c r="L878" s="649"/>
      <c r="M878" s="649"/>
      <c r="N878" s="650"/>
      <c r="O878" s="651"/>
      <c r="P878" s="651"/>
      <c r="Q878" s="651"/>
      <c r="R878" s="649"/>
      <c r="S878" s="73"/>
      <c r="T878" s="162">
        <f>IFERROR(VLOOKUP($S878,TABLAS!$A$10:$B$14,2,FALSE),0)</f>
        <v>0</v>
      </c>
      <c r="U878" s="652"/>
      <c r="V878" s="647"/>
      <c r="W878" s="647"/>
      <c r="X878" s="493"/>
      <c r="Y878" s="63"/>
      <c r="Z878" s="63"/>
      <c r="AA878" s="63"/>
      <c r="AB878" s="63"/>
      <c r="AC878" s="63"/>
      <c r="AD878" s="63"/>
      <c r="AE878" s="63"/>
      <c r="AF878" s="63"/>
      <c r="AG878" s="63"/>
      <c r="AH878" s="63"/>
      <c r="AI878" s="63"/>
      <c r="AJ878" s="63"/>
      <c r="AK878" s="63"/>
      <c r="AL878" s="63" t="str">
        <f>IFERROR(VLOOKUP(AB878,CONTROLES!$A$5:$Y$297,2,FALSE),"")</f>
        <v/>
      </c>
      <c r="AM878" s="63"/>
      <c r="AN878" s="63"/>
      <c r="AO878" s="163" t="str">
        <f>IFERROR(VLOOKUP(Y878,CONTROLES!$A$6:$Y$25,24,FALSE),"")</f>
        <v/>
      </c>
      <c r="AP878" s="163" t="str">
        <f>IFERROR(VLOOKUP(Z878,CONTROLES!$A$6:$Y$25,24,FALSE),"")</f>
        <v/>
      </c>
      <c r="AQ878" s="163" t="str">
        <f>IFERROR(VLOOKUP(AA878,CONTROLES!$A$6:$Y$25,24,FALSE),"")</f>
        <v/>
      </c>
      <c r="AR878" s="163" t="str">
        <f>IFERROR(VLOOKUP(AB878,CONTROLES!$A$6:$Y$25,24,FALSE),"")</f>
        <v/>
      </c>
      <c r="AS878" s="72" t="str">
        <f>IFERROR(VLOOKUP(Y878,CONTROLES!$A$6:$Y$25,5,FALSE),"")</f>
        <v/>
      </c>
      <c r="AT878" s="72" t="str">
        <f>IFERROR(VLOOKUP(Z878,CONTROLES!$A$6:$Y$25,5,FALSE),"")</f>
        <v/>
      </c>
      <c r="AU878" s="72" t="str">
        <f>IFERROR(VLOOKUP(AA878,CONTROLES!$A$6:$Y$25,5,FALSE),"")</f>
        <v/>
      </c>
      <c r="AV878" s="72" t="str">
        <f>IFERROR(VLOOKUP(AB878,CONTROLES!$A$6:$Y$25,5,FALSE),"")</f>
        <v/>
      </c>
      <c r="AW878" s="143">
        <f t="shared" si="330"/>
        <v>0</v>
      </c>
      <c r="AX878" s="143">
        <f t="shared" si="331"/>
        <v>0</v>
      </c>
      <c r="AY878" s="653"/>
      <c r="AZ878" s="510"/>
      <c r="BA878" s="648"/>
      <c r="BB878" s="508"/>
      <c r="BC878" s="510"/>
      <c r="BD878" s="512"/>
      <c r="BE878" s="493"/>
      <c r="BF878" s="644"/>
      <c r="BG878" s="645"/>
      <c r="BH878" s="646"/>
      <c r="BI878" s="514"/>
      <c r="BJ878" s="516"/>
      <c r="BK878" s="516"/>
    </row>
    <row r="879" spans="1:63" ht="14.25" customHeight="1" x14ac:dyDescent="0.25">
      <c r="A879" s="429">
        <f>A872+1</f>
        <v>125</v>
      </c>
      <c r="B879" s="654" t="s">
        <v>1014</v>
      </c>
      <c r="C879" s="658" t="s">
        <v>534</v>
      </c>
      <c r="D879" s="516" t="s">
        <v>1015</v>
      </c>
      <c r="E879" s="517"/>
      <c r="F879" s="657" t="s">
        <v>132</v>
      </c>
      <c r="G879" s="657" t="s">
        <v>133</v>
      </c>
      <c r="H879" s="657" t="s">
        <v>134</v>
      </c>
      <c r="I879" s="517"/>
      <c r="J879" s="160"/>
      <c r="K879" s="159"/>
      <c r="L879" s="649"/>
      <c r="M879" s="649" t="s">
        <v>160</v>
      </c>
      <c r="N879" s="650" t="s">
        <v>161</v>
      </c>
      <c r="O879" s="651" t="s">
        <v>162</v>
      </c>
      <c r="P879" s="651"/>
      <c r="Q879" s="651"/>
      <c r="R879" s="649" t="s">
        <v>243</v>
      </c>
      <c r="S879" s="73"/>
      <c r="T879" s="162">
        <f>IFERROR(VLOOKUP($S879,TABLAS!$A$10:$B$14,2,FALSE),0)</f>
        <v>0</v>
      </c>
      <c r="U879" s="652"/>
      <c r="V879" s="647">
        <f>IFERROR(VLOOKUP($U879,#REF!,2,FALSE),0)</f>
        <v>0</v>
      </c>
      <c r="W879" s="647">
        <f>MAX($T879:$T885)*V879</f>
        <v>0</v>
      </c>
      <c r="X879" s="493" t="b">
        <f>IF(OR(W879="11",W879="12",W879="21",W879="22",W879="31"),"BAJO",IF(OR(W879="13",W879="23",W879="32",W879="41"),"LEVE",IF(OR(W879="14",W879="15",W879="24",W879="33",W879="43",W879="42",W879="52",W879="51"),"MODERADO",IF(OR(W879="25",W879="34",W879="35",W879="44",W879="45",W879="53",W879="54",W879="55"),"IMPORTANTE"))))</f>
        <v>0</v>
      </c>
      <c r="Y879" s="63"/>
      <c r="Z879" s="63"/>
      <c r="AA879" s="63"/>
      <c r="AB879" s="63"/>
      <c r="AC879" s="63"/>
      <c r="AD879" s="63"/>
      <c r="AE879" s="63"/>
      <c r="AF879" s="63"/>
      <c r="AG879" s="63"/>
      <c r="AH879" s="63"/>
      <c r="AI879" s="63"/>
      <c r="AJ879" s="63"/>
      <c r="AK879" s="63"/>
      <c r="AL879" s="63" t="str">
        <f>IFERROR(VLOOKUP(AB879,CONTROLES!$A$5:$Y$297,2,FALSE),"")</f>
        <v/>
      </c>
      <c r="AM879" s="63"/>
      <c r="AN879" s="63"/>
      <c r="AO879" s="163" t="str">
        <f>IFERROR(VLOOKUP(Y879,CONTROLES!$A$6:$Y$25,24,FALSE),"")</f>
        <v/>
      </c>
      <c r="AP879" s="163" t="str">
        <f>IFERROR(VLOOKUP(Z879,CONTROLES!$A$6:$Y$25,24,FALSE),"")</f>
        <v/>
      </c>
      <c r="AQ879" s="163" t="str">
        <f>IFERROR(VLOOKUP(AA879,CONTROLES!$A$6:$Y$25,24,FALSE),"")</f>
        <v/>
      </c>
      <c r="AR879" s="163" t="str">
        <f>IFERROR(VLOOKUP(AB879,CONTROLES!$A$6:$Y$25,24,FALSE),"")</f>
        <v/>
      </c>
      <c r="AS879" s="72" t="str">
        <f>IFERROR(VLOOKUP(Y879,CONTROLES!$A$6:$Y$25,5,FALSE),"")</f>
        <v/>
      </c>
      <c r="AT879" s="72" t="str">
        <f>IFERROR(VLOOKUP(Z879,CONTROLES!$A$6:$Y$25,5,FALSE),"")</f>
        <v/>
      </c>
      <c r="AU879" s="72" t="str">
        <f>IFERROR(VLOOKUP(AA879,CONTROLES!$A$6:$Y$25,5,FALSE),"")</f>
        <v/>
      </c>
      <c r="AV879" s="72" t="str">
        <f>IFERROR(VLOOKUP(AB879,CONTROLES!$A$6:$Y$25,5,FALSE),"")</f>
        <v/>
      </c>
      <c r="AW879" s="143">
        <f t="shared" si="330"/>
        <v>0</v>
      </c>
      <c r="AX879" s="143">
        <f t="shared" si="331"/>
        <v>0</v>
      </c>
      <c r="AY879" s="522" t="str">
        <f>IF(MAX(AX879:AX885)&gt;MAX(BF879:BF885),"Consecuencia",IF(MAX(AX879:AX885)&gt;MAX(BF879:BF885),"Probabilidad",""))</f>
        <v/>
      </c>
      <c r="AZ879" s="510">
        <f>IF(AY879="Probabilidad",MAX(BF879:BF885),MAX(AX879:AX885))</f>
        <v>0</v>
      </c>
      <c r="BA879" s="506" t="str" cm="1">
        <f t="array" ref="BA879">IF(OR(AY879="Consecuencia",AY879="Probabilidad"),IF(AZ879&lt;CONTROLES!$AA$16:$AB$16,IF(AND(AZ879&gt;=CONTROLES!$AA$15,AZ879&lt;CONTROLES!$AB$15),CONTROLES!$AC$15,IF(AND(AZ879&gt;=CONTROLES!$AA$14,AZ879&lt;CONTROLES!$AB$14),CONTROLES!$AC$14,IF(AND(AZ879&gt;=CONTROLES!$AA$13,AZ879&lt;CONTROLES!$AB$13),CONTROLES!$AC$13,IF(AND(AZ879&gt;=CONTROLES!$AA$12,AZ879&lt;=CONTROLES!$AB$12),CONTROLES!$AC$12))))),"")</f>
        <v/>
      </c>
      <c r="BB879" s="508" t="s">
        <v>144</v>
      </c>
      <c r="BC879" s="510">
        <f>VLOOKUP(BB879,TABLAS!$A$10:$B$14,2,FALSE)</f>
        <v>5</v>
      </c>
      <c r="BD879" s="512" t="s">
        <v>211</v>
      </c>
      <c r="BE879" s="493">
        <f>VLOOKUP(BD879,TABLAS!$A$2:$B$6,2,FALSE)</f>
        <v>2</v>
      </c>
      <c r="BF879" s="642" t="str">
        <f>BC879&amp;BE879</f>
        <v>52</v>
      </c>
      <c r="BG879" s="645" t="str">
        <f>IF(OR(BF879="11",BF879="12",BF879="21",BF879="22",BF879="31"),"BAJO",IF(OR(BF879="13",BF879="23",BF879="32",BF879="41"),"LEVE",IF(OR(BF879="14",BF879="15",BF879="24",BF879="33",BF879="43",BF879="42",BF879="52",BF879="51"),"MODERADO",IF(OR(BF879="25",BF879="34",BF879="35",BF879="44",BF879="45",BF879="53",BF879="54",BF879="55"),"IMPORTANTE",""))))</f>
        <v>MODERADO</v>
      </c>
      <c r="BH879" s="532" t="s">
        <v>148</v>
      </c>
      <c r="BI879" s="514" t="s">
        <v>189</v>
      </c>
      <c r="BJ879" s="516" t="str">
        <f>IF(BH879="SI","NO","SI")</f>
        <v>NO</v>
      </c>
      <c r="BK879" s="516"/>
    </row>
    <row r="880" spans="1:63" ht="14.25" customHeight="1" x14ac:dyDescent="0.25">
      <c r="A880" s="429"/>
      <c r="B880" s="655"/>
      <c r="C880" s="659"/>
      <c r="D880" s="516"/>
      <c r="E880" s="563"/>
      <c r="F880" s="657"/>
      <c r="G880" s="657"/>
      <c r="H880" s="657"/>
      <c r="I880" s="563"/>
      <c r="J880" s="160"/>
      <c r="K880" s="159"/>
      <c r="L880" s="649"/>
      <c r="M880" s="649"/>
      <c r="N880" s="650"/>
      <c r="O880" s="651"/>
      <c r="P880" s="651"/>
      <c r="Q880" s="651"/>
      <c r="R880" s="649"/>
      <c r="S880" s="73"/>
      <c r="T880" s="162">
        <f>IFERROR(VLOOKUP($S880,TABLAS!$A$10:$B$14,2,FALSE),0)</f>
        <v>0</v>
      </c>
      <c r="U880" s="652"/>
      <c r="V880" s="647"/>
      <c r="W880" s="647"/>
      <c r="X880" s="493"/>
      <c r="Y880" s="63"/>
      <c r="Z880" s="63"/>
      <c r="AA880" s="63"/>
      <c r="AB880" s="63"/>
      <c r="AC880" s="63"/>
      <c r="AD880" s="63"/>
      <c r="AE880" s="63"/>
      <c r="AF880" s="63"/>
      <c r="AG880" s="63"/>
      <c r="AH880" s="63"/>
      <c r="AI880" s="63"/>
      <c r="AJ880" s="63"/>
      <c r="AK880" s="63"/>
      <c r="AL880" s="63" t="str">
        <f>IFERROR(VLOOKUP(AB880,CONTROLES!$A$5:$Y$297,2,FALSE),"")</f>
        <v/>
      </c>
      <c r="AM880" s="63"/>
      <c r="AN880" s="63"/>
      <c r="AO880" s="163" t="str">
        <f>IFERROR(VLOOKUP(Y880,CONTROLES!$A$6:$Y$25,24,FALSE),"")</f>
        <v/>
      </c>
      <c r="AP880" s="163" t="str">
        <f>IFERROR(VLOOKUP(Z880,CONTROLES!$A$6:$Y$25,24,FALSE),"")</f>
        <v/>
      </c>
      <c r="AQ880" s="163" t="str">
        <f>IFERROR(VLOOKUP(AA880,CONTROLES!$A$6:$Y$25,24,FALSE),"")</f>
        <v/>
      </c>
      <c r="AR880" s="163" t="str">
        <f>IFERROR(VLOOKUP(AB880,CONTROLES!$A$6:$Y$25,24,FALSE),"")</f>
        <v/>
      </c>
      <c r="AS880" s="72" t="str">
        <f>IFERROR(VLOOKUP(Y880,CONTROLES!$A$6:$Y$25,5,FALSE),"")</f>
        <v/>
      </c>
      <c r="AT880" s="72" t="str">
        <f>IFERROR(VLOOKUP(Z880,CONTROLES!$A$6:$Y$25,5,FALSE),"")</f>
        <v/>
      </c>
      <c r="AU880" s="72" t="str">
        <f>IFERROR(VLOOKUP(AA880,CONTROLES!$A$6:$Y$25,5,FALSE),"")</f>
        <v/>
      </c>
      <c r="AV880" s="72" t="str">
        <f>IFERROR(VLOOKUP(AB880,CONTROLES!$A$6:$Y$25,5,FALSE),"")</f>
        <v/>
      </c>
      <c r="AW880" s="143">
        <f t="shared" si="330"/>
        <v>0</v>
      </c>
      <c r="AX880" s="143">
        <f t="shared" si="331"/>
        <v>0</v>
      </c>
      <c r="AY880" s="523"/>
      <c r="AZ880" s="510"/>
      <c r="BA880" s="507"/>
      <c r="BB880" s="508"/>
      <c r="BC880" s="510"/>
      <c r="BD880" s="512"/>
      <c r="BE880" s="493"/>
      <c r="BF880" s="643"/>
      <c r="BG880" s="645"/>
      <c r="BH880" s="533"/>
      <c r="BI880" s="514"/>
      <c r="BJ880" s="516"/>
      <c r="BK880" s="516"/>
    </row>
    <row r="881" spans="1:63" ht="14.25" customHeight="1" x14ac:dyDescent="0.25">
      <c r="A881" s="429"/>
      <c r="B881" s="655"/>
      <c r="C881" s="659"/>
      <c r="D881" s="516"/>
      <c r="E881" s="563"/>
      <c r="F881" s="657"/>
      <c r="G881" s="657"/>
      <c r="H881" s="657"/>
      <c r="I881" s="563"/>
      <c r="J881" s="160"/>
      <c r="K881" s="159"/>
      <c r="L881" s="649"/>
      <c r="M881" s="649"/>
      <c r="N881" s="650"/>
      <c r="O881" s="651"/>
      <c r="P881" s="651"/>
      <c r="Q881" s="651"/>
      <c r="R881" s="649"/>
      <c r="S881" s="73"/>
      <c r="T881" s="162">
        <f>IFERROR(VLOOKUP($S881,TABLAS!$A$10:$B$14,2,FALSE),0)</f>
        <v>0</v>
      </c>
      <c r="U881" s="652"/>
      <c r="V881" s="647"/>
      <c r="W881" s="647"/>
      <c r="X881" s="493"/>
      <c r="Y881" s="63"/>
      <c r="Z881" s="63"/>
      <c r="AA881" s="63"/>
      <c r="AB881" s="63"/>
      <c r="AC881" s="63"/>
      <c r="AD881" s="63"/>
      <c r="AE881" s="63"/>
      <c r="AF881" s="63"/>
      <c r="AG881" s="63"/>
      <c r="AH881" s="63"/>
      <c r="AI881" s="63"/>
      <c r="AJ881" s="63"/>
      <c r="AK881" s="63"/>
      <c r="AL881" s="63" t="str">
        <f>IFERROR(VLOOKUP(AB881,CONTROLES!$A$5:$Y$297,2,FALSE),"")</f>
        <v/>
      </c>
      <c r="AM881" s="63"/>
      <c r="AN881" s="63"/>
      <c r="AO881" s="163" t="str">
        <f>IFERROR(VLOOKUP(Y881,CONTROLES!$A$6:$Y$25,24,FALSE),"")</f>
        <v/>
      </c>
      <c r="AP881" s="163" t="str">
        <f>IFERROR(VLOOKUP(Z881,CONTROLES!$A$6:$Y$25,24,FALSE),"")</f>
        <v/>
      </c>
      <c r="AQ881" s="163" t="str">
        <f>IFERROR(VLOOKUP(AA881,CONTROLES!$A$6:$Y$25,24,FALSE),"")</f>
        <v/>
      </c>
      <c r="AR881" s="163" t="str">
        <f>IFERROR(VLOOKUP(AB881,CONTROLES!$A$6:$Y$25,24,FALSE),"")</f>
        <v/>
      </c>
      <c r="AS881" s="72" t="str">
        <f>IFERROR(VLOOKUP(Y881,CONTROLES!$A$6:$Y$25,5,FALSE),"")</f>
        <v/>
      </c>
      <c r="AT881" s="72" t="str">
        <f>IFERROR(VLOOKUP(Z881,CONTROLES!$A$6:$Y$25,5,FALSE),"")</f>
        <v/>
      </c>
      <c r="AU881" s="72" t="str">
        <f>IFERROR(VLOOKUP(AA881,CONTROLES!$A$6:$Y$25,5,FALSE),"")</f>
        <v/>
      </c>
      <c r="AV881" s="72" t="str">
        <f>IFERROR(VLOOKUP(AB881,CONTROLES!$A$6:$Y$25,5,FALSE),"")</f>
        <v/>
      </c>
      <c r="AW881" s="143">
        <f t="shared" si="330"/>
        <v>0</v>
      </c>
      <c r="AX881" s="143">
        <f t="shared" si="331"/>
        <v>0</v>
      </c>
      <c r="AY881" s="523"/>
      <c r="AZ881" s="510"/>
      <c r="BA881" s="507"/>
      <c r="BB881" s="508"/>
      <c r="BC881" s="510"/>
      <c r="BD881" s="512"/>
      <c r="BE881" s="493"/>
      <c r="BF881" s="643"/>
      <c r="BG881" s="645"/>
      <c r="BH881" s="533"/>
      <c r="BI881" s="514"/>
      <c r="BJ881" s="516"/>
      <c r="BK881" s="516"/>
    </row>
    <row r="882" spans="1:63" ht="14.25" customHeight="1" x14ac:dyDescent="0.25">
      <c r="A882" s="429"/>
      <c r="B882" s="655"/>
      <c r="C882" s="659"/>
      <c r="D882" s="516"/>
      <c r="E882" s="563"/>
      <c r="F882" s="657"/>
      <c r="G882" s="657"/>
      <c r="H882" s="657"/>
      <c r="I882" s="563"/>
      <c r="J882" s="160"/>
      <c r="K882" s="159"/>
      <c r="L882" s="649"/>
      <c r="M882" s="649"/>
      <c r="N882" s="650"/>
      <c r="O882" s="651"/>
      <c r="P882" s="651"/>
      <c r="Q882" s="651"/>
      <c r="R882" s="649"/>
      <c r="S882" s="73"/>
      <c r="T882" s="162">
        <f>IFERROR(VLOOKUP($S882,TABLAS!$A$10:$B$14,2,FALSE),0)</f>
        <v>0</v>
      </c>
      <c r="U882" s="652"/>
      <c r="V882" s="647"/>
      <c r="W882" s="647"/>
      <c r="X882" s="493"/>
      <c r="Y882" s="63"/>
      <c r="Z882" s="63"/>
      <c r="AA882" s="63"/>
      <c r="AB882" s="63"/>
      <c r="AC882" s="63"/>
      <c r="AD882" s="63"/>
      <c r="AE882" s="63"/>
      <c r="AF882" s="63"/>
      <c r="AG882" s="63"/>
      <c r="AH882" s="63"/>
      <c r="AI882" s="63"/>
      <c r="AJ882" s="63"/>
      <c r="AK882" s="63"/>
      <c r="AL882" s="63" t="str">
        <f>IFERROR(VLOOKUP(AB882,CONTROLES!$A$5:$Y$297,2,FALSE),"")</f>
        <v/>
      </c>
      <c r="AM882" s="63"/>
      <c r="AN882" s="63"/>
      <c r="AO882" s="163" t="str">
        <f>IFERROR(VLOOKUP(Y882,CONTROLES!$A$6:$Y$25,24,FALSE),"")</f>
        <v/>
      </c>
      <c r="AP882" s="163" t="str">
        <f>IFERROR(VLOOKUP(Z882,CONTROLES!$A$6:$Y$25,24,FALSE),"")</f>
        <v/>
      </c>
      <c r="AQ882" s="163" t="str">
        <f>IFERROR(VLOOKUP(AA882,CONTROLES!$A$6:$Y$25,24,FALSE),"")</f>
        <v/>
      </c>
      <c r="AR882" s="163" t="str">
        <f>IFERROR(VLOOKUP(AB882,CONTROLES!$A$6:$Y$25,24,FALSE),"")</f>
        <v/>
      </c>
      <c r="AS882" s="72" t="str">
        <f>IFERROR(VLOOKUP(Y882,CONTROLES!$A$6:$Y$25,5,FALSE),"")</f>
        <v/>
      </c>
      <c r="AT882" s="72" t="str">
        <f>IFERROR(VLOOKUP(Z882,CONTROLES!$A$6:$Y$25,5,FALSE),"")</f>
        <v/>
      </c>
      <c r="AU882" s="72" t="str">
        <f>IFERROR(VLOOKUP(AA882,CONTROLES!$A$6:$Y$25,5,FALSE),"")</f>
        <v/>
      </c>
      <c r="AV882" s="72" t="str">
        <f>IFERROR(VLOOKUP(AB882,CONTROLES!$A$6:$Y$25,5,FALSE),"")</f>
        <v/>
      </c>
      <c r="AW882" s="143">
        <f t="shared" si="330"/>
        <v>0</v>
      </c>
      <c r="AX882" s="143">
        <f t="shared" si="331"/>
        <v>0</v>
      </c>
      <c r="AY882" s="523"/>
      <c r="AZ882" s="510"/>
      <c r="BA882" s="507"/>
      <c r="BB882" s="508"/>
      <c r="BC882" s="510"/>
      <c r="BD882" s="512"/>
      <c r="BE882" s="493"/>
      <c r="BF882" s="643"/>
      <c r="BG882" s="645"/>
      <c r="BH882" s="533"/>
      <c r="BI882" s="514"/>
      <c r="BJ882" s="516"/>
      <c r="BK882" s="516"/>
    </row>
    <row r="883" spans="1:63" ht="14.25" customHeight="1" x14ac:dyDescent="0.25">
      <c r="A883" s="429"/>
      <c r="B883" s="655"/>
      <c r="C883" s="659"/>
      <c r="D883" s="516"/>
      <c r="E883" s="563"/>
      <c r="F883" s="657"/>
      <c r="G883" s="657"/>
      <c r="H883" s="657"/>
      <c r="I883" s="563"/>
      <c r="J883" s="160"/>
      <c r="K883" s="159"/>
      <c r="L883" s="649"/>
      <c r="M883" s="649"/>
      <c r="N883" s="650"/>
      <c r="O883" s="651"/>
      <c r="P883" s="651"/>
      <c r="Q883" s="651"/>
      <c r="R883" s="649"/>
      <c r="S883" s="73"/>
      <c r="T883" s="162">
        <f>IFERROR(VLOOKUP($S883,TABLAS!$A$10:$B$14,2,FALSE),0)</f>
        <v>0</v>
      </c>
      <c r="U883" s="652"/>
      <c r="V883" s="647"/>
      <c r="W883" s="647"/>
      <c r="X883" s="493"/>
      <c r="Y883" s="63"/>
      <c r="Z883" s="63"/>
      <c r="AA883" s="63"/>
      <c r="AB883" s="63"/>
      <c r="AC883" s="63"/>
      <c r="AD883" s="63"/>
      <c r="AE883" s="63"/>
      <c r="AF883" s="63"/>
      <c r="AG883" s="63"/>
      <c r="AH883" s="63"/>
      <c r="AI883" s="63"/>
      <c r="AJ883" s="63"/>
      <c r="AK883" s="63"/>
      <c r="AL883" s="63" t="str">
        <f>IFERROR(VLOOKUP(AB883,CONTROLES!$A$5:$Y$297,2,FALSE),"")</f>
        <v/>
      </c>
      <c r="AM883" s="63"/>
      <c r="AN883" s="63"/>
      <c r="AO883" s="163" t="str">
        <f>IFERROR(VLOOKUP(Y883,CONTROLES!$A$6:$Y$25,24,FALSE),"")</f>
        <v/>
      </c>
      <c r="AP883" s="163" t="str">
        <f>IFERROR(VLOOKUP(Z883,CONTROLES!$A$6:$Y$25,24,FALSE),"")</f>
        <v/>
      </c>
      <c r="AQ883" s="163" t="str">
        <f>IFERROR(VLOOKUP(AA883,CONTROLES!$A$6:$Y$25,24,FALSE),"")</f>
        <v/>
      </c>
      <c r="AR883" s="163" t="str">
        <f>IFERROR(VLOOKUP(AB883,CONTROLES!$A$6:$Y$25,24,FALSE),"")</f>
        <v/>
      </c>
      <c r="AS883" s="72" t="str">
        <f>IFERROR(VLOOKUP(Y883,CONTROLES!$A$6:$Y$25,5,FALSE),"")</f>
        <v/>
      </c>
      <c r="AT883" s="72" t="str">
        <f>IFERROR(VLOOKUP(Z883,CONTROLES!$A$6:$Y$25,5,FALSE),"")</f>
        <v/>
      </c>
      <c r="AU883" s="72" t="str">
        <f>IFERROR(VLOOKUP(AA883,CONTROLES!$A$6:$Y$25,5,FALSE),"")</f>
        <v/>
      </c>
      <c r="AV883" s="72" t="str">
        <f>IFERROR(VLOOKUP(AB883,CONTROLES!$A$6:$Y$25,5,FALSE),"")</f>
        <v/>
      </c>
      <c r="AW883" s="143">
        <f t="shared" si="330"/>
        <v>0</v>
      </c>
      <c r="AX883" s="143">
        <f t="shared" si="331"/>
        <v>0</v>
      </c>
      <c r="AY883" s="523"/>
      <c r="AZ883" s="510"/>
      <c r="BA883" s="507"/>
      <c r="BB883" s="508"/>
      <c r="BC883" s="510"/>
      <c r="BD883" s="512"/>
      <c r="BE883" s="493"/>
      <c r="BF883" s="643"/>
      <c r="BG883" s="645"/>
      <c r="BH883" s="533"/>
      <c r="BI883" s="514"/>
      <c r="BJ883" s="516"/>
      <c r="BK883" s="516"/>
    </row>
    <row r="884" spans="1:63" ht="14.25" customHeight="1" x14ac:dyDescent="0.25">
      <c r="A884" s="429"/>
      <c r="B884" s="655"/>
      <c r="C884" s="659"/>
      <c r="D884" s="516"/>
      <c r="E884" s="563"/>
      <c r="F884" s="657"/>
      <c r="G884" s="657"/>
      <c r="H884" s="657"/>
      <c r="I884" s="563"/>
      <c r="J884" s="160"/>
      <c r="K884" s="159"/>
      <c r="L884" s="649"/>
      <c r="M884" s="649"/>
      <c r="N884" s="650"/>
      <c r="O884" s="651"/>
      <c r="P884" s="651"/>
      <c r="Q884" s="651"/>
      <c r="R884" s="649"/>
      <c r="S884" s="73"/>
      <c r="T884" s="162">
        <f>IFERROR(VLOOKUP($S884,TABLAS!$A$10:$B$14,2,FALSE),0)</f>
        <v>0</v>
      </c>
      <c r="U884" s="652"/>
      <c r="V884" s="647"/>
      <c r="W884" s="647"/>
      <c r="X884" s="493"/>
      <c r="Y884" s="63"/>
      <c r="Z884" s="63"/>
      <c r="AA884" s="63"/>
      <c r="AB884" s="63"/>
      <c r="AC884" s="63"/>
      <c r="AD884" s="63"/>
      <c r="AE884" s="63"/>
      <c r="AF884" s="63"/>
      <c r="AG884" s="63"/>
      <c r="AH884" s="63"/>
      <c r="AI884" s="63"/>
      <c r="AJ884" s="63"/>
      <c r="AK884" s="63"/>
      <c r="AL884" s="63" t="str">
        <f>IFERROR(VLOOKUP(AB884,CONTROLES!$A$5:$Y$297,2,FALSE),"")</f>
        <v/>
      </c>
      <c r="AM884" s="63"/>
      <c r="AN884" s="63"/>
      <c r="AO884" s="163" t="str">
        <f>IFERROR(VLOOKUP(Y884,CONTROLES!$A$6:$Y$25,24,FALSE),"")</f>
        <v/>
      </c>
      <c r="AP884" s="163" t="str">
        <f>IFERROR(VLOOKUP(Z884,CONTROLES!$A$6:$Y$25,24,FALSE),"")</f>
        <v/>
      </c>
      <c r="AQ884" s="163" t="str">
        <f>IFERROR(VLOOKUP(AA884,CONTROLES!$A$6:$Y$25,24,FALSE),"")</f>
        <v/>
      </c>
      <c r="AR884" s="163" t="str">
        <f>IFERROR(VLOOKUP(AB884,CONTROLES!$A$6:$Y$25,24,FALSE),"")</f>
        <v/>
      </c>
      <c r="AS884" s="72" t="str">
        <f>IFERROR(VLOOKUP(Y884,CONTROLES!$A$6:$Y$25,5,FALSE),"")</f>
        <v/>
      </c>
      <c r="AT884" s="72" t="str">
        <f>IFERROR(VLOOKUP(Z884,CONTROLES!$A$6:$Y$25,5,FALSE),"")</f>
        <v/>
      </c>
      <c r="AU884" s="72" t="str">
        <f>IFERROR(VLOOKUP(AA884,CONTROLES!$A$6:$Y$25,5,FALSE),"")</f>
        <v/>
      </c>
      <c r="AV884" s="72" t="str">
        <f>IFERROR(VLOOKUP(AB884,CONTROLES!$A$6:$Y$25,5,FALSE),"")</f>
        <v/>
      </c>
      <c r="AW884" s="143">
        <f t="shared" si="330"/>
        <v>0</v>
      </c>
      <c r="AX884" s="143">
        <f t="shared" si="331"/>
        <v>0</v>
      </c>
      <c r="AY884" s="523"/>
      <c r="AZ884" s="510"/>
      <c r="BA884" s="507"/>
      <c r="BB884" s="508"/>
      <c r="BC884" s="510"/>
      <c r="BD884" s="512"/>
      <c r="BE884" s="493"/>
      <c r="BF884" s="643"/>
      <c r="BG884" s="645"/>
      <c r="BH884" s="533"/>
      <c r="BI884" s="514"/>
      <c r="BJ884" s="516"/>
      <c r="BK884" s="516"/>
    </row>
    <row r="885" spans="1:63" ht="14.25" customHeight="1" x14ac:dyDescent="0.25">
      <c r="A885" s="429"/>
      <c r="B885" s="656"/>
      <c r="C885" s="660"/>
      <c r="D885" s="516"/>
      <c r="E885" s="562"/>
      <c r="F885" s="657"/>
      <c r="G885" s="657"/>
      <c r="H885" s="657"/>
      <c r="I885" s="562"/>
      <c r="J885" s="160"/>
      <c r="K885" s="159"/>
      <c r="L885" s="649"/>
      <c r="M885" s="649"/>
      <c r="N885" s="650"/>
      <c r="O885" s="651"/>
      <c r="P885" s="651"/>
      <c r="Q885" s="651"/>
      <c r="R885" s="649"/>
      <c r="S885" s="73"/>
      <c r="T885" s="162">
        <f>IFERROR(VLOOKUP($S885,TABLAS!$A$10:$B$14,2,FALSE),0)</f>
        <v>0</v>
      </c>
      <c r="U885" s="652"/>
      <c r="V885" s="647"/>
      <c r="W885" s="647"/>
      <c r="X885" s="493"/>
      <c r="Y885" s="63"/>
      <c r="Z885" s="63"/>
      <c r="AA885" s="63"/>
      <c r="AB885" s="63"/>
      <c r="AC885" s="63"/>
      <c r="AD885" s="63"/>
      <c r="AE885" s="63"/>
      <c r="AF885" s="63"/>
      <c r="AG885" s="63"/>
      <c r="AH885" s="63"/>
      <c r="AI885" s="63"/>
      <c r="AJ885" s="63"/>
      <c r="AK885" s="63"/>
      <c r="AL885" s="63" t="str">
        <f>IFERROR(VLOOKUP(AB885,CONTROLES!$A$5:$Y$297,2,FALSE),"")</f>
        <v/>
      </c>
      <c r="AM885" s="63"/>
      <c r="AN885" s="63"/>
      <c r="AO885" s="163" t="str">
        <f>IFERROR(VLOOKUP(Y885,CONTROLES!$A$6:$Y$25,24,FALSE),"")</f>
        <v/>
      </c>
      <c r="AP885" s="163" t="str">
        <f>IFERROR(VLOOKUP(Z885,CONTROLES!$A$6:$Y$25,24,FALSE),"")</f>
        <v/>
      </c>
      <c r="AQ885" s="163" t="str">
        <f>IFERROR(VLOOKUP(AA885,CONTROLES!$A$6:$Y$25,24,FALSE),"")</f>
        <v/>
      </c>
      <c r="AR885" s="163" t="str">
        <f>IFERROR(VLOOKUP(AB885,CONTROLES!$A$6:$Y$25,24,FALSE),"")</f>
        <v/>
      </c>
      <c r="AS885" s="72" t="str">
        <f>IFERROR(VLOOKUP(Y885,CONTROLES!$A$6:$Y$25,5,FALSE),"")</f>
        <v/>
      </c>
      <c r="AT885" s="72" t="str">
        <f>IFERROR(VLOOKUP(Z885,CONTROLES!$A$6:$Y$25,5,FALSE),"")</f>
        <v/>
      </c>
      <c r="AU885" s="72" t="str">
        <f>IFERROR(VLOOKUP(AA885,CONTROLES!$A$6:$Y$25,5,FALSE),"")</f>
        <v/>
      </c>
      <c r="AV885" s="72" t="str">
        <f>IFERROR(VLOOKUP(AB885,CONTROLES!$A$6:$Y$25,5,FALSE),"")</f>
        <v/>
      </c>
      <c r="AW885" s="143">
        <f t="shared" si="330"/>
        <v>0</v>
      </c>
      <c r="AX885" s="143">
        <f t="shared" si="331"/>
        <v>0</v>
      </c>
      <c r="AY885" s="653"/>
      <c r="AZ885" s="510"/>
      <c r="BA885" s="648"/>
      <c r="BB885" s="508"/>
      <c r="BC885" s="510"/>
      <c r="BD885" s="512"/>
      <c r="BE885" s="493"/>
      <c r="BF885" s="644"/>
      <c r="BG885" s="645"/>
      <c r="BH885" s="646"/>
      <c r="BI885" s="514"/>
      <c r="BJ885" s="516"/>
      <c r="BK885" s="516"/>
    </row>
    <row r="886" spans="1:63" ht="14.25" customHeight="1" x14ac:dyDescent="0.25">
      <c r="A886" s="429">
        <f>A879+1</f>
        <v>126</v>
      </c>
      <c r="B886" s="654" t="s">
        <v>1016</v>
      </c>
      <c r="C886" s="658" t="s">
        <v>534</v>
      </c>
      <c r="D886" s="516" t="s">
        <v>1017</v>
      </c>
      <c r="E886" s="517" t="s">
        <v>1018</v>
      </c>
      <c r="F886" s="657" t="s">
        <v>132</v>
      </c>
      <c r="G886" s="657" t="s">
        <v>133</v>
      </c>
      <c r="H886" s="657" t="s">
        <v>134</v>
      </c>
      <c r="I886" s="517"/>
      <c r="J886" s="160"/>
      <c r="K886" s="159"/>
      <c r="L886" s="649"/>
      <c r="M886" s="649" t="s">
        <v>160</v>
      </c>
      <c r="N886" s="650" t="s">
        <v>161</v>
      </c>
      <c r="O886" s="651" t="s">
        <v>162</v>
      </c>
      <c r="P886" s="651"/>
      <c r="Q886" s="651"/>
      <c r="R886" s="649" t="s">
        <v>243</v>
      </c>
      <c r="S886" s="73"/>
      <c r="T886" s="162">
        <f>IFERROR(VLOOKUP($S886,TABLAS!$A$10:$B$14,2,FALSE),0)</f>
        <v>0</v>
      </c>
      <c r="U886" s="652"/>
      <c r="V886" s="647">
        <f>IFERROR(VLOOKUP($U886,#REF!,2,FALSE),0)</f>
        <v>0</v>
      </c>
      <c r="W886" s="647">
        <f>MAX($T886:$T892)*V886</f>
        <v>0</v>
      </c>
      <c r="X886" s="493" t="b">
        <f>IF(OR(W886="11",W886="12",W886="21",W886="22",W886="31"),"BAJO",IF(OR(W886="13",W886="23",W886="32",W886="41"),"LEVE",IF(OR(W886="14",W886="15",W886="24",W886="33",W886="43",W886="42",W886="52",W886="51"),"MODERADO",IF(OR(W886="25",W886="34",W886="35",W886="44",W886="45",W886="53",W886="54",W886="55"),"IMPORTANTE"))))</f>
        <v>0</v>
      </c>
      <c r="Y886" s="63"/>
      <c r="Z886" s="63"/>
      <c r="AA886" s="63"/>
      <c r="AB886" s="63"/>
      <c r="AC886" s="63"/>
      <c r="AD886" s="63"/>
      <c r="AE886" s="63"/>
      <c r="AF886" s="63"/>
      <c r="AG886" s="63"/>
      <c r="AH886" s="63"/>
      <c r="AI886" s="63"/>
      <c r="AJ886" s="63"/>
      <c r="AK886" s="63"/>
      <c r="AL886" s="63" t="str">
        <f>IFERROR(VLOOKUP(AB886,CONTROLES!$A$5:$Y$297,2,FALSE),"")</f>
        <v/>
      </c>
      <c r="AM886" s="63"/>
      <c r="AN886" s="63"/>
      <c r="AO886" s="163" t="str">
        <f>IFERROR(VLOOKUP(Y886,CONTROLES!$A$6:$Y$25,24,FALSE),"")</f>
        <v/>
      </c>
      <c r="AP886" s="163" t="str">
        <f>IFERROR(VLOOKUP(Z886,CONTROLES!$A$6:$Y$25,24,FALSE),"")</f>
        <v/>
      </c>
      <c r="AQ886" s="163" t="str">
        <f>IFERROR(VLOOKUP(AA886,CONTROLES!$A$6:$Y$25,24,FALSE),"")</f>
        <v/>
      </c>
      <c r="AR886" s="163" t="str">
        <f>IFERROR(VLOOKUP(AB886,CONTROLES!$A$6:$Y$25,24,FALSE),"")</f>
        <v/>
      </c>
      <c r="AS886" s="72" t="str">
        <f>IFERROR(VLOOKUP(Y886,CONTROLES!$A$6:$Y$25,5,FALSE),"")</f>
        <v/>
      </c>
      <c r="AT886" s="72" t="str">
        <f>IFERROR(VLOOKUP(Z886,CONTROLES!$A$6:$Y$25,5,FALSE),"")</f>
        <v/>
      </c>
      <c r="AU886" s="72" t="str">
        <f>IFERROR(VLOOKUP(AA886,CONTROLES!$A$6:$Y$25,5,FALSE),"")</f>
        <v/>
      </c>
      <c r="AV886" s="72" t="str">
        <f>IFERROR(VLOOKUP(AB886,CONTROLES!$A$6:$Y$25,5,FALSE),"")</f>
        <v/>
      </c>
      <c r="AW886" s="143">
        <f t="shared" si="330"/>
        <v>0</v>
      </c>
      <c r="AX886" s="143">
        <f t="shared" si="331"/>
        <v>0</v>
      </c>
      <c r="AY886" s="522" t="str">
        <f>IF(MAX(AX886:AX892)&gt;MAX(BF886:BF892),"Consecuencia",IF(MAX(AX886:AX892)&gt;MAX(BF886:BF892),"Probabilidad",""))</f>
        <v/>
      </c>
      <c r="AZ886" s="510">
        <f>IF(AY886="Probabilidad",MAX(BF886:BF892),MAX(AX886:AX892))</f>
        <v>0</v>
      </c>
      <c r="BA886" s="506" t="str" cm="1">
        <f t="array" ref="BA886">IF(OR(AY886="Consecuencia",AY886="Probabilidad"),IF(AZ886&lt;CONTROLES!$AA$16:$AB$16,IF(AND(AZ886&gt;=CONTROLES!$AA$15,AZ886&lt;CONTROLES!$AB$15),CONTROLES!$AC$15,IF(AND(AZ886&gt;=CONTROLES!$AA$14,AZ886&lt;CONTROLES!$AB$14),CONTROLES!$AC$14,IF(AND(AZ886&gt;=CONTROLES!$AA$13,AZ886&lt;CONTROLES!$AB$13),CONTROLES!$AC$13,IF(AND(AZ886&gt;=CONTROLES!$AA$12,AZ886&lt;=CONTROLES!$AB$12),CONTROLES!$AC$12))))),"")</f>
        <v/>
      </c>
      <c r="BB886" s="508" t="s">
        <v>144</v>
      </c>
      <c r="BC886" s="510">
        <f>VLOOKUP(BB886,TABLAS!$A$10:$B$14,2,FALSE)</f>
        <v>5</v>
      </c>
      <c r="BD886" s="512" t="s">
        <v>211</v>
      </c>
      <c r="BE886" s="493">
        <f>VLOOKUP(BD886,TABLAS!$A$2:$B$6,2,FALSE)</f>
        <v>2</v>
      </c>
      <c r="BF886" s="642" t="str">
        <f>BC886&amp;BE886</f>
        <v>52</v>
      </c>
      <c r="BG886" s="645" t="str">
        <f>IF(OR(BF886="11",BF886="12",BF886="21",BF886="22",BF886="31"),"BAJO",IF(OR(BF886="13",BF886="23",BF886="32",BF886="41"),"LEVE",IF(OR(BF886="14",BF886="15",BF886="24",BF886="33",BF886="43",BF886="42",BF886="52",BF886="51"),"MODERADO",IF(OR(BF886="25",BF886="34",BF886="35",BF886="44",BF886="45",BF886="53",BF886="54",BF886="55"),"IMPORTANTE",""))))</f>
        <v>MODERADO</v>
      </c>
      <c r="BH886" s="532" t="s">
        <v>148</v>
      </c>
      <c r="BI886" s="514" t="s">
        <v>189</v>
      </c>
      <c r="BJ886" s="516" t="str">
        <f>IF(BH886="SI","NO","SI")</f>
        <v>NO</v>
      </c>
      <c r="BK886" s="516"/>
    </row>
    <row r="887" spans="1:63" ht="14.25" customHeight="1" x14ac:dyDescent="0.25">
      <c r="A887" s="429"/>
      <c r="B887" s="655"/>
      <c r="C887" s="659"/>
      <c r="D887" s="516"/>
      <c r="E887" s="563"/>
      <c r="F887" s="657"/>
      <c r="G887" s="657"/>
      <c r="H887" s="657"/>
      <c r="I887" s="563"/>
      <c r="J887" s="160"/>
      <c r="K887" s="159"/>
      <c r="L887" s="649"/>
      <c r="M887" s="649"/>
      <c r="N887" s="650"/>
      <c r="O887" s="651"/>
      <c r="P887" s="651"/>
      <c r="Q887" s="651"/>
      <c r="R887" s="649"/>
      <c r="S887" s="73"/>
      <c r="T887" s="162">
        <f>IFERROR(VLOOKUP($S887,TABLAS!$A$10:$B$14,2,FALSE),0)</f>
        <v>0</v>
      </c>
      <c r="U887" s="652"/>
      <c r="V887" s="647"/>
      <c r="W887" s="647"/>
      <c r="X887" s="493"/>
      <c r="Y887" s="63"/>
      <c r="Z887" s="63"/>
      <c r="AA887" s="63"/>
      <c r="AB887" s="63"/>
      <c r="AC887" s="63"/>
      <c r="AD887" s="63"/>
      <c r="AE887" s="63"/>
      <c r="AF887" s="63"/>
      <c r="AG887" s="63"/>
      <c r="AH887" s="63"/>
      <c r="AI887" s="63"/>
      <c r="AJ887" s="63"/>
      <c r="AK887" s="63"/>
      <c r="AL887" s="63" t="str">
        <f>IFERROR(VLOOKUP(AB887,CONTROLES!$A$5:$Y$297,2,FALSE),"")</f>
        <v/>
      </c>
      <c r="AM887" s="63"/>
      <c r="AN887" s="63"/>
      <c r="AO887" s="163" t="str">
        <f>IFERROR(VLOOKUP(Y887,CONTROLES!$A$6:$Y$25,24,FALSE),"")</f>
        <v/>
      </c>
      <c r="AP887" s="163" t="str">
        <f>IFERROR(VLOOKUP(Z887,CONTROLES!$A$6:$Y$25,24,FALSE),"")</f>
        <v/>
      </c>
      <c r="AQ887" s="163" t="str">
        <f>IFERROR(VLOOKUP(AA887,CONTROLES!$A$6:$Y$25,24,FALSE),"")</f>
        <v/>
      </c>
      <c r="AR887" s="163" t="str">
        <f>IFERROR(VLOOKUP(AB887,CONTROLES!$A$6:$Y$25,24,FALSE),"")</f>
        <v/>
      </c>
      <c r="AS887" s="72" t="str">
        <f>IFERROR(VLOOKUP(Y887,CONTROLES!$A$6:$Y$25,5,FALSE),"")</f>
        <v/>
      </c>
      <c r="AT887" s="72" t="str">
        <f>IFERROR(VLOOKUP(Z887,CONTROLES!$A$6:$Y$25,5,FALSE),"")</f>
        <v/>
      </c>
      <c r="AU887" s="72" t="str">
        <f>IFERROR(VLOOKUP(AA887,CONTROLES!$A$6:$Y$25,5,FALSE),"")</f>
        <v/>
      </c>
      <c r="AV887" s="72" t="str">
        <f>IFERROR(VLOOKUP(AB887,CONTROLES!$A$6:$Y$25,5,FALSE),"")</f>
        <v/>
      </c>
      <c r="AW887" s="143">
        <f t="shared" si="330"/>
        <v>0</v>
      </c>
      <c r="AX887" s="143">
        <f t="shared" si="331"/>
        <v>0</v>
      </c>
      <c r="AY887" s="523"/>
      <c r="AZ887" s="510"/>
      <c r="BA887" s="507"/>
      <c r="BB887" s="508"/>
      <c r="BC887" s="510"/>
      <c r="BD887" s="512"/>
      <c r="BE887" s="493"/>
      <c r="BF887" s="643"/>
      <c r="BG887" s="645"/>
      <c r="BH887" s="533"/>
      <c r="BI887" s="514"/>
      <c r="BJ887" s="516"/>
      <c r="BK887" s="516"/>
    </row>
    <row r="888" spans="1:63" ht="14.25" customHeight="1" x14ac:dyDescent="0.25">
      <c r="A888" s="429"/>
      <c r="B888" s="655"/>
      <c r="C888" s="659"/>
      <c r="D888" s="516"/>
      <c r="E888" s="563"/>
      <c r="F888" s="657"/>
      <c r="G888" s="657"/>
      <c r="H888" s="657"/>
      <c r="I888" s="563"/>
      <c r="J888" s="160"/>
      <c r="K888" s="159"/>
      <c r="L888" s="649"/>
      <c r="M888" s="649"/>
      <c r="N888" s="650"/>
      <c r="O888" s="651"/>
      <c r="P888" s="651"/>
      <c r="Q888" s="651"/>
      <c r="R888" s="649"/>
      <c r="S888" s="73"/>
      <c r="T888" s="162">
        <f>IFERROR(VLOOKUP($S888,TABLAS!$A$10:$B$14,2,FALSE),0)</f>
        <v>0</v>
      </c>
      <c r="U888" s="652"/>
      <c r="V888" s="647"/>
      <c r="W888" s="647"/>
      <c r="X888" s="493"/>
      <c r="Y888" s="63"/>
      <c r="Z888" s="63"/>
      <c r="AA888" s="63"/>
      <c r="AB888" s="63"/>
      <c r="AC888" s="63"/>
      <c r="AD888" s="63"/>
      <c r="AE888" s="63"/>
      <c r="AF888" s="63"/>
      <c r="AG888" s="63"/>
      <c r="AH888" s="63"/>
      <c r="AI888" s="63"/>
      <c r="AJ888" s="63"/>
      <c r="AK888" s="63"/>
      <c r="AL888" s="63" t="str">
        <f>IFERROR(VLOOKUP(AB888,CONTROLES!$A$5:$Y$297,2,FALSE),"")</f>
        <v/>
      </c>
      <c r="AM888" s="63"/>
      <c r="AN888" s="63"/>
      <c r="AO888" s="163" t="str">
        <f>IFERROR(VLOOKUP(Y888,CONTROLES!$A$6:$Y$25,24,FALSE),"")</f>
        <v/>
      </c>
      <c r="AP888" s="163" t="str">
        <f>IFERROR(VLOOKUP(Z888,CONTROLES!$A$6:$Y$25,24,FALSE),"")</f>
        <v/>
      </c>
      <c r="AQ888" s="163" t="str">
        <f>IFERROR(VLOOKUP(AA888,CONTROLES!$A$6:$Y$25,24,FALSE),"")</f>
        <v/>
      </c>
      <c r="AR888" s="163" t="str">
        <f>IFERROR(VLOOKUP(AB888,CONTROLES!$A$6:$Y$25,24,FALSE),"")</f>
        <v/>
      </c>
      <c r="AS888" s="72" t="str">
        <f>IFERROR(VLOOKUP(Y888,CONTROLES!$A$6:$Y$25,5,FALSE),"")</f>
        <v/>
      </c>
      <c r="AT888" s="72" t="str">
        <f>IFERROR(VLOOKUP(Z888,CONTROLES!$A$6:$Y$25,5,FALSE),"")</f>
        <v/>
      </c>
      <c r="AU888" s="72" t="str">
        <f>IFERROR(VLOOKUP(AA888,CONTROLES!$A$6:$Y$25,5,FALSE),"")</f>
        <v/>
      </c>
      <c r="AV888" s="72" t="str">
        <f>IFERROR(VLOOKUP(AB888,CONTROLES!$A$6:$Y$25,5,FALSE),"")</f>
        <v/>
      </c>
      <c r="AW888" s="143">
        <f t="shared" si="330"/>
        <v>0</v>
      </c>
      <c r="AX888" s="143">
        <f t="shared" si="331"/>
        <v>0</v>
      </c>
      <c r="AY888" s="523"/>
      <c r="AZ888" s="510"/>
      <c r="BA888" s="507"/>
      <c r="BB888" s="508"/>
      <c r="BC888" s="510"/>
      <c r="BD888" s="512"/>
      <c r="BE888" s="493"/>
      <c r="BF888" s="643"/>
      <c r="BG888" s="645"/>
      <c r="BH888" s="533"/>
      <c r="BI888" s="514"/>
      <c r="BJ888" s="516"/>
      <c r="BK888" s="516"/>
    </row>
    <row r="889" spans="1:63" ht="14.25" customHeight="1" x14ac:dyDescent="0.25">
      <c r="A889" s="429"/>
      <c r="B889" s="655"/>
      <c r="C889" s="659"/>
      <c r="D889" s="516"/>
      <c r="E889" s="563"/>
      <c r="F889" s="657"/>
      <c r="G889" s="657"/>
      <c r="H889" s="657"/>
      <c r="I889" s="563"/>
      <c r="J889" s="160"/>
      <c r="K889" s="159"/>
      <c r="L889" s="649"/>
      <c r="M889" s="649"/>
      <c r="N889" s="650"/>
      <c r="O889" s="651"/>
      <c r="P889" s="651"/>
      <c r="Q889" s="651"/>
      <c r="R889" s="649"/>
      <c r="S889" s="73"/>
      <c r="T889" s="162">
        <f>IFERROR(VLOOKUP($S889,TABLAS!$A$10:$B$14,2,FALSE),0)</f>
        <v>0</v>
      </c>
      <c r="U889" s="652"/>
      <c r="V889" s="647"/>
      <c r="W889" s="647"/>
      <c r="X889" s="493"/>
      <c r="Y889" s="63"/>
      <c r="Z889" s="63"/>
      <c r="AA889" s="63"/>
      <c r="AB889" s="63"/>
      <c r="AC889" s="63"/>
      <c r="AD889" s="63"/>
      <c r="AE889" s="63"/>
      <c r="AF889" s="63"/>
      <c r="AG889" s="63"/>
      <c r="AH889" s="63"/>
      <c r="AI889" s="63"/>
      <c r="AJ889" s="63"/>
      <c r="AK889" s="63"/>
      <c r="AL889" s="63" t="str">
        <f>IFERROR(VLOOKUP(AB889,CONTROLES!$A$5:$Y$297,2,FALSE),"")</f>
        <v/>
      </c>
      <c r="AM889" s="63"/>
      <c r="AN889" s="63"/>
      <c r="AO889" s="163" t="str">
        <f>IFERROR(VLOOKUP(Y889,CONTROLES!$A$6:$Y$25,24,FALSE),"")</f>
        <v/>
      </c>
      <c r="AP889" s="163" t="str">
        <f>IFERROR(VLOOKUP(Z889,CONTROLES!$A$6:$Y$25,24,FALSE),"")</f>
        <v/>
      </c>
      <c r="AQ889" s="163" t="str">
        <f>IFERROR(VLOOKUP(AA889,CONTROLES!$A$6:$Y$25,24,FALSE),"")</f>
        <v/>
      </c>
      <c r="AR889" s="163" t="str">
        <f>IFERROR(VLOOKUP(AB889,CONTROLES!$A$6:$Y$25,24,FALSE),"")</f>
        <v/>
      </c>
      <c r="AS889" s="72" t="str">
        <f>IFERROR(VLOOKUP(Y889,CONTROLES!$A$6:$Y$25,5,FALSE),"")</f>
        <v/>
      </c>
      <c r="AT889" s="72" t="str">
        <f>IFERROR(VLOOKUP(Z889,CONTROLES!$A$6:$Y$25,5,FALSE),"")</f>
        <v/>
      </c>
      <c r="AU889" s="72" t="str">
        <f>IFERROR(VLOOKUP(AA889,CONTROLES!$A$6:$Y$25,5,FALSE),"")</f>
        <v/>
      </c>
      <c r="AV889" s="72" t="str">
        <f>IFERROR(VLOOKUP(AB889,CONTROLES!$A$6:$Y$25,5,FALSE),"")</f>
        <v/>
      </c>
      <c r="AW889" s="143">
        <f t="shared" si="330"/>
        <v>0</v>
      </c>
      <c r="AX889" s="143">
        <f t="shared" si="331"/>
        <v>0</v>
      </c>
      <c r="AY889" s="523"/>
      <c r="AZ889" s="510"/>
      <c r="BA889" s="507"/>
      <c r="BB889" s="508"/>
      <c r="BC889" s="510"/>
      <c r="BD889" s="512"/>
      <c r="BE889" s="493"/>
      <c r="BF889" s="643"/>
      <c r="BG889" s="645"/>
      <c r="BH889" s="533"/>
      <c r="BI889" s="514"/>
      <c r="BJ889" s="516"/>
      <c r="BK889" s="516"/>
    </row>
    <row r="890" spans="1:63" ht="14.25" customHeight="1" x14ac:dyDescent="0.25">
      <c r="A890" s="429"/>
      <c r="B890" s="655"/>
      <c r="C890" s="659"/>
      <c r="D890" s="516"/>
      <c r="E890" s="563"/>
      <c r="F890" s="657"/>
      <c r="G890" s="657"/>
      <c r="H890" s="657"/>
      <c r="I890" s="563"/>
      <c r="J890" s="160"/>
      <c r="K890" s="159"/>
      <c r="L890" s="649"/>
      <c r="M890" s="649"/>
      <c r="N890" s="650"/>
      <c r="O890" s="651"/>
      <c r="P890" s="651"/>
      <c r="Q890" s="651"/>
      <c r="R890" s="649"/>
      <c r="S890" s="73"/>
      <c r="T890" s="162">
        <f>IFERROR(VLOOKUP($S890,TABLAS!$A$10:$B$14,2,FALSE),0)</f>
        <v>0</v>
      </c>
      <c r="U890" s="652"/>
      <c r="V890" s="647"/>
      <c r="W890" s="647"/>
      <c r="X890" s="493"/>
      <c r="Y890" s="63"/>
      <c r="Z890" s="63"/>
      <c r="AA890" s="63"/>
      <c r="AB890" s="63"/>
      <c r="AC890" s="63"/>
      <c r="AD890" s="63"/>
      <c r="AE890" s="63"/>
      <c r="AF890" s="63"/>
      <c r="AG890" s="63"/>
      <c r="AH890" s="63"/>
      <c r="AI890" s="63"/>
      <c r="AJ890" s="63"/>
      <c r="AK890" s="63"/>
      <c r="AL890" s="63" t="str">
        <f>IFERROR(VLOOKUP(AB890,CONTROLES!$A$5:$Y$297,2,FALSE),"")</f>
        <v/>
      </c>
      <c r="AM890" s="63"/>
      <c r="AN890" s="63"/>
      <c r="AO890" s="163" t="str">
        <f>IFERROR(VLOOKUP(Y890,CONTROLES!$A$6:$Y$25,24,FALSE),"")</f>
        <v/>
      </c>
      <c r="AP890" s="163" t="str">
        <f>IFERROR(VLOOKUP(Z890,CONTROLES!$A$6:$Y$25,24,FALSE),"")</f>
        <v/>
      </c>
      <c r="AQ890" s="163" t="str">
        <f>IFERROR(VLOOKUP(AA890,CONTROLES!$A$6:$Y$25,24,FALSE),"")</f>
        <v/>
      </c>
      <c r="AR890" s="163" t="str">
        <f>IFERROR(VLOOKUP(AB890,CONTROLES!$A$6:$Y$25,24,FALSE),"")</f>
        <v/>
      </c>
      <c r="AS890" s="72" t="str">
        <f>IFERROR(VLOOKUP(Y890,CONTROLES!$A$6:$Y$25,5,FALSE),"")</f>
        <v/>
      </c>
      <c r="AT890" s="72" t="str">
        <f>IFERROR(VLOOKUP(Z890,CONTROLES!$A$6:$Y$25,5,FALSE),"")</f>
        <v/>
      </c>
      <c r="AU890" s="72" t="str">
        <f>IFERROR(VLOOKUP(AA890,CONTROLES!$A$6:$Y$25,5,FALSE),"")</f>
        <v/>
      </c>
      <c r="AV890" s="72" t="str">
        <f>IFERROR(VLOOKUP(AB890,CONTROLES!$A$6:$Y$25,5,FALSE),"")</f>
        <v/>
      </c>
      <c r="AW890" s="143">
        <f t="shared" si="330"/>
        <v>0</v>
      </c>
      <c r="AX890" s="143">
        <f t="shared" si="331"/>
        <v>0</v>
      </c>
      <c r="AY890" s="523"/>
      <c r="AZ890" s="510"/>
      <c r="BA890" s="507"/>
      <c r="BB890" s="508"/>
      <c r="BC890" s="510"/>
      <c r="BD890" s="512"/>
      <c r="BE890" s="493"/>
      <c r="BF890" s="643"/>
      <c r="BG890" s="645"/>
      <c r="BH890" s="533"/>
      <c r="BI890" s="514"/>
      <c r="BJ890" s="516"/>
      <c r="BK890" s="516"/>
    </row>
    <row r="891" spans="1:63" ht="14.25" customHeight="1" x14ac:dyDescent="0.25">
      <c r="A891" s="429"/>
      <c r="B891" s="655"/>
      <c r="C891" s="659"/>
      <c r="D891" s="516"/>
      <c r="E891" s="563"/>
      <c r="F891" s="657"/>
      <c r="G891" s="657"/>
      <c r="H891" s="657"/>
      <c r="I891" s="563"/>
      <c r="J891" s="160"/>
      <c r="K891" s="159"/>
      <c r="L891" s="649"/>
      <c r="M891" s="649"/>
      <c r="N891" s="650"/>
      <c r="O891" s="651"/>
      <c r="P891" s="651"/>
      <c r="Q891" s="651"/>
      <c r="R891" s="649"/>
      <c r="S891" s="73"/>
      <c r="T891" s="162">
        <f>IFERROR(VLOOKUP($S891,TABLAS!$A$10:$B$14,2,FALSE),0)</f>
        <v>0</v>
      </c>
      <c r="U891" s="652"/>
      <c r="V891" s="647"/>
      <c r="W891" s="647"/>
      <c r="X891" s="493"/>
      <c r="Y891" s="63"/>
      <c r="Z891" s="63"/>
      <c r="AA891" s="63"/>
      <c r="AB891" s="63"/>
      <c r="AC891" s="63"/>
      <c r="AD891" s="63"/>
      <c r="AE891" s="63"/>
      <c r="AF891" s="63"/>
      <c r="AG891" s="63"/>
      <c r="AH891" s="63"/>
      <c r="AI891" s="63"/>
      <c r="AJ891" s="63"/>
      <c r="AK891" s="63"/>
      <c r="AL891" s="63" t="str">
        <f>IFERROR(VLOOKUP(AB891,CONTROLES!$A$5:$Y$297,2,FALSE),"")</f>
        <v/>
      </c>
      <c r="AM891" s="63"/>
      <c r="AN891" s="63"/>
      <c r="AO891" s="163" t="str">
        <f>IFERROR(VLOOKUP(Y891,CONTROLES!$A$6:$Y$25,24,FALSE),"")</f>
        <v/>
      </c>
      <c r="AP891" s="163" t="str">
        <f>IFERROR(VLOOKUP(Z891,CONTROLES!$A$6:$Y$25,24,FALSE),"")</f>
        <v/>
      </c>
      <c r="AQ891" s="163" t="str">
        <f>IFERROR(VLOOKUP(AA891,CONTROLES!$A$6:$Y$25,24,FALSE),"")</f>
        <v/>
      </c>
      <c r="AR891" s="163" t="str">
        <f>IFERROR(VLOOKUP(AB891,CONTROLES!$A$6:$Y$25,24,FALSE),"")</f>
        <v/>
      </c>
      <c r="AS891" s="72" t="str">
        <f>IFERROR(VLOOKUP(Y891,CONTROLES!$A$6:$Y$25,5,FALSE),"")</f>
        <v/>
      </c>
      <c r="AT891" s="72" t="str">
        <f>IFERROR(VLOOKUP(Z891,CONTROLES!$A$6:$Y$25,5,FALSE),"")</f>
        <v/>
      </c>
      <c r="AU891" s="72" t="str">
        <f>IFERROR(VLOOKUP(AA891,CONTROLES!$A$6:$Y$25,5,FALSE),"")</f>
        <v/>
      </c>
      <c r="AV891" s="72" t="str">
        <f>IFERROR(VLOOKUP(AB891,CONTROLES!$A$6:$Y$25,5,FALSE),"")</f>
        <v/>
      </c>
      <c r="AW891" s="143">
        <f t="shared" si="330"/>
        <v>0</v>
      </c>
      <c r="AX891" s="143">
        <f t="shared" si="331"/>
        <v>0</v>
      </c>
      <c r="AY891" s="523"/>
      <c r="AZ891" s="510"/>
      <c r="BA891" s="507"/>
      <c r="BB891" s="508"/>
      <c r="BC891" s="510"/>
      <c r="BD891" s="512"/>
      <c r="BE891" s="493"/>
      <c r="BF891" s="643"/>
      <c r="BG891" s="645"/>
      <c r="BH891" s="533"/>
      <c r="BI891" s="514"/>
      <c r="BJ891" s="516"/>
      <c r="BK891" s="516"/>
    </row>
    <row r="892" spans="1:63" ht="14.25" customHeight="1" x14ac:dyDescent="0.25">
      <c r="A892" s="429"/>
      <c r="B892" s="656"/>
      <c r="C892" s="660"/>
      <c r="D892" s="516"/>
      <c r="E892" s="562"/>
      <c r="F892" s="657"/>
      <c r="G892" s="657"/>
      <c r="H892" s="657"/>
      <c r="I892" s="562"/>
      <c r="J892" s="160"/>
      <c r="K892" s="159"/>
      <c r="L892" s="649"/>
      <c r="M892" s="649"/>
      <c r="N892" s="650"/>
      <c r="O892" s="651"/>
      <c r="P892" s="651"/>
      <c r="Q892" s="651"/>
      <c r="R892" s="649"/>
      <c r="S892" s="73"/>
      <c r="T892" s="162">
        <f>IFERROR(VLOOKUP($S892,TABLAS!$A$10:$B$14,2,FALSE),0)</f>
        <v>0</v>
      </c>
      <c r="U892" s="652"/>
      <c r="V892" s="647"/>
      <c r="W892" s="647"/>
      <c r="X892" s="493"/>
      <c r="Y892" s="63"/>
      <c r="Z892" s="63"/>
      <c r="AA892" s="63"/>
      <c r="AB892" s="63"/>
      <c r="AC892" s="63"/>
      <c r="AD892" s="63"/>
      <c r="AE892" s="63"/>
      <c r="AF892" s="63"/>
      <c r="AG892" s="63"/>
      <c r="AH892" s="63"/>
      <c r="AI892" s="63"/>
      <c r="AJ892" s="63"/>
      <c r="AK892" s="63"/>
      <c r="AL892" s="63" t="str">
        <f>IFERROR(VLOOKUP(AB892,CONTROLES!$A$5:$Y$297,2,FALSE),"")</f>
        <v/>
      </c>
      <c r="AM892" s="63"/>
      <c r="AN892" s="63"/>
      <c r="AO892" s="163" t="str">
        <f>IFERROR(VLOOKUP(Y892,CONTROLES!$A$6:$Y$25,24,FALSE),"")</f>
        <v/>
      </c>
      <c r="AP892" s="163" t="str">
        <f>IFERROR(VLOOKUP(Z892,CONTROLES!$A$6:$Y$25,24,FALSE),"")</f>
        <v/>
      </c>
      <c r="AQ892" s="163" t="str">
        <f>IFERROR(VLOOKUP(AA892,CONTROLES!$A$6:$Y$25,24,FALSE),"")</f>
        <v/>
      </c>
      <c r="AR892" s="163" t="str">
        <f>IFERROR(VLOOKUP(AB892,CONTROLES!$A$6:$Y$25,24,FALSE),"")</f>
        <v/>
      </c>
      <c r="AS892" s="72" t="str">
        <f>IFERROR(VLOOKUP(Y892,CONTROLES!$A$6:$Y$25,5,FALSE),"")</f>
        <v/>
      </c>
      <c r="AT892" s="72" t="str">
        <f>IFERROR(VLOOKUP(Z892,CONTROLES!$A$6:$Y$25,5,FALSE),"")</f>
        <v/>
      </c>
      <c r="AU892" s="72" t="str">
        <f>IFERROR(VLOOKUP(AA892,CONTROLES!$A$6:$Y$25,5,FALSE),"")</f>
        <v/>
      </c>
      <c r="AV892" s="72" t="str">
        <f>IFERROR(VLOOKUP(AB892,CONTROLES!$A$6:$Y$25,5,FALSE),"")</f>
        <v/>
      </c>
      <c r="AW892" s="143">
        <f t="shared" si="330"/>
        <v>0</v>
      </c>
      <c r="AX892" s="143">
        <f t="shared" si="331"/>
        <v>0</v>
      </c>
      <c r="AY892" s="653"/>
      <c r="AZ892" s="510"/>
      <c r="BA892" s="648"/>
      <c r="BB892" s="508"/>
      <c r="BC892" s="510"/>
      <c r="BD892" s="512"/>
      <c r="BE892" s="493"/>
      <c r="BF892" s="644"/>
      <c r="BG892" s="645"/>
      <c r="BH892" s="646"/>
      <c r="BI892" s="514"/>
      <c r="BJ892" s="516"/>
      <c r="BK892" s="516"/>
    </row>
    <row r="893" spans="1:63" ht="14.25" customHeight="1" x14ac:dyDescent="0.25">
      <c r="A893" s="429">
        <f>A886+1</f>
        <v>127</v>
      </c>
      <c r="B893" s="654" t="s">
        <v>1019</v>
      </c>
      <c r="C893" s="658" t="s">
        <v>534</v>
      </c>
      <c r="D893" s="516" t="s">
        <v>1020</v>
      </c>
      <c r="E893" s="517"/>
      <c r="F893" s="657" t="s">
        <v>132</v>
      </c>
      <c r="G893" s="657" t="s">
        <v>133</v>
      </c>
      <c r="H893" s="657" t="s">
        <v>134</v>
      </c>
      <c r="I893" s="517"/>
      <c r="J893" s="160"/>
      <c r="K893" s="159"/>
      <c r="L893" s="649"/>
      <c r="M893" s="649" t="s">
        <v>160</v>
      </c>
      <c r="N893" s="650" t="s">
        <v>161</v>
      </c>
      <c r="O893" s="651" t="s">
        <v>162</v>
      </c>
      <c r="P893" s="651"/>
      <c r="Q893" s="651"/>
      <c r="R893" s="649" t="s">
        <v>243</v>
      </c>
      <c r="S893" s="73"/>
      <c r="T893" s="162">
        <f>IFERROR(VLOOKUP($S893,TABLAS!$A$10:$B$14,2,FALSE),0)</f>
        <v>0</v>
      </c>
      <c r="U893" s="652"/>
      <c r="V893" s="647">
        <f>IFERROR(VLOOKUP($U893,#REF!,2,FALSE),0)</f>
        <v>0</v>
      </c>
      <c r="W893" s="647">
        <f>MAX($T893:$T899)*V893</f>
        <v>0</v>
      </c>
      <c r="X893" s="493" t="b">
        <f>IF(OR(W893="11",W893="12",W893="21",W893="22",W893="31"),"BAJO",IF(OR(W893="13",W893="23",W893="32",W893="41"),"LEVE",IF(OR(W893="14",W893="15",W893="24",W893="33",W893="43",W893="42",W893="52",W893="51"),"MODERADO",IF(OR(W893="25",W893="34",W893="35",W893="44",W893="45",W893="53",W893="54",W893="55"),"IMPORTANTE"))))</f>
        <v>0</v>
      </c>
      <c r="Y893" s="63"/>
      <c r="Z893" s="63"/>
      <c r="AA893" s="63"/>
      <c r="AB893" s="63"/>
      <c r="AC893" s="63"/>
      <c r="AD893" s="63"/>
      <c r="AE893" s="63"/>
      <c r="AF893" s="63"/>
      <c r="AG893" s="63"/>
      <c r="AH893" s="63"/>
      <c r="AI893" s="63"/>
      <c r="AJ893" s="63"/>
      <c r="AK893" s="63"/>
      <c r="AL893" s="63" t="str">
        <f>IFERROR(VLOOKUP(AB893,CONTROLES!$A$5:$Y$297,2,FALSE),"")</f>
        <v/>
      </c>
      <c r="AM893" s="63"/>
      <c r="AN893" s="63"/>
      <c r="AO893" s="163" t="str">
        <f>IFERROR(VLOOKUP(Y893,CONTROLES!$A$6:$Y$25,24,FALSE),"")</f>
        <v/>
      </c>
      <c r="AP893" s="163" t="str">
        <f>IFERROR(VLOOKUP(Z893,CONTROLES!$A$6:$Y$25,24,FALSE),"")</f>
        <v/>
      </c>
      <c r="AQ893" s="163" t="str">
        <f>IFERROR(VLOOKUP(AA893,CONTROLES!$A$6:$Y$25,24,FALSE),"")</f>
        <v/>
      </c>
      <c r="AR893" s="163" t="str">
        <f>IFERROR(VLOOKUP(AB893,CONTROLES!$A$6:$Y$25,24,FALSE),"")</f>
        <v/>
      </c>
      <c r="AS893" s="72" t="str">
        <f>IFERROR(VLOOKUP(Y893,CONTROLES!$A$6:$Y$25,5,FALSE),"")</f>
        <v/>
      </c>
      <c r="AT893" s="72" t="str">
        <f>IFERROR(VLOOKUP(Z893,CONTROLES!$A$6:$Y$25,5,FALSE),"")</f>
        <v/>
      </c>
      <c r="AU893" s="72" t="str">
        <f>IFERROR(VLOOKUP(AA893,CONTROLES!$A$6:$Y$25,5,FALSE),"")</f>
        <v/>
      </c>
      <c r="AV893" s="72" t="str">
        <f>IFERROR(VLOOKUP(AB893,CONTROLES!$A$6:$Y$25,5,FALSE),"")</f>
        <v/>
      </c>
      <c r="AW893" s="143">
        <f t="shared" si="330"/>
        <v>0</v>
      </c>
      <c r="AX893" s="143">
        <f t="shared" si="331"/>
        <v>0</v>
      </c>
      <c r="AY893" s="522" t="str">
        <f>IF(MAX(AX893:AX899)&gt;MAX(BF893:BF899),"Consecuencia",IF(MAX(AX893:AX899)&gt;MAX(BF893:BF899),"Probabilidad",""))</f>
        <v/>
      </c>
      <c r="AZ893" s="510">
        <f>IF(AY893="Probabilidad",MAX(BF893:BF899),MAX(AX893:AX899))</f>
        <v>0</v>
      </c>
      <c r="BA893" s="506" t="str" cm="1">
        <f t="array" ref="BA893">IF(OR(AY893="Consecuencia",AY893="Probabilidad"),IF(AZ893&lt;CONTROLES!$AA$16:$AB$16,IF(AND(AZ893&gt;=CONTROLES!$AA$15,AZ893&lt;CONTROLES!$AB$15),CONTROLES!$AC$15,IF(AND(AZ893&gt;=CONTROLES!$AA$14,AZ893&lt;CONTROLES!$AB$14),CONTROLES!$AC$14,IF(AND(AZ893&gt;=CONTROLES!$AA$13,AZ893&lt;CONTROLES!$AB$13),CONTROLES!$AC$13,IF(AND(AZ893&gt;=CONTROLES!$AA$12,AZ893&lt;=CONTROLES!$AB$12),CONTROLES!$AC$12))))),"")</f>
        <v/>
      </c>
      <c r="BB893" s="508" t="s">
        <v>144</v>
      </c>
      <c r="BC893" s="510">
        <f>VLOOKUP(BB893,TABLAS!$A$10:$B$14,2,FALSE)</f>
        <v>5</v>
      </c>
      <c r="BD893" s="512" t="s">
        <v>211</v>
      </c>
      <c r="BE893" s="493">
        <f>VLOOKUP(BD893,TABLAS!$A$2:$B$6,2,FALSE)</f>
        <v>2</v>
      </c>
      <c r="BF893" s="642" t="str">
        <f>BC893&amp;BE893</f>
        <v>52</v>
      </c>
      <c r="BG893" s="645" t="str">
        <f>IF(OR(BF893="11",BF893="12",BF893="21",BF893="22",BF893="31"),"BAJO",IF(OR(BF893="13",BF893="23",BF893="32",BF893="41"),"LEVE",IF(OR(BF893="14",BF893="15",BF893="24",BF893="33",BF893="43",BF893="42",BF893="52",BF893="51"),"MODERADO",IF(OR(BF893="25",BF893="34",BF893="35",BF893="44",BF893="45",BF893="53",BF893="54",BF893="55"),"IMPORTANTE",""))))</f>
        <v>MODERADO</v>
      </c>
      <c r="BH893" s="532" t="s">
        <v>148</v>
      </c>
      <c r="BI893" s="514" t="s">
        <v>189</v>
      </c>
      <c r="BJ893" s="516" t="str">
        <f>IF(BH893="SI","NO","SI")</f>
        <v>NO</v>
      </c>
      <c r="BK893" s="516"/>
    </row>
    <row r="894" spans="1:63" ht="14.25" customHeight="1" x14ac:dyDescent="0.25">
      <c r="A894" s="429"/>
      <c r="B894" s="655"/>
      <c r="C894" s="659"/>
      <c r="D894" s="516"/>
      <c r="E894" s="563"/>
      <c r="F894" s="657"/>
      <c r="G894" s="657"/>
      <c r="H894" s="657"/>
      <c r="I894" s="563"/>
      <c r="J894" s="160"/>
      <c r="K894" s="159"/>
      <c r="L894" s="649"/>
      <c r="M894" s="649"/>
      <c r="N894" s="650"/>
      <c r="O894" s="651"/>
      <c r="P894" s="651"/>
      <c r="Q894" s="651"/>
      <c r="R894" s="649"/>
      <c r="S894" s="73"/>
      <c r="T894" s="162">
        <f>IFERROR(VLOOKUP($S894,TABLAS!$A$10:$B$14,2,FALSE),0)</f>
        <v>0</v>
      </c>
      <c r="U894" s="652"/>
      <c r="V894" s="647"/>
      <c r="W894" s="647"/>
      <c r="X894" s="493"/>
      <c r="Y894" s="63"/>
      <c r="Z894" s="63"/>
      <c r="AA894" s="63"/>
      <c r="AB894" s="63"/>
      <c r="AC894" s="63"/>
      <c r="AD894" s="63"/>
      <c r="AE894" s="63"/>
      <c r="AF894" s="63"/>
      <c r="AG894" s="63"/>
      <c r="AH894" s="63"/>
      <c r="AI894" s="63"/>
      <c r="AJ894" s="63"/>
      <c r="AK894" s="63"/>
      <c r="AL894" s="63" t="str">
        <f>IFERROR(VLOOKUP(AB894,CONTROLES!$A$5:$Y$297,2,FALSE),"")</f>
        <v/>
      </c>
      <c r="AM894" s="63"/>
      <c r="AN894" s="63"/>
      <c r="AO894" s="163" t="str">
        <f>IFERROR(VLOOKUP(Y894,CONTROLES!$A$6:$Y$25,24,FALSE),"")</f>
        <v/>
      </c>
      <c r="AP894" s="163" t="str">
        <f>IFERROR(VLOOKUP(Z894,CONTROLES!$A$6:$Y$25,24,FALSE),"")</f>
        <v/>
      </c>
      <c r="AQ894" s="163" t="str">
        <f>IFERROR(VLOOKUP(AA894,CONTROLES!$A$6:$Y$25,24,FALSE),"")</f>
        <v/>
      </c>
      <c r="AR894" s="163" t="str">
        <f>IFERROR(VLOOKUP(AB894,CONTROLES!$A$6:$Y$25,24,FALSE),"")</f>
        <v/>
      </c>
      <c r="AS894" s="72" t="str">
        <f>IFERROR(VLOOKUP(Y894,CONTROLES!$A$6:$Y$25,5,FALSE),"")</f>
        <v/>
      </c>
      <c r="AT894" s="72" t="str">
        <f>IFERROR(VLOOKUP(Z894,CONTROLES!$A$6:$Y$25,5,FALSE),"")</f>
        <v/>
      </c>
      <c r="AU894" s="72" t="str">
        <f>IFERROR(VLOOKUP(AA894,CONTROLES!$A$6:$Y$25,5,FALSE),"")</f>
        <v/>
      </c>
      <c r="AV894" s="72" t="str">
        <f>IFERROR(VLOOKUP(AB894,CONTROLES!$A$6:$Y$25,5,FALSE),"")</f>
        <v/>
      </c>
      <c r="AW894" s="143">
        <f t="shared" si="330"/>
        <v>0</v>
      </c>
      <c r="AX894" s="143">
        <f t="shared" si="331"/>
        <v>0</v>
      </c>
      <c r="AY894" s="523"/>
      <c r="AZ894" s="510"/>
      <c r="BA894" s="507"/>
      <c r="BB894" s="508"/>
      <c r="BC894" s="510"/>
      <c r="BD894" s="512"/>
      <c r="BE894" s="493"/>
      <c r="BF894" s="643"/>
      <c r="BG894" s="645"/>
      <c r="BH894" s="533"/>
      <c r="BI894" s="514"/>
      <c r="BJ894" s="516"/>
      <c r="BK894" s="516"/>
    </row>
    <row r="895" spans="1:63" ht="14.25" customHeight="1" x14ac:dyDescent="0.25">
      <c r="A895" s="429"/>
      <c r="B895" s="655"/>
      <c r="C895" s="659"/>
      <c r="D895" s="516"/>
      <c r="E895" s="563"/>
      <c r="F895" s="657"/>
      <c r="G895" s="657"/>
      <c r="H895" s="657"/>
      <c r="I895" s="563"/>
      <c r="J895" s="160"/>
      <c r="K895" s="159"/>
      <c r="L895" s="649"/>
      <c r="M895" s="649"/>
      <c r="N895" s="650"/>
      <c r="O895" s="651"/>
      <c r="P895" s="651"/>
      <c r="Q895" s="651"/>
      <c r="R895" s="649"/>
      <c r="S895" s="73"/>
      <c r="T895" s="162">
        <f>IFERROR(VLOOKUP($S895,TABLAS!$A$10:$B$14,2,FALSE),0)</f>
        <v>0</v>
      </c>
      <c r="U895" s="652"/>
      <c r="V895" s="647"/>
      <c r="W895" s="647"/>
      <c r="X895" s="493"/>
      <c r="Y895" s="63"/>
      <c r="Z895" s="63"/>
      <c r="AA895" s="63"/>
      <c r="AB895" s="63"/>
      <c r="AC895" s="63"/>
      <c r="AD895" s="63"/>
      <c r="AE895" s="63"/>
      <c r="AF895" s="63"/>
      <c r="AG895" s="63"/>
      <c r="AH895" s="63"/>
      <c r="AI895" s="63"/>
      <c r="AJ895" s="63"/>
      <c r="AK895" s="63"/>
      <c r="AL895" s="63" t="str">
        <f>IFERROR(VLOOKUP(AB895,CONTROLES!$A$5:$Y$297,2,FALSE),"")</f>
        <v/>
      </c>
      <c r="AM895" s="63"/>
      <c r="AN895" s="63"/>
      <c r="AO895" s="163" t="str">
        <f>IFERROR(VLOOKUP(Y895,CONTROLES!$A$6:$Y$25,24,FALSE),"")</f>
        <v/>
      </c>
      <c r="AP895" s="163" t="str">
        <f>IFERROR(VLOOKUP(Z895,CONTROLES!$A$6:$Y$25,24,FALSE),"")</f>
        <v/>
      </c>
      <c r="AQ895" s="163" t="str">
        <f>IFERROR(VLOOKUP(AA895,CONTROLES!$A$6:$Y$25,24,FALSE),"")</f>
        <v/>
      </c>
      <c r="AR895" s="163" t="str">
        <f>IFERROR(VLOOKUP(AB895,CONTROLES!$A$6:$Y$25,24,FALSE),"")</f>
        <v/>
      </c>
      <c r="AS895" s="72" t="str">
        <f>IFERROR(VLOOKUP(Y895,CONTROLES!$A$6:$Y$25,5,FALSE),"")</f>
        <v/>
      </c>
      <c r="AT895" s="72" t="str">
        <f>IFERROR(VLOOKUP(Z895,CONTROLES!$A$6:$Y$25,5,FALSE),"")</f>
        <v/>
      </c>
      <c r="AU895" s="72" t="str">
        <f>IFERROR(VLOOKUP(AA895,CONTROLES!$A$6:$Y$25,5,FALSE),"")</f>
        <v/>
      </c>
      <c r="AV895" s="72" t="str">
        <f>IFERROR(VLOOKUP(AB895,CONTROLES!$A$6:$Y$25,5,FALSE),"")</f>
        <v/>
      </c>
      <c r="AW895" s="143">
        <f t="shared" si="330"/>
        <v>0</v>
      </c>
      <c r="AX895" s="143">
        <f t="shared" si="331"/>
        <v>0</v>
      </c>
      <c r="AY895" s="523"/>
      <c r="AZ895" s="510"/>
      <c r="BA895" s="507"/>
      <c r="BB895" s="508"/>
      <c r="BC895" s="510"/>
      <c r="BD895" s="512"/>
      <c r="BE895" s="493"/>
      <c r="BF895" s="643"/>
      <c r="BG895" s="645"/>
      <c r="BH895" s="533"/>
      <c r="BI895" s="514"/>
      <c r="BJ895" s="516"/>
      <c r="BK895" s="516"/>
    </row>
    <row r="896" spans="1:63" ht="14.25" customHeight="1" x14ac:dyDescent="0.25">
      <c r="A896" s="429"/>
      <c r="B896" s="655"/>
      <c r="C896" s="659"/>
      <c r="D896" s="516"/>
      <c r="E896" s="563"/>
      <c r="F896" s="657"/>
      <c r="G896" s="657"/>
      <c r="H896" s="657"/>
      <c r="I896" s="563"/>
      <c r="J896" s="160"/>
      <c r="K896" s="159"/>
      <c r="L896" s="649"/>
      <c r="M896" s="649"/>
      <c r="N896" s="650"/>
      <c r="O896" s="651"/>
      <c r="P896" s="651"/>
      <c r="Q896" s="651"/>
      <c r="R896" s="649"/>
      <c r="S896" s="73"/>
      <c r="T896" s="162">
        <f>IFERROR(VLOOKUP($S896,TABLAS!$A$10:$B$14,2,FALSE),0)</f>
        <v>0</v>
      </c>
      <c r="U896" s="652"/>
      <c r="V896" s="647"/>
      <c r="W896" s="647"/>
      <c r="X896" s="493"/>
      <c r="Y896" s="63"/>
      <c r="Z896" s="63"/>
      <c r="AA896" s="63"/>
      <c r="AB896" s="63"/>
      <c r="AC896" s="63"/>
      <c r="AD896" s="63"/>
      <c r="AE896" s="63"/>
      <c r="AF896" s="63"/>
      <c r="AG896" s="63"/>
      <c r="AH896" s="63"/>
      <c r="AI896" s="63"/>
      <c r="AJ896" s="63"/>
      <c r="AK896" s="63"/>
      <c r="AL896" s="63" t="str">
        <f>IFERROR(VLOOKUP(AB896,CONTROLES!$A$5:$Y$297,2,FALSE),"")</f>
        <v/>
      </c>
      <c r="AM896" s="63"/>
      <c r="AN896" s="63"/>
      <c r="AO896" s="163" t="str">
        <f>IFERROR(VLOOKUP(Y896,CONTROLES!$A$6:$Y$25,24,FALSE),"")</f>
        <v/>
      </c>
      <c r="AP896" s="163" t="str">
        <f>IFERROR(VLOOKUP(Z896,CONTROLES!$A$6:$Y$25,24,FALSE),"")</f>
        <v/>
      </c>
      <c r="AQ896" s="163" t="str">
        <f>IFERROR(VLOOKUP(AA896,CONTROLES!$A$6:$Y$25,24,FALSE),"")</f>
        <v/>
      </c>
      <c r="AR896" s="163" t="str">
        <f>IFERROR(VLOOKUP(AB896,CONTROLES!$A$6:$Y$25,24,FALSE),"")</f>
        <v/>
      </c>
      <c r="AS896" s="72" t="str">
        <f>IFERROR(VLOOKUP(Y896,CONTROLES!$A$6:$Y$25,5,FALSE),"")</f>
        <v/>
      </c>
      <c r="AT896" s="72" t="str">
        <f>IFERROR(VLOOKUP(Z896,CONTROLES!$A$6:$Y$25,5,FALSE),"")</f>
        <v/>
      </c>
      <c r="AU896" s="72" t="str">
        <f>IFERROR(VLOOKUP(AA896,CONTROLES!$A$6:$Y$25,5,FALSE),"")</f>
        <v/>
      </c>
      <c r="AV896" s="72" t="str">
        <f>IFERROR(VLOOKUP(AB896,CONTROLES!$A$6:$Y$25,5,FALSE),"")</f>
        <v/>
      </c>
      <c r="AW896" s="143">
        <f t="shared" si="330"/>
        <v>0</v>
      </c>
      <c r="AX896" s="143">
        <f t="shared" si="331"/>
        <v>0</v>
      </c>
      <c r="AY896" s="523"/>
      <c r="AZ896" s="510"/>
      <c r="BA896" s="507"/>
      <c r="BB896" s="508"/>
      <c r="BC896" s="510"/>
      <c r="BD896" s="512"/>
      <c r="BE896" s="493"/>
      <c r="BF896" s="643"/>
      <c r="BG896" s="645"/>
      <c r="BH896" s="533"/>
      <c r="BI896" s="514"/>
      <c r="BJ896" s="516"/>
      <c r="BK896" s="516"/>
    </row>
    <row r="897" spans="1:63" ht="14.25" customHeight="1" x14ac:dyDescent="0.25">
      <c r="A897" s="429"/>
      <c r="B897" s="655"/>
      <c r="C897" s="659"/>
      <c r="D897" s="516"/>
      <c r="E897" s="563"/>
      <c r="F897" s="657"/>
      <c r="G897" s="657"/>
      <c r="H897" s="657"/>
      <c r="I897" s="563"/>
      <c r="J897" s="160"/>
      <c r="K897" s="159"/>
      <c r="L897" s="649"/>
      <c r="M897" s="649"/>
      <c r="N897" s="650"/>
      <c r="O897" s="651"/>
      <c r="P897" s="651"/>
      <c r="Q897" s="651"/>
      <c r="R897" s="649"/>
      <c r="S897" s="73"/>
      <c r="T897" s="162">
        <f>IFERROR(VLOOKUP($S897,TABLAS!$A$10:$B$14,2,FALSE),0)</f>
        <v>0</v>
      </c>
      <c r="U897" s="652"/>
      <c r="V897" s="647"/>
      <c r="W897" s="647"/>
      <c r="X897" s="493"/>
      <c r="Y897" s="63"/>
      <c r="Z897" s="63"/>
      <c r="AA897" s="63"/>
      <c r="AB897" s="63"/>
      <c r="AC897" s="63"/>
      <c r="AD897" s="63"/>
      <c r="AE897" s="63"/>
      <c r="AF897" s="63"/>
      <c r="AG897" s="63"/>
      <c r="AH897" s="63"/>
      <c r="AI897" s="63"/>
      <c r="AJ897" s="63"/>
      <c r="AK897" s="63"/>
      <c r="AL897" s="63" t="str">
        <f>IFERROR(VLOOKUP(AB897,CONTROLES!$A$5:$Y$297,2,FALSE),"")</f>
        <v/>
      </c>
      <c r="AM897" s="63"/>
      <c r="AN897" s="63"/>
      <c r="AO897" s="163" t="str">
        <f>IFERROR(VLOOKUP(Y897,CONTROLES!$A$6:$Y$25,24,FALSE),"")</f>
        <v/>
      </c>
      <c r="AP897" s="163" t="str">
        <f>IFERROR(VLOOKUP(Z897,CONTROLES!$A$6:$Y$25,24,FALSE),"")</f>
        <v/>
      </c>
      <c r="AQ897" s="163" t="str">
        <f>IFERROR(VLOOKUP(AA897,CONTROLES!$A$6:$Y$25,24,FALSE),"")</f>
        <v/>
      </c>
      <c r="AR897" s="163" t="str">
        <f>IFERROR(VLOOKUP(AB897,CONTROLES!$A$6:$Y$25,24,FALSE),"")</f>
        <v/>
      </c>
      <c r="AS897" s="72" t="str">
        <f>IFERROR(VLOOKUP(Y897,CONTROLES!$A$6:$Y$25,5,FALSE),"")</f>
        <v/>
      </c>
      <c r="AT897" s="72" t="str">
        <f>IFERROR(VLOOKUP(Z897,CONTROLES!$A$6:$Y$25,5,FALSE),"")</f>
        <v/>
      </c>
      <c r="AU897" s="72" t="str">
        <f>IFERROR(VLOOKUP(AA897,CONTROLES!$A$6:$Y$25,5,FALSE),"")</f>
        <v/>
      </c>
      <c r="AV897" s="72" t="str">
        <f>IFERROR(VLOOKUP(AB897,CONTROLES!$A$6:$Y$25,5,FALSE),"")</f>
        <v/>
      </c>
      <c r="AW897" s="143">
        <f t="shared" si="330"/>
        <v>0</v>
      </c>
      <c r="AX897" s="143">
        <f t="shared" si="331"/>
        <v>0</v>
      </c>
      <c r="AY897" s="523"/>
      <c r="AZ897" s="510"/>
      <c r="BA897" s="507"/>
      <c r="BB897" s="508"/>
      <c r="BC897" s="510"/>
      <c r="BD897" s="512"/>
      <c r="BE897" s="493"/>
      <c r="BF897" s="643"/>
      <c r="BG897" s="645"/>
      <c r="BH897" s="533"/>
      <c r="BI897" s="514"/>
      <c r="BJ897" s="516"/>
      <c r="BK897" s="516"/>
    </row>
    <row r="898" spans="1:63" ht="14.25" customHeight="1" x14ac:dyDescent="0.25">
      <c r="A898" s="429"/>
      <c r="B898" s="655"/>
      <c r="C898" s="659"/>
      <c r="D898" s="516"/>
      <c r="E898" s="563"/>
      <c r="F898" s="657"/>
      <c r="G898" s="657"/>
      <c r="H898" s="657"/>
      <c r="I898" s="563"/>
      <c r="J898" s="160"/>
      <c r="K898" s="159"/>
      <c r="L898" s="649"/>
      <c r="M898" s="649"/>
      <c r="N898" s="650"/>
      <c r="O898" s="651"/>
      <c r="P898" s="651"/>
      <c r="Q898" s="651"/>
      <c r="R898" s="649"/>
      <c r="S898" s="73"/>
      <c r="T898" s="162">
        <f>IFERROR(VLOOKUP($S898,TABLAS!$A$10:$B$14,2,FALSE),0)</f>
        <v>0</v>
      </c>
      <c r="U898" s="652"/>
      <c r="V898" s="647"/>
      <c r="W898" s="647"/>
      <c r="X898" s="493"/>
      <c r="Y898" s="63"/>
      <c r="Z898" s="63"/>
      <c r="AA898" s="63"/>
      <c r="AB898" s="63"/>
      <c r="AC898" s="63"/>
      <c r="AD898" s="63"/>
      <c r="AE898" s="63"/>
      <c r="AF898" s="63"/>
      <c r="AG898" s="63"/>
      <c r="AH898" s="63"/>
      <c r="AI898" s="63"/>
      <c r="AJ898" s="63"/>
      <c r="AK898" s="63"/>
      <c r="AL898" s="63" t="str">
        <f>IFERROR(VLOOKUP(AB898,CONTROLES!$A$5:$Y$297,2,FALSE),"")</f>
        <v/>
      </c>
      <c r="AM898" s="63"/>
      <c r="AN898" s="63"/>
      <c r="AO898" s="163" t="str">
        <f>IFERROR(VLOOKUP(Y898,CONTROLES!$A$6:$Y$25,24,FALSE),"")</f>
        <v/>
      </c>
      <c r="AP898" s="163" t="str">
        <f>IFERROR(VLOOKUP(Z898,CONTROLES!$A$6:$Y$25,24,FALSE),"")</f>
        <v/>
      </c>
      <c r="AQ898" s="163" t="str">
        <f>IFERROR(VLOOKUP(AA898,CONTROLES!$A$6:$Y$25,24,FALSE),"")</f>
        <v/>
      </c>
      <c r="AR898" s="163" t="str">
        <f>IFERROR(VLOOKUP(AB898,CONTROLES!$A$6:$Y$25,24,FALSE),"")</f>
        <v/>
      </c>
      <c r="AS898" s="72" t="str">
        <f>IFERROR(VLOOKUP(Y898,CONTROLES!$A$6:$Y$25,5,FALSE),"")</f>
        <v/>
      </c>
      <c r="AT898" s="72" t="str">
        <f>IFERROR(VLOOKUP(Z898,CONTROLES!$A$6:$Y$25,5,FALSE),"")</f>
        <v/>
      </c>
      <c r="AU898" s="72" t="str">
        <f>IFERROR(VLOOKUP(AA898,CONTROLES!$A$6:$Y$25,5,FALSE),"")</f>
        <v/>
      </c>
      <c r="AV898" s="72" t="str">
        <f>IFERROR(VLOOKUP(AB898,CONTROLES!$A$6:$Y$25,5,FALSE),"")</f>
        <v/>
      </c>
      <c r="AW898" s="143">
        <f t="shared" si="330"/>
        <v>0</v>
      </c>
      <c r="AX898" s="143">
        <f t="shared" si="331"/>
        <v>0</v>
      </c>
      <c r="AY898" s="523"/>
      <c r="AZ898" s="510"/>
      <c r="BA898" s="507"/>
      <c r="BB898" s="508"/>
      <c r="BC898" s="510"/>
      <c r="BD898" s="512"/>
      <c r="BE898" s="493"/>
      <c r="BF898" s="643"/>
      <c r="BG898" s="645"/>
      <c r="BH898" s="533"/>
      <c r="BI898" s="514"/>
      <c r="BJ898" s="516"/>
      <c r="BK898" s="516"/>
    </row>
    <row r="899" spans="1:63" ht="14.25" customHeight="1" x14ac:dyDescent="0.25">
      <c r="A899" s="429"/>
      <c r="B899" s="656"/>
      <c r="C899" s="660"/>
      <c r="D899" s="516"/>
      <c r="E899" s="562"/>
      <c r="F899" s="657"/>
      <c r="G899" s="657"/>
      <c r="H899" s="657"/>
      <c r="I899" s="562"/>
      <c r="J899" s="160"/>
      <c r="K899" s="159"/>
      <c r="L899" s="649"/>
      <c r="M899" s="649"/>
      <c r="N899" s="650"/>
      <c r="O899" s="651"/>
      <c r="P899" s="651"/>
      <c r="Q899" s="651"/>
      <c r="R899" s="649"/>
      <c r="S899" s="73"/>
      <c r="T899" s="162">
        <f>IFERROR(VLOOKUP($S899,TABLAS!$A$10:$B$14,2,FALSE),0)</f>
        <v>0</v>
      </c>
      <c r="U899" s="652"/>
      <c r="V899" s="647"/>
      <c r="W899" s="647"/>
      <c r="X899" s="493"/>
      <c r="Y899" s="63"/>
      <c r="Z899" s="63"/>
      <c r="AA899" s="63"/>
      <c r="AB899" s="63"/>
      <c r="AC899" s="63"/>
      <c r="AD899" s="63"/>
      <c r="AE899" s="63"/>
      <c r="AF899" s="63"/>
      <c r="AG899" s="63"/>
      <c r="AH899" s="63"/>
      <c r="AI899" s="63"/>
      <c r="AJ899" s="63"/>
      <c r="AK899" s="63"/>
      <c r="AL899" s="63" t="str">
        <f>IFERROR(VLOOKUP(AB899,CONTROLES!$A$5:$Y$297,2,FALSE),"")</f>
        <v/>
      </c>
      <c r="AM899" s="63"/>
      <c r="AN899" s="63"/>
      <c r="AO899" s="163" t="str">
        <f>IFERROR(VLOOKUP(Y899,CONTROLES!$A$6:$Y$25,24,FALSE),"")</f>
        <v/>
      </c>
      <c r="AP899" s="163" t="str">
        <f>IFERROR(VLOOKUP(Z899,CONTROLES!$A$6:$Y$25,24,FALSE),"")</f>
        <v/>
      </c>
      <c r="AQ899" s="163" t="str">
        <f>IFERROR(VLOOKUP(AA899,CONTROLES!$A$6:$Y$25,24,FALSE),"")</f>
        <v/>
      </c>
      <c r="AR899" s="163" t="str">
        <f>IFERROR(VLOOKUP(AB899,CONTROLES!$A$6:$Y$25,24,FALSE),"")</f>
        <v/>
      </c>
      <c r="AS899" s="72" t="str">
        <f>IFERROR(VLOOKUP(Y899,CONTROLES!$A$6:$Y$25,5,FALSE),"")</f>
        <v/>
      </c>
      <c r="AT899" s="72" t="str">
        <f>IFERROR(VLOOKUP(Z899,CONTROLES!$A$6:$Y$25,5,FALSE),"")</f>
        <v/>
      </c>
      <c r="AU899" s="72" t="str">
        <f>IFERROR(VLOOKUP(AA899,CONTROLES!$A$6:$Y$25,5,FALSE),"")</f>
        <v/>
      </c>
      <c r="AV899" s="72" t="str">
        <f>IFERROR(VLOOKUP(AB899,CONTROLES!$A$6:$Y$25,5,FALSE),"")</f>
        <v/>
      </c>
      <c r="AW899" s="143">
        <f t="shared" si="330"/>
        <v>0</v>
      </c>
      <c r="AX899" s="143">
        <f t="shared" si="331"/>
        <v>0</v>
      </c>
      <c r="AY899" s="653"/>
      <c r="AZ899" s="510"/>
      <c r="BA899" s="648"/>
      <c r="BB899" s="508"/>
      <c r="BC899" s="510"/>
      <c r="BD899" s="512"/>
      <c r="BE899" s="493"/>
      <c r="BF899" s="644"/>
      <c r="BG899" s="645"/>
      <c r="BH899" s="646"/>
      <c r="BI899" s="514"/>
      <c r="BJ899" s="516"/>
      <c r="BK899" s="516"/>
    </row>
    <row r="900" spans="1:63" ht="14.25" customHeight="1" x14ac:dyDescent="0.25">
      <c r="A900" s="429">
        <f>A893+1</f>
        <v>128</v>
      </c>
      <c r="B900" s="654" t="s">
        <v>1021</v>
      </c>
      <c r="C900" s="658" t="s">
        <v>534</v>
      </c>
      <c r="D900" s="516" t="s">
        <v>1022</v>
      </c>
      <c r="E900" s="517"/>
      <c r="F900" s="657" t="s">
        <v>132</v>
      </c>
      <c r="G900" s="657" t="s">
        <v>133</v>
      </c>
      <c r="H900" s="657" t="s">
        <v>134</v>
      </c>
      <c r="I900" s="517"/>
      <c r="J900" s="160"/>
      <c r="K900" s="159"/>
      <c r="L900" s="649"/>
      <c r="M900" s="649" t="s">
        <v>160</v>
      </c>
      <c r="N900" s="650" t="s">
        <v>161</v>
      </c>
      <c r="O900" s="651" t="s">
        <v>162</v>
      </c>
      <c r="P900" s="651"/>
      <c r="Q900" s="651"/>
      <c r="R900" s="649" t="s">
        <v>243</v>
      </c>
      <c r="S900" s="73"/>
      <c r="T900" s="162">
        <f>IFERROR(VLOOKUP($S900,TABLAS!$A$10:$B$14,2,FALSE),0)</f>
        <v>0</v>
      </c>
      <c r="U900" s="652"/>
      <c r="V900" s="647">
        <f>IFERROR(VLOOKUP($U900,#REF!,2,FALSE),0)</f>
        <v>0</v>
      </c>
      <c r="W900" s="647">
        <f>MAX($T900:$T906)*V900</f>
        <v>0</v>
      </c>
      <c r="X900" s="493" t="b">
        <f>IF(OR(W900="11",W900="12",W900="21",W900="22",W900="31"),"BAJO",IF(OR(W900="13",W900="23",W900="32",W900="41"),"LEVE",IF(OR(W900="14",W900="15",W900="24",W900="33",W900="43",W900="42",W900="52",W900="51"),"MODERADO",IF(OR(W900="25",W900="34",W900="35",W900="44",W900="45",W900="53",W900="54",W900="55"),"IMPORTANTE"))))</f>
        <v>0</v>
      </c>
      <c r="Y900" s="63"/>
      <c r="Z900" s="63"/>
      <c r="AA900" s="63"/>
      <c r="AB900" s="63"/>
      <c r="AC900" s="63"/>
      <c r="AD900" s="63"/>
      <c r="AE900" s="63"/>
      <c r="AF900" s="63"/>
      <c r="AG900" s="63"/>
      <c r="AH900" s="63"/>
      <c r="AI900" s="63"/>
      <c r="AJ900" s="63"/>
      <c r="AK900" s="63"/>
      <c r="AL900" s="63" t="str">
        <f>IFERROR(VLOOKUP(AB900,CONTROLES!$A$5:$Y$297,2,FALSE),"")</f>
        <v/>
      </c>
      <c r="AM900" s="63"/>
      <c r="AN900" s="63"/>
      <c r="AO900" s="163" t="str">
        <f>IFERROR(VLOOKUP(Y900,CONTROLES!$A$6:$Y$25,24,FALSE),"")</f>
        <v/>
      </c>
      <c r="AP900" s="163" t="str">
        <f>IFERROR(VLOOKUP(Z900,CONTROLES!$A$6:$Y$25,24,FALSE),"")</f>
        <v/>
      </c>
      <c r="AQ900" s="163" t="str">
        <f>IFERROR(VLOOKUP(AA900,CONTROLES!$A$6:$Y$25,24,FALSE),"")</f>
        <v/>
      </c>
      <c r="AR900" s="163" t="str">
        <f>IFERROR(VLOOKUP(AB900,CONTROLES!$A$6:$Y$25,24,FALSE),"")</f>
        <v/>
      </c>
      <c r="AS900" s="72" t="str">
        <f>IFERROR(VLOOKUP(Y900,CONTROLES!$A$6:$Y$25,5,FALSE),"")</f>
        <v/>
      </c>
      <c r="AT900" s="72" t="str">
        <f>IFERROR(VLOOKUP(Z900,CONTROLES!$A$6:$Y$25,5,FALSE),"")</f>
        <v/>
      </c>
      <c r="AU900" s="72" t="str">
        <f>IFERROR(VLOOKUP(AA900,CONTROLES!$A$6:$Y$25,5,FALSE),"")</f>
        <v/>
      </c>
      <c r="AV900" s="72" t="str">
        <f>IFERROR(VLOOKUP(AB900,CONTROLES!$A$6:$Y$25,5,FALSE),"")</f>
        <v/>
      </c>
      <c r="AW900" s="143">
        <f t="shared" si="330"/>
        <v>0</v>
      </c>
      <c r="AX900" s="143">
        <f t="shared" si="331"/>
        <v>0</v>
      </c>
      <c r="AY900" s="522" t="str">
        <f>IF(MAX(AX900:AX906)&gt;MAX(BF900:BF906),"Consecuencia",IF(MAX(AX900:AX906)&gt;MAX(BF900:BF906),"Probabilidad",""))</f>
        <v/>
      </c>
      <c r="AZ900" s="510">
        <f>IF(AY900="Probabilidad",MAX(BF900:BF906),MAX(AX900:AX906))</f>
        <v>0</v>
      </c>
      <c r="BA900" s="506" t="str" cm="1">
        <f t="array" ref="BA900">IF(OR(AY900="Consecuencia",AY900="Probabilidad"),IF(AZ900&lt;CONTROLES!$AA$16:$AB$16,IF(AND(AZ900&gt;=CONTROLES!$AA$15,AZ900&lt;CONTROLES!$AB$15),CONTROLES!$AC$15,IF(AND(AZ900&gt;=CONTROLES!$AA$14,AZ900&lt;CONTROLES!$AB$14),CONTROLES!$AC$14,IF(AND(AZ900&gt;=CONTROLES!$AA$13,AZ900&lt;CONTROLES!$AB$13),CONTROLES!$AC$13,IF(AND(AZ900&gt;=CONTROLES!$AA$12,AZ900&lt;=CONTROLES!$AB$12),CONTROLES!$AC$12))))),"")</f>
        <v/>
      </c>
      <c r="BB900" s="508" t="s">
        <v>144</v>
      </c>
      <c r="BC900" s="510">
        <f>VLOOKUP(BB900,TABLAS!$A$10:$B$14,2,FALSE)</f>
        <v>5</v>
      </c>
      <c r="BD900" s="512" t="s">
        <v>211</v>
      </c>
      <c r="BE900" s="493">
        <f>VLOOKUP(BD900,TABLAS!$A$2:$B$6,2,FALSE)</f>
        <v>2</v>
      </c>
      <c r="BF900" s="642" t="str">
        <f>BC900&amp;BE900</f>
        <v>52</v>
      </c>
      <c r="BG900" s="645" t="str">
        <f>IF(OR(BF900="11",BF900="12",BF900="21",BF900="22",BF900="31"),"BAJO",IF(OR(BF900="13",BF900="23",BF900="32",BF900="41"),"LEVE",IF(OR(BF900="14",BF900="15",BF900="24",BF900="33",BF900="43",BF900="42",BF900="52",BF900="51"),"MODERADO",IF(OR(BF900="25",BF900="34",BF900="35",BF900="44",BF900="45",BF900="53",BF900="54",BF900="55"),"IMPORTANTE",""))))</f>
        <v>MODERADO</v>
      </c>
      <c r="BH900" s="532" t="s">
        <v>148</v>
      </c>
      <c r="BI900" s="514" t="s">
        <v>189</v>
      </c>
      <c r="BJ900" s="516" t="str">
        <f>IF(BH900="SI","NO","SI")</f>
        <v>NO</v>
      </c>
      <c r="BK900" s="516"/>
    </row>
    <row r="901" spans="1:63" ht="14.25" customHeight="1" x14ac:dyDescent="0.25">
      <c r="A901" s="429"/>
      <c r="B901" s="655"/>
      <c r="C901" s="659"/>
      <c r="D901" s="516"/>
      <c r="E901" s="563"/>
      <c r="F901" s="657"/>
      <c r="G901" s="657"/>
      <c r="H901" s="657"/>
      <c r="I901" s="563"/>
      <c r="J901" s="160"/>
      <c r="K901" s="159"/>
      <c r="L901" s="649"/>
      <c r="M901" s="649"/>
      <c r="N901" s="650"/>
      <c r="O901" s="651"/>
      <c r="P901" s="651"/>
      <c r="Q901" s="651"/>
      <c r="R901" s="649"/>
      <c r="S901" s="73"/>
      <c r="T901" s="162">
        <f>IFERROR(VLOOKUP($S901,TABLAS!$A$10:$B$14,2,FALSE),0)</f>
        <v>0</v>
      </c>
      <c r="U901" s="652"/>
      <c r="V901" s="647"/>
      <c r="W901" s="647"/>
      <c r="X901" s="493"/>
      <c r="Y901" s="63"/>
      <c r="Z901" s="63"/>
      <c r="AA901" s="63"/>
      <c r="AB901" s="63"/>
      <c r="AC901" s="63"/>
      <c r="AD901" s="63"/>
      <c r="AE901" s="63"/>
      <c r="AF901" s="63"/>
      <c r="AG901" s="63"/>
      <c r="AH901" s="63"/>
      <c r="AI901" s="63"/>
      <c r="AJ901" s="63"/>
      <c r="AK901" s="63"/>
      <c r="AL901" s="63" t="str">
        <f>IFERROR(VLOOKUP(AB901,CONTROLES!$A$5:$Y$297,2,FALSE),"")</f>
        <v/>
      </c>
      <c r="AM901" s="63"/>
      <c r="AN901" s="63"/>
      <c r="AO901" s="163" t="str">
        <f>IFERROR(VLOOKUP(Y901,CONTROLES!$A$6:$Y$25,24,FALSE),"")</f>
        <v/>
      </c>
      <c r="AP901" s="163" t="str">
        <f>IFERROR(VLOOKUP(Z901,CONTROLES!$A$6:$Y$25,24,FALSE),"")</f>
        <v/>
      </c>
      <c r="AQ901" s="163" t="str">
        <f>IFERROR(VLOOKUP(AA901,CONTROLES!$A$6:$Y$25,24,FALSE),"")</f>
        <v/>
      </c>
      <c r="AR901" s="163" t="str">
        <f>IFERROR(VLOOKUP(AB901,CONTROLES!$A$6:$Y$25,24,FALSE),"")</f>
        <v/>
      </c>
      <c r="AS901" s="72" t="str">
        <f>IFERROR(VLOOKUP(Y901,CONTROLES!$A$6:$Y$25,5,FALSE),"")</f>
        <v/>
      </c>
      <c r="AT901" s="72" t="str">
        <f>IFERROR(VLOOKUP(Z901,CONTROLES!$A$6:$Y$25,5,FALSE),"")</f>
        <v/>
      </c>
      <c r="AU901" s="72" t="str">
        <f>IFERROR(VLOOKUP(AA901,CONTROLES!$A$6:$Y$25,5,FALSE),"")</f>
        <v/>
      </c>
      <c r="AV901" s="72" t="str">
        <f>IFERROR(VLOOKUP(AB901,CONTROLES!$A$6:$Y$25,5,FALSE),"")</f>
        <v/>
      </c>
      <c r="AW901" s="143">
        <f t="shared" si="330"/>
        <v>0</v>
      </c>
      <c r="AX901" s="143">
        <f t="shared" si="331"/>
        <v>0</v>
      </c>
      <c r="AY901" s="523"/>
      <c r="AZ901" s="510"/>
      <c r="BA901" s="507"/>
      <c r="BB901" s="508"/>
      <c r="BC901" s="510"/>
      <c r="BD901" s="512"/>
      <c r="BE901" s="493"/>
      <c r="BF901" s="643"/>
      <c r="BG901" s="645"/>
      <c r="BH901" s="533"/>
      <c r="BI901" s="514"/>
      <c r="BJ901" s="516"/>
      <c r="BK901" s="516"/>
    </row>
    <row r="902" spans="1:63" ht="14.25" customHeight="1" x14ac:dyDescent="0.25">
      <c r="A902" s="429"/>
      <c r="B902" s="655"/>
      <c r="C902" s="659"/>
      <c r="D902" s="516"/>
      <c r="E902" s="563"/>
      <c r="F902" s="657"/>
      <c r="G902" s="657"/>
      <c r="H902" s="657"/>
      <c r="I902" s="563"/>
      <c r="J902" s="160"/>
      <c r="K902" s="159"/>
      <c r="L902" s="649"/>
      <c r="M902" s="649"/>
      <c r="N902" s="650"/>
      <c r="O902" s="651"/>
      <c r="P902" s="651"/>
      <c r="Q902" s="651"/>
      <c r="R902" s="649"/>
      <c r="S902" s="73"/>
      <c r="T902" s="162">
        <f>IFERROR(VLOOKUP($S902,TABLAS!$A$10:$B$14,2,FALSE),0)</f>
        <v>0</v>
      </c>
      <c r="U902" s="652"/>
      <c r="V902" s="647"/>
      <c r="W902" s="647"/>
      <c r="X902" s="493"/>
      <c r="Y902" s="63"/>
      <c r="Z902" s="63"/>
      <c r="AA902" s="63"/>
      <c r="AB902" s="63"/>
      <c r="AC902" s="63"/>
      <c r="AD902" s="63"/>
      <c r="AE902" s="63"/>
      <c r="AF902" s="63"/>
      <c r="AG902" s="63"/>
      <c r="AH902" s="63"/>
      <c r="AI902" s="63"/>
      <c r="AJ902" s="63"/>
      <c r="AK902" s="63"/>
      <c r="AL902" s="63" t="str">
        <f>IFERROR(VLOOKUP(AB902,CONTROLES!$A$5:$Y$297,2,FALSE),"")</f>
        <v/>
      </c>
      <c r="AM902" s="63"/>
      <c r="AN902" s="63"/>
      <c r="AO902" s="163" t="str">
        <f>IFERROR(VLOOKUP(Y902,CONTROLES!$A$6:$Y$25,24,FALSE),"")</f>
        <v/>
      </c>
      <c r="AP902" s="163" t="str">
        <f>IFERROR(VLOOKUP(Z902,CONTROLES!$A$6:$Y$25,24,FALSE),"")</f>
        <v/>
      </c>
      <c r="AQ902" s="163" t="str">
        <f>IFERROR(VLOOKUP(AA902,CONTROLES!$A$6:$Y$25,24,FALSE),"")</f>
        <v/>
      </c>
      <c r="AR902" s="163" t="str">
        <f>IFERROR(VLOOKUP(AB902,CONTROLES!$A$6:$Y$25,24,FALSE),"")</f>
        <v/>
      </c>
      <c r="AS902" s="72" t="str">
        <f>IFERROR(VLOOKUP(Y902,CONTROLES!$A$6:$Y$25,5,FALSE),"")</f>
        <v/>
      </c>
      <c r="AT902" s="72" t="str">
        <f>IFERROR(VLOOKUP(Z902,CONTROLES!$A$6:$Y$25,5,FALSE),"")</f>
        <v/>
      </c>
      <c r="AU902" s="72" t="str">
        <f>IFERROR(VLOOKUP(AA902,CONTROLES!$A$6:$Y$25,5,FALSE),"")</f>
        <v/>
      </c>
      <c r="AV902" s="72" t="str">
        <f>IFERROR(VLOOKUP(AB902,CONTROLES!$A$6:$Y$25,5,FALSE),"")</f>
        <v/>
      </c>
      <c r="AW902" s="143">
        <f t="shared" si="330"/>
        <v>0</v>
      </c>
      <c r="AX902" s="143">
        <f t="shared" si="331"/>
        <v>0</v>
      </c>
      <c r="AY902" s="523"/>
      <c r="AZ902" s="510"/>
      <c r="BA902" s="507"/>
      <c r="BB902" s="508"/>
      <c r="BC902" s="510"/>
      <c r="BD902" s="512"/>
      <c r="BE902" s="493"/>
      <c r="BF902" s="643"/>
      <c r="BG902" s="645"/>
      <c r="BH902" s="533"/>
      <c r="BI902" s="514"/>
      <c r="BJ902" s="516"/>
      <c r="BK902" s="516"/>
    </row>
    <row r="903" spans="1:63" ht="14.25" customHeight="1" x14ac:dyDescent="0.25">
      <c r="A903" s="429"/>
      <c r="B903" s="655"/>
      <c r="C903" s="659"/>
      <c r="D903" s="516"/>
      <c r="E903" s="563"/>
      <c r="F903" s="657"/>
      <c r="G903" s="657"/>
      <c r="H903" s="657"/>
      <c r="I903" s="563"/>
      <c r="J903" s="160"/>
      <c r="K903" s="159"/>
      <c r="L903" s="649"/>
      <c r="M903" s="649"/>
      <c r="N903" s="650"/>
      <c r="O903" s="651"/>
      <c r="P903" s="651"/>
      <c r="Q903" s="651"/>
      <c r="R903" s="649"/>
      <c r="S903" s="73"/>
      <c r="T903" s="162">
        <f>IFERROR(VLOOKUP($S903,TABLAS!$A$10:$B$14,2,FALSE),0)</f>
        <v>0</v>
      </c>
      <c r="U903" s="652"/>
      <c r="V903" s="647"/>
      <c r="W903" s="647"/>
      <c r="X903" s="493"/>
      <c r="Y903" s="63"/>
      <c r="Z903" s="63"/>
      <c r="AA903" s="63"/>
      <c r="AB903" s="63"/>
      <c r="AC903" s="63"/>
      <c r="AD903" s="63"/>
      <c r="AE903" s="63"/>
      <c r="AF903" s="63"/>
      <c r="AG903" s="63"/>
      <c r="AH903" s="63"/>
      <c r="AI903" s="63"/>
      <c r="AJ903" s="63"/>
      <c r="AK903" s="63"/>
      <c r="AL903" s="63" t="str">
        <f>IFERROR(VLOOKUP(AB903,CONTROLES!$A$5:$Y$297,2,FALSE),"")</f>
        <v/>
      </c>
      <c r="AM903" s="63"/>
      <c r="AN903" s="63"/>
      <c r="AO903" s="163" t="str">
        <f>IFERROR(VLOOKUP(Y903,CONTROLES!$A$6:$Y$25,24,FALSE),"")</f>
        <v/>
      </c>
      <c r="AP903" s="163" t="str">
        <f>IFERROR(VLOOKUP(Z903,CONTROLES!$A$6:$Y$25,24,FALSE),"")</f>
        <v/>
      </c>
      <c r="AQ903" s="163" t="str">
        <f>IFERROR(VLOOKUP(AA903,CONTROLES!$A$6:$Y$25,24,FALSE),"")</f>
        <v/>
      </c>
      <c r="AR903" s="163" t="str">
        <f>IFERROR(VLOOKUP(AB903,CONTROLES!$A$6:$Y$25,24,FALSE),"")</f>
        <v/>
      </c>
      <c r="AS903" s="72" t="str">
        <f>IFERROR(VLOOKUP(Y903,CONTROLES!$A$6:$Y$25,5,FALSE),"")</f>
        <v/>
      </c>
      <c r="AT903" s="72" t="str">
        <f>IFERROR(VLOOKUP(Z903,CONTROLES!$A$6:$Y$25,5,FALSE),"")</f>
        <v/>
      </c>
      <c r="AU903" s="72" t="str">
        <f>IFERROR(VLOOKUP(AA903,CONTROLES!$A$6:$Y$25,5,FALSE),"")</f>
        <v/>
      </c>
      <c r="AV903" s="72" t="str">
        <f>IFERROR(VLOOKUP(AB903,CONTROLES!$A$6:$Y$25,5,FALSE),"")</f>
        <v/>
      </c>
      <c r="AW903" s="143">
        <f t="shared" si="330"/>
        <v>0</v>
      </c>
      <c r="AX903" s="143">
        <f t="shared" si="331"/>
        <v>0</v>
      </c>
      <c r="AY903" s="523"/>
      <c r="AZ903" s="510"/>
      <c r="BA903" s="507"/>
      <c r="BB903" s="508"/>
      <c r="BC903" s="510"/>
      <c r="BD903" s="512"/>
      <c r="BE903" s="493"/>
      <c r="BF903" s="643"/>
      <c r="BG903" s="645"/>
      <c r="BH903" s="533"/>
      <c r="BI903" s="514"/>
      <c r="BJ903" s="516"/>
      <c r="BK903" s="516"/>
    </row>
    <row r="904" spans="1:63" ht="14.25" customHeight="1" x14ac:dyDescent="0.25">
      <c r="A904" s="429"/>
      <c r="B904" s="655"/>
      <c r="C904" s="659"/>
      <c r="D904" s="516"/>
      <c r="E904" s="563"/>
      <c r="F904" s="657"/>
      <c r="G904" s="657"/>
      <c r="H904" s="657"/>
      <c r="I904" s="563"/>
      <c r="J904" s="160"/>
      <c r="K904" s="159"/>
      <c r="L904" s="649"/>
      <c r="M904" s="649"/>
      <c r="N904" s="650"/>
      <c r="O904" s="651"/>
      <c r="P904" s="651"/>
      <c r="Q904" s="651"/>
      <c r="R904" s="649"/>
      <c r="S904" s="73"/>
      <c r="T904" s="162">
        <f>IFERROR(VLOOKUP($S904,TABLAS!$A$10:$B$14,2,FALSE),0)</f>
        <v>0</v>
      </c>
      <c r="U904" s="652"/>
      <c r="V904" s="647"/>
      <c r="W904" s="647"/>
      <c r="X904" s="493"/>
      <c r="Y904" s="63"/>
      <c r="Z904" s="63"/>
      <c r="AA904" s="63"/>
      <c r="AB904" s="63"/>
      <c r="AC904" s="63"/>
      <c r="AD904" s="63"/>
      <c r="AE904" s="63"/>
      <c r="AF904" s="63"/>
      <c r="AG904" s="63"/>
      <c r="AH904" s="63"/>
      <c r="AI904" s="63"/>
      <c r="AJ904" s="63"/>
      <c r="AK904" s="63"/>
      <c r="AL904" s="63" t="str">
        <f>IFERROR(VLOOKUP(AB904,CONTROLES!$A$5:$Y$297,2,FALSE),"")</f>
        <v/>
      </c>
      <c r="AM904" s="63"/>
      <c r="AN904" s="63"/>
      <c r="AO904" s="163" t="str">
        <f>IFERROR(VLOOKUP(Y904,CONTROLES!$A$6:$Y$25,24,FALSE),"")</f>
        <v/>
      </c>
      <c r="AP904" s="163" t="str">
        <f>IFERROR(VLOOKUP(Z904,CONTROLES!$A$6:$Y$25,24,FALSE),"")</f>
        <v/>
      </c>
      <c r="AQ904" s="163" t="str">
        <f>IFERROR(VLOOKUP(AA904,CONTROLES!$A$6:$Y$25,24,FALSE),"")</f>
        <v/>
      </c>
      <c r="AR904" s="163" t="str">
        <f>IFERROR(VLOOKUP(AB904,CONTROLES!$A$6:$Y$25,24,FALSE),"")</f>
        <v/>
      </c>
      <c r="AS904" s="72" t="str">
        <f>IFERROR(VLOOKUP(Y904,CONTROLES!$A$6:$Y$25,5,FALSE),"")</f>
        <v/>
      </c>
      <c r="AT904" s="72" t="str">
        <f>IFERROR(VLOOKUP(Z904,CONTROLES!$A$6:$Y$25,5,FALSE),"")</f>
        <v/>
      </c>
      <c r="AU904" s="72" t="str">
        <f>IFERROR(VLOOKUP(AA904,CONTROLES!$A$6:$Y$25,5,FALSE),"")</f>
        <v/>
      </c>
      <c r="AV904" s="72" t="str">
        <f>IFERROR(VLOOKUP(AB904,CONTROLES!$A$6:$Y$25,5,FALSE),"")</f>
        <v/>
      </c>
      <c r="AW904" s="143">
        <f t="shared" si="330"/>
        <v>0</v>
      </c>
      <c r="AX904" s="143">
        <f t="shared" si="331"/>
        <v>0</v>
      </c>
      <c r="AY904" s="523"/>
      <c r="AZ904" s="510"/>
      <c r="BA904" s="507"/>
      <c r="BB904" s="508"/>
      <c r="BC904" s="510"/>
      <c r="BD904" s="512"/>
      <c r="BE904" s="493"/>
      <c r="BF904" s="643"/>
      <c r="BG904" s="645"/>
      <c r="BH904" s="533"/>
      <c r="BI904" s="514"/>
      <c r="BJ904" s="516"/>
      <c r="BK904" s="516"/>
    </row>
    <row r="905" spans="1:63" ht="14.25" customHeight="1" x14ac:dyDescent="0.25">
      <c r="A905" s="429"/>
      <c r="B905" s="655"/>
      <c r="C905" s="659"/>
      <c r="D905" s="516"/>
      <c r="E905" s="563"/>
      <c r="F905" s="657"/>
      <c r="G905" s="657"/>
      <c r="H905" s="657"/>
      <c r="I905" s="563"/>
      <c r="J905" s="160"/>
      <c r="K905" s="159"/>
      <c r="L905" s="649"/>
      <c r="M905" s="649"/>
      <c r="N905" s="650"/>
      <c r="O905" s="651"/>
      <c r="P905" s="651"/>
      <c r="Q905" s="651"/>
      <c r="R905" s="649"/>
      <c r="S905" s="73"/>
      <c r="T905" s="162">
        <f>IFERROR(VLOOKUP($S905,TABLAS!$A$10:$B$14,2,FALSE),0)</f>
        <v>0</v>
      </c>
      <c r="U905" s="652"/>
      <c r="V905" s="647"/>
      <c r="W905" s="647"/>
      <c r="X905" s="493"/>
      <c r="Y905" s="63"/>
      <c r="Z905" s="63"/>
      <c r="AA905" s="63"/>
      <c r="AB905" s="63"/>
      <c r="AC905" s="63"/>
      <c r="AD905" s="63"/>
      <c r="AE905" s="63"/>
      <c r="AF905" s="63"/>
      <c r="AG905" s="63"/>
      <c r="AH905" s="63"/>
      <c r="AI905" s="63"/>
      <c r="AJ905" s="63"/>
      <c r="AK905" s="63"/>
      <c r="AL905" s="63" t="str">
        <f>IFERROR(VLOOKUP(AB905,CONTROLES!$A$5:$Y$297,2,FALSE),"")</f>
        <v/>
      </c>
      <c r="AM905" s="63"/>
      <c r="AN905" s="63"/>
      <c r="AO905" s="163" t="str">
        <f>IFERROR(VLOOKUP(Y905,CONTROLES!$A$6:$Y$25,24,FALSE),"")</f>
        <v/>
      </c>
      <c r="AP905" s="163" t="str">
        <f>IFERROR(VLOOKUP(Z905,CONTROLES!$A$6:$Y$25,24,FALSE),"")</f>
        <v/>
      </c>
      <c r="AQ905" s="163" t="str">
        <f>IFERROR(VLOOKUP(AA905,CONTROLES!$A$6:$Y$25,24,FALSE),"")</f>
        <v/>
      </c>
      <c r="AR905" s="163" t="str">
        <f>IFERROR(VLOOKUP(AB905,CONTROLES!$A$6:$Y$25,24,FALSE),"")</f>
        <v/>
      </c>
      <c r="AS905" s="72" t="str">
        <f>IFERROR(VLOOKUP(Y905,CONTROLES!$A$6:$Y$25,5,FALSE),"")</f>
        <v/>
      </c>
      <c r="AT905" s="72" t="str">
        <f>IFERROR(VLOOKUP(Z905,CONTROLES!$A$6:$Y$25,5,FALSE),"")</f>
        <v/>
      </c>
      <c r="AU905" s="72" t="str">
        <f>IFERROR(VLOOKUP(AA905,CONTROLES!$A$6:$Y$25,5,FALSE),"")</f>
        <v/>
      </c>
      <c r="AV905" s="72" t="str">
        <f>IFERROR(VLOOKUP(AB905,CONTROLES!$A$6:$Y$25,5,FALSE),"")</f>
        <v/>
      </c>
      <c r="AW905" s="143">
        <f t="shared" si="330"/>
        <v>0</v>
      </c>
      <c r="AX905" s="143">
        <f t="shared" si="331"/>
        <v>0</v>
      </c>
      <c r="AY905" s="523"/>
      <c r="AZ905" s="510"/>
      <c r="BA905" s="507"/>
      <c r="BB905" s="508"/>
      <c r="BC905" s="510"/>
      <c r="BD905" s="512"/>
      <c r="BE905" s="493"/>
      <c r="BF905" s="643"/>
      <c r="BG905" s="645"/>
      <c r="BH905" s="533"/>
      <c r="BI905" s="514"/>
      <c r="BJ905" s="516"/>
      <c r="BK905" s="516"/>
    </row>
    <row r="906" spans="1:63" ht="14.25" customHeight="1" x14ac:dyDescent="0.25">
      <c r="A906" s="429"/>
      <c r="B906" s="656"/>
      <c r="C906" s="660"/>
      <c r="D906" s="516"/>
      <c r="E906" s="562"/>
      <c r="F906" s="657"/>
      <c r="G906" s="657"/>
      <c r="H906" s="657"/>
      <c r="I906" s="562"/>
      <c r="J906" s="160"/>
      <c r="K906" s="159"/>
      <c r="L906" s="649"/>
      <c r="M906" s="649"/>
      <c r="N906" s="650"/>
      <c r="O906" s="651"/>
      <c r="P906" s="651"/>
      <c r="Q906" s="651"/>
      <c r="R906" s="649"/>
      <c r="S906" s="73"/>
      <c r="T906" s="162">
        <f>IFERROR(VLOOKUP($S906,TABLAS!$A$10:$B$14,2,FALSE),0)</f>
        <v>0</v>
      </c>
      <c r="U906" s="652"/>
      <c r="V906" s="647"/>
      <c r="W906" s="647"/>
      <c r="X906" s="493"/>
      <c r="Y906" s="63"/>
      <c r="Z906" s="63"/>
      <c r="AA906" s="63"/>
      <c r="AB906" s="63"/>
      <c r="AC906" s="63"/>
      <c r="AD906" s="63"/>
      <c r="AE906" s="63"/>
      <c r="AF906" s="63"/>
      <c r="AG906" s="63"/>
      <c r="AH906" s="63"/>
      <c r="AI906" s="63"/>
      <c r="AJ906" s="63"/>
      <c r="AK906" s="63"/>
      <c r="AL906" s="63" t="str">
        <f>IFERROR(VLOOKUP(AB906,CONTROLES!$A$5:$Y$297,2,FALSE),"")</f>
        <v/>
      </c>
      <c r="AM906" s="63"/>
      <c r="AN906" s="63"/>
      <c r="AO906" s="163" t="str">
        <f>IFERROR(VLOOKUP(Y906,CONTROLES!$A$6:$Y$25,24,FALSE),"")</f>
        <v/>
      </c>
      <c r="AP906" s="163" t="str">
        <f>IFERROR(VLOOKUP(Z906,CONTROLES!$A$6:$Y$25,24,FALSE),"")</f>
        <v/>
      </c>
      <c r="AQ906" s="163" t="str">
        <f>IFERROR(VLOOKUP(AA906,CONTROLES!$A$6:$Y$25,24,FALSE),"")</f>
        <v/>
      </c>
      <c r="AR906" s="163" t="str">
        <f>IFERROR(VLOOKUP(AB906,CONTROLES!$A$6:$Y$25,24,FALSE),"")</f>
        <v/>
      </c>
      <c r="AS906" s="72" t="str">
        <f>IFERROR(VLOOKUP(Y906,CONTROLES!$A$6:$Y$25,5,FALSE),"")</f>
        <v/>
      </c>
      <c r="AT906" s="72" t="str">
        <f>IFERROR(VLOOKUP(Z906,CONTROLES!$A$6:$Y$25,5,FALSE),"")</f>
        <v/>
      </c>
      <c r="AU906" s="72" t="str">
        <f>IFERROR(VLOOKUP(AA906,CONTROLES!$A$6:$Y$25,5,FALSE),"")</f>
        <v/>
      </c>
      <c r="AV906" s="72" t="str">
        <f>IFERROR(VLOOKUP(AB906,CONTROLES!$A$6:$Y$25,5,FALSE),"")</f>
        <v/>
      </c>
      <c r="AW906" s="143">
        <f t="shared" si="330"/>
        <v>0</v>
      </c>
      <c r="AX906" s="143">
        <f t="shared" si="331"/>
        <v>0</v>
      </c>
      <c r="AY906" s="653"/>
      <c r="AZ906" s="510"/>
      <c r="BA906" s="648"/>
      <c r="BB906" s="508"/>
      <c r="BC906" s="510"/>
      <c r="BD906" s="512"/>
      <c r="BE906" s="493"/>
      <c r="BF906" s="644"/>
      <c r="BG906" s="645"/>
      <c r="BH906" s="646"/>
      <c r="BI906" s="514"/>
      <c r="BJ906" s="516"/>
      <c r="BK906" s="516"/>
    </row>
    <row r="907" spans="1:63" ht="14.25" customHeight="1" x14ac:dyDescent="0.25">
      <c r="A907" s="564">
        <f>A900+1</f>
        <v>129</v>
      </c>
      <c r="B907" s="565" t="s">
        <v>1023</v>
      </c>
      <c r="C907" s="595" t="s">
        <v>534</v>
      </c>
      <c r="D907" s="475" t="s">
        <v>1024</v>
      </c>
      <c r="E907" s="476" t="s">
        <v>1025</v>
      </c>
      <c r="F907" s="636" t="s">
        <v>132</v>
      </c>
      <c r="G907" s="636" t="s">
        <v>133</v>
      </c>
      <c r="H907" s="636" t="s">
        <v>134</v>
      </c>
      <c r="I907" s="476" t="s">
        <v>1026</v>
      </c>
      <c r="J907" s="346">
        <v>1</v>
      </c>
      <c r="K907" s="347" t="s">
        <v>1027</v>
      </c>
      <c r="L907" s="595" t="s">
        <v>1028</v>
      </c>
      <c r="M907" s="595" t="s">
        <v>370</v>
      </c>
      <c r="N907" s="622" t="s">
        <v>613</v>
      </c>
      <c r="O907" s="477" t="s">
        <v>614</v>
      </c>
      <c r="P907" s="477" t="s">
        <v>1029</v>
      </c>
      <c r="Q907" s="477" t="s">
        <v>1030</v>
      </c>
      <c r="R907" s="595" t="s">
        <v>625</v>
      </c>
      <c r="S907" s="348" t="s">
        <v>146</v>
      </c>
      <c r="T907" s="348">
        <f>IFERROR(VLOOKUP($S907,TABLAS!$A$10:$B$14,2,FALSE),0)</f>
        <v>3</v>
      </c>
      <c r="U907" s="477" t="s">
        <v>211</v>
      </c>
      <c r="V907" s="524">
        <f>IFERROR(VLOOKUP($U907,#REF!,2,FALSE),0)</f>
        <v>0</v>
      </c>
      <c r="W907" s="524">
        <f>MAX($T907:$T913)*V907</f>
        <v>0</v>
      </c>
      <c r="X907" s="526" t="b">
        <f>IF(OR(W907="11",W907="12",W907="21",W907="22",W907="31"),"BAJO",IF(OR(W907="13",W907="23",W907="32",W907="41"),"LEVE",IF(OR(W907="14",W907="15",W907="24",W907="33",W907="43",W907="42",W907="52",W907="51"),"MODERADO",IF(OR(W907="25",W907="34",W907="35",W907="44",W907="45",W907="53",W907="54",W907="55"),"IMPORTANTE"))))</f>
        <v>0</v>
      </c>
      <c r="Y907" s="349">
        <v>4</v>
      </c>
      <c r="Z907" s="349"/>
      <c r="AA907" s="349"/>
      <c r="AB907" s="349"/>
      <c r="AC907" s="349"/>
      <c r="AD907" s="349"/>
      <c r="AE907" s="349"/>
      <c r="AF907" s="349"/>
      <c r="AG907" s="349"/>
      <c r="AH907" s="349"/>
      <c r="AI907" s="349"/>
      <c r="AJ907" s="349"/>
      <c r="AK907" s="349"/>
      <c r="AL907" s="349" t="str">
        <f>IFERROR(VLOOKUP(AB907,CONTROLES!$A$5:$Y$297,2,FALSE),"")</f>
        <v/>
      </c>
      <c r="AM907" s="349"/>
      <c r="AN907" s="349"/>
      <c r="AO907" s="350">
        <f>IFERROR(VLOOKUP(Y907,CONTROLES!$A$6:$Y$25,24,FALSE),"")</f>
        <v>0.71249999999999991</v>
      </c>
      <c r="AP907" s="350" t="str">
        <f>IFERROR(VLOOKUP(Z907,CONTROLES!$A$6:$Y$25,24,FALSE),"")</f>
        <v/>
      </c>
      <c r="AQ907" s="350" t="str">
        <f>IFERROR(VLOOKUP(AA907,CONTROLES!$A$6:$Y$25,24,FALSE),"")</f>
        <v/>
      </c>
      <c r="AR907" s="350" t="str">
        <f>IFERROR(VLOOKUP(AB907,CONTROLES!$A$6:$Y$25,24,FALSE),"")</f>
        <v/>
      </c>
      <c r="AS907" s="349" t="str">
        <f>IFERROR(VLOOKUP(Y907,CONTROLES!$A$6:$Y$25,5,FALSE),"")</f>
        <v>Probabilidad</v>
      </c>
      <c r="AT907" s="349" t="str">
        <f>IFERROR(VLOOKUP(Z907,CONTROLES!$A$6:$Y$25,5,FALSE),"")</f>
        <v/>
      </c>
      <c r="AU907" s="349" t="str">
        <f>IFERROR(VLOOKUP(AA907,CONTROLES!$A$6:$Y$25,5,FALSE),"")</f>
        <v/>
      </c>
      <c r="AV907" s="349" t="str">
        <f>IFERROR(VLOOKUP(AB907,CONTROLES!$A$6:$Y$25,5,FALSE),"")</f>
        <v/>
      </c>
      <c r="AW907" s="351">
        <f t="shared" si="330"/>
        <v>0.71249999999999991</v>
      </c>
      <c r="AX907" s="351">
        <f t="shared" si="331"/>
        <v>0</v>
      </c>
      <c r="AY907" s="528" t="str">
        <f>IF(MAX(AX907:AX913)&gt;MAX(BF907:BF913),"Consecuencia",IF(MAX(AX907:AX913)&gt;MAX(BF907:BF913),"Probabilidad",""))</f>
        <v/>
      </c>
      <c r="AZ907" s="460">
        <f>IF(AY907="Probabilidad",MAX(BF907:BF913),MAX(AX907:AX913))</f>
        <v>0</v>
      </c>
      <c r="BA907" s="456" t="str" cm="1">
        <f t="array" ref="BA907">IF(OR(AY907="Consecuencia",AY907="Probabilidad"),IF(AZ907&lt;CONTROLES!$AA$16:$AB$16,IF(AND(AZ907&gt;=CONTROLES!$AA$15,AZ907&lt;CONTROLES!$AB$15),CONTROLES!$AC$15,IF(AND(AZ907&gt;=CONTROLES!$AA$14,AZ907&lt;CONTROLES!$AB$14),CONTROLES!$AC$14,IF(AND(AZ907&gt;=CONTROLES!$AA$13,AZ907&lt;CONTROLES!$AB$13),CONTROLES!$AC$13,IF(AND(AZ907&gt;=CONTROLES!$AA$12,AZ907&lt;=CONTROLES!$AB$12),CONTROLES!$AC$12))))),"")</f>
        <v/>
      </c>
      <c r="BB907" s="458" t="s">
        <v>144</v>
      </c>
      <c r="BC907" s="460">
        <f>VLOOKUP(BB907,TABLAS!$A$10:$B$14,2,FALSE)</f>
        <v>5</v>
      </c>
      <c r="BD907" s="462" t="s">
        <v>211</v>
      </c>
      <c r="BE907" s="526">
        <f>VLOOKUP(BD907,TABLAS!$A$2:$B$6,2,FALSE)</f>
        <v>2</v>
      </c>
      <c r="BF907" s="618" t="str">
        <f>BC907&amp;BE907</f>
        <v>52</v>
      </c>
      <c r="BG907" s="620" t="str">
        <f>IF(OR(BF907="11",BF907="12",BF907="21",BF907="22",BF907="31"),"BAJO",IF(OR(BF907="13",BF907="23",BF907="32",BF907="41"),"LEVE",IF(OR(BF907="14",BF907="15",BF907="24",BF907="33",BF907="43",BF907="42",BF907="52",BF907="51"),"MODERADO",IF(OR(BF907="25",BF907="34",BF907="35",BF907="44",BF907="45",BF907="53",BF907="54",BF907="55"),"IMPORTANTE",""))))</f>
        <v>MODERADO</v>
      </c>
      <c r="BH907" s="491" t="s">
        <v>148</v>
      </c>
      <c r="BI907" s="530" t="s">
        <v>189</v>
      </c>
      <c r="BJ907" s="475" t="str">
        <f>IF(BH907="SI","NO","SI")</f>
        <v>NO</v>
      </c>
      <c r="BK907" s="475"/>
    </row>
    <row r="908" spans="1:63" ht="14.25" customHeight="1" x14ac:dyDescent="0.25">
      <c r="A908" s="564"/>
      <c r="B908" s="566"/>
      <c r="C908" s="595"/>
      <c r="D908" s="475"/>
      <c r="E908" s="481"/>
      <c r="F908" s="636"/>
      <c r="G908" s="636"/>
      <c r="H908" s="636"/>
      <c r="I908" s="481"/>
      <c r="J908" s="346"/>
      <c r="K908" s="347"/>
      <c r="L908" s="595"/>
      <c r="M908" s="595"/>
      <c r="N908" s="622"/>
      <c r="O908" s="477"/>
      <c r="P908" s="477"/>
      <c r="Q908" s="477"/>
      <c r="R908" s="595"/>
      <c r="S908" s="348"/>
      <c r="T908" s="348">
        <f>IFERROR(VLOOKUP($S908,TABLAS!$A$10:$B$14,2,FALSE),0)</f>
        <v>0</v>
      </c>
      <c r="U908" s="477"/>
      <c r="V908" s="524"/>
      <c r="W908" s="524"/>
      <c r="X908" s="526"/>
      <c r="Y908" s="349"/>
      <c r="Z908" s="349"/>
      <c r="AA908" s="349"/>
      <c r="AB908" s="349"/>
      <c r="AC908" s="349"/>
      <c r="AD908" s="349"/>
      <c r="AE908" s="349"/>
      <c r="AF908" s="349"/>
      <c r="AG908" s="349"/>
      <c r="AH908" s="349"/>
      <c r="AI908" s="349"/>
      <c r="AJ908" s="349"/>
      <c r="AK908" s="349"/>
      <c r="AL908" s="349" t="str">
        <f>IFERROR(VLOOKUP(AB908,CONTROLES!$A$5:$Y$297,2,FALSE),"")</f>
        <v/>
      </c>
      <c r="AM908" s="349"/>
      <c r="AN908" s="349"/>
      <c r="AO908" s="350" t="str">
        <f>IFERROR(VLOOKUP(Y908,CONTROLES!$A$6:$Y$25,24,FALSE),"")</f>
        <v/>
      </c>
      <c r="AP908" s="350" t="str">
        <f>IFERROR(VLOOKUP(Z908,CONTROLES!$A$6:$Y$25,24,FALSE),"")</f>
        <v/>
      </c>
      <c r="AQ908" s="350" t="str">
        <f>IFERROR(VLOOKUP(AA908,CONTROLES!$A$6:$Y$25,24,FALSE),"")</f>
        <v/>
      </c>
      <c r="AR908" s="350" t="str">
        <f>IFERROR(VLOOKUP(AB908,CONTROLES!$A$6:$Y$25,24,FALSE),"")</f>
        <v/>
      </c>
      <c r="AS908" s="349" t="str">
        <f>IFERROR(VLOOKUP(Y908,CONTROLES!$A$6:$Y$25,5,FALSE),"")</f>
        <v/>
      </c>
      <c r="AT908" s="349" t="str">
        <f>IFERROR(VLOOKUP(Z908,CONTROLES!$A$6:$Y$25,5,FALSE),"")</f>
        <v/>
      </c>
      <c r="AU908" s="349" t="str">
        <f>IFERROR(VLOOKUP(AA908,CONTROLES!$A$6:$Y$25,5,FALSE),"")</f>
        <v/>
      </c>
      <c r="AV908" s="349" t="str">
        <f>IFERROR(VLOOKUP(AB908,CONTROLES!$A$6:$Y$25,5,FALSE),"")</f>
        <v/>
      </c>
      <c r="AW908" s="351">
        <f t="shared" si="330"/>
        <v>0</v>
      </c>
      <c r="AX908" s="351">
        <f t="shared" si="331"/>
        <v>0</v>
      </c>
      <c r="AY908" s="529"/>
      <c r="AZ908" s="460"/>
      <c r="BA908" s="457"/>
      <c r="BB908" s="458"/>
      <c r="BC908" s="460"/>
      <c r="BD908" s="462"/>
      <c r="BE908" s="526"/>
      <c r="BF908" s="619"/>
      <c r="BG908" s="620"/>
      <c r="BH908" s="492"/>
      <c r="BI908" s="530"/>
      <c r="BJ908" s="475"/>
      <c r="BK908" s="475"/>
    </row>
    <row r="909" spans="1:63" ht="14.25" customHeight="1" x14ac:dyDescent="0.25">
      <c r="A909" s="564"/>
      <c r="B909" s="566"/>
      <c r="C909" s="595"/>
      <c r="D909" s="475"/>
      <c r="E909" s="481"/>
      <c r="F909" s="636"/>
      <c r="G909" s="636"/>
      <c r="H909" s="636"/>
      <c r="I909" s="481"/>
      <c r="J909" s="346"/>
      <c r="K909" s="347"/>
      <c r="L909" s="595"/>
      <c r="M909" s="595"/>
      <c r="N909" s="622"/>
      <c r="O909" s="477"/>
      <c r="P909" s="477"/>
      <c r="Q909" s="477"/>
      <c r="R909" s="595"/>
      <c r="S909" s="348"/>
      <c r="T909" s="348">
        <f>IFERROR(VLOOKUP($S909,TABLAS!$A$10:$B$14,2,FALSE),0)</f>
        <v>0</v>
      </c>
      <c r="U909" s="477"/>
      <c r="V909" s="524"/>
      <c r="W909" s="524"/>
      <c r="X909" s="526"/>
      <c r="Y909" s="349"/>
      <c r="Z909" s="349"/>
      <c r="AA909" s="349"/>
      <c r="AB909" s="349"/>
      <c r="AC909" s="349"/>
      <c r="AD909" s="349"/>
      <c r="AE909" s="349"/>
      <c r="AF909" s="349"/>
      <c r="AG909" s="349"/>
      <c r="AH909" s="349"/>
      <c r="AI909" s="349"/>
      <c r="AJ909" s="349"/>
      <c r="AK909" s="349"/>
      <c r="AL909" s="349" t="str">
        <f>IFERROR(VLOOKUP(AB909,CONTROLES!$A$5:$Y$297,2,FALSE),"")</f>
        <v/>
      </c>
      <c r="AM909" s="349"/>
      <c r="AN909" s="349"/>
      <c r="AO909" s="350" t="str">
        <f>IFERROR(VLOOKUP(Y909,CONTROLES!$A$6:$Y$25,24,FALSE),"")</f>
        <v/>
      </c>
      <c r="AP909" s="350" t="str">
        <f>IFERROR(VLOOKUP(Z909,CONTROLES!$A$6:$Y$25,24,FALSE),"")</f>
        <v/>
      </c>
      <c r="AQ909" s="350" t="str">
        <f>IFERROR(VLOOKUP(AA909,CONTROLES!$A$6:$Y$25,24,FALSE),"")</f>
        <v/>
      </c>
      <c r="AR909" s="350" t="str">
        <f>IFERROR(VLOOKUP(AB909,CONTROLES!$A$6:$Y$25,24,FALSE),"")</f>
        <v/>
      </c>
      <c r="AS909" s="349" t="str">
        <f>IFERROR(VLOOKUP(Y909,CONTROLES!$A$6:$Y$25,5,FALSE),"")</f>
        <v/>
      </c>
      <c r="AT909" s="349" t="str">
        <f>IFERROR(VLOOKUP(Z909,CONTROLES!$A$6:$Y$25,5,FALSE),"")</f>
        <v/>
      </c>
      <c r="AU909" s="349" t="str">
        <f>IFERROR(VLOOKUP(AA909,CONTROLES!$A$6:$Y$25,5,FALSE),"")</f>
        <v/>
      </c>
      <c r="AV909" s="349" t="str">
        <f>IFERROR(VLOOKUP(AB909,CONTROLES!$A$6:$Y$25,5,FALSE),"")</f>
        <v/>
      </c>
      <c r="AW909" s="351">
        <f t="shared" ref="AW909:AW972" si="332">IFERROR(AVERAGEIFS(AO909:AR909,AS909:AV909,"Probabilidad"),0)</f>
        <v>0</v>
      </c>
      <c r="AX909" s="351">
        <f t="shared" ref="AX909:AX972" si="333">IFERROR(AVERAGEIFS(AO909:AR909,AS909:AV909,"Consecuencia"),0)</f>
        <v>0</v>
      </c>
      <c r="AY909" s="529"/>
      <c r="AZ909" s="460"/>
      <c r="BA909" s="457"/>
      <c r="BB909" s="458"/>
      <c r="BC909" s="460"/>
      <c r="BD909" s="462"/>
      <c r="BE909" s="526"/>
      <c r="BF909" s="619"/>
      <c r="BG909" s="620"/>
      <c r="BH909" s="492"/>
      <c r="BI909" s="530"/>
      <c r="BJ909" s="475"/>
      <c r="BK909" s="475"/>
    </row>
    <row r="910" spans="1:63" ht="14.25" customHeight="1" x14ac:dyDescent="0.25">
      <c r="A910" s="564"/>
      <c r="B910" s="566"/>
      <c r="C910" s="595"/>
      <c r="D910" s="475"/>
      <c r="E910" s="481"/>
      <c r="F910" s="636"/>
      <c r="G910" s="636"/>
      <c r="H910" s="636"/>
      <c r="I910" s="481"/>
      <c r="J910" s="346"/>
      <c r="K910" s="347"/>
      <c r="L910" s="595"/>
      <c r="M910" s="595"/>
      <c r="N910" s="622"/>
      <c r="O910" s="477"/>
      <c r="P910" s="477"/>
      <c r="Q910" s="477"/>
      <c r="R910" s="595"/>
      <c r="S910" s="348"/>
      <c r="T910" s="348">
        <f>IFERROR(VLOOKUP($S910,TABLAS!$A$10:$B$14,2,FALSE),0)</f>
        <v>0</v>
      </c>
      <c r="U910" s="477"/>
      <c r="V910" s="524"/>
      <c r="W910" s="524"/>
      <c r="X910" s="526"/>
      <c r="Y910" s="349"/>
      <c r="Z910" s="349"/>
      <c r="AA910" s="349"/>
      <c r="AB910" s="349"/>
      <c r="AC910" s="349"/>
      <c r="AD910" s="349"/>
      <c r="AE910" s="349"/>
      <c r="AF910" s="349"/>
      <c r="AG910" s="349"/>
      <c r="AH910" s="349"/>
      <c r="AI910" s="349"/>
      <c r="AJ910" s="349"/>
      <c r="AK910" s="349"/>
      <c r="AL910" s="349" t="str">
        <f>IFERROR(VLOOKUP(AB910,CONTROLES!$A$5:$Y$297,2,FALSE),"")</f>
        <v/>
      </c>
      <c r="AM910" s="349"/>
      <c r="AN910" s="349"/>
      <c r="AO910" s="350" t="str">
        <f>IFERROR(VLOOKUP(Y910,CONTROLES!$A$6:$Y$25,24,FALSE),"")</f>
        <v/>
      </c>
      <c r="AP910" s="350" t="str">
        <f>IFERROR(VLOOKUP(Z910,CONTROLES!$A$6:$Y$25,24,FALSE),"")</f>
        <v/>
      </c>
      <c r="AQ910" s="350" t="str">
        <f>IFERROR(VLOOKUP(AA910,CONTROLES!$A$6:$Y$25,24,FALSE),"")</f>
        <v/>
      </c>
      <c r="AR910" s="350" t="str">
        <f>IFERROR(VLOOKUP(AB910,CONTROLES!$A$6:$Y$25,24,FALSE),"")</f>
        <v/>
      </c>
      <c r="AS910" s="349" t="str">
        <f>IFERROR(VLOOKUP(Y910,CONTROLES!$A$6:$Y$25,5,FALSE),"")</f>
        <v/>
      </c>
      <c r="AT910" s="349" t="str">
        <f>IFERROR(VLOOKUP(Z910,CONTROLES!$A$6:$Y$25,5,FALSE),"")</f>
        <v/>
      </c>
      <c r="AU910" s="349" t="str">
        <f>IFERROR(VLOOKUP(AA910,CONTROLES!$A$6:$Y$25,5,FALSE),"")</f>
        <v/>
      </c>
      <c r="AV910" s="349" t="str">
        <f>IFERROR(VLOOKUP(AB910,CONTROLES!$A$6:$Y$25,5,FALSE),"")</f>
        <v/>
      </c>
      <c r="AW910" s="351">
        <f t="shared" si="332"/>
        <v>0</v>
      </c>
      <c r="AX910" s="351">
        <f t="shared" si="333"/>
        <v>0</v>
      </c>
      <c r="AY910" s="529"/>
      <c r="AZ910" s="460"/>
      <c r="BA910" s="457"/>
      <c r="BB910" s="458"/>
      <c r="BC910" s="460"/>
      <c r="BD910" s="462"/>
      <c r="BE910" s="526"/>
      <c r="BF910" s="619"/>
      <c r="BG910" s="620"/>
      <c r="BH910" s="492"/>
      <c r="BI910" s="530"/>
      <c r="BJ910" s="475"/>
      <c r="BK910" s="475"/>
    </row>
    <row r="911" spans="1:63" ht="14.25" customHeight="1" x14ac:dyDescent="0.25">
      <c r="A911" s="564"/>
      <c r="B911" s="566"/>
      <c r="C911" s="595"/>
      <c r="D911" s="475"/>
      <c r="E911" s="481"/>
      <c r="F911" s="636"/>
      <c r="G911" s="636"/>
      <c r="H911" s="636"/>
      <c r="I911" s="481"/>
      <c r="J911" s="346"/>
      <c r="K911" s="347"/>
      <c r="L911" s="595"/>
      <c r="M911" s="595"/>
      <c r="N911" s="622"/>
      <c r="O911" s="477"/>
      <c r="P911" s="477"/>
      <c r="Q911" s="477"/>
      <c r="R911" s="595"/>
      <c r="S911" s="348"/>
      <c r="T911" s="348">
        <f>IFERROR(VLOOKUP($S911,TABLAS!$A$10:$B$14,2,FALSE),0)</f>
        <v>0</v>
      </c>
      <c r="U911" s="477"/>
      <c r="V911" s="524"/>
      <c r="W911" s="524"/>
      <c r="X911" s="526"/>
      <c r="Y911" s="349"/>
      <c r="Z911" s="349"/>
      <c r="AA911" s="349"/>
      <c r="AB911" s="349"/>
      <c r="AC911" s="349"/>
      <c r="AD911" s="349"/>
      <c r="AE911" s="349"/>
      <c r="AF911" s="349"/>
      <c r="AG911" s="349"/>
      <c r="AH911" s="349"/>
      <c r="AI911" s="349"/>
      <c r="AJ911" s="349"/>
      <c r="AK911" s="349"/>
      <c r="AL911" s="349" t="str">
        <f>IFERROR(VLOOKUP(AB911,CONTROLES!$A$5:$Y$297,2,FALSE),"")</f>
        <v/>
      </c>
      <c r="AM911" s="349"/>
      <c r="AN911" s="349"/>
      <c r="AO911" s="350" t="str">
        <f>IFERROR(VLOOKUP(Y911,CONTROLES!$A$6:$Y$25,24,FALSE),"")</f>
        <v/>
      </c>
      <c r="AP911" s="350" t="str">
        <f>IFERROR(VLOOKUP(Z911,CONTROLES!$A$6:$Y$25,24,FALSE),"")</f>
        <v/>
      </c>
      <c r="AQ911" s="350" t="str">
        <f>IFERROR(VLOOKUP(AA911,CONTROLES!$A$6:$Y$25,24,FALSE),"")</f>
        <v/>
      </c>
      <c r="AR911" s="350" t="str">
        <f>IFERROR(VLOOKUP(AB911,CONTROLES!$A$6:$Y$25,24,FALSE),"")</f>
        <v/>
      </c>
      <c r="AS911" s="349" t="str">
        <f>IFERROR(VLOOKUP(Y911,CONTROLES!$A$6:$Y$25,5,FALSE),"")</f>
        <v/>
      </c>
      <c r="AT911" s="349" t="str">
        <f>IFERROR(VLOOKUP(Z911,CONTROLES!$A$6:$Y$25,5,FALSE),"")</f>
        <v/>
      </c>
      <c r="AU911" s="349" t="str">
        <f>IFERROR(VLOOKUP(AA911,CONTROLES!$A$6:$Y$25,5,FALSE),"")</f>
        <v/>
      </c>
      <c r="AV911" s="349" t="str">
        <f>IFERROR(VLOOKUP(AB911,CONTROLES!$A$6:$Y$25,5,FALSE),"")</f>
        <v/>
      </c>
      <c r="AW911" s="351">
        <f t="shared" si="332"/>
        <v>0</v>
      </c>
      <c r="AX911" s="351">
        <f t="shared" si="333"/>
        <v>0</v>
      </c>
      <c r="AY911" s="529"/>
      <c r="AZ911" s="460"/>
      <c r="BA911" s="457"/>
      <c r="BB911" s="458"/>
      <c r="BC911" s="460"/>
      <c r="BD911" s="462"/>
      <c r="BE911" s="526"/>
      <c r="BF911" s="619"/>
      <c r="BG911" s="620"/>
      <c r="BH911" s="492"/>
      <c r="BI911" s="530"/>
      <c r="BJ911" s="475"/>
      <c r="BK911" s="475"/>
    </row>
    <row r="912" spans="1:63" ht="14.25" customHeight="1" x14ac:dyDescent="0.25">
      <c r="A912" s="564"/>
      <c r="B912" s="566"/>
      <c r="C912" s="595"/>
      <c r="D912" s="475"/>
      <c r="E912" s="481"/>
      <c r="F912" s="636"/>
      <c r="G912" s="636"/>
      <c r="H912" s="636"/>
      <c r="I912" s="481"/>
      <c r="J912" s="346"/>
      <c r="K912" s="347"/>
      <c r="L912" s="595"/>
      <c r="M912" s="595"/>
      <c r="N912" s="622"/>
      <c r="O912" s="477"/>
      <c r="P912" s="477"/>
      <c r="Q912" s="477"/>
      <c r="R912" s="595"/>
      <c r="S912" s="348"/>
      <c r="T912" s="348">
        <f>IFERROR(VLOOKUP($S912,TABLAS!$A$10:$B$14,2,FALSE),0)</f>
        <v>0</v>
      </c>
      <c r="U912" s="477"/>
      <c r="V912" s="524"/>
      <c r="W912" s="524"/>
      <c r="X912" s="526"/>
      <c r="Y912" s="349"/>
      <c r="Z912" s="349"/>
      <c r="AA912" s="349"/>
      <c r="AB912" s="349"/>
      <c r="AC912" s="349"/>
      <c r="AD912" s="349"/>
      <c r="AE912" s="349"/>
      <c r="AF912" s="349"/>
      <c r="AG912" s="349"/>
      <c r="AH912" s="349"/>
      <c r="AI912" s="349"/>
      <c r="AJ912" s="349"/>
      <c r="AK912" s="349"/>
      <c r="AL912" s="349" t="str">
        <f>IFERROR(VLOOKUP(AB912,CONTROLES!$A$5:$Y$297,2,FALSE),"")</f>
        <v/>
      </c>
      <c r="AM912" s="349"/>
      <c r="AN912" s="349"/>
      <c r="AO912" s="350" t="str">
        <f>IFERROR(VLOOKUP(Y912,CONTROLES!$A$6:$Y$25,24,FALSE),"")</f>
        <v/>
      </c>
      <c r="AP912" s="350" t="str">
        <f>IFERROR(VLOOKUP(Z912,CONTROLES!$A$6:$Y$25,24,FALSE),"")</f>
        <v/>
      </c>
      <c r="AQ912" s="350" t="str">
        <f>IFERROR(VLOOKUP(AA912,CONTROLES!$A$6:$Y$25,24,FALSE),"")</f>
        <v/>
      </c>
      <c r="AR912" s="350" t="str">
        <f>IFERROR(VLOOKUP(AB912,CONTROLES!$A$6:$Y$25,24,FALSE),"")</f>
        <v/>
      </c>
      <c r="AS912" s="349" t="str">
        <f>IFERROR(VLOOKUP(Y912,CONTROLES!$A$6:$Y$25,5,FALSE),"")</f>
        <v/>
      </c>
      <c r="AT912" s="349" t="str">
        <f>IFERROR(VLOOKUP(Z912,CONTROLES!$A$6:$Y$25,5,FALSE),"")</f>
        <v/>
      </c>
      <c r="AU912" s="349" t="str">
        <f>IFERROR(VLOOKUP(AA912,CONTROLES!$A$6:$Y$25,5,FALSE),"")</f>
        <v/>
      </c>
      <c r="AV912" s="349" t="str">
        <f>IFERROR(VLOOKUP(AB912,CONTROLES!$A$6:$Y$25,5,FALSE),"")</f>
        <v/>
      </c>
      <c r="AW912" s="351">
        <f t="shared" si="332"/>
        <v>0</v>
      </c>
      <c r="AX912" s="351">
        <f t="shared" si="333"/>
        <v>0</v>
      </c>
      <c r="AY912" s="529"/>
      <c r="AZ912" s="460"/>
      <c r="BA912" s="457"/>
      <c r="BB912" s="458"/>
      <c r="BC912" s="460"/>
      <c r="BD912" s="462"/>
      <c r="BE912" s="526"/>
      <c r="BF912" s="619"/>
      <c r="BG912" s="620"/>
      <c r="BH912" s="492"/>
      <c r="BI912" s="530"/>
      <c r="BJ912" s="475"/>
      <c r="BK912" s="475"/>
    </row>
    <row r="913" spans="1:63" ht="14.25" customHeight="1" x14ac:dyDescent="0.25">
      <c r="A913" s="564"/>
      <c r="B913" s="567"/>
      <c r="C913" s="595"/>
      <c r="D913" s="475"/>
      <c r="E913" s="482"/>
      <c r="F913" s="636"/>
      <c r="G913" s="636"/>
      <c r="H913" s="636"/>
      <c r="I913" s="482"/>
      <c r="J913" s="346"/>
      <c r="K913" s="347"/>
      <c r="L913" s="595"/>
      <c r="M913" s="595"/>
      <c r="N913" s="622"/>
      <c r="O913" s="477"/>
      <c r="P913" s="477"/>
      <c r="Q913" s="477"/>
      <c r="R913" s="595"/>
      <c r="S913" s="348"/>
      <c r="T913" s="348">
        <f>IFERROR(VLOOKUP($S913,TABLAS!$A$10:$B$14,2,FALSE),0)</f>
        <v>0</v>
      </c>
      <c r="U913" s="477"/>
      <c r="V913" s="524"/>
      <c r="W913" s="524"/>
      <c r="X913" s="526"/>
      <c r="Y913" s="349"/>
      <c r="Z913" s="349"/>
      <c r="AA913" s="349"/>
      <c r="AB913" s="349"/>
      <c r="AC913" s="349"/>
      <c r="AD913" s="349"/>
      <c r="AE913" s="349"/>
      <c r="AF913" s="349"/>
      <c r="AG913" s="349"/>
      <c r="AH913" s="349"/>
      <c r="AI913" s="349"/>
      <c r="AJ913" s="349"/>
      <c r="AK913" s="349"/>
      <c r="AL913" s="349" t="str">
        <f>IFERROR(VLOOKUP(AB913,CONTROLES!$A$5:$Y$297,2,FALSE),"")</f>
        <v/>
      </c>
      <c r="AM913" s="349"/>
      <c r="AN913" s="349"/>
      <c r="AO913" s="350" t="str">
        <f>IFERROR(VLOOKUP(Y913,CONTROLES!$A$6:$Y$25,24,FALSE),"")</f>
        <v/>
      </c>
      <c r="AP913" s="350" t="str">
        <f>IFERROR(VLOOKUP(Z913,CONTROLES!$A$6:$Y$25,24,FALSE),"")</f>
        <v/>
      </c>
      <c r="AQ913" s="350" t="str">
        <f>IFERROR(VLOOKUP(AA913,CONTROLES!$A$6:$Y$25,24,FALSE),"")</f>
        <v/>
      </c>
      <c r="AR913" s="350" t="str">
        <f>IFERROR(VLOOKUP(AB913,CONTROLES!$A$6:$Y$25,24,FALSE),"")</f>
        <v/>
      </c>
      <c r="AS913" s="349" t="str">
        <f>IFERROR(VLOOKUP(Y913,CONTROLES!$A$6:$Y$25,5,FALSE),"")</f>
        <v/>
      </c>
      <c r="AT913" s="349" t="str">
        <f>IFERROR(VLOOKUP(Z913,CONTROLES!$A$6:$Y$25,5,FALSE),"")</f>
        <v/>
      </c>
      <c r="AU913" s="349" t="str">
        <f>IFERROR(VLOOKUP(AA913,CONTROLES!$A$6:$Y$25,5,FALSE),"")</f>
        <v/>
      </c>
      <c r="AV913" s="349" t="str">
        <f>IFERROR(VLOOKUP(AB913,CONTROLES!$A$6:$Y$25,5,FALSE),"")</f>
        <v/>
      </c>
      <c r="AW913" s="351">
        <f t="shared" si="332"/>
        <v>0</v>
      </c>
      <c r="AX913" s="351">
        <f t="shared" si="333"/>
        <v>0</v>
      </c>
      <c r="AY913" s="551"/>
      <c r="AZ913" s="460"/>
      <c r="BA913" s="552"/>
      <c r="BB913" s="458"/>
      <c r="BC913" s="460"/>
      <c r="BD913" s="462"/>
      <c r="BE913" s="526"/>
      <c r="BF913" s="630"/>
      <c r="BG913" s="620"/>
      <c r="BH913" s="554"/>
      <c r="BI913" s="530"/>
      <c r="BJ913" s="475"/>
      <c r="BK913" s="475"/>
    </row>
    <row r="914" spans="1:63" ht="14.25" customHeight="1" x14ac:dyDescent="0.25">
      <c r="A914" s="429">
        <f>A907+1</f>
        <v>130</v>
      </c>
      <c r="B914" s="654" t="s">
        <v>1031</v>
      </c>
      <c r="C914" s="649" t="s">
        <v>534</v>
      </c>
      <c r="D914" s="516" t="s">
        <v>1032</v>
      </c>
      <c r="E914" s="517"/>
      <c r="F914" s="657" t="s">
        <v>132</v>
      </c>
      <c r="G914" s="657" t="s">
        <v>133</v>
      </c>
      <c r="H914" s="657" t="s">
        <v>134</v>
      </c>
      <c r="I914" s="517"/>
      <c r="J914" s="160"/>
      <c r="K914" s="159"/>
      <c r="L914" s="649"/>
      <c r="M914" s="649" t="s">
        <v>160</v>
      </c>
      <c r="N914" s="650" t="s">
        <v>161</v>
      </c>
      <c r="O914" s="651" t="s">
        <v>162</v>
      </c>
      <c r="P914" s="651"/>
      <c r="Q914" s="651"/>
      <c r="R914" s="649" t="s">
        <v>243</v>
      </c>
      <c r="S914" s="73"/>
      <c r="T914" s="162">
        <f>IFERROR(VLOOKUP($S914,TABLAS!$A$10:$B$14,2,FALSE),0)</f>
        <v>0</v>
      </c>
      <c r="U914" s="652"/>
      <c r="V914" s="647">
        <f>IFERROR(VLOOKUP($U914,#REF!,2,FALSE),0)</f>
        <v>0</v>
      </c>
      <c r="W914" s="647">
        <f>MAX($T914:$T920)*V914</f>
        <v>0</v>
      </c>
      <c r="X914" s="493" t="b">
        <f>IF(OR(W914="11",W914="12",W914="21",W914="22",W914="31"),"BAJO",IF(OR(W914="13",W914="23",W914="32",W914="41"),"LEVE",IF(OR(W914="14",W914="15",W914="24",W914="33",W914="43",W914="42",W914="52",W914="51"),"MODERADO",IF(OR(W914="25",W914="34",W914="35",W914="44",W914="45",W914="53",W914="54",W914="55"),"IMPORTANTE"))))</f>
        <v>0</v>
      </c>
      <c r="Y914" s="63"/>
      <c r="Z914" s="63"/>
      <c r="AA914" s="63"/>
      <c r="AB914" s="63"/>
      <c r="AC914" s="63"/>
      <c r="AD914" s="63"/>
      <c r="AE914" s="63"/>
      <c r="AF914" s="63"/>
      <c r="AG914" s="63"/>
      <c r="AH914" s="63"/>
      <c r="AI914" s="63"/>
      <c r="AJ914" s="63"/>
      <c r="AK914" s="63"/>
      <c r="AL914" s="63" t="str">
        <f>IFERROR(VLOOKUP(AB914,CONTROLES!$A$5:$Y$297,2,FALSE),"")</f>
        <v/>
      </c>
      <c r="AM914" s="63"/>
      <c r="AN914" s="63"/>
      <c r="AO914" s="163" t="str">
        <f>IFERROR(VLOOKUP(Y914,CONTROLES!$A$6:$Y$25,24,FALSE),"")</f>
        <v/>
      </c>
      <c r="AP914" s="163" t="str">
        <f>IFERROR(VLOOKUP(Z914,CONTROLES!$A$6:$Y$25,24,FALSE),"")</f>
        <v/>
      </c>
      <c r="AQ914" s="163" t="str">
        <f>IFERROR(VLOOKUP(AA914,CONTROLES!$A$6:$Y$25,24,FALSE),"")</f>
        <v/>
      </c>
      <c r="AR914" s="163" t="str">
        <f>IFERROR(VLOOKUP(AB914,CONTROLES!$A$6:$Y$25,24,FALSE),"")</f>
        <v/>
      </c>
      <c r="AS914" s="72" t="str">
        <f>IFERROR(VLOOKUP(Y914,CONTROLES!$A$6:$Y$25,5,FALSE),"")</f>
        <v/>
      </c>
      <c r="AT914" s="72" t="str">
        <f>IFERROR(VLOOKUP(Z914,CONTROLES!$A$6:$Y$25,5,FALSE),"")</f>
        <v/>
      </c>
      <c r="AU914" s="72" t="str">
        <f>IFERROR(VLOOKUP(AA914,CONTROLES!$A$6:$Y$25,5,FALSE),"")</f>
        <v/>
      </c>
      <c r="AV914" s="72" t="str">
        <f>IFERROR(VLOOKUP(AB914,CONTROLES!$A$6:$Y$25,5,FALSE),"")</f>
        <v/>
      </c>
      <c r="AW914" s="143">
        <f t="shared" si="332"/>
        <v>0</v>
      </c>
      <c r="AX914" s="143">
        <f t="shared" si="333"/>
        <v>0</v>
      </c>
      <c r="AY914" s="522" t="str">
        <f>IF(MAX(AX914:AX920)&gt;MAX(BF914:BF920),"Consecuencia",IF(MAX(AX914:AX920)&gt;MAX(BF914:BF920),"Probabilidad",""))</f>
        <v/>
      </c>
      <c r="AZ914" s="510">
        <f>IF(AY914="Probabilidad",MAX(BF914:BF920),MAX(AX914:AX920))</f>
        <v>0</v>
      </c>
      <c r="BA914" s="506" t="str" cm="1">
        <f t="array" ref="BA914">IF(OR(AY914="Consecuencia",AY914="Probabilidad"),IF(AZ914&lt;CONTROLES!$AA$16:$AB$16,IF(AND(AZ914&gt;=CONTROLES!$AA$15,AZ914&lt;CONTROLES!$AB$15),CONTROLES!$AC$15,IF(AND(AZ914&gt;=CONTROLES!$AA$14,AZ914&lt;CONTROLES!$AB$14),CONTROLES!$AC$14,IF(AND(AZ914&gt;=CONTROLES!$AA$13,AZ914&lt;CONTROLES!$AB$13),CONTROLES!$AC$13,IF(AND(AZ914&gt;=CONTROLES!$AA$12,AZ914&lt;=CONTROLES!$AB$12),CONTROLES!$AC$12))))),"")</f>
        <v/>
      </c>
      <c r="BB914" s="508" t="s">
        <v>144</v>
      </c>
      <c r="BC914" s="510">
        <f>VLOOKUP(BB914,TABLAS!$A$10:$B$14,2,FALSE)</f>
        <v>5</v>
      </c>
      <c r="BD914" s="512" t="s">
        <v>211</v>
      </c>
      <c r="BE914" s="493">
        <f>VLOOKUP(BD914,TABLAS!$A$2:$B$6,2,FALSE)</f>
        <v>2</v>
      </c>
      <c r="BF914" s="642" t="str">
        <f>BC914&amp;BE914</f>
        <v>52</v>
      </c>
      <c r="BG914" s="645" t="str">
        <f>IF(OR(BF914="11",BF914="12",BF914="21",BF914="22",BF914="31"),"BAJO",IF(OR(BF914="13",BF914="23",BF914="32",BF914="41"),"LEVE",IF(OR(BF914="14",BF914="15",BF914="24",BF914="33",BF914="43",BF914="42",BF914="52",BF914="51"),"MODERADO",IF(OR(BF914="25",BF914="34",BF914="35",BF914="44",BF914="45",BF914="53",BF914="54",BF914="55"),"IMPORTANTE",""))))</f>
        <v>MODERADO</v>
      </c>
      <c r="BH914" s="532" t="s">
        <v>148</v>
      </c>
      <c r="BI914" s="514" t="s">
        <v>189</v>
      </c>
      <c r="BJ914" s="516" t="str">
        <f>IF(BH914="SI","NO","SI")</f>
        <v>NO</v>
      </c>
      <c r="BK914" s="516"/>
    </row>
    <row r="915" spans="1:63" ht="14.25" customHeight="1" x14ac:dyDescent="0.25">
      <c r="A915" s="429"/>
      <c r="B915" s="655"/>
      <c r="C915" s="649"/>
      <c r="D915" s="516"/>
      <c r="E915" s="563"/>
      <c r="F915" s="657"/>
      <c r="G915" s="657"/>
      <c r="H915" s="657"/>
      <c r="I915" s="563"/>
      <c r="J915" s="160"/>
      <c r="K915" s="159"/>
      <c r="L915" s="649"/>
      <c r="M915" s="649"/>
      <c r="N915" s="650"/>
      <c r="O915" s="651"/>
      <c r="P915" s="651"/>
      <c r="Q915" s="651"/>
      <c r="R915" s="649"/>
      <c r="S915" s="73"/>
      <c r="T915" s="162">
        <f>IFERROR(VLOOKUP($S915,TABLAS!$A$10:$B$14,2,FALSE),0)</f>
        <v>0</v>
      </c>
      <c r="U915" s="652"/>
      <c r="V915" s="647"/>
      <c r="W915" s="647"/>
      <c r="X915" s="493"/>
      <c r="Y915" s="63"/>
      <c r="Z915" s="63"/>
      <c r="AA915" s="63"/>
      <c r="AB915" s="63"/>
      <c r="AC915" s="63"/>
      <c r="AD915" s="63"/>
      <c r="AE915" s="63"/>
      <c r="AF915" s="63"/>
      <c r="AG915" s="63"/>
      <c r="AH915" s="63"/>
      <c r="AI915" s="63"/>
      <c r="AJ915" s="63"/>
      <c r="AK915" s="63"/>
      <c r="AL915" s="63" t="str">
        <f>IFERROR(VLOOKUP(AB915,CONTROLES!$A$5:$Y$297,2,FALSE),"")</f>
        <v/>
      </c>
      <c r="AM915" s="63"/>
      <c r="AN915" s="63"/>
      <c r="AO915" s="163" t="str">
        <f>IFERROR(VLOOKUP(Y915,CONTROLES!$A$6:$Y$25,24,FALSE),"")</f>
        <v/>
      </c>
      <c r="AP915" s="163" t="str">
        <f>IFERROR(VLOOKUP(Z915,CONTROLES!$A$6:$Y$25,24,FALSE),"")</f>
        <v/>
      </c>
      <c r="AQ915" s="163" t="str">
        <f>IFERROR(VLOOKUP(AA915,CONTROLES!$A$6:$Y$25,24,FALSE),"")</f>
        <v/>
      </c>
      <c r="AR915" s="163" t="str">
        <f>IFERROR(VLOOKUP(AB915,CONTROLES!$A$6:$Y$25,24,FALSE),"")</f>
        <v/>
      </c>
      <c r="AS915" s="72" t="str">
        <f>IFERROR(VLOOKUP(Y915,CONTROLES!$A$6:$Y$25,5,FALSE),"")</f>
        <v/>
      </c>
      <c r="AT915" s="72" t="str">
        <f>IFERROR(VLOOKUP(Z915,CONTROLES!$A$6:$Y$25,5,FALSE),"")</f>
        <v/>
      </c>
      <c r="AU915" s="72" t="str">
        <f>IFERROR(VLOOKUP(AA915,CONTROLES!$A$6:$Y$25,5,FALSE),"")</f>
        <v/>
      </c>
      <c r="AV915" s="72" t="str">
        <f>IFERROR(VLOOKUP(AB915,CONTROLES!$A$6:$Y$25,5,FALSE),"")</f>
        <v/>
      </c>
      <c r="AW915" s="143">
        <f t="shared" si="332"/>
        <v>0</v>
      </c>
      <c r="AX915" s="143">
        <f t="shared" si="333"/>
        <v>0</v>
      </c>
      <c r="AY915" s="523"/>
      <c r="AZ915" s="510"/>
      <c r="BA915" s="507"/>
      <c r="BB915" s="508"/>
      <c r="BC915" s="510"/>
      <c r="BD915" s="512"/>
      <c r="BE915" s="493"/>
      <c r="BF915" s="643"/>
      <c r="BG915" s="645"/>
      <c r="BH915" s="533"/>
      <c r="BI915" s="514"/>
      <c r="BJ915" s="516"/>
      <c r="BK915" s="516"/>
    </row>
    <row r="916" spans="1:63" ht="14.25" customHeight="1" x14ac:dyDescent="0.25">
      <c r="A916" s="429"/>
      <c r="B916" s="655"/>
      <c r="C916" s="649"/>
      <c r="D916" s="516"/>
      <c r="E916" s="563"/>
      <c r="F916" s="657"/>
      <c r="G916" s="657"/>
      <c r="H916" s="657"/>
      <c r="I916" s="563"/>
      <c r="J916" s="160"/>
      <c r="K916" s="159"/>
      <c r="L916" s="649"/>
      <c r="M916" s="649"/>
      <c r="N916" s="650"/>
      <c r="O916" s="651"/>
      <c r="P916" s="651"/>
      <c r="Q916" s="651"/>
      <c r="R916" s="649"/>
      <c r="S916" s="73"/>
      <c r="T916" s="162">
        <f>IFERROR(VLOOKUP($S916,TABLAS!$A$10:$B$14,2,FALSE),0)</f>
        <v>0</v>
      </c>
      <c r="U916" s="652"/>
      <c r="V916" s="647"/>
      <c r="W916" s="647"/>
      <c r="X916" s="493"/>
      <c r="Y916" s="63"/>
      <c r="Z916" s="63"/>
      <c r="AA916" s="63"/>
      <c r="AB916" s="63"/>
      <c r="AC916" s="63"/>
      <c r="AD916" s="63"/>
      <c r="AE916" s="63"/>
      <c r="AF916" s="63"/>
      <c r="AG916" s="63"/>
      <c r="AH916" s="63"/>
      <c r="AI916" s="63"/>
      <c r="AJ916" s="63"/>
      <c r="AK916" s="63"/>
      <c r="AL916" s="63" t="str">
        <f>IFERROR(VLOOKUP(AB916,CONTROLES!$A$5:$Y$297,2,FALSE),"")</f>
        <v/>
      </c>
      <c r="AM916" s="63"/>
      <c r="AN916" s="63"/>
      <c r="AO916" s="163" t="str">
        <f>IFERROR(VLOOKUP(Y916,CONTROLES!$A$6:$Y$25,24,FALSE),"")</f>
        <v/>
      </c>
      <c r="AP916" s="163" t="str">
        <f>IFERROR(VLOOKUP(Z916,CONTROLES!$A$6:$Y$25,24,FALSE),"")</f>
        <v/>
      </c>
      <c r="AQ916" s="163" t="str">
        <f>IFERROR(VLOOKUP(AA916,CONTROLES!$A$6:$Y$25,24,FALSE),"")</f>
        <v/>
      </c>
      <c r="AR916" s="163" t="str">
        <f>IFERROR(VLOOKUP(AB916,CONTROLES!$A$6:$Y$25,24,FALSE),"")</f>
        <v/>
      </c>
      <c r="AS916" s="72" t="str">
        <f>IFERROR(VLOOKUP(Y916,CONTROLES!$A$6:$Y$25,5,FALSE),"")</f>
        <v/>
      </c>
      <c r="AT916" s="72" t="str">
        <f>IFERROR(VLOOKUP(Z916,CONTROLES!$A$6:$Y$25,5,FALSE),"")</f>
        <v/>
      </c>
      <c r="AU916" s="72" t="str">
        <f>IFERROR(VLOOKUP(AA916,CONTROLES!$A$6:$Y$25,5,FALSE),"")</f>
        <v/>
      </c>
      <c r="AV916" s="72" t="str">
        <f>IFERROR(VLOOKUP(AB916,CONTROLES!$A$6:$Y$25,5,FALSE),"")</f>
        <v/>
      </c>
      <c r="AW916" s="143">
        <f t="shared" si="332"/>
        <v>0</v>
      </c>
      <c r="AX916" s="143">
        <f t="shared" si="333"/>
        <v>0</v>
      </c>
      <c r="AY916" s="523"/>
      <c r="AZ916" s="510"/>
      <c r="BA916" s="507"/>
      <c r="BB916" s="508"/>
      <c r="BC916" s="510"/>
      <c r="BD916" s="512"/>
      <c r="BE916" s="493"/>
      <c r="BF916" s="643"/>
      <c r="BG916" s="645"/>
      <c r="BH916" s="533"/>
      <c r="BI916" s="514"/>
      <c r="BJ916" s="516"/>
      <c r="BK916" s="516"/>
    </row>
    <row r="917" spans="1:63" ht="14.25" customHeight="1" x14ac:dyDescent="0.25">
      <c r="A917" s="429"/>
      <c r="B917" s="655"/>
      <c r="C917" s="649"/>
      <c r="D917" s="516"/>
      <c r="E917" s="563"/>
      <c r="F917" s="657"/>
      <c r="G917" s="657"/>
      <c r="H917" s="657"/>
      <c r="I917" s="563"/>
      <c r="J917" s="160"/>
      <c r="K917" s="159"/>
      <c r="L917" s="649"/>
      <c r="M917" s="649"/>
      <c r="N917" s="650"/>
      <c r="O917" s="651"/>
      <c r="P917" s="651"/>
      <c r="Q917" s="651"/>
      <c r="R917" s="649"/>
      <c r="S917" s="73"/>
      <c r="T917" s="162">
        <f>IFERROR(VLOOKUP($S917,TABLAS!$A$10:$B$14,2,FALSE),0)</f>
        <v>0</v>
      </c>
      <c r="U917" s="652"/>
      <c r="V917" s="647"/>
      <c r="W917" s="647"/>
      <c r="X917" s="493"/>
      <c r="Y917" s="63"/>
      <c r="Z917" s="63"/>
      <c r="AA917" s="63"/>
      <c r="AB917" s="63"/>
      <c r="AC917" s="63"/>
      <c r="AD917" s="63"/>
      <c r="AE917" s="63"/>
      <c r="AF917" s="63"/>
      <c r="AG917" s="63"/>
      <c r="AH917" s="63"/>
      <c r="AI917" s="63"/>
      <c r="AJ917" s="63"/>
      <c r="AK917" s="63"/>
      <c r="AL917" s="63" t="str">
        <f>IFERROR(VLOOKUP(AB917,CONTROLES!$A$5:$Y$297,2,FALSE),"")</f>
        <v/>
      </c>
      <c r="AM917" s="63"/>
      <c r="AN917" s="63"/>
      <c r="AO917" s="163" t="str">
        <f>IFERROR(VLOOKUP(Y917,CONTROLES!$A$6:$Y$25,24,FALSE),"")</f>
        <v/>
      </c>
      <c r="AP917" s="163" t="str">
        <f>IFERROR(VLOOKUP(Z917,CONTROLES!$A$6:$Y$25,24,FALSE),"")</f>
        <v/>
      </c>
      <c r="AQ917" s="163" t="str">
        <f>IFERROR(VLOOKUP(AA917,CONTROLES!$A$6:$Y$25,24,FALSE),"")</f>
        <v/>
      </c>
      <c r="AR917" s="163" t="str">
        <f>IFERROR(VLOOKUP(AB917,CONTROLES!$A$6:$Y$25,24,FALSE),"")</f>
        <v/>
      </c>
      <c r="AS917" s="72" t="str">
        <f>IFERROR(VLOOKUP(Y917,CONTROLES!$A$6:$Y$25,5,FALSE),"")</f>
        <v/>
      </c>
      <c r="AT917" s="72" t="str">
        <f>IFERROR(VLOOKUP(Z917,CONTROLES!$A$6:$Y$25,5,FALSE),"")</f>
        <v/>
      </c>
      <c r="AU917" s="72" t="str">
        <f>IFERROR(VLOOKUP(AA917,CONTROLES!$A$6:$Y$25,5,FALSE),"")</f>
        <v/>
      </c>
      <c r="AV917" s="72" t="str">
        <f>IFERROR(VLOOKUP(AB917,CONTROLES!$A$6:$Y$25,5,FALSE),"")</f>
        <v/>
      </c>
      <c r="AW917" s="143">
        <f t="shared" si="332"/>
        <v>0</v>
      </c>
      <c r="AX917" s="143">
        <f t="shared" si="333"/>
        <v>0</v>
      </c>
      <c r="AY917" s="523"/>
      <c r="AZ917" s="510"/>
      <c r="BA917" s="507"/>
      <c r="BB917" s="508"/>
      <c r="BC917" s="510"/>
      <c r="BD917" s="512"/>
      <c r="BE917" s="493"/>
      <c r="BF917" s="643"/>
      <c r="BG917" s="645"/>
      <c r="BH917" s="533"/>
      <c r="BI917" s="514"/>
      <c r="BJ917" s="516"/>
      <c r="BK917" s="516"/>
    </row>
    <row r="918" spans="1:63" ht="14.25" customHeight="1" x14ac:dyDescent="0.25">
      <c r="A918" s="429"/>
      <c r="B918" s="655"/>
      <c r="C918" s="649"/>
      <c r="D918" s="516"/>
      <c r="E918" s="563"/>
      <c r="F918" s="657"/>
      <c r="G918" s="657"/>
      <c r="H918" s="657"/>
      <c r="I918" s="563"/>
      <c r="J918" s="160"/>
      <c r="K918" s="159"/>
      <c r="L918" s="649"/>
      <c r="M918" s="649"/>
      <c r="N918" s="650"/>
      <c r="O918" s="651"/>
      <c r="P918" s="651"/>
      <c r="Q918" s="651"/>
      <c r="R918" s="649"/>
      <c r="S918" s="73"/>
      <c r="T918" s="162">
        <f>IFERROR(VLOOKUP($S918,TABLAS!$A$10:$B$14,2,FALSE),0)</f>
        <v>0</v>
      </c>
      <c r="U918" s="652"/>
      <c r="V918" s="647"/>
      <c r="W918" s="647"/>
      <c r="X918" s="493"/>
      <c r="Y918" s="63"/>
      <c r="Z918" s="63"/>
      <c r="AA918" s="63"/>
      <c r="AB918" s="63"/>
      <c r="AC918" s="63"/>
      <c r="AD918" s="63"/>
      <c r="AE918" s="63"/>
      <c r="AF918" s="63"/>
      <c r="AG918" s="63"/>
      <c r="AH918" s="63"/>
      <c r="AI918" s="63"/>
      <c r="AJ918" s="63"/>
      <c r="AK918" s="63"/>
      <c r="AL918" s="63" t="str">
        <f>IFERROR(VLOOKUP(AB918,CONTROLES!$A$5:$Y$297,2,FALSE),"")</f>
        <v/>
      </c>
      <c r="AM918" s="63"/>
      <c r="AN918" s="63"/>
      <c r="AO918" s="163" t="str">
        <f>IFERROR(VLOOKUP(Y918,CONTROLES!$A$6:$Y$25,24,FALSE),"")</f>
        <v/>
      </c>
      <c r="AP918" s="163" t="str">
        <f>IFERROR(VLOOKUP(Z918,CONTROLES!$A$6:$Y$25,24,FALSE),"")</f>
        <v/>
      </c>
      <c r="AQ918" s="163" t="str">
        <f>IFERROR(VLOOKUP(AA918,CONTROLES!$A$6:$Y$25,24,FALSE),"")</f>
        <v/>
      </c>
      <c r="AR918" s="163" t="str">
        <f>IFERROR(VLOOKUP(AB918,CONTROLES!$A$6:$Y$25,24,FALSE),"")</f>
        <v/>
      </c>
      <c r="AS918" s="72" t="str">
        <f>IFERROR(VLOOKUP(Y918,CONTROLES!$A$6:$Y$25,5,FALSE),"")</f>
        <v/>
      </c>
      <c r="AT918" s="72" t="str">
        <f>IFERROR(VLOOKUP(Z918,CONTROLES!$A$6:$Y$25,5,FALSE),"")</f>
        <v/>
      </c>
      <c r="AU918" s="72" t="str">
        <f>IFERROR(VLOOKUP(AA918,CONTROLES!$A$6:$Y$25,5,FALSE),"")</f>
        <v/>
      </c>
      <c r="AV918" s="72" t="str">
        <f>IFERROR(VLOOKUP(AB918,CONTROLES!$A$6:$Y$25,5,FALSE),"")</f>
        <v/>
      </c>
      <c r="AW918" s="143">
        <f t="shared" si="332"/>
        <v>0</v>
      </c>
      <c r="AX918" s="143">
        <f t="shared" si="333"/>
        <v>0</v>
      </c>
      <c r="AY918" s="523"/>
      <c r="AZ918" s="510"/>
      <c r="BA918" s="507"/>
      <c r="BB918" s="508"/>
      <c r="BC918" s="510"/>
      <c r="BD918" s="512"/>
      <c r="BE918" s="493"/>
      <c r="BF918" s="643"/>
      <c r="BG918" s="645"/>
      <c r="BH918" s="533"/>
      <c r="BI918" s="514"/>
      <c r="BJ918" s="516"/>
      <c r="BK918" s="516"/>
    </row>
    <row r="919" spans="1:63" ht="14.25" customHeight="1" x14ac:dyDescent="0.25">
      <c r="A919" s="429"/>
      <c r="B919" s="655"/>
      <c r="C919" s="649"/>
      <c r="D919" s="516"/>
      <c r="E919" s="563"/>
      <c r="F919" s="657"/>
      <c r="G919" s="657"/>
      <c r="H919" s="657"/>
      <c r="I919" s="563"/>
      <c r="J919" s="160"/>
      <c r="K919" s="159"/>
      <c r="L919" s="649"/>
      <c r="M919" s="649"/>
      <c r="N919" s="650"/>
      <c r="O919" s="651"/>
      <c r="P919" s="651"/>
      <c r="Q919" s="651"/>
      <c r="R919" s="649"/>
      <c r="S919" s="73"/>
      <c r="T919" s="162">
        <f>IFERROR(VLOOKUP($S919,TABLAS!$A$10:$B$14,2,FALSE),0)</f>
        <v>0</v>
      </c>
      <c r="U919" s="652"/>
      <c r="V919" s="647"/>
      <c r="W919" s="647"/>
      <c r="X919" s="493"/>
      <c r="Y919" s="63"/>
      <c r="Z919" s="63"/>
      <c r="AA919" s="63"/>
      <c r="AB919" s="63"/>
      <c r="AC919" s="63"/>
      <c r="AD919" s="63"/>
      <c r="AE919" s="63"/>
      <c r="AF919" s="63"/>
      <c r="AG919" s="63"/>
      <c r="AH919" s="63"/>
      <c r="AI919" s="63"/>
      <c r="AJ919" s="63"/>
      <c r="AK919" s="63"/>
      <c r="AL919" s="63" t="str">
        <f>IFERROR(VLOOKUP(AB919,CONTROLES!$A$5:$Y$297,2,FALSE),"")</f>
        <v/>
      </c>
      <c r="AM919" s="63"/>
      <c r="AN919" s="63"/>
      <c r="AO919" s="163" t="str">
        <f>IFERROR(VLOOKUP(Y919,CONTROLES!$A$6:$Y$25,24,FALSE),"")</f>
        <v/>
      </c>
      <c r="AP919" s="163" t="str">
        <f>IFERROR(VLOOKUP(Z919,CONTROLES!$A$6:$Y$25,24,FALSE),"")</f>
        <v/>
      </c>
      <c r="AQ919" s="163" t="str">
        <f>IFERROR(VLOOKUP(AA919,CONTROLES!$A$6:$Y$25,24,FALSE),"")</f>
        <v/>
      </c>
      <c r="AR919" s="163" t="str">
        <f>IFERROR(VLOOKUP(AB919,CONTROLES!$A$6:$Y$25,24,FALSE),"")</f>
        <v/>
      </c>
      <c r="AS919" s="72" t="str">
        <f>IFERROR(VLOOKUP(Y919,CONTROLES!$A$6:$Y$25,5,FALSE),"")</f>
        <v/>
      </c>
      <c r="AT919" s="72" t="str">
        <f>IFERROR(VLOOKUP(Z919,CONTROLES!$A$6:$Y$25,5,FALSE),"")</f>
        <v/>
      </c>
      <c r="AU919" s="72" t="str">
        <f>IFERROR(VLOOKUP(AA919,CONTROLES!$A$6:$Y$25,5,FALSE),"")</f>
        <v/>
      </c>
      <c r="AV919" s="72" t="str">
        <f>IFERROR(VLOOKUP(AB919,CONTROLES!$A$6:$Y$25,5,FALSE),"")</f>
        <v/>
      </c>
      <c r="AW919" s="143">
        <f t="shared" si="332"/>
        <v>0</v>
      </c>
      <c r="AX919" s="143">
        <f t="shared" si="333"/>
        <v>0</v>
      </c>
      <c r="AY919" s="523"/>
      <c r="AZ919" s="510"/>
      <c r="BA919" s="507"/>
      <c r="BB919" s="508"/>
      <c r="BC919" s="510"/>
      <c r="BD919" s="512"/>
      <c r="BE919" s="493"/>
      <c r="BF919" s="643"/>
      <c r="BG919" s="645"/>
      <c r="BH919" s="533"/>
      <c r="BI919" s="514"/>
      <c r="BJ919" s="516"/>
      <c r="BK919" s="516"/>
    </row>
    <row r="920" spans="1:63" ht="14.25" customHeight="1" x14ac:dyDescent="0.25">
      <c r="A920" s="429"/>
      <c r="B920" s="656"/>
      <c r="C920" s="649"/>
      <c r="D920" s="516"/>
      <c r="E920" s="562"/>
      <c r="F920" s="657"/>
      <c r="G920" s="657"/>
      <c r="H920" s="657"/>
      <c r="I920" s="562"/>
      <c r="J920" s="160"/>
      <c r="K920" s="159"/>
      <c r="L920" s="649"/>
      <c r="M920" s="649"/>
      <c r="N920" s="650"/>
      <c r="O920" s="651"/>
      <c r="P920" s="651"/>
      <c r="Q920" s="651"/>
      <c r="R920" s="649"/>
      <c r="S920" s="73"/>
      <c r="T920" s="162">
        <f>IFERROR(VLOOKUP($S920,TABLAS!$A$10:$B$14,2,FALSE),0)</f>
        <v>0</v>
      </c>
      <c r="U920" s="652"/>
      <c r="V920" s="647"/>
      <c r="W920" s="647"/>
      <c r="X920" s="493"/>
      <c r="Y920" s="63"/>
      <c r="Z920" s="63"/>
      <c r="AA920" s="63"/>
      <c r="AB920" s="63"/>
      <c r="AC920" s="63"/>
      <c r="AD920" s="63"/>
      <c r="AE920" s="63"/>
      <c r="AF920" s="63"/>
      <c r="AG920" s="63"/>
      <c r="AH920" s="63"/>
      <c r="AI920" s="63"/>
      <c r="AJ920" s="63"/>
      <c r="AK920" s="63"/>
      <c r="AL920" s="63" t="str">
        <f>IFERROR(VLOOKUP(AB920,CONTROLES!$A$5:$Y$297,2,FALSE),"")</f>
        <v/>
      </c>
      <c r="AM920" s="63"/>
      <c r="AN920" s="63"/>
      <c r="AO920" s="163" t="str">
        <f>IFERROR(VLOOKUP(Y920,CONTROLES!$A$6:$Y$25,24,FALSE),"")</f>
        <v/>
      </c>
      <c r="AP920" s="163" t="str">
        <f>IFERROR(VLOOKUP(Z920,CONTROLES!$A$6:$Y$25,24,FALSE),"")</f>
        <v/>
      </c>
      <c r="AQ920" s="163" t="str">
        <f>IFERROR(VLOOKUP(AA920,CONTROLES!$A$6:$Y$25,24,FALSE),"")</f>
        <v/>
      </c>
      <c r="AR920" s="163" t="str">
        <f>IFERROR(VLOOKUP(AB920,CONTROLES!$A$6:$Y$25,24,FALSE),"")</f>
        <v/>
      </c>
      <c r="AS920" s="72" t="str">
        <f>IFERROR(VLOOKUP(Y920,CONTROLES!$A$6:$Y$25,5,FALSE),"")</f>
        <v/>
      </c>
      <c r="AT920" s="72" t="str">
        <f>IFERROR(VLOOKUP(Z920,CONTROLES!$A$6:$Y$25,5,FALSE),"")</f>
        <v/>
      </c>
      <c r="AU920" s="72" t="str">
        <f>IFERROR(VLOOKUP(AA920,CONTROLES!$A$6:$Y$25,5,FALSE),"")</f>
        <v/>
      </c>
      <c r="AV920" s="72" t="str">
        <f>IFERROR(VLOOKUP(AB920,CONTROLES!$A$6:$Y$25,5,FALSE),"")</f>
        <v/>
      </c>
      <c r="AW920" s="143">
        <f t="shared" si="332"/>
        <v>0</v>
      </c>
      <c r="AX920" s="143">
        <f t="shared" si="333"/>
        <v>0</v>
      </c>
      <c r="AY920" s="653"/>
      <c r="AZ920" s="510"/>
      <c r="BA920" s="648"/>
      <c r="BB920" s="508"/>
      <c r="BC920" s="510"/>
      <c r="BD920" s="512"/>
      <c r="BE920" s="493"/>
      <c r="BF920" s="644"/>
      <c r="BG920" s="645"/>
      <c r="BH920" s="646"/>
      <c r="BI920" s="514"/>
      <c r="BJ920" s="516"/>
      <c r="BK920" s="516"/>
    </row>
    <row r="921" spans="1:63" ht="14.25" customHeight="1" x14ac:dyDescent="0.25">
      <c r="A921" s="429">
        <f>A914+1</f>
        <v>131</v>
      </c>
      <c r="B921" s="654" t="s">
        <v>1033</v>
      </c>
      <c r="C921" s="649" t="s">
        <v>534</v>
      </c>
      <c r="D921" s="516" t="s">
        <v>1034</v>
      </c>
      <c r="E921" s="517" t="s">
        <v>1035</v>
      </c>
      <c r="F921" s="657" t="s">
        <v>132</v>
      </c>
      <c r="G921" s="657" t="s">
        <v>133</v>
      </c>
      <c r="H921" s="657" t="s">
        <v>134</v>
      </c>
      <c r="I921" s="517"/>
      <c r="J921" s="160"/>
      <c r="K921" s="159"/>
      <c r="L921" s="649"/>
      <c r="M921" s="649" t="s">
        <v>160</v>
      </c>
      <c r="N921" s="650" t="s">
        <v>161</v>
      </c>
      <c r="O921" s="651" t="s">
        <v>162</v>
      </c>
      <c r="P921" s="651"/>
      <c r="Q921" s="651"/>
      <c r="R921" s="649" t="s">
        <v>243</v>
      </c>
      <c r="S921" s="73"/>
      <c r="T921" s="162">
        <f>IFERROR(VLOOKUP($S921,TABLAS!$A$10:$B$14,2,FALSE),0)</f>
        <v>0</v>
      </c>
      <c r="U921" s="652"/>
      <c r="V921" s="647">
        <f>IFERROR(VLOOKUP($U921,#REF!,2,FALSE),0)</f>
        <v>0</v>
      </c>
      <c r="W921" s="647">
        <f>MAX($T921:$T927)*V921</f>
        <v>0</v>
      </c>
      <c r="X921" s="493" t="b">
        <f>IF(OR(W921="11",W921="12",W921="21",W921="22",W921="31"),"BAJO",IF(OR(W921="13",W921="23",W921="32",W921="41"),"LEVE",IF(OR(W921="14",W921="15",W921="24",W921="33",W921="43",W921="42",W921="52",W921="51"),"MODERADO",IF(OR(W921="25",W921="34",W921="35",W921="44",W921="45",W921="53",W921="54",W921="55"),"IMPORTANTE"))))</f>
        <v>0</v>
      </c>
      <c r="Y921" s="63"/>
      <c r="Z921" s="63"/>
      <c r="AA921" s="63"/>
      <c r="AB921" s="63"/>
      <c r="AC921" s="63"/>
      <c r="AD921" s="63"/>
      <c r="AE921" s="63"/>
      <c r="AF921" s="63"/>
      <c r="AG921" s="63"/>
      <c r="AH921" s="63"/>
      <c r="AI921" s="63"/>
      <c r="AJ921" s="63"/>
      <c r="AK921" s="63"/>
      <c r="AL921" s="63" t="str">
        <f>IFERROR(VLOOKUP(AB921,CONTROLES!$A$5:$Y$297,2,FALSE),"")</f>
        <v/>
      </c>
      <c r="AM921" s="63"/>
      <c r="AN921" s="63"/>
      <c r="AO921" s="163" t="str">
        <f>IFERROR(VLOOKUP(Y921,CONTROLES!$A$6:$Y$25,24,FALSE),"")</f>
        <v/>
      </c>
      <c r="AP921" s="163" t="str">
        <f>IFERROR(VLOOKUP(Z921,CONTROLES!$A$6:$Y$25,24,FALSE),"")</f>
        <v/>
      </c>
      <c r="AQ921" s="163" t="str">
        <f>IFERROR(VLOOKUP(AA921,CONTROLES!$A$6:$Y$25,24,FALSE),"")</f>
        <v/>
      </c>
      <c r="AR921" s="163" t="str">
        <f>IFERROR(VLOOKUP(AB921,CONTROLES!$A$6:$Y$25,24,FALSE),"")</f>
        <v/>
      </c>
      <c r="AS921" s="72" t="str">
        <f>IFERROR(VLOOKUP(Y921,CONTROLES!$A$6:$Y$25,5,FALSE),"")</f>
        <v/>
      </c>
      <c r="AT921" s="72" t="str">
        <f>IFERROR(VLOOKUP(Z921,CONTROLES!$A$6:$Y$25,5,FALSE),"")</f>
        <v/>
      </c>
      <c r="AU921" s="72" t="str">
        <f>IFERROR(VLOOKUP(AA921,CONTROLES!$A$6:$Y$25,5,FALSE),"")</f>
        <v/>
      </c>
      <c r="AV921" s="72" t="str">
        <f>IFERROR(VLOOKUP(AB921,CONTROLES!$A$6:$Y$25,5,FALSE),"")</f>
        <v/>
      </c>
      <c r="AW921" s="143">
        <f t="shared" si="332"/>
        <v>0</v>
      </c>
      <c r="AX921" s="143">
        <f t="shared" si="333"/>
        <v>0</v>
      </c>
      <c r="AY921" s="522" t="str">
        <f>IF(MAX(AX921:AX927)&gt;MAX(BF921:BF927),"Consecuencia",IF(MAX(AX921:AX927)&gt;MAX(BF921:BF927),"Probabilidad",""))</f>
        <v/>
      </c>
      <c r="AZ921" s="510">
        <f>IF(AY921="Probabilidad",MAX(BF921:BF927),MAX(AX921:AX927))</f>
        <v>0</v>
      </c>
      <c r="BA921" s="506" t="str" cm="1">
        <f t="array" ref="BA921">IF(OR(AY921="Consecuencia",AY921="Probabilidad"),IF(AZ921&lt;CONTROLES!$AA$16:$AB$16,IF(AND(AZ921&gt;=CONTROLES!$AA$15,AZ921&lt;CONTROLES!$AB$15),CONTROLES!$AC$15,IF(AND(AZ921&gt;=CONTROLES!$AA$14,AZ921&lt;CONTROLES!$AB$14),CONTROLES!$AC$14,IF(AND(AZ921&gt;=CONTROLES!$AA$13,AZ921&lt;CONTROLES!$AB$13),CONTROLES!$AC$13,IF(AND(AZ921&gt;=CONTROLES!$AA$12,AZ921&lt;=CONTROLES!$AB$12),CONTROLES!$AC$12))))),"")</f>
        <v/>
      </c>
      <c r="BB921" s="508" t="s">
        <v>144</v>
      </c>
      <c r="BC921" s="510">
        <f>VLOOKUP(BB921,TABLAS!$A$10:$B$14,2,FALSE)</f>
        <v>5</v>
      </c>
      <c r="BD921" s="512" t="s">
        <v>211</v>
      </c>
      <c r="BE921" s="493">
        <f>VLOOKUP(BD921,TABLAS!$A$2:$B$6,2,FALSE)</f>
        <v>2</v>
      </c>
      <c r="BF921" s="642" t="str">
        <f>BC921&amp;BE921</f>
        <v>52</v>
      </c>
      <c r="BG921" s="645" t="str">
        <f>IF(OR(BF921="11",BF921="12",BF921="21",BF921="22",BF921="31"),"BAJO",IF(OR(BF921="13",BF921="23",BF921="32",BF921="41"),"LEVE",IF(OR(BF921="14",BF921="15",BF921="24",BF921="33",BF921="43",BF921="42",BF921="52",BF921="51"),"MODERADO",IF(OR(BF921="25",BF921="34",BF921="35",BF921="44",BF921="45",BF921="53",BF921="54",BF921="55"),"IMPORTANTE",""))))</f>
        <v>MODERADO</v>
      </c>
      <c r="BH921" s="532" t="s">
        <v>148</v>
      </c>
      <c r="BI921" s="514" t="s">
        <v>189</v>
      </c>
      <c r="BJ921" s="516" t="str">
        <f>IF(BH921="SI","NO","SI")</f>
        <v>NO</v>
      </c>
      <c r="BK921" s="516"/>
    </row>
    <row r="922" spans="1:63" ht="14.25" customHeight="1" x14ac:dyDescent="0.25">
      <c r="A922" s="429"/>
      <c r="B922" s="655"/>
      <c r="C922" s="649"/>
      <c r="D922" s="516"/>
      <c r="E922" s="563"/>
      <c r="F922" s="657"/>
      <c r="G922" s="657"/>
      <c r="H922" s="657"/>
      <c r="I922" s="563"/>
      <c r="J922" s="160"/>
      <c r="K922" s="159"/>
      <c r="L922" s="649"/>
      <c r="M922" s="649"/>
      <c r="N922" s="650"/>
      <c r="O922" s="651"/>
      <c r="P922" s="651"/>
      <c r="Q922" s="651"/>
      <c r="R922" s="649"/>
      <c r="S922" s="73"/>
      <c r="T922" s="162">
        <f>IFERROR(VLOOKUP($S922,TABLAS!$A$10:$B$14,2,FALSE),0)</f>
        <v>0</v>
      </c>
      <c r="U922" s="652"/>
      <c r="V922" s="647"/>
      <c r="W922" s="647"/>
      <c r="X922" s="493"/>
      <c r="Y922" s="63"/>
      <c r="Z922" s="63"/>
      <c r="AA922" s="63"/>
      <c r="AB922" s="63"/>
      <c r="AC922" s="63"/>
      <c r="AD922" s="63"/>
      <c r="AE922" s="63"/>
      <c r="AF922" s="63"/>
      <c r="AG922" s="63"/>
      <c r="AH922" s="63"/>
      <c r="AI922" s="63"/>
      <c r="AJ922" s="63"/>
      <c r="AK922" s="63"/>
      <c r="AL922" s="63" t="str">
        <f>IFERROR(VLOOKUP(AB922,CONTROLES!$A$5:$Y$297,2,FALSE),"")</f>
        <v/>
      </c>
      <c r="AM922" s="63"/>
      <c r="AN922" s="63"/>
      <c r="AO922" s="163" t="str">
        <f>IFERROR(VLOOKUP(Y922,CONTROLES!$A$6:$Y$25,24,FALSE),"")</f>
        <v/>
      </c>
      <c r="AP922" s="163" t="str">
        <f>IFERROR(VLOOKUP(Z922,CONTROLES!$A$6:$Y$25,24,FALSE),"")</f>
        <v/>
      </c>
      <c r="AQ922" s="163" t="str">
        <f>IFERROR(VLOOKUP(AA922,CONTROLES!$A$6:$Y$25,24,FALSE),"")</f>
        <v/>
      </c>
      <c r="AR922" s="163" t="str">
        <f>IFERROR(VLOOKUP(AB922,CONTROLES!$A$6:$Y$25,24,FALSE),"")</f>
        <v/>
      </c>
      <c r="AS922" s="72" t="str">
        <f>IFERROR(VLOOKUP(Y922,CONTROLES!$A$6:$Y$25,5,FALSE),"")</f>
        <v/>
      </c>
      <c r="AT922" s="72" t="str">
        <f>IFERROR(VLOOKUP(Z922,CONTROLES!$A$6:$Y$25,5,FALSE),"")</f>
        <v/>
      </c>
      <c r="AU922" s="72" t="str">
        <f>IFERROR(VLOOKUP(AA922,CONTROLES!$A$6:$Y$25,5,FALSE),"")</f>
        <v/>
      </c>
      <c r="AV922" s="72" t="str">
        <f>IFERROR(VLOOKUP(AB922,CONTROLES!$A$6:$Y$25,5,FALSE),"")</f>
        <v/>
      </c>
      <c r="AW922" s="143">
        <f t="shared" si="332"/>
        <v>0</v>
      </c>
      <c r="AX922" s="143">
        <f t="shared" si="333"/>
        <v>0</v>
      </c>
      <c r="AY922" s="523"/>
      <c r="AZ922" s="510"/>
      <c r="BA922" s="507"/>
      <c r="BB922" s="508"/>
      <c r="BC922" s="510"/>
      <c r="BD922" s="512"/>
      <c r="BE922" s="493"/>
      <c r="BF922" s="643"/>
      <c r="BG922" s="645"/>
      <c r="BH922" s="533"/>
      <c r="BI922" s="514"/>
      <c r="BJ922" s="516"/>
      <c r="BK922" s="516"/>
    </row>
    <row r="923" spans="1:63" ht="14.25" customHeight="1" x14ac:dyDescent="0.25">
      <c r="A923" s="429"/>
      <c r="B923" s="655"/>
      <c r="C923" s="649"/>
      <c r="D923" s="516"/>
      <c r="E923" s="563"/>
      <c r="F923" s="657"/>
      <c r="G923" s="657"/>
      <c r="H923" s="657"/>
      <c r="I923" s="563"/>
      <c r="J923" s="160"/>
      <c r="K923" s="159"/>
      <c r="L923" s="649"/>
      <c r="M923" s="649"/>
      <c r="N923" s="650"/>
      <c r="O923" s="651"/>
      <c r="P923" s="651"/>
      <c r="Q923" s="651"/>
      <c r="R923" s="649"/>
      <c r="S923" s="73"/>
      <c r="T923" s="162">
        <f>IFERROR(VLOOKUP($S923,TABLAS!$A$10:$B$14,2,FALSE),0)</f>
        <v>0</v>
      </c>
      <c r="U923" s="652"/>
      <c r="V923" s="647"/>
      <c r="W923" s="647"/>
      <c r="X923" s="493"/>
      <c r="Y923" s="63"/>
      <c r="Z923" s="63"/>
      <c r="AA923" s="63"/>
      <c r="AB923" s="63"/>
      <c r="AC923" s="63"/>
      <c r="AD923" s="63"/>
      <c r="AE923" s="63"/>
      <c r="AF923" s="63"/>
      <c r="AG923" s="63"/>
      <c r="AH923" s="63"/>
      <c r="AI923" s="63"/>
      <c r="AJ923" s="63"/>
      <c r="AK923" s="63"/>
      <c r="AL923" s="63" t="str">
        <f>IFERROR(VLOOKUP(AB923,CONTROLES!$A$5:$Y$297,2,FALSE),"")</f>
        <v/>
      </c>
      <c r="AM923" s="63"/>
      <c r="AN923" s="63"/>
      <c r="AO923" s="163" t="str">
        <f>IFERROR(VLOOKUP(Y923,CONTROLES!$A$6:$Y$25,24,FALSE),"")</f>
        <v/>
      </c>
      <c r="AP923" s="163" t="str">
        <f>IFERROR(VLOOKUP(Z923,CONTROLES!$A$6:$Y$25,24,FALSE),"")</f>
        <v/>
      </c>
      <c r="AQ923" s="163" t="str">
        <f>IFERROR(VLOOKUP(AA923,CONTROLES!$A$6:$Y$25,24,FALSE),"")</f>
        <v/>
      </c>
      <c r="AR923" s="163" t="str">
        <f>IFERROR(VLOOKUP(AB923,CONTROLES!$A$6:$Y$25,24,FALSE),"")</f>
        <v/>
      </c>
      <c r="AS923" s="72" t="str">
        <f>IFERROR(VLOOKUP(Y923,CONTROLES!$A$6:$Y$25,5,FALSE),"")</f>
        <v/>
      </c>
      <c r="AT923" s="72" t="str">
        <f>IFERROR(VLOOKUP(Z923,CONTROLES!$A$6:$Y$25,5,FALSE),"")</f>
        <v/>
      </c>
      <c r="AU923" s="72" t="str">
        <f>IFERROR(VLOOKUP(AA923,CONTROLES!$A$6:$Y$25,5,FALSE),"")</f>
        <v/>
      </c>
      <c r="AV923" s="72" t="str">
        <f>IFERROR(VLOOKUP(AB923,CONTROLES!$A$6:$Y$25,5,FALSE),"")</f>
        <v/>
      </c>
      <c r="AW923" s="143">
        <f t="shared" si="332"/>
        <v>0</v>
      </c>
      <c r="AX923" s="143">
        <f t="shared" si="333"/>
        <v>0</v>
      </c>
      <c r="AY923" s="523"/>
      <c r="AZ923" s="510"/>
      <c r="BA923" s="507"/>
      <c r="BB923" s="508"/>
      <c r="BC923" s="510"/>
      <c r="BD923" s="512"/>
      <c r="BE923" s="493"/>
      <c r="BF923" s="643"/>
      <c r="BG923" s="645"/>
      <c r="BH923" s="533"/>
      <c r="BI923" s="514"/>
      <c r="BJ923" s="516"/>
      <c r="BK923" s="516"/>
    </row>
    <row r="924" spans="1:63" ht="14.25" customHeight="1" x14ac:dyDescent="0.25">
      <c r="A924" s="429"/>
      <c r="B924" s="655"/>
      <c r="C924" s="649"/>
      <c r="D924" s="516"/>
      <c r="E924" s="563"/>
      <c r="F924" s="657"/>
      <c r="G924" s="657"/>
      <c r="H924" s="657"/>
      <c r="I924" s="563"/>
      <c r="J924" s="160"/>
      <c r="K924" s="159"/>
      <c r="L924" s="649"/>
      <c r="M924" s="649"/>
      <c r="N924" s="650"/>
      <c r="O924" s="651"/>
      <c r="P924" s="651"/>
      <c r="Q924" s="651"/>
      <c r="R924" s="649"/>
      <c r="S924" s="73"/>
      <c r="T924" s="162">
        <f>IFERROR(VLOOKUP($S924,TABLAS!$A$10:$B$14,2,FALSE),0)</f>
        <v>0</v>
      </c>
      <c r="U924" s="652"/>
      <c r="V924" s="647"/>
      <c r="W924" s="647"/>
      <c r="X924" s="493"/>
      <c r="Y924" s="63"/>
      <c r="Z924" s="63"/>
      <c r="AA924" s="63"/>
      <c r="AB924" s="63"/>
      <c r="AC924" s="63"/>
      <c r="AD924" s="63"/>
      <c r="AE924" s="63"/>
      <c r="AF924" s="63"/>
      <c r="AG924" s="63"/>
      <c r="AH924" s="63"/>
      <c r="AI924" s="63"/>
      <c r="AJ924" s="63"/>
      <c r="AK924" s="63"/>
      <c r="AL924" s="63" t="str">
        <f>IFERROR(VLOOKUP(AB924,CONTROLES!$A$5:$Y$297,2,FALSE),"")</f>
        <v/>
      </c>
      <c r="AM924" s="63"/>
      <c r="AN924" s="63"/>
      <c r="AO924" s="163" t="str">
        <f>IFERROR(VLOOKUP(Y924,CONTROLES!$A$6:$Y$25,24,FALSE),"")</f>
        <v/>
      </c>
      <c r="AP924" s="163" t="str">
        <f>IFERROR(VLOOKUP(Z924,CONTROLES!$A$6:$Y$25,24,FALSE),"")</f>
        <v/>
      </c>
      <c r="AQ924" s="163" t="str">
        <f>IFERROR(VLOOKUP(AA924,CONTROLES!$A$6:$Y$25,24,FALSE),"")</f>
        <v/>
      </c>
      <c r="AR924" s="163" t="str">
        <f>IFERROR(VLOOKUP(AB924,CONTROLES!$A$6:$Y$25,24,FALSE),"")</f>
        <v/>
      </c>
      <c r="AS924" s="72" t="str">
        <f>IFERROR(VLOOKUP(Y924,CONTROLES!$A$6:$Y$25,5,FALSE),"")</f>
        <v/>
      </c>
      <c r="AT924" s="72" t="str">
        <f>IFERROR(VLOOKUP(Z924,CONTROLES!$A$6:$Y$25,5,FALSE),"")</f>
        <v/>
      </c>
      <c r="AU924" s="72" t="str">
        <f>IFERROR(VLOOKUP(AA924,CONTROLES!$A$6:$Y$25,5,FALSE),"")</f>
        <v/>
      </c>
      <c r="AV924" s="72" t="str">
        <f>IFERROR(VLOOKUP(AB924,CONTROLES!$A$6:$Y$25,5,FALSE),"")</f>
        <v/>
      </c>
      <c r="AW924" s="143">
        <f t="shared" si="332"/>
        <v>0</v>
      </c>
      <c r="AX924" s="143">
        <f t="shared" si="333"/>
        <v>0</v>
      </c>
      <c r="AY924" s="523"/>
      <c r="AZ924" s="510"/>
      <c r="BA924" s="507"/>
      <c r="BB924" s="508"/>
      <c r="BC924" s="510"/>
      <c r="BD924" s="512"/>
      <c r="BE924" s="493"/>
      <c r="BF924" s="643"/>
      <c r="BG924" s="645"/>
      <c r="BH924" s="533"/>
      <c r="BI924" s="514"/>
      <c r="BJ924" s="516"/>
      <c r="BK924" s="516"/>
    </row>
    <row r="925" spans="1:63" ht="14.25" customHeight="1" x14ac:dyDescent="0.25">
      <c r="A925" s="429"/>
      <c r="B925" s="655"/>
      <c r="C925" s="649"/>
      <c r="D925" s="516"/>
      <c r="E925" s="563"/>
      <c r="F925" s="657"/>
      <c r="G925" s="657"/>
      <c r="H925" s="657"/>
      <c r="I925" s="563"/>
      <c r="J925" s="160"/>
      <c r="K925" s="159"/>
      <c r="L925" s="649"/>
      <c r="M925" s="649"/>
      <c r="N925" s="650"/>
      <c r="O925" s="651"/>
      <c r="P925" s="651"/>
      <c r="Q925" s="651"/>
      <c r="R925" s="649"/>
      <c r="S925" s="73"/>
      <c r="T925" s="162">
        <f>IFERROR(VLOOKUP($S925,TABLAS!$A$10:$B$14,2,FALSE),0)</f>
        <v>0</v>
      </c>
      <c r="U925" s="652"/>
      <c r="V925" s="647"/>
      <c r="W925" s="647"/>
      <c r="X925" s="493"/>
      <c r="Y925" s="63"/>
      <c r="Z925" s="63"/>
      <c r="AA925" s="63"/>
      <c r="AB925" s="63"/>
      <c r="AC925" s="63"/>
      <c r="AD925" s="63"/>
      <c r="AE925" s="63"/>
      <c r="AF925" s="63"/>
      <c r="AG925" s="63"/>
      <c r="AH925" s="63"/>
      <c r="AI925" s="63"/>
      <c r="AJ925" s="63"/>
      <c r="AK925" s="63"/>
      <c r="AL925" s="63" t="str">
        <f>IFERROR(VLOOKUP(AB925,CONTROLES!$A$5:$Y$297,2,FALSE),"")</f>
        <v/>
      </c>
      <c r="AM925" s="63"/>
      <c r="AN925" s="63"/>
      <c r="AO925" s="163" t="str">
        <f>IFERROR(VLOOKUP(Y925,CONTROLES!$A$6:$Y$25,24,FALSE),"")</f>
        <v/>
      </c>
      <c r="AP925" s="163" t="str">
        <f>IFERROR(VLOOKUP(Z925,CONTROLES!$A$6:$Y$25,24,FALSE),"")</f>
        <v/>
      </c>
      <c r="AQ925" s="163" t="str">
        <f>IFERROR(VLOOKUP(AA925,CONTROLES!$A$6:$Y$25,24,FALSE),"")</f>
        <v/>
      </c>
      <c r="AR925" s="163" t="str">
        <f>IFERROR(VLOOKUP(AB925,CONTROLES!$A$6:$Y$25,24,FALSE),"")</f>
        <v/>
      </c>
      <c r="AS925" s="72" t="str">
        <f>IFERROR(VLOOKUP(Y925,CONTROLES!$A$6:$Y$25,5,FALSE),"")</f>
        <v/>
      </c>
      <c r="AT925" s="72" t="str">
        <f>IFERROR(VLOOKUP(Z925,CONTROLES!$A$6:$Y$25,5,FALSE),"")</f>
        <v/>
      </c>
      <c r="AU925" s="72" t="str">
        <f>IFERROR(VLOOKUP(AA925,CONTROLES!$A$6:$Y$25,5,FALSE),"")</f>
        <v/>
      </c>
      <c r="AV925" s="72" t="str">
        <f>IFERROR(VLOOKUP(AB925,CONTROLES!$A$6:$Y$25,5,FALSE),"")</f>
        <v/>
      </c>
      <c r="AW925" s="143">
        <f t="shared" si="332"/>
        <v>0</v>
      </c>
      <c r="AX925" s="143">
        <f t="shared" si="333"/>
        <v>0</v>
      </c>
      <c r="AY925" s="523"/>
      <c r="AZ925" s="510"/>
      <c r="BA925" s="507"/>
      <c r="BB925" s="508"/>
      <c r="BC925" s="510"/>
      <c r="BD925" s="512"/>
      <c r="BE925" s="493"/>
      <c r="BF925" s="643"/>
      <c r="BG925" s="645"/>
      <c r="BH925" s="533"/>
      <c r="BI925" s="514"/>
      <c r="BJ925" s="516"/>
      <c r="BK925" s="516"/>
    </row>
    <row r="926" spans="1:63" ht="14.25" customHeight="1" x14ac:dyDescent="0.25">
      <c r="A926" s="429"/>
      <c r="B926" s="655"/>
      <c r="C926" s="649"/>
      <c r="D926" s="516"/>
      <c r="E926" s="563"/>
      <c r="F926" s="657"/>
      <c r="G926" s="657"/>
      <c r="H926" s="657"/>
      <c r="I926" s="563"/>
      <c r="J926" s="160"/>
      <c r="K926" s="159"/>
      <c r="L926" s="649"/>
      <c r="M926" s="649"/>
      <c r="N926" s="650"/>
      <c r="O926" s="651"/>
      <c r="P926" s="651"/>
      <c r="Q926" s="651"/>
      <c r="R926" s="649"/>
      <c r="S926" s="73"/>
      <c r="T926" s="162">
        <f>IFERROR(VLOOKUP($S926,TABLAS!$A$10:$B$14,2,FALSE),0)</f>
        <v>0</v>
      </c>
      <c r="U926" s="652"/>
      <c r="V926" s="647"/>
      <c r="W926" s="647"/>
      <c r="X926" s="493"/>
      <c r="Y926" s="63"/>
      <c r="Z926" s="63"/>
      <c r="AA926" s="63"/>
      <c r="AB926" s="63"/>
      <c r="AC926" s="63"/>
      <c r="AD926" s="63"/>
      <c r="AE926" s="63"/>
      <c r="AF926" s="63"/>
      <c r="AG926" s="63"/>
      <c r="AH926" s="63"/>
      <c r="AI926" s="63"/>
      <c r="AJ926" s="63"/>
      <c r="AK926" s="63"/>
      <c r="AL926" s="63" t="str">
        <f>IFERROR(VLOOKUP(AB926,CONTROLES!$A$5:$Y$297,2,FALSE),"")</f>
        <v/>
      </c>
      <c r="AM926" s="63"/>
      <c r="AN926" s="63"/>
      <c r="AO926" s="163" t="str">
        <f>IFERROR(VLOOKUP(Y926,CONTROLES!$A$6:$Y$25,24,FALSE),"")</f>
        <v/>
      </c>
      <c r="AP926" s="163" t="str">
        <f>IFERROR(VLOOKUP(Z926,CONTROLES!$A$6:$Y$25,24,FALSE),"")</f>
        <v/>
      </c>
      <c r="AQ926" s="163" t="str">
        <f>IFERROR(VLOOKUP(AA926,CONTROLES!$A$6:$Y$25,24,FALSE),"")</f>
        <v/>
      </c>
      <c r="AR926" s="163" t="str">
        <f>IFERROR(VLOOKUP(AB926,CONTROLES!$A$6:$Y$25,24,FALSE),"")</f>
        <v/>
      </c>
      <c r="AS926" s="72" t="str">
        <f>IFERROR(VLOOKUP(Y926,CONTROLES!$A$6:$Y$25,5,FALSE),"")</f>
        <v/>
      </c>
      <c r="AT926" s="72" t="str">
        <f>IFERROR(VLOOKUP(Z926,CONTROLES!$A$6:$Y$25,5,FALSE),"")</f>
        <v/>
      </c>
      <c r="AU926" s="72" t="str">
        <f>IFERROR(VLOOKUP(AA926,CONTROLES!$A$6:$Y$25,5,FALSE),"")</f>
        <v/>
      </c>
      <c r="AV926" s="72" t="str">
        <f>IFERROR(VLOOKUP(AB926,CONTROLES!$A$6:$Y$25,5,FALSE),"")</f>
        <v/>
      </c>
      <c r="AW926" s="143">
        <f t="shared" si="332"/>
        <v>0</v>
      </c>
      <c r="AX926" s="143">
        <f t="shared" si="333"/>
        <v>0</v>
      </c>
      <c r="AY926" s="523"/>
      <c r="AZ926" s="510"/>
      <c r="BA926" s="507"/>
      <c r="BB926" s="508"/>
      <c r="BC926" s="510"/>
      <c r="BD926" s="512"/>
      <c r="BE926" s="493"/>
      <c r="BF926" s="643"/>
      <c r="BG926" s="645"/>
      <c r="BH926" s="533"/>
      <c r="BI926" s="514"/>
      <c r="BJ926" s="516"/>
      <c r="BK926" s="516"/>
    </row>
    <row r="927" spans="1:63" ht="14.25" customHeight="1" x14ac:dyDescent="0.25">
      <c r="A927" s="429"/>
      <c r="B927" s="656"/>
      <c r="C927" s="649"/>
      <c r="D927" s="516"/>
      <c r="E927" s="562"/>
      <c r="F927" s="657"/>
      <c r="G927" s="657"/>
      <c r="H927" s="657"/>
      <c r="I927" s="562"/>
      <c r="J927" s="160"/>
      <c r="K927" s="159"/>
      <c r="L927" s="649"/>
      <c r="M927" s="649"/>
      <c r="N927" s="650"/>
      <c r="O927" s="651"/>
      <c r="P927" s="651"/>
      <c r="Q927" s="651"/>
      <c r="R927" s="649"/>
      <c r="S927" s="73"/>
      <c r="T927" s="162">
        <f>IFERROR(VLOOKUP($S927,TABLAS!$A$10:$B$14,2,FALSE),0)</f>
        <v>0</v>
      </c>
      <c r="U927" s="652"/>
      <c r="V927" s="647"/>
      <c r="W927" s="647"/>
      <c r="X927" s="493"/>
      <c r="Y927" s="63"/>
      <c r="Z927" s="63"/>
      <c r="AA927" s="63"/>
      <c r="AB927" s="63"/>
      <c r="AC927" s="63"/>
      <c r="AD927" s="63"/>
      <c r="AE927" s="63"/>
      <c r="AF927" s="63"/>
      <c r="AG927" s="63"/>
      <c r="AH927" s="63"/>
      <c r="AI927" s="63"/>
      <c r="AJ927" s="63"/>
      <c r="AK927" s="63"/>
      <c r="AL927" s="63" t="str">
        <f>IFERROR(VLOOKUP(AB927,CONTROLES!$A$5:$Y$297,2,FALSE),"")</f>
        <v/>
      </c>
      <c r="AM927" s="63"/>
      <c r="AN927" s="63"/>
      <c r="AO927" s="163" t="str">
        <f>IFERROR(VLOOKUP(Y927,CONTROLES!$A$6:$Y$25,24,FALSE),"")</f>
        <v/>
      </c>
      <c r="AP927" s="163" t="str">
        <f>IFERROR(VLOOKUP(Z927,CONTROLES!$A$6:$Y$25,24,FALSE),"")</f>
        <v/>
      </c>
      <c r="AQ927" s="163" t="str">
        <f>IFERROR(VLOOKUP(AA927,CONTROLES!$A$6:$Y$25,24,FALSE),"")</f>
        <v/>
      </c>
      <c r="AR927" s="163" t="str">
        <f>IFERROR(VLOOKUP(AB927,CONTROLES!$A$6:$Y$25,24,FALSE),"")</f>
        <v/>
      </c>
      <c r="AS927" s="72" t="str">
        <f>IFERROR(VLOOKUP(Y927,CONTROLES!$A$6:$Y$25,5,FALSE),"")</f>
        <v/>
      </c>
      <c r="AT927" s="72" t="str">
        <f>IFERROR(VLOOKUP(Z927,CONTROLES!$A$6:$Y$25,5,FALSE),"")</f>
        <v/>
      </c>
      <c r="AU927" s="72" t="str">
        <f>IFERROR(VLOOKUP(AA927,CONTROLES!$A$6:$Y$25,5,FALSE),"")</f>
        <v/>
      </c>
      <c r="AV927" s="72" t="str">
        <f>IFERROR(VLOOKUP(AB927,CONTROLES!$A$6:$Y$25,5,FALSE),"")</f>
        <v/>
      </c>
      <c r="AW927" s="143">
        <f t="shared" si="332"/>
        <v>0</v>
      </c>
      <c r="AX927" s="143">
        <f t="shared" si="333"/>
        <v>0</v>
      </c>
      <c r="AY927" s="653"/>
      <c r="AZ927" s="510"/>
      <c r="BA927" s="648"/>
      <c r="BB927" s="508"/>
      <c r="BC927" s="510"/>
      <c r="BD927" s="512"/>
      <c r="BE927" s="493"/>
      <c r="BF927" s="644"/>
      <c r="BG927" s="645"/>
      <c r="BH927" s="646"/>
      <c r="BI927" s="514"/>
      <c r="BJ927" s="516"/>
      <c r="BK927" s="516"/>
    </row>
    <row r="928" spans="1:63" ht="14.25" customHeight="1" x14ac:dyDescent="0.25">
      <c r="A928" s="429">
        <f>A921+1</f>
        <v>132</v>
      </c>
      <c r="B928" s="654" t="s">
        <v>1036</v>
      </c>
      <c r="C928" s="649" t="s">
        <v>534</v>
      </c>
      <c r="D928" s="516" t="s">
        <v>1037</v>
      </c>
      <c r="E928" s="517" t="s">
        <v>1035</v>
      </c>
      <c r="F928" s="657" t="s">
        <v>132</v>
      </c>
      <c r="G928" s="657" t="s">
        <v>133</v>
      </c>
      <c r="H928" s="657" t="s">
        <v>134</v>
      </c>
      <c r="I928" s="517"/>
      <c r="J928" s="160"/>
      <c r="K928" s="159"/>
      <c r="L928" s="649"/>
      <c r="M928" s="649" t="s">
        <v>160</v>
      </c>
      <c r="N928" s="650" t="s">
        <v>161</v>
      </c>
      <c r="O928" s="651" t="s">
        <v>162</v>
      </c>
      <c r="P928" s="651"/>
      <c r="Q928" s="651"/>
      <c r="R928" s="649" t="s">
        <v>243</v>
      </c>
      <c r="S928" s="73"/>
      <c r="T928" s="162">
        <f>IFERROR(VLOOKUP($S928,TABLAS!$A$10:$B$14,2,FALSE),0)</f>
        <v>0</v>
      </c>
      <c r="U928" s="652"/>
      <c r="V928" s="647">
        <f>IFERROR(VLOOKUP($U928,#REF!,2,FALSE),0)</f>
        <v>0</v>
      </c>
      <c r="W928" s="647">
        <f>MAX($T928:$T934)*V928</f>
        <v>0</v>
      </c>
      <c r="X928" s="493" t="b">
        <f>IF(OR(W928="11",W928="12",W928="21",W928="22",W928="31"),"BAJO",IF(OR(W928="13",W928="23",W928="32",W928="41"),"LEVE",IF(OR(W928="14",W928="15",W928="24",W928="33",W928="43",W928="42",W928="52",W928="51"),"MODERADO",IF(OR(W928="25",W928="34",W928="35",W928="44",W928="45",W928="53",W928="54",W928="55"),"IMPORTANTE"))))</f>
        <v>0</v>
      </c>
      <c r="Y928" s="63"/>
      <c r="Z928" s="63"/>
      <c r="AA928" s="63"/>
      <c r="AB928" s="63"/>
      <c r="AC928" s="63"/>
      <c r="AD928" s="63"/>
      <c r="AE928" s="63"/>
      <c r="AF928" s="63"/>
      <c r="AG928" s="63"/>
      <c r="AH928" s="63"/>
      <c r="AI928" s="63"/>
      <c r="AJ928" s="63"/>
      <c r="AK928" s="63"/>
      <c r="AL928" s="63" t="str">
        <f>IFERROR(VLOOKUP(AB928,CONTROLES!$A$5:$Y$297,2,FALSE),"")</f>
        <v/>
      </c>
      <c r="AM928" s="63"/>
      <c r="AN928" s="63"/>
      <c r="AO928" s="163" t="str">
        <f>IFERROR(VLOOKUP(Y928,CONTROLES!$A$6:$Y$25,24,FALSE),"")</f>
        <v/>
      </c>
      <c r="AP928" s="163" t="str">
        <f>IFERROR(VLOOKUP(Z928,CONTROLES!$A$6:$Y$25,24,FALSE),"")</f>
        <v/>
      </c>
      <c r="AQ928" s="163" t="str">
        <f>IFERROR(VLOOKUP(AA928,CONTROLES!$A$6:$Y$25,24,FALSE),"")</f>
        <v/>
      </c>
      <c r="AR928" s="163" t="str">
        <f>IFERROR(VLOOKUP(AB928,CONTROLES!$A$6:$Y$25,24,FALSE),"")</f>
        <v/>
      </c>
      <c r="AS928" s="72" t="str">
        <f>IFERROR(VLOOKUP(Y928,CONTROLES!$A$6:$Y$25,5,FALSE),"")</f>
        <v/>
      </c>
      <c r="AT928" s="72" t="str">
        <f>IFERROR(VLOOKUP(Z928,CONTROLES!$A$6:$Y$25,5,FALSE),"")</f>
        <v/>
      </c>
      <c r="AU928" s="72" t="str">
        <f>IFERROR(VLOOKUP(AA928,CONTROLES!$A$6:$Y$25,5,FALSE),"")</f>
        <v/>
      </c>
      <c r="AV928" s="72" t="str">
        <f>IFERROR(VLOOKUP(AB928,CONTROLES!$A$6:$Y$25,5,FALSE),"")</f>
        <v/>
      </c>
      <c r="AW928" s="143">
        <f t="shared" si="332"/>
        <v>0</v>
      </c>
      <c r="AX928" s="143">
        <f t="shared" si="333"/>
        <v>0</v>
      </c>
      <c r="AY928" s="522" t="str">
        <f>IF(MAX(AX928:AX934)&gt;MAX(BF928:BF934),"Consecuencia",IF(MAX(AX928:AX934)&gt;MAX(BF928:BF934),"Probabilidad",""))</f>
        <v/>
      </c>
      <c r="AZ928" s="510">
        <f>IF(AY928="Probabilidad",MAX(BF928:BF934),MAX(AX928:AX934))</f>
        <v>0</v>
      </c>
      <c r="BA928" s="506" t="str" cm="1">
        <f t="array" ref="BA928">IF(OR(AY928="Consecuencia",AY928="Probabilidad"),IF(AZ928&lt;CONTROLES!$AA$16:$AB$16,IF(AND(AZ928&gt;=CONTROLES!$AA$15,AZ928&lt;CONTROLES!$AB$15),CONTROLES!$AC$15,IF(AND(AZ928&gt;=CONTROLES!$AA$14,AZ928&lt;CONTROLES!$AB$14),CONTROLES!$AC$14,IF(AND(AZ928&gt;=CONTROLES!$AA$13,AZ928&lt;CONTROLES!$AB$13),CONTROLES!$AC$13,IF(AND(AZ928&gt;=CONTROLES!$AA$12,AZ928&lt;=CONTROLES!$AB$12),CONTROLES!$AC$12))))),"")</f>
        <v/>
      </c>
      <c r="BB928" s="508" t="s">
        <v>144</v>
      </c>
      <c r="BC928" s="510">
        <f>VLOOKUP(BB928,TABLAS!$A$10:$B$14,2,FALSE)</f>
        <v>5</v>
      </c>
      <c r="BD928" s="512" t="s">
        <v>211</v>
      </c>
      <c r="BE928" s="493">
        <f>VLOOKUP(BD928,TABLAS!$A$2:$B$6,2,FALSE)</f>
        <v>2</v>
      </c>
      <c r="BF928" s="642" t="str">
        <f>BC928&amp;BE928</f>
        <v>52</v>
      </c>
      <c r="BG928" s="645" t="str">
        <f>IF(OR(BF928="11",BF928="12",BF928="21",BF928="22",BF928="31"),"BAJO",IF(OR(BF928="13",BF928="23",BF928="32",BF928="41"),"LEVE",IF(OR(BF928="14",BF928="15",BF928="24",BF928="33",BF928="43",BF928="42",BF928="52",BF928="51"),"MODERADO",IF(OR(BF928="25",BF928="34",BF928="35",BF928="44",BF928="45",BF928="53",BF928="54",BF928="55"),"IMPORTANTE",""))))</f>
        <v>MODERADO</v>
      </c>
      <c r="BH928" s="532" t="s">
        <v>148</v>
      </c>
      <c r="BI928" s="514" t="s">
        <v>189</v>
      </c>
      <c r="BJ928" s="516" t="str">
        <f>IF(BH928="SI","NO","SI")</f>
        <v>NO</v>
      </c>
      <c r="BK928" s="516"/>
    </row>
    <row r="929" spans="1:63" ht="14.25" customHeight="1" x14ac:dyDescent="0.25">
      <c r="A929" s="429"/>
      <c r="B929" s="655"/>
      <c r="C929" s="649"/>
      <c r="D929" s="516"/>
      <c r="E929" s="563"/>
      <c r="F929" s="657"/>
      <c r="G929" s="657"/>
      <c r="H929" s="657"/>
      <c r="I929" s="563"/>
      <c r="J929" s="160"/>
      <c r="K929" s="159"/>
      <c r="L929" s="649"/>
      <c r="M929" s="649"/>
      <c r="N929" s="650"/>
      <c r="O929" s="651"/>
      <c r="P929" s="651"/>
      <c r="Q929" s="651"/>
      <c r="R929" s="649"/>
      <c r="S929" s="73"/>
      <c r="T929" s="162">
        <f>IFERROR(VLOOKUP($S929,TABLAS!$A$10:$B$14,2,FALSE),0)</f>
        <v>0</v>
      </c>
      <c r="U929" s="652"/>
      <c r="V929" s="647"/>
      <c r="W929" s="647"/>
      <c r="X929" s="493"/>
      <c r="Y929" s="63"/>
      <c r="Z929" s="63"/>
      <c r="AA929" s="63"/>
      <c r="AB929" s="63"/>
      <c r="AC929" s="63"/>
      <c r="AD929" s="63"/>
      <c r="AE929" s="63"/>
      <c r="AF929" s="63"/>
      <c r="AG929" s="63"/>
      <c r="AH929" s="63"/>
      <c r="AI929" s="63"/>
      <c r="AJ929" s="63"/>
      <c r="AK929" s="63"/>
      <c r="AL929" s="63" t="str">
        <f>IFERROR(VLOOKUP(AB929,CONTROLES!$A$5:$Y$297,2,FALSE),"")</f>
        <v/>
      </c>
      <c r="AM929" s="63"/>
      <c r="AN929" s="63"/>
      <c r="AO929" s="163" t="str">
        <f>IFERROR(VLOOKUP(Y929,CONTROLES!$A$6:$Y$25,24,FALSE),"")</f>
        <v/>
      </c>
      <c r="AP929" s="163" t="str">
        <f>IFERROR(VLOOKUP(Z929,CONTROLES!$A$6:$Y$25,24,FALSE),"")</f>
        <v/>
      </c>
      <c r="AQ929" s="163" t="str">
        <f>IFERROR(VLOOKUP(AA929,CONTROLES!$A$6:$Y$25,24,FALSE),"")</f>
        <v/>
      </c>
      <c r="AR929" s="163" t="str">
        <f>IFERROR(VLOOKUP(AB929,CONTROLES!$A$6:$Y$25,24,FALSE),"")</f>
        <v/>
      </c>
      <c r="AS929" s="72" t="str">
        <f>IFERROR(VLOOKUP(Y929,CONTROLES!$A$6:$Y$25,5,FALSE),"")</f>
        <v/>
      </c>
      <c r="AT929" s="72" t="str">
        <f>IFERROR(VLOOKUP(Z929,CONTROLES!$A$6:$Y$25,5,FALSE),"")</f>
        <v/>
      </c>
      <c r="AU929" s="72" t="str">
        <f>IFERROR(VLOOKUP(AA929,CONTROLES!$A$6:$Y$25,5,FALSE),"")</f>
        <v/>
      </c>
      <c r="AV929" s="72" t="str">
        <f>IFERROR(VLOOKUP(AB929,CONTROLES!$A$6:$Y$25,5,FALSE),"")</f>
        <v/>
      </c>
      <c r="AW929" s="143">
        <f t="shared" si="332"/>
        <v>0</v>
      </c>
      <c r="AX929" s="143">
        <f t="shared" si="333"/>
        <v>0</v>
      </c>
      <c r="AY929" s="523"/>
      <c r="AZ929" s="510"/>
      <c r="BA929" s="507"/>
      <c r="BB929" s="508"/>
      <c r="BC929" s="510"/>
      <c r="BD929" s="512"/>
      <c r="BE929" s="493"/>
      <c r="BF929" s="643"/>
      <c r="BG929" s="645"/>
      <c r="BH929" s="533"/>
      <c r="BI929" s="514"/>
      <c r="BJ929" s="516"/>
      <c r="BK929" s="516"/>
    </row>
    <row r="930" spans="1:63" ht="14.25" customHeight="1" x14ac:dyDescent="0.25">
      <c r="A930" s="429"/>
      <c r="B930" s="655"/>
      <c r="C930" s="649"/>
      <c r="D930" s="516"/>
      <c r="E930" s="563"/>
      <c r="F930" s="657"/>
      <c r="G930" s="657"/>
      <c r="H930" s="657"/>
      <c r="I930" s="563"/>
      <c r="J930" s="160"/>
      <c r="K930" s="159"/>
      <c r="L930" s="649"/>
      <c r="M930" s="649"/>
      <c r="N930" s="650"/>
      <c r="O930" s="651"/>
      <c r="P930" s="651"/>
      <c r="Q930" s="651"/>
      <c r="R930" s="649"/>
      <c r="S930" s="73"/>
      <c r="T930" s="162">
        <f>IFERROR(VLOOKUP($S930,TABLAS!$A$10:$B$14,2,FALSE),0)</f>
        <v>0</v>
      </c>
      <c r="U930" s="652"/>
      <c r="V930" s="647"/>
      <c r="W930" s="647"/>
      <c r="X930" s="493"/>
      <c r="Y930" s="63"/>
      <c r="Z930" s="63"/>
      <c r="AA930" s="63"/>
      <c r="AB930" s="63"/>
      <c r="AC930" s="63"/>
      <c r="AD930" s="63"/>
      <c r="AE930" s="63"/>
      <c r="AF930" s="63"/>
      <c r="AG930" s="63"/>
      <c r="AH930" s="63"/>
      <c r="AI930" s="63"/>
      <c r="AJ930" s="63"/>
      <c r="AK930" s="63"/>
      <c r="AL930" s="63" t="str">
        <f>IFERROR(VLOOKUP(AB930,CONTROLES!$A$5:$Y$297,2,FALSE),"")</f>
        <v/>
      </c>
      <c r="AM930" s="63"/>
      <c r="AN930" s="63"/>
      <c r="AO930" s="163" t="str">
        <f>IFERROR(VLOOKUP(Y930,CONTROLES!$A$6:$Y$25,24,FALSE),"")</f>
        <v/>
      </c>
      <c r="AP930" s="163" t="str">
        <f>IFERROR(VLOOKUP(Z930,CONTROLES!$A$6:$Y$25,24,FALSE),"")</f>
        <v/>
      </c>
      <c r="AQ930" s="163" t="str">
        <f>IFERROR(VLOOKUP(AA930,CONTROLES!$A$6:$Y$25,24,FALSE),"")</f>
        <v/>
      </c>
      <c r="AR930" s="163" t="str">
        <f>IFERROR(VLOOKUP(AB930,CONTROLES!$A$6:$Y$25,24,FALSE),"")</f>
        <v/>
      </c>
      <c r="AS930" s="72" t="str">
        <f>IFERROR(VLOOKUP(Y930,CONTROLES!$A$6:$Y$25,5,FALSE),"")</f>
        <v/>
      </c>
      <c r="AT930" s="72" t="str">
        <f>IFERROR(VLOOKUP(Z930,CONTROLES!$A$6:$Y$25,5,FALSE),"")</f>
        <v/>
      </c>
      <c r="AU930" s="72" t="str">
        <f>IFERROR(VLOOKUP(AA930,CONTROLES!$A$6:$Y$25,5,FALSE),"")</f>
        <v/>
      </c>
      <c r="AV930" s="72" t="str">
        <f>IFERROR(VLOOKUP(AB930,CONTROLES!$A$6:$Y$25,5,FALSE),"")</f>
        <v/>
      </c>
      <c r="AW930" s="143">
        <f t="shared" si="332"/>
        <v>0</v>
      </c>
      <c r="AX930" s="143">
        <f t="shared" si="333"/>
        <v>0</v>
      </c>
      <c r="AY930" s="523"/>
      <c r="AZ930" s="510"/>
      <c r="BA930" s="507"/>
      <c r="BB930" s="508"/>
      <c r="BC930" s="510"/>
      <c r="BD930" s="512"/>
      <c r="BE930" s="493"/>
      <c r="BF930" s="643"/>
      <c r="BG930" s="645"/>
      <c r="BH930" s="533"/>
      <c r="BI930" s="514"/>
      <c r="BJ930" s="516"/>
      <c r="BK930" s="516"/>
    </row>
    <row r="931" spans="1:63" ht="14.25" customHeight="1" x14ac:dyDescent="0.25">
      <c r="A931" s="429"/>
      <c r="B931" s="655"/>
      <c r="C931" s="649"/>
      <c r="D931" s="516"/>
      <c r="E931" s="563"/>
      <c r="F931" s="657"/>
      <c r="G931" s="657"/>
      <c r="H931" s="657"/>
      <c r="I931" s="563"/>
      <c r="J931" s="160"/>
      <c r="K931" s="159"/>
      <c r="L931" s="649"/>
      <c r="M931" s="649"/>
      <c r="N931" s="650"/>
      <c r="O931" s="651"/>
      <c r="P931" s="651"/>
      <c r="Q931" s="651"/>
      <c r="R931" s="649"/>
      <c r="S931" s="73"/>
      <c r="T931" s="162">
        <f>IFERROR(VLOOKUP($S931,TABLAS!$A$10:$B$14,2,FALSE),0)</f>
        <v>0</v>
      </c>
      <c r="U931" s="652"/>
      <c r="V931" s="647"/>
      <c r="W931" s="647"/>
      <c r="X931" s="493"/>
      <c r="Y931" s="63"/>
      <c r="Z931" s="63"/>
      <c r="AA931" s="63"/>
      <c r="AB931" s="63"/>
      <c r="AC931" s="63"/>
      <c r="AD931" s="63"/>
      <c r="AE931" s="63"/>
      <c r="AF931" s="63"/>
      <c r="AG931" s="63"/>
      <c r="AH931" s="63"/>
      <c r="AI931" s="63"/>
      <c r="AJ931" s="63"/>
      <c r="AK931" s="63"/>
      <c r="AL931" s="63" t="str">
        <f>IFERROR(VLOOKUP(AB931,CONTROLES!$A$5:$Y$297,2,FALSE),"")</f>
        <v/>
      </c>
      <c r="AM931" s="63"/>
      <c r="AN931" s="63"/>
      <c r="AO931" s="163" t="str">
        <f>IFERROR(VLOOKUP(Y931,CONTROLES!$A$6:$Y$25,24,FALSE),"")</f>
        <v/>
      </c>
      <c r="AP931" s="163" t="str">
        <f>IFERROR(VLOOKUP(Z931,CONTROLES!$A$6:$Y$25,24,FALSE),"")</f>
        <v/>
      </c>
      <c r="AQ931" s="163" t="str">
        <f>IFERROR(VLOOKUP(AA931,CONTROLES!$A$6:$Y$25,24,FALSE),"")</f>
        <v/>
      </c>
      <c r="AR931" s="163" t="str">
        <f>IFERROR(VLOOKUP(AB931,CONTROLES!$A$6:$Y$25,24,FALSE),"")</f>
        <v/>
      </c>
      <c r="AS931" s="72" t="str">
        <f>IFERROR(VLOOKUP(Y931,CONTROLES!$A$6:$Y$25,5,FALSE),"")</f>
        <v/>
      </c>
      <c r="AT931" s="72" t="str">
        <f>IFERROR(VLOOKUP(Z931,CONTROLES!$A$6:$Y$25,5,FALSE),"")</f>
        <v/>
      </c>
      <c r="AU931" s="72" t="str">
        <f>IFERROR(VLOOKUP(AA931,CONTROLES!$A$6:$Y$25,5,FALSE),"")</f>
        <v/>
      </c>
      <c r="AV931" s="72" t="str">
        <f>IFERROR(VLOOKUP(AB931,CONTROLES!$A$6:$Y$25,5,FALSE),"")</f>
        <v/>
      </c>
      <c r="AW931" s="143">
        <f t="shared" si="332"/>
        <v>0</v>
      </c>
      <c r="AX931" s="143">
        <f t="shared" si="333"/>
        <v>0</v>
      </c>
      <c r="AY931" s="523"/>
      <c r="AZ931" s="510"/>
      <c r="BA931" s="507"/>
      <c r="BB931" s="508"/>
      <c r="BC931" s="510"/>
      <c r="BD931" s="512"/>
      <c r="BE931" s="493"/>
      <c r="BF931" s="643"/>
      <c r="BG931" s="645"/>
      <c r="BH931" s="533"/>
      <c r="BI931" s="514"/>
      <c r="BJ931" s="516"/>
      <c r="BK931" s="516"/>
    </row>
    <row r="932" spans="1:63" ht="14.25" customHeight="1" x14ac:dyDescent="0.25">
      <c r="A932" s="429"/>
      <c r="B932" s="655"/>
      <c r="C932" s="649"/>
      <c r="D932" s="516"/>
      <c r="E932" s="563"/>
      <c r="F932" s="657"/>
      <c r="G932" s="657"/>
      <c r="H932" s="657"/>
      <c r="I932" s="563"/>
      <c r="J932" s="160"/>
      <c r="K932" s="159"/>
      <c r="L932" s="649"/>
      <c r="M932" s="649"/>
      <c r="N932" s="650"/>
      <c r="O932" s="651"/>
      <c r="P932" s="651"/>
      <c r="Q932" s="651"/>
      <c r="R932" s="649"/>
      <c r="S932" s="73"/>
      <c r="T932" s="162">
        <f>IFERROR(VLOOKUP($S932,TABLAS!$A$10:$B$14,2,FALSE),0)</f>
        <v>0</v>
      </c>
      <c r="U932" s="652"/>
      <c r="V932" s="647"/>
      <c r="W932" s="647"/>
      <c r="X932" s="493"/>
      <c r="Y932" s="63"/>
      <c r="Z932" s="63"/>
      <c r="AA932" s="63"/>
      <c r="AB932" s="63"/>
      <c r="AC932" s="63"/>
      <c r="AD932" s="63"/>
      <c r="AE932" s="63"/>
      <c r="AF932" s="63"/>
      <c r="AG932" s="63"/>
      <c r="AH932" s="63"/>
      <c r="AI932" s="63"/>
      <c r="AJ932" s="63"/>
      <c r="AK932" s="63"/>
      <c r="AL932" s="63" t="str">
        <f>IFERROR(VLOOKUP(AB932,CONTROLES!$A$5:$Y$297,2,FALSE),"")</f>
        <v/>
      </c>
      <c r="AM932" s="63"/>
      <c r="AN932" s="63"/>
      <c r="AO932" s="163" t="str">
        <f>IFERROR(VLOOKUP(Y932,CONTROLES!$A$6:$Y$25,24,FALSE),"")</f>
        <v/>
      </c>
      <c r="AP932" s="163" t="str">
        <f>IFERROR(VLOOKUP(Z932,CONTROLES!$A$6:$Y$25,24,FALSE),"")</f>
        <v/>
      </c>
      <c r="AQ932" s="163" t="str">
        <f>IFERROR(VLOOKUP(AA932,CONTROLES!$A$6:$Y$25,24,FALSE),"")</f>
        <v/>
      </c>
      <c r="AR932" s="163" t="str">
        <f>IFERROR(VLOOKUP(AB932,CONTROLES!$A$6:$Y$25,24,FALSE),"")</f>
        <v/>
      </c>
      <c r="AS932" s="72" t="str">
        <f>IFERROR(VLOOKUP(Y932,CONTROLES!$A$6:$Y$25,5,FALSE),"")</f>
        <v/>
      </c>
      <c r="AT932" s="72" t="str">
        <f>IFERROR(VLOOKUP(Z932,CONTROLES!$A$6:$Y$25,5,FALSE),"")</f>
        <v/>
      </c>
      <c r="AU932" s="72" t="str">
        <f>IFERROR(VLOOKUP(AA932,CONTROLES!$A$6:$Y$25,5,FALSE),"")</f>
        <v/>
      </c>
      <c r="AV932" s="72" t="str">
        <f>IFERROR(VLOOKUP(AB932,CONTROLES!$A$6:$Y$25,5,FALSE),"")</f>
        <v/>
      </c>
      <c r="AW932" s="143">
        <f t="shared" si="332"/>
        <v>0</v>
      </c>
      <c r="AX932" s="143">
        <f t="shared" si="333"/>
        <v>0</v>
      </c>
      <c r="AY932" s="523"/>
      <c r="AZ932" s="510"/>
      <c r="BA932" s="507"/>
      <c r="BB932" s="508"/>
      <c r="BC932" s="510"/>
      <c r="BD932" s="512"/>
      <c r="BE932" s="493"/>
      <c r="BF932" s="643"/>
      <c r="BG932" s="645"/>
      <c r="BH932" s="533"/>
      <c r="BI932" s="514"/>
      <c r="BJ932" s="516"/>
      <c r="BK932" s="516"/>
    </row>
    <row r="933" spans="1:63" ht="14.25" customHeight="1" x14ac:dyDescent="0.25">
      <c r="A933" s="429"/>
      <c r="B933" s="655"/>
      <c r="C933" s="649"/>
      <c r="D933" s="516"/>
      <c r="E933" s="563"/>
      <c r="F933" s="657"/>
      <c r="G933" s="657"/>
      <c r="H933" s="657"/>
      <c r="I933" s="563"/>
      <c r="J933" s="160"/>
      <c r="K933" s="159"/>
      <c r="L933" s="649"/>
      <c r="M933" s="649"/>
      <c r="N933" s="650"/>
      <c r="O933" s="651"/>
      <c r="P933" s="651"/>
      <c r="Q933" s="651"/>
      <c r="R933" s="649"/>
      <c r="S933" s="73"/>
      <c r="T933" s="162">
        <f>IFERROR(VLOOKUP($S933,TABLAS!$A$10:$B$14,2,FALSE),0)</f>
        <v>0</v>
      </c>
      <c r="U933" s="652"/>
      <c r="V933" s="647"/>
      <c r="W933" s="647"/>
      <c r="X933" s="493"/>
      <c r="Y933" s="63"/>
      <c r="Z933" s="63"/>
      <c r="AA933" s="63"/>
      <c r="AB933" s="63"/>
      <c r="AC933" s="63"/>
      <c r="AD933" s="63"/>
      <c r="AE933" s="63"/>
      <c r="AF933" s="63"/>
      <c r="AG933" s="63"/>
      <c r="AH933" s="63"/>
      <c r="AI933" s="63"/>
      <c r="AJ933" s="63"/>
      <c r="AK933" s="63"/>
      <c r="AL933" s="63" t="str">
        <f>IFERROR(VLOOKUP(AB933,CONTROLES!$A$5:$Y$297,2,FALSE),"")</f>
        <v/>
      </c>
      <c r="AM933" s="63"/>
      <c r="AN933" s="63"/>
      <c r="AO933" s="163" t="str">
        <f>IFERROR(VLOOKUP(Y933,CONTROLES!$A$6:$Y$25,24,FALSE),"")</f>
        <v/>
      </c>
      <c r="AP933" s="163" t="str">
        <f>IFERROR(VLOOKUP(Z933,CONTROLES!$A$6:$Y$25,24,FALSE),"")</f>
        <v/>
      </c>
      <c r="AQ933" s="163" t="str">
        <f>IFERROR(VLOOKUP(AA933,CONTROLES!$A$6:$Y$25,24,FALSE),"")</f>
        <v/>
      </c>
      <c r="AR933" s="163" t="str">
        <f>IFERROR(VLOOKUP(AB933,CONTROLES!$A$6:$Y$25,24,FALSE),"")</f>
        <v/>
      </c>
      <c r="AS933" s="72" t="str">
        <f>IFERROR(VLOOKUP(Y933,CONTROLES!$A$6:$Y$25,5,FALSE),"")</f>
        <v/>
      </c>
      <c r="AT933" s="72" t="str">
        <f>IFERROR(VLOOKUP(Z933,CONTROLES!$A$6:$Y$25,5,FALSE),"")</f>
        <v/>
      </c>
      <c r="AU933" s="72" t="str">
        <f>IFERROR(VLOOKUP(AA933,CONTROLES!$A$6:$Y$25,5,FALSE),"")</f>
        <v/>
      </c>
      <c r="AV933" s="72" t="str">
        <f>IFERROR(VLOOKUP(AB933,CONTROLES!$A$6:$Y$25,5,FALSE),"")</f>
        <v/>
      </c>
      <c r="AW933" s="143">
        <f t="shared" si="332"/>
        <v>0</v>
      </c>
      <c r="AX933" s="143">
        <f t="shared" si="333"/>
        <v>0</v>
      </c>
      <c r="AY933" s="523"/>
      <c r="AZ933" s="510"/>
      <c r="BA933" s="507"/>
      <c r="BB933" s="508"/>
      <c r="BC933" s="510"/>
      <c r="BD933" s="512"/>
      <c r="BE933" s="493"/>
      <c r="BF933" s="643"/>
      <c r="BG933" s="645"/>
      <c r="BH933" s="533"/>
      <c r="BI933" s="514"/>
      <c r="BJ933" s="516"/>
      <c r="BK933" s="516"/>
    </row>
    <row r="934" spans="1:63" ht="14.25" customHeight="1" x14ac:dyDescent="0.25">
      <c r="A934" s="429"/>
      <c r="B934" s="656"/>
      <c r="C934" s="649"/>
      <c r="D934" s="516"/>
      <c r="E934" s="562"/>
      <c r="F934" s="657"/>
      <c r="G934" s="657"/>
      <c r="H934" s="657"/>
      <c r="I934" s="562"/>
      <c r="J934" s="160"/>
      <c r="K934" s="159"/>
      <c r="L934" s="649"/>
      <c r="M934" s="649"/>
      <c r="N934" s="650"/>
      <c r="O934" s="651"/>
      <c r="P934" s="651"/>
      <c r="Q934" s="651"/>
      <c r="R934" s="649"/>
      <c r="S934" s="73"/>
      <c r="T934" s="162">
        <f>IFERROR(VLOOKUP($S934,TABLAS!$A$10:$B$14,2,FALSE),0)</f>
        <v>0</v>
      </c>
      <c r="U934" s="652"/>
      <c r="V934" s="647"/>
      <c r="W934" s="647"/>
      <c r="X934" s="493"/>
      <c r="Y934" s="63"/>
      <c r="Z934" s="63"/>
      <c r="AA934" s="63"/>
      <c r="AB934" s="63"/>
      <c r="AC934" s="63"/>
      <c r="AD934" s="63"/>
      <c r="AE934" s="63"/>
      <c r="AF934" s="63"/>
      <c r="AG934" s="63"/>
      <c r="AH934" s="63"/>
      <c r="AI934" s="63"/>
      <c r="AJ934" s="63"/>
      <c r="AK934" s="63"/>
      <c r="AL934" s="63" t="str">
        <f>IFERROR(VLOOKUP(AB934,CONTROLES!$A$5:$Y$297,2,FALSE),"")</f>
        <v/>
      </c>
      <c r="AM934" s="63"/>
      <c r="AN934" s="63"/>
      <c r="AO934" s="163" t="str">
        <f>IFERROR(VLOOKUP(Y934,CONTROLES!$A$6:$Y$25,24,FALSE),"")</f>
        <v/>
      </c>
      <c r="AP934" s="163" t="str">
        <f>IFERROR(VLOOKUP(Z934,CONTROLES!$A$6:$Y$25,24,FALSE),"")</f>
        <v/>
      </c>
      <c r="AQ934" s="163" t="str">
        <f>IFERROR(VLOOKUP(AA934,CONTROLES!$A$6:$Y$25,24,FALSE),"")</f>
        <v/>
      </c>
      <c r="AR934" s="163" t="str">
        <f>IFERROR(VLOOKUP(AB934,CONTROLES!$A$6:$Y$25,24,FALSE),"")</f>
        <v/>
      </c>
      <c r="AS934" s="72" t="str">
        <f>IFERROR(VLOOKUP(Y934,CONTROLES!$A$6:$Y$25,5,FALSE),"")</f>
        <v/>
      </c>
      <c r="AT934" s="72" t="str">
        <f>IFERROR(VLOOKUP(Z934,CONTROLES!$A$6:$Y$25,5,FALSE),"")</f>
        <v/>
      </c>
      <c r="AU934" s="72" t="str">
        <f>IFERROR(VLOOKUP(AA934,CONTROLES!$A$6:$Y$25,5,FALSE),"")</f>
        <v/>
      </c>
      <c r="AV934" s="72" t="str">
        <f>IFERROR(VLOOKUP(AB934,CONTROLES!$A$6:$Y$25,5,FALSE),"")</f>
        <v/>
      </c>
      <c r="AW934" s="143">
        <f t="shared" si="332"/>
        <v>0</v>
      </c>
      <c r="AX934" s="143">
        <f t="shared" si="333"/>
        <v>0</v>
      </c>
      <c r="AY934" s="653"/>
      <c r="AZ934" s="510"/>
      <c r="BA934" s="648"/>
      <c r="BB934" s="508"/>
      <c r="BC934" s="510"/>
      <c r="BD934" s="512"/>
      <c r="BE934" s="493"/>
      <c r="BF934" s="644"/>
      <c r="BG934" s="645"/>
      <c r="BH934" s="646"/>
      <c r="BI934" s="514"/>
      <c r="BJ934" s="516"/>
      <c r="BK934" s="516"/>
    </row>
    <row r="935" spans="1:63" ht="14.25" customHeight="1" x14ac:dyDescent="0.25">
      <c r="A935" s="429">
        <f>A928+1</f>
        <v>133</v>
      </c>
      <c r="B935" s="654" t="s">
        <v>1038</v>
      </c>
      <c r="C935" s="649" t="s">
        <v>534</v>
      </c>
      <c r="D935" s="516" t="s">
        <v>1039</v>
      </c>
      <c r="E935" s="517" t="s">
        <v>1035</v>
      </c>
      <c r="F935" s="657" t="s">
        <v>132</v>
      </c>
      <c r="G935" s="657" t="s">
        <v>133</v>
      </c>
      <c r="H935" s="657" t="s">
        <v>134</v>
      </c>
      <c r="I935" s="517"/>
      <c r="J935" s="160"/>
      <c r="K935" s="159"/>
      <c r="L935" s="649"/>
      <c r="M935" s="649" t="s">
        <v>160</v>
      </c>
      <c r="N935" s="650" t="s">
        <v>161</v>
      </c>
      <c r="O935" s="651" t="s">
        <v>162</v>
      </c>
      <c r="P935" s="651"/>
      <c r="Q935" s="651"/>
      <c r="R935" s="649" t="s">
        <v>243</v>
      </c>
      <c r="S935" s="73"/>
      <c r="T935" s="162">
        <f>IFERROR(VLOOKUP($S935,TABLAS!$A$10:$B$14,2,FALSE),0)</f>
        <v>0</v>
      </c>
      <c r="U935" s="652"/>
      <c r="V935" s="647">
        <f>IFERROR(VLOOKUP($U935,#REF!,2,FALSE),0)</f>
        <v>0</v>
      </c>
      <c r="W935" s="647">
        <f>MAX($T935:$T941)*V935</f>
        <v>0</v>
      </c>
      <c r="X935" s="493" t="b">
        <f>IF(OR(W935="11",W935="12",W935="21",W935="22",W935="31"),"BAJO",IF(OR(W935="13",W935="23",W935="32",W935="41"),"LEVE",IF(OR(W935="14",W935="15",W935="24",W935="33",W935="43",W935="42",W935="52",W935="51"),"MODERADO",IF(OR(W935="25",W935="34",W935="35",W935="44",W935="45",W935="53",W935="54",W935="55"),"IMPORTANTE"))))</f>
        <v>0</v>
      </c>
      <c r="Y935" s="63"/>
      <c r="Z935" s="63"/>
      <c r="AA935" s="63"/>
      <c r="AB935" s="63"/>
      <c r="AC935" s="63"/>
      <c r="AD935" s="63"/>
      <c r="AE935" s="63"/>
      <c r="AF935" s="63"/>
      <c r="AG935" s="63"/>
      <c r="AH935" s="63"/>
      <c r="AI935" s="63"/>
      <c r="AJ935" s="63"/>
      <c r="AK935" s="63"/>
      <c r="AL935" s="63" t="str">
        <f>IFERROR(VLOOKUP(AB935,CONTROLES!$A$5:$Y$297,2,FALSE),"")</f>
        <v/>
      </c>
      <c r="AM935" s="63"/>
      <c r="AN935" s="63"/>
      <c r="AO935" s="163" t="str">
        <f>IFERROR(VLOOKUP(Y935,CONTROLES!$A$6:$Y$25,24,FALSE),"")</f>
        <v/>
      </c>
      <c r="AP935" s="163" t="str">
        <f>IFERROR(VLOOKUP(Z935,CONTROLES!$A$6:$Y$25,24,FALSE),"")</f>
        <v/>
      </c>
      <c r="AQ935" s="163" t="str">
        <f>IFERROR(VLOOKUP(AA935,CONTROLES!$A$6:$Y$25,24,FALSE),"")</f>
        <v/>
      </c>
      <c r="AR935" s="163" t="str">
        <f>IFERROR(VLOOKUP(AB935,CONTROLES!$A$6:$Y$25,24,FALSE),"")</f>
        <v/>
      </c>
      <c r="AS935" s="72" t="str">
        <f>IFERROR(VLOOKUP(Y935,CONTROLES!$A$6:$Y$25,5,FALSE),"")</f>
        <v/>
      </c>
      <c r="AT935" s="72" t="str">
        <f>IFERROR(VLOOKUP(Z935,CONTROLES!$A$6:$Y$25,5,FALSE),"")</f>
        <v/>
      </c>
      <c r="AU935" s="72" t="str">
        <f>IFERROR(VLOOKUP(AA935,CONTROLES!$A$6:$Y$25,5,FALSE),"")</f>
        <v/>
      </c>
      <c r="AV935" s="72" t="str">
        <f>IFERROR(VLOOKUP(AB935,CONTROLES!$A$6:$Y$25,5,FALSE),"")</f>
        <v/>
      </c>
      <c r="AW935" s="143">
        <f t="shared" si="332"/>
        <v>0</v>
      </c>
      <c r="AX935" s="143">
        <f t="shared" si="333"/>
        <v>0</v>
      </c>
      <c r="AY935" s="522" t="str">
        <f>IF(MAX(AX935:AX941)&gt;MAX(BF935:BF941),"Consecuencia",IF(MAX(AX935:AX941)&gt;MAX(BF935:BF941),"Probabilidad",""))</f>
        <v/>
      </c>
      <c r="AZ935" s="510">
        <f>IF(AY935="Probabilidad",MAX(BF935:BF941),MAX(AX935:AX941))</f>
        <v>0</v>
      </c>
      <c r="BA935" s="506" t="str" cm="1">
        <f t="array" ref="BA935">IF(OR(AY935="Consecuencia",AY935="Probabilidad"),IF(AZ935&lt;CONTROLES!$AA$16:$AB$16,IF(AND(AZ935&gt;=CONTROLES!$AA$15,AZ935&lt;CONTROLES!$AB$15),CONTROLES!$AC$15,IF(AND(AZ935&gt;=CONTROLES!$AA$14,AZ935&lt;CONTROLES!$AB$14),CONTROLES!$AC$14,IF(AND(AZ935&gt;=CONTROLES!$AA$13,AZ935&lt;CONTROLES!$AB$13),CONTROLES!$AC$13,IF(AND(AZ935&gt;=CONTROLES!$AA$12,AZ935&lt;=CONTROLES!$AB$12),CONTROLES!$AC$12))))),"")</f>
        <v/>
      </c>
      <c r="BB935" s="508" t="s">
        <v>144</v>
      </c>
      <c r="BC935" s="510">
        <f>VLOOKUP(BB935,TABLAS!$A$10:$B$14,2,FALSE)</f>
        <v>5</v>
      </c>
      <c r="BD935" s="512" t="s">
        <v>211</v>
      </c>
      <c r="BE935" s="493">
        <f>VLOOKUP(BD935,TABLAS!$A$2:$B$6,2,FALSE)</f>
        <v>2</v>
      </c>
      <c r="BF935" s="642" t="str">
        <f>BC935&amp;BE935</f>
        <v>52</v>
      </c>
      <c r="BG935" s="645" t="str">
        <f>IF(OR(BF935="11",BF935="12",BF935="21",BF935="22",BF935="31"),"BAJO",IF(OR(BF935="13",BF935="23",BF935="32",BF935="41"),"LEVE",IF(OR(BF935="14",BF935="15",BF935="24",BF935="33",BF935="43",BF935="42",BF935="52",BF935="51"),"MODERADO",IF(OR(BF935="25",BF935="34",BF935="35",BF935="44",BF935="45",BF935="53",BF935="54",BF935="55"),"IMPORTANTE",""))))</f>
        <v>MODERADO</v>
      </c>
      <c r="BH935" s="532" t="s">
        <v>148</v>
      </c>
      <c r="BI935" s="514" t="s">
        <v>189</v>
      </c>
      <c r="BJ935" s="516" t="str">
        <f>IF(BH935="SI","NO","SI")</f>
        <v>NO</v>
      </c>
      <c r="BK935" s="516"/>
    </row>
    <row r="936" spans="1:63" ht="16.5" customHeight="1" x14ac:dyDescent="0.25">
      <c r="A936" s="429"/>
      <c r="B936" s="655"/>
      <c r="C936" s="649"/>
      <c r="D936" s="516"/>
      <c r="E936" s="563"/>
      <c r="F936" s="657"/>
      <c r="G936" s="657"/>
      <c r="H936" s="657"/>
      <c r="I936" s="563"/>
      <c r="J936" s="160"/>
      <c r="K936" s="159"/>
      <c r="L936" s="649"/>
      <c r="M936" s="649"/>
      <c r="N936" s="650"/>
      <c r="O936" s="651"/>
      <c r="P936" s="651"/>
      <c r="Q936" s="651"/>
      <c r="R936" s="649"/>
      <c r="S936" s="73"/>
      <c r="T936" s="162">
        <f>IFERROR(VLOOKUP($S936,TABLAS!$A$10:$B$14,2,FALSE),0)</f>
        <v>0</v>
      </c>
      <c r="U936" s="652"/>
      <c r="V936" s="647"/>
      <c r="W936" s="647"/>
      <c r="X936" s="493"/>
      <c r="Y936" s="63"/>
      <c r="Z936" s="63"/>
      <c r="AA936" s="63"/>
      <c r="AB936" s="63"/>
      <c r="AC936" s="63"/>
      <c r="AD936" s="63"/>
      <c r="AE936" s="63"/>
      <c r="AF936" s="63"/>
      <c r="AG936" s="63"/>
      <c r="AH936" s="63"/>
      <c r="AI936" s="63"/>
      <c r="AJ936" s="63"/>
      <c r="AK936" s="63"/>
      <c r="AL936" s="63" t="str">
        <f>IFERROR(VLOOKUP(AB936,CONTROLES!$A$5:$Y$297,2,FALSE),"")</f>
        <v/>
      </c>
      <c r="AM936" s="63"/>
      <c r="AN936" s="63"/>
      <c r="AO936" s="163" t="str">
        <f>IFERROR(VLOOKUP(Y936,CONTROLES!$A$6:$Y$25,24,FALSE),"")</f>
        <v/>
      </c>
      <c r="AP936" s="163" t="str">
        <f>IFERROR(VLOOKUP(Z936,CONTROLES!$A$6:$Y$25,24,FALSE),"")</f>
        <v/>
      </c>
      <c r="AQ936" s="163" t="str">
        <f>IFERROR(VLOOKUP(AA936,CONTROLES!$A$6:$Y$25,24,FALSE),"")</f>
        <v/>
      </c>
      <c r="AR936" s="163" t="str">
        <f>IFERROR(VLOOKUP(AB936,CONTROLES!$A$6:$Y$25,24,FALSE),"")</f>
        <v/>
      </c>
      <c r="AS936" s="72" t="str">
        <f>IFERROR(VLOOKUP(Y936,CONTROLES!$A$6:$Y$25,5,FALSE),"")</f>
        <v/>
      </c>
      <c r="AT936" s="72" t="str">
        <f>IFERROR(VLOOKUP(Z936,CONTROLES!$A$6:$Y$25,5,FALSE),"")</f>
        <v/>
      </c>
      <c r="AU936" s="72" t="str">
        <f>IFERROR(VLOOKUP(AA936,CONTROLES!$A$6:$Y$25,5,FALSE),"")</f>
        <v/>
      </c>
      <c r="AV936" s="72" t="str">
        <f>IFERROR(VLOOKUP(AB936,CONTROLES!$A$6:$Y$25,5,FALSE),"")</f>
        <v/>
      </c>
      <c r="AW936" s="143">
        <f t="shared" si="332"/>
        <v>0</v>
      </c>
      <c r="AX936" s="143">
        <f t="shared" si="333"/>
        <v>0</v>
      </c>
      <c r="AY936" s="523"/>
      <c r="AZ936" s="510"/>
      <c r="BA936" s="507"/>
      <c r="BB936" s="508"/>
      <c r="BC936" s="510"/>
      <c r="BD936" s="512"/>
      <c r="BE936" s="493"/>
      <c r="BF936" s="643"/>
      <c r="BG936" s="645"/>
      <c r="BH936" s="533"/>
      <c r="BI936" s="514"/>
      <c r="BJ936" s="516"/>
      <c r="BK936" s="516"/>
    </row>
    <row r="937" spans="1:63" ht="16.5" customHeight="1" x14ac:dyDescent="0.25">
      <c r="A937" s="429"/>
      <c r="B937" s="655"/>
      <c r="C937" s="649"/>
      <c r="D937" s="516"/>
      <c r="E937" s="563"/>
      <c r="F937" s="657"/>
      <c r="G937" s="657"/>
      <c r="H937" s="657"/>
      <c r="I937" s="563"/>
      <c r="J937" s="160"/>
      <c r="K937" s="159"/>
      <c r="L937" s="649"/>
      <c r="M937" s="649"/>
      <c r="N937" s="650"/>
      <c r="O937" s="651"/>
      <c r="P937" s="651"/>
      <c r="Q937" s="651"/>
      <c r="R937" s="649"/>
      <c r="S937" s="73"/>
      <c r="T937" s="162">
        <f>IFERROR(VLOOKUP($S937,TABLAS!$A$10:$B$14,2,FALSE),0)</f>
        <v>0</v>
      </c>
      <c r="U937" s="652"/>
      <c r="V937" s="647"/>
      <c r="W937" s="647"/>
      <c r="X937" s="493"/>
      <c r="Y937" s="63"/>
      <c r="Z937" s="63"/>
      <c r="AA937" s="63"/>
      <c r="AB937" s="63"/>
      <c r="AC937" s="63"/>
      <c r="AD937" s="63"/>
      <c r="AE937" s="63"/>
      <c r="AF937" s="63"/>
      <c r="AG937" s="63"/>
      <c r="AH937" s="63"/>
      <c r="AI937" s="63"/>
      <c r="AJ937" s="63"/>
      <c r="AK937" s="63"/>
      <c r="AL937" s="63" t="str">
        <f>IFERROR(VLOOKUP(AB937,CONTROLES!$A$5:$Y$297,2,FALSE),"")</f>
        <v/>
      </c>
      <c r="AM937" s="63"/>
      <c r="AN937" s="63"/>
      <c r="AO937" s="163" t="str">
        <f>IFERROR(VLOOKUP(Y937,CONTROLES!$A$6:$Y$25,24,FALSE),"")</f>
        <v/>
      </c>
      <c r="AP937" s="163" t="str">
        <f>IFERROR(VLOOKUP(Z937,CONTROLES!$A$6:$Y$25,24,FALSE),"")</f>
        <v/>
      </c>
      <c r="AQ937" s="163" t="str">
        <f>IFERROR(VLOOKUP(AA937,CONTROLES!$A$6:$Y$25,24,FALSE),"")</f>
        <v/>
      </c>
      <c r="AR937" s="163" t="str">
        <f>IFERROR(VLOOKUP(AB937,CONTROLES!$A$6:$Y$25,24,FALSE),"")</f>
        <v/>
      </c>
      <c r="AS937" s="72" t="str">
        <f>IFERROR(VLOOKUP(Y937,CONTROLES!$A$6:$Y$25,5,FALSE),"")</f>
        <v/>
      </c>
      <c r="AT937" s="72" t="str">
        <f>IFERROR(VLOOKUP(Z937,CONTROLES!$A$6:$Y$25,5,FALSE),"")</f>
        <v/>
      </c>
      <c r="AU937" s="72" t="str">
        <f>IFERROR(VLOOKUP(AA937,CONTROLES!$A$6:$Y$25,5,FALSE),"")</f>
        <v/>
      </c>
      <c r="AV937" s="72" t="str">
        <f>IFERROR(VLOOKUP(AB937,CONTROLES!$A$6:$Y$25,5,FALSE),"")</f>
        <v/>
      </c>
      <c r="AW937" s="143">
        <f t="shared" si="332"/>
        <v>0</v>
      </c>
      <c r="AX937" s="143">
        <f t="shared" si="333"/>
        <v>0</v>
      </c>
      <c r="AY937" s="523"/>
      <c r="AZ937" s="510"/>
      <c r="BA937" s="507"/>
      <c r="BB937" s="508"/>
      <c r="BC937" s="510"/>
      <c r="BD937" s="512"/>
      <c r="BE937" s="493"/>
      <c r="BF937" s="643"/>
      <c r="BG937" s="645"/>
      <c r="BH937" s="533"/>
      <c r="BI937" s="514"/>
      <c r="BJ937" s="516"/>
      <c r="BK937" s="516"/>
    </row>
    <row r="938" spans="1:63" ht="18.75" customHeight="1" x14ac:dyDescent="0.25">
      <c r="A938" s="429"/>
      <c r="B938" s="655"/>
      <c r="C938" s="649"/>
      <c r="D938" s="516"/>
      <c r="E938" s="563"/>
      <c r="F938" s="657"/>
      <c r="G938" s="657"/>
      <c r="H938" s="657"/>
      <c r="I938" s="563"/>
      <c r="J938" s="160"/>
      <c r="K938" s="159"/>
      <c r="L938" s="649"/>
      <c r="M938" s="649"/>
      <c r="N938" s="650"/>
      <c r="O938" s="651"/>
      <c r="P938" s="651"/>
      <c r="Q938" s="651"/>
      <c r="R938" s="649"/>
      <c r="S938" s="73"/>
      <c r="T938" s="162">
        <f>IFERROR(VLOOKUP($S938,TABLAS!$A$10:$B$14,2,FALSE),0)</f>
        <v>0</v>
      </c>
      <c r="U938" s="652"/>
      <c r="V938" s="647"/>
      <c r="W938" s="647"/>
      <c r="X938" s="493"/>
      <c r="Y938" s="63"/>
      <c r="Z938" s="63"/>
      <c r="AA938" s="63"/>
      <c r="AB938" s="63"/>
      <c r="AC938" s="63"/>
      <c r="AD938" s="63"/>
      <c r="AE938" s="63"/>
      <c r="AF938" s="63"/>
      <c r="AG938" s="63"/>
      <c r="AH938" s="63"/>
      <c r="AI938" s="63"/>
      <c r="AJ938" s="63"/>
      <c r="AK938" s="63"/>
      <c r="AL938" s="63" t="str">
        <f>IFERROR(VLOOKUP(AB938,CONTROLES!$A$5:$Y$297,2,FALSE),"")</f>
        <v/>
      </c>
      <c r="AM938" s="63"/>
      <c r="AN938" s="63"/>
      <c r="AO938" s="163" t="str">
        <f>IFERROR(VLOOKUP(Y938,CONTROLES!$A$6:$Y$25,24,FALSE),"")</f>
        <v/>
      </c>
      <c r="AP938" s="163" t="str">
        <f>IFERROR(VLOOKUP(Z938,CONTROLES!$A$6:$Y$25,24,FALSE),"")</f>
        <v/>
      </c>
      <c r="AQ938" s="163" t="str">
        <f>IFERROR(VLOOKUP(AA938,CONTROLES!$A$6:$Y$25,24,FALSE),"")</f>
        <v/>
      </c>
      <c r="AR938" s="163" t="str">
        <f>IFERROR(VLOOKUP(AB938,CONTROLES!$A$6:$Y$25,24,FALSE),"")</f>
        <v/>
      </c>
      <c r="AS938" s="72" t="str">
        <f>IFERROR(VLOOKUP(Y938,CONTROLES!$A$6:$Y$25,5,FALSE),"")</f>
        <v/>
      </c>
      <c r="AT938" s="72" t="str">
        <f>IFERROR(VLOOKUP(Z938,CONTROLES!$A$6:$Y$25,5,FALSE),"")</f>
        <v/>
      </c>
      <c r="AU938" s="72" t="str">
        <f>IFERROR(VLOOKUP(AA938,CONTROLES!$A$6:$Y$25,5,FALSE),"")</f>
        <v/>
      </c>
      <c r="AV938" s="72" t="str">
        <f>IFERROR(VLOOKUP(AB938,CONTROLES!$A$6:$Y$25,5,FALSE),"")</f>
        <v/>
      </c>
      <c r="AW938" s="143">
        <f t="shared" si="332"/>
        <v>0</v>
      </c>
      <c r="AX938" s="143">
        <f t="shared" si="333"/>
        <v>0</v>
      </c>
      <c r="AY938" s="523"/>
      <c r="AZ938" s="510"/>
      <c r="BA938" s="507"/>
      <c r="BB938" s="508"/>
      <c r="BC938" s="510"/>
      <c r="BD938" s="512"/>
      <c r="BE938" s="493"/>
      <c r="BF938" s="643"/>
      <c r="BG938" s="645"/>
      <c r="BH938" s="533"/>
      <c r="BI938" s="514"/>
      <c r="BJ938" s="516"/>
      <c r="BK938" s="516"/>
    </row>
    <row r="939" spans="1:63" ht="17.25" customHeight="1" x14ac:dyDescent="0.25">
      <c r="A939" s="429"/>
      <c r="B939" s="655"/>
      <c r="C939" s="649"/>
      <c r="D939" s="516"/>
      <c r="E939" s="563"/>
      <c r="F939" s="657"/>
      <c r="G939" s="657"/>
      <c r="H939" s="657"/>
      <c r="I939" s="563"/>
      <c r="J939" s="160"/>
      <c r="K939" s="159"/>
      <c r="L939" s="649"/>
      <c r="M939" s="649"/>
      <c r="N939" s="650"/>
      <c r="O939" s="651"/>
      <c r="P939" s="651"/>
      <c r="Q939" s="651"/>
      <c r="R939" s="649"/>
      <c r="S939" s="73"/>
      <c r="T939" s="162">
        <f>IFERROR(VLOOKUP($S939,TABLAS!$A$10:$B$14,2,FALSE),0)</f>
        <v>0</v>
      </c>
      <c r="U939" s="652"/>
      <c r="V939" s="647"/>
      <c r="W939" s="647"/>
      <c r="X939" s="493"/>
      <c r="Y939" s="63"/>
      <c r="Z939" s="63"/>
      <c r="AA939" s="63"/>
      <c r="AB939" s="63"/>
      <c r="AC939" s="63"/>
      <c r="AD939" s="63"/>
      <c r="AE939" s="63"/>
      <c r="AF939" s="63"/>
      <c r="AG939" s="63"/>
      <c r="AH939" s="63"/>
      <c r="AI939" s="63"/>
      <c r="AJ939" s="63"/>
      <c r="AK939" s="63"/>
      <c r="AL939" s="63" t="str">
        <f>IFERROR(VLOOKUP(AB939,CONTROLES!$A$5:$Y$297,2,FALSE),"")</f>
        <v/>
      </c>
      <c r="AM939" s="63"/>
      <c r="AN939" s="63"/>
      <c r="AO939" s="163" t="str">
        <f>IFERROR(VLOOKUP(Y939,CONTROLES!$A$6:$Y$25,24,FALSE),"")</f>
        <v/>
      </c>
      <c r="AP939" s="163" t="str">
        <f>IFERROR(VLOOKUP(Z939,CONTROLES!$A$6:$Y$25,24,FALSE),"")</f>
        <v/>
      </c>
      <c r="AQ939" s="163" t="str">
        <f>IFERROR(VLOOKUP(AA939,CONTROLES!$A$6:$Y$25,24,FALSE),"")</f>
        <v/>
      </c>
      <c r="AR939" s="163" t="str">
        <f>IFERROR(VLOOKUP(AB939,CONTROLES!$A$6:$Y$25,24,FALSE),"")</f>
        <v/>
      </c>
      <c r="AS939" s="72" t="str">
        <f>IFERROR(VLOOKUP(Y939,CONTROLES!$A$6:$Y$25,5,FALSE),"")</f>
        <v/>
      </c>
      <c r="AT939" s="72" t="str">
        <f>IFERROR(VLOOKUP(Z939,CONTROLES!$A$6:$Y$25,5,FALSE),"")</f>
        <v/>
      </c>
      <c r="AU939" s="72" t="str">
        <f>IFERROR(VLOOKUP(AA939,CONTROLES!$A$6:$Y$25,5,FALSE),"")</f>
        <v/>
      </c>
      <c r="AV939" s="72" t="str">
        <f>IFERROR(VLOOKUP(AB939,CONTROLES!$A$6:$Y$25,5,FALSE),"")</f>
        <v/>
      </c>
      <c r="AW939" s="143">
        <f t="shared" si="332"/>
        <v>0</v>
      </c>
      <c r="AX939" s="143">
        <f t="shared" si="333"/>
        <v>0</v>
      </c>
      <c r="AY939" s="523"/>
      <c r="AZ939" s="510"/>
      <c r="BA939" s="507"/>
      <c r="BB939" s="508"/>
      <c r="BC939" s="510"/>
      <c r="BD939" s="512"/>
      <c r="BE939" s="493"/>
      <c r="BF939" s="643"/>
      <c r="BG939" s="645"/>
      <c r="BH939" s="533"/>
      <c r="BI939" s="514"/>
      <c r="BJ939" s="516"/>
      <c r="BK939" s="516"/>
    </row>
    <row r="940" spans="1:63" ht="22.5" customHeight="1" x14ac:dyDescent="0.25">
      <c r="A940" s="429"/>
      <c r="B940" s="655"/>
      <c r="C940" s="649"/>
      <c r="D940" s="516"/>
      <c r="E940" s="563"/>
      <c r="F940" s="657"/>
      <c r="G940" s="657"/>
      <c r="H940" s="657"/>
      <c r="I940" s="563"/>
      <c r="J940" s="160"/>
      <c r="K940" s="159"/>
      <c r="L940" s="649"/>
      <c r="M940" s="649"/>
      <c r="N940" s="650"/>
      <c r="O940" s="651"/>
      <c r="P940" s="651"/>
      <c r="Q940" s="651"/>
      <c r="R940" s="649"/>
      <c r="S940" s="73"/>
      <c r="T940" s="162">
        <f>IFERROR(VLOOKUP($S940,TABLAS!$A$10:$B$14,2,FALSE),0)</f>
        <v>0</v>
      </c>
      <c r="U940" s="652"/>
      <c r="V940" s="647"/>
      <c r="W940" s="647"/>
      <c r="X940" s="493"/>
      <c r="Y940" s="63"/>
      <c r="Z940" s="63"/>
      <c r="AA940" s="63"/>
      <c r="AB940" s="63"/>
      <c r="AC940" s="63"/>
      <c r="AD940" s="63"/>
      <c r="AE940" s="63"/>
      <c r="AF940" s="63"/>
      <c r="AG940" s="63"/>
      <c r="AH940" s="63"/>
      <c r="AI940" s="63"/>
      <c r="AJ940" s="63"/>
      <c r="AK940" s="63"/>
      <c r="AL940" s="63" t="str">
        <f>IFERROR(VLOOKUP(AB940,CONTROLES!$A$5:$Y$297,2,FALSE),"")</f>
        <v/>
      </c>
      <c r="AM940" s="63"/>
      <c r="AN940" s="63"/>
      <c r="AO940" s="163" t="str">
        <f>IFERROR(VLOOKUP(Y940,CONTROLES!$A$6:$Y$25,24,FALSE),"")</f>
        <v/>
      </c>
      <c r="AP940" s="163" t="str">
        <f>IFERROR(VLOOKUP(Z940,CONTROLES!$A$6:$Y$25,24,FALSE),"")</f>
        <v/>
      </c>
      <c r="AQ940" s="163" t="str">
        <f>IFERROR(VLOOKUP(AA940,CONTROLES!$A$6:$Y$25,24,FALSE),"")</f>
        <v/>
      </c>
      <c r="AR940" s="163" t="str">
        <f>IFERROR(VLOOKUP(AB940,CONTROLES!$A$6:$Y$25,24,FALSE),"")</f>
        <v/>
      </c>
      <c r="AS940" s="72" t="str">
        <f>IFERROR(VLOOKUP(Y940,CONTROLES!$A$6:$Y$25,5,FALSE),"")</f>
        <v/>
      </c>
      <c r="AT940" s="72" t="str">
        <f>IFERROR(VLOOKUP(Z940,CONTROLES!$A$6:$Y$25,5,FALSE),"")</f>
        <v/>
      </c>
      <c r="AU940" s="72" t="str">
        <f>IFERROR(VLOOKUP(AA940,CONTROLES!$A$6:$Y$25,5,FALSE),"")</f>
        <v/>
      </c>
      <c r="AV940" s="72" t="str">
        <f>IFERROR(VLOOKUP(AB940,CONTROLES!$A$6:$Y$25,5,FALSE),"")</f>
        <v/>
      </c>
      <c r="AW940" s="143">
        <f t="shared" si="332"/>
        <v>0</v>
      </c>
      <c r="AX940" s="143">
        <f t="shared" si="333"/>
        <v>0</v>
      </c>
      <c r="AY940" s="523"/>
      <c r="AZ940" s="510"/>
      <c r="BA940" s="507"/>
      <c r="BB940" s="508"/>
      <c r="BC940" s="510"/>
      <c r="BD940" s="512"/>
      <c r="BE940" s="493"/>
      <c r="BF940" s="643"/>
      <c r="BG940" s="645"/>
      <c r="BH940" s="533"/>
      <c r="BI940" s="514"/>
      <c r="BJ940" s="516"/>
      <c r="BK940" s="516"/>
    </row>
    <row r="941" spans="1:63" ht="14.25" customHeight="1" x14ac:dyDescent="0.25">
      <c r="A941" s="429"/>
      <c r="B941" s="656"/>
      <c r="C941" s="649"/>
      <c r="D941" s="516"/>
      <c r="E941" s="562"/>
      <c r="F941" s="657"/>
      <c r="G941" s="657"/>
      <c r="H941" s="657"/>
      <c r="I941" s="562"/>
      <c r="J941" s="160"/>
      <c r="K941" s="159"/>
      <c r="L941" s="649"/>
      <c r="M941" s="649"/>
      <c r="N941" s="650"/>
      <c r="O941" s="651"/>
      <c r="P941" s="651"/>
      <c r="Q941" s="651"/>
      <c r="R941" s="649"/>
      <c r="S941" s="73"/>
      <c r="T941" s="162">
        <f>IFERROR(VLOOKUP($S941,TABLAS!$A$10:$B$14,2,FALSE),0)</f>
        <v>0</v>
      </c>
      <c r="U941" s="652"/>
      <c r="V941" s="647"/>
      <c r="W941" s="647"/>
      <c r="X941" s="493"/>
      <c r="Y941" s="63"/>
      <c r="Z941" s="63"/>
      <c r="AA941" s="63"/>
      <c r="AB941" s="63"/>
      <c r="AC941" s="63"/>
      <c r="AD941" s="63"/>
      <c r="AE941" s="63"/>
      <c r="AF941" s="63"/>
      <c r="AG941" s="63"/>
      <c r="AH941" s="63"/>
      <c r="AI941" s="63"/>
      <c r="AJ941" s="63"/>
      <c r="AK941" s="63"/>
      <c r="AL941" s="63" t="str">
        <f>IFERROR(VLOOKUP(AB941,CONTROLES!$A$5:$Y$297,2,FALSE),"")</f>
        <v/>
      </c>
      <c r="AM941" s="63"/>
      <c r="AN941" s="63"/>
      <c r="AO941" s="163" t="str">
        <f>IFERROR(VLOOKUP(Y941,CONTROLES!$A$6:$Y$25,24,FALSE),"")</f>
        <v/>
      </c>
      <c r="AP941" s="163" t="str">
        <f>IFERROR(VLOOKUP(Z941,CONTROLES!$A$6:$Y$25,24,FALSE),"")</f>
        <v/>
      </c>
      <c r="AQ941" s="163" t="str">
        <f>IFERROR(VLOOKUP(AA941,CONTROLES!$A$6:$Y$25,24,FALSE),"")</f>
        <v/>
      </c>
      <c r="AR941" s="163" t="str">
        <f>IFERROR(VLOOKUP(AB941,CONTROLES!$A$6:$Y$25,24,FALSE),"")</f>
        <v/>
      </c>
      <c r="AS941" s="72" t="str">
        <f>IFERROR(VLOOKUP(Y941,CONTROLES!$A$6:$Y$25,5,FALSE),"")</f>
        <v/>
      </c>
      <c r="AT941" s="72" t="str">
        <f>IFERROR(VLOOKUP(Z941,CONTROLES!$A$6:$Y$25,5,FALSE),"")</f>
        <v/>
      </c>
      <c r="AU941" s="72" t="str">
        <f>IFERROR(VLOOKUP(AA941,CONTROLES!$A$6:$Y$25,5,FALSE),"")</f>
        <v/>
      </c>
      <c r="AV941" s="72" t="str">
        <f>IFERROR(VLOOKUP(AB941,CONTROLES!$A$6:$Y$25,5,FALSE),"")</f>
        <v/>
      </c>
      <c r="AW941" s="143">
        <f t="shared" si="332"/>
        <v>0</v>
      </c>
      <c r="AX941" s="143">
        <f t="shared" si="333"/>
        <v>0</v>
      </c>
      <c r="AY941" s="653"/>
      <c r="AZ941" s="510"/>
      <c r="BA941" s="648"/>
      <c r="BB941" s="508"/>
      <c r="BC941" s="510"/>
      <c r="BD941" s="512"/>
      <c r="BE941" s="493"/>
      <c r="BF941" s="644"/>
      <c r="BG941" s="645"/>
      <c r="BH941" s="646"/>
      <c r="BI941" s="514"/>
      <c r="BJ941" s="516"/>
      <c r="BK941" s="516"/>
    </row>
    <row r="942" spans="1:63" x14ac:dyDescent="0.25">
      <c r="A942" s="429">
        <f>A935+1</f>
        <v>134</v>
      </c>
      <c r="B942" s="654" t="s">
        <v>1040</v>
      </c>
      <c r="C942" s="649" t="s">
        <v>767</v>
      </c>
      <c r="D942" s="516" t="s">
        <v>1041</v>
      </c>
      <c r="E942" s="517" t="s">
        <v>1042</v>
      </c>
      <c r="F942" s="657" t="s">
        <v>132</v>
      </c>
      <c r="G942" s="657" t="s">
        <v>133</v>
      </c>
      <c r="H942" s="657" t="s">
        <v>134</v>
      </c>
      <c r="I942" s="517"/>
      <c r="J942" s="160"/>
      <c r="K942" s="159"/>
      <c r="L942" s="649"/>
      <c r="M942" s="649" t="s">
        <v>160</v>
      </c>
      <c r="N942" s="650" t="s">
        <v>161</v>
      </c>
      <c r="O942" s="651" t="s">
        <v>162</v>
      </c>
      <c r="P942" s="651"/>
      <c r="Q942" s="651"/>
      <c r="R942" s="649" t="s">
        <v>243</v>
      </c>
      <c r="S942" s="73"/>
      <c r="T942" s="162">
        <f>IFERROR(VLOOKUP($S942,TABLAS!$A$10:$B$14,2,FALSE),0)</f>
        <v>0</v>
      </c>
      <c r="U942" s="652"/>
      <c r="V942" s="647">
        <f>IFERROR(VLOOKUP($U942,#REF!,2,FALSE),0)</f>
        <v>0</v>
      </c>
      <c r="W942" s="647">
        <f>MAX($T942:$T948)*V942</f>
        <v>0</v>
      </c>
      <c r="X942" s="493" t="b">
        <f>IF(OR(W942="11",W942="12",W942="21",W942="22",W942="31"),"BAJO",IF(OR(W942="13",W942="23",W942="32",W942="41"),"LEVE",IF(OR(W942="14",W942="15",W942="24",W942="33",W942="43",W942="42",W942="52",W942="51"),"MODERADO",IF(OR(W942="25",W942="34",W942="35",W942="44",W942="45",W942="53",W942="54",W942="55"),"IMPORTANTE"))))</f>
        <v>0</v>
      </c>
      <c r="Y942" s="63"/>
      <c r="Z942" s="63"/>
      <c r="AA942" s="63"/>
      <c r="AB942" s="63"/>
      <c r="AC942" s="63"/>
      <c r="AD942" s="63"/>
      <c r="AE942" s="63"/>
      <c r="AF942" s="63"/>
      <c r="AG942" s="63"/>
      <c r="AH942" s="63"/>
      <c r="AI942" s="63"/>
      <c r="AJ942" s="63"/>
      <c r="AK942" s="63"/>
      <c r="AL942" s="63" t="str">
        <f>IFERROR(VLOOKUP(AB942,CONTROLES!$A$5:$Y$297,2,FALSE),"")</f>
        <v/>
      </c>
      <c r="AM942" s="63"/>
      <c r="AN942" s="63"/>
      <c r="AO942" s="163" t="str">
        <f>IFERROR(VLOOKUP(Y942,CONTROLES!$A$6:$Y$25,24,FALSE),"")</f>
        <v/>
      </c>
      <c r="AP942" s="163" t="str">
        <f>IFERROR(VLOOKUP(Z942,CONTROLES!$A$6:$Y$25,24,FALSE),"")</f>
        <v/>
      </c>
      <c r="AQ942" s="163" t="str">
        <f>IFERROR(VLOOKUP(AA942,CONTROLES!$A$6:$Y$25,24,FALSE),"")</f>
        <v/>
      </c>
      <c r="AR942" s="163" t="str">
        <f>IFERROR(VLOOKUP(AB942,CONTROLES!$A$6:$Y$25,24,FALSE),"")</f>
        <v/>
      </c>
      <c r="AS942" s="72" t="str">
        <f>IFERROR(VLOOKUP(Y942,CONTROLES!$A$6:$Y$25,5,FALSE),"")</f>
        <v/>
      </c>
      <c r="AT942" s="72" t="str">
        <f>IFERROR(VLOOKUP(Z942,CONTROLES!$A$6:$Y$25,5,FALSE),"")</f>
        <v/>
      </c>
      <c r="AU942" s="72" t="str">
        <f>IFERROR(VLOOKUP(AA942,CONTROLES!$A$6:$Y$25,5,FALSE),"")</f>
        <v/>
      </c>
      <c r="AV942" s="72" t="str">
        <f>IFERROR(VLOOKUP(AB942,CONTROLES!$A$6:$Y$25,5,FALSE),"")</f>
        <v/>
      </c>
      <c r="AW942" s="143">
        <f t="shared" si="332"/>
        <v>0</v>
      </c>
      <c r="AX942" s="143">
        <f t="shared" si="333"/>
        <v>0</v>
      </c>
      <c r="AY942" s="522" t="str">
        <f>IF(MAX(AX942:AX948)&gt;MAX(BF942:BF948),"Consecuencia",IF(MAX(AX942:AX948)&gt;MAX(BF942:BF948),"Probabilidad",""))</f>
        <v/>
      </c>
      <c r="AZ942" s="510">
        <f>IF(AY942="Probabilidad",MAX(BF942:BF948),MAX(AX942:AX948))</f>
        <v>0</v>
      </c>
      <c r="BA942" s="506" t="str" cm="1">
        <f t="array" ref="BA942">IF(OR(AY942="Consecuencia",AY942="Probabilidad"),IF(AZ942&lt;CONTROLES!$AA$16:$AB$16,IF(AND(AZ942&gt;=CONTROLES!$AA$15,AZ942&lt;CONTROLES!$AB$15),CONTROLES!$AC$15,IF(AND(AZ942&gt;=CONTROLES!$AA$14,AZ942&lt;CONTROLES!$AB$14),CONTROLES!$AC$14,IF(AND(AZ942&gt;=CONTROLES!$AA$13,AZ942&lt;CONTROLES!$AB$13),CONTROLES!$AC$13,IF(AND(AZ942&gt;=CONTROLES!$AA$12,AZ942&lt;=CONTROLES!$AB$12),CONTROLES!$AC$12))))),"")</f>
        <v/>
      </c>
      <c r="BB942" s="508" t="s">
        <v>144</v>
      </c>
      <c r="BC942" s="510">
        <f>VLOOKUP(BB942,TABLAS!$A$10:$B$14,2,FALSE)</f>
        <v>5</v>
      </c>
      <c r="BD942" s="512" t="s">
        <v>211</v>
      </c>
      <c r="BE942" s="493">
        <f>VLOOKUP(BD942,TABLAS!$A$2:$B$6,2,FALSE)</f>
        <v>2</v>
      </c>
      <c r="BF942" s="642" t="str">
        <f>BC942&amp;BE942</f>
        <v>52</v>
      </c>
      <c r="BG942" s="645" t="str">
        <f>IF(OR(BF942="11",BF942="12",BF942="21",BF942="22",BF942="31"),"BAJO",IF(OR(BF942="13",BF942="23",BF942="32",BF942="41"),"LEVE",IF(OR(BF942="14",BF942="15",BF942="24",BF942="33",BF942="43",BF942="42",BF942="52",BF942="51"),"MODERADO",IF(OR(BF942="25",BF942="34",BF942="35",BF942="44",BF942="45",BF942="53",BF942="54",BF942="55"),"IMPORTANTE",""))))</f>
        <v>MODERADO</v>
      </c>
      <c r="BH942" s="532" t="s">
        <v>148</v>
      </c>
      <c r="BI942" s="514" t="s">
        <v>189</v>
      </c>
      <c r="BJ942" s="516" t="str">
        <f>IF(BH942="SI","NO","SI")</f>
        <v>NO</v>
      </c>
      <c r="BK942" s="516"/>
    </row>
    <row r="943" spans="1:63" x14ac:dyDescent="0.25">
      <c r="A943" s="429"/>
      <c r="B943" s="655"/>
      <c r="C943" s="649"/>
      <c r="D943" s="516"/>
      <c r="E943" s="563"/>
      <c r="F943" s="657"/>
      <c r="G943" s="657"/>
      <c r="H943" s="657"/>
      <c r="I943" s="563"/>
      <c r="J943" s="160"/>
      <c r="K943" s="159"/>
      <c r="L943" s="649"/>
      <c r="M943" s="649"/>
      <c r="N943" s="650"/>
      <c r="O943" s="651"/>
      <c r="P943" s="651"/>
      <c r="Q943" s="651"/>
      <c r="R943" s="649"/>
      <c r="S943" s="73"/>
      <c r="T943" s="162">
        <f>IFERROR(VLOOKUP($S943,TABLAS!$A$10:$B$14,2,FALSE),0)</f>
        <v>0</v>
      </c>
      <c r="U943" s="652"/>
      <c r="V943" s="647"/>
      <c r="W943" s="647"/>
      <c r="X943" s="493"/>
      <c r="Y943" s="63"/>
      <c r="Z943" s="63"/>
      <c r="AA943" s="63"/>
      <c r="AB943" s="63"/>
      <c r="AC943" s="63"/>
      <c r="AD943" s="63"/>
      <c r="AE943" s="63"/>
      <c r="AF943" s="63"/>
      <c r="AG943" s="63"/>
      <c r="AH943" s="63"/>
      <c r="AI943" s="63"/>
      <c r="AJ943" s="63"/>
      <c r="AK943" s="63"/>
      <c r="AL943" s="63" t="str">
        <f>IFERROR(VLOOKUP(AB943,CONTROLES!$A$5:$Y$297,2,FALSE),"")</f>
        <v/>
      </c>
      <c r="AM943" s="63"/>
      <c r="AN943" s="63"/>
      <c r="AO943" s="163" t="str">
        <f>IFERROR(VLOOKUP(Y943,CONTROLES!$A$6:$Y$25,24,FALSE),"")</f>
        <v/>
      </c>
      <c r="AP943" s="163" t="str">
        <f>IFERROR(VLOOKUP(Z943,CONTROLES!$A$6:$Y$25,24,FALSE),"")</f>
        <v/>
      </c>
      <c r="AQ943" s="163" t="str">
        <f>IFERROR(VLOOKUP(AA943,CONTROLES!$A$6:$Y$25,24,FALSE),"")</f>
        <v/>
      </c>
      <c r="AR943" s="163" t="str">
        <f>IFERROR(VLOOKUP(AB943,CONTROLES!$A$6:$Y$25,24,FALSE),"")</f>
        <v/>
      </c>
      <c r="AS943" s="72" t="str">
        <f>IFERROR(VLOOKUP(Y943,CONTROLES!$A$6:$Y$25,5,FALSE),"")</f>
        <v/>
      </c>
      <c r="AT943" s="72" t="str">
        <f>IFERROR(VLOOKUP(Z943,CONTROLES!$A$6:$Y$25,5,FALSE),"")</f>
        <v/>
      </c>
      <c r="AU943" s="72" t="str">
        <f>IFERROR(VLOOKUP(AA943,CONTROLES!$A$6:$Y$25,5,FALSE),"")</f>
        <v/>
      </c>
      <c r="AV943" s="72" t="str">
        <f>IFERROR(VLOOKUP(AB943,CONTROLES!$A$6:$Y$25,5,FALSE),"")</f>
        <v/>
      </c>
      <c r="AW943" s="143">
        <f t="shared" si="332"/>
        <v>0</v>
      </c>
      <c r="AX943" s="143">
        <f t="shared" si="333"/>
        <v>0</v>
      </c>
      <c r="AY943" s="523"/>
      <c r="AZ943" s="510"/>
      <c r="BA943" s="507"/>
      <c r="BB943" s="508"/>
      <c r="BC943" s="510"/>
      <c r="BD943" s="512"/>
      <c r="BE943" s="493"/>
      <c r="BF943" s="643"/>
      <c r="BG943" s="645"/>
      <c r="BH943" s="533"/>
      <c r="BI943" s="514"/>
      <c r="BJ943" s="516"/>
      <c r="BK943" s="516"/>
    </row>
    <row r="944" spans="1:63" x14ac:dyDescent="0.25">
      <c r="A944" s="429"/>
      <c r="B944" s="655"/>
      <c r="C944" s="649"/>
      <c r="D944" s="516"/>
      <c r="E944" s="563"/>
      <c r="F944" s="657"/>
      <c r="G944" s="657"/>
      <c r="H944" s="657"/>
      <c r="I944" s="563"/>
      <c r="J944" s="160"/>
      <c r="K944" s="159"/>
      <c r="L944" s="649"/>
      <c r="M944" s="649"/>
      <c r="N944" s="650"/>
      <c r="O944" s="651"/>
      <c r="P944" s="651"/>
      <c r="Q944" s="651"/>
      <c r="R944" s="649"/>
      <c r="S944" s="73"/>
      <c r="T944" s="162">
        <f>IFERROR(VLOOKUP($S944,TABLAS!$A$10:$B$14,2,FALSE),0)</f>
        <v>0</v>
      </c>
      <c r="U944" s="652"/>
      <c r="V944" s="647"/>
      <c r="W944" s="647"/>
      <c r="X944" s="493"/>
      <c r="Y944" s="63"/>
      <c r="Z944" s="63"/>
      <c r="AA944" s="63"/>
      <c r="AB944" s="63"/>
      <c r="AC944" s="63"/>
      <c r="AD944" s="63"/>
      <c r="AE944" s="63"/>
      <c r="AF944" s="63"/>
      <c r="AG944" s="63"/>
      <c r="AH944" s="63"/>
      <c r="AI944" s="63"/>
      <c r="AJ944" s="63"/>
      <c r="AK944" s="63"/>
      <c r="AL944" s="63" t="str">
        <f>IFERROR(VLOOKUP(AB944,CONTROLES!$A$5:$Y$297,2,FALSE),"")</f>
        <v/>
      </c>
      <c r="AM944" s="63"/>
      <c r="AN944" s="63"/>
      <c r="AO944" s="163" t="str">
        <f>IFERROR(VLOOKUP(Y944,CONTROLES!$A$6:$Y$25,24,FALSE),"")</f>
        <v/>
      </c>
      <c r="AP944" s="163" t="str">
        <f>IFERROR(VLOOKUP(Z944,CONTROLES!$A$6:$Y$25,24,FALSE),"")</f>
        <v/>
      </c>
      <c r="AQ944" s="163" t="str">
        <f>IFERROR(VLOOKUP(AA944,CONTROLES!$A$6:$Y$25,24,FALSE),"")</f>
        <v/>
      </c>
      <c r="AR944" s="163" t="str">
        <f>IFERROR(VLOOKUP(AB944,CONTROLES!$A$6:$Y$25,24,FALSE),"")</f>
        <v/>
      </c>
      <c r="AS944" s="72" t="str">
        <f>IFERROR(VLOOKUP(Y944,CONTROLES!$A$6:$Y$25,5,FALSE),"")</f>
        <v/>
      </c>
      <c r="AT944" s="72" t="str">
        <f>IFERROR(VLOOKUP(Z944,CONTROLES!$A$6:$Y$25,5,FALSE),"")</f>
        <v/>
      </c>
      <c r="AU944" s="72" t="str">
        <f>IFERROR(VLOOKUP(AA944,CONTROLES!$A$6:$Y$25,5,FALSE),"")</f>
        <v/>
      </c>
      <c r="AV944" s="72" t="str">
        <f>IFERROR(VLOOKUP(AB944,CONTROLES!$A$6:$Y$25,5,FALSE),"")</f>
        <v/>
      </c>
      <c r="AW944" s="143">
        <f t="shared" si="332"/>
        <v>0</v>
      </c>
      <c r="AX944" s="143">
        <f t="shared" si="333"/>
        <v>0</v>
      </c>
      <c r="AY944" s="523"/>
      <c r="AZ944" s="510"/>
      <c r="BA944" s="507"/>
      <c r="BB944" s="508"/>
      <c r="BC944" s="510"/>
      <c r="BD944" s="512"/>
      <c r="BE944" s="493"/>
      <c r="BF944" s="643"/>
      <c r="BG944" s="645"/>
      <c r="BH944" s="533"/>
      <c r="BI944" s="514"/>
      <c r="BJ944" s="516"/>
      <c r="BK944" s="516"/>
    </row>
    <row r="945" spans="1:63" x14ac:dyDescent="0.25">
      <c r="A945" s="429"/>
      <c r="B945" s="655"/>
      <c r="C945" s="649"/>
      <c r="D945" s="516"/>
      <c r="E945" s="563"/>
      <c r="F945" s="657"/>
      <c r="G945" s="657"/>
      <c r="H945" s="657"/>
      <c r="I945" s="563"/>
      <c r="J945" s="160"/>
      <c r="K945" s="159"/>
      <c r="L945" s="649"/>
      <c r="M945" s="649"/>
      <c r="N945" s="650"/>
      <c r="O945" s="651"/>
      <c r="P945" s="651"/>
      <c r="Q945" s="651"/>
      <c r="R945" s="649"/>
      <c r="S945" s="73"/>
      <c r="T945" s="162">
        <f>IFERROR(VLOOKUP($S945,TABLAS!$A$10:$B$14,2,FALSE),0)</f>
        <v>0</v>
      </c>
      <c r="U945" s="652"/>
      <c r="V945" s="647"/>
      <c r="W945" s="647"/>
      <c r="X945" s="493"/>
      <c r="Y945" s="63"/>
      <c r="Z945" s="63"/>
      <c r="AA945" s="63"/>
      <c r="AB945" s="63"/>
      <c r="AC945" s="63"/>
      <c r="AD945" s="63"/>
      <c r="AE945" s="63"/>
      <c r="AF945" s="63"/>
      <c r="AG945" s="63"/>
      <c r="AH945" s="63"/>
      <c r="AI945" s="63"/>
      <c r="AJ945" s="63"/>
      <c r="AK945" s="63"/>
      <c r="AL945" s="63" t="str">
        <f>IFERROR(VLOOKUP(AB945,CONTROLES!$A$5:$Y$297,2,FALSE),"")</f>
        <v/>
      </c>
      <c r="AM945" s="63"/>
      <c r="AN945" s="63"/>
      <c r="AO945" s="163" t="str">
        <f>IFERROR(VLOOKUP(Y945,CONTROLES!$A$6:$Y$25,24,FALSE),"")</f>
        <v/>
      </c>
      <c r="AP945" s="163" t="str">
        <f>IFERROR(VLOOKUP(Z945,CONTROLES!$A$6:$Y$25,24,FALSE),"")</f>
        <v/>
      </c>
      <c r="AQ945" s="163" t="str">
        <f>IFERROR(VLOOKUP(AA945,CONTROLES!$A$6:$Y$25,24,FALSE),"")</f>
        <v/>
      </c>
      <c r="AR945" s="163" t="str">
        <f>IFERROR(VLOOKUP(AB945,CONTROLES!$A$6:$Y$25,24,FALSE),"")</f>
        <v/>
      </c>
      <c r="AS945" s="72" t="str">
        <f>IFERROR(VLOOKUP(Y945,CONTROLES!$A$6:$Y$25,5,FALSE),"")</f>
        <v/>
      </c>
      <c r="AT945" s="72" t="str">
        <f>IFERROR(VLOOKUP(Z945,CONTROLES!$A$6:$Y$25,5,FALSE),"")</f>
        <v/>
      </c>
      <c r="AU945" s="72" t="str">
        <f>IFERROR(VLOOKUP(AA945,CONTROLES!$A$6:$Y$25,5,FALSE),"")</f>
        <v/>
      </c>
      <c r="AV945" s="72" t="str">
        <f>IFERROR(VLOOKUP(AB945,CONTROLES!$A$6:$Y$25,5,FALSE),"")</f>
        <v/>
      </c>
      <c r="AW945" s="143">
        <f t="shared" si="332"/>
        <v>0</v>
      </c>
      <c r="AX945" s="143">
        <f t="shared" si="333"/>
        <v>0</v>
      </c>
      <c r="AY945" s="523"/>
      <c r="AZ945" s="510"/>
      <c r="BA945" s="507"/>
      <c r="BB945" s="508"/>
      <c r="BC945" s="510"/>
      <c r="BD945" s="512"/>
      <c r="BE945" s="493"/>
      <c r="BF945" s="643"/>
      <c r="BG945" s="645"/>
      <c r="BH945" s="533"/>
      <c r="BI945" s="514"/>
      <c r="BJ945" s="516"/>
      <c r="BK945" s="516"/>
    </row>
    <row r="946" spans="1:63" x14ac:dyDescent="0.25">
      <c r="A946" s="429"/>
      <c r="B946" s="655"/>
      <c r="C946" s="649"/>
      <c r="D946" s="516"/>
      <c r="E946" s="563"/>
      <c r="F946" s="657"/>
      <c r="G946" s="657"/>
      <c r="H946" s="657"/>
      <c r="I946" s="563"/>
      <c r="J946" s="160"/>
      <c r="K946" s="159"/>
      <c r="L946" s="649"/>
      <c r="M946" s="649"/>
      <c r="N946" s="650"/>
      <c r="O946" s="651"/>
      <c r="P946" s="651"/>
      <c r="Q946" s="651"/>
      <c r="R946" s="649"/>
      <c r="S946" s="73"/>
      <c r="T946" s="162">
        <f>IFERROR(VLOOKUP($S946,TABLAS!$A$10:$B$14,2,FALSE),0)</f>
        <v>0</v>
      </c>
      <c r="U946" s="652"/>
      <c r="V946" s="647"/>
      <c r="W946" s="647"/>
      <c r="X946" s="493"/>
      <c r="Y946" s="63"/>
      <c r="Z946" s="63"/>
      <c r="AA946" s="63"/>
      <c r="AB946" s="63"/>
      <c r="AC946" s="63"/>
      <c r="AD946" s="63"/>
      <c r="AE946" s="63"/>
      <c r="AF946" s="63"/>
      <c r="AG946" s="63"/>
      <c r="AH946" s="63"/>
      <c r="AI946" s="63"/>
      <c r="AJ946" s="63"/>
      <c r="AK946" s="63"/>
      <c r="AL946" s="63" t="str">
        <f>IFERROR(VLOOKUP(AB946,CONTROLES!$A$5:$Y$297,2,FALSE),"")</f>
        <v/>
      </c>
      <c r="AM946" s="63"/>
      <c r="AN946" s="63"/>
      <c r="AO946" s="163" t="str">
        <f>IFERROR(VLOOKUP(Y946,CONTROLES!$A$6:$Y$25,24,FALSE),"")</f>
        <v/>
      </c>
      <c r="AP946" s="163" t="str">
        <f>IFERROR(VLOOKUP(Z946,CONTROLES!$A$6:$Y$25,24,FALSE),"")</f>
        <v/>
      </c>
      <c r="AQ946" s="163" t="str">
        <f>IFERROR(VLOOKUP(AA946,CONTROLES!$A$6:$Y$25,24,FALSE),"")</f>
        <v/>
      </c>
      <c r="AR946" s="163" t="str">
        <f>IFERROR(VLOOKUP(AB946,CONTROLES!$A$6:$Y$25,24,FALSE),"")</f>
        <v/>
      </c>
      <c r="AS946" s="72" t="str">
        <f>IFERROR(VLOOKUP(Y946,CONTROLES!$A$6:$Y$25,5,FALSE),"")</f>
        <v/>
      </c>
      <c r="AT946" s="72" t="str">
        <f>IFERROR(VLOOKUP(Z946,CONTROLES!$A$6:$Y$25,5,FALSE),"")</f>
        <v/>
      </c>
      <c r="AU946" s="72" t="str">
        <f>IFERROR(VLOOKUP(AA946,CONTROLES!$A$6:$Y$25,5,FALSE),"")</f>
        <v/>
      </c>
      <c r="AV946" s="72" t="str">
        <f>IFERROR(VLOOKUP(AB946,CONTROLES!$A$6:$Y$25,5,FALSE),"")</f>
        <v/>
      </c>
      <c r="AW946" s="143">
        <f t="shared" si="332"/>
        <v>0</v>
      </c>
      <c r="AX946" s="143">
        <f t="shared" si="333"/>
        <v>0</v>
      </c>
      <c r="AY946" s="523"/>
      <c r="AZ946" s="510"/>
      <c r="BA946" s="507"/>
      <c r="BB946" s="508"/>
      <c r="BC946" s="510"/>
      <c r="BD946" s="512"/>
      <c r="BE946" s="493"/>
      <c r="BF946" s="643"/>
      <c r="BG946" s="645"/>
      <c r="BH946" s="533"/>
      <c r="BI946" s="514"/>
      <c r="BJ946" s="516"/>
      <c r="BK946" s="516"/>
    </row>
    <row r="947" spans="1:63" x14ac:dyDescent="0.25">
      <c r="A947" s="429"/>
      <c r="B947" s="655"/>
      <c r="C947" s="649"/>
      <c r="D947" s="516"/>
      <c r="E947" s="563"/>
      <c r="F947" s="657"/>
      <c r="G947" s="657"/>
      <c r="H947" s="657"/>
      <c r="I947" s="563"/>
      <c r="J947" s="160"/>
      <c r="K947" s="159"/>
      <c r="L947" s="649"/>
      <c r="M947" s="649"/>
      <c r="N947" s="650"/>
      <c r="O947" s="651"/>
      <c r="P947" s="651"/>
      <c r="Q947" s="651"/>
      <c r="R947" s="649"/>
      <c r="S947" s="73"/>
      <c r="T947" s="162">
        <f>IFERROR(VLOOKUP($S947,TABLAS!$A$10:$B$14,2,FALSE),0)</f>
        <v>0</v>
      </c>
      <c r="U947" s="652"/>
      <c r="V947" s="647"/>
      <c r="W947" s="647"/>
      <c r="X947" s="493"/>
      <c r="Y947" s="63"/>
      <c r="Z947" s="63"/>
      <c r="AA947" s="63"/>
      <c r="AB947" s="63"/>
      <c r="AC947" s="63"/>
      <c r="AD947" s="63"/>
      <c r="AE947" s="63"/>
      <c r="AF947" s="63"/>
      <c r="AG947" s="63"/>
      <c r="AH947" s="63"/>
      <c r="AI947" s="63"/>
      <c r="AJ947" s="63"/>
      <c r="AK947" s="63"/>
      <c r="AL947" s="63" t="str">
        <f>IFERROR(VLOOKUP(AB947,CONTROLES!$A$5:$Y$297,2,FALSE),"")</f>
        <v/>
      </c>
      <c r="AM947" s="63"/>
      <c r="AN947" s="63"/>
      <c r="AO947" s="163" t="str">
        <f>IFERROR(VLOOKUP(Y947,CONTROLES!$A$6:$Y$25,24,FALSE),"")</f>
        <v/>
      </c>
      <c r="AP947" s="163" t="str">
        <f>IFERROR(VLOOKUP(Z947,CONTROLES!$A$6:$Y$25,24,FALSE),"")</f>
        <v/>
      </c>
      <c r="AQ947" s="163" t="str">
        <f>IFERROR(VLOOKUP(AA947,CONTROLES!$A$6:$Y$25,24,FALSE),"")</f>
        <v/>
      </c>
      <c r="AR947" s="163" t="str">
        <f>IFERROR(VLOOKUP(AB947,CONTROLES!$A$6:$Y$25,24,FALSE),"")</f>
        <v/>
      </c>
      <c r="AS947" s="72" t="str">
        <f>IFERROR(VLOOKUP(Y947,CONTROLES!$A$6:$Y$25,5,FALSE),"")</f>
        <v/>
      </c>
      <c r="AT947" s="72" t="str">
        <f>IFERROR(VLOOKUP(Z947,CONTROLES!$A$6:$Y$25,5,FALSE),"")</f>
        <v/>
      </c>
      <c r="AU947" s="72" t="str">
        <f>IFERROR(VLOOKUP(AA947,CONTROLES!$A$6:$Y$25,5,FALSE),"")</f>
        <v/>
      </c>
      <c r="AV947" s="72" t="str">
        <f>IFERROR(VLOOKUP(AB947,CONTROLES!$A$6:$Y$25,5,FALSE),"")</f>
        <v/>
      </c>
      <c r="AW947" s="143">
        <f t="shared" si="332"/>
        <v>0</v>
      </c>
      <c r="AX947" s="143">
        <f t="shared" si="333"/>
        <v>0</v>
      </c>
      <c r="AY947" s="523"/>
      <c r="AZ947" s="510"/>
      <c r="BA947" s="507"/>
      <c r="BB947" s="508"/>
      <c r="BC947" s="510"/>
      <c r="BD947" s="512"/>
      <c r="BE947" s="493"/>
      <c r="BF947" s="643"/>
      <c r="BG947" s="645"/>
      <c r="BH947" s="533"/>
      <c r="BI947" s="514"/>
      <c r="BJ947" s="516"/>
      <c r="BK947" s="516"/>
    </row>
    <row r="948" spans="1:63" ht="64.5" customHeight="1" x14ac:dyDescent="0.25">
      <c r="A948" s="429"/>
      <c r="B948" s="656"/>
      <c r="C948" s="649"/>
      <c r="D948" s="516"/>
      <c r="E948" s="562"/>
      <c r="F948" s="657"/>
      <c r="G948" s="657"/>
      <c r="H948" s="657"/>
      <c r="I948" s="562"/>
      <c r="J948" s="160"/>
      <c r="K948" s="159"/>
      <c r="L948" s="649"/>
      <c r="M948" s="649"/>
      <c r="N948" s="650"/>
      <c r="O948" s="651"/>
      <c r="P948" s="651"/>
      <c r="Q948" s="651"/>
      <c r="R948" s="649"/>
      <c r="S948" s="73"/>
      <c r="T948" s="162">
        <f>IFERROR(VLOOKUP($S948,TABLAS!$A$10:$B$14,2,FALSE),0)</f>
        <v>0</v>
      </c>
      <c r="U948" s="652"/>
      <c r="V948" s="647"/>
      <c r="W948" s="647"/>
      <c r="X948" s="493"/>
      <c r="Y948" s="63"/>
      <c r="Z948" s="63"/>
      <c r="AA948" s="63"/>
      <c r="AB948" s="63"/>
      <c r="AC948" s="63"/>
      <c r="AD948" s="63"/>
      <c r="AE948" s="63"/>
      <c r="AF948" s="63"/>
      <c r="AG948" s="63"/>
      <c r="AH948" s="63"/>
      <c r="AI948" s="63"/>
      <c r="AJ948" s="63"/>
      <c r="AK948" s="63"/>
      <c r="AL948" s="63" t="str">
        <f>IFERROR(VLOOKUP(AB948,CONTROLES!$A$5:$Y$297,2,FALSE),"")</f>
        <v/>
      </c>
      <c r="AM948" s="63"/>
      <c r="AN948" s="63"/>
      <c r="AO948" s="163" t="str">
        <f>IFERROR(VLOOKUP(Y948,CONTROLES!$A$6:$Y$25,24,FALSE),"")</f>
        <v/>
      </c>
      <c r="AP948" s="163" t="str">
        <f>IFERROR(VLOOKUP(Z948,CONTROLES!$A$6:$Y$25,24,FALSE),"")</f>
        <v/>
      </c>
      <c r="AQ948" s="163" t="str">
        <f>IFERROR(VLOOKUP(AA948,CONTROLES!$A$6:$Y$25,24,FALSE),"")</f>
        <v/>
      </c>
      <c r="AR948" s="163" t="str">
        <f>IFERROR(VLOOKUP(AB948,CONTROLES!$A$6:$Y$25,24,FALSE),"")</f>
        <v/>
      </c>
      <c r="AS948" s="72" t="str">
        <f>IFERROR(VLOOKUP(Y948,CONTROLES!$A$6:$Y$25,5,FALSE),"")</f>
        <v/>
      </c>
      <c r="AT948" s="72" t="str">
        <f>IFERROR(VLOOKUP(Z948,CONTROLES!$A$6:$Y$25,5,FALSE),"")</f>
        <v/>
      </c>
      <c r="AU948" s="72" t="str">
        <f>IFERROR(VLOOKUP(AA948,CONTROLES!$A$6:$Y$25,5,FALSE),"")</f>
        <v/>
      </c>
      <c r="AV948" s="72" t="str">
        <f>IFERROR(VLOOKUP(AB948,CONTROLES!$A$6:$Y$25,5,FALSE),"")</f>
        <v/>
      </c>
      <c r="AW948" s="143">
        <f t="shared" si="332"/>
        <v>0</v>
      </c>
      <c r="AX948" s="143">
        <f t="shared" si="333"/>
        <v>0</v>
      </c>
      <c r="AY948" s="653"/>
      <c r="AZ948" s="510"/>
      <c r="BA948" s="648"/>
      <c r="BB948" s="508"/>
      <c r="BC948" s="510"/>
      <c r="BD948" s="512"/>
      <c r="BE948" s="493"/>
      <c r="BF948" s="644"/>
      <c r="BG948" s="645"/>
      <c r="BH948" s="646"/>
      <c r="BI948" s="514"/>
      <c r="BJ948" s="516"/>
      <c r="BK948" s="516"/>
    </row>
    <row r="949" spans="1:63" ht="14.25" customHeight="1" x14ac:dyDescent="0.25">
      <c r="A949" s="429">
        <f>A942+1</f>
        <v>135</v>
      </c>
      <c r="B949" s="654" t="s">
        <v>1043</v>
      </c>
      <c r="C949" s="649" t="s">
        <v>767</v>
      </c>
      <c r="D949" s="516" t="s">
        <v>1044</v>
      </c>
      <c r="E949" s="517" t="s">
        <v>981</v>
      </c>
      <c r="F949" s="657" t="s">
        <v>132</v>
      </c>
      <c r="G949" s="657" t="s">
        <v>133</v>
      </c>
      <c r="H949" s="657" t="s">
        <v>134</v>
      </c>
      <c r="I949" s="517"/>
      <c r="J949" s="160"/>
      <c r="K949" s="159"/>
      <c r="L949" s="649"/>
      <c r="M949" s="649" t="s">
        <v>160</v>
      </c>
      <c r="N949" s="650" t="s">
        <v>161</v>
      </c>
      <c r="O949" s="651" t="s">
        <v>162</v>
      </c>
      <c r="P949" s="651"/>
      <c r="Q949" s="651"/>
      <c r="R949" s="649" t="s">
        <v>243</v>
      </c>
      <c r="S949" s="73"/>
      <c r="T949" s="162">
        <f>IFERROR(VLOOKUP($S949,TABLAS!$A$10:$B$14,2,FALSE),0)</f>
        <v>0</v>
      </c>
      <c r="U949" s="652"/>
      <c r="V949" s="647">
        <f>IFERROR(VLOOKUP($U949,#REF!,2,FALSE),0)</f>
        <v>0</v>
      </c>
      <c r="W949" s="647">
        <f>MAX($T949:$T955)*V949</f>
        <v>0</v>
      </c>
      <c r="X949" s="493" t="b">
        <f>IF(OR(W949="11",W949="12",W949="21",W949="22",W949="31"),"BAJO",IF(OR(W949="13",W949="23",W949="32",W949="41"),"LEVE",IF(OR(W949="14",W949="15",W949="24",W949="33",W949="43",W949="42",W949="52",W949="51"),"MODERADO",IF(OR(W949="25",W949="34",W949="35",W949="44",W949="45",W949="53",W949="54",W949="55"),"IMPORTANTE"))))</f>
        <v>0</v>
      </c>
      <c r="Y949" s="63"/>
      <c r="Z949" s="63"/>
      <c r="AA949" s="63"/>
      <c r="AB949" s="63"/>
      <c r="AC949" s="63"/>
      <c r="AD949" s="63"/>
      <c r="AE949" s="63"/>
      <c r="AF949" s="63"/>
      <c r="AG949" s="63"/>
      <c r="AH949" s="63"/>
      <c r="AI949" s="63"/>
      <c r="AJ949" s="63"/>
      <c r="AK949" s="63"/>
      <c r="AL949" s="63" t="str">
        <f>IFERROR(VLOOKUP(AB949,CONTROLES!$A$5:$Y$297,2,FALSE),"")</f>
        <v/>
      </c>
      <c r="AM949" s="63"/>
      <c r="AN949" s="63"/>
      <c r="AO949" s="163" t="str">
        <f>IFERROR(VLOOKUP(Y949,CONTROLES!$A$6:$Y$25,24,FALSE),"")</f>
        <v/>
      </c>
      <c r="AP949" s="163" t="str">
        <f>IFERROR(VLOOKUP(Z949,CONTROLES!$A$6:$Y$25,24,FALSE),"")</f>
        <v/>
      </c>
      <c r="AQ949" s="163" t="str">
        <f>IFERROR(VLOOKUP(AA949,CONTROLES!$A$6:$Y$25,24,FALSE),"")</f>
        <v/>
      </c>
      <c r="AR949" s="163" t="str">
        <f>IFERROR(VLOOKUP(AB949,CONTROLES!$A$6:$Y$25,24,FALSE),"")</f>
        <v/>
      </c>
      <c r="AS949" s="72" t="str">
        <f>IFERROR(VLOOKUP(Y949,CONTROLES!$A$6:$Y$25,5,FALSE),"")</f>
        <v/>
      </c>
      <c r="AT949" s="72" t="str">
        <f>IFERROR(VLOOKUP(Z949,CONTROLES!$A$6:$Y$25,5,FALSE),"")</f>
        <v/>
      </c>
      <c r="AU949" s="72" t="str">
        <f>IFERROR(VLOOKUP(AA949,CONTROLES!$A$6:$Y$25,5,FALSE),"")</f>
        <v/>
      </c>
      <c r="AV949" s="72" t="str">
        <f>IFERROR(VLOOKUP(AB949,CONTROLES!$A$6:$Y$25,5,FALSE),"")</f>
        <v/>
      </c>
      <c r="AW949" s="143">
        <f t="shared" si="332"/>
        <v>0</v>
      </c>
      <c r="AX949" s="143">
        <f t="shared" si="333"/>
        <v>0</v>
      </c>
      <c r="AY949" s="522" t="str">
        <f>IF(MAX(AX949:AX955)&gt;MAX(BF949:BF955),"Consecuencia",IF(MAX(AX949:AX955)&gt;MAX(BF949:BF955),"Probabilidad",""))</f>
        <v/>
      </c>
      <c r="AZ949" s="510">
        <f>IF(AY949="Probabilidad",MAX(BF949:BF955),MAX(AX949:AX955))</f>
        <v>0</v>
      </c>
      <c r="BA949" s="506" t="str" cm="1">
        <f t="array" ref="BA949">IF(OR(AY949="Consecuencia",AY949="Probabilidad"),IF(AZ949&lt;CONTROLES!$AA$16:$AB$16,IF(AND(AZ949&gt;=CONTROLES!$AA$15,AZ949&lt;CONTROLES!$AB$15),CONTROLES!$AC$15,IF(AND(AZ949&gt;=CONTROLES!$AA$14,AZ949&lt;CONTROLES!$AB$14),CONTROLES!$AC$14,IF(AND(AZ949&gt;=CONTROLES!$AA$13,AZ949&lt;CONTROLES!$AB$13),CONTROLES!$AC$13,IF(AND(AZ949&gt;=CONTROLES!$AA$12,AZ949&lt;=CONTROLES!$AB$12),CONTROLES!$AC$12))))),"")</f>
        <v/>
      </c>
      <c r="BB949" s="508" t="s">
        <v>144</v>
      </c>
      <c r="BC949" s="510">
        <f>VLOOKUP(BB949,TABLAS!$A$10:$B$14,2,FALSE)</f>
        <v>5</v>
      </c>
      <c r="BD949" s="512" t="s">
        <v>211</v>
      </c>
      <c r="BE949" s="493">
        <f>VLOOKUP(BD949,TABLAS!$A$2:$B$6,2,FALSE)</f>
        <v>2</v>
      </c>
      <c r="BF949" s="642" t="str">
        <f>BC949&amp;BE949</f>
        <v>52</v>
      </c>
      <c r="BG949" s="645" t="str">
        <f>IF(OR(BF949="11",BF949="12",BF949="21",BF949="22",BF949="31"),"BAJO",IF(OR(BF949="13",BF949="23",BF949="32",BF949="41"),"LEVE",IF(OR(BF949="14",BF949="15",BF949="24",BF949="33",BF949="43",BF949="42",BF949="52",BF949="51"),"MODERADO",IF(OR(BF949="25",BF949="34",BF949="35",BF949="44",BF949="45",BF949="53",BF949="54",BF949="55"),"IMPORTANTE",""))))</f>
        <v>MODERADO</v>
      </c>
      <c r="BH949" s="532" t="s">
        <v>148</v>
      </c>
      <c r="BI949" s="514" t="s">
        <v>189</v>
      </c>
      <c r="BJ949" s="516" t="str">
        <f>IF(BH949="SI","NO","SI")</f>
        <v>NO</v>
      </c>
      <c r="BK949" s="516"/>
    </row>
    <row r="950" spans="1:63" ht="14.25" customHeight="1" x14ac:dyDescent="0.25">
      <c r="A950" s="429"/>
      <c r="B950" s="655"/>
      <c r="C950" s="649"/>
      <c r="D950" s="516"/>
      <c r="E950" s="563"/>
      <c r="F950" s="657"/>
      <c r="G950" s="657"/>
      <c r="H950" s="657"/>
      <c r="I950" s="563"/>
      <c r="J950" s="160"/>
      <c r="K950" s="159"/>
      <c r="L950" s="649"/>
      <c r="M950" s="649"/>
      <c r="N950" s="650"/>
      <c r="O950" s="651"/>
      <c r="P950" s="651"/>
      <c r="Q950" s="651"/>
      <c r="R950" s="649"/>
      <c r="S950" s="73"/>
      <c r="T950" s="162">
        <f>IFERROR(VLOOKUP($S950,TABLAS!$A$10:$B$14,2,FALSE),0)</f>
        <v>0</v>
      </c>
      <c r="U950" s="652"/>
      <c r="V950" s="647"/>
      <c r="W950" s="647"/>
      <c r="X950" s="493"/>
      <c r="Y950" s="63"/>
      <c r="Z950" s="63"/>
      <c r="AA950" s="63"/>
      <c r="AB950" s="63"/>
      <c r="AC950" s="63"/>
      <c r="AD950" s="63"/>
      <c r="AE950" s="63"/>
      <c r="AF950" s="63"/>
      <c r="AG950" s="63"/>
      <c r="AH950" s="63"/>
      <c r="AI950" s="63"/>
      <c r="AJ950" s="63"/>
      <c r="AK950" s="63"/>
      <c r="AL950" s="63" t="str">
        <f>IFERROR(VLOOKUP(AB950,CONTROLES!$A$5:$Y$297,2,FALSE),"")</f>
        <v/>
      </c>
      <c r="AM950" s="63"/>
      <c r="AN950" s="63"/>
      <c r="AO950" s="163" t="str">
        <f>IFERROR(VLOOKUP(Y950,CONTROLES!$A$6:$Y$25,24,FALSE),"")</f>
        <v/>
      </c>
      <c r="AP950" s="163" t="str">
        <f>IFERROR(VLOOKUP(Z950,CONTROLES!$A$6:$Y$25,24,FALSE),"")</f>
        <v/>
      </c>
      <c r="AQ950" s="163" t="str">
        <f>IFERROR(VLOOKUP(AA950,CONTROLES!$A$6:$Y$25,24,FALSE),"")</f>
        <v/>
      </c>
      <c r="AR950" s="163" t="str">
        <f>IFERROR(VLOOKUP(AB950,CONTROLES!$A$6:$Y$25,24,FALSE),"")</f>
        <v/>
      </c>
      <c r="AS950" s="72" t="str">
        <f>IFERROR(VLOOKUP(Y950,CONTROLES!$A$6:$Y$25,5,FALSE),"")</f>
        <v/>
      </c>
      <c r="AT950" s="72" t="str">
        <f>IFERROR(VLOOKUP(Z950,CONTROLES!$A$6:$Y$25,5,FALSE),"")</f>
        <v/>
      </c>
      <c r="AU950" s="72" t="str">
        <f>IFERROR(VLOOKUP(AA950,CONTROLES!$A$6:$Y$25,5,FALSE),"")</f>
        <v/>
      </c>
      <c r="AV950" s="72" t="str">
        <f>IFERROR(VLOOKUP(AB950,CONTROLES!$A$6:$Y$25,5,FALSE),"")</f>
        <v/>
      </c>
      <c r="AW950" s="143">
        <f t="shared" si="332"/>
        <v>0</v>
      </c>
      <c r="AX950" s="143">
        <f t="shared" si="333"/>
        <v>0</v>
      </c>
      <c r="AY950" s="523"/>
      <c r="AZ950" s="510"/>
      <c r="BA950" s="507"/>
      <c r="BB950" s="508"/>
      <c r="BC950" s="510"/>
      <c r="BD950" s="512"/>
      <c r="BE950" s="493"/>
      <c r="BF950" s="643"/>
      <c r="BG950" s="645"/>
      <c r="BH950" s="533"/>
      <c r="BI950" s="514"/>
      <c r="BJ950" s="516"/>
      <c r="BK950" s="516"/>
    </row>
    <row r="951" spans="1:63" ht="14.25" customHeight="1" x14ac:dyDescent="0.25">
      <c r="A951" s="429"/>
      <c r="B951" s="655"/>
      <c r="C951" s="649"/>
      <c r="D951" s="516"/>
      <c r="E951" s="563"/>
      <c r="F951" s="657"/>
      <c r="G951" s="657"/>
      <c r="H951" s="657"/>
      <c r="I951" s="563"/>
      <c r="J951" s="160"/>
      <c r="K951" s="159"/>
      <c r="L951" s="649"/>
      <c r="M951" s="649"/>
      <c r="N951" s="650"/>
      <c r="O951" s="651"/>
      <c r="P951" s="651"/>
      <c r="Q951" s="651"/>
      <c r="R951" s="649"/>
      <c r="S951" s="73"/>
      <c r="T951" s="162">
        <f>IFERROR(VLOOKUP($S951,TABLAS!$A$10:$B$14,2,FALSE),0)</f>
        <v>0</v>
      </c>
      <c r="U951" s="652"/>
      <c r="V951" s="647"/>
      <c r="W951" s="647"/>
      <c r="X951" s="493"/>
      <c r="Y951" s="63"/>
      <c r="Z951" s="63"/>
      <c r="AA951" s="63"/>
      <c r="AB951" s="63"/>
      <c r="AC951" s="63"/>
      <c r="AD951" s="63"/>
      <c r="AE951" s="63"/>
      <c r="AF951" s="63"/>
      <c r="AG951" s="63"/>
      <c r="AH951" s="63"/>
      <c r="AI951" s="63"/>
      <c r="AJ951" s="63"/>
      <c r="AK951" s="63"/>
      <c r="AL951" s="63" t="str">
        <f>IFERROR(VLOOKUP(AB951,CONTROLES!$A$5:$Y$297,2,FALSE),"")</f>
        <v/>
      </c>
      <c r="AM951" s="63"/>
      <c r="AN951" s="63"/>
      <c r="AO951" s="163" t="str">
        <f>IFERROR(VLOOKUP(Y951,CONTROLES!$A$6:$Y$25,24,FALSE),"")</f>
        <v/>
      </c>
      <c r="AP951" s="163" t="str">
        <f>IFERROR(VLOOKUP(Z951,CONTROLES!$A$6:$Y$25,24,FALSE),"")</f>
        <v/>
      </c>
      <c r="AQ951" s="163" t="str">
        <f>IFERROR(VLOOKUP(AA951,CONTROLES!$A$6:$Y$25,24,FALSE),"")</f>
        <v/>
      </c>
      <c r="AR951" s="163" t="str">
        <f>IFERROR(VLOOKUP(AB951,CONTROLES!$A$6:$Y$25,24,FALSE),"")</f>
        <v/>
      </c>
      <c r="AS951" s="72" t="str">
        <f>IFERROR(VLOOKUP(Y951,CONTROLES!$A$6:$Y$25,5,FALSE),"")</f>
        <v/>
      </c>
      <c r="AT951" s="72" t="str">
        <f>IFERROR(VLOOKUP(Z951,CONTROLES!$A$6:$Y$25,5,FALSE),"")</f>
        <v/>
      </c>
      <c r="AU951" s="72" t="str">
        <f>IFERROR(VLOOKUP(AA951,CONTROLES!$A$6:$Y$25,5,FALSE),"")</f>
        <v/>
      </c>
      <c r="AV951" s="72" t="str">
        <f>IFERROR(VLOOKUP(AB951,CONTROLES!$A$6:$Y$25,5,FALSE),"")</f>
        <v/>
      </c>
      <c r="AW951" s="143">
        <f t="shared" si="332"/>
        <v>0</v>
      </c>
      <c r="AX951" s="143">
        <f t="shared" si="333"/>
        <v>0</v>
      </c>
      <c r="AY951" s="523"/>
      <c r="AZ951" s="510"/>
      <c r="BA951" s="507"/>
      <c r="BB951" s="508"/>
      <c r="BC951" s="510"/>
      <c r="BD951" s="512"/>
      <c r="BE951" s="493"/>
      <c r="BF951" s="643"/>
      <c r="BG951" s="645"/>
      <c r="BH951" s="533"/>
      <c r="BI951" s="514"/>
      <c r="BJ951" s="516"/>
      <c r="BK951" s="516"/>
    </row>
    <row r="952" spans="1:63" ht="14.25" customHeight="1" x14ac:dyDescent="0.25">
      <c r="A952" s="429"/>
      <c r="B952" s="655"/>
      <c r="C952" s="649"/>
      <c r="D952" s="516"/>
      <c r="E952" s="563"/>
      <c r="F952" s="657"/>
      <c r="G952" s="657"/>
      <c r="H952" s="657"/>
      <c r="I952" s="563"/>
      <c r="J952" s="160"/>
      <c r="K952" s="159"/>
      <c r="L952" s="649"/>
      <c r="M952" s="649"/>
      <c r="N952" s="650"/>
      <c r="O952" s="651"/>
      <c r="P952" s="651"/>
      <c r="Q952" s="651"/>
      <c r="R952" s="649"/>
      <c r="S952" s="73"/>
      <c r="T952" s="162">
        <f>IFERROR(VLOOKUP($S952,TABLAS!$A$10:$B$14,2,FALSE),0)</f>
        <v>0</v>
      </c>
      <c r="U952" s="652"/>
      <c r="V952" s="647"/>
      <c r="W952" s="647"/>
      <c r="X952" s="493"/>
      <c r="Y952" s="63"/>
      <c r="Z952" s="63"/>
      <c r="AA952" s="63"/>
      <c r="AB952" s="63"/>
      <c r="AC952" s="63"/>
      <c r="AD952" s="63"/>
      <c r="AE952" s="63"/>
      <c r="AF952" s="63"/>
      <c r="AG952" s="63"/>
      <c r="AH952" s="63"/>
      <c r="AI952" s="63"/>
      <c r="AJ952" s="63"/>
      <c r="AK952" s="63"/>
      <c r="AL952" s="63" t="str">
        <f>IFERROR(VLOOKUP(AB952,CONTROLES!$A$5:$Y$297,2,FALSE),"")</f>
        <v/>
      </c>
      <c r="AM952" s="63"/>
      <c r="AN952" s="63"/>
      <c r="AO952" s="163" t="str">
        <f>IFERROR(VLOOKUP(Y952,CONTROLES!$A$6:$Y$25,24,FALSE),"")</f>
        <v/>
      </c>
      <c r="AP952" s="163" t="str">
        <f>IFERROR(VLOOKUP(Z952,CONTROLES!$A$6:$Y$25,24,FALSE),"")</f>
        <v/>
      </c>
      <c r="AQ952" s="163" t="str">
        <f>IFERROR(VLOOKUP(AA952,CONTROLES!$A$6:$Y$25,24,FALSE),"")</f>
        <v/>
      </c>
      <c r="AR952" s="163" t="str">
        <f>IFERROR(VLOOKUP(AB952,CONTROLES!$A$6:$Y$25,24,FALSE),"")</f>
        <v/>
      </c>
      <c r="AS952" s="72" t="str">
        <f>IFERROR(VLOOKUP(Y952,CONTROLES!$A$6:$Y$25,5,FALSE),"")</f>
        <v/>
      </c>
      <c r="AT952" s="72" t="str">
        <f>IFERROR(VLOOKUP(Z952,CONTROLES!$A$6:$Y$25,5,FALSE),"")</f>
        <v/>
      </c>
      <c r="AU952" s="72" t="str">
        <f>IFERROR(VLOOKUP(AA952,CONTROLES!$A$6:$Y$25,5,FALSE),"")</f>
        <v/>
      </c>
      <c r="AV952" s="72" t="str">
        <f>IFERROR(VLOOKUP(AB952,CONTROLES!$A$6:$Y$25,5,FALSE),"")</f>
        <v/>
      </c>
      <c r="AW952" s="143">
        <f t="shared" si="332"/>
        <v>0</v>
      </c>
      <c r="AX952" s="143">
        <f t="shared" si="333"/>
        <v>0</v>
      </c>
      <c r="AY952" s="523"/>
      <c r="AZ952" s="510"/>
      <c r="BA952" s="507"/>
      <c r="BB952" s="508"/>
      <c r="BC952" s="510"/>
      <c r="BD952" s="512"/>
      <c r="BE952" s="493"/>
      <c r="BF952" s="643"/>
      <c r="BG952" s="645"/>
      <c r="BH952" s="533"/>
      <c r="BI952" s="514"/>
      <c r="BJ952" s="516"/>
      <c r="BK952" s="516"/>
    </row>
    <row r="953" spans="1:63" ht="14.25" customHeight="1" x14ac:dyDescent="0.25">
      <c r="A953" s="429"/>
      <c r="B953" s="655"/>
      <c r="C953" s="649"/>
      <c r="D953" s="516"/>
      <c r="E953" s="563"/>
      <c r="F953" s="657"/>
      <c r="G953" s="657"/>
      <c r="H953" s="657"/>
      <c r="I953" s="563"/>
      <c r="J953" s="160"/>
      <c r="K953" s="159"/>
      <c r="L953" s="649"/>
      <c r="M953" s="649"/>
      <c r="N953" s="650"/>
      <c r="O953" s="651"/>
      <c r="P953" s="651"/>
      <c r="Q953" s="651"/>
      <c r="R953" s="649"/>
      <c r="S953" s="73"/>
      <c r="T953" s="162">
        <f>IFERROR(VLOOKUP($S953,TABLAS!$A$10:$B$14,2,FALSE),0)</f>
        <v>0</v>
      </c>
      <c r="U953" s="652"/>
      <c r="V953" s="647"/>
      <c r="W953" s="647"/>
      <c r="X953" s="493"/>
      <c r="Y953" s="63"/>
      <c r="Z953" s="63"/>
      <c r="AA953" s="63"/>
      <c r="AB953" s="63"/>
      <c r="AC953" s="63"/>
      <c r="AD953" s="63"/>
      <c r="AE953" s="63"/>
      <c r="AF953" s="63"/>
      <c r="AG953" s="63"/>
      <c r="AH953" s="63"/>
      <c r="AI953" s="63"/>
      <c r="AJ953" s="63"/>
      <c r="AK953" s="63"/>
      <c r="AL953" s="63" t="str">
        <f>IFERROR(VLOOKUP(AB953,CONTROLES!$A$5:$Y$297,2,FALSE),"")</f>
        <v/>
      </c>
      <c r="AM953" s="63"/>
      <c r="AN953" s="63"/>
      <c r="AO953" s="163" t="str">
        <f>IFERROR(VLOOKUP(Y953,CONTROLES!$A$6:$Y$25,24,FALSE),"")</f>
        <v/>
      </c>
      <c r="AP953" s="163" t="str">
        <f>IFERROR(VLOOKUP(Z953,CONTROLES!$A$6:$Y$25,24,FALSE),"")</f>
        <v/>
      </c>
      <c r="AQ953" s="163" t="str">
        <f>IFERROR(VLOOKUP(AA953,CONTROLES!$A$6:$Y$25,24,FALSE),"")</f>
        <v/>
      </c>
      <c r="AR953" s="163" t="str">
        <f>IFERROR(VLOOKUP(AB953,CONTROLES!$A$6:$Y$25,24,FALSE),"")</f>
        <v/>
      </c>
      <c r="AS953" s="72" t="str">
        <f>IFERROR(VLOOKUP(Y953,CONTROLES!$A$6:$Y$25,5,FALSE),"")</f>
        <v/>
      </c>
      <c r="AT953" s="72" t="str">
        <f>IFERROR(VLOOKUP(Z953,CONTROLES!$A$6:$Y$25,5,FALSE),"")</f>
        <v/>
      </c>
      <c r="AU953" s="72" t="str">
        <f>IFERROR(VLOOKUP(AA953,CONTROLES!$A$6:$Y$25,5,FALSE),"")</f>
        <v/>
      </c>
      <c r="AV953" s="72" t="str">
        <f>IFERROR(VLOOKUP(AB953,CONTROLES!$A$6:$Y$25,5,FALSE),"")</f>
        <v/>
      </c>
      <c r="AW953" s="143">
        <f t="shared" si="332"/>
        <v>0</v>
      </c>
      <c r="AX953" s="143">
        <f t="shared" si="333"/>
        <v>0</v>
      </c>
      <c r="AY953" s="523"/>
      <c r="AZ953" s="510"/>
      <c r="BA953" s="507"/>
      <c r="BB953" s="508"/>
      <c r="BC953" s="510"/>
      <c r="BD953" s="512"/>
      <c r="BE953" s="493"/>
      <c r="BF953" s="643"/>
      <c r="BG953" s="645"/>
      <c r="BH953" s="533"/>
      <c r="BI953" s="514"/>
      <c r="BJ953" s="516"/>
      <c r="BK953" s="516"/>
    </row>
    <row r="954" spans="1:63" ht="14.25" customHeight="1" x14ac:dyDescent="0.25">
      <c r="A954" s="429"/>
      <c r="B954" s="655"/>
      <c r="C954" s="649"/>
      <c r="D954" s="516"/>
      <c r="E954" s="563"/>
      <c r="F954" s="657"/>
      <c r="G954" s="657"/>
      <c r="H954" s="657"/>
      <c r="I954" s="563"/>
      <c r="J954" s="160"/>
      <c r="K954" s="159"/>
      <c r="L954" s="649"/>
      <c r="M954" s="649"/>
      <c r="N954" s="650"/>
      <c r="O954" s="651"/>
      <c r="P954" s="651"/>
      <c r="Q954" s="651"/>
      <c r="R954" s="649"/>
      <c r="S954" s="73"/>
      <c r="T954" s="162">
        <f>IFERROR(VLOOKUP($S954,TABLAS!$A$10:$B$14,2,FALSE),0)</f>
        <v>0</v>
      </c>
      <c r="U954" s="652"/>
      <c r="V954" s="647"/>
      <c r="W954" s="647"/>
      <c r="X954" s="493"/>
      <c r="Y954" s="63"/>
      <c r="Z954" s="63"/>
      <c r="AA954" s="63"/>
      <c r="AB954" s="63"/>
      <c r="AC954" s="63"/>
      <c r="AD954" s="63"/>
      <c r="AE954" s="63"/>
      <c r="AF954" s="63"/>
      <c r="AG954" s="63"/>
      <c r="AH954" s="63"/>
      <c r="AI954" s="63"/>
      <c r="AJ954" s="63"/>
      <c r="AK954" s="63"/>
      <c r="AL954" s="63" t="str">
        <f>IFERROR(VLOOKUP(AB954,CONTROLES!$A$5:$Y$297,2,FALSE),"")</f>
        <v/>
      </c>
      <c r="AM954" s="63"/>
      <c r="AN954" s="63"/>
      <c r="AO954" s="163" t="str">
        <f>IFERROR(VLOOKUP(Y954,CONTROLES!$A$6:$Y$25,24,FALSE),"")</f>
        <v/>
      </c>
      <c r="AP954" s="163" t="str">
        <f>IFERROR(VLOOKUP(Z954,CONTROLES!$A$6:$Y$25,24,FALSE),"")</f>
        <v/>
      </c>
      <c r="AQ954" s="163" t="str">
        <f>IFERROR(VLOOKUP(AA954,CONTROLES!$A$6:$Y$25,24,FALSE),"")</f>
        <v/>
      </c>
      <c r="AR954" s="163" t="str">
        <f>IFERROR(VLOOKUP(AB954,CONTROLES!$A$6:$Y$25,24,FALSE),"")</f>
        <v/>
      </c>
      <c r="AS954" s="72" t="str">
        <f>IFERROR(VLOOKUP(Y954,CONTROLES!$A$6:$Y$25,5,FALSE),"")</f>
        <v/>
      </c>
      <c r="AT954" s="72" t="str">
        <f>IFERROR(VLOOKUP(Z954,CONTROLES!$A$6:$Y$25,5,FALSE),"")</f>
        <v/>
      </c>
      <c r="AU954" s="72" t="str">
        <f>IFERROR(VLOOKUP(AA954,CONTROLES!$A$6:$Y$25,5,FALSE),"")</f>
        <v/>
      </c>
      <c r="AV954" s="72" t="str">
        <f>IFERROR(VLOOKUP(AB954,CONTROLES!$A$6:$Y$25,5,FALSE),"")</f>
        <v/>
      </c>
      <c r="AW954" s="143">
        <f t="shared" si="332"/>
        <v>0</v>
      </c>
      <c r="AX954" s="143">
        <f t="shared" si="333"/>
        <v>0</v>
      </c>
      <c r="AY954" s="523"/>
      <c r="AZ954" s="510"/>
      <c r="BA954" s="507"/>
      <c r="BB954" s="508"/>
      <c r="BC954" s="510"/>
      <c r="BD954" s="512"/>
      <c r="BE954" s="493"/>
      <c r="BF954" s="643"/>
      <c r="BG954" s="645"/>
      <c r="BH954" s="533"/>
      <c r="BI954" s="514"/>
      <c r="BJ954" s="516"/>
      <c r="BK954" s="516"/>
    </row>
    <row r="955" spans="1:63" ht="30" customHeight="1" x14ac:dyDescent="0.25">
      <c r="A955" s="429"/>
      <c r="B955" s="656"/>
      <c r="C955" s="649"/>
      <c r="D955" s="516"/>
      <c r="E955" s="562"/>
      <c r="F955" s="657"/>
      <c r="G955" s="657"/>
      <c r="H955" s="657"/>
      <c r="I955" s="562"/>
      <c r="J955" s="160"/>
      <c r="K955" s="159"/>
      <c r="L955" s="649"/>
      <c r="M955" s="649"/>
      <c r="N955" s="650"/>
      <c r="O955" s="651"/>
      <c r="P955" s="651"/>
      <c r="Q955" s="651"/>
      <c r="R955" s="649"/>
      <c r="S955" s="73"/>
      <c r="T955" s="162">
        <f>IFERROR(VLOOKUP($S955,TABLAS!$A$10:$B$14,2,FALSE),0)</f>
        <v>0</v>
      </c>
      <c r="U955" s="652"/>
      <c r="V955" s="647"/>
      <c r="W955" s="647"/>
      <c r="X955" s="493"/>
      <c r="Y955" s="63"/>
      <c r="Z955" s="63"/>
      <c r="AA955" s="63"/>
      <c r="AB955" s="63"/>
      <c r="AC955" s="63"/>
      <c r="AD955" s="63"/>
      <c r="AE955" s="63"/>
      <c r="AF955" s="63"/>
      <c r="AG955" s="63"/>
      <c r="AH955" s="63"/>
      <c r="AI955" s="63"/>
      <c r="AJ955" s="63"/>
      <c r="AK955" s="63"/>
      <c r="AL955" s="63" t="str">
        <f>IFERROR(VLOOKUP(AB955,CONTROLES!$A$5:$Y$297,2,FALSE),"")</f>
        <v/>
      </c>
      <c r="AM955" s="63"/>
      <c r="AN955" s="63"/>
      <c r="AO955" s="163" t="str">
        <f>IFERROR(VLOOKUP(Y955,CONTROLES!$A$6:$Y$25,24,FALSE),"")</f>
        <v/>
      </c>
      <c r="AP955" s="163" t="str">
        <f>IFERROR(VLOOKUP(Z955,CONTROLES!$A$6:$Y$25,24,FALSE),"")</f>
        <v/>
      </c>
      <c r="AQ955" s="163" t="str">
        <f>IFERROR(VLOOKUP(AA955,CONTROLES!$A$6:$Y$25,24,FALSE),"")</f>
        <v/>
      </c>
      <c r="AR955" s="163" t="str">
        <f>IFERROR(VLOOKUP(AB955,CONTROLES!$A$6:$Y$25,24,FALSE),"")</f>
        <v/>
      </c>
      <c r="AS955" s="72" t="str">
        <f>IFERROR(VLOOKUP(Y955,CONTROLES!$A$6:$Y$25,5,FALSE),"")</f>
        <v/>
      </c>
      <c r="AT955" s="72" t="str">
        <f>IFERROR(VLOOKUP(Z955,CONTROLES!$A$6:$Y$25,5,FALSE),"")</f>
        <v/>
      </c>
      <c r="AU955" s="72" t="str">
        <f>IFERROR(VLOOKUP(AA955,CONTROLES!$A$6:$Y$25,5,FALSE),"")</f>
        <v/>
      </c>
      <c r="AV955" s="72" t="str">
        <f>IFERROR(VLOOKUP(AB955,CONTROLES!$A$6:$Y$25,5,FALSE),"")</f>
        <v/>
      </c>
      <c r="AW955" s="143">
        <f t="shared" si="332"/>
        <v>0</v>
      </c>
      <c r="AX955" s="143">
        <f t="shared" si="333"/>
        <v>0</v>
      </c>
      <c r="AY955" s="653"/>
      <c r="AZ955" s="510"/>
      <c r="BA955" s="648"/>
      <c r="BB955" s="508"/>
      <c r="BC955" s="510"/>
      <c r="BD955" s="512"/>
      <c r="BE955" s="493"/>
      <c r="BF955" s="644"/>
      <c r="BG955" s="645"/>
      <c r="BH955" s="646"/>
      <c r="BI955" s="514"/>
      <c r="BJ955" s="516"/>
      <c r="BK955" s="516"/>
    </row>
    <row r="956" spans="1:63" ht="14.25" customHeight="1" x14ac:dyDescent="0.25">
      <c r="A956" s="429">
        <f>A949+1</f>
        <v>136</v>
      </c>
      <c r="B956" s="654" t="s">
        <v>1045</v>
      </c>
      <c r="C956" s="649" t="s">
        <v>767</v>
      </c>
      <c r="D956" s="516" t="s">
        <v>1046</v>
      </c>
      <c r="E956" s="517" t="s">
        <v>1047</v>
      </c>
      <c r="F956" s="657" t="s">
        <v>132</v>
      </c>
      <c r="G956" s="657" t="s">
        <v>133</v>
      </c>
      <c r="H956" s="657" t="s">
        <v>134</v>
      </c>
      <c r="I956" s="517"/>
      <c r="J956" s="160"/>
      <c r="K956" s="159"/>
      <c r="L956" s="649"/>
      <c r="M956" s="649" t="s">
        <v>160</v>
      </c>
      <c r="N956" s="650" t="s">
        <v>161</v>
      </c>
      <c r="O956" s="651" t="s">
        <v>162</v>
      </c>
      <c r="P956" s="651"/>
      <c r="Q956" s="651"/>
      <c r="R956" s="649" t="s">
        <v>243</v>
      </c>
      <c r="S956" s="73"/>
      <c r="T956" s="162">
        <f>IFERROR(VLOOKUP($S956,TABLAS!$A$10:$B$14,2,FALSE),0)</f>
        <v>0</v>
      </c>
      <c r="U956" s="652"/>
      <c r="V956" s="647">
        <f>IFERROR(VLOOKUP($U956,#REF!,2,FALSE),0)</f>
        <v>0</v>
      </c>
      <c r="W956" s="647">
        <f>MAX($T956:$T962)*V956</f>
        <v>0</v>
      </c>
      <c r="X956" s="493" t="b">
        <f>IF(OR(W956="11",W956="12",W956="21",W956="22",W956="31"),"BAJO",IF(OR(W956="13",W956="23",W956="32",W956="41"),"LEVE",IF(OR(W956="14",W956="15",W956="24",W956="33",W956="43",W956="42",W956="52",W956="51"),"MODERADO",IF(OR(W956="25",W956="34",W956="35",W956="44",W956="45",W956="53",W956="54",W956="55"),"IMPORTANTE"))))</f>
        <v>0</v>
      </c>
      <c r="Y956" s="63"/>
      <c r="Z956" s="63"/>
      <c r="AA956" s="63"/>
      <c r="AB956" s="63"/>
      <c r="AC956" s="63"/>
      <c r="AD956" s="63"/>
      <c r="AE956" s="63"/>
      <c r="AF956" s="63"/>
      <c r="AG956" s="63"/>
      <c r="AH956" s="63"/>
      <c r="AI956" s="63"/>
      <c r="AJ956" s="63"/>
      <c r="AK956" s="63"/>
      <c r="AL956" s="63" t="str">
        <f>IFERROR(VLOOKUP(AB956,CONTROLES!$A$5:$Y$297,2,FALSE),"")</f>
        <v/>
      </c>
      <c r="AM956" s="63"/>
      <c r="AN956" s="63"/>
      <c r="AO956" s="163" t="str">
        <f>IFERROR(VLOOKUP(Y956,CONTROLES!$A$6:$Y$25,24,FALSE),"")</f>
        <v/>
      </c>
      <c r="AP956" s="163" t="str">
        <f>IFERROR(VLOOKUP(Z956,CONTROLES!$A$6:$Y$25,24,FALSE),"")</f>
        <v/>
      </c>
      <c r="AQ956" s="163" t="str">
        <f>IFERROR(VLOOKUP(AA956,CONTROLES!$A$6:$Y$25,24,FALSE),"")</f>
        <v/>
      </c>
      <c r="AR956" s="163" t="str">
        <f>IFERROR(VLOOKUP(AB956,CONTROLES!$A$6:$Y$25,24,FALSE),"")</f>
        <v/>
      </c>
      <c r="AS956" s="72" t="str">
        <f>IFERROR(VLOOKUP(Y956,CONTROLES!$A$6:$Y$25,5,FALSE),"")</f>
        <v/>
      </c>
      <c r="AT956" s="72" t="str">
        <f>IFERROR(VLOOKUP(Z956,CONTROLES!$A$6:$Y$25,5,FALSE),"")</f>
        <v/>
      </c>
      <c r="AU956" s="72" t="str">
        <f>IFERROR(VLOOKUP(AA956,CONTROLES!$A$6:$Y$25,5,FALSE),"")</f>
        <v/>
      </c>
      <c r="AV956" s="72" t="str">
        <f>IFERROR(VLOOKUP(AB956,CONTROLES!$A$6:$Y$25,5,FALSE),"")</f>
        <v/>
      </c>
      <c r="AW956" s="143">
        <f t="shared" si="332"/>
        <v>0</v>
      </c>
      <c r="AX956" s="143">
        <f t="shared" si="333"/>
        <v>0</v>
      </c>
      <c r="AY956" s="522" t="str">
        <f>IF(MAX(AX956:AX962)&gt;MAX(BF956:BF962),"Consecuencia",IF(MAX(AX956:AX962)&gt;MAX(BF956:BF962),"Probabilidad",""))</f>
        <v/>
      </c>
      <c r="AZ956" s="510">
        <f>IF(AY956="Probabilidad",MAX(BF956:BF962),MAX(AX956:AX962))</f>
        <v>0</v>
      </c>
      <c r="BA956" s="506" t="str" cm="1">
        <f t="array" ref="BA956">IF(OR(AY956="Consecuencia",AY956="Probabilidad"),IF(AZ956&lt;CONTROLES!$AA$16:$AB$16,IF(AND(AZ956&gt;=CONTROLES!$AA$15,AZ956&lt;CONTROLES!$AB$15),CONTROLES!$AC$15,IF(AND(AZ956&gt;=CONTROLES!$AA$14,AZ956&lt;CONTROLES!$AB$14),CONTROLES!$AC$14,IF(AND(AZ956&gt;=CONTROLES!$AA$13,AZ956&lt;CONTROLES!$AB$13),CONTROLES!$AC$13,IF(AND(AZ956&gt;=CONTROLES!$AA$12,AZ956&lt;=CONTROLES!$AB$12),CONTROLES!$AC$12))))),"")</f>
        <v/>
      </c>
      <c r="BB956" s="508" t="s">
        <v>144</v>
      </c>
      <c r="BC956" s="510">
        <f>VLOOKUP(BB956,TABLAS!$A$10:$B$14,2,FALSE)</f>
        <v>5</v>
      </c>
      <c r="BD956" s="512" t="s">
        <v>211</v>
      </c>
      <c r="BE956" s="493">
        <f>VLOOKUP(BD956,TABLAS!$A$2:$B$6,2,FALSE)</f>
        <v>2</v>
      </c>
      <c r="BF956" s="642" t="str">
        <f>BC956&amp;BE956</f>
        <v>52</v>
      </c>
      <c r="BG956" s="645" t="str">
        <f>IF(OR(BF956="11",BF956="12",BF956="21",BF956="22",BF956="31"),"BAJO",IF(OR(BF956="13",BF956="23",BF956="32",BF956="41"),"LEVE",IF(OR(BF956="14",BF956="15",BF956="24",BF956="33",BF956="43",BF956="42",BF956="52",BF956="51"),"MODERADO",IF(OR(BF956="25",BF956="34",BF956="35",BF956="44",BF956="45",BF956="53",BF956="54",BF956="55"),"IMPORTANTE",""))))</f>
        <v>MODERADO</v>
      </c>
      <c r="BH956" s="532" t="s">
        <v>148</v>
      </c>
      <c r="BI956" s="514" t="s">
        <v>189</v>
      </c>
      <c r="BJ956" s="516" t="str">
        <f>IF(BH956="SI","NO","SI")</f>
        <v>NO</v>
      </c>
      <c r="BK956" s="516"/>
    </row>
    <row r="957" spans="1:63" ht="14.25" customHeight="1" x14ac:dyDescent="0.25">
      <c r="A957" s="429"/>
      <c r="B957" s="655"/>
      <c r="C957" s="649"/>
      <c r="D957" s="516"/>
      <c r="E957" s="563"/>
      <c r="F957" s="657"/>
      <c r="G957" s="657"/>
      <c r="H957" s="657"/>
      <c r="I957" s="563"/>
      <c r="J957" s="160"/>
      <c r="K957" s="159"/>
      <c r="L957" s="649"/>
      <c r="M957" s="649"/>
      <c r="N957" s="650"/>
      <c r="O957" s="651"/>
      <c r="P957" s="651"/>
      <c r="Q957" s="651"/>
      <c r="R957" s="649"/>
      <c r="S957" s="73"/>
      <c r="T957" s="162">
        <f>IFERROR(VLOOKUP($S957,TABLAS!$A$10:$B$14,2,FALSE),0)</f>
        <v>0</v>
      </c>
      <c r="U957" s="652"/>
      <c r="V957" s="647"/>
      <c r="W957" s="647"/>
      <c r="X957" s="493"/>
      <c r="Y957" s="63"/>
      <c r="Z957" s="63"/>
      <c r="AA957" s="63"/>
      <c r="AB957" s="63"/>
      <c r="AC957" s="63"/>
      <c r="AD957" s="63"/>
      <c r="AE957" s="63"/>
      <c r="AF957" s="63"/>
      <c r="AG957" s="63"/>
      <c r="AH957" s="63"/>
      <c r="AI957" s="63"/>
      <c r="AJ957" s="63"/>
      <c r="AK957" s="63"/>
      <c r="AL957" s="63" t="str">
        <f>IFERROR(VLOOKUP(AB957,CONTROLES!$A$5:$Y$297,2,FALSE),"")</f>
        <v/>
      </c>
      <c r="AM957" s="63"/>
      <c r="AN957" s="63"/>
      <c r="AO957" s="163" t="str">
        <f>IFERROR(VLOOKUP(Y957,CONTROLES!$A$6:$Y$25,24,FALSE),"")</f>
        <v/>
      </c>
      <c r="AP957" s="163" t="str">
        <f>IFERROR(VLOOKUP(Z957,CONTROLES!$A$6:$Y$25,24,FALSE),"")</f>
        <v/>
      </c>
      <c r="AQ957" s="163" t="str">
        <f>IFERROR(VLOOKUP(AA957,CONTROLES!$A$6:$Y$25,24,FALSE),"")</f>
        <v/>
      </c>
      <c r="AR957" s="163" t="str">
        <f>IFERROR(VLOOKUP(AB957,CONTROLES!$A$6:$Y$25,24,FALSE),"")</f>
        <v/>
      </c>
      <c r="AS957" s="72" t="str">
        <f>IFERROR(VLOOKUP(Y957,CONTROLES!$A$6:$Y$25,5,FALSE),"")</f>
        <v/>
      </c>
      <c r="AT957" s="72" t="str">
        <f>IFERROR(VLOOKUP(Z957,CONTROLES!$A$6:$Y$25,5,FALSE),"")</f>
        <v/>
      </c>
      <c r="AU957" s="72" t="str">
        <f>IFERROR(VLOOKUP(AA957,CONTROLES!$A$6:$Y$25,5,FALSE),"")</f>
        <v/>
      </c>
      <c r="AV957" s="72" t="str">
        <f>IFERROR(VLOOKUP(AB957,CONTROLES!$A$6:$Y$25,5,FALSE),"")</f>
        <v/>
      </c>
      <c r="AW957" s="143">
        <f t="shared" si="332"/>
        <v>0</v>
      </c>
      <c r="AX957" s="143">
        <f t="shared" si="333"/>
        <v>0</v>
      </c>
      <c r="AY957" s="523"/>
      <c r="AZ957" s="510"/>
      <c r="BA957" s="507"/>
      <c r="BB957" s="508"/>
      <c r="BC957" s="510"/>
      <c r="BD957" s="512"/>
      <c r="BE957" s="493"/>
      <c r="BF957" s="643"/>
      <c r="BG957" s="645"/>
      <c r="BH957" s="533"/>
      <c r="BI957" s="514"/>
      <c r="BJ957" s="516"/>
      <c r="BK957" s="516"/>
    </row>
    <row r="958" spans="1:63" ht="14.25" customHeight="1" x14ac:dyDescent="0.25">
      <c r="A958" s="429"/>
      <c r="B958" s="655"/>
      <c r="C958" s="649"/>
      <c r="D958" s="516"/>
      <c r="E958" s="563"/>
      <c r="F958" s="657"/>
      <c r="G958" s="657"/>
      <c r="H958" s="657"/>
      <c r="I958" s="563"/>
      <c r="J958" s="160"/>
      <c r="K958" s="159"/>
      <c r="L958" s="649"/>
      <c r="M958" s="649"/>
      <c r="N958" s="650"/>
      <c r="O958" s="651"/>
      <c r="P958" s="651"/>
      <c r="Q958" s="651"/>
      <c r="R958" s="649"/>
      <c r="S958" s="73"/>
      <c r="T958" s="162">
        <f>IFERROR(VLOOKUP($S958,TABLAS!$A$10:$B$14,2,FALSE),0)</f>
        <v>0</v>
      </c>
      <c r="U958" s="652"/>
      <c r="V958" s="647"/>
      <c r="W958" s="647"/>
      <c r="X958" s="493"/>
      <c r="Y958" s="63"/>
      <c r="Z958" s="63"/>
      <c r="AA958" s="63"/>
      <c r="AB958" s="63"/>
      <c r="AC958" s="63"/>
      <c r="AD958" s="63"/>
      <c r="AE958" s="63"/>
      <c r="AF958" s="63"/>
      <c r="AG958" s="63"/>
      <c r="AH958" s="63"/>
      <c r="AI958" s="63"/>
      <c r="AJ958" s="63"/>
      <c r="AK958" s="63"/>
      <c r="AL958" s="63" t="str">
        <f>IFERROR(VLOOKUP(AB958,CONTROLES!$A$5:$Y$297,2,FALSE),"")</f>
        <v/>
      </c>
      <c r="AM958" s="63"/>
      <c r="AN958" s="63"/>
      <c r="AO958" s="163" t="str">
        <f>IFERROR(VLOOKUP(Y958,CONTROLES!$A$6:$Y$25,24,FALSE),"")</f>
        <v/>
      </c>
      <c r="AP958" s="163" t="str">
        <f>IFERROR(VLOOKUP(Z958,CONTROLES!$A$6:$Y$25,24,FALSE),"")</f>
        <v/>
      </c>
      <c r="AQ958" s="163" t="str">
        <f>IFERROR(VLOOKUP(AA958,CONTROLES!$A$6:$Y$25,24,FALSE),"")</f>
        <v/>
      </c>
      <c r="AR958" s="163" t="str">
        <f>IFERROR(VLOOKUP(AB958,CONTROLES!$A$6:$Y$25,24,FALSE),"")</f>
        <v/>
      </c>
      <c r="AS958" s="72" t="str">
        <f>IFERROR(VLOOKUP(Y958,CONTROLES!$A$6:$Y$25,5,FALSE),"")</f>
        <v/>
      </c>
      <c r="AT958" s="72" t="str">
        <f>IFERROR(VLOOKUP(Z958,CONTROLES!$A$6:$Y$25,5,FALSE),"")</f>
        <v/>
      </c>
      <c r="AU958" s="72" t="str">
        <f>IFERROR(VLOOKUP(AA958,CONTROLES!$A$6:$Y$25,5,FALSE),"")</f>
        <v/>
      </c>
      <c r="AV958" s="72" t="str">
        <f>IFERROR(VLOOKUP(AB958,CONTROLES!$A$6:$Y$25,5,FALSE),"")</f>
        <v/>
      </c>
      <c r="AW958" s="143">
        <f t="shared" si="332"/>
        <v>0</v>
      </c>
      <c r="AX958" s="143">
        <f t="shared" si="333"/>
        <v>0</v>
      </c>
      <c r="AY958" s="523"/>
      <c r="AZ958" s="510"/>
      <c r="BA958" s="507"/>
      <c r="BB958" s="508"/>
      <c r="BC958" s="510"/>
      <c r="BD958" s="512"/>
      <c r="BE958" s="493"/>
      <c r="BF958" s="643"/>
      <c r="BG958" s="645"/>
      <c r="BH958" s="533"/>
      <c r="BI958" s="514"/>
      <c r="BJ958" s="516"/>
      <c r="BK958" s="516"/>
    </row>
    <row r="959" spans="1:63" ht="14.25" customHeight="1" x14ac:dyDescent="0.25">
      <c r="A959" s="429"/>
      <c r="B959" s="655"/>
      <c r="C959" s="649"/>
      <c r="D959" s="516"/>
      <c r="E959" s="563"/>
      <c r="F959" s="657"/>
      <c r="G959" s="657"/>
      <c r="H959" s="657"/>
      <c r="I959" s="563"/>
      <c r="J959" s="160"/>
      <c r="K959" s="159"/>
      <c r="L959" s="649"/>
      <c r="M959" s="649"/>
      <c r="N959" s="650"/>
      <c r="O959" s="651"/>
      <c r="P959" s="651"/>
      <c r="Q959" s="651"/>
      <c r="R959" s="649"/>
      <c r="S959" s="73"/>
      <c r="T959" s="162">
        <f>IFERROR(VLOOKUP($S959,TABLAS!$A$10:$B$14,2,FALSE),0)</f>
        <v>0</v>
      </c>
      <c r="U959" s="652"/>
      <c r="V959" s="647"/>
      <c r="W959" s="647"/>
      <c r="X959" s="493"/>
      <c r="Y959" s="63"/>
      <c r="Z959" s="63"/>
      <c r="AA959" s="63"/>
      <c r="AB959" s="63"/>
      <c r="AC959" s="63"/>
      <c r="AD959" s="63"/>
      <c r="AE959" s="63"/>
      <c r="AF959" s="63"/>
      <c r="AG959" s="63"/>
      <c r="AH959" s="63"/>
      <c r="AI959" s="63"/>
      <c r="AJ959" s="63"/>
      <c r="AK959" s="63"/>
      <c r="AL959" s="63" t="str">
        <f>IFERROR(VLOOKUP(AB959,CONTROLES!$A$5:$Y$297,2,FALSE),"")</f>
        <v/>
      </c>
      <c r="AM959" s="63"/>
      <c r="AN959" s="63"/>
      <c r="AO959" s="163" t="str">
        <f>IFERROR(VLOOKUP(Y959,CONTROLES!$A$6:$Y$25,24,FALSE),"")</f>
        <v/>
      </c>
      <c r="AP959" s="163" t="str">
        <f>IFERROR(VLOOKUP(Z959,CONTROLES!$A$6:$Y$25,24,FALSE),"")</f>
        <v/>
      </c>
      <c r="AQ959" s="163" t="str">
        <f>IFERROR(VLOOKUP(AA959,CONTROLES!$A$6:$Y$25,24,FALSE),"")</f>
        <v/>
      </c>
      <c r="AR959" s="163" t="str">
        <f>IFERROR(VLOOKUP(AB959,CONTROLES!$A$6:$Y$25,24,FALSE),"")</f>
        <v/>
      </c>
      <c r="AS959" s="72" t="str">
        <f>IFERROR(VLOOKUP(Y959,CONTROLES!$A$6:$Y$25,5,FALSE),"")</f>
        <v/>
      </c>
      <c r="AT959" s="72" t="str">
        <f>IFERROR(VLOOKUP(Z959,CONTROLES!$A$6:$Y$25,5,FALSE),"")</f>
        <v/>
      </c>
      <c r="AU959" s="72" t="str">
        <f>IFERROR(VLOOKUP(AA959,CONTROLES!$A$6:$Y$25,5,FALSE),"")</f>
        <v/>
      </c>
      <c r="AV959" s="72" t="str">
        <f>IFERROR(VLOOKUP(AB959,CONTROLES!$A$6:$Y$25,5,FALSE),"")</f>
        <v/>
      </c>
      <c r="AW959" s="143">
        <f t="shared" si="332"/>
        <v>0</v>
      </c>
      <c r="AX959" s="143">
        <f t="shared" si="333"/>
        <v>0</v>
      </c>
      <c r="AY959" s="523"/>
      <c r="AZ959" s="510"/>
      <c r="BA959" s="507"/>
      <c r="BB959" s="508"/>
      <c r="BC959" s="510"/>
      <c r="BD959" s="512"/>
      <c r="BE959" s="493"/>
      <c r="BF959" s="643"/>
      <c r="BG959" s="645"/>
      <c r="BH959" s="533"/>
      <c r="BI959" s="514"/>
      <c r="BJ959" s="516"/>
      <c r="BK959" s="516"/>
    </row>
    <row r="960" spans="1:63" ht="14.25" customHeight="1" x14ac:dyDescent="0.25">
      <c r="A960" s="429"/>
      <c r="B960" s="655"/>
      <c r="C960" s="649"/>
      <c r="D960" s="516"/>
      <c r="E960" s="563"/>
      <c r="F960" s="657"/>
      <c r="G960" s="657"/>
      <c r="H960" s="657"/>
      <c r="I960" s="563"/>
      <c r="J960" s="160"/>
      <c r="K960" s="159"/>
      <c r="L960" s="649"/>
      <c r="M960" s="649"/>
      <c r="N960" s="650"/>
      <c r="O960" s="651"/>
      <c r="P960" s="651"/>
      <c r="Q960" s="651"/>
      <c r="R960" s="649"/>
      <c r="S960" s="73"/>
      <c r="T960" s="162">
        <f>IFERROR(VLOOKUP($S960,TABLAS!$A$10:$B$14,2,FALSE),0)</f>
        <v>0</v>
      </c>
      <c r="U960" s="652"/>
      <c r="V960" s="647"/>
      <c r="W960" s="647"/>
      <c r="X960" s="493"/>
      <c r="Y960" s="63"/>
      <c r="Z960" s="63"/>
      <c r="AA960" s="63"/>
      <c r="AB960" s="63"/>
      <c r="AC960" s="63"/>
      <c r="AD960" s="63"/>
      <c r="AE960" s="63"/>
      <c r="AF960" s="63"/>
      <c r="AG960" s="63"/>
      <c r="AH960" s="63"/>
      <c r="AI960" s="63"/>
      <c r="AJ960" s="63"/>
      <c r="AK960" s="63"/>
      <c r="AL960" s="63" t="str">
        <f>IFERROR(VLOOKUP(AB960,CONTROLES!$A$5:$Y$297,2,FALSE),"")</f>
        <v/>
      </c>
      <c r="AM960" s="63"/>
      <c r="AN960" s="63"/>
      <c r="AO960" s="163" t="str">
        <f>IFERROR(VLOOKUP(Y960,CONTROLES!$A$6:$Y$25,24,FALSE),"")</f>
        <v/>
      </c>
      <c r="AP960" s="163" t="str">
        <f>IFERROR(VLOOKUP(Z960,CONTROLES!$A$6:$Y$25,24,FALSE),"")</f>
        <v/>
      </c>
      <c r="AQ960" s="163" t="str">
        <f>IFERROR(VLOOKUP(AA960,CONTROLES!$A$6:$Y$25,24,FALSE),"")</f>
        <v/>
      </c>
      <c r="AR960" s="163" t="str">
        <f>IFERROR(VLOOKUP(AB960,CONTROLES!$A$6:$Y$25,24,FALSE),"")</f>
        <v/>
      </c>
      <c r="AS960" s="72" t="str">
        <f>IFERROR(VLOOKUP(Y960,CONTROLES!$A$6:$Y$25,5,FALSE),"")</f>
        <v/>
      </c>
      <c r="AT960" s="72" t="str">
        <f>IFERROR(VLOOKUP(Z960,CONTROLES!$A$6:$Y$25,5,FALSE),"")</f>
        <v/>
      </c>
      <c r="AU960" s="72" t="str">
        <f>IFERROR(VLOOKUP(AA960,CONTROLES!$A$6:$Y$25,5,FALSE),"")</f>
        <v/>
      </c>
      <c r="AV960" s="72" t="str">
        <f>IFERROR(VLOOKUP(AB960,CONTROLES!$A$6:$Y$25,5,FALSE),"")</f>
        <v/>
      </c>
      <c r="AW960" s="143">
        <f t="shared" si="332"/>
        <v>0</v>
      </c>
      <c r="AX960" s="143">
        <f t="shared" si="333"/>
        <v>0</v>
      </c>
      <c r="AY960" s="523"/>
      <c r="AZ960" s="510"/>
      <c r="BA960" s="507"/>
      <c r="BB960" s="508"/>
      <c r="BC960" s="510"/>
      <c r="BD960" s="512"/>
      <c r="BE960" s="493"/>
      <c r="BF960" s="643"/>
      <c r="BG960" s="645"/>
      <c r="BH960" s="533"/>
      <c r="BI960" s="514"/>
      <c r="BJ960" s="516"/>
      <c r="BK960" s="516"/>
    </row>
    <row r="961" spans="1:63" ht="14.25" customHeight="1" x14ac:dyDescent="0.25">
      <c r="A961" s="429"/>
      <c r="B961" s="655"/>
      <c r="C961" s="649"/>
      <c r="D961" s="516"/>
      <c r="E961" s="563"/>
      <c r="F961" s="657"/>
      <c r="G961" s="657"/>
      <c r="H961" s="657"/>
      <c r="I961" s="563"/>
      <c r="J961" s="160"/>
      <c r="K961" s="159"/>
      <c r="L961" s="649"/>
      <c r="M961" s="649"/>
      <c r="N961" s="650"/>
      <c r="O961" s="651"/>
      <c r="P961" s="651"/>
      <c r="Q961" s="651"/>
      <c r="R961" s="649"/>
      <c r="S961" s="73"/>
      <c r="T961" s="162">
        <f>IFERROR(VLOOKUP($S961,TABLAS!$A$10:$B$14,2,FALSE),0)</f>
        <v>0</v>
      </c>
      <c r="U961" s="652"/>
      <c r="V961" s="647"/>
      <c r="W961" s="647"/>
      <c r="X961" s="493"/>
      <c r="Y961" s="63"/>
      <c r="Z961" s="63"/>
      <c r="AA961" s="63"/>
      <c r="AB961" s="63"/>
      <c r="AC961" s="63"/>
      <c r="AD961" s="63"/>
      <c r="AE961" s="63"/>
      <c r="AF961" s="63"/>
      <c r="AG961" s="63"/>
      <c r="AH961" s="63"/>
      <c r="AI961" s="63"/>
      <c r="AJ961" s="63"/>
      <c r="AK961" s="63"/>
      <c r="AL961" s="63" t="str">
        <f>IFERROR(VLOOKUP(AB961,CONTROLES!$A$5:$Y$297,2,FALSE),"")</f>
        <v/>
      </c>
      <c r="AM961" s="63"/>
      <c r="AN961" s="63"/>
      <c r="AO961" s="163" t="str">
        <f>IFERROR(VLOOKUP(Y961,CONTROLES!$A$6:$Y$25,24,FALSE),"")</f>
        <v/>
      </c>
      <c r="AP961" s="163" t="str">
        <f>IFERROR(VLOOKUP(Z961,CONTROLES!$A$6:$Y$25,24,FALSE),"")</f>
        <v/>
      </c>
      <c r="AQ961" s="163" t="str">
        <f>IFERROR(VLOOKUP(AA961,CONTROLES!$A$6:$Y$25,24,FALSE),"")</f>
        <v/>
      </c>
      <c r="AR961" s="163" t="str">
        <f>IFERROR(VLOOKUP(AB961,CONTROLES!$A$6:$Y$25,24,FALSE),"")</f>
        <v/>
      </c>
      <c r="AS961" s="72" t="str">
        <f>IFERROR(VLOOKUP(Y961,CONTROLES!$A$6:$Y$25,5,FALSE),"")</f>
        <v/>
      </c>
      <c r="AT961" s="72" t="str">
        <f>IFERROR(VLOOKUP(Z961,CONTROLES!$A$6:$Y$25,5,FALSE),"")</f>
        <v/>
      </c>
      <c r="AU961" s="72" t="str">
        <f>IFERROR(VLOOKUP(AA961,CONTROLES!$A$6:$Y$25,5,FALSE),"")</f>
        <v/>
      </c>
      <c r="AV961" s="72" t="str">
        <f>IFERROR(VLOOKUP(AB961,CONTROLES!$A$6:$Y$25,5,FALSE),"")</f>
        <v/>
      </c>
      <c r="AW961" s="143">
        <f t="shared" si="332"/>
        <v>0</v>
      </c>
      <c r="AX961" s="143">
        <f t="shared" si="333"/>
        <v>0</v>
      </c>
      <c r="AY961" s="523"/>
      <c r="AZ961" s="510"/>
      <c r="BA961" s="507"/>
      <c r="BB961" s="508"/>
      <c r="BC961" s="510"/>
      <c r="BD961" s="512"/>
      <c r="BE961" s="493"/>
      <c r="BF961" s="643"/>
      <c r="BG961" s="645"/>
      <c r="BH961" s="533"/>
      <c r="BI961" s="514"/>
      <c r="BJ961" s="516"/>
      <c r="BK961" s="516"/>
    </row>
    <row r="962" spans="1:63" ht="27" customHeight="1" x14ac:dyDescent="0.25">
      <c r="A962" s="429"/>
      <c r="B962" s="656"/>
      <c r="C962" s="649"/>
      <c r="D962" s="516"/>
      <c r="E962" s="562"/>
      <c r="F962" s="657"/>
      <c r="G962" s="657"/>
      <c r="H962" s="657"/>
      <c r="I962" s="562"/>
      <c r="J962" s="160"/>
      <c r="K962" s="159"/>
      <c r="L962" s="649"/>
      <c r="M962" s="649"/>
      <c r="N962" s="650"/>
      <c r="O962" s="651"/>
      <c r="P962" s="651"/>
      <c r="Q962" s="651"/>
      <c r="R962" s="649"/>
      <c r="S962" s="73"/>
      <c r="T962" s="162">
        <f>IFERROR(VLOOKUP($S962,TABLAS!$A$10:$B$14,2,FALSE),0)</f>
        <v>0</v>
      </c>
      <c r="U962" s="652"/>
      <c r="V962" s="647"/>
      <c r="W962" s="647"/>
      <c r="X962" s="493"/>
      <c r="Y962" s="63"/>
      <c r="Z962" s="63"/>
      <c r="AA962" s="63"/>
      <c r="AB962" s="63"/>
      <c r="AC962" s="63"/>
      <c r="AD962" s="63"/>
      <c r="AE962" s="63"/>
      <c r="AF962" s="63"/>
      <c r="AG962" s="63"/>
      <c r="AH962" s="63"/>
      <c r="AI962" s="63"/>
      <c r="AJ962" s="63"/>
      <c r="AK962" s="63"/>
      <c r="AL962" s="63" t="str">
        <f>IFERROR(VLOOKUP(AB962,CONTROLES!$A$5:$Y$297,2,FALSE),"")</f>
        <v/>
      </c>
      <c r="AM962" s="63"/>
      <c r="AN962" s="63"/>
      <c r="AO962" s="163" t="str">
        <f>IFERROR(VLOOKUP(Y962,CONTROLES!$A$6:$Y$25,24,FALSE),"")</f>
        <v/>
      </c>
      <c r="AP962" s="163" t="str">
        <f>IFERROR(VLOOKUP(Z962,CONTROLES!$A$6:$Y$25,24,FALSE),"")</f>
        <v/>
      </c>
      <c r="AQ962" s="163" t="str">
        <f>IFERROR(VLOOKUP(AA962,CONTROLES!$A$6:$Y$25,24,FALSE),"")</f>
        <v/>
      </c>
      <c r="AR962" s="163" t="str">
        <f>IFERROR(VLOOKUP(AB962,CONTROLES!$A$6:$Y$25,24,FALSE),"")</f>
        <v/>
      </c>
      <c r="AS962" s="72" t="str">
        <f>IFERROR(VLOOKUP(Y962,CONTROLES!$A$6:$Y$25,5,FALSE),"")</f>
        <v/>
      </c>
      <c r="AT962" s="72" t="str">
        <f>IFERROR(VLOOKUP(Z962,CONTROLES!$A$6:$Y$25,5,FALSE),"")</f>
        <v/>
      </c>
      <c r="AU962" s="72" t="str">
        <f>IFERROR(VLOOKUP(AA962,CONTROLES!$A$6:$Y$25,5,FALSE),"")</f>
        <v/>
      </c>
      <c r="AV962" s="72" t="str">
        <f>IFERROR(VLOOKUP(AB962,CONTROLES!$A$6:$Y$25,5,FALSE),"")</f>
        <v/>
      </c>
      <c r="AW962" s="143">
        <f t="shared" si="332"/>
        <v>0</v>
      </c>
      <c r="AX962" s="143">
        <f t="shared" si="333"/>
        <v>0</v>
      </c>
      <c r="AY962" s="653"/>
      <c r="AZ962" s="510"/>
      <c r="BA962" s="648"/>
      <c r="BB962" s="508"/>
      <c r="BC962" s="510"/>
      <c r="BD962" s="512"/>
      <c r="BE962" s="493"/>
      <c r="BF962" s="644"/>
      <c r="BG962" s="645"/>
      <c r="BH962" s="646"/>
      <c r="BI962" s="514"/>
      <c r="BJ962" s="516"/>
      <c r="BK962" s="516"/>
    </row>
    <row r="963" spans="1:63" ht="14.25" customHeight="1" x14ac:dyDescent="0.25">
      <c r="A963" s="429">
        <f>A956+1</f>
        <v>137</v>
      </c>
      <c r="B963" s="654" t="s">
        <v>1048</v>
      </c>
      <c r="C963" s="649" t="s">
        <v>767</v>
      </c>
      <c r="D963" s="516" t="s">
        <v>1049</v>
      </c>
      <c r="E963" s="517" t="s">
        <v>1050</v>
      </c>
      <c r="F963" s="657" t="s">
        <v>132</v>
      </c>
      <c r="G963" s="657" t="s">
        <v>133</v>
      </c>
      <c r="H963" s="657" t="s">
        <v>134</v>
      </c>
      <c r="I963" s="517"/>
      <c r="J963" s="160"/>
      <c r="K963" s="159"/>
      <c r="L963" s="649"/>
      <c r="M963" s="649" t="s">
        <v>160</v>
      </c>
      <c r="N963" s="650" t="s">
        <v>161</v>
      </c>
      <c r="O963" s="651" t="s">
        <v>162</v>
      </c>
      <c r="P963" s="651"/>
      <c r="Q963" s="651"/>
      <c r="R963" s="649" t="s">
        <v>243</v>
      </c>
      <c r="S963" s="73"/>
      <c r="T963" s="162">
        <f>IFERROR(VLOOKUP($S963,TABLAS!$A$10:$B$14,2,FALSE),0)</f>
        <v>0</v>
      </c>
      <c r="U963" s="652"/>
      <c r="V963" s="647">
        <f>IFERROR(VLOOKUP($U963,#REF!,2,FALSE),0)</f>
        <v>0</v>
      </c>
      <c r="W963" s="647">
        <f>MAX($T963:$T969)*V963</f>
        <v>0</v>
      </c>
      <c r="X963" s="493" t="b">
        <f>IF(OR(W963="11",W963="12",W963="21",W963="22",W963="31"),"BAJO",IF(OR(W963="13",W963="23",W963="32",W963="41"),"LEVE",IF(OR(W963="14",W963="15",W963="24",W963="33",W963="43",W963="42",W963="52",W963="51"),"MODERADO",IF(OR(W963="25",W963="34",W963="35",W963="44",W963="45",W963="53",W963="54",W963="55"),"IMPORTANTE"))))</f>
        <v>0</v>
      </c>
      <c r="Y963" s="63"/>
      <c r="Z963" s="63"/>
      <c r="AA963" s="63"/>
      <c r="AB963" s="63"/>
      <c r="AC963" s="63"/>
      <c r="AD963" s="63"/>
      <c r="AE963" s="63"/>
      <c r="AF963" s="63"/>
      <c r="AG963" s="63"/>
      <c r="AH963" s="63"/>
      <c r="AI963" s="63"/>
      <c r="AJ963" s="63"/>
      <c r="AK963" s="63"/>
      <c r="AL963" s="63" t="str">
        <f>IFERROR(VLOOKUP(AB963,CONTROLES!$A$5:$Y$297,2,FALSE),"")</f>
        <v/>
      </c>
      <c r="AM963" s="63"/>
      <c r="AN963" s="63"/>
      <c r="AO963" s="163" t="str">
        <f>IFERROR(VLOOKUP(Y963,CONTROLES!$A$6:$Y$25,24,FALSE),"")</f>
        <v/>
      </c>
      <c r="AP963" s="163" t="str">
        <f>IFERROR(VLOOKUP(Z963,CONTROLES!$A$6:$Y$25,24,FALSE),"")</f>
        <v/>
      </c>
      <c r="AQ963" s="163" t="str">
        <f>IFERROR(VLOOKUP(AA963,CONTROLES!$A$6:$Y$25,24,FALSE),"")</f>
        <v/>
      </c>
      <c r="AR963" s="163" t="str">
        <f>IFERROR(VLOOKUP(AB963,CONTROLES!$A$6:$Y$25,24,FALSE),"")</f>
        <v/>
      </c>
      <c r="AS963" s="72" t="str">
        <f>IFERROR(VLOOKUP(Y963,CONTROLES!$A$6:$Y$25,5,FALSE),"")</f>
        <v/>
      </c>
      <c r="AT963" s="72" t="str">
        <f>IFERROR(VLOOKUP(Z963,CONTROLES!$A$6:$Y$25,5,FALSE),"")</f>
        <v/>
      </c>
      <c r="AU963" s="72" t="str">
        <f>IFERROR(VLOOKUP(AA963,CONTROLES!$A$6:$Y$25,5,FALSE),"")</f>
        <v/>
      </c>
      <c r="AV963" s="72" t="str">
        <f>IFERROR(VLOOKUP(AB963,CONTROLES!$A$6:$Y$25,5,FALSE),"")</f>
        <v/>
      </c>
      <c r="AW963" s="143">
        <f t="shared" si="332"/>
        <v>0</v>
      </c>
      <c r="AX963" s="143">
        <f t="shared" si="333"/>
        <v>0</v>
      </c>
      <c r="AY963" s="522" t="str">
        <f>IF(MAX(AX963:AX969)&gt;MAX(BF963:BF969),"Consecuencia",IF(MAX(AX963:AX969)&gt;MAX(BF963:BF969),"Probabilidad",""))</f>
        <v/>
      </c>
      <c r="AZ963" s="510">
        <f>IF(AY963="Probabilidad",MAX(BF963:BF969),MAX(AX963:AX969))</f>
        <v>0</v>
      </c>
      <c r="BA963" s="506" t="str" cm="1">
        <f t="array" ref="BA963">IF(OR(AY963="Consecuencia",AY963="Probabilidad"),IF(AZ963&lt;CONTROLES!$AA$16:$AB$16,IF(AND(AZ963&gt;=CONTROLES!$AA$15,AZ963&lt;CONTROLES!$AB$15),CONTROLES!$AC$15,IF(AND(AZ963&gt;=CONTROLES!$AA$14,AZ963&lt;CONTROLES!$AB$14),CONTROLES!$AC$14,IF(AND(AZ963&gt;=CONTROLES!$AA$13,AZ963&lt;CONTROLES!$AB$13),CONTROLES!$AC$13,IF(AND(AZ963&gt;=CONTROLES!$AA$12,AZ963&lt;=CONTROLES!$AB$12),CONTROLES!$AC$12))))),"")</f>
        <v/>
      </c>
      <c r="BB963" s="508" t="s">
        <v>144</v>
      </c>
      <c r="BC963" s="510">
        <f>VLOOKUP(BB963,TABLAS!$A$10:$B$14,2,FALSE)</f>
        <v>5</v>
      </c>
      <c r="BD963" s="512" t="s">
        <v>211</v>
      </c>
      <c r="BE963" s="493">
        <f>VLOOKUP(BD963,TABLAS!$A$2:$B$6,2,FALSE)</f>
        <v>2</v>
      </c>
      <c r="BF963" s="642" t="str">
        <f>BC963&amp;BE963</f>
        <v>52</v>
      </c>
      <c r="BG963" s="645" t="str">
        <f>IF(OR(BF963="11",BF963="12",BF963="21",BF963="22",BF963="31"),"BAJO",IF(OR(BF963="13",BF963="23",BF963="32",BF963="41"),"LEVE",IF(OR(BF963="14",BF963="15",BF963="24",BF963="33",BF963="43",BF963="42",BF963="52",BF963="51"),"MODERADO",IF(OR(BF963="25",BF963="34",BF963="35",BF963="44",BF963="45",BF963="53",BF963="54",BF963="55"),"IMPORTANTE",""))))</f>
        <v>MODERADO</v>
      </c>
      <c r="BH963" s="532" t="s">
        <v>148</v>
      </c>
      <c r="BI963" s="514" t="s">
        <v>189</v>
      </c>
      <c r="BJ963" s="516" t="str">
        <f>IF(BH963="SI","NO","SI")</f>
        <v>NO</v>
      </c>
      <c r="BK963" s="516"/>
    </row>
    <row r="964" spans="1:63" ht="14.25" customHeight="1" x14ac:dyDescent="0.25">
      <c r="A964" s="429"/>
      <c r="B964" s="655"/>
      <c r="C964" s="649"/>
      <c r="D964" s="516"/>
      <c r="E964" s="563"/>
      <c r="F964" s="657"/>
      <c r="G964" s="657"/>
      <c r="H964" s="657"/>
      <c r="I964" s="563"/>
      <c r="J964" s="160"/>
      <c r="K964" s="159"/>
      <c r="L964" s="649"/>
      <c r="M964" s="649"/>
      <c r="N964" s="650"/>
      <c r="O964" s="651"/>
      <c r="P964" s="651"/>
      <c r="Q964" s="651"/>
      <c r="R964" s="649"/>
      <c r="S964" s="73"/>
      <c r="T964" s="162">
        <f>IFERROR(VLOOKUP($S964,TABLAS!$A$10:$B$14,2,FALSE),0)</f>
        <v>0</v>
      </c>
      <c r="U964" s="652"/>
      <c r="V964" s="647"/>
      <c r="W964" s="647"/>
      <c r="X964" s="493"/>
      <c r="Y964" s="63"/>
      <c r="Z964" s="63"/>
      <c r="AA964" s="63"/>
      <c r="AB964" s="63"/>
      <c r="AC964" s="63"/>
      <c r="AD964" s="63"/>
      <c r="AE964" s="63"/>
      <c r="AF964" s="63"/>
      <c r="AG964" s="63"/>
      <c r="AH964" s="63"/>
      <c r="AI964" s="63"/>
      <c r="AJ964" s="63"/>
      <c r="AK964" s="63"/>
      <c r="AL964" s="63" t="str">
        <f>IFERROR(VLOOKUP(AB964,CONTROLES!$A$5:$Y$297,2,FALSE),"")</f>
        <v/>
      </c>
      <c r="AM964" s="63"/>
      <c r="AN964" s="63"/>
      <c r="AO964" s="163" t="str">
        <f>IFERROR(VLOOKUP(Y964,CONTROLES!$A$6:$Y$25,24,FALSE),"")</f>
        <v/>
      </c>
      <c r="AP964" s="163" t="str">
        <f>IFERROR(VLOOKUP(Z964,CONTROLES!$A$6:$Y$25,24,FALSE),"")</f>
        <v/>
      </c>
      <c r="AQ964" s="163" t="str">
        <f>IFERROR(VLOOKUP(AA964,CONTROLES!$A$6:$Y$25,24,FALSE),"")</f>
        <v/>
      </c>
      <c r="AR964" s="163" t="str">
        <f>IFERROR(VLOOKUP(AB964,CONTROLES!$A$6:$Y$25,24,FALSE),"")</f>
        <v/>
      </c>
      <c r="AS964" s="72" t="str">
        <f>IFERROR(VLOOKUP(Y964,CONTROLES!$A$6:$Y$25,5,FALSE),"")</f>
        <v/>
      </c>
      <c r="AT964" s="72" t="str">
        <f>IFERROR(VLOOKUP(Z964,CONTROLES!$A$6:$Y$25,5,FALSE),"")</f>
        <v/>
      </c>
      <c r="AU964" s="72" t="str">
        <f>IFERROR(VLOOKUP(AA964,CONTROLES!$A$6:$Y$25,5,FALSE),"")</f>
        <v/>
      </c>
      <c r="AV964" s="72" t="str">
        <f>IFERROR(VLOOKUP(AB964,CONTROLES!$A$6:$Y$25,5,FALSE),"")</f>
        <v/>
      </c>
      <c r="AW964" s="143">
        <f t="shared" si="332"/>
        <v>0</v>
      </c>
      <c r="AX964" s="143">
        <f t="shared" si="333"/>
        <v>0</v>
      </c>
      <c r="AY964" s="523"/>
      <c r="AZ964" s="510"/>
      <c r="BA964" s="507"/>
      <c r="BB964" s="508"/>
      <c r="BC964" s="510"/>
      <c r="BD964" s="512"/>
      <c r="BE964" s="493"/>
      <c r="BF964" s="643"/>
      <c r="BG964" s="645"/>
      <c r="BH964" s="533"/>
      <c r="BI964" s="514"/>
      <c r="BJ964" s="516"/>
      <c r="BK964" s="516"/>
    </row>
    <row r="965" spans="1:63" ht="14.25" customHeight="1" x14ac:dyDescent="0.25">
      <c r="A965" s="429"/>
      <c r="B965" s="655"/>
      <c r="C965" s="649"/>
      <c r="D965" s="516"/>
      <c r="E965" s="563"/>
      <c r="F965" s="657"/>
      <c r="G965" s="657"/>
      <c r="H965" s="657"/>
      <c r="I965" s="563"/>
      <c r="J965" s="160"/>
      <c r="K965" s="159"/>
      <c r="L965" s="649"/>
      <c r="M965" s="649"/>
      <c r="N965" s="650"/>
      <c r="O965" s="651"/>
      <c r="P965" s="651"/>
      <c r="Q965" s="651"/>
      <c r="R965" s="649"/>
      <c r="S965" s="73"/>
      <c r="T965" s="162">
        <f>IFERROR(VLOOKUP($S965,TABLAS!$A$10:$B$14,2,FALSE),0)</f>
        <v>0</v>
      </c>
      <c r="U965" s="652"/>
      <c r="V965" s="647"/>
      <c r="W965" s="647"/>
      <c r="X965" s="493"/>
      <c r="Y965" s="63"/>
      <c r="Z965" s="63"/>
      <c r="AA965" s="63"/>
      <c r="AB965" s="63"/>
      <c r="AC965" s="63"/>
      <c r="AD965" s="63"/>
      <c r="AE965" s="63"/>
      <c r="AF965" s="63"/>
      <c r="AG965" s="63"/>
      <c r="AH965" s="63"/>
      <c r="AI965" s="63"/>
      <c r="AJ965" s="63"/>
      <c r="AK965" s="63"/>
      <c r="AL965" s="63" t="str">
        <f>IFERROR(VLOOKUP(AB965,CONTROLES!$A$5:$Y$297,2,FALSE),"")</f>
        <v/>
      </c>
      <c r="AM965" s="63"/>
      <c r="AN965" s="63"/>
      <c r="AO965" s="163" t="str">
        <f>IFERROR(VLOOKUP(Y965,CONTROLES!$A$6:$Y$25,24,FALSE),"")</f>
        <v/>
      </c>
      <c r="AP965" s="163" t="str">
        <f>IFERROR(VLOOKUP(Z965,CONTROLES!$A$6:$Y$25,24,FALSE),"")</f>
        <v/>
      </c>
      <c r="AQ965" s="163" t="str">
        <f>IFERROR(VLOOKUP(AA965,CONTROLES!$A$6:$Y$25,24,FALSE),"")</f>
        <v/>
      </c>
      <c r="AR965" s="163" t="str">
        <f>IFERROR(VLOOKUP(AB965,CONTROLES!$A$6:$Y$25,24,FALSE),"")</f>
        <v/>
      </c>
      <c r="AS965" s="72" t="str">
        <f>IFERROR(VLOOKUP(Y965,CONTROLES!$A$6:$Y$25,5,FALSE),"")</f>
        <v/>
      </c>
      <c r="AT965" s="72" t="str">
        <f>IFERROR(VLOOKUP(Z965,CONTROLES!$A$6:$Y$25,5,FALSE),"")</f>
        <v/>
      </c>
      <c r="AU965" s="72" t="str">
        <f>IFERROR(VLOOKUP(AA965,CONTROLES!$A$6:$Y$25,5,FALSE),"")</f>
        <v/>
      </c>
      <c r="AV965" s="72" t="str">
        <f>IFERROR(VLOOKUP(AB965,CONTROLES!$A$6:$Y$25,5,FALSE),"")</f>
        <v/>
      </c>
      <c r="AW965" s="143">
        <f t="shared" si="332"/>
        <v>0</v>
      </c>
      <c r="AX965" s="143">
        <f t="shared" si="333"/>
        <v>0</v>
      </c>
      <c r="AY965" s="523"/>
      <c r="AZ965" s="510"/>
      <c r="BA965" s="507"/>
      <c r="BB965" s="508"/>
      <c r="BC965" s="510"/>
      <c r="BD965" s="512"/>
      <c r="BE965" s="493"/>
      <c r="BF965" s="643"/>
      <c r="BG965" s="645"/>
      <c r="BH965" s="533"/>
      <c r="BI965" s="514"/>
      <c r="BJ965" s="516"/>
      <c r="BK965" s="516"/>
    </row>
    <row r="966" spans="1:63" ht="14.25" customHeight="1" x14ac:dyDescent="0.25">
      <c r="A966" s="429"/>
      <c r="B966" s="655"/>
      <c r="C966" s="649"/>
      <c r="D966" s="516"/>
      <c r="E966" s="563"/>
      <c r="F966" s="657"/>
      <c r="G966" s="657"/>
      <c r="H966" s="657"/>
      <c r="I966" s="563"/>
      <c r="J966" s="160"/>
      <c r="K966" s="159"/>
      <c r="L966" s="649"/>
      <c r="M966" s="649"/>
      <c r="N966" s="650"/>
      <c r="O966" s="651"/>
      <c r="P966" s="651"/>
      <c r="Q966" s="651"/>
      <c r="R966" s="649"/>
      <c r="S966" s="73"/>
      <c r="T966" s="162">
        <f>IFERROR(VLOOKUP($S966,TABLAS!$A$10:$B$14,2,FALSE),0)</f>
        <v>0</v>
      </c>
      <c r="U966" s="652"/>
      <c r="V966" s="647"/>
      <c r="W966" s="647"/>
      <c r="X966" s="493"/>
      <c r="Y966" s="63"/>
      <c r="Z966" s="63"/>
      <c r="AA966" s="63"/>
      <c r="AB966" s="63"/>
      <c r="AC966" s="63"/>
      <c r="AD966" s="63"/>
      <c r="AE966" s="63"/>
      <c r="AF966" s="63"/>
      <c r="AG966" s="63"/>
      <c r="AH966" s="63"/>
      <c r="AI966" s="63"/>
      <c r="AJ966" s="63"/>
      <c r="AK966" s="63"/>
      <c r="AL966" s="63" t="str">
        <f>IFERROR(VLOOKUP(AB966,CONTROLES!$A$5:$Y$297,2,FALSE),"")</f>
        <v/>
      </c>
      <c r="AM966" s="63"/>
      <c r="AN966" s="63"/>
      <c r="AO966" s="163" t="str">
        <f>IFERROR(VLOOKUP(Y966,CONTROLES!$A$6:$Y$25,24,FALSE),"")</f>
        <v/>
      </c>
      <c r="AP966" s="163" t="str">
        <f>IFERROR(VLOOKUP(Z966,CONTROLES!$A$6:$Y$25,24,FALSE),"")</f>
        <v/>
      </c>
      <c r="AQ966" s="163" t="str">
        <f>IFERROR(VLOOKUP(AA966,CONTROLES!$A$6:$Y$25,24,FALSE),"")</f>
        <v/>
      </c>
      <c r="AR966" s="163" t="str">
        <f>IFERROR(VLOOKUP(AB966,CONTROLES!$A$6:$Y$25,24,FALSE),"")</f>
        <v/>
      </c>
      <c r="AS966" s="72" t="str">
        <f>IFERROR(VLOOKUP(Y966,CONTROLES!$A$6:$Y$25,5,FALSE),"")</f>
        <v/>
      </c>
      <c r="AT966" s="72" t="str">
        <f>IFERROR(VLOOKUP(Z966,CONTROLES!$A$6:$Y$25,5,FALSE),"")</f>
        <v/>
      </c>
      <c r="AU966" s="72" t="str">
        <f>IFERROR(VLOOKUP(AA966,CONTROLES!$A$6:$Y$25,5,FALSE),"")</f>
        <v/>
      </c>
      <c r="AV966" s="72" t="str">
        <f>IFERROR(VLOOKUP(AB966,CONTROLES!$A$6:$Y$25,5,FALSE),"")</f>
        <v/>
      </c>
      <c r="AW966" s="143">
        <f t="shared" si="332"/>
        <v>0</v>
      </c>
      <c r="AX966" s="143">
        <f t="shared" si="333"/>
        <v>0</v>
      </c>
      <c r="AY966" s="523"/>
      <c r="AZ966" s="510"/>
      <c r="BA966" s="507"/>
      <c r="BB966" s="508"/>
      <c r="BC966" s="510"/>
      <c r="BD966" s="512"/>
      <c r="BE966" s="493"/>
      <c r="BF966" s="643"/>
      <c r="BG966" s="645"/>
      <c r="BH966" s="533"/>
      <c r="BI966" s="514"/>
      <c r="BJ966" s="516"/>
      <c r="BK966" s="516"/>
    </row>
    <row r="967" spans="1:63" ht="14.25" customHeight="1" x14ac:dyDescent="0.25">
      <c r="A967" s="429"/>
      <c r="B967" s="655"/>
      <c r="C967" s="649"/>
      <c r="D967" s="516"/>
      <c r="E967" s="563"/>
      <c r="F967" s="657"/>
      <c r="G967" s="657"/>
      <c r="H967" s="657"/>
      <c r="I967" s="563"/>
      <c r="J967" s="160"/>
      <c r="K967" s="159"/>
      <c r="L967" s="649"/>
      <c r="M967" s="649"/>
      <c r="N967" s="650"/>
      <c r="O967" s="651"/>
      <c r="P967" s="651"/>
      <c r="Q967" s="651"/>
      <c r="R967" s="649"/>
      <c r="S967" s="73"/>
      <c r="T967" s="162">
        <f>IFERROR(VLOOKUP($S967,TABLAS!$A$10:$B$14,2,FALSE),0)</f>
        <v>0</v>
      </c>
      <c r="U967" s="652"/>
      <c r="V967" s="647"/>
      <c r="W967" s="647"/>
      <c r="X967" s="493"/>
      <c r="Y967" s="63"/>
      <c r="Z967" s="63"/>
      <c r="AA967" s="63"/>
      <c r="AB967" s="63"/>
      <c r="AC967" s="63"/>
      <c r="AD967" s="63"/>
      <c r="AE967" s="63"/>
      <c r="AF967" s="63"/>
      <c r="AG967" s="63"/>
      <c r="AH967" s="63"/>
      <c r="AI967" s="63"/>
      <c r="AJ967" s="63"/>
      <c r="AK967" s="63"/>
      <c r="AL967" s="63" t="str">
        <f>IFERROR(VLOOKUP(AB967,CONTROLES!$A$5:$Y$297,2,FALSE),"")</f>
        <v/>
      </c>
      <c r="AM967" s="63"/>
      <c r="AN967" s="63"/>
      <c r="AO967" s="163" t="str">
        <f>IFERROR(VLOOKUP(Y967,CONTROLES!$A$6:$Y$25,24,FALSE),"")</f>
        <v/>
      </c>
      <c r="AP967" s="163" t="str">
        <f>IFERROR(VLOOKUP(Z967,CONTROLES!$A$6:$Y$25,24,FALSE),"")</f>
        <v/>
      </c>
      <c r="AQ967" s="163" t="str">
        <f>IFERROR(VLOOKUP(AA967,CONTROLES!$A$6:$Y$25,24,FALSE),"")</f>
        <v/>
      </c>
      <c r="AR967" s="163" t="str">
        <f>IFERROR(VLOOKUP(AB967,CONTROLES!$A$6:$Y$25,24,FALSE),"")</f>
        <v/>
      </c>
      <c r="AS967" s="72" t="str">
        <f>IFERROR(VLOOKUP(Y967,CONTROLES!$A$6:$Y$25,5,FALSE),"")</f>
        <v/>
      </c>
      <c r="AT967" s="72" t="str">
        <f>IFERROR(VLOOKUP(Z967,CONTROLES!$A$6:$Y$25,5,FALSE),"")</f>
        <v/>
      </c>
      <c r="AU967" s="72" t="str">
        <f>IFERROR(VLOOKUP(AA967,CONTROLES!$A$6:$Y$25,5,FALSE),"")</f>
        <v/>
      </c>
      <c r="AV967" s="72" t="str">
        <f>IFERROR(VLOOKUP(AB967,CONTROLES!$A$6:$Y$25,5,FALSE),"")</f>
        <v/>
      </c>
      <c r="AW967" s="143">
        <f t="shared" si="332"/>
        <v>0</v>
      </c>
      <c r="AX967" s="143">
        <f t="shared" si="333"/>
        <v>0</v>
      </c>
      <c r="AY967" s="523"/>
      <c r="AZ967" s="510"/>
      <c r="BA967" s="507"/>
      <c r="BB967" s="508"/>
      <c r="BC967" s="510"/>
      <c r="BD967" s="512"/>
      <c r="BE967" s="493"/>
      <c r="BF967" s="643"/>
      <c r="BG967" s="645"/>
      <c r="BH967" s="533"/>
      <c r="BI967" s="514"/>
      <c r="BJ967" s="516"/>
      <c r="BK967" s="516"/>
    </row>
    <row r="968" spans="1:63" ht="14.25" customHeight="1" x14ac:dyDescent="0.25">
      <c r="A968" s="429"/>
      <c r="B968" s="655"/>
      <c r="C968" s="649"/>
      <c r="D968" s="516"/>
      <c r="E968" s="563"/>
      <c r="F968" s="657"/>
      <c r="G968" s="657"/>
      <c r="H968" s="657"/>
      <c r="I968" s="563"/>
      <c r="J968" s="160"/>
      <c r="K968" s="159"/>
      <c r="L968" s="649"/>
      <c r="M968" s="649"/>
      <c r="N968" s="650"/>
      <c r="O968" s="651"/>
      <c r="P968" s="651"/>
      <c r="Q968" s="651"/>
      <c r="R968" s="649"/>
      <c r="S968" s="73"/>
      <c r="T968" s="162">
        <f>IFERROR(VLOOKUP($S968,TABLAS!$A$10:$B$14,2,FALSE),0)</f>
        <v>0</v>
      </c>
      <c r="U968" s="652"/>
      <c r="V968" s="647"/>
      <c r="W968" s="647"/>
      <c r="X968" s="493"/>
      <c r="Y968" s="63"/>
      <c r="Z968" s="63"/>
      <c r="AA968" s="63"/>
      <c r="AB968" s="63"/>
      <c r="AC968" s="63"/>
      <c r="AD968" s="63"/>
      <c r="AE968" s="63"/>
      <c r="AF968" s="63"/>
      <c r="AG968" s="63"/>
      <c r="AH968" s="63"/>
      <c r="AI968" s="63"/>
      <c r="AJ968" s="63"/>
      <c r="AK968" s="63"/>
      <c r="AL968" s="63" t="str">
        <f>IFERROR(VLOOKUP(AB968,CONTROLES!$A$5:$Y$297,2,FALSE),"")</f>
        <v/>
      </c>
      <c r="AM968" s="63"/>
      <c r="AN968" s="63"/>
      <c r="AO968" s="163" t="str">
        <f>IFERROR(VLOOKUP(Y968,CONTROLES!$A$6:$Y$25,24,FALSE),"")</f>
        <v/>
      </c>
      <c r="AP968" s="163" t="str">
        <f>IFERROR(VLOOKUP(Z968,CONTROLES!$A$6:$Y$25,24,FALSE),"")</f>
        <v/>
      </c>
      <c r="AQ968" s="163" t="str">
        <f>IFERROR(VLOOKUP(AA968,CONTROLES!$A$6:$Y$25,24,FALSE),"")</f>
        <v/>
      </c>
      <c r="AR968" s="163" t="str">
        <f>IFERROR(VLOOKUP(AB968,CONTROLES!$A$6:$Y$25,24,FALSE),"")</f>
        <v/>
      </c>
      <c r="AS968" s="72" t="str">
        <f>IFERROR(VLOOKUP(Y968,CONTROLES!$A$6:$Y$25,5,FALSE),"")</f>
        <v/>
      </c>
      <c r="AT968" s="72" t="str">
        <f>IFERROR(VLOOKUP(Z968,CONTROLES!$A$6:$Y$25,5,FALSE),"")</f>
        <v/>
      </c>
      <c r="AU968" s="72" t="str">
        <f>IFERROR(VLOOKUP(AA968,CONTROLES!$A$6:$Y$25,5,FALSE),"")</f>
        <v/>
      </c>
      <c r="AV968" s="72" t="str">
        <f>IFERROR(VLOOKUP(AB968,CONTROLES!$A$6:$Y$25,5,FALSE),"")</f>
        <v/>
      </c>
      <c r="AW968" s="143">
        <f t="shared" si="332"/>
        <v>0</v>
      </c>
      <c r="AX968" s="143">
        <f t="shared" si="333"/>
        <v>0</v>
      </c>
      <c r="AY968" s="523"/>
      <c r="AZ968" s="510"/>
      <c r="BA968" s="507"/>
      <c r="BB968" s="508"/>
      <c r="BC968" s="510"/>
      <c r="BD968" s="512"/>
      <c r="BE968" s="493"/>
      <c r="BF968" s="643"/>
      <c r="BG968" s="645"/>
      <c r="BH968" s="533"/>
      <c r="BI968" s="514"/>
      <c r="BJ968" s="516"/>
      <c r="BK968" s="516"/>
    </row>
    <row r="969" spans="1:63" ht="14.25" customHeight="1" x14ac:dyDescent="0.25">
      <c r="A969" s="429"/>
      <c r="B969" s="656"/>
      <c r="C969" s="649"/>
      <c r="D969" s="516"/>
      <c r="E969" s="562"/>
      <c r="F969" s="657"/>
      <c r="G969" s="657"/>
      <c r="H969" s="657"/>
      <c r="I969" s="562"/>
      <c r="J969" s="160"/>
      <c r="K969" s="159"/>
      <c r="L969" s="649"/>
      <c r="M969" s="649"/>
      <c r="N969" s="650"/>
      <c r="O969" s="651"/>
      <c r="P969" s="651"/>
      <c r="Q969" s="651"/>
      <c r="R969" s="649"/>
      <c r="S969" s="73"/>
      <c r="T969" s="162">
        <f>IFERROR(VLOOKUP($S969,TABLAS!$A$10:$B$14,2,FALSE),0)</f>
        <v>0</v>
      </c>
      <c r="U969" s="652"/>
      <c r="V969" s="647"/>
      <c r="W969" s="647"/>
      <c r="X969" s="493"/>
      <c r="Y969" s="63"/>
      <c r="Z969" s="63"/>
      <c r="AA969" s="63"/>
      <c r="AB969" s="63"/>
      <c r="AC969" s="63"/>
      <c r="AD969" s="63"/>
      <c r="AE969" s="63"/>
      <c r="AF969" s="63"/>
      <c r="AG969" s="63"/>
      <c r="AH969" s="63"/>
      <c r="AI969" s="63"/>
      <c r="AJ969" s="63"/>
      <c r="AK969" s="63"/>
      <c r="AL969" s="63" t="str">
        <f>IFERROR(VLOOKUP(AB969,CONTROLES!$A$5:$Y$297,2,FALSE),"")</f>
        <v/>
      </c>
      <c r="AM969" s="63"/>
      <c r="AN969" s="63"/>
      <c r="AO969" s="163" t="str">
        <f>IFERROR(VLOOKUP(Y969,CONTROLES!$A$6:$Y$25,24,FALSE),"")</f>
        <v/>
      </c>
      <c r="AP969" s="163" t="str">
        <f>IFERROR(VLOOKUP(Z969,CONTROLES!$A$6:$Y$25,24,FALSE),"")</f>
        <v/>
      </c>
      <c r="AQ969" s="163" t="str">
        <f>IFERROR(VLOOKUP(AA969,CONTROLES!$A$6:$Y$25,24,FALSE),"")</f>
        <v/>
      </c>
      <c r="AR969" s="163" t="str">
        <f>IFERROR(VLOOKUP(AB969,CONTROLES!$A$6:$Y$25,24,FALSE),"")</f>
        <v/>
      </c>
      <c r="AS969" s="72" t="str">
        <f>IFERROR(VLOOKUP(Y969,CONTROLES!$A$6:$Y$25,5,FALSE),"")</f>
        <v/>
      </c>
      <c r="AT969" s="72" t="str">
        <f>IFERROR(VLOOKUP(Z969,CONTROLES!$A$6:$Y$25,5,FALSE),"")</f>
        <v/>
      </c>
      <c r="AU969" s="72" t="str">
        <f>IFERROR(VLOOKUP(AA969,CONTROLES!$A$6:$Y$25,5,FALSE),"")</f>
        <v/>
      </c>
      <c r="AV969" s="72" t="str">
        <f>IFERROR(VLOOKUP(AB969,CONTROLES!$A$6:$Y$25,5,FALSE),"")</f>
        <v/>
      </c>
      <c r="AW969" s="143">
        <f t="shared" si="332"/>
        <v>0</v>
      </c>
      <c r="AX969" s="143">
        <f t="shared" si="333"/>
        <v>0</v>
      </c>
      <c r="AY969" s="653"/>
      <c r="AZ969" s="510"/>
      <c r="BA969" s="648"/>
      <c r="BB969" s="508"/>
      <c r="BC969" s="510"/>
      <c r="BD969" s="512"/>
      <c r="BE969" s="493"/>
      <c r="BF969" s="644"/>
      <c r="BG969" s="645"/>
      <c r="BH969" s="646"/>
      <c r="BI969" s="514"/>
      <c r="BJ969" s="516"/>
      <c r="BK969" s="516"/>
    </row>
    <row r="970" spans="1:63" s="224" customFormat="1" x14ac:dyDescent="0.25">
      <c r="A970" s="564">
        <f>A963+1</f>
        <v>138</v>
      </c>
      <c r="B970" s="565" t="s">
        <v>1051</v>
      </c>
      <c r="C970" s="595" t="s">
        <v>1052</v>
      </c>
      <c r="D970" s="475" t="s">
        <v>1053</v>
      </c>
      <c r="E970" s="476" t="s">
        <v>1054</v>
      </c>
      <c r="F970" s="636" t="s">
        <v>132</v>
      </c>
      <c r="G970" s="636" t="s">
        <v>133</v>
      </c>
      <c r="H970" s="636" t="s">
        <v>134</v>
      </c>
      <c r="I970" s="476" t="s">
        <v>1055</v>
      </c>
      <c r="J970" s="346">
        <v>1</v>
      </c>
      <c r="K970" s="347" t="s">
        <v>1056</v>
      </c>
      <c r="L970" s="595" t="s">
        <v>1057</v>
      </c>
      <c r="M970" s="595" t="s">
        <v>160</v>
      </c>
      <c r="N970" s="477" t="s">
        <v>226</v>
      </c>
      <c r="O970" s="477" t="s">
        <v>425</v>
      </c>
      <c r="P970" s="477" t="s">
        <v>1058</v>
      </c>
      <c r="Q970" s="477" t="s">
        <v>314</v>
      </c>
      <c r="R970" s="595" t="s">
        <v>210</v>
      </c>
      <c r="S970" s="348" t="s">
        <v>169</v>
      </c>
      <c r="T970" s="348">
        <f>IFERROR(VLOOKUP($S970,TABLAS!$A$10:$B$14,2,FALSE),0)</f>
        <v>4</v>
      </c>
      <c r="U970" s="477" t="s">
        <v>147</v>
      </c>
      <c r="V970" s="524">
        <f>IFERROR(VLOOKUP($U970,#REF!,2,FALSE),0)</f>
        <v>0</v>
      </c>
      <c r="W970" s="524">
        <f>MAX($T970:$T976)*V970</f>
        <v>0</v>
      </c>
      <c r="X970" s="526" t="b">
        <f>IF(OR(W970="11",W970="12",W970="21",W970="22",W970="31"),"BAJO",IF(OR(W970="13",W970="23",W970="32",W970="41"),"LEVE",IF(OR(W970="14",W970="15",W970="24",W970="33",W970="43",W970="42",W970="52",W970="51"),"MODERADO",IF(OR(W970="25",W970="34",W970="35",W970="44",W970="45",W970="53",W970="54",W970="55"),"IMPORTANTE"))))</f>
        <v>0</v>
      </c>
      <c r="Y970" s="349">
        <v>117</v>
      </c>
      <c r="Z970" s="349"/>
      <c r="AA970" s="349"/>
      <c r="AB970" s="349"/>
      <c r="AC970" s="349"/>
      <c r="AD970" s="349"/>
      <c r="AE970" s="349"/>
      <c r="AF970" s="349"/>
      <c r="AG970" s="349"/>
      <c r="AH970" s="349"/>
      <c r="AI970" s="349"/>
      <c r="AJ970" s="349"/>
      <c r="AK970" s="349"/>
      <c r="AL970" s="349" t="str">
        <f>IFERROR(VLOOKUP(AB970,CONTROLES!$A$5:$Y$297,2,FALSE),"")</f>
        <v/>
      </c>
      <c r="AM970" s="349"/>
      <c r="AN970" s="349"/>
      <c r="AO970" s="350" t="str">
        <f>IFERROR(VLOOKUP(Y970,CONTROLES!$A$6:$Y$25,24,FALSE),"")</f>
        <v/>
      </c>
      <c r="AP970" s="350" t="str">
        <f>IFERROR(VLOOKUP(Z970,CONTROLES!$A$6:$Y$25,24,FALSE),"")</f>
        <v/>
      </c>
      <c r="AQ970" s="350" t="str">
        <f>IFERROR(VLOOKUP(AA970,CONTROLES!$A$6:$Y$25,24,FALSE),"")</f>
        <v/>
      </c>
      <c r="AR970" s="350" t="str">
        <f>IFERROR(VLOOKUP(AB970,CONTROLES!$A$6:$Y$25,24,FALSE),"")</f>
        <v/>
      </c>
      <c r="AS970" s="349" t="str">
        <f>IFERROR(VLOOKUP(Y970,CONTROLES!$A$6:$Y$25,5,FALSE),"")</f>
        <v/>
      </c>
      <c r="AT970" s="349" t="str">
        <f>IFERROR(VLOOKUP(Z970,CONTROLES!$A$6:$Y$25,5,FALSE),"")</f>
        <v/>
      </c>
      <c r="AU970" s="349" t="str">
        <f>IFERROR(VLOOKUP(AA970,CONTROLES!$A$6:$Y$25,5,FALSE),"")</f>
        <v/>
      </c>
      <c r="AV970" s="349" t="str">
        <f>IFERROR(VLOOKUP(AB970,CONTROLES!$A$6:$Y$25,5,FALSE),"")</f>
        <v/>
      </c>
      <c r="AW970" s="351">
        <f t="shared" si="332"/>
        <v>0</v>
      </c>
      <c r="AX970" s="351">
        <f t="shared" si="333"/>
        <v>0</v>
      </c>
      <c r="AY970" s="528" t="str">
        <f>IF(MAX(AX970:AX976)&gt;MAX(BF970:BF976),"Consecuencia",IF(MAX(AX970:AX976)&gt;MAX(BF970:BF976),"Probabilidad",""))</f>
        <v/>
      </c>
      <c r="AZ970" s="460">
        <f>IF(AY970="Probabilidad",MAX(BF970:BF976),MAX(AX970:AX976))</f>
        <v>0</v>
      </c>
      <c r="BA970" s="456" t="str" cm="1">
        <f t="array" ref="BA970">IF(OR(AY970="Consecuencia",AY970="Probabilidad"),IF(AZ970&lt;CONTROLES!$AA$16:$AB$16,IF(AND(AZ970&gt;=CONTROLES!$AA$15,AZ970&lt;CONTROLES!$AB$15),CONTROLES!$AC$15,IF(AND(AZ970&gt;=CONTROLES!$AA$14,AZ970&lt;CONTROLES!$AB$14),CONTROLES!$AC$14,IF(AND(AZ970&gt;=CONTROLES!$AA$13,AZ970&lt;CONTROLES!$AB$13),CONTROLES!$AC$13,IF(AND(AZ970&gt;=CONTROLES!$AA$12,AZ970&lt;=CONTROLES!$AB$12),CONTROLES!$AC$12))))),"")</f>
        <v/>
      </c>
      <c r="BB970" s="458" t="s">
        <v>144</v>
      </c>
      <c r="BC970" s="460">
        <f>VLOOKUP(BB970,TABLAS!$A$10:$B$14,2,FALSE)</f>
        <v>5</v>
      </c>
      <c r="BD970" s="462" t="s">
        <v>211</v>
      </c>
      <c r="BE970" s="526">
        <f>VLOOKUP(BD970,TABLAS!$A$2:$B$6,2,FALSE)</f>
        <v>2</v>
      </c>
      <c r="BF970" s="618" t="str">
        <f>BC970&amp;BE970</f>
        <v>52</v>
      </c>
      <c r="BG970" s="620" t="str">
        <f>IF(OR(BF970="11",BF970="12",BF970="21",BF970="22",BF970="31"),"BAJO",IF(OR(BF970="13",BF970="23",BF970="32",BF970="41"),"LEVE",IF(OR(BF970="14",BF970="15",BF970="24",BF970="33",BF970="43",BF970="42",BF970="52",BF970="51"),"MODERADO",IF(OR(BF970="25",BF970="34",BF970="35",BF970="44",BF970="45",BF970="53",BF970="54",BF970="55"),"IMPORTANTE",""))))</f>
        <v>MODERADO</v>
      </c>
      <c r="BH970" s="491" t="s">
        <v>148</v>
      </c>
      <c r="BI970" s="530" t="s">
        <v>189</v>
      </c>
      <c r="BJ970" s="475" t="str">
        <f>IF(BH970="SI","NO","SI")</f>
        <v>NO</v>
      </c>
      <c r="BK970" s="475"/>
    </row>
    <row r="971" spans="1:63" s="224" customFormat="1" x14ac:dyDescent="0.25">
      <c r="A971" s="564"/>
      <c r="B971" s="566"/>
      <c r="C971" s="595"/>
      <c r="D971" s="475"/>
      <c r="E971" s="481"/>
      <c r="F971" s="636"/>
      <c r="G971" s="636"/>
      <c r="H971" s="636"/>
      <c r="I971" s="481"/>
      <c r="J971" s="346"/>
      <c r="K971" s="347"/>
      <c r="L971" s="595"/>
      <c r="M971" s="595"/>
      <c r="N971" s="477"/>
      <c r="O971" s="477"/>
      <c r="P971" s="477"/>
      <c r="Q971" s="477"/>
      <c r="R971" s="595"/>
      <c r="S971" s="348"/>
      <c r="T971" s="348"/>
      <c r="U971" s="477"/>
      <c r="V971" s="524"/>
      <c r="W971" s="524"/>
      <c r="X971" s="526"/>
      <c r="Y971" s="349"/>
      <c r="Z971" s="349"/>
      <c r="AA971" s="349"/>
      <c r="AB971" s="349"/>
      <c r="AC971" s="349"/>
      <c r="AD971" s="349"/>
      <c r="AE971" s="349"/>
      <c r="AF971" s="349"/>
      <c r="AG971" s="349"/>
      <c r="AH971" s="349"/>
      <c r="AI971" s="349"/>
      <c r="AJ971" s="349"/>
      <c r="AK971" s="349"/>
      <c r="AL971" s="349" t="str">
        <f>IFERROR(VLOOKUP(AB971,CONTROLES!$A$5:$Y$297,2,FALSE),"")</f>
        <v/>
      </c>
      <c r="AM971" s="349"/>
      <c r="AN971" s="349"/>
      <c r="AO971" s="350" t="str">
        <f>IFERROR(VLOOKUP(Y971,CONTROLES!$A$6:$Y$25,24,FALSE),"")</f>
        <v/>
      </c>
      <c r="AP971" s="350" t="str">
        <f>IFERROR(VLOOKUP(Z971,CONTROLES!$A$6:$Y$25,24,FALSE),"")</f>
        <v/>
      </c>
      <c r="AQ971" s="350" t="str">
        <f>IFERROR(VLOOKUP(AA971,CONTROLES!$A$6:$Y$25,24,FALSE),"")</f>
        <v/>
      </c>
      <c r="AR971" s="350" t="str">
        <f>IFERROR(VLOOKUP(AB971,CONTROLES!$A$6:$Y$25,24,FALSE),"")</f>
        <v/>
      </c>
      <c r="AS971" s="349" t="str">
        <f>IFERROR(VLOOKUP(Y971,CONTROLES!$A$6:$Y$25,5,FALSE),"")</f>
        <v/>
      </c>
      <c r="AT971" s="349" t="str">
        <f>IFERROR(VLOOKUP(Z971,CONTROLES!$A$6:$Y$25,5,FALSE),"")</f>
        <v/>
      </c>
      <c r="AU971" s="349" t="str">
        <f>IFERROR(VLOOKUP(AA971,CONTROLES!$A$6:$Y$25,5,FALSE),"")</f>
        <v/>
      </c>
      <c r="AV971" s="349" t="str">
        <f>IFERROR(VLOOKUP(AB971,CONTROLES!$A$6:$Y$25,5,FALSE),"")</f>
        <v/>
      </c>
      <c r="AW971" s="351">
        <f t="shared" si="332"/>
        <v>0</v>
      </c>
      <c r="AX971" s="351">
        <f t="shared" si="333"/>
        <v>0</v>
      </c>
      <c r="AY971" s="529"/>
      <c r="AZ971" s="460"/>
      <c r="BA971" s="457"/>
      <c r="BB971" s="458"/>
      <c r="BC971" s="460"/>
      <c r="BD971" s="462"/>
      <c r="BE971" s="526"/>
      <c r="BF971" s="619"/>
      <c r="BG971" s="620"/>
      <c r="BH971" s="492"/>
      <c r="BI971" s="530"/>
      <c r="BJ971" s="475"/>
      <c r="BK971" s="475"/>
    </row>
    <row r="972" spans="1:63" s="224" customFormat="1" x14ac:dyDescent="0.25">
      <c r="A972" s="564"/>
      <c r="B972" s="566"/>
      <c r="C972" s="595"/>
      <c r="D972" s="475"/>
      <c r="E972" s="481"/>
      <c r="F972" s="636"/>
      <c r="G972" s="636"/>
      <c r="H972" s="636"/>
      <c r="I972" s="481"/>
      <c r="J972" s="346"/>
      <c r="K972" s="347"/>
      <c r="L972" s="595"/>
      <c r="M972" s="595"/>
      <c r="N972" s="477"/>
      <c r="O972" s="477"/>
      <c r="P972" s="477"/>
      <c r="Q972" s="477"/>
      <c r="R972" s="595"/>
      <c r="S972" s="348"/>
      <c r="T972" s="348">
        <f>IFERROR(VLOOKUP($S972,TABLAS!$A$10:$B$14,2,FALSE),0)</f>
        <v>0</v>
      </c>
      <c r="U972" s="477"/>
      <c r="V972" s="524"/>
      <c r="W972" s="524"/>
      <c r="X972" s="526"/>
      <c r="Y972" s="349"/>
      <c r="Z972" s="349"/>
      <c r="AA972" s="349"/>
      <c r="AB972" s="349"/>
      <c r="AC972" s="349"/>
      <c r="AD972" s="349"/>
      <c r="AE972" s="349"/>
      <c r="AF972" s="349"/>
      <c r="AG972" s="349"/>
      <c r="AH972" s="349"/>
      <c r="AI972" s="349"/>
      <c r="AJ972" s="349"/>
      <c r="AK972" s="349"/>
      <c r="AL972" s="349" t="str">
        <f>IFERROR(VLOOKUP(AB972,CONTROLES!$A$5:$Y$297,2,FALSE),"")</f>
        <v/>
      </c>
      <c r="AM972" s="349"/>
      <c r="AN972" s="349"/>
      <c r="AO972" s="350" t="str">
        <f>IFERROR(VLOOKUP(Y972,CONTROLES!$A$6:$Y$25,24,FALSE),"")</f>
        <v/>
      </c>
      <c r="AP972" s="350" t="str">
        <f>IFERROR(VLOOKUP(Z972,CONTROLES!$A$6:$Y$25,24,FALSE),"")</f>
        <v/>
      </c>
      <c r="AQ972" s="350" t="str">
        <f>IFERROR(VLOOKUP(AA972,CONTROLES!$A$6:$Y$25,24,FALSE),"")</f>
        <v/>
      </c>
      <c r="AR972" s="350" t="str">
        <f>IFERROR(VLOOKUP(AB972,CONTROLES!$A$6:$Y$25,24,FALSE),"")</f>
        <v/>
      </c>
      <c r="AS972" s="349" t="str">
        <f>IFERROR(VLOOKUP(Y972,CONTROLES!$A$6:$Y$25,5,FALSE),"")</f>
        <v/>
      </c>
      <c r="AT972" s="349" t="str">
        <f>IFERROR(VLOOKUP(Z972,CONTROLES!$A$6:$Y$25,5,FALSE),"")</f>
        <v/>
      </c>
      <c r="AU972" s="349" t="str">
        <f>IFERROR(VLOOKUP(AA972,CONTROLES!$A$6:$Y$25,5,FALSE),"")</f>
        <v/>
      </c>
      <c r="AV972" s="349" t="str">
        <f>IFERROR(VLOOKUP(AB972,CONTROLES!$A$6:$Y$25,5,FALSE),"")</f>
        <v/>
      </c>
      <c r="AW972" s="351">
        <f t="shared" si="332"/>
        <v>0</v>
      </c>
      <c r="AX972" s="351">
        <f t="shared" si="333"/>
        <v>0</v>
      </c>
      <c r="AY972" s="529"/>
      <c r="AZ972" s="460"/>
      <c r="BA972" s="457"/>
      <c r="BB972" s="458"/>
      <c r="BC972" s="460"/>
      <c r="BD972" s="462"/>
      <c r="BE972" s="526"/>
      <c r="BF972" s="619"/>
      <c r="BG972" s="620"/>
      <c r="BH972" s="492"/>
      <c r="BI972" s="530"/>
      <c r="BJ972" s="475"/>
      <c r="BK972" s="475"/>
    </row>
    <row r="973" spans="1:63" s="224" customFormat="1" x14ac:dyDescent="0.25">
      <c r="A973" s="564"/>
      <c r="B973" s="566"/>
      <c r="C973" s="595"/>
      <c r="D973" s="475"/>
      <c r="E973" s="481"/>
      <c r="F973" s="636"/>
      <c r="G973" s="636"/>
      <c r="H973" s="636"/>
      <c r="I973" s="481"/>
      <c r="J973" s="346"/>
      <c r="K973" s="347"/>
      <c r="L973" s="595"/>
      <c r="M973" s="595"/>
      <c r="N973" s="477"/>
      <c r="O973" s="477"/>
      <c r="P973" s="477"/>
      <c r="Q973" s="477"/>
      <c r="R973" s="595"/>
      <c r="S973" s="348"/>
      <c r="T973" s="348">
        <f>IFERROR(VLOOKUP($S973,TABLAS!$A$10:$B$14,2,FALSE),0)</f>
        <v>0</v>
      </c>
      <c r="U973" s="477"/>
      <c r="V973" s="524"/>
      <c r="W973" s="524"/>
      <c r="X973" s="526"/>
      <c r="Y973" s="349"/>
      <c r="Z973" s="349"/>
      <c r="AA973" s="349"/>
      <c r="AB973" s="349"/>
      <c r="AC973" s="349"/>
      <c r="AD973" s="349"/>
      <c r="AE973" s="349"/>
      <c r="AF973" s="349"/>
      <c r="AG973" s="349"/>
      <c r="AH973" s="349"/>
      <c r="AI973" s="349"/>
      <c r="AJ973" s="349"/>
      <c r="AK973" s="349"/>
      <c r="AL973" s="349" t="str">
        <f>IFERROR(VLOOKUP(AB973,CONTROLES!$A$5:$Y$297,2,FALSE),"")</f>
        <v/>
      </c>
      <c r="AM973" s="349"/>
      <c r="AN973" s="349"/>
      <c r="AO973" s="350" t="str">
        <f>IFERROR(VLOOKUP(Y973,CONTROLES!$A$6:$Y$25,24,FALSE),"")</f>
        <v/>
      </c>
      <c r="AP973" s="350" t="str">
        <f>IFERROR(VLOOKUP(Z973,CONTROLES!$A$6:$Y$25,24,FALSE),"")</f>
        <v/>
      </c>
      <c r="AQ973" s="350" t="str">
        <f>IFERROR(VLOOKUP(AA973,CONTROLES!$A$6:$Y$25,24,FALSE),"")</f>
        <v/>
      </c>
      <c r="AR973" s="350" t="str">
        <f>IFERROR(VLOOKUP(AB973,CONTROLES!$A$6:$Y$25,24,FALSE),"")</f>
        <v/>
      </c>
      <c r="AS973" s="349" t="str">
        <f>IFERROR(VLOOKUP(Y973,CONTROLES!$A$6:$Y$25,5,FALSE),"")</f>
        <v/>
      </c>
      <c r="AT973" s="349" t="str">
        <f>IFERROR(VLOOKUP(Z973,CONTROLES!$A$6:$Y$25,5,FALSE),"")</f>
        <v/>
      </c>
      <c r="AU973" s="349" t="str">
        <f>IFERROR(VLOOKUP(AA973,CONTROLES!$A$6:$Y$25,5,FALSE),"")</f>
        <v/>
      </c>
      <c r="AV973" s="349" t="str">
        <f>IFERROR(VLOOKUP(AB973,CONTROLES!$A$6:$Y$25,5,FALSE),"")</f>
        <v/>
      </c>
      <c r="AW973" s="351">
        <f t="shared" ref="AW973:AX994" si="334">IFERROR(AVERAGEIFS(AO973:AR973,AS973:AV973,"Probabilidad"),0)</f>
        <v>0</v>
      </c>
      <c r="AX973" s="351">
        <f t="shared" ref="AX973:AX992" si="335">IFERROR(AVERAGEIFS(AO973:AR973,AS973:AV973,"Consecuencia"),0)</f>
        <v>0</v>
      </c>
      <c r="AY973" s="529"/>
      <c r="AZ973" s="460"/>
      <c r="BA973" s="457"/>
      <c r="BB973" s="458"/>
      <c r="BC973" s="460"/>
      <c r="BD973" s="462"/>
      <c r="BE973" s="526"/>
      <c r="BF973" s="619"/>
      <c r="BG973" s="620"/>
      <c r="BH973" s="492"/>
      <c r="BI973" s="530"/>
      <c r="BJ973" s="475"/>
      <c r="BK973" s="475"/>
    </row>
    <row r="974" spans="1:63" s="224" customFormat="1" x14ac:dyDescent="0.25">
      <c r="A974" s="564"/>
      <c r="B974" s="566"/>
      <c r="C974" s="595"/>
      <c r="D974" s="475"/>
      <c r="E974" s="481"/>
      <c r="F974" s="636"/>
      <c r="G974" s="636"/>
      <c r="H974" s="636"/>
      <c r="I974" s="481"/>
      <c r="J974" s="346"/>
      <c r="K974" s="347"/>
      <c r="L974" s="595"/>
      <c r="M974" s="595"/>
      <c r="N974" s="477"/>
      <c r="O974" s="477"/>
      <c r="P974" s="477"/>
      <c r="Q974" s="477"/>
      <c r="R974" s="595"/>
      <c r="S974" s="348"/>
      <c r="T974" s="348">
        <f>IFERROR(VLOOKUP($S974,TABLAS!$A$10:$B$14,2,FALSE),0)</f>
        <v>0</v>
      </c>
      <c r="U974" s="477"/>
      <c r="V974" s="524"/>
      <c r="W974" s="524"/>
      <c r="X974" s="526"/>
      <c r="Y974" s="349"/>
      <c r="Z974" s="349"/>
      <c r="AA974" s="349"/>
      <c r="AB974" s="349"/>
      <c r="AC974" s="349"/>
      <c r="AD974" s="349"/>
      <c r="AE974" s="349"/>
      <c r="AF974" s="349"/>
      <c r="AG974" s="349"/>
      <c r="AH974" s="349"/>
      <c r="AI974" s="349"/>
      <c r="AJ974" s="349"/>
      <c r="AK974" s="349"/>
      <c r="AL974" s="349" t="str">
        <f>IFERROR(VLOOKUP(AB974,CONTROLES!$A$5:$Y$297,2,FALSE),"")</f>
        <v/>
      </c>
      <c r="AM974" s="349"/>
      <c r="AN974" s="349"/>
      <c r="AO974" s="350" t="str">
        <f>IFERROR(VLOOKUP(Y974,CONTROLES!$A$6:$Y$25,24,FALSE),"")</f>
        <v/>
      </c>
      <c r="AP974" s="350" t="str">
        <f>IFERROR(VLOOKUP(Z974,CONTROLES!$A$6:$Y$25,24,FALSE),"")</f>
        <v/>
      </c>
      <c r="AQ974" s="350" t="str">
        <f>IFERROR(VLOOKUP(AA974,CONTROLES!$A$6:$Y$25,24,FALSE),"")</f>
        <v/>
      </c>
      <c r="AR974" s="350" t="str">
        <f>IFERROR(VLOOKUP(AB974,CONTROLES!$A$6:$Y$25,24,FALSE),"")</f>
        <v/>
      </c>
      <c r="AS974" s="349" t="str">
        <f>IFERROR(VLOOKUP(Y974,CONTROLES!$A$6:$Y$25,5,FALSE),"")</f>
        <v/>
      </c>
      <c r="AT974" s="349" t="str">
        <f>IFERROR(VLOOKUP(Z974,CONTROLES!$A$6:$Y$25,5,FALSE),"")</f>
        <v/>
      </c>
      <c r="AU974" s="349" t="str">
        <f>IFERROR(VLOOKUP(AA974,CONTROLES!$A$6:$Y$25,5,FALSE),"")</f>
        <v/>
      </c>
      <c r="AV974" s="349" t="str">
        <f>IFERROR(VLOOKUP(AB974,CONTROLES!$A$6:$Y$25,5,FALSE),"")</f>
        <v/>
      </c>
      <c r="AW974" s="351">
        <f t="shared" si="334"/>
        <v>0</v>
      </c>
      <c r="AX974" s="351">
        <f t="shared" si="335"/>
        <v>0</v>
      </c>
      <c r="AY974" s="529"/>
      <c r="AZ974" s="460"/>
      <c r="BA974" s="457"/>
      <c r="BB974" s="458"/>
      <c r="BC974" s="460"/>
      <c r="BD974" s="462"/>
      <c r="BE974" s="526"/>
      <c r="BF974" s="619"/>
      <c r="BG974" s="620"/>
      <c r="BH974" s="492"/>
      <c r="BI974" s="530"/>
      <c r="BJ974" s="475"/>
      <c r="BK974" s="475"/>
    </row>
    <row r="975" spans="1:63" s="224" customFormat="1" x14ac:dyDescent="0.25">
      <c r="A975" s="564"/>
      <c r="B975" s="566"/>
      <c r="C975" s="595"/>
      <c r="D975" s="475"/>
      <c r="E975" s="481"/>
      <c r="F975" s="636"/>
      <c r="G975" s="636"/>
      <c r="H975" s="636"/>
      <c r="I975" s="481"/>
      <c r="J975" s="346"/>
      <c r="K975" s="347"/>
      <c r="L975" s="595"/>
      <c r="M975" s="595"/>
      <c r="N975" s="477"/>
      <c r="O975" s="477"/>
      <c r="P975" s="477"/>
      <c r="Q975" s="477"/>
      <c r="R975" s="595"/>
      <c r="S975" s="348"/>
      <c r="T975" s="348">
        <f>IFERROR(VLOOKUP($S975,TABLAS!$A$10:$B$14,2,FALSE),0)</f>
        <v>0</v>
      </c>
      <c r="U975" s="477"/>
      <c r="V975" s="524"/>
      <c r="W975" s="524"/>
      <c r="X975" s="526"/>
      <c r="Y975" s="349"/>
      <c r="Z975" s="349"/>
      <c r="AA975" s="349"/>
      <c r="AB975" s="349"/>
      <c r="AC975" s="349"/>
      <c r="AD975" s="349"/>
      <c r="AE975" s="349"/>
      <c r="AF975" s="349"/>
      <c r="AG975" s="349"/>
      <c r="AH975" s="349"/>
      <c r="AI975" s="349"/>
      <c r="AJ975" s="349"/>
      <c r="AK975" s="349"/>
      <c r="AL975" s="349" t="str">
        <f>IFERROR(VLOOKUP(AB975,CONTROLES!$A$5:$Y$297,2,FALSE),"")</f>
        <v/>
      </c>
      <c r="AM975" s="349"/>
      <c r="AN975" s="349"/>
      <c r="AO975" s="350" t="str">
        <f>IFERROR(VLOOKUP(Y975,CONTROLES!$A$6:$Y$25,24,FALSE),"")</f>
        <v/>
      </c>
      <c r="AP975" s="350" t="str">
        <f>IFERROR(VLOOKUP(Z975,CONTROLES!$A$6:$Y$25,24,FALSE),"")</f>
        <v/>
      </c>
      <c r="AQ975" s="350" t="str">
        <f>IFERROR(VLOOKUP(AA975,CONTROLES!$A$6:$Y$25,24,FALSE),"")</f>
        <v/>
      </c>
      <c r="AR975" s="350" t="str">
        <f>IFERROR(VLOOKUP(AB975,CONTROLES!$A$6:$Y$25,24,FALSE),"")</f>
        <v/>
      </c>
      <c r="AS975" s="349" t="str">
        <f>IFERROR(VLOOKUP(Y975,CONTROLES!$A$6:$Y$25,5,FALSE),"")</f>
        <v/>
      </c>
      <c r="AT975" s="349" t="str">
        <f>IFERROR(VLOOKUP(Z975,CONTROLES!$A$6:$Y$25,5,FALSE),"")</f>
        <v/>
      </c>
      <c r="AU975" s="349" t="str">
        <f>IFERROR(VLOOKUP(AA975,CONTROLES!$A$6:$Y$25,5,FALSE),"")</f>
        <v/>
      </c>
      <c r="AV975" s="349" t="str">
        <f>IFERROR(VLOOKUP(AB975,CONTROLES!$A$6:$Y$25,5,FALSE),"")</f>
        <v/>
      </c>
      <c r="AW975" s="351">
        <f t="shared" si="334"/>
        <v>0</v>
      </c>
      <c r="AX975" s="351">
        <f t="shared" si="335"/>
        <v>0</v>
      </c>
      <c r="AY975" s="529"/>
      <c r="AZ975" s="460"/>
      <c r="BA975" s="457"/>
      <c r="BB975" s="458"/>
      <c r="BC975" s="460"/>
      <c r="BD975" s="462"/>
      <c r="BE975" s="526"/>
      <c r="BF975" s="619"/>
      <c r="BG975" s="620"/>
      <c r="BH975" s="492"/>
      <c r="BI975" s="530"/>
      <c r="BJ975" s="475"/>
      <c r="BK975" s="475"/>
    </row>
    <row r="976" spans="1:63" s="224" customFormat="1" x14ac:dyDescent="0.25">
      <c r="A976" s="564"/>
      <c r="B976" s="567"/>
      <c r="C976" s="595"/>
      <c r="D976" s="475"/>
      <c r="E976" s="482"/>
      <c r="F976" s="636"/>
      <c r="G976" s="636"/>
      <c r="H976" s="636"/>
      <c r="I976" s="482"/>
      <c r="J976" s="346"/>
      <c r="K976" s="347"/>
      <c r="L976" s="595"/>
      <c r="M976" s="595"/>
      <c r="N976" s="477"/>
      <c r="O976" s="477"/>
      <c r="P976" s="477"/>
      <c r="Q976" s="477"/>
      <c r="R976" s="595"/>
      <c r="S976" s="348"/>
      <c r="T976" s="348">
        <f>IFERROR(VLOOKUP($S976,TABLAS!$A$10:$B$14,2,FALSE),0)</f>
        <v>0</v>
      </c>
      <c r="U976" s="477"/>
      <c r="V976" s="524"/>
      <c r="W976" s="524"/>
      <c r="X976" s="526"/>
      <c r="Y976" s="349"/>
      <c r="Z976" s="349"/>
      <c r="AA976" s="349"/>
      <c r="AB976" s="349"/>
      <c r="AC976" s="349"/>
      <c r="AD976" s="349"/>
      <c r="AE976" s="349"/>
      <c r="AF976" s="349"/>
      <c r="AG976" s="349"/>
      <c r="AH976" s="349"/>
      <c r="AI976" s="349"/>
      <c r="AJ976" s="349"/>
      <c r="AK976" s="349"/>
      <c r="AL976" s="349" t="str">
        <f>IFERROR(VLOOKUP(AB976,CONTROLES!$A$5:$Y$297,2,FALSE),"")</f>
        <v/>
      </c>
      <c r="AM976" s="349"/>
      <c r="AN976" s="349"/>
      <c r="AO976" s="350" t="str">
        <f>IFERROR(VLOOKUP(Y976,CONTROLES!$A$6:$Y$25,24,FALSE),"")</f>
        <v/>
      </c>
      <c r="AP976" s="350" t="str">
        <f>IFERROR(VLOOKUP(Z976,CONTROLES!$A$6:$Y$25,24,FALSE),"")</f>
        <v/>
      </c>
      <c r="AQ976" s="350" t="str">
        <f>IFERROR(VLOOKUP(AA976,CONTROLES!$A$6:$Y$25,24,FALSE),"")</f>
        <v/>
      </c>
      <c r="AR976" s="350" t="str">
        <f>IFERROR(VLOOKUP(AB976,CONTROLES!$A$6:$Y$25,24,FALSE),"")</f>
        <v/>
      </c>
      <c r="AS976" s="349" t="str">
        <f>IFERROR(VLOOKUP(Y976,CONTROLES!$A$6:$Y$25,5,FALSE),"")</f>
        <v/>
      </c>
      <c r="AT976" s="349" t="str">
        <f>IFERROR(VLOOKUP(Z976,CONTROLES!$A$6:$Y$25,5,FALSE),"")</f>
        <v/>
      </c>
      <c r="AU976" s="349" t="str">
        <f>IFERROR(VLOOKUP(AA976,CONTROLES!$A$6:$Y$25,5,FALSE),"")</f>
        <v/>
      </c>
      <c r="AV976" s="349" t="str">
        <f>IFERROR(VLOOKUP(AB976,CONTROLES!$A$6:$Y$25,5,FALSE),"")</f>
        <v/>
      </c>
      <c r="AW976" s="351">
        <f t="shared" si="334"/>
        <v>0</v>
      </c>
      <c r="AX976" s="351">
        <f t="shared" si="335"/>
        <v>0</v>
      </c>
      <c r="AY976" s="551"/>
      <c r="AZ976" s="460"/>
      <c r="BA976" s="552"/>
      <c r="BB976" s="458"/>
      <c r="BC976" s="460"/>
      <c r="BD976" s="462"/>
      <c r="BE976" s="526"/>
      <c r="BF976" s="630"/>
      <c r="BG976" s="620"/>
      <c r="BH976" s="554"/>
      <c r="BI976" s="530"/>
      <c r="BJ976" s="475"/>
      <c r="BK976" s="475"/>
    </row>
    <row r="977" spans="1:63" s="224" customFormat="1" ht="14.25" customHeight="1" x14ac:dyDescent="0.25">
      <c r="A977" s="564">
        <f>A970+1</f>
        <v>139</v>
      </c>
      <c r="B977" s="565" t="s">
        <v>1059</v>
      </c>
      <c r="C977" s="595" t="s">
        <v>1052</v>
      </c>
      <c r="D977" s="475" t="s">
        <v>1060</v>
      </c>
      <c r="E977" s="476" t="s">
        <v>1061</v>
      </c>
      <c r="F977" s="636" t="s">
        <v>132</v>
      </c>
      <c r="G977" s="636" t="s">
        <v>133</v>
      </c>
      <c r="H977" s="636" t="s">
        <v>134</v>
      </c>
      <c r="I977" s="476" t="s">
        <v>1062</v>
      </c>
      <c r="J977" s="346">
        <v>1</v>
      </c>
      <c r="K977" s="347" t="s">
        <v>1063</v>
      </c>
      <c r="L977" s="595" t="s">
        <v>1057</v>
      </c>
      <c r="M977" s="595" t="s">
        <v>160</v>
      </c>
      <c r="N977" s="477" t="s">
        <v>226</v>
      </c>
      <c r="O977" s="477" t="s">
        <v>305</v>
      </c>
      <c r="P977" s="477" t="s">
        <v>1058</v>
      </c>
      <c r="Q977" s="477" t="s">
        <v>314</v>
      </c>
      <c r="R977" s="595" t="s">
        <v>210</v>
      </c>
      <c r="S977" s="348" t="s">
        <v>169</v>
      </c>
      <c r="T977" s="348">
        <f>IFERROR(VLOOKUP($S977,TABLAS!$A$10:$B$14,2,FALSE),0)</f>
        <v>4</v>
      </c>
      <c r="U977" s="477" t="s">
        <v>145</v>
      </c>
      <c r="V977" s="524">
        <f>IFERROR(VLOOKUP($U977,#REF!,2,FALSE),0)</f>
        <v>0</v>
      </c>
      <c r="W977" s="524">
        <f>MAX($T977:$T983)*V977</f>
        <v>0</v>
      </c>
      <c r="X977" s="526" t="b">
        <f>IF(OR(W977="11",W977="12",W977="21",W977="22",W977="31"),"BAJO",IF(OR(W977="13",W977="23",W977="32",W977="41"),"LEVE",IF(OR(W977="14",W977="15",W977="24",W977="33",W977="43",W977="42",W977="52",W977="51"),"MODERADO",IF(OR(W977="25",W977="34",W977="35",W977="44",W977="45",W977="53",W977="54",W977="55"),"IMPORTANTE"))))</f>
        <v>0</v>
      </c>
      <c r="Y977" s="349">
        <v>117</v>
      </c>
      <c r="Z977" s="349">
        <v>3</v>
      </c>
      <c r="AA977" s="349"/>
      <c r="AB977" s="349"/>
      <c r="AC977" s="349"/>
      <c r="AD977" s="349"/>
      <c r="AE977" s="349"/>
      <c r="AF977" s="349"/>
      <c r="AG977" s="349"/>
      <c r="AH977" s="349"/>
      <c r="AI977" s="349"/>
      <c r="AJ977" s="349"/>
      <c r="AK977" s="349"/>
      <c r="AL977" s="349" t="str">
        <f>IFERROR(VLOOKUP(AB977,CONTROLES!$A$5:$Y$297,2,FALSE),"")</f>
        <v/>
      </c>
      <c r="AM977" s="349"/>
      <c r="AN977" s="349"/>
      <c r="AO977" s="350" t="str">
        <f>IFERROR(VLOOKUP(Y977,CONTROLES!$A$6:$Y$25,24,FALSE),"")</f>
        <v/>
      </c>
      <c r="AP977" s="350">
        <f>IFERROR(VLOOKUP(Z977,CONTROLES!$A$6:$Y$25,24,FALSE),"")</f>
        <v>0.78</v>
      </c>
      <c r="AQ977" s="350" t="str">
        <f>IFERROR(VLOOKUP(AA977,CONTROLES!$A$6:$Y$25,24,FALSE),"")</f>
        <v/>
      </c>
      <c r="AR977" s="350" t="str">
        <f>IFERROR(VLOOKUP(AB977,CONTROLES!$A$6:$Y$25,24,FALSE),"")</f>
        <v/>
      </c>
      <c r="AS977" s="349" t="str">
        <f>IFERROR(VLOOKUP(Y977,CONTROLES!$A$6:$Y$25,5,FALSE),"")</f>
        <v/>
      </c>
      <c r="AT977" s="349" t="str">
        <f>IFERROR(VLOOKUP(Z977,CONTROLES!$A$6:$Y$25,5,FALSE),"")</f>
        <v>Probabilidad</v>
      </c>
      <c r="AU977" s="349" t="str">
        <f>IFERROR(VLOOKUP(AA977,CONTROLES!$A$6:$Y$25,5,FALSE),"")</f>
        <v/>
      </c>
      <c r="AV977" s="349" t="str">
        <f>IFERROR(VLOOKUP(AB977,CONTROLES!$A$6:$Y$25,5,FALSE),"")</f>
        <v/>
      </c>
      <c r="AW977" s="351">
        <f t="shared" si="334"/>
        <v>0.78</v>
      </c>
      <c r="AX977" s="351">
        <f t="shared" si="335"/>
        <v>0</v>
      </c>
      <c r="AY977" s="528" t="str">
        <f>IF(MAX(AX977:AX983)&gt;MAX(BF977:BF983),"Consecuencia",IF(MAX(AX977:AX983)&gt;MAX(BF977:BF983),"Probabilidad",""))</f>
        <v/>
      </c>
      <c r="AZ977" s="460">
        <f>IF(AY977="Probabilidad",MAX(BF977:BF983),MAX(AX977:AX983))</f>
        <v>0</v>
      </c>
      <c r="BA977" s="456" t="str" cm="1">
        <f t="array" ref="BA977">IF(OR(AY977="Consecuencia",AY977="Probabilidad"),IF(AZ977&lt;CONTROLES!$AA$16:$AB$16,IF(AND(AZ977&gt;=CONTROLES!$AA$15,AZ977&lt;CONTROLES!$AB$15),CONTROLES!$AC$15,IF(AND(AZ977&gt;=CONTROLES!$AA$14,AZ977&lt;CONTROLES!$AB$14),CONTROLES!$AC$14,IF(AND(AZ977&gt;=CONTROLES!$AA$13,AZ977&lt;CONTROLES!$AB$13),CONTROLES!$AC$13,IF(AND(AZ977&gt;=CONTROLES!$AA$12,AZ977&lt;=CONTROLES!$AB$12),CONTROLES!$AC$12))))),"")</f>
        <v/>
      </c>
      <c r="BB977" s="458" t="s">
        <v>144</v>
      </c>
      <c r="BC977" s="460">
        <f>VLOOKUP(BB977,TABLAS!$A$10:$B$14,2,FALSE)</f>
        <v>5</v>
      </c>
      <c r="BD977" s="462" t="s">
        <v>211</v>
      </c>
      <c r="BE977" s="526">
        <f>VLOOKUP(BD977,TABLAS!$A$2:$B$6,2,FALSE)</f>
        <v>2</v>
      </c>
      <c r="BF977" s="618" t="str">
        <f>BC977&amp;BE977</f>
        <v>52</v>
      </c>
      <c r="BG977" s="620" t="str">
        <f>IF(OR(BF977="11",BF977="12",BF977="21",BF977="22",BF977="31"),"BAJO",IF(OR(BF977="13",BF977="23",BF977="32",BF977="41"),"LEVE",IF(OR(BF977="14",BF977="15",BF977="24",BF977="33",BF977="43",BF977="42",BF977="52",BF977="51"),"MODERADO",IF(OR(BF977="25",BF977="34",BF977="35",BF977="44",BF977="45",BF977="53",BF977="54",BF977="55"),"IMPORTANTE",""))))</f>
        <v>MODERADO</v>
      </c>
      <c r="BH977" s="491" t="s">
        <v>148</v>
      </c>
      <c r="BI977" s="530" t="s">
        <v>189</v>
      </c>
      <c r="BJ977" s="475" t="str">
        <f>IF(BH977="SI","NO","SI")</f>
        <v>NO</v>
      </c>
      <c r="BK977" s="475"/>
    </row>
    <row r="978" spans="1:63" s="224" customFormat="1" x14ac:dyDescent="0.25">
      <c r="A978" s="564"/>
      <c r="B978" s="566"/>
      <c r="C978" s="595"/>
      <c r="D978" s="475"/>
      <c r="E978" s="481"/>
      <c r="F978" s="636"/>
      <c r="G978" s="636"/>
      <c r="H978" s="636"/>
      <c r="I978" s="481"/>
      <c r="J978" s="346">
        <v>2</v>
      </c>
      <c r="K978" s="347" t="s">
        <v>1064</v>
      </c>
      <c r="L978" s="595"/>
      <c r="M978" s="595"/>
      <c r="N978" s="477"/>
      <c r="O978" s="477"/>
      <c r="P978" s="477"/>
      <c r="Q978" s="477"/>
      <c r="R978" s="595"/>
      <c r="S978" s="348" t="s">
        <v>146</v>
      </c>
      <c r="T978" s="348">
        <f>IFERROR(VLOOKUP($S978,TABLAS!$A$10:$B$14,2,FALSE),0)</f>
        <v>3</v>
      </c>
      <c r="U978" s="477"/>
      <c r="V978" s="524"/>
      <c r="W978" s="524"/>
      <c r="X978" s="526"/>
      <c r="Y978" s="349">
        <v>3</v>
      </c>
      <c r="Z978" s="349"/>
      <c r="AA978" s="349"/>
      <c r="AB978" s="349"/>
      <c r="AC978" s="349"/>
      <c r="AD978" s="349"/>
      <c r="AE978" s="349"/>
      <c r="AF978" s="349"/>
      <c r="AG978" s="349"/>
      <c r="AH978" s="349"/>
      <c r="AI978" s="349"/>
      <c r="AJ978" s="349"/>
      <c r="AK978" s="349"/>
      <c r="AL978" s="349" t="str">
        <f>IFERROR(VLOOKUP(AB978,CONTROLES!$A$5:$Y$297,2,FALSE),"")</f>
        <v/>
      </c>
      <c r="AM978" s="349"/>
      <c r="AN978" s="349"/>
      <c r="AO978" s="350">
        <f>IFERROR(VLOOKUP(Y978,CONTROLES!$A$6:$Y$25,24,FALSE),"")</f>
        <v>0.78</v>
      </c>
      <c r="AP978" s="350" t="str">
        <f>IFERROR(VLOOKUP(Z978,CONTROLES!$A$6:$Y$25,24,FALSE),"")</f>
        <v/>
      </c>
      <c r="AQ978" s="350" t="str">
        <f>IFERROR(VLOOKUP(AA978,CONTROLES!$A$6:$Y$25,24,FALSE),"")</f>
        <v/>
      </c>
      <c r="AR978" s="350" t="str">
        <f>IFERROR(VLOOKUP(AB978,CONTROLES!$A$6:$Y$25,24,FALSE),"")</f>
        <v/>
      </c>
      <c r="AS978" s="349" t="str">
        <f>IFERROR(VLOOKUP(Y978,CONTROLES!$A$6:$Y$25,5,FALSE),"")</f>
        <v>Probabilidad</v>
      </c>
      <c r="AT978" s="349" t="str">
        <f>IFERROR(VLOOKUP(Z978,CONTROLES!$A$6:$Y$25,5,FALSE),"")</f>
        <v/>
      </c>
      <c r="AU978" s="349" t="str">
        <f>IFERROR(VLOOKUP(AA978,CONTROLES!$A$6:$Y$25,5,FALSE),"")</f>
        <v/>
      </c>
      <c r="AV978" s="349" t="str">
        <f>IFERROR(VLOOKUP(AB978,CONTROLES!$A$6:$Y$25,5,FALSE),"")</f>
        <v/>
      </c>
      <c r="AW978" s="351">
        <f t="shared" si="334"/>
        <v>0.78</v>
      </c>
      <c r="AX978" s="351">
        <f t="shared" si="335"/>
        <v>0</v>
      </c>
      <c r="AY978" s="529"/>
      <c r="AZ978" s="460"/>
      <c r="BA978" s="457"/>
      <c r="BB978" s="458"/>
      <c r="BC978" s="460"/>
      <c r="BD978" s="462"/>
      <c r="BE978" s="526"/>
      <c r="BF978" s="619"/>
      <c r="BG978" s="620"/>
      <c r="BH978" s="492"/>
      <c r="BI978" s="530"/>
      <c r="BJ978" s="475"/>
      <c r="BK978" s="475"/>
    </row>
    <row r="979" spans="1:63" s="224" customFormat="1" x14ac:dyDescent="0.25">
      <c r="A979" s="564"/>
      <c r="B979" s="566"/>
      <c r="C979" s="595"/>
      <c r="D979" s="475"/>
      <c r="E979" s="481"/>
      <c r="F979" s="636"/>
      <c r="G979" s="636"/>
      <c r="H979" s="636"/>
      <c r="I979" s="481"/>
      <c r="J979" s="346">
        <v>3</v>
      </c>
      <c r="K979" s="347" t="s">
        <v>1065</v>
      </c>
      <c r="L979" s="595"/>
      <c r="M979" s="595"/>
      <c r="N979" s="477"/>
      <c r="O979" s="477"/>
      <c r="P979" s="477"/>
      <c r="Q979" s="477"/>
      <c r="R979" s="595"/>
      <c r="S979" s="348" t="s">
        <v>169</v>
      </c>
      <c r="T979" s="348">
        <f>IFERROR(VLOOKUP($S979,TABLAS!$A$10:$B$14,2,FALSE),0)</f>
        <v>4</v>
      </c>
      <c r="U979" s="477"/>
      <c r="V979" s="524"/>
      <c r="W979" s="524"/>
      <c r="X979" s="526"/>
      <c r="Y979" s="349">
        <v>3</v>
      </c>
      <c r="Z979" s="349"/>
      <c r="AA979" s="349"/>
      <c r="AB979" s="349"/>
      <c r="AC979" s="349"/>
      <c r="AD979" s="349"/>
      <c r="AE979" s="349"/>
      <c r="AF979" s="349"/>
      <c r="AG979" s="349"/>
      <c r="AH979" s="349"/>
      <c r="AI979" s="349"/>
      <c r="AJ979" s="349"/>
      <c r="AK979" s="349"/>
      <c r="AL979" s="349" t="str">
        <f>IFERROR(VLOOKUP(AB979,CONTROLES!$A$5:$Y$297,2,FALSE),"")</f>
        <v/>
      </c>
      <c r="AM979" s="349"/>
      <c r="AN979" s="349"/>
      <c r="AO979" s="350">
        <f>IFERROR(VLOOKUP(Y979,CONTROLES!$A$6:$Y$25,24,FALSE),"")</f>
        <v>0.78</v>
      </c>
      <c r="AP979" s="350" t="str">
        <f>IFERROR(VLOOKUP(Z979,CONTROLES!$A$6:$Y$25,24,FALSE),"")</f>
        <v/>
      </c>
      <c r="AQ979" s="350" t="str">
        <f>IFERROR(VLOOKUP(AA979,CONTROLES!$A$6:$Y$25,24,FALSE),"")</f>
        <v/>
      </c>
      <c r="AR979" s="350" t="str">
        <f>IFERROR(VLOOKUP(AB979,CONTROLES!$A$6:$Y$25,24,FALSE),"")</f>
        <v/>
      </c>
      <c r="AS979" s="349" t="str">
        <f>IFERROR(VLOOKUP(Y979,CONTROLES!$A$6:$Y$25,5,FALSE),"")</f>
        <v>Probabilidad</v>
      </c>
      <c r="AT979" s="349" t="str">
        <f>IFERROR(VLOOKUP(Z979,CONTROLES!$A$6:$Y$25,5,FALSE),"")</f>
        <v/>
      </c>
      <c r="AU979" s="349" t="str">
        <f>IFERROR(VLOOKUP(AA979,CONTROLES!$A$6:$Y$25,5,FALSE),"")</f>
        <v/>
      </c>
      <c r="AV979" s="349" t="str">
        <f>IFERROR(VLOOKUP(AB979,CONTROLES!$A$6:$Y$25,5,FALSE),"")</f>
        <v/>
      </c>
      <c r="AW979" s="351">
        <f t="shared" si="334"/>
        <v>0.78</v>
      </c>
      <c r="AX979" s="351">
        <f t="shared" si="335"/>
        <v>0</v>
      </c>
      <c r="AY979" s="529"/>
      <c r="AZ979" s="460"/>
      <c r="BA979" s="457"/>
      <c r="BB979" s="458"/>
      <c r="BC979" s="460"/>
      <c r="BD979" s="462"/>
      <c r="BE979" s="526"/>
      <c r="BF979" s="619"/>
      <c r="BG979" s="620"/>
      <c r="BH979" s="492"/>
      <c r="BI979" s="530"/>
      <c r="BJ979" s="475"/>
      <c r="BK979" s="475"/>
    </row>
    <row r="980" spans="1:63" s="224" customFormat="1" x14ac:dyDescent="0.25">
      <c r="A980" s="564"/>
      <c r="B980" s="566"/>
      <c r="C980" s="595"/>
      <c r="D980" s="475"/>
      <c r="E980" s="481"/>
      <c r="F980" s="636"/>
      <c r="G980" s="636"/>
      <c r="H980" s="636"/>
      <c r="I980" s="481"/>
      <c r="J980" s="346"/>
      <c r="K980" s="347"/>
      <c r="L980" s="595"/>
      <c r="M980" s="595"/>
      <c r="N980" s="477"/>
      <c r="O980" s="477"/>
      <c r="P980" s="477"/>
      <c r="Q980" s="477"/>
      <c r="R980" s="595"/>
      <c r="S980" s="348"/>
      <c r="T980" s="348">
        <f>IFERROR(VLOOKUP($S980,TABLAS!$A$10:$B$14,2,FALSE),0)</f>
        <v>0</v>
      </c>
      <c r="U980" s="477"/>
      <c r="V980" s="524"/>
      <c r="W980" s="524"/>
      <c r="X980" s="526"/>
      <c r="Y980" s="349"/>
      <c r="Z980" s="349"/>
      <c r="AA980" s="349"/>
      <c r="AB980" s="349"/>
      <c r="AC980" s="349"/>
      <c r="AD980" s="349"/>
      <c r="AE980" s="349"/>
      <c r="AF980" s="349"/>
      <c r="AG980" s="349"/>
      <c r="AH980" s="349"/>
      <c r="AI980" s="349"/>
      <c r="AJ980" s="349"/>
      <c r="AK980" s="349"/>
      <c r="AL980" s="349" t="str">
        <f>IFERROR(VLOOKUP(AB980,CONTROLES!$A$5:$Y$297,2,FALSE),"")</f>
        <v/>
      </c>
      <c r="AM980" s="349"/>
      <c r="AN980" s="349"/>
      <c r="AO980" s="350" t="str">
        <f>IFERROR(VLOOKUP(Y980,CONTROLES!$A$6:$Y$25,24,FALSE),"")</f>
        <v/>
      </c>
      <c r="AP980" s="350" t="str">
        <f>IFERROR(VLOOKUP(Z980,CONTROLES!$A$6:$Y$25,24,FALSE),"")</f>
        <v/>
      </c>
      <c r="AQ980" s="350" t="str">
        <f>IFERROR(VLOOKUP(AA980,CONTROLES!$A$6:$Y$25,24,FALSE),"")</f>
        <v/>
      </c>
      <c r="AR980" s="350" t="str">
        <f>IFERROR(VLOOKUP(AB980,CONTROLES!$A$6:$Y$25,24,FALSE),"")</f>
        <v/>
      </c>
      <c r="AS980" s="349" t="str">
        <f>IFERROR(VLOOKUP(Y980,CONTROLES!$A$6:$Y$25,5,FALSE),"")</f>
        <v/>
      </c>
      <c r="AT980" s="349" t="str">
        <f>IFERROR(VLOOKUP(Z980,CONTROLES!$A$6:$Y$25,5,FALSE),"")</f>
        <v/>
      </c>
      <c r="AU980" s="349" t="str">
        <f>IFERROR(VLOOKUP(AA980,CONTROLES!$A$6:$Y$25,5,FALSE),"")</f>
        <v/>
      </c>
      <c r="AV980" s="349" t="str">
        <f>IFERROR(VLOOKUP(AB980,CONTROLES!$A$6:$Y$25,5,FALSE),"")</f>
        <v/>
      </c>
      <c r="AW980" s="351">
        <f t="shared" si="334"/>
        <v>0</v>
      </c>
      <c r="AX980" s="351">
        <f t="shared" si="335"/>
        <v>0</v>
      </c>
      <c r="AY980" s="529"/>
      <c r="AZ980" s="460"/>
      <c r="BA980" s="457"/>
      <c r="BB980" s="458"/>
      <c r="BC980" s="460"/>
      <c r="BD980" s="462"/>
      <c r="BE980" s="526"/>
      <c r="BF980" s="619"/>
      <c r="BG980" s="620"/>
      <c r="BH980" s="492"/>
      <c r="BI980" s="530"/>
      <c r="BJ980" s="475"/>
      <c r="BK980" s="475"/>
    </row>
    <row r="981" spans="1:63" s="224" customFormat="1" x14ac:dyDescent="0.25">
      <c r="A981" s="564"/>
      <c r="B981" s="566"/>
      <c r="C981" s="595"/>
      <c r="D981" s="475"/>
      <c r="E981" s="481"/>
      <c r="F981" s="636"/>
      <c r="G981" s="636"/>
      <c r="H981" s="636"/>
      <c r="I981" s="481"/>
      <c r="J981" s="346"/>
      <c r="K981" s="347"/>
      <c r="L981" s="595"/>
      <c r="M981" s="595"/>
      <c r="N981" s="477"/>
      <c r="O981" s="477"/>
      <c r="P981" s="477"/>
      <c r="Q981" s="477"/>
      <c r="R981" s="595"/>
      <c r="S981" s="348"/>
      <c r="T981" s="348">
        <f>IFERROR(VLOOKUP($S981,TABLAS!$A$10:$B$14,2,FALSE),0)</f>
        <v>0</v>
      </c>
      <c r="U981" s="477"/>
      <c r="V981" s="524"/>
      <c r="W981" s="524"/>
      <c r="X981" s="526"/>
      <c r="Y981" s="349"/>
      <c r="Z981" s="349"/>
      <c r="AA981" s="349"/>
      <c r="AB981" s="349"/>
      <c r="AC981" s="349"/>
      <c r="AD981" s="349"/>
      <c r="AE981" s="349"/>
      <c r="AF981" s="349"/>
      <c r="AG981" s="349"/>
      <c r="AH981" s="349"/>
      <c r="AI981" s="349"/>
      <c r="AJ981" s="349"/>
      <c r="AK981" s="349"/>
      <c r="AL981" s="349" t="str">
        <f>IFERROR(VLOOKUP(AB981,CONTROLES!$A$5:$Y$297,2,FALSE),"")</f>
        <v/>
      </c>
      <c r="AM981" s="349"/>
      <c r="AN981" s="349"/>
      <c r="AO981" s="350" t="str">
        <f>IFERROR(VLOOKUP(Y981,CONTROLES!$A$6:$Y$25,24,FALSE),"")</f>
        <v/>
      </c>
      <c r="AP981" s="350" t="str">
        <f>IFERROR(VLOOKUP(Z981,CONTROLES!$A$6:$Y$25,24,FALSE),"")</f>
        <v/>
      </c>
      <c r="AQ981" s="350" t="str">
        <f>IFERROR(VLOOKUP(AA981,CONTROLES!$A$6:$Y$25,24,FALSE),"")</f>
        <v/>
      </c>
      <c r="AR981" s="350" t="str">
        <f>IFERROR(VLOOKUP(AB981,CONTROLES!$A$6:$Y$25,24,FALSE),"")</f>
        <v/>
      </c>
      <c r="AS981" s="349" t="str">
        <f>IFERROR(VLOOKUP(Y981,CONTROLES!$A$6:$Y$25,5,FALSE),"")</f>
        <v/>
      </c>
      <c r="AT981" s="349" t="str">
        <f>IFERROR(VLOOKUP(Z981,CONTROLES!$A$6:$Y$25,5,FALSE),"")</f>
        <v/>
      </c>
      <c r="AU981" s="349" t="str">
        <f>IFERROR(VLOOKUP(AA981,CONTROLES!$A$6:$Y$25,5,FALSE),"")</f>
        <v/>
      </c>
      <c r="AV981" s="349" t="str">
        <f>IFERROR(VLOOKUP(AB981,CONTROLES!$A$6:$Y$25,5,FALSE),"")</f>
        <v/>
      </c>
      <c r="AW981" s="351">
        <f t="shared" si="334"/>
        <v>0</v>
      </c>
      <c r="AX981" s="351">
        <f t="shared" si="335"/>
        <v>0</v>
      </c>
      <c r="AY981" s="529"/>
      <c r="AZ981" s="460"/>
      <c r="BA981" s="457"/>
      <c r="BB981" s="458"/>
      <c r="BC981" s="460"/>
      <c r="BD981" s="462"/>
      <c r="BE981" s="526"/>
      <c r="BF981" s="619"/>
      <c r="BG981" s="620"/>
      <c r="BH981" s="492"/>
      <c r="BI981" s="530"/>
      <c r="BJ981" s="475"/>
      <c r="BK981" s="475"/>
    </row>
    <row r="982" spans="1:63" s="224" customFormat="1" x14ac:dyDescent="0.25">
      <c r="A982" s="564"/>
      <c r="B982" s="566"/>
      <c r="C982" s="595"/>
      <c r="D982" s="475"/>
      <c r="E982" s="481"/>
      <c r="F982" s="636"/>
      <c r="G982" s="636"/>
      <c r="H982" s="636"/>
      <c r="I982" s="481"/>
      <c r="J982" s="346"/>
      <c r="K982" s="347"/>
      <c r="L982" s="595"/>
      <c r="M982" s="595"/>
      <c r="N982" s="477"/>
      <c r="O982" s="477"/>
      <c r="P982" s="477"/>
      <c r="Q982" s="477"/>
      <c r="R982" s="595"/>
      <c r="S982" s="348"/>
      <c r="T982" s="348">
        <f>IFERROR(VLOOKUP($S982,TABLAS!$A$10:$B$14,2,FALSE),0)</f>
        <v>0</v>
      </c>
      <c r="U982" s="477"/>
      <c r="V982" s="524"/>
      <c r="W982" s="524"/>
      <c r="X982" s="526"/>
      <c r="Y982" s="349"/>
      <c r="Z982" s="349"/>
      <c r="AA982" s="349"/>
      <c r="AB982" s="349"/>
      <c r="AC982" s="349"/>
      <c r="AD982" s="349"/>
      <c r="AE982" s="349"/>
      <c r="AF982" s="349"/>
      <c r="AG982" s="349"/>
      <c r="AH982" s="349"/>
      <c r="AI982" s="349"/>
      <c r="AJ982" s="349"/>
      <c r="AK982" s="349"/>
      <c r="AL982" s="349" t="str">
        <f>IFERROR(VLOOKUP(AB982,CONTROLES!$A$5:$Y$297,2,FALSE),"")</f>
        <v/>
      </c>
      <c r="AM982" s="349"/>
      <c r="AN982" s="349"/>
      <c r="AO982" s="350" t="str">
        <f>IFERROR(VLOOKUP(Y982,CONTROLES!$A$6:$Y$25,24,FALSE),"")</f>
        <v/>
      </c>
      <c r="AP982" s="350" t="str">
        <f>IFERROR(VLOOKUP(Z982,CONTROLES!$A$6:$Y$25,24,FALSE),"")</f>
        <v/>
      </c>
      <c r="AQ982" s="350" t="str">
        <f>IFERROR(VLOOKUP(AA982,CONTROLES!$A$6:$Y$25,24,FALSE),"")</f>
        <v/>
      </c>
      <c r="AR982" s="350" t="str">
        <f>IFERROR(VLOOKUP(AB982,CONTROLES!$A$6:$Y$25,24,FALSE),"")</f>
        <v/>
      </c>
      <c r="AS982" s="349" t="str">
        <f>IFERROR(VLOOKUP(Y982,CONTROLES!$A$6:$Y$25,5,FALSE),"")</f>
        <v/>
      </c>
      <c r="AT982" s="349" t="str">
        <f>IFERROR(VLOOKUP(Z982,CONTROLES!$A$6:$Y$25,5,FALSE),"")</f>
        <v/>
      </c>
      <c r="AU982" s="349" t="str">
        <f>IFERROR(VLOOKUP(AA982,CONTROLES!$A$6:$Y$25,5,FALSE),"")</f>
        <v/>
      </c>
      <c r="AV982" s="349" t="str">
        <f>IFERROR(VLOOKUP(AB982,CONTROLES!$A$6:$Y$25,5,FALSE),"")</f>
        <v/>
      </c>
      <c r="AW982" s="351">
        <f t="shared" si="334"/>
        <v>0</v>
      </c>
      <c r="AX982" s="351">
        <f t="shared" si="335"/>
        <v>0</v>
      </c>
      <c r="AY982" s="529"/>
      <c r="AZ982" s="460"/>
      <c r="BA982" s="457"/>
      <c r="BB982" s="458"/>
      <c r="BC982" s="460"/>
      <c r="BD982" s="462"/>
      <c r="BE982" s="526"/>
      <c r="BF982" s="619"/>
      <c r="BG982" s="620"/>
      <c r="BH982" s="492"/>
      <c r="BI982" s="530"/>
      <c r="BJ982" s="475"/>
      <c r="BK982" s="475"/>
    </row>
    <row r="983" spans="1:63" s="224" customFormat="1" x14ac:dyDescent="0.25">
      <c r="A983" s="564"/>
      <c r="B983" s="567"/>
      <c r="C983" s="595"/>
      <c r="D983" s="475"/>
      <c r="E983" s="482"/>
      <c r="F983" s="636"/>
      <c r="G983" s="636"/>
      <c r="H983" s="636"/>
      <c r="I983" s="482"/>
      <c r="J983" s="346"/>
      <c r="K983" s="347"/>
      <c r="L983" s="595"/>
      <c r="M983" s="595"/>
      <c r="N983" s="477"/>
      <c r="O983" s="477"/>
      <c r="P983" s="477"/>
      <c r="Q983" s="477"/>
      <c r="R983" s="595"/>
      <c r="S983" s="348"/>
      <c r="T983" s="348">
        <f>IFERROR(VLOOKUP($S983,TABLAS!$A$10:$B$14,2,FALSE),0)</f>
        <v>0</v>
      </c>
      <c r="U983" s="477"/>
      <c r="V983" s="524"/>
      <c r="W983" s="524"/>
      <c r="X983" s="526"/>
      <c r="Y983" s="349"/>
      <c r="Z983" s="349"/>
      <c r="AA983" s="349"/>
      <c r="AB983" s="349"/>
      <c r="AC983" s="349"/>
      <c r="AD983" s="349"/>
      <c r="AE983" s="349"/>
      <c r="AF983" s="349"/>
      <c r="AG983" s="349"/>
      <c r="AH983" s="349"/>
      <c r="AI983" s="349"/>
      <c r="AJ983" s="349"/>
      <c r="AK983" s="349"/>
      <c r="AL983" s="349" t="str">
        <f>IFERROR(VLOOKUP(AB983,CONTROLES!$A$5:$Y$297,2,FALSE),"")</f>
        <v/>
      </c>
      <c r="AM983" s="349"/>
      <c r="AN983" s="349"/>
      <c r="AO983" s="350" t="str">
        <f>IFERROR(VLOOKUP(Y983,CONTROLES!$A$6:$Y$25,24,FALSE),"")</f>
        <v/>
      </c>
      <c r="AP983" s="350" t="str">
        <f>IFERROR(VLOOKUP(Z983,CONTROLES!$A$6:$Y$25,24,FALSE),"")</f>
        <v/>
      </c>
      <c r="AQ983" s="350" t="str">
        <f>IFERROR(VLOOKUP(AA983,CONTROLES!$A$6:$Y$25,24,FALSE),"")</f>
        <v/>
      </c>
      <c r="AR983" s="350" t="str">
        <f>IFERROR(VLOOKUP(AB983,CONTROLES!$A$6:$Y$25,24,FALSE),"")</f>
        <v/>
      </c>
      <c r="AS983" s="349" t="str">
        <f>IFERROR(VLOOKUP(Y983,CONTROLES!$A$6:$Y$25,5,FALSE),"")</f>
        <v/>
      </c>
      <c r="AT983" s="349" t="str">
        <f>IFERROR(VLOOKUP(Z983,CONTROLES!$A$6:$Y$25,5,FALSE),"")</f>
        <v/>
      </c>
      <c r="AU983" s="349" t="str">
        <f>IFERROR(VLOOKUP(AA983,CONTROLES!$A$6:$Y$25,5,FALSE),"")</f>
        <v/>
      </c>
      <c r="AV983" s="349" t="str">
        <f>IFERROR(VLOOKUP(AB983,CONTROLES!$A$6:$Y$25,5,FALSE),"")</f>
        <v/>
      </c>
      <c r="AW983" s="351">
        <f t="shared" si="334"/>
        <v>0</v>
      </c>
      <c r="AX983" s="351">
        <f t="shared" si="335"/>
        <v>0</v>
      </c>
      <c r="AY983" s="551"/>
      <c r="AZ983" s="460"/>
      <c r="BA983" s="552"/>
      <c r="BB983" s="458"/>
      <c r="BC983" s="460"/>
      <c r="BD983" s="462"/>
      <c r="BE983" s="526"/>
      <c r="BF983" s="630"/>
      <c r="BG983" s="620"/>
      <c r="BH983" s="554"/>
      <c r="BI983" s="530"/>
      <c r="BJ983" s="475"/>
      <c r="BK983" s="475"/>
    </row>
    <row r="984" spans="1:63" s="224" customFormat="1" ht="14.25" customHeight="1" x14ac:dyDescent="0.25">
      <c r="A984" s="564">
        <f>A977+1</f>
        <v>140</v>
      </c>
      <c r="B984" s="565" t="s">
        <v>1066</v>
      </c>
      <c r="C984" s="595" t="s">
        <v>1052</v>
      </c>
      <c r="D984" s="475" t="s">
        <v>1067</v>
      </c>
      <c r="E984" s="476" t="s">
        <v>1068</v>
      </c>
      <c r="F984" s="636" t="s">
        <v>132</v>
      </c>
      <c r="G984" s="636" t="s">
        <v>133</v>
      </c>
      <c r="H984" s="636" t="s">
        <v>134</v>
      </c>
      <c r="I984" s="476" t="s">
        <v>1062</v>
      </c>
      <c r="J984" s="346">
        <v>1</v>
      </c>
      <c r="K984" s="347" t="s">
        <v>1069</v>
      </c>
      <c r="L984" s="595" t="s">
        <v>1070</v>
      </c>
      <c r="M984" s="478" t="s">
        <v>160</v>
      </c>
      <c r="N984" s="486" t="s">
        <v>226</v>
      </c>
      <c r="O984" s="486" t="s">
        <v>1071</v>
      </c>
      <c r="P984" s="477" t="s">
        <v>1058</v>
      </c>
      <c r="Q984" s="477" t="s">
        <v>314</v>
      </c>
      <c r="R984" s="595" t="s">
        <v>625</v>
      </c>
      <c r="S984" s="348" t="s">
        <v>146</v>
      </c>
      <c r="T984" s="348">
        <f>IFERROR(VLOOKUP($S984,TABLAS!$A$10:$B$14,2,FALSE),0)</f>
        <v>3</v>
      </c>
      <c r="U984" s="477" t="s">
        <v>211</v>
      </c>
      <c r="V984" s="524">
        <f>IFERROR(VLOOKUP($U984,#REF!,2,FALSE),0)</f>
        <v>0</v>
      </c>
      <c r="W984" s="524">
        <f>MAX($T984:$T994)*V984</f>
        <v>0</v>
      </c>
      <c r="X984" s="526" t="b">
        <f>IF(OR(W984="11",W984="12",W984="21",W984="22",W984="31"),"BAJO",IF(OR(W984="13",W984="23",W984="32",W984="41"),"LEVE",IF(OR(W984="14",W984="15",W984="24",W984="33",W984="43",W984="42",W984="52",W984="51"),"MODERADO",IF(OR(W984="25",W984="34",W984="35",W984="44",W984="45",W984="53",W984="54",W984="55"),"IMPORTANTE"))))</f>
        <v>0</v>
      </c>
      <c r="Y984" s="349">
        <v>117</v>
      </c>
      <c r="Z984" s="349"/>
      <c r="AA984" s="349"/>
      <c r="AB984" s="349"/>
      <c r="AC984" s="349"/>
      <c r="AD984" s="349"/>
      <c r="AE984" s="349"/>
      <c r="AF984" s="349"/>
      <c r="AG984" s="349"/>
      <c r="AH984" s="349"/>
      <c r="AI984" s="349"/>
      <c r="AJ984" s="349"/>
      <c r="AK984" s="349"/>
      <c r="AL984" s="349" t="str">
        <f>IFERROR(VLOOKUP(AB984,CONTROLES!$A$5:$Y$297,2,FALSE),"")</f>
        <v/>
      </c>
      <c r="AM984" s="349"/>
      <c r="AN984" s="349"/>
      <c r="AO984" s="350" t="str">
        <f>IFERROR(VLOOKUP(Y984,CONTROLES!$A$6:$Y$25,24,FALSE),"")</f>
        <v/>
      </c>
      <c r="AP984" s="350" t="str">
        <f>IFERROR(VLOOKUP(Z984,CONTROLES!$A$6:$Y$25,24,FALSE),"")</f>
        <v/>
      </c>
      <c r="AQ984" s="350" t="str">
        <f>IFERROR(VLOOKUP(AA984,CONTROLES!$A$6:$Y$25,24,FALSE),"")</f>
        <v/>
      </c>
      <c r="AR984" s="350" t="str">
        <f>IFERROR(VLOOKUP(AB984,CONTROLES!$A$6:$Y$25,24,FALSE),"")</f>
        <v/>
      </c>
      <c r="AS984" s="349" t="str">
        <f>IFERROR(VLOOKUP(Y984,CONTROLES!$A$6:$Y$25,5,FALSE),"")</f>
        <v/>
      </c>
      <c r="AT984" s="349" t="str">
        <f>IFERROR(VLOOKUP(Z984,CONTROLES!$A$6:$Y$25,5,FALSE),"")</f>
        <v/>
      </c>
      <c r="AU984" s="349" t="str">
        <f>IFERROR(VLOOKUP(AA984,CONTROLES!$A$6:$Y$25,5,FALSE),"")</f>
        <v/>
      </c>
      <c r="AV984" s="349" t="str">
        <f>IFERROR(VLOOKUP(AB984,CONTROLES!$A$6:$Y$25,5,FALSE),"")</f>
        <v/>
      </c>
      <c r="AW984" s="351">
        <f t="shared" si="334"/>
        <v>0</v>
      </c>
      <c r="AX984" s="351">
        <f t="shared" si="335"/>
        <v>0</v>
      </c>
      <c r="AY984" s="528" t="str">
        <f>IF(MAX(AX984:AX994)&gt;MAX(BF984:BF994),"Consecuencia",IF(MAX(AX984:AX994)&gt;MAX(BF984:BF994),"Probabilidad",""))</f>
        <v/>
      </c>
      <c r="AZ984" s="460">
        <f>IF(AY984="Probabilidad",MAX(BF984:BF994),MAX(AX984:AX994))</f>
        <v>0</v>
      </c>
      <c r="BA984" s="456" t="str" cm="1">
        <f t="array" ref="BA984">IF(OR(AY984="Consecuencia",AY984="Probabilidad"),IF(AZ984&lt;CONTROLES!$AA$16:$AB$16,IF(AND(AZ984&gt;=CONTROLES!$AA$15,AZ984&lt;CONTROLES!$AB$15),CONTROLES!$AC$15,IF(AND(AZ984&gt;=CONTROLES!$AA$14,AZ984&lt;CONTROLES!$AB$14),CONTROLES!$AC$14,IF(AND(AZ984&gt;=CONTROLES!$AA$13,AZ984&lt;CONTROLES!$AB$13),CONTROLES!$AC$13,IF(AND(AZ984&gt;=CONTROLES!$AA$12,AZ984&lt;=CONTROLES!$AB$12),CONTROLES!$AC$12))))),"")</f>
        <v/>
      </c>
      <c r="BB984" s="458" t="s">
        <v>144</v>
      </c>
      <c r="BC984" s="460">
        <f>VLOOKUP(BB984,TABLAS!$A$10:$B$14,2,FALSE)</f>
        <v>5</v>
      </c>
      <c r="BD984" s="462" t="s">
        <v>211</v>
      </c>
      <c r="BE984" s="526">
        <f>VLOOKUP(BD984,TABLAS!$A$2:$B$6,2,FALSE)</f>
        <v>2</v>
      </c>
      <c r="BF984" s="618" t="str">
        <f>BC984&amp;BE984</f>
        <v>52</v>
      </c>
      <c r="BG984" s="620" t="str">
        <f>IF(OR(BF984="11",BF984="12",BF984="21",BF984="22",BF984="31"),"BAJO",IF(OR(BF984="13",BF984="23",BF984="32",BF984="41"),"LEVE",IF(OR(BF984="14",BF984="15",BF984="24",BF984="33",BF984="43",BF984="42",BF984="52",BF984="51"),"MODERADO",IF(OR(BF984="25",BF984="34",BF984="35",BF984="44",BF984="45",BF984="53",BF984="54",BF984="55"),"IMPORTANTE",""))))</f>
        <v>MODERADO</v>
      </c>
      <c r="BH984" s="491" t="s">
        <v>148</v>
      </c>
      <c r="BI984" s="530" t="s">
        <v>189</v>
      </c>
      <c r="BJ984" s="475" t="str">
        <f>IF(BH984="SI","NO","SI")</f>
        <v>NO</v>
      </c>
      <c r="BK984" s="475"/>
    </row>
    <row r="985" spans="1:63" s="224" customFormat="1" x14ac:dyDescent="0.25">
      <c r="A985" s="564"/>
      <c r="B985" s="566"/>
      <c r="C985" s="595"/>
      <c r="D985" s="475"/>
      <c r="E985" s="481"/>
      <c r="F985" s="636"/>
      <c r="G985" s="636"/>
      <c r="H985" s="636"/>
      <c r="I985" s="481"/>
      <c r="J985" s="346">
        <v>2</v>
      </c>
      <c r="K985" s="347" t="s">
        <v>1072</v>
      </c>
      <c r="L985" s="595"/>
      <c r="M985" s="479"/>
      <c r="N985" s="487"/>
      <c r="O985" s="487"/>
      <c r="P985" s="477"/>
      <c r="Q985" s="477"/>
      <c r="R985" s="595"/>
      <c r="S985" s="348" t="s">
        <v>146</v>
      </c>
      <c r="T985" s="348">
        <f>IFERROR(VLOOKUP($S985,TABLAS!$A$10:$B$14,2,FALSE),0)</f>
        <v>3</v>
      </c>
      <c r="U985" s="477"/>
      <c r="V985" s="524"/>
      <c r="W985" s="524"/>
      <c r="X985" s="526"/>
      <c r="Y985" s="349">
        <v>88</v>
      </c>
      <c r="Z985" s="349"/>
      <c r="AA985" s="349"/>
      <c r="AB985" s="349"/>
      <c r="AC985" s="349"/>
      <c r="AD985" s="349"/>
      <c r="AE985" s="349"/>
      <c r="AF985" s="349"/>
      <c r="AG985" s="349"/>
      <c r="AH985" s="349"/>
      <c r="AI985" s="349"/>
      <c r="AJ985" s="349"/>
      <c r="AK985" s="349"/>
      <c r="AL985" s="349" t="str">
        <f>IFERROR(VLOOKUP(AB985,CONTROLES!$A$5:$Y$297,2,FALSE),"")</f>
        <v/>
      </c>
      <c r="AM985" s="349"/>
      <c r="AN985" s="349"/>
      <c r="AO985" s="350" t="str">
        <f>IFERROR(VLOOKUP(Y985,CONTROLES!$A$6:$Y$25,24,FALSE),"")</f>
        <v/>
      </c>
      <c r="AP985" s="350" t="str">
        <f>IFERROR(VLOOKUP(Z985,CONTROLES!$A$6:$Y$25,24,FALSE),"")</f>
        <v/>
      </c>
      <c r="AQ985" s="350" t="str">
        <f>IFERROR(VLOOKUP(AA985,CONTROLES!$A$6:$Y$25,24,FALSE),"")</f>
        <v/>
      </c>
      <c r="AR985" s="350" t="str">
        <f>IFERROR(VLOOKUP(AB985,CONTROLES!$A$6:$Y$25,24,FALSE),"")</f>
        <v/>
      </c>
      <c r="AS985" s="349" t="str">
        <f>IFERROR(VLOOKUP(Y985,CONTROLES!$A$6:$Y$25,5,FALSE),"")</f>
        <v/>
      </c>
      <c r="AT985" s="349" t="str">
        <f>IFERROR(VLOOKUP(Z985,CONTROLES!$A$6:$Y$25,5,FALSE),"")</f>
        <v/>
      </c>
      <c r="AU985" s="349" t="str">
        <f>IFERROR(VLOOKUP(AA985,CONTROLES!$A$6:$Y$25,5,FALSE),"")</f>
        <v/>
      </c>
      <c r="AV985" s="349" t="str">
        <f>IFERROR(VLOOKUP(AB985,CONTROLES!$A$6:$Y$25,5,FALSE),"")</f>
        <v/>
      </c>
      <c r="AW985" s="351">
        <f t="shared" si="334"/>
        <v>0</v>
      </c>
      <c r="AX985" s="351">
        <f t="shared" si="335"/>
        <v>0</v>
      </c>
      <c r="AY985" s="529"/>
      <c r="AZ985" s="460"/>
      <c r="BA985" s="457"/>
      <c r="BB985" s="458"/>
      <c r="BC985" s="460"/>
      <c r="BD985" s="462"/>
      <c r="BE985" s="526"/>
      <c r="BF985" s="619"/>
      <c r="BG985" s="620"/>
      <c r="BH985" s="492"/>
      <c r="BI985" s="530"/>
      <c r="BJ985" s="475"/>
      <c r="BK985" s="475"/>
    </row>
    <row r="986" spans="1:63" s="224" customFormat="1" x14ac:dyDescent="0.25">
      <c r="A986" s="564"/>
      <c r="B986" s="566"/>
      <c r="C986" s="595"/>
      <c r="D986" s="475"/>
      <c r="E986" s="481"/>
      <c r="F986" s="636"/>
      <c r="G986" s="636"/>
      <c r="H986" s="636"/>
      <c r="I986" s="481"/>
      <c r="J986" s="346">
        <v>4</v>
      </c>
      <c r="K986" s="347" t="s">
        <v>1073</v>
      </c>
      <c r="L986" s="595"/>
      <c r="M986" s="479"/>
      <c r="N986" s="487"/>
      <c r="O986" s="487"/>
      <c r="P986" s="477"/>
      <c r="Q986" s="477"/>
      <c r="R986" s="595"/>
      <c r="S986" s="348" t="s">
        <v>155</v>
      </c>
      <c r="T986" s="348">
        <f>IFERROR(VLOOKUP($S986,TABLAS!$A$10:$B$14,2,FALSE),0)</f>
        <v>2</v>
      </c>
      <c r="U986" s="477"/>
      <c r="V986" s="524"/>
      <c r="W986" s="524"/>
      <c r="X986" s="526"/>
      <c r="Y986" s="349">
        <v>117</v>
      </c>
      <c r="Z986" s="349"/>
      <c r="AA986" s="349"/>
      <c r="AB986" s="349"/>
      <c r="AC986" s="349"/>
      <c r="AD986" s="349"/>
      <c r="AE986" s="349"/>
      <c r="AF986" s="349"/>
      <c r="AG986" s="349"/>
      <c r="AH986" s="349"/>
      <c r="AI986" s="349"/>
      <c r="AJ986" s="349"/>
      <c r="AK986" s="349"/>
      <c r="AL986" s="349" t="str">
        <f>IFERROR(VLOOKUP(AB986,CONTROLES!$A$5:$Y$297,2,FALSE),"")</f>
        <v/>
      </c>
      <c r="AM986" s="349"/>
      <c r="AN986" s="349"/>
      <c r="AO986" s="350" t="str">
        <f>IFERROR(VLOOKUP(Y986,CONTROLES!$A$6:$Y$25,24,FALSE),"")</f>
        <v/>
      </c>
      <c r="AP986" s="350" t="str">
        <f>IFERROR(VLOOKUP(Z986,CONTROLES!$A$6:$Y$25,24,FALSE),"")</f>
        <v/>
      </c>
      <c r="AQ986" s="350" t="str">
        <f>IFERROR(VLOOKUP(AA986,CONTROLES!$A$6:$Y$25,24,FALSE),"")</f>
        <v/>
      </c>
      <c r="AR986" s="350" t="str">
        <f>IFERROR(VLOOKUP(AB986,CONTROLES!$A$6:$Y$25,24,FALSE),"")</f>
        <v/>
      </c>
      <c r="AS986" s="349" t="str">
        <f>IFERROR(VLOOKUP(Y986,CONTROLES!$A$6:$Y$25,5,FALSE),"")</f>
        <v/>
      </c>
      <c r="AT986" s="349" t="str">
        <f>IFERROR(VLOOKUP(Z986,CONTROLES!$A$6:$Y$25,5,FALSE),"")</f>
        <v/>
      </c>
      <c r="AU986" s="349" t="str">
        <f>IFERROR(VLOOKUP(AA986,CONTROLES!$A$6:$Y$25,5,FALSE),"")</f>
        <v/>
      </c>
      <c r="AV986" s="349" t="str">
        <f>IFERROR(VLOOKUP(AB986,CONTROLES!$A$6:$Y$25,5,FALSE),"")</f>
        <v/>
      </c>
      <c r="AW986" s="351">
        <f t="shared" si="334"/>
        <v>0</v>
      </c>
      <c r="AX986" s="351">
        <f t="shared" si="335"/>
        <v>0</v>
      </c>
      <c r="AY986" s="529"/>
      <c r="AZ986" s="460"/>
      <c r="BA986" s="457"/>
      <c r="BB986" s="458"/>
      <c r="BC986" s="460"/>
      <c r="BD986" s="462"/>
      <c r="BE986" s="526"/>
      <c r="BF986" s="619"/>
      <c r="BG986" s="620"/>
      <c r="BH986" s="492"/>
      <c r="BI986" s="530"/>
      <c r="BJ986" s="475"/>
      <c r="BK986" s="475"/>
    </row>
    <row r="987" spans="1:63" s="224" customFormat="1" x14ac:dyDescent="0.25">
      <c r="A987" s="564"/>
      <c r="B987" s="566"/>
      <c r="C987" s="595"/>
      <c r="D987" s="475"/>
      <c r="E987" s="481"/>
      <c r="F987" s="636"/>
      <c r="G987" s="636"/>
      <c r="H987" s="636"/>
      <c r="I987" s="481"/>
      <c r="J987" s="346">
        <v>5</v>
      </c>
      <c r="K987" s="347" t="s">
        <v>1074</v>
      </c>
      <c r="L987" s="595"/>
      <c r="M987" s="479"/>
      <c r="N987" s="487"/>
      <c r="O987" s="487"/>
      <c r="P987" s="477"/>
      <c r="Q987" s="477"/>
      <c r="R987" s="595"/>
      <c r="S987" s="348" t="s">
        <v>146</v>
      </c>
      <c r="T987" s="348">
        <f>IFERROR(VLOOKUP($S987,TABLAS!$A$10:$B$14,2,FALSE),0)</f>
        <v>3</v>
      </c>
      <c r="U987" s="477"/>
      <c r="V987" s="524"/>
      <c r="W987" s="524"/>
      <c r="X987" s="526"/>
      <c r="Y987" s="349">
        <v>118</v>
      </c>
      <c r="Z987" s="349"/>
      <c r="AA987" s="349"/>
      <c r="AB987" s="349"/>
      <c r="AC987" s="349"/>
      <c r="AD987" s="349"/>
      <c r="AE987" s="349"/>
      <c r="AF987" s="349"/>
      <c r="AG987" s="349"/>
      <c r="AH987" s="349"/>
      <c r="AI987" s="349"/>
      <c r="AJ987" s="349"/>
      <c r="AK987" s="349"/>
      <c r="AL987" s="349" t="str">
        <f>IFERROR(VLOOKUP(AB987,CONTROLES!$A$5:$Y$297,2,FALSE),"")</f>
        <v/>
      </c>
      <c r="AM987" s="349"/>
      <c r="AN987" s="349"/>
      <c r="AO987" s="350" t="str">
        <f>IFERROR(VLOOKUP(Y987,CONTROLES!$A$6:$Y$25,24,FALSE),"")</f>
        <v/>
      </c>
      <c r="AP987" s="350" t="str">
        <f>IFERROR(VLOOKUP(Z987,CONTROLES!$A$6:$Y$25,24,FALSE),"")</f>
        <v/>
      </c>
      <c r="AQ987" s="350" t="str">
        <f>IFERROR(VLOOKUP(AA987,CONTROLES!$A$6:$Y$25,24,FALSE),"")</f>
        <v/>
      </c>
      <c r="AR987" s="350" t="str">
        <f>IFERROR(VLOOKUP(AB987,CONTROLES!$A$6:$Y$25,24,FALSE),"")</f>
        <v/>
      </c>
      <c r="AS987" s="349" t="str">
        <f>IFERROR(VLOOKUP(Y987,CONTROLES!$A$6:$Y$25,5,FALSE),"")</f>
        <v/>
      </c>
      <c r="AT987" s="349" t="str">
        <f>IFERROR(VLOOKUP(Z987,CONTROLES!$A$6:$Y$25,5,FALSE),"")</f>
        <v/>
      </c>
      <c r="AU987" s="349" t="str">
        <f>IFERROR(VLOOKUP(AA987,CONTROLES!$A$6:$Y$25,5,FALSE),"")</f>
        <v/>
      </c>
      <c r="AV987" s="349" t="str">
        <f>IFERROR(VLOOKUP(AB987,CONTROLES!$A$6:$Y$25,5,FALSE),"")</f>
        <v/>
      </c>
      <c r="AW987" s="351">
        <f t="shared" si="334"/>
        <v>0</v>
      </c>
      <c r="AX987" s="351">
        <f t="shared" si="335"/>
        <v>0</v>
      </c>
      <c r="AY987" s="529"/>
      <c r="AZ987" s="460"/>
      <c r="BA987" s="457"/>
      <c r="BB987" s="458"/>
      <c r="BC987" s="460"/>
      <c r="BD987" s="462"/>
      <c r="BE987" s="526"/>
      <c r="BF987" s="619"/>
      <c r="BG987" s="620"/>
      <c r="BH987" s="492"/>
      <c r="BI987" s="530"/>
      <c r="BJ987" s="475"/>
      <c r="BK987" s="475"/>
    </row>
    <row r="988" spans="1:63" s="224" customFormat="1" x14ac:dyDescent="0.25">
      <c r="A988" s="564"/>
      <c r="B988" s="566"/>
      <c r="C988" s="595"/>
      <c r="D988" s="475"/>
      <c r="E988" s="481"/>
      <c r="F988" s="636"/>
      <c r="G988" s="636"/>
      <c r="H988" s="636"/>
      <c r="I988" s="481"/>
      <c r="J988" s="346">
        <v>6</v>
      </c>
      <c r="K988" s="347" t="s">
        <v>1075</v>
      </c>
      <c r="L988" s="595"/>
      <c r="M988" s="479"/>
      <c r="N988" s="487"/>
      <c r="O988" s="487"/>
      <c r="P988" s="477"/>
      <c r="Q988" s="477"/>
      <c r="R988" s="595"/>
      <c r="S988" s="348" t="s">
        <v>164</v>
      </c>
      <c r="T988" s="348">
        <f>IFERROR(VLOOKUP($S988,TABLAS!$A$10:$B$14,2,FALSE),0)</f>
        <v>1</v>
      </c>
      <c r="U988" s="477"/>
      <c r="V988" s="524"/>
      <c r="W988" s="524"/>
      <c r="X988" s="526"/>
      <c r="Y988" s="349">
        <v>118</v>
      </c>
      <c r="Z988" s="349"/>
      <c r="AA988" s="349"/>
      <c r="AB988" s="349"/>
      <c r="AC988" s="349"/>
      <c r="AD988" s="349"/>
      <c r="AE988" s="349"/>
      <c r="AF988" s="349"/>
      <c r="AG988" s="349"/>
      <c r="AH988" s="349"/>
      <c r="AI988" s="349"/>
      <c r="AJ988" s="349"/>
      <c r="AK988" s="349"/>
      <c r="AL988" s="349" t="str">
        <f>IFERROR(VLOOKUP(AB988,CONTROLES!$A$5:$Y$297,2,FALSE),"")</f>
        <v/>
      </c>
      <c r="AM988" s="349"/>
      <c r="AN988" s="349"/>
      <c r="AO988" s="350" t="str">
        <f>IFERROR(VLOOKUP(Y988,CONTROLES!$A$6:$Y$25,24,FALSE),"")</f>
        <v/>
      </c>
      <c r="AP988" s="350" t="str">
        <f>IFERROR(VLOOKUP(Z988,CONTROLES!$A$6:$Y$25,24,FALSE),"")</f>
        <v/>
      </c>
      <c r="AQ988" s="350" t="str">
        <f>IFERROR(VLOOKUP(AA988,CONTROLES!$A$6:$Y$25,24,FALSE),"")</f>
        <v/>
      </c>
      <c r="AR988" s="350" t="str">
        <f>IFERROR(VLOOKUP(AB988,CONTROLES!$A$6:$Y$25,24,FALSE),"")</f>
        <v/>
      </c>
      <c r="AS988" s="349" t="str">
        <f>IFERROR(VLOOKUP(Y988,CONTROLES!$A$6:$Y$25,5,FALSE),"")</f>
        <v/>
      </c>
      <c r="AT988" s="349" t="str">
        <f>IFERROR(VLOOKUP(Z988,CONTROLES!$A$6:$Y$25,5,FALSE),"")</f>
        <v/>
      </c>
      <c r="AU988" s="349" t="str">
        <f>IFERROR(VLOOKUP(AA988,CONTROLES!$A$6:$Y$25,5,FALSE),"")</f>
        <v/>
      </c>
      <c r="AV988" s="349" t="str">
        <f>IFERROR(VLOOKUP(AB988,CONTROLES!$A$6:$Y$25,5,FALSE),"")</f>
        <v/>
      </c>
      <c r="AW988" s="351">
        <f t="shared" si="334"/>
        <v>0</v>
      </c>
      <c r="AX988" s="351">
        <f t="shared" si="335"/>
        <v>0</v>
      </c>
      <c r="AY988" s="529"/>
      <c r="AZ988" s="460"/>
      <c r="BA988" s="457"/>
      <c r="BB988" s="458"/>
      <c r="BC988" s="460"/>
      <c r="BD988" s="462"/>
      <c r="BE988" s="526"/>
      <c r="BF988" s="619"/>
      <c r="BG988" s="620"/>
      <c r="BH988" s="492"/>
      <c r="BI988" s="530"/>
      <c r="BJ988" s="475"/>
      <c r="BK988" s="475"/>
    </row>
    <row r="989" spans="1:63" s="224" customFormat="1" x14ac:dyDescent="0.25">
      <c r="A989" s="564"/>
      <c r="B989" s="566"/>
      <c r="C989" s="595"/>
      <c r="D989" s="475"/>
      <c r="E989" s="481"/>
      <c r="F989" s="636"/>
      <c r="G989" s="636"/>
      <c r="H989" s="636"/>
      <c r="I989" s="481"/>
      <c r="J989" s="346">
        <v>7</v>
      </c>
      <c r="K989" s="347" t="s">
        <v>1076</v>
      </c>
      <c r="L989" s="595"/>
      <c r="M989" s="479"/>
      <c r="N989" s="487"/>
      <c r="O989" s="487"/>
      <c r="P989" s="477"/>
      <c r="Q989" s="477"/>
      <c r="R989" s="595"/>
      <c r="S989" s="348" t="s">
        <v>146</v>
      </c>
      <c r="T989" s="348">
        <f>IFERROR(VLOOKUP($S989,TABLAS!$A$10:$B$14,2,FALSE),0)</f>
        <v>3</v>
      </c>
      <c r="U989" s="477"/>
      <c r="V989" s="524"/>
      <c r="W989" s="524"/>
      <c r="X989" s="526"/>
      <c r="Y989" s="349">
        <v>119</v>
      </c>
      <c r="Z989" s="349"/>
      <c r="AA989" s="349"/>
      <c r="AB989" s="349"/>
      <c r="AC989" s="349"/>
      <c r="AD989" s="349"/>
      <c r="AE989" s="349"/>
      <c r="AF989" s="349"/>
      <c r="AG989" s="349"/>
      <c r="AH989" s="349"/>
      <c r="AI989" s="349"/>
      <c r="AJ989" s="349"/>
      <c r="AK989" s="349"/>
      <c r="AL989" s="349"/>
      <c r="AM989" s="349"/>
      <c r="AN989" s="349"/>
      <c r="AO989" s="350" t="str">
        <f>IFERROR(VLOOKUP(Y989,CONTROLES!$A$6:$Y$25,24,FALSE),"")</f>
        <v/>
      </c>
      <c r="AP989" s="350" t="str">
        <f>IFERROR(VLOOKUP(Z989,CONTROLES!$A$6:$Y$25,24,FALSE),"")</f>
        <v/>
      </c>
      <c r="AQ989" s="350" t="str">
        <f>IFERROR(VLOOKUP(AA989,CONTROLES!$A$6:$Y$25,24,FALSE),"")</f>
        <v/>
      </c>
      <c r="AR989" s="350" t="str">
        <f>IFERROR(VLOOKUP(AB989,CONTROLES!$A$6:$Y$25,24,FALSE),"")</f>
        <v/>
      </c>
      <c r="AS989" s="349" t="str">
        <f>IFERROR(VLOOKUP(Y989,CONTROLES!$A$6:$Y$25,5,FALSE),"")</f>
        <v/>
      </c>
      <c r="AT989" s="349" t="str">
        <f>IFERROR(VLOOKUP(Z989,CONTROLES!$A$6:$Y$25,5,FALSE),"")</f>
        <v/>
      </c>
      <c r="AU989" s="349" t="str">
        <f>IFERROR(VLOOKUP(AA989,CONTROLES!$A$6:$Y$25,5,FALSE),"")</f>
        <v/>
      </c>
      <c r="AV989" s="349" t="str">
        <f>IFERROR(VLOOKUP(AB989,CONTROLES!$A$6:$Y$25,5,FALSE),"")</f>
        <v/>
      </c>
      <c r="AW989" s="351">
        <f t="shared" si="334"/>
        <v>0</v>
      </c>
      <c r="AX989" s="351">
        <f t="shared" si="335"/>
        <v>0</v>
      </c>
      <c r="AY989" s="529"/>
      <c r="AZ989" s="460"/>
      <c r="BA989" s="457"/>
      <c r="BB989" s="458"/>
      <c r="BC989" s="460"/>
      <c r="BD989" s="462"/>
      <c r="BE989" s="526"/>
      <c r="BF989" s="619"/>
      <c r="BG989" s="620"/>
      <c r="BH989" s="492"/>
      <c r="BI989" s="530"/>
      <c r="BJ989" s="475"/>
      <c r="BK989" s="475"/>
    </row>
    <row r="990" spans="1:63" s="224" customFormat="1" x14ac:dyDescent="0.25">
      <c r="A990" s="564"/>
      <c r="B990" s="566"/>
      <c r="C990" s="595"/>
      <c r="D990" s="475"/>
      <c r="E990" s="481"/>
      <c r="F990" s="636"/>
      <c r="G990" s="636"/>
      <c r="H990" s="636"/>
      <c r="I990" s="481"/>
      <c r="J990" s="346">
        <v>8</v>
      </c>
      <c r="K990" s="347" t="s">
        <v>1077</v>
      </c>
      <c r="L990" s="595"/>
      <c r="M990" s="479"/>
      <c r="N990" s="487"/>
      <c r="O990" s="487"/>
      <c r="P990" s="477"/>
      <c r="Q990" s="477"/>
      <c r="R990" s="595"/>
      <c r="S990" s="348" t="s">
        <v>164</v>
      </c>
      <c r="T990" s="348">
        <f>IFERROR(VLOOKUP($S990,TABLAS!$A$10:$B$14,2,FALSE),0)</f>
        <v>1</v>
      </c>
      <c r="U990" s="477"/>
      <c r="V990" s="524"/>
      <c r="W990" s="524"/>
      <c r="X990" s="526"/>
      <c r="Y990" s="349">
        <v>117</v>
      </c>
      <c r="Z990" s="349"/>
      <c r="AA990" s="349"/>
      <c r="AB990" s="349"/>
      <c r="AC990" s="349"/>
      <c r="AD990" s="349"/>
      <c r="AE990" s="349"/>
      <c r="AF990" s="349"/>
      <c r="AG990" s="349"/>
      <c r="AH990" s="349"/>
      <c r="AI990" s="349"/>
      <c r="AJ990" s="349"/>
      <c r="AK990" s="349"/>
      <c r="AL990" s="349"/>
      <c r="AM990" s="349"/>
      <c r="AN990" s="349"/>
      <c r="AO990" s="350" t="str">
        <f>IFERROR(VLOOKUP(Y990,CONTROLES!$A$6:$Y$25,24,FALSE),"")</f>
        <v/>
      </c>
      <c r="AP990" s="350" t="str">
        <f>IFERROR(VLOOKUP(Z990,CONTROLES!$A$6:$Y$25,24,FALSE),"")</f>
        <v/>
      </c>
      <c r="AQ990" s="350" t="str">
        <f>IFERROR(VLOOKUP(AA990,CONTROLES!$A$6:$Y$25,24,FALSE),"")</f>
        <v/>
      </c>
      <c r="AR990" s="350" t="str">
        <f>IFERROR(VLOOKUP(AB990,CONTROLES!$A$6:$Y$25,24,FALSE),"")</f>
        <v/>
      </c>
      <c r="AS990" s="349" t="str">
        <f>IFERROR(VLOOKUP(Y990,CONTROLES!$A$6:$Y$25,5,FALSE),"")</f>
        <v/>
      </c>
      <c r="AT990" s="349" t="str">
        <f>IFERROR(VLOOKUP(Z990,CONTROLES!$A$6:$Y$25,5,FALSE),"")</f>
        <v/>
      </c>
      <c r="AU990" s="349" t="str">
        <f>IFERROR(VLOOKUP(AA990,CONTROLES!$A$6:$Y$25,5,FALSE),"")</f>
        <v/>
      </c>
      <c r="AV990" s="349" t="str">
        <f>IFERROR(VLOOKUP(AB990,CONTROLES!$A$6:$Y$25,5,FALSE),"")</f>
        <v/>
      </c>
      <c r="AW990" s="351">
        <f t="shared" si="334"/>
        <v>0</v>
      </c>
      <c r="AX990" s="351">
        <f t="shared" si="335"/>
        <v>0</v>
      </c>
      <c r="AY990" s="529"/>
      <c r="AZ990" s="460"/>
      <c r="BA990" s="457"/>
      <c r="BB990" s="458"/>
      <c r="BC990" s="460"/>
      <c r="BD990" s="462"/>
      <c r="BE990" s="526"/>
      <c r="BF990" s="619"/>
      <c r="BG990" s="620"/>
      <c r="BH990" s="492"/>
      <c r="BI990" s="530"/>
      <c r="BJ990" s="475"/>
      <c r="BK990" s="475"/>
    </row>
    <row r="991" spans="1:63" s="224" customFormat="1" x14ac:dyDescent="0.25">
      <c r="A991" s="564"/>
      <c r="B991" s="566"/>
      <c r="C991" s="595"/>
      <c r="D991" s="475"/>
      <c r="E991" s="481"/>
      <c r="F991" s="636"/>
      <c r="G991" s="636"/>
      <c r="H991" s="636"/>
      <c r="I991" s="481"/>
      <c r="J991" s="346">
        <v>9</v>
      </c>
      <c r="K991" s="347" t="s">
        <v>1078</v>
      </c>
      <c r="L991" s="595"/>
      <c r="M991" s="479"/>
      <c r="N991" s="487"/>
      <c r="O991" s="487"/>
      <c r="P991" s="477"/>
      <c r="Q991" s="477"/>
      <c r="R991" s="595"/>
      <c r="S991" s="348" t="s">
        <v>164</v>
      </c>
      <c r="T991" s="348">
        <f>IFERROR(VLOOKUP($S991,TABLAS!$A$10:$B$14,2,FALSE),0)</f>
        <v>1</v>
      </c>
      <c r="U991" s="477"/>
      <c r="V991" s="524"/>
      <c r="W991" s="524"/>
      <c r="X991" s="526"/>
      <c r="Y991" s="349">
        <v>52</v>
      </c>
      <c r="Z991" s="349"/>
      <c r="AA991" s="349"/>
      <c r="AB991" s="349"/>
      <c r="AC991" s="349"/>
      <c r="AD991" s="349"/>
      <c r="AE991" s="349"/>
      <c r="AF991" s="349"/>
      <c r="AG991" s="349"/>
      <c r="AH991" s="349"/>
      <c r="AI991" s="349"/>
      <c r="AJ991" s="349"/>
      <c r="AK991" s="349"/>
      <c r="AL991" s="349"/>
      <c r="AM991" s="349"/>
      <c r="AN991" s="349"/>
      <c r="AO991" s="350" t="str">
        <f>IFERROR(VLOOKUP(Y991,CONTROLES!$A$6:$Y$25,24,FALSE),"")</f>
        <v/>
      </c>
      <c r="AP991" s="350" t="str">
        <f>IFERROR(VLOOKUP(Z991,CONTROLES!$A$6:$Y$25,24,FALSE),"")</f>
        <v/>
      </c>
      <c r="AQ991" s="350" t="str">
        <f>IFERROR(VLOOKUP(AA991,CONTROLES!$A$6:$Y$25,24,FALSE),"")</f>
        <v/>
      </c>
      <c r="AR991" s="350" t="str">
        <f>IFERROR(VLOOKUP(AB991,CONTROLES!$A$6:$Y$25,24,FALSE),"")</f>
        <v/>
      </c>
      <c r="AS991" s="349" t="str">
        <f>IFERROR(VLOOKUP(Y991,CONTROLES!$A$6:$Y$25,5,FALSE),"")</f>
        <v/>
      </c>
      <c r="AT991" s="349" t="str">
        <f>IFERROR(VLOOKUP(Z991,CONTROLES!$A$6:$Y$25,5,FALSE),"")</f>
        <v/>
      </c>
      <c r="AU991" s="349" t="str">
        <f>IFERROR(VLOOKUP(AA991,CONTROLES!$A$6:$Y$25,5,FALSE),"")</f>
        <v/>
      </c>
      <c r="AV991" s="349" t="str">
        <f>IFERROR(VLOOKUP(AB991,CONTROLES!$A$6:$Y$25,5,FALSE),"")</f>
        <v/>
      </c>
      <c r="AW991" s="351">
        <f t="shared" si="334"/>
        <v>0</v>
      </c>
      <c r="AX991" s="351">
        <f t="shared" si="335"/>
        <v>0</v>
      </c>
      <c r="AY991" s="529"/>
      <c r="AZ991" s="460"/>
      <c r="BA991" s="457"/>
      <c r="BB991" s="458"/>
      <c r="BC991" s="460"/>
      <c r="BD991" s="462"/>
      <c r="BE991" s="526"/>
      <c r="BF991" s="619"/>
      <c r="BG991" s="620"/>
      <c r="BH991" s="492"/>
      <c r="BI991" s="530"/>
      <c r="BJ991" s="475"/>
      <c r="BK991" s="475"/>
    </row>
    <row r="992" spans="1:63" s="224" customFormat="1" x14ac:dyDescent="0.25">
      <c r="A992" s="564"/>
      <c r="B992" s="566"/>
      <c r="C992" s="595"/>
      <c r="D992" s="475"/>
      <c r="E992" s="481"/>
      <c r="F992" s="636"/>
      <c r="G992" s="636"/>
      <c r="H992" s="636"/>
      <c r="I992" s="481"/>
      <c r="J992" s="346">
        <v>10</v>
      </c>
      <c r="K992" s="347" t="s">
        <v>1079</v>
      </c>
      <c r="L992" s="595"/>
      <c r="M992" s="479"/>
      <c r="N992" s="487"/>
      <c r="O992" s="487"/>
      <c r="P992" s="477"/>
      <c r="Q992" s="477"/>
      <c r="R992" s="595"/>
      <c r="S992" s="348" t="s">
        <v>164</v>
      </c>
      <c r="T992" s="348">
        <f>IFERROR(VLOOKUP($S992,TABLAS!$A$10:$B$14,2,FALSE),0)</f>
        <v>1</v>
      </c>
      <c r="U992" s="477"/>
      <c r="V992" s="524"/>
      <c r="W992" s="524"/>
      <c r="X992" s="526"/>
      <c r="Y992" s="349">
        <v>52</v>
      </c>
      <c r="Z992" s="349"/>
      <c r="AA992" s="349"/>
      <c r="AB992" s="349"/>
      <c r="AC992" s="349"/>
      <c r="AD992" s="349"/>
      <c r="AE992" s="349"/>
      <c r="AF992" s="349"/>
      <c r="AG992" s="349"/>
      <c r="AH992" s="349"/>
      <c r="AI992" s="349"/>
      <c r="AJ992" s="349"/>
      <c r="AK992" s="349"/>
      <c r="AL992" s="349"/>
      <c r="AM992" s="349"/>
      <c r="AN992" s="349"/>
      <c r="AO992" s="350" t="str">
        <f>IFERROR(VLOOKUP(Y992,CONTROLES!$A$6:$Y$25,24,FALSE),"")</f>
        <v/>
      </c>
      <c r="AP992" s="350" t="str">
        <f>IFERROR(VLOOKUP(Z992,CONTROLES!$A$6:$Y$25,24,FALSE),"")</f>
        <v/>
      </c>
      <c r="AQ992" s="350" t="str">
        <f>IFERROR(VLOOKUP(AA992,CONTROLES!$A$6:$Y$25,24,FALSE),"")</f>
        <v/>
      </c>
      <c r="AR992" s="350" t="str">
        <f>IFERROR(VLOOKUP(AB992,CONTROLES!$A$6:$Y$25,24,FALSE),"")</f>
        <v/>
      </c>
      <c r="AS992" s="349" t="str">
        <f>IFERROR(VLOOKUP(Y992,CONTROLES!$A$6:$Y$25,5,FALSE),"")</f>
        <v/>
      </c>
      <c r="AT992" s="349" t="str">
        <f>IFERROR(VLOOKUP(Z992,CONTROLES!$A$6:$Y$25,5,FALSE),"")</f>
        <v/>
      </c>
      <c r="AU992" s="349" t="str">
        <f>IFERROR(VLOOKUP(AA992,CONTROLES!$A$6:$Y$25,5,FALSE),"")</f>
        <v/>
      </c>
      <c r="AV992" s="349" t="str">
        <f>IFERROR(VLOOKUP(AB992,CONTROLES!$A$6:$Y$25,5,FALSE),"")</f>
        <v/>
      </c>
      <c r="AW992" s="351">
        <f t="shared" si="334"/>
        <v>0</v>
      </c>
      <c r="AX992" s="351">
        <f t="shared" si="335"/>
        <v>0</v>
      </c>
      <c r="AY992" s="529"/>
      <c r="AZ992" s="460"/>
      <c r="BA992" s="457"/>
      <c r="BB992" s="458"/>
      <c r="BC992" s="460"/>
      <c r="BD992" s="462"/>
      <c r="BE992" s="526"/>
      <c r="BF992" s="619"/>
      <c r="BG992" s="620"/>
      <c r="BH992" s="492"/>
      <c r="BI992" s="530"/>
      <c r="BJ992" s="475"/>
      <c r="BK992" s="475"/>
    </row>
    <row r="993" spans="1:63" s="224" customFormat="1" x14ac:dyDescent="0.25">
      <c r="A993" s="564"/>
      <c r="B993" s="566"/>
      <c r="C993" s="595"/>
      <c r="D993" s="475"/>
      <c r="E993" s="481"/>
      <c r="F993" s="636"/>
      <c r="G993" s="636"/>
      <c r="H993" s="636"/>
      <c r="I993" s="481"/>
      <c r="J993" s="346">
        <v>11</v>
      </c>
      <c r="K993" s="347" t="s">
        <v>1080</v>
      </c>
      <c r="L993" s="595"/>
      <c r="M993" s="479"/>
      <c r="N993" s="487"/>
      <c r="O993" s="487"/>
      <c r="P993" s="477"/>
      <c r="Q993" s="477"/>
      <c r="R993" s="595"/>
      <c r="S993" s="348" t="s">
        <v>164</v>
      </c>
      <c r="T993" s="348">
        <f>IFERROR(VLOOKUP($S993,TABLAS!$A$10:$B$14,2,FALSE),0)</f>
        <v>1</v>
      </c>
      <c r="U993" s="477"/>
      <c r="V993" s="524"/>
      <c r="W993" s="524"/>
      <c r="X993" s="526"/>
      <c r="Y993" s="349">
        <v>27</v>
      </c>
      <c r="Z993" s="349"/>
      <c r="AA993" s="349"/>
      <c r="AB993" s="349"/>
      <c r="AC993" s="349"/>
      <c r="AD993" s="349"/>
      <c r="AE993" s="349"/>
      <c r="AF993" s="349"/>
      <c r="AG993" s="349"/>
      <c r="AH993" s="349"/>
      <c r="AI993" s="349"/>
      <c r="AJ993" s="349"/>
      <c r="AK993" s="349"/>
      <c r="AL993" s="349"/>
      <c r="AM993" s="349"/>
      <c r="AN993" s="349"/>
      <c r="AO993" s="350" t="str">
        <f>IFERROR(VLOOKUP(Y993,CONTROLES!$A$6:$Y$25,24,FALSE),"")</f>
        <v/>
      </c>
      <c r="AP993" s="350" t="str">
        <f>IFERROR(VLOOKUP(Z993,CONTROLES!$A$6:$Y$25,24,FALSE),"")</f>
        <v/>
      </c>
      <c r="AQ993" s="350" t="str">
        <f>IFERROR(VLOOKUP(AA993,CONTROLES!$A$6:$Y$25,24,FALSE),"")</f>
        <v/>
      </c>
      <c r="AR993" s="350" t="str">
        <f>IFERROR(VLOOKUP(AB993,CONTROLES!$A$6:$Y$25,24,FALSE),"")</f>
        <v/>
      </c>
      <c r="AS993" s="349" t="str">
        <f>IFERROR(VLOOKUP(Y993,CONTROLES!$A$6:$Y$25,5,FALSE),"")</f>
        <v/>
      </c>
      <c r="AT993" s="349" t="str">
        <f>IFERROR(VLOOKUP(Z993,CONTROLES!$A$6:$Y$25,5,FALSE),"")</f>
        <v/>
      </c>
      <c r="AU993" s="349" t="str">
        <f>IFERROR(VLOOKUP(AA993,CONTROLES!$A$6:$Y$25,5,FALSE),"")</f>
        <v/>
      </c>
      <c r="AV993" s="349" t="str">
        <f>IFERROR(VLOOKUP(AB993,CONTROLES!$A$6:$Y$25,5,FALSE),"")</f>
        <v/>
      </c>
      <c r="AW993" s="351">
        <f t="shared" si="334"/>
        <v>0</v>
      </c>
      <c r="AX993" s="351">
        <f t="shared" si="334"/>
        <v>0</v>
      </c>
      <c r="AY993" s="529"/>
      <c r="AZ993" s="460"/>
      <c r="BA993" s="457"/>
      <c r="BB993" s="458"/>
      <c r="BC993" s="460"/>
      <c r="BD993" s="462"/>
      <c r="BE993" s="526"/>
      <c r="BF993" s="619"/>
      <c r="BG993" s="620"/>
      <c r="BH993" s="492"/>
      <c r="BI993" s="530"/>
      <c r="BJ993" s="475"/>
      <c r="BK993" s="475"/>
    </row>
    <row r="994" spans="1:63" s="224" customFormat="1" x14ac:dyDescent="0.25">
      <c r="A994" s="564"/>
      <c r="B994" s="567"/>
      <c r="C994" s="595"/>
      <c r="D994" s="475"/>
      <c r="E994" s="482"/>
      <c r="F994" s="636"/>
      <c r="G994" s="636"/>
      <c r="H994" s="636"/>
      <c r="I994" s="482"/>
      <c r="J994" s="346">
        <v>12</v>
      </c>
      <c r="K994" s="347" t="s">
        <v>1081</v>
      </c>
      <c r="L994" s="595"/>
      <c r="M994" s="480"/>
      <c r="N994" s="488"/>
      <c r="O994" s="488"/>
      <c r="P994" s="477"/>
      <c r="Q994" s="477"/>
      <c r="R994" s="595"/>
      <c r="S994" s="348" t="s">
        <v>164</v>
      </c>
      <c r="T994" s="348">
        <f>IFERROR(VLOOKUP($S994,TABLAS!$A$10:$B$14,2,FALSE),0)</f>
        <v>1</v>
      </c>
      <c r="U994" s="477"/>
      <c r="V994" s="524"/>
      <c r="W994" s="524"/>
      <c r="X994" s="526"/>
      <c r="Y994" s="349">
        <v>108</v>
      </c>
      <c r="Z994" s="349"/>
      <c r="AA994" s="349"/>
      <c r="AB994" s="349"/>
      <c r="AC994" s="349"/>
      <c r="AD994" s="349"/>
      <c r="AE994" s="349"/>
      <c r="AF994" s="349"/>
      <c r="AG994" s="349"/>
      <c r="AH994" s="349"/>
      <c r="AI994" s="349"/>
      <c r="AJ994" s="349"/>
      <c r="AK994" s="349"/>
      <c r="AL994" s="349" t="str">
        <f>IFERROR(VLOOKUP(AB994,CONTROLES!$A$5:$Y$297,2,FALSE),"")</f>
        <v/>
      </c>
      <c r="AM994" s="349"/>
      <c r="AN994" s="349"/>
      <c r="AO994" s="350" t="str">
        <f>IFERROR(VLOOKUP(Y994,CONTROLES!$A$6:$Y$25,24,FALSE),"")</f>
        <v/>
      </c>
      <c r="AP994" s="350" t="str">
        <f>IFERROR(VLOOKUP(Z994,CONTROLES!$A$6:$Y$25,24,FALSE),"")</f>
        <v/>
      </c>
      <c r="AQ994" s="350" t="str">
        <f>IFERROR(VLOOKUP(AA994,CONTROLES!$A$6:$Y$25,24,FALSE),"")</f>
        <v/>
      </c>
      <c r="AR994" s="350" t="str">
        <f>IFERROR(VLOOKUP(AB994,CONTROLES!$A$6:$Y$25,24,FALSE),"")</f>
        <v/>
      </c>
      <c r="AS994" s="349" t="str">
        <f>IFERROR(VLOOKUP(Y994,CONTROLES!$A$6:$Y$25,5,FALSE),"")</f>
        <v/>
      </c>
      <c r="AT994" s="349" t="str">
        <f>IFERROR(VLOOKUP(Z994,CONTROLES!$A$6:$Y$25,5,FALSE),"")</f>
        <v/>
      </c>
      <c r="AU994" s="349" t="str">
        <f>IFERROR(VLOOKUP(AA994,CONTROLES!$A$6:$Y$25,5,FALSE),"")</f>
        <v/>
      </c>
      <c r="AV994" s="349" t="str">
        <f>IFERROR(VLOOKUP(AB994,CONTROLES!$A$6:$Y$25,5,FALSE),"")</f>
        <v/>
      </c>
      <c r="AW994" s="351">
        <f t="shared" si="334"/>
        <v>0</v>
      </c>
      <c r="AX994" s="351">
        <f t="shared" si="334"/>
        <v>0</v>
      </c>
      <c r="AY994" s="551"/>
      <c r="AZ994" s="460"/>
      <c r="BA994" s="552"/>
      <c r="BB994" s="458"/>
      <c r="BC994" s="460"/>
      <c r="BD994" s="462"/>
      <c r="BE994" s="526"/>
      <c r="BF994" s="630"/>
      <c r="BG994" s="620"/>
      <c r="BH994" s="554"/>
      <c r="BI994" s="530"/>
      <c r="BJ994" s="475"/>
      <c r="BK994" s="475"/>
    </row>
    <row r="995" spans="1:63" s="224" customFormat="1" x14ac:dyDescent="0.25">
      <c r="A995" s="564">
        <f>A984+1</f>
        <v>141</v>
      </c>
      <c r="B995" s="565" t="s">
        <v>1082</v>
      </c>
      <c r="C995" s="595" t="s">
        <v>1052</v>
      </c>
      <c r="D995" s="475" t="s">
        <v>1083</v>
      </c>
      <c r="E995" s="476" t="s">
        <v>1084</v>
      </c>
      <c r="F995" s="636" t="s">
        <v>132</v>
      </c>
      <c r="G995" s="466" t="s">
        <v>133</v>
      </c>
      <c r="H995" s="466" t="s">
        <v>134</v>
      </c>
      <c r="I995" s="476" t="s">
        <v>1085</v>
      </c>
      <c r="J995" s="346">
        <v>1</v>
      </c>
      <c r="K995" s="347" t="s">
        <v>1086</v>
      </c>
      <c r="L995" s="595" t="s">
        <v>1087</v>
      </c>
      <c r="M995" s="595" t="s">
        <v>199</v>
      </c>
      <c r="N995" s="622" t="s">
        <v>200</v>
      </c>
      <c r="O995" s="477" t="s">
        <v>162</v>
      </c>
      <c r="P995" s="477" t="s">
        <v>1058</v>
      </c>
      <c r="Q995" s="477" t="s">
        <v>314</v>
      </c>
      <c r="R995" s="595" t="s">
        <v>625</v>
      </c>
      <c r="S995" s="348" t="s">
        <v>146</v>
      </c>
      <c r="T995" s="348">
        <f>IFERROR(VLOOKUP($S995,TABLAS!$A$10:$B$14,2,FALSE),0)</f>
        <v>3</v>
      </c>
      <c r="U995" s="477" t="s">
        <v>211</v>
      </c>
      <c r="V995" s="524">
        <f>IFERROR(VLOOKUP($U995,#REF!,2,FALSE),0)</f>
        <v>0</v>
      </c>
      <c r="W995" s="524">
        <f>MAX($T995:$T1001)*V995</f>
        <v>0</v>
      </c>
      <c r="X995" s="526" t="b">
        <f>IF(OR(W995="11",W995="12",W995="21",W995="22",W995="31"),"BAJO",IF(OR(W995="13",W995="23",W995="32",W995="41"),"LEVE",IF(OR(W995="14",W995="15",W995="24",W995="33",W995="43",W995="42",W995="52",W995="51"),"MODERADO",IF(OR(W995="25",W995="34",W995="35",W995="44",W995="45",W995="53",W995="54",W995="55"),"IMPORTANTE"))))</f>
        <v>0</v>
      </c>
      <c r="Y995" s="349">
        <v>3</v>
      </c>
      <c r="Z995" s="349"/>
      <c r="AA995" s="349"/>
      <c r="AB995" s="349"/>
      <c r="AC995" s="349"/>
      <c r="AD995" s="349"/>
      <c r="AE995" s="349"/>
      <c r="AF995" s="349"/>
      <c r="AG995" s="349"/>
      <c r="AH995" s="349"/>
      <c r="AI995" s="349"/>
      <c r="AJ995" s="349"/>
      <c r="AK995" s="349"/>
      <c r="AL995" s="349" t="str">
        <f>IFERROR(VLOOKUP(AB995,CONTROLES!$A$5:$Y$297,2,FALSE),"")</f>
        <v/>
      </c>
      <c r="AM995" s="349"/>
      <c r="AN995" s="349"/>
      <c r="AO995" s="350">
        <f>IFERROR(VLOOKUP(Y995,CONTROLES!$A$6:$Y$25,24,FALSE),"")</f>
        <v>0.78</v>
      </c>
      <c r="AP995" s="350" t="str">
        <f>IFERROR(VLOOKUP(Z995,CONTROLES!$A$6:$Y$25,24,FALSE),"")</f>
        <v/>
      </c>
      <c r="AQ995" s="350" t="str">
        <f>IFERROR(VLOOKUP(AA995,CONTROLES!$A$6:$Y$25,24,FALSE),"")</f>
        <v/>
      </c>
      <c r="AR995" s="350" t="str">
        <f>IFERROR(VLOOKUP(AB995,CONTROLES!$A$6:$Y$25,24,FALSE),"")</f>
        <v/>
      </c>
      <c r="AS995" s="349" t="str">
        <f>IFERROR(VLOOKUP(Y995,CONTROLES!$A$6:$Y$25,5,FALSE),"")</f>
        <v>Probabilidad</v>
      </c>
      <c r="AT995" s="349" t="str">
        <f>IFERROR(VLOOKUP(Z995,CONTROLES!$A$6:$Y$25,5,FALSE),"")</f>
        <v/>
      </c>
      <c r="AU995" s="349" t="str">
        <f>IFERROR(VLOOKUP(AA995,CONTROLES!$A$6:$Y$25,5,FALSE),"")</f>
        <v/>
      </c>
      <c r="AV995" s="349" t="str">
        <f>IFERROR(VLOOKUP(AB995,CONTROLES!$A$6:$Y$25,5,FALSE),"")</f>
        <v/>
      </c>
      <c r="AW995" s="351">
        <f t="shared" ref="AW995:AX1058" si="336">IFERROR(AVERAGEIFS(AO995:AR995,AS995:AV995,"Probabilidad"),0)</f>
        <v>0.78</v>
      </c>
      <c r="AX995" s="351">
        <f t="shared" si="336"/>
        <v>0</v>
      </c>
      <c r="AY995" s="528" t="str">
        <f>IF(MAX(AX995:AX1001)&gt;MAX(BF995:BF1001),"Consecuencia",IF(MAX(AX995:AX1001)&gt;MAX(BF995:BF1001),"Probabilidad",""))</f>
        <v/>
      </c>
      <c r="AZ995" s="460">
        <f>IF(AY995="Probabilidad",MAX(BF995:BF1001),MAX(AX995:AX1001))</f>
        <v>0</v>
      </c>
      <c r="BA995" s="456" t="str" cm="1">
        <f t="array" ref="BA995">IF(OR(AY995="Consecuencia",AY995="Probabilidad"),IF(AZ995&lt;CONTROLES!$AA$16:$AB$16,IF(AND(AZ995&gt;=CONTROLES!$AA$15,AZ995&lt;CONTROLES!$AB$15),CONTROLES!$AC$15,IF(AND(AZ995&gt;=CONTROLES!$AA$14,AZ995&lt;CONTROLES!$AB$14),CONTROLES!$AC$14,IF(AND(AZ995&gt;=CONTROLES!$AA$13,AZ995&lt;CONTROLES!$AB$13),CONTROLES!$AC$13,IF(AND(AZ995&gt;=CONTROLES!$AA$12,AZ995&lt;=CONTROLES!$AB$12),CONTROLES!$AC$12))))),"")</f>
        <v/>
      </c>
      <c r="BB995" s="458" t="s">
        <v>144</v>
      </c>
      <c r="BC995" s="460">
        <f>VLOOKUP(BB995,TABLAS!$A$10:$B$14,2,FALSE)</f>
        <v>5</v>
      </c>
      <c r="BD995" s="462" t="s">
        <v>211</v>
      </c>
      <c r="BE995" s="526">
        <f>VLOOKUP(BD995,TABLAS!$A$2:$B$6,2,FALSE)</f>
        <v>2</v>
      </c>
      <c r="BF995" s="618" t="str">
        <f>BC995&amp;BE995</f>
        <v>52</v>
      </c>
      <c r="BG995" s="620" t="str">
        <f>IF(OR(BF995="11",BF995="12",BF995="21",BF995="22",BF995="31"),"BAJO",IF(OR(BF995="13",BF995="23",BF995="32",BF995="41"),"LEVE",IF(OR(BF995="14",BF995="15",BF995="24",BF995="33",BF995="43",BF995="42",BF995="52",BF995="51"),"MODERADO",IF(OR(BF995="25",BF995="34",BF995="35",BF995="44",BF995="45",BF995="53",BF995="54",BF995="55"),"IMPORTANTE",""))))</f>
        <v>MODERADO</v>
      </c>
      <c r="BH995" s="491" t="s">
        <v>148</v>
      </c>
      <c r="BI995" s="530" t="s">
        <v>189</v>
      </c>
      <c r="BJ995" s="475" t="str">
        <f>IF(BH995="SI","NO","SI")</f>
        <v>NO</v>
      </c>
      <c r="BK995" s="475"/>
    </row>
    <row r="996" spans="1:63" s="224" customFormat="1" x14ac:dyDescent="0.25">
      <c r="A996" s="564"/>
      <c r="B996" s="566"/>
      <c r="C996" s="595"/>
      <c r="D996" s="475"/>
      <c r="E996" s="481"/>
      <c r="F996" s="636"/>
      <c r="G996" s="467"/>
      <c r="H996" s="467"/>
      <c r="I996" s="481"/>
      <c r="J996" s="346"/>
      <c r="K996" s="347"/>
      <c r="L996" s="595"/>
      <c r="M996" s="595"/>
      <c r="N996" s="622"/>
      <c r="O996" s="477"/>
      <c r="P996" s="477"/>
      <c r="Q996" s="477"/>
      <c r="R996" s="595"/>
      <c r="S996" s="348"/>
      <c r="T996" s="348">
        <f>IFERROR(VLOOKUP($S996,TABLAS!$A$10:$B$14,2,FALSE),0)</f>
        <v>0</v>
      </c>
      <c r="U996" s="477"/>
      <c r="V996" s="524"/>
      <c r="W996" s="524"/>
      <c r="X996" s="526"/>
      <c r="Y996" s="349"/>
      <c r="Z996" s="349"/>
      <c r="AA996" s="349"/>
      <c r="AB996" s="349"/>
      <c r="AC996" s="349"/>
      <c r="AD996" s="349"/>
      <c r="AE996" s="349"/>
      <c r="AF996" s="349"/>
      <c r="AG996" s="349"/>
      <c r="AH996" s="349"/>
      <c r="AI996" s="349"/>
      <c r="AJ996" s="349"/>
      <c r="AK996" s="349"/>
      <c r="AL996" s="349" t="str">
        <f>IFERROR(VLOOKUP(AB996,CONTROLES!$A$5:$Y$297,2,FALSE),"")</f>
        <v/>
      </c>
      <c r="AM996" s="349"/>
      <c r="AN996" s="349"/>
      <c r="AO996" s="350" t="str">
        <f>IFERROR(VLOOKUP(Y996,CONTROLES!$A$6:$Y$25,24,FALSE),"")</f>
        <v/>
      </c>
      <c r="AP996" s="350" t="str">
        <f>IFERROR(VLOOKUP(Z996,CONTROLES!$A$6:$Y$25,24,FALSE),"")</f>
        <v/>
      </c>
      <c r="AQ996" s="350" t="str">
        <f>IFERROR(VLOOKUP(AA996,CONTROLES!$A$6:$Y$25,24,FALSE),"")</f>
        <v/>
      </c>
      <c r="AR996" s="350" t="str">
        <f>IFERROR(VLOOKUP(AB996,CONTROLES!$A$6:$Y$25,24,FALSE),"")</f>
        <v/>
      </c>
      <c r="AS996" s="349" t="str">
        <f>IFERROR(VLOOKUP(Y996,CONTROLES!$A$6:$Y$25,5,FALSE),"")</f>
        <v/>
      </c>
      <c r="AT996" s="349" t="str">
        <f>IFERROR(VLOOKUP(Z996,CONTROLES!$A$6:$Y$25,5,FALSE),"")</f>
        <v/>
      </c>
      <c r="AU996" s="349" t="str">
        <f>IFERROR(VLOOKUP(AA996,CONTROLES!$A$6:$Y$25,5,FALSE),"")</f>
        <v/>
      </c>
      <c r="AV996" s="349" t="str">
        <f>IFERROR(VLOOKUP(AB996,CONTROLES!$A$6:$Y$25,5,FALSE),"")</f>
        <v/>
      </c>
      <c r="AW996" s="351">
        <f t="shared" si="336"/>
        <v>0</v>
      </c>
      <c r="AX996" s="351">
        <f t="shared" si="336"/>
        <v>0</v>
      </c>
      <c r="AY996" s="529"/>
      <c r="AZ996" s="460"/>
      <c r="BA996" s="457"/>
      <c r="BB996" s="458"/>
      <c r="BC996" s="460"/>
      <c r="BD996" s="462"/>
      <c r="BE996" s="526"/>
      <c r="BF996" s="619"/>
      <c r="BG996" s="620"/>
      <c r="BH996" s="492"/>
      <c r="BI996" s="530"/>
      <c r="BJ996" s="475"/>
      <c r="BK996" s="475"/>
    </row>
    <row r="997" spans="1:63" s="224" customFormat="1" x14ac:dyDescent="0.25">
      <c r="A997" s="564"/>
      <c r="B997" s="566"/>
      <c r="C997" s="595"/>
      <c r="D997" s="475"/>
      <c r="E997" s="481"/>
      <c r="F997" s="636"/>
      <c r="G997" s="467"/>
      <c r="H997" s="467"/>
      <c r="I997" s="481"/>
      <c r="J997" s="346"/>
      <c r="K997" s="347"/>
      <c r="L997" s="595"/>
      <c r="M997" s="595"/>
      <c r="N997" s="622"/>
      <c r="O997" s="477"/>
      <c r="P997" s="477"/>
      <c r="Q997" s="477"/>
      <c r="R997" s="595"/>
      <c r="S997" s="348"/>
      <c r="T997" s="348">
        <f>IFERROR(VLOOKUP($S997,TABLAS!$A$10:$B$14,2,FALSE),0)</f>
        <v>0</v>
      </c>
      <c r="U997" s="477"/>
      <c r="V997" s="524"/>
      <c r="W997" s="524"/>
      <c r="X997" s="526"/>
      <c r="Y997" s="349"/>
      <c r="Z997" s="349"/>
      <c r="AA997" s="349"/>
      <c r="AB997" s="349"/>
      <c r="AC997" s="349"/>
      <c r="AD997" s="349"/>
      <c r="AE997" s="349"/>
      <c r="AF997" s="349"/>
      <c r="AG997" s="349"/>
      <c r="AH997" s="349"/>
      <c r="AI997" s="349"/>
      <c r="AJ997" s="349"/>
      <c r="AK997" s="349"/>
      <c r="AL997" s="349" t="str">
        <f>IFERROR(VLOOKUP(AB997,CONTROLES!$A$5:$Y$297,2,FALSE),"")</f>
        <v/>
      </c>
      <c r="AM997" s="349"/>
      <c r="AN997" s="349"/>
      <c r="AO997" s="350" t="str">
        <f>IFERROR(VLOOKUP(Y997,CONTROLES!$A$6:$Y$25,24,FALSE),"")</f>
        <v/>
      </c>
      <c r="AP997" s="350" t="str">
        <f>IFERROR(VLOOKUP(Z997,CONTROLES!$A$6:$Y$25,24,FALSE),"")</f>
        <v/>
      </c>
      <c r="AQ997" s="350" t="str">
        <f>IFERROR(VLOOKUP(AA997,CONTROLES!$A$6:$Y$25,24,FALSE),"")</f>
        <v/>
      </c>
      <c r="AR997" s="350" t="str">
        <f>IFERROR(VLOOKUP(AB997,CONTROLES!$A$6:$Y$25,24,FALSE),"")</f>
        <v/>
      </c>
      <c r="AS997" s="349" t="str">
        <f>IFERROR(VLOOKUP(Y997,CONTROLES!$A$6:$Y$25,5,FALSE),"")</f>
        <v/>
      </c>
      <c r="AT997" s="349" t="str">
        <f>IFERROR(VLOOKUP(Z997,CONTROLES!$A$6:$Y$25,5,FALSE),"")</f>
        <v/>
      </c>
      <c r="AU997" s="349" t="str">
        <f>IFERROR(VLOOKUP(AA997,CONTROLES!$A$6:$Y$25,5,FALSE),"")</f>
        <v/>
      </c>
      <c r="AV997" s="349" t="str">
        <f>IFERROR(VLOOKUP(AB997,CONTROLES!$A$6:$Y$25,5,FALSE),"")</f>
        <v/>
      </c>
      <c r="AW997" s="351">
        <f t="shared" si="336"/>
        <v>0</v>
      </c>
      <c r="AX997" s="351">
        <f t="shared" si="336"/>
        <v>0</v>
      </c>
      <c r="AY997" s="529"/>
      <c r="AZ997" s="460"/>
      <c r="BA997" s="457"/>
      <c r="BB997" s="458"/>
      <c r="BC997" s="460"/>
      <c r="BD997" s="462"/>
      <c r="BE997" s="526"/>
      <c r="BF997" s="619"/>
      <c r="BG997" s="620"/>
      <c r="BH997" s="492"/>
      <c r="BI997" s="530"/>
      <c r="BJ997" s="475"/>
      <c r="BK997" s="475"/>
    </row>
    <row r="998" spans="1:63" s="224" customFormat="1" x14ac:dyDescent="0.25">
      <c r="A998" s="564"/>
      <c r="B998" s="566"/>
      <c r="C998" s="595"/>
      <c r="D998" s="475"/>
      <c r="E998" s="481"/>
      <c r="F998" s="636"/>
      <c r="G998" s="467"/>
      <c r="H998" s="467"/>
      <c r="I998" s="481"/>
      <c r="J998" s="346"/>
      <c r="K998" s="347"/>
      <c r="L998" s="595"/>
      <c r="M998" s="595"/>
      <c r="N998" s="622"/>
      <c r="O998" s="477"/>
      <c r="P998" s="477"/>
      <c r="Q998" s="477"/>
      <c r="R998" s="595"/>
      <c r="S998" s="348"/>
      <c r="T998" s="348">
        <f>IFERROR(VLOOKUP($S998,TABLAS!$A$10:$B$14,2,FALSE),0)</f>
        <v>0</v>
      </c>
      <c r="U998" s="477"/>
      <c r="V998" s="524"/>
      <c r="W998" s="524"/>
      <c r="X998" s="526"/>
      <c r="Y998" s="349"/>
      <c r="Z998" s="349"/>
      <c r="AA998" s="349"/>
      <c r="AB998" s="349"/>
      <c r="AC998" s="349"/>
      <c r="AD998" s="349"/>
      <c r="AE998" s="349"/>
      <c r="AF998" s="349"/>
      <c r="AG998" s="349"/>
      <c r="AH998" s="349"/>
      <c r="AI998" s="349"/>
      <c r="AJ998" s="349"/>
      <c r="AK998" s="349"/>
      <c r="AL998" s="349" t="str">
        <f>IFERROR(VLOOKUP(AB998,CONTROLES!$A$5:$Y$297,2,FALSE),"")</f>
        <v/>
      </c>
      <c r="AM998" s="349"/>
      <c r="AN998" s="349"/>
      <c r="AO998" s="350" t="str">
        <f>IFERROR(VLOOKUP(Y998,CONTROLES!$A$6:$Y$25,24,FALSE),"")</f>
        <v/>
      </c>
      <c r="AP998" s="350" t="str">
        <f>IFERROR(VLOOKUP(Z998,CONTROLES!$A$6:$Y$25,24,FALSE),"")</f>
        <v/>
      </c>
      <c r="AQ998" s="350" t="str">
        <f>IFERROR(VLOOKUP(AA998,CONTROLES!$A$6:$Y$25,24,FALSE),"")</f>
        <v/>
      </c>
      <c r="AR998" s="350" t="str">
        <f>IFERROR(VLOOKUP(AB998,CONTROLES!$A$6:$Y$25,24,FALSE),"")</f>
        <v/>
      </c>
      <c r="AS998" s="349" t="str">
        <f>IFERROR(VLOOKUP(Y998,CONTROLES!$A$6:$Y$25,5,FALSE),"")</f>
        <v/>
      </c>
      <c r="AT998" s="349" t="str">
        <f>IFERROR(VLOOKUP(Z998,CONTROLES!$A$6:$Y$25,5,FALSE),"")</f>
        <v/>
      </c>
      <c r="AU998" s="349" t="str">
        <f>IFERROR(VLOOKUP(AA998,CONTROLES!$A$6:$Y$25,5,FALSE),"")</f>
        <v/>
      </c>
      <c r="AV998" s="349" t="str">
        <f>IFERROR(VLOOKUP(AB998,CONTROLES!$A$6:$Y$25,5,FALSE),"")</f>
        <v/>
      </c>
      <c r="AW998" s="351">
        <f t="shared" si="336"/>
        <v>0</v>
      </c>
      <c r="AX998" s="351">
        <f t="shared" si="336"/>
        <v>0</v>
      </c>
      <c r="AY998" s="529"/>
      <c r="AZ998" s="460"/>
      <c r="BA998" s="457"/>
      <c r="BB998" s="458"/>
      <c r="BC998" s="460"/>
      <c r="BD998" s="462"/>
      <c r="BE998" s="526"/>
      <c r="BF998" s="619"/>
      <c r="BG998" s="620"/>
      <c r="BH998" s="492"/>
      <c r="BI998" s="530"/>
      <c r="BJ998" s="475"/>
      <c r="BK998" s="475"/>
    </row>
    <row r="999" spans="1:63" s="224" customFormat="1" x14ac:dyDescent="0.25">
      <c r="A999" s="564"/>
      <c r="B999" s="566"/>
      <c r="C999" s="595"/>
      <c r="D999" s="475"/>
      <c r="E999" s="481"/>
      <c r="F999" s="636"/>
      <c r="G999" s="467"/>
      <c r="H999" s="467"/>
      <c r="I999" s="481"/>
      <c r="J999" s="346"/>
      <c r="K999" s="347"/>
      <c r="L999" s="595"/>
      <c r="M999" s="595"/>
      <c r="N999" s="622"/>
      <c r="O999" s="477"/>
      <c r="P999" s="477"/>
      <c r="Q999" s="477"/>
      <c r="R999" s="595"/>
      <c r="S999" s="348"/>
      <c r="T999" s="348">
        <f>IFERROR(VLOOKUP($S999,TABLAS!$A$10:$B$14,2,FALSE),0)</f>
        <v>0</v>
      </c>
      <c r="U999" s="477"/>
      <c r="V999" s="524"/>
      <c r="W999" s="524"/>
      <c r="X999" s="526"/>
      <c r="Y999" s="349"/>
      <c r="Z999" s="349"/>
      <c r="AA999" s="349"/>
      <c r="AB999" s="349"/>
      <c r="AC999" s="349"/>
      <c r="AD999" s="349"/>
      <c r="AE999" s="349"/>
      <c r="AF999" s="349"/>
      <c r="AG999" s="349"/>
      <c r="AH999" s="349"/>
      <c r="AI999" s="349"/>
      <c r="AJ999" s="349"/>
      <c r="AK999" s="349"/>
      <c r="AL999" s="349" t="str">
        <f>IFERROR(VLOOKUP(AB999,CONTROLES!$A$5:$Y$297,2,FALSE),"")</f>
        <v/>
      </c>
      <c r="AM999" s="349"/>
      <c r="AN999" s="349"/>
      <c r="AO999" s="350" t="str">
        <f>IFERROR(VLOOKUP(Y999,CONTROLES!$A$6:$Y$25,24,FALSE),"")</f>
        <v/>
      </c>
      <c r="AP999" s="350" t="str">
        <f>IFERROR(VLOOKUP(Z999,CONTROLES!$A$6:$Y$25,24,FALSE),"")</f>
        <v/>
      </c>
      <c r="AQ999" s="350" t="str">
        <f>IFERROR(VLOOKUP(AA999,CONTROLES!$A$6:$Y$25,24,FALSE),"")</f>
        <v/>
      </c>
      <c r="AR999" s="350" t="str">
        <f>IFERROR(VLOOKUP(AB999,CONTROLES!$A$6:$Y$25,24,FALSE),"")</f>
        <v/>
      </c>
      <c r="AS999" s="349" t="str">
        <f>IFERROR(VLOOKUP(Y999,CONTROLES!$A$6:$Y$25,5,FALSE),"")</f>
        <v/>
      </c>
      <c r="AT999" s="349" t="str">
        <f>IFERROR(VLOOKUP(Z999,CONTROLES!$A$6:$Y$25,5,FALSE),"")</f>
        <v/>
      </c>
      <c r="AU999" s="349" t="str">
        <f>IFERROR(VLOOKUP(AA999,CONTROLES!$A$6:$Y$25,5,FALSE),"")</f>
        <v/>
      </c>
      <c r="AV999" s="349" t="str">
        <f>IFERROR(VLOOKUP(AB999,CONTROLES!$A$6:$Y$25,5,FALSE),"")</f>
        <v/>
      </c>
      <c r="AW999" s="351">
        <f t="shared" si="336"/>
        <v>0</v>
      </c>
      <c r="AX999" s="351">
        <f t="shared" si="336"/>
        <v>0</v>
      </c>
      <c r="AY999" s="529"/>
      <c r="AZ999" s="460"/>
      <c r="BA999" s="457"/>
      <c r="BB999" s="458"/>
      <c r="BC999" s="460"/>
      <c r="BD999" s="462"/>
      <c r="BE999" s="526"/>
      <c r="BF999" s="619"/>
      <c r="BG999" s="620"/>
      <c r="BH999" s="492"/>
      <c r="BI999" s="530"/>
      <c r="BJ999" s="475"/>
      <c r="BK999" s="475"/>
    </row>
    <row r="1000" spans="1:63" s="224" customFormat="1" x14ac:dyDescent="0.25">
      <c r="A1000" s="564"/>
      <c r="B1000" s="566"/>
      <c r="C1000" s="595"/>
      <c r="D1000" s="475"/>
      <c r="E1000" s="481"/>
      <c r="F1000" s="636"/>
      <c r="G1000" s="467"/>
      <c r="H1000" s="467"/>
      <c r="I1000" s="481"/>
      <c r="J1000" s="346"/>
      <c r="K1000" s="347"/>
      <c r="L1000" s="595"/>
      <c r="M1000" s="595"/>
      <c r="N1000" s="622"/>
      <c r="O1000" s="477"/>
      <c r="P1000" s="477"/>
      <c r="Q1000" s="477"/>
      <c r="R1000" s="595"/>
      <c r="S1000" s="348"/>
      <c r="T1000" s="348">
        <f>IFERROR(VLOOKUP($S1000,TABLAS!$A$10:$B$14,2,FALSE),0)</f>
        <v>0</v>
      </c>
      <c r="U1000" s="477"/>
      <c r="V1000" s="524"/>
      <c r="W1000" s="524"/>
      <c r="X1000" s="526"/>
      <c r="Y1000" s="349"/>
      <c r="Z1000" s="349"/>
      <c r="AA1000" s="349"/>
      <c r="AB1000" s="349"/>
      <c r="AC1000" s="349"/>
      <c r="AD1000" s="349"/>
      <c r="AE1000" s="349"/>
      <c r="AF1000" s="349"/>
      <c r="AG1000" s="349"/>
      <c r="AH1000" s="349"/>
      <c r="AI1000" s="349"/>
      <c r="AJ1000" s="349"/>
      <c r="AK1000" s="349"/>
      <c r="AL1000" s="349" t="str">
        <f>IFERROR(VLOOKUP(AB1000,CONTROLES!$A$5:$Y$297,2,FALSE),"")</f>
        <v/>
      </c>
      <c r="AM1000" s="349"/>
      <c r="AN1000" s="349"/>
      <c r="AO1000" s="350" t="str">
        <f>IFERROR(VLOOKUP(Y1000,CONTROLES!$A$6:$Y$25,24,FALSE),"")</f>
        <v/>
      </c>
      <c r="AP1000" s="350" t="str">
        <f>IFERROR(VLOOKUP(Z1000,CONTROLES!$A$6:$Y$25,24,FALSE),"")</f>
        <v/>
      </c>
      <c r="AQ1000" s="350" t="str">
        <f>IFERROR(VLOOKUP(AA1000,CONTROLES!$A$6:$Y$25,24,FALSE),"")</f>
        <v/>
      </c>
      <c r="AR1000" s="350" t="str">
        <f>IFERROR(VLOOKUP(AB1000,CONTROLES!$A$6:$Y$25,24,FALSE),"")</f>
        <v/>
      </c>
      <c r="AS1000" s="349" t="str">
        <f>IFERROR(VLOOKUP(Y1000,CONTROLES!$A$6:$Y$25,5,FALSE),"")</f>
        <v/>
      </c>
      <c r="AT1000" s="349" t="str">
        <f>IFERROR(VLOOKUP(Z1000,CONTROLES!$A$6:$Y$25,5,FALSE),"")</f>
        <v/>
      </c>
      <c r="AU1000" s="349" t="str">
        <f>IFERROR(VLOOKUP(AA1000,CONTROLES!$A$6:$Y$25,5,FALSE),"")</f>
        <v/>
      </c>
      <c r="AV1000" s="349" t="str">
        <f>IFERROR(VLOOKUP(AB1000,CONTROLES!$A$6:$Y$25,5,FALSE),"")</f>
        <v/>
      </c>
      <c r="AW1000" s="351">
        <f t="shared" si="336"/>
        <v>0</v>
      </c>
      <c r="AX1000" s="351">
        <f t="shared" si="336"/>
        <v>0</v>
      </c>
      <c r="AY1000" s="529"/>
      <c r="AZ1000" s="460"/>
      <c r="BA1000" s="457"/>
      <c r="BB1000" s="458"/>
      <c r="BC1000" s="460"/>
      <c r="BD1000" s="462"/>
      <c r="BE1000" s="526"/>
      <c r="BF1000" s="619"/>
      <c r="BG1000" s="620"/>
      <c r="BH1000" s="492"/>
      <c r="BI1000" s="530"/>
      <c r="BJ1000" s="475"/>
      <c r="BK1000" s="475"/>
    </row>
    <row r="1001" spans="1:63" s="224" customFormat="1" x14ac:dyDescent="0.25">
      <c r="A1001" s="564"/>
      <c r="B1001" s="567"/>
      <c r="C1001" s="595"/>
      <c r="D1001" s="475"/>
      <c r="E1001" s="482"/>
      <c r="F1001" s="636"/>
      <c r="G1001" s="561"/>
      <c r="H1001" s="561"/>
      <c r="I1001" s="482"/>
      <c r="J1001" s="346"/>
      <c r="K1001" s="347"/>
      <c r="L1001" s="595"/>
      <c r="M1001" s="595"/>
      <c r="N1001" s="622"/>
      <c r="O1001" s="477"/>
      <c r="P1001" s="477"/>
      <c r="Q1001" s="477"/>
      <c r="R1001" s="595"/>
      <c r="S1001" s="348"/>
      <c r="T1001" s="348">
        <f>IFERROR(VLOOKUP($S1001,TABLAS!$A$10:$B$14,2,FALSE),0)</f>
        <v>0</v>
      </c>
      <c r="U1001" s="477"/>
      <c r="V1001" s="524"/>
      <c r="W1001" s="524"/>
      <c r="X1001" s="526"/>
      <c r="Y1001" s="349"/>
      <c r="Z1001" s="349"/>
      <c r="AA1001" s="349"/>
      <c r="AB1001" s="349"/>
      <c r="AC1001" s="349"/>
      <c r="AD1001" s="349"/>
      <c r="AE1001" s="349"/>
      <c r="AF1001" s="349"/>
      <c r="AG1001" s="349"/>
      <c r="AH1001" s="349"/>
      <c r="AI1001" s="349"/>
      <c r="AJ1001" s="349"/>
      <c r="AK1001" s="349"/>
      <c r="AL1001" s="349" t="str">
        <f>IFERROR(VLOOKUP(AB1001,CONTROLES!$A$5:$Y$297,2,FALSE),"")</f>
        <v/>
      </c>
      <c r="AM1001" s="349"/>
      <c r="AN1001" s="349"/>
      <c r="AO1001" s="350" t="str">
        <f>IFERROR(VLOOKUP(Y1001,CONTROLES!$A$6:$Y$25,24,FALSE),"")</f>
        <v/>
      </c>
      <c r="AP1001" s="350" t="str">
        <f>IFERROR(VLOOKUP(Z1001,CONTROLES!$A$6:$Y$25,24,FALSE),"")</f>
        <v/>
      </c>
      <c r="AQ1001" s="350" t="str">
        <f>IFERROR(VLOOKUP(AA1001,CONTROLES!$A$6:$Y$25,24,FALSE),"")</f>
        <v/>
      </c>
      <c r="AR1001" s="350" t="str">
        <f>IFERROR(VLOOKUP(AB1001,CONTROLES!$A$6:$Y$25,24,FALSE),"")</f>
        <v/>
      </c>
      <c r="AS1001" s="349" t="str">
        <f>IFERROR(VLOOKUP(Y1001,CONTROLES!$A$6:$Y$25,5,FALSE),"")</f>
        <v/>
      </c>
      <c r="AT1001" s="349" t="str">
        <f>IFERROR(VLOOKUP(Z1001,CONTROLES!$A$6:$Y$25,5,FALSE),"")</f>
        <v/>
      </c>
      <c r="AU1001" s="349" t="str">
        <f>IFERROR(VLOOKUP(AA1001,CONTROLES!$A$6:$Y$25,5,FALSE),"")</f>
        <v/>
      </c>
      <c r="AV1001" s="349" t="str">
        <f>IFERROR(VLOOKUP(AB1001,CONTROLES!$A$6:$Y$25,5,FALSE),"")</f>
        <v/>
      </c>
      <c r="AW1001" s="351">
        <f t="shared" si="336"/>
        <v>0</v>
      </c>
      <c r="AX1001" s="351">
        <f t="shared" si="336"/>
        <v>0</v>
      </c>
      <c r="AY1001" s="551"/>
      <c r="AZ1001" s="460"/>
      <c r="BA1001" s="552"/>
      <c r="BB1001" s="458"/>
      <c r="BC1001" s="460"/>
      <c r="BD1001" s="462"/>
      <c r="BE1001" s="526"/>
      <c r="BF1001" s="630"/>
      <c r="BG1001" s="620"/>
      <c r="BH1001" s="554"/>
      <c r="BI1001" s="530"/>
      <c r="BJ1001" s="475"/>
      <c r="BK1001" s="475"/>
    </row>
    <row r="1002" spans="1:63" s="224" customFormat="1" x14ac:dyDescent="0.25">
      <c r="A1002" s="564">
        <f>A995+1</f>
        <v>142</v>
      </c>
      <c r="B1002" s="565" t="s">
        <v>1088</v>
      </c>
      <c r="C1002" s="595" t="s">
        <v>1052</v>
      </c>
      <c r="D1002" s="475" t="s">
        <v>1089</v>
      </c>
      <c r="E1002" s="476" t="s">
        <v>1090</v>
      </c>
      <c r="F1002" s="636" t="s">
        <v>132</v>
      </c>
      <c r="G1002" s="466" t="s">
        <v>133</v>
      </c>
      <c r="H1002" s="466" t="s">
        <v>134</v>
      </c>
      <c r="I1002" s="476" t="s">
        <v>1091</v>
      </c>
      <c r="J1002" s="346">
        <v>1</v>
      </c>
      <c r="K1002" s="347" t="s">
        <v>1092</v>
      </c>
      <c r="L1002" s="595" t="s">
        <v>1093</v>
      </c>
      <c r="M1002" s="595" t="s">
        <v>138</v>
      </c>
      <c r="N1002" s="622" t="s">
        <v>139</v>
      </c>
      <c r="O1002" s="477" t="s">
        <v>140</v>
      </c>
      <c r="P1002" s="477" t="s">
        <v>1058</v>
      </c>
      <c r="Q1002" s="477" t="s">
        <v>1094</v>
      </c>
      <c r="R1002" s="595" t="s">
        <v>544</v>
      </c>
      <c r="S1002" s="348" t="s">
        <v>164</v>
      </c>
      <c r="T1002" s="348">
        <f>IFERROR(VLOOKUP($S1002,TABLAS!$A$10:$B$14,2,FALSE),0)</f>
        <v>1</v>
      </c>
      <c r="U1002" s="477" t="s">
        <v>147</v>
      </c>
      <c r="V1002" s="524">
        <f>IFERROR(VLOOKUP($U1002,#REF!,2,FALSE),0)</f>
        <v>0</v>
      </c>
      <c r="W1002" s="524">
        <f>MAX($T1002:$T1008)*V1002</f>
        <v>0</v>
      </c>
      <c r="X1002" s="526" t="b">
        <f>IF(OR(W1002="11",W1002="12",W1002="21",W1002="22",W1002="31"),"BAJO",IF(OR(W1002="13",W1002="23",W1002="32",W1002="41"),"LEVE",IF(OR(W1002="14",W1002="15",W1002="24",W1002="33",W1002="43",W1002="42",W1002="52",W1002="51"),"MODERADO",IF(OR(W1002="25",W1002="34",W1002="35",W1002="44",W1002="45",W1002="53",W1002="54",W1002="55"),"IMPORTANTE"))))</f>
        <v>0</v>
      </c>
      <c r="Y1002" s="349">
        <v>3</v>
      </c>
      <c r="Z1002" s="349"/>
      <c r="AA1002" s="349"/>
      <c r="AB1002" s="349"/>
      <c r="AC1002" s="349"/>
      <c r="AD1002" s="349"/>
      <c r="AE1002" s="349"/>
      <c r="AF1002" s="349"/>
      <c r="AG1002" s="349"/>
      <c r="AH1002" s="349"/>
      <c r="AI1002" s="349"/>
      <c r="AJ1002" s="349"/>
      <c r="AK1002" s="349"/>
      <c r="AL1002" s="349" t="str">
        <f>IFERROR(VLOOKUP(AB1002,CONTROLES!$A$5:$Y$297,2,FALSE),"")</f>
        <v/>
      </c>
      <c r="AM1002" s="349"/>
      <c r="AN1002" s="349"/>
      <c r="AO1002" s="350">
        <f>IFERROR(VLOOKUP(Y1002,CONTROLES!$A$6:$Y$25,24,FALSE),"")</f>
        <v>0.78</v>
      </c>
      <c r="AP1002" s="350" t="str">
        <f>IFERROR(VLOOKUP(Z1002,CONTROLES!$A$6:$Y$25,24,FALSE),"")</f>
        <v/>
      </c>
      <c r="AQ1002" s="350" t="str">
        <f>IFERROR(VLOOKUP(AA1002,CONTROLES!$A$6:$Y$25,24,FALSE),"")</f>
        <v/>
      </c>
      <c r="AR1002" s="350" t="str">
        <f>IFERROR(VLOOKUP(AB1002,CONTROLES!$A$6:$Y$25,24,FALSE),"")</f>
        <v/>
      </c>
      <c r="AS1002" s="349" t="str">
        <f>IFERROR(VLOOKUP(Y1002,CONTROLES!$A$6:$Y$25,5,FALSE),"")</f>
        <v>Probabilidad</v>
      </c>
      <c r="AT1002" s="349" t="str">
        <f>IFERROR(VLOOKUP(Z1002,CONTROLES!$A$6:$Y$25,5,FALSE),"")</f>
        <v/>
      </c>
      <c r="AU1002" s="349" t="str">
        <f>IFERROR(VLOOKUP(AA1002,CONTROLES!$A$6:$Y$25,5,FALSE),"")</f>
        <v/>
      </c>
      <c r="AV1002" s="349" t="str">
        <f>IFERROR(VLOOKUP(AB1002,CONTROLES!$A$6:$Y$25,5,FALSE),"")</f>
        <v/>
      </c>
      <c r="AW1002" s="351">
        <f t="shared" si="336"/>
        <v>0.78</v>
      </c>
      <c r="AX1002" s="351">
        <f t="shared" si="336"/>
        <v>0</v>
      </c>
      <c r="AY1002" s="528" t="str">
        <f>IF(MAX(AX1002:AX1008)&gt;MAX(BF1002:BF1008),"Consecuencia",IF(MAX(AX1002:AX1008)&gt;MAX(BF1002:BF1008),"Probabilidad",""))</f>
        <v/>
      </c>
      <c r="AZ1002" s="460">
        <f>IF(AY1002="Probabilidad",MAX(BF1002:BF1008),MAX(AX1002:AX1008))</f>
        <v>0</v>
      </c>
      <c r="BA1002" s="456" t="str" cm="1">
        <f t="array" ref="BA1002">IF(OR(AY1002="Consecuencia",AY1002="Probabilidad"),IF(AZ1002&lt;CONTROLES!$AA$16:$AB$16,IF(AND(AZ1002&gt;=CONTROLES!$AA$15,AZ1002&lt;CONTROLES!$AB$15),CONTROLES!$AC$15,IF(AND(AZ1002&gt;=CONTROLES!$AA$14,AZ1002&lt;CONTROLES!$AB$14),CONTROLES!$AC$14,IF(AND(AZ1002&gt;=CONTROLES!$AA$13,AZ1002&lt;CONTROLES!$AB$13),CONTROLES!$AC$13,IF(AND(AZ1002&gt;=CONTROLES!$AA$12,AZ1002&lt;=CONTROLES!$AB$12),CONTROLES!$AC$12))))),"")</f>
        <v/>
      </c>
      <c r="BB1002" s="458" t="s">
        <v>144</v>
      </c>
      <c r="BC1002" s="460">
        <f>VLOOKUP(BB1002,TABLAS!$A$10:$B$14,2,FALSE)</f>
        <v>5</v>
      </c>
      <c r="BD1002" s="462" t="s">
        <v>211</v>
      </c>
      <c r="BE1002" s="526">
        <f>VLOOKUP(BD1002,TABLAS!$A$2:$B$6,2,FALSE)</f>
        <v>2</v>
      </c>
      <c r="BF1002" s="618" t="str">
        <f>BC1002&amp;BE1002</f>
        <v>52</v>
      </c>
      <c r="BG1002" s="620" t="str">
        <f>IF(OR(BF1002="11",BF1002="12",BF1002="21",BF1002="22",BF1002="31"),"BAJO",IF(OR(BF1002="13",BF1002="23",BF1002="32",BF1002="41"),"LEVE",IF(OR(BF1002="14",BF1002="15",BF1002="24",BF1002="33",BF1002="43",BF1002="42",BF1002="52",BF1002="51"),"MODERADO",IF(OR(BF1002="25",BF1002="34",BF1002="35",BF1002="44",BF1002="45",BF1002="53",BF1002="54",BF1002="55"),"IMPORTANTE",""))))</f>
        <v>MODERADO</v>
      </c>
      <c r="BH1002" s="491" t="s">
        <v>148</v>
      </c>
      <c r="BI1002" s="530" t="s">
        <v>189</v>
      </c>
      <c r="BJ1002" s="475" t="str">
        <f>IF(BH1002="SI","NO","SI")</f>
        <v>NO</v>
      </c>
      <c r="BK1002" s="475"/>
    </row>
    <row r="1003" spans="1:63" s="224" customFormat="1" x14ac:dyDescent="0.25">
      <c r="A1003" s="564"/>
      <c r="B1003" s="566"/>
      <c r="C1003" s="595"/>
      <c r="D1003" s="475"/>
      <c r="E1003" s="481"/>
      <c r="F1003" s="636"/>
      <c r="G1003" s="467"/>
      <c r="H1003" s="467"/>
      <c r="I1003" s="481"/>
      <c r="J1003" s="346">
        <v>2</v>
      </c>
      <c r="K1003" s="347" t="s">
        <v>1095</v>
      </c>
      <c r="L1003" s="595"/>
      <c r="M1003" s="595"/>
      <c r="N1003" s="622"/>
      <c r="O1003" s="477"/>
      <c r="P1003" s="477"/>
      <c r="Q1003" s="477"/>
      <c r="R1003" s="595"/>
      <c r="S1003" s="348" t="s">
        <v>164</v>
      </c>
      <c r="T1003" s="348">
        <f>IFERROR(VLOOKUP($S1003,TABLAS!$A$10:$B$14,2,FALSE),0)</f>
        <v>1</v>
      </c>
      <c r="U1003" s="477"/>
      <c r="V1003" s="524"/>
      <c r="W1003" s="524"/>
      <c r="X1003" s="526"/>
      <c r="Y1003" s="349">
        <v>3</v>
      </c>
      <c r="Z1003" s="349"/>
      <c r="AA1003" s="349"/>
      <c r="AB1003" s="349"/>
      <c r="AC1003" s="349"/>
      <c r="AD1003" s="349"/>
      <c r="AE1003" s="349"/>
      <c r="AF1003" s="349"/>
      <c r="AG1003" s="349"/>
      <c r="AH1003" s="349"/>
      <c r="AI1003" s="349"/>
      <c r="AJ1003" s="349"/>
      <c r="AK1003" s="349"/>
      <c r="AL1003" s="349" t="str">
        <f>IFERROR(VLOOKUP(AB1003,CONTROLES!$A$5:$Y$297,2,FALSE),"")</f>
        <v/>
      </c>
      <c r="AM1003" s="349"/>
      <c r="AN1003" s="349"/>
      <c r="AO1003" s="350">
        <f>IFERROR(VLOOKUP(Y1003,CONTROLES!$A$6:$Y$25,24,FALSE),"")</f>
        <v>0.78</v>
      </c>
      <c r="AP1003" s="350" t="str">
        <f>IFERROR(VLOOKUP(Z1003,CONTROLES!$A$6:$Y$25,24,FALSE),"")</f>
        <v/>
      </c>
      <c r="AQ1003" s="350" t="str">
        <f>IFERROR(VLOOKUP(AA1003,CONTROLES!$A$6:$Y$25,24,FALSE),"")</f>
        <v/>
      </c>
      <c r="AR1003" s="350" t="str">
        <f>IFERROR(VLOOKUP(AB1003,CONTROLES!$A$6:$Y$25,24,FALSE),"")</f>
        <v/>
      </c>
      <c r="AS1003" s="349" t="str">
        <f>IFERROR(VLOOKUP(Y1003,CONTROLES!$A$6:$Y$25,5,FALSE),"")</f>
        <v>Probabilidad</v>
      </c>
      <c r="AT1003" s="349" t="str">
        <f>IFERROR(VLOOKUP(Z1003,CONTROLES!$A$6:$Y$25,5,FALSE),"")</f>
        <v/>
      </c>
      <c r="AU1003" s="349" t="str">
        <f>IFERROR(VLOOKUP(AA1003,CONTROLES!$A$6:$Y$25,5,FALSE),"")</f>
        <v/>
      </c>
      <c r="AV1003" s="349" t="str">
        <f>IFERROR(VLOOKUP(AB1003,CONTROLES!$A$6:$Y$25,5,FALSE),"")</f>
        <v/>
      </c>
      <c r="AW1003" s="351">
        <f t="shared" si="336"/>
        <v>0.78</v>
      </c>
      <c r="AX1003" s="351">
        <f t="shared" si="336"/>
        <v>0</v>
      </c>
      <c r="AY1003" s="529"/>
      <c r="AZ1003" s="460"/>
      <c r="BA1003" s="457"/>
      <c r="BB1003" s="458"/>
      <c r="BC1003" s="460"/>
      <c r="BD1003" s="462"/>
      <c r="BE1003" s="526"/>
      <c r="BF1003" s="619"/>
      <c r="BG1003" s="620"/>
      <c r="BH1003" s="492"/>
      <c r="BI1003" s="530"/>
      <c r="BJ1003" s="475"/>
      <c r="BK1003" s="475"/>
    </row>
    <row r="1004" spans="1:63" s="224" customFormat="1" x14ac:dyDescent="0.25">
      <c r="A1004" s="564"/>
      <c r="B1004" s="566"/>
      <c r="C1004" s="595"/>
      <c r="D1004" s="475"/>
      <c r="E1004" s="481"/>
      <c r="F1004" s="636"/>
      <c r="G1004" s="467"/>
      <c r="H1004" s="467"/>
      <c r="I1004" s="481"/>
      <c r="J1004" s="346"/>
      <c r="K1004" s="353"/>
      <c r="L1004" s="595"/>
      <c r="M1004" s="595"/>
      <c r="N1004" s="622"/>
      <c r="O1004" s="477"/>
      <c r="P1004" s="477"/>
      <c r="Q1004" s="477"/>
      <c r="R1004" s="595"/>
      <c r="S1004" s="348"/>
      <c r="T1004" s="348">
        <f>IFERROR(VLOOKUP($S1004,TABLAS!$A$10:$B$14,2,FALSE),0)</f>
        <v>0</v>
      </c>
      <c r="U1004" s="477"/>
      <c r="V1004" s="524"/>
      <c r="W1004" s="524"/>
      <c r="X1004" s="526"/>
      <c r="Y1004" s="349"/>
      <c r="Z1004" s="349"/>
      <c r="AA1004" s="349"/>
      <c r="AB1004" s="349"/>
      <c r="AC1004" s="349"/>
      <c r="AD1004" s="349"/>
      <c r="AE1004" s="349"/>
      <c r="AF1004" s="349"/>
      <c r="AG1004" s="349"/>
      <c r="AH1004" s="349"/>
      <c r="AI1004" s="349"/>
      <c r="AJ1004" s="349"/>
      <c r="AK1004" s="349"/>
      <c r="AL1004" s="349" t="str">
        <f>IFERROR(VLOOKUP(AB1004,CONTROLES!$A$5:$Y$297,2,FALSE),"")</f>
        <v/>
      </c>
      <c r="AM1004" s="349"/>
      <c r="AN1004" s="349"/>
      <c r="AO1004" s="350" t="str">
        <f>IFERROR(VLOOKUP(Y1004,CONTROLES!$A$6:$Y$25,24,FALSE),"")</f>
        <v/>
      </c>
      <c r="AP1004" s="350" t="str">
        <f>IFERROR(VLOOKUP(Z1004,CONTROLES!$A$6:$Y$25,24,FALSE),"")</f>
        <v/>
      </c>
      <c r="AQ1004" s="350" t="str">
        <f>IFERROR(VLOOKUP(AA1004,CONTROLES!$A$6:$Y$25,24,FALSE),"")</f>
        <v/>
      </c>
      <c r="AR1004" s="350" t="str">
        <f>IFERROR(VLOOKUP(AB1004,CONTROLES!$A$6:$Y$25,24,FALSE),"")</f>
        <v/>
      </c>
      <c r="AS1004" s="349" t="str">
        <f>IFERROR(VLOOKUP(Y1004,CONTROLES!$A$6:$Y$25,5,FALSE),"")</f>
        <v/>
      </c>
      <c r="AT1004" s="349" t="str">
        <f>IFERROR(VLOOKUP(Z1004,CONTROLES!$A$6:$Y$25,5,FALSE),"")</f>
        <v/>
      </c>
      <c r="AU1004" s="349" t="str">
        <f>IFERROR(VLOOKUP(AA1004,CONTROLES!$A$6:$Y$25,5,FALSE),"")</f>
        <v/>
      </c>
      <c r="AV1004" s="349" t="str">
        <f>IFERROR(VLOOKUP(AB1004,CONTROLES!$A$6:$Y$25,5,FALSE),"")</f>
        <v/>
      </c>
      <c r="AW1004" s="351">
        <f t="shared" si="336"/>
        <v>0</v>
      </c>
      <c r="AX1004" s="351">
        <f t="shared" si="336"/>
        <v>0</v>
      </c>
      <c r="AY1004" s="529"/>
      <c r="AZ1004" s="460"/>
      <c r="BA1004" s="457"/>
      <c r="BB1004" s="458"/>
      <c r="BC1004" s="460"/>
      <c r="BD1004" s="462"/>
      <c r="BE1004" s="526"/>
      <c r="BF1004" s="619"/>
      <c r="BG1004" s="620"/>
      <c r="BH1004" s="492"/>
      <c r="BI1004" s="530"/>
      <c r="BJ1004" s="475"/>
      <c r="BK1004" s="475"/>
    </row>
    <row r="1005" spans="1:63" s="224" customFormat="1" x14ac:dyDescent="0.25">
      <c r="A1005" s="564"/>
      <c r="B1005" s="566"/>
      <c r="C1005" s="595"/>
      <c r="D1005" s="475"/>
      <c r="E1005" s="481"/>
      <c r="F1005" s="636"/>
      <c r="G1005" s="467"/>
      <c r="H1005" s="467"/>
      <c r="I1005" s="481"/>
      <c r="J1005" s="346"/>
      <c r="K1005" s="347"/>
      <c r="L1005" s="595"/>
      <c r="M1005" s="595"/>
      <c r="N1005" s="622"/>
      <c r="O1005" s="477"/>
      <c r="P1005" s="477"/>
      <c r="Q1005" s="477"/>
      <c r="R1005" s="595"/>
      <c r="S1005" s="348"/>
      <c r="T1005" s="348">
        <f>IFERROR(VLOOKUP($S1005,TABLAS!$A$10:$B$14,2,FALSE),0)</f>
        <v>0</v>
      </c>
      <c r="U1005" s="477"/>
      <c r="V1005" s="524"/>
      <c r="W1005" s="524"/>
      <c r="X1005" s="526"/>
      <c r="Y1005" s="349"/>
      <c r="Z1005" s="349"/>
      <c r="AA1005" s="349"/>
      <c r="AB1005" s="349"/>
      <c r="AC1005" s="349"/>
      <c r="AD1005" s="349"/>
      <c r="AE1005" s="349"/>
      <c r="AF1005" s="349"/>
      <c r="AG1005" s="349"/>
      <c r="AH1005" s="349"/>
      <c r="AI1005" s="349"/>
      <c r="AJ1005" s="349"/>
      <c r="AK1005" s="349"/>
      <c r="AL1005" s="349" t="str">
        <f>IFERROR(VLOOKUP(AB1005,CONTROLES!$A$5:$Y$297,2,FALSE),"")</f>
        <v/>
      </c>
      <c r="AM1005" s="349"/>
      <c r="AN1005" s="349"/>
      <c r="AO1005" s="350" t="str">
        <f>IFERROR(VLOOKUP(Y1005,CONTROLES!$A$6:$Y$25,24,FALSE),"")</f>
        <v/>
      </c>
      <c r="AP1005" s="350" t="str">
        <f>IFERROR(VLOOKUP(Z1005,CONTROLES!$A$6:$Y$25,24,FALSE),"")</f>
        <v/>
      </c>
      <c r="AQ1005" s="350" t="str">
        <f>IFERROR(VLOOKUP(AA1005,CONTROLES!$A$6:$Y$25,24,FALSE),"")</f>
        <v/>
      </c>
      <c r="AR1005" s="350" t="str">
        <f>IFERROR(VLOOKUP(AB1005,CONTROLES!$A$6:$Y$25,24,FALSE),"")</f>
        <v/>
      </c>
      <c r="AS1005" s="349" t="str">
        <f>IFERROR(VLOOKUP(Y1005,CONTROLES!$A$6:$Y$25,5,FALSE),"")</f>
        <v/>
      </c>
      <c r="AT1005" s="349" t="str">
        <f>IFERROR(VLOOKUP(Z1005,CONTROLES!$A$6:$Y$25,5,FALSE),"")</f>
        <v/>
      </c>
      <c r="AU1005" s="349" t="str">
        <f>IFERROR(VLOOKUP(AA1005,CONTROLES!$A$6:$Y$25,5,FALSE),"")</f>
        <v/>
      </c>
      <c r="AV1005" s="349" t="str">
        <f>IFERROR(VLOOKUP(AB1005,CONTROLES!$A$6:$Y$25,5,FALSE),"")</f>
        <v/>
      </c>
      <c r="AW1005" s="351">
        <f t="shared" si="336"/>
        <v>0</v>
      </c>
      <c r="AX1005" s="351">
        <f t="shared" si="336"/>
        <v>0</v>
      </c>
      <c r="AY1005" s="529"/>
      <c r="AZ1005" s="460"/>
      <c r="BA1005" s="457"/>
      <c r="BB1005" s="458"/>
      <c r="BC1005" s="460"/>
      <c r="BD1005" s="462"/>
      <c r="BE1005" s="526"/>
      <c r="BF1005" s="619"/>
      <c r="BG1005" s="620"/>
      <c r="BH1005" s="492"/>
      <c r="BI1005" s="530"/>
      <c r="BJ1005" s="475"/>
      <c r="BK1005" s="475"/>
    </row>
    <row r="1006" spans="1:63" s="224" customFormat="1" x14ac:dyDescent="0.25">
      <c r="A1006" s="564"/>
      <c r="B1006" s="566"/>
      <c r="C1006" s="595"/>
      <c r="D1006" s="475"/>
      <c r="E1006" s="481"/>
      <c r="F1006" s="636"/>
      <c r="G1006" s="467"/>
      <c r="H1006" s="467"/>
      <c r="I1006" s="481"/>
      <c r="J1006" s="346"/>
      <c r="K1006" s="347"/>
      <c r="L1006" s="595"/>
      <c r="M1006" s="595"/>
      <c r="N1006" s="622"/>
      <c r="O1006" s="477"/>
      <c r="P1006" s="477"/>
      <c r="Q1006" s="477"/>
      <c r="R1006" s="595"/>
      <c r="S1006" s="348"/>
      <c r="T1006" s="348">
        <f>IFERROR(VLOOKUP($S1006,TABLAS!$A$10:$B$14,2,FALSE),0)</f>
        <v>0</v>
      </c>
      <c r="U1006" s="477"/>
      <c r="V1006" s="524"/>
      <c r="W1006" s="524"/>
      <c r="X1006" s="526"/>
      <c r="Y1006" s="349"/>
      <c r="Z1006" s="349"/>
      <c r="AA1006" s="349"/>
      <c r="AB1006" s="349"/>
      <c r="AC1006" s="349"/>
      <c r="AD1006" s="349"/>
      <c r="AE1006" s="349"/>
      <c r="AF1006" s="349"/>
      <c r="AG1006" s="349"/>
      <c r="AH1006" s="349"/>
      <c r="AI1006" s="349"/>
      <c r="AJ1006" s="349"/>
      <c r="AK1006" s="349"/>
      <c r="AL1006" s="349" t="str">
        <f>IFERROR(VLOOKUP(AB1006,CONTROLES!$A$5:$Y$297,2,FALSE),"")</f>
        <v/>
      </c>
      <c r="AM1006" s="349"/>
      <c r="AN1006" s="349"/>
      <c r="AO1006" s="350" t="str">
        <f>IFERROR(VLOOKUP(Y1006,CONTROLES!$A$6:$Y$25,24,FALSE),"")</f>
        <v/>
      </c>
      <c r="AP1006" s="350" t="str">
        <f>IFERROR(VLOOKUP(Z1006,CONTROLES!$A$6:$Y$25,24,FALSE),"")</f>
        <v/>
      </c>
      <c r="AQ1006" s="350" t="str">
        <f>IFERROR(VLOOKUP(AA1006,CONTROLES!$A$6:$Y$25,24,FALSE),"")</f>
        <v/>
      </c>
      <c r="AR1006" s="350" t="str">
        <f>IFERROR(VLOOKUP(AB1006,CONTROLES!$A$6:$Y$25,24,FALSE),"")</f>
        <v/>
      </c>
      <c r="AS1006" s="349" t="str">
        <f>IFERROR(VLOOKUP(Y1006,CONTROLES!$A$6:$Y$25,5,FALSE),"")</f>
        <v/>
      </c>
      <c r="AT1006" s="349" t="str">
        <f>IFERROR(VLOOKUP(Z1006,CONTROLES!$A$6:$Y$25,5,FALSE),"")</f>
        <v/>
      </c>
      <c r="AU1006" s="349" t="str">
        <f>IFERROR(VLOOKUP(AA1006,CONTROLES!$A$6:$Y$25,5,FALSE),"")</f>
        <v/>
      </c>
      <c r="AV1006" s="349" t="str">
        <f>IFERROR(VLOOKUP(AB1006,CONTROLES!$A$6:$Y$25,5,FALSE),"")</f>
        <v/>
      </c>
      <c r="AW1006" s="351">
        <f t="shared" si="336"/>
        <v>0</v>
      </c>
      <c r="AX1006" s="351">
        <f t="shared" si="336"/>
        <v>0</v>
      </c>
      <c r="AY1006" s="529"/>
      <c r="AZ1006" s="460"/>
      <c r="BA1006" s="457"/>
      <c r="BB1006" s="458"/>
      <c r="BC1006" s="460"/>
      <c r="BD1006" s="462"/>
      <c r="BE1006" s="526"/>
      <c r="BF1006" s="619"/>
      <c r="BG1006" s="620"/>
      <c r="BH1006" s="492"/>
      <c r="BI1006" s="530"/>
      <c r="BJ1006" s="475"/>
      <c r="BK1006" s="475"/>
    </row>
    <row r="1007" spans="1:63" s="224" customFormat="1" x14ac:dyDescent="0.25">
      <c r="A1007" s="564"/>
      <c r="B1007" s="566"/>
      <c r="C1007" s="595"/>
      <c r="D1007" s="475"/>
      <c r="E1007" s="481"/>
      <c r="F1007" s="636"/>
      <c r="G1007" s="467"/>
      <c r="H1007" s="467"/>
      <c r="I1007" s="481"/>
      <c r="J1007" s="346"/>
      <c r="K1007" s="347"/>
      <c r="L1007" s="595"/>
      <c r="M1007" s="595"/>
      <c r="N1007" s="622"/>
      <c r="O1007" s="477"/>
      <c r="P1007" s="477"/>
      <c r="Q1007" s="477"/>
      <c r="R1007" s="595"/>
      <c r="S1007" s="348"/>
      <c r="T1007" s="348">
        <f>IFERROR(VLOOKUP($S1007,TABLAS!$A$10:$B$14,2,FALSE),0)</f>
        <v>0</v>
      </c>
      <c r="U1007" s="477"/>
      <c r="V1007" s="524"/>
      <c r="W1007" s="524"/>
      <c r="X1007" s="526"/>
      <c r="Y1007" s="349"/>
      <c r="Z1007" s="349"/>
      <c r="AA1007" s="349"/>
      <c r="AB1007" s="349"/>
      <c r="AC1007" s="349"/>
      <c r="AD1007" s="349"/>
      <c r="AE1007" s="349"/>
      <c r="AF1007" s="349"/>
      <c r="AG1007" s="349"/>
      <c r="AH1007" s="349"/>
      <c r="AI1007" s="349"/>
      <c r="AJ1007" s="349"/>
      <c r="AK1007" s="349"/>
      <c r="AL1007" s="349" t="str">
        <f>IFERROR(VLOOKUP(AB1007,CONTROLES!$A$5:$Y$297,2,FALSE),"")</f>
        <v/>
      </c>
      <c r="AM1007" s="349"/>
      <c r="AN1007" s="349"/>
      <c r="AO1007" s="350" t="str">
        <f>IFERROR(VLOOKUP(Y1007,CONTROLES!$A$6:$Y$25,24,FALSE),"")</f>
        <v/>
      </c>
      <c r="AP1007" s="350" t="str">
        <f>IFERROR(VLOOKUP(Z1007,CONTROLES!$A$6:$Y$25,24,FALSE),"")</f>
        <v/>
      </c>
      <c r="AQ1007" s="350" t="str">
        <f>IFERROR(VLOOKUP(AA1007,CONTROLES!$A$6:$Y$25,24,FALSE),"")</f>
        <v/>
      </c>
      <c r="AR1007" s="350" t="str">
        <f>IFERROR(VLOOKUP(AB1007,CONTROLES!$A$6:$Y$25,24,FALSE),"")</f>
        <v/>
      </c>
      <c r="AS1007" s="349" t="str">
        <f>IFERROR(VLOOKUP(Y1007,CONTROLES!$A$6:$Y$25,5,FALSE),"")</f>
        <v/>
      </c>
      <c r="AT1007" s="349" t="str">
        <f>IFERROR(VLOOKUP(Z1007,CONTROLES!$A$6:$Y$25,5,FALSE),"")</f>
        <v/>
      </c>
      <c r="AU1007" s="349" t="str">
        <f>IFERROR(VLOOKUP(AA1007,CONTROLES!$A$6:$Y$25,5,FALSE),"")</f>
        <v/>
      </c>
      <c r="AV1007" s="349" t="str">
        <f>IFERROR(VLOOKUP(AB1007,CONTROLES!$A$6:$Y$25,5,FALSE),"")</f>
        <v/>
      </c>
      <c r="AW1007" s="351">
        <f t="shared" si="336"/>
        <v>0</v>
      </c>
      <c r="AX1007" s="351">
        <f t="shared" si="336"/>
        <v>0</v>
      </c>
      <c r="AY1007" s="529"/>
      <c r="AZ1007" s="460"/>
      <c r="BA1007" s="457"/>
      <c r="BB1007" s="458"/>
      <c r="BC1007" s="460"/>
      <c r="BD1007" s="462"/>
      <c r="BE1007" s="526"/>
      <c r="BF1007" s="619"/>
      <c r="BG1007" s="620"/>
      <c r="BH1007" s="492"/>
      <c r="BI1007" s="530"/>
      <c r="BJ1007" s="475"/>
      <c r="BK1007" s="475"/>
    </row>
    <row r="1008" spans="1:63" s="224" customFormat="1" x14ac:dyDescent="0.25">
      <c r="A1008" s="564"/>
      <c r="B1008" s="567"/>
      <c r="C1008" s="595"/>
      <c r="D1008" s="475"/>
      <c r="E1008" s="482"/>
      <c r="F1008" s="636"/>
      <c r="G1008" s="561"/>
      <c r="H1008" s="561"/>
      <c r="I1008" s="482"/>
      <c r="J1008" s="346"/>
      <c r="K1008" s="347"/>
      <c r="L1008" s="595"/>
      <c r="M1008" s="595"/>
      <c r="N1008" s="622"/>
      <c r="O1008" s="477"/>
      <c r="P1008" s="477"/>
      <c r="Q1008" s="477"/>
      <c r="R1008" s="595"/>
      <c r="S1008" s="348"/>
      <c r="T1008" s="348">
        <f>IFERROR(VLOOKUP($S1008,TABLAS!$A$10:$B$14,2,FALSE),0)</f>
        <v>0</v>
      </c>
      <c r="U1008" s="477"/>
      <c r="V1008" s="524"/>
      <c r="W1008" s="524"/>
      <c r="X1008" s="526"/>
      <c r="Y1008" s="349"/>
      <c r="Z1008" s="349"/>
      <c r="AA1008" s="349"/>
      <c r="AB1008" s="349"/>
      <c r="AC1008" s="349"/>
      <c r="AD1008" s="349"/>
      <c r="AE1008" s="349"/>
      <c r="AF1008" s="349"/>
      <c r="AG1008" s="349"/>
      <c r="AH1008" s="349"/>
      <c r="AI1008" s="349"/>
      <c r="AJ1008" s="349"/>
      <c r="AK1008" s="349"/>
      <c r="AL1008" s="349" t="str">
        <f>IFERROR(VLOOKUP(AB1008,CONTROLES!$A$5:$Y$297,2,FALSE),"")</f>
        <v/>
      </c>
      <c r="AM1008" s="349"/>
      <c r="AN1008" s="349"/>
      <c r="AO1008" s="350" t="str">
        <f>IFERROR(VLOOKUP(Y1008,CONTROLES!$A$6:$Y$25,24,FALSE),"")</f>
        <v/>
      </c>
      <c r="AP1008" s="350" t="str">
        <f>IFERROR(VLOOKUP(Z1008,CONTROLES!$A$6:$Y$25,24,FALSE),"")</f>
        <v/>
      </c>
      <c r="AQ1008" s="350" t="str">
        <f>IFERROR(VLOOKUP(AA1008,CONTROLES!$A$6:$Y$25,24,FALSE),"")</f>
        <v/>
      </c>
      <c r="AR1008" s="350" t="str">
        <f>IFERROR(VLOOKUP(AB1008,CONTROLES!$A$6:$Y$25,24,FALSE),"")</f>
        <v/>
      </c>
      <c r="AS1008" s="349" t="str">
        <f>IFERROR(VLOOKUP(Y1008,CONTROLES!$A$6:$Y$25,5,FALSE),"")</f>
        <v/>
      </c>
      <c r="AT1008" s="349" t="str">
        <f>IFERROR(VLOOKUP(Z1008,CONTROLES!$A$6:$Y$25,5,FALSE),"")</f>
        <v/>
      </c>
      <c r="AU1008" s="349" t="str">
        <f>IFERROR(VLOOKUP(AA1008,CONTROLES!$A$6:$Y$25,5,FALSE),"")</f>
        <v/>
      </c>
      <c r="AV1008" s="349" t="str">
        <f>IFERROR(VLOOKUP(AB1008,CONTROLES!$A$6:$Y$25,5,FALSE),"")</f>
        <v/>
      </c>
      <c r="AW1008" s="351">
        <f t="shared" si="336"/>
        <v>0</v>
      </c>
      <c r="AX1008" s="351">
        <f t="shared" si="336"/>
        <v>0</v>
      </c>
      <c r="AY1008" s="551"/>
      <c r="AZ1008" s="460"/>
      <c r="BA1008" s="552"/>
      <c r="BB1008" s="458"/>
      <c r="BC1008" s="460"/>
      <c r="BD1008" s="462"/>
      <c r="BE1008" s="526"/>
      <c r="BF1008" s="630"/>
      <c r="BG1008" s="620"/>
      <c r="BH1008" s="554"/>
      <c r="BI1008" s="530"/>
      <c r="BJ1008" s="475"/>
      <c r="BK1008" s="475"/>
    </row>
    <row r="1009" spans="1:63" s="224" customFormat="1" x14ac:dyDescent="0.25">
      <c r="A1009" s="564">
        <f>A1002+1</f>
        <v>143</v>
      </c>
      <c r="B1009" s="565" t="s">
        <v>1096</v>
      </c>
      <c r="C1009" s="595" t="s">
        <v>1052</v>
      </c>
      <c r="D1009" s="475" t="s">
        <v>1097</v>
      </c>
      <c r="E1009" s="476" t="s">
        <v>1098</v>
      </c>
      <c r="F1009" s="636" t="s">
        <v>132</v>
      </c>
      <c r="G1009" s="466" t="s">
        <v>133</v>
      </c>
      <c r="H1009" s="466" t="s">
        <v>134</v>
      </c>
      <c r="I1009" s="476" t="s">
        <v>1099</v>
      </c>
      <c r="J1009" s="346">
        <v>1</v>
      </c>
      <c r="K1009" s="347" t="s">
        <v>1100</v>
      </c>
      <c r="L1009" s="595" t="s">
        <v>1101</v>
      </c>
      <c r="M1009" s="595" t="s">
        <v>160</v>
      </c>
      <c r="N1009" s="477" t="s">
        <v>226</v>
      </c>
      <c r="O1009" s="477" t="s">
        <v>305</v>
      </c>
      <c r="P1009" s="477" t="s">
        <v>1058</v>
      </c>
      <c r="Q1009" s="477" t="s">
        <v>1094</v>
      </c>
      <c r="R1009" s="595" t="s">
        <v>297</v>
      </c>
      <c r="S1009" s="348" t="s">
        <v>169</v>
      </c>
      <c r="T1009" s="348">
        <f>IFERROR(VLOOKUP($S1009,TABLAS!$A$10:$B$14,2,FALSE),0)</f>
        <v>4</v>
      </c>
      <c r="U1009" s="477" t="s">
        <v>180</v>
      </c>
      <c r="V1009" s="524">
        <f>IFERROR(VLOOKUP($U1009,#REF!,2,FALSE),0)</f>
        <v>0</v>
      </c>
      <c r="W1009" s="524">
        <f>MAX($T1009:$T1015)*V1009</f>
        <v>0</v>
      </c>
      <c r="X1009" s="526" t="b">
        <f>IF(OR(W1009="11",W1009="12",W1009="21",W1009="22",W1009="31"),"BAJO",IF(OR(W1009="13",W1009="23",W1009="32",W1009="41"),"LEVE",IF(OR(W1009="14",W1009="15",W1009="24",W1009="33",W1009="43",W1009="42",W1009="52",W1009="51"),"MODERADO",IF(OR(W1009="25",W1009="34",W1009="35",W1009="44",W1009="45",W1009="53",W1009="54",W1009="55"),"IMPORTANTE"))))</f>
        <v>0</v>
      </c>
      <c r="Y1009" s="349">
        <v>3</v>
      </c>
      <c r="Z1009" s="349"/>
      <c r="AA1009" s="349"/>
      <c r="AB1009" s="349"/>
      <c r="AC1009" s="349"/>
      <c r="AD1009" s="349"/>
      <c r="AE1009" s="349"/>
      <c r="AF1009" s="349"/>
      <c r="AG1009" s="349"/>
      <c r="AH1009" s="349"/>
      <c r="AI1009" s="349"/>
      <c r="AJ1009" s="349"/>
      <c r="AK1009" s="349"/>
      <c r="AL1009" s="349" t="str">
        <f>IFERROR(VLOOKUP(AB1009,CONTROLES!$A$5:$Y$297,2,FALSE),"")</f>
        <v/>
      </c>
      <c r="AM1009" s="349"/>
      <c r="AN1009" s="349"/>
      <c r="AO1009" s="350">
        <f>IFERROR(VLOOKUP(Y1009,CONTROLES!$A$6:$Y$25,24,FALSE),"")</f>
        <v>0.78</v>
      </c>
      <c r="AP1009" s="350" t="str">
        <f>IFERROR(VLOOKUP(Z1009,CONTROLES!$A$6:$Y$25,24,FALSE),"")</f>
        <v/>
      </c>
      <c r="AQ1009" s="350" t="str">
        <f>IFERROR(VLOOKUP(AA1009,CONTROLES!$A$6:$Y$25,24,FALSE),"")</f>
        <v/>
      </c>
      <c r="AR1009" s="350" t="str">
        <f>IFERROR(VLOOKUP(AB1009,CONTROLES!$A$6:$Y$25,24,FALSE),"")</f>
        <v/>
      </c>
      <c r="AS1009" s="349" t="str">
        <f>IFERROR(VLOOKUP(Y1009,CONTROLES!$A$6:$Y$25,5,FALSE),"")</f>
        <v>Probabilidad</v>
      </c>
      <c r="AT1009" s="349" t="str">
        <f>IFERROR(VLOOKUP(Z1009,CONTROLES!$A$6:$Y$25,5,FALSE),"")</f>
        <v/>
      </c>
      <c r="AU1009" s="349" t="str">
        <f>IFERROR(VLOOKUP(AA1009,CONTROLES!$A$6:$Y$25,5,FALSE),"")</f>
        <v/>
      </c>
      <c r="AV1009" s="349" t="str">
        <f>IFERROR(VLOOKUP(AB1009,CONTROLES!$A$6:$Y$25,5,FALSE),"")</f>
        <v/>
      </c>
      <c r="AW1009" s="351">
        <f t="shared" si="336"/>
        <v>0.78</v>
      </c>
      <c r="AX1009" s="351">
        <f t="shared" si="336"/>
        <v>0</v>
      </c>
      <c r="AY1009" s="528" t="str">
        <f>IF(MAX(AX1009:AX1015)&gt;MAX(BF1009:BF1015),"Consecuencia",IF(MAX(AX1009:AX1015)&gt;MAX(BF1009:BF1015),"Probabilidad",""))</f>
        <v/>
      </c>
      <c r="AZ1009" s="460">
        <f>IF(AY1009="Probabilidad",MAX(BF1009:BF1015),MAX(AX1009:AX1015))</f>
        <v>0</v>
      </c>
      <c r="BA1009" s="456" t="str" cm="1">
        <f t="array" ref="BA1009">IF(OR(AY1009="Consecuencia",AY1009="Probabilidad"),IF(AZ1009&lt;CONTROLES!$AA$16:$AB$16,IF(AND(AZ1009&gt;=CONTROLES!$AA$15,AZ1009&lt;CONTROLES!$AB$15),CONTROLES!$AC$15,IF(AND(AZ1009&gt;=CONTROLES!$AA$14,AZ1009&lt;CONTROLES!$AB$14),CONTROLES!$AC$14,IF(AND(AZ1009&gt;=CONTROLES!$AA$13,AZ1009&lt;CONTROLES!$AB$13),CONTROLES!$AC$13,IF(AND(AZ1009&gt;=CONTROLES!$AA$12,AZ1009&lt;=CONTROLES!$AB$12),CONTROLES!$AC$12))))),"")</f>
        <v/>
      </c>
      <c r="BB1009" s="458" t="s">
        <v>144</v>
      </c>
      <c r="BC1009" s="460">
        <f>VLOOKUP(BB1009,TABLAS!$A$10:$B$14,2,FALSE)</f>
        <v>5</v>
      </c>
      <c r="BD1009" s="462" t="s">
        <v>211</v>
      </c>
      <c r="BE1009" s="526">
        <f>VLOOKUP(BD1009,TABLAS!$A$2:$B$6,2,FALSE)</f>
        <v>2</v>
      </c>
      <c r="BF1009" s="618" t="str">
        <f>BC1009&amp;BE1009</f>
        <v>52</v>
      </c>
      <c r="BG1009" s="620" t="str">
        <f>IF(OR(BF1009="11",BF1009="12",BF1009="21",BF1009="22",BF1009="31"),"BAJO",IF(OR(BF1009="13",BF1009="23",BF1009="32",BF1009="41"),"LEVE",IF(OR(BF1009="14",BF1009="15",BF1009="24",BF1009="33",BF1009="43",BF1009="42",BF1009="52",BF1009="51"),"MODERADO",IF(OR(BF1009="25",BF1009="34",BF1009="35",BF1009="44",BF1009="45",BF1009="53",BF1009="54",BF1009="55"),"IMPORTANTE",""))))</f>
        <v>MODERADO</v>
      </c>
      <c r="BH1009" s="491" t="s">
        <v>148</v>
      </c>
      <c r="BI1009" s="530" t="s">
        <v>189</v>
      </c>
      <c r="BJ1009" s="475" t="str">
        <f>IF(BH1009="SI","NO","SI")</f>
        <v>NO</v>
      </c>
      <c r="BK1009" s="475"/>
    </row>
    <row r="1010" spans="1:63" s="224" customFormat="1" x14ac:dyDescent="0.25">
      <c r="A1010" s="564"/>
      <c r="B1010" s="566"/>
      <c r="C1010" s="595"/>
      <c r="D1010" s="475"/>
      <c r="E1010" s="481"/>
      <c r="F1010" s="636"/>
      <c r="G1010" s="467"/>
      <c r="H1010" s="467"/>
      <c r="I1010" s="481"/>
      <c r="J1010" s="346">
        <v>2</v>
      </c>
      <c r="K1010" s="347" t="s">
        <v>1102</v>
      </c>
      <c r="L1010" s="595"/>
      <c r="M1010" s="595"/>
      <c r="N1010" s="477"/>
      <c r="O1010" s="477"/>
      <c r="P1010" s="477"/>
      <c r="Q1010" s="477"/>
      <c r="R1010" s="595"/>
      <c r="S1010" s="348" t="s">
        <v>180</v>
      </c>
      <c r="T1010" s="348">
        <f>IFERROR(VLOOKUP($S1010,TABLAS!$A$10:$B$14,2,FALSE),0)</f>
        <v>0</v>
      </c>
      <c r="U1010" s="477"/>
      <c r="V1010" s="524"/>
      <c r="W1010" s="524"/>
      <c r="X1010" s="526"/>
      <c r="Y1010" s="349">
        <v>3</v>
      </c>
      <c r="Z1010" s="349"/>
      <c r="AA1010" s="349"/>
      <c r="AB1010" s="349"/>
      <c r="AC1010" s="349"/>
      <c r="AD1010" s="349"/>
      <c r="AE1010" s="349"/>
      <c r="AF1010" s="349"/>
      <c r="AG1010" s="349"/>
      <c r="AH1010" s="349"/>
      <c r="AI1010" s="349"/>
      <c r="AJ1010" s="349"/>
      <c r="AK1010" s="349"/>
      <c r="AL1010" s="349" t="str">
        <f>IFERROR(VLOOKUP(AB1010,CONTROLES!$A$5:$Y$297,2,FALSE),"")</f>
        <v/>
      </c>
      <c r="AM1010" s="349"/>
      <c r="AN1010" s="349"/>
      <c r="AO1010" s="350">
        <f>IFERROR(VLOOKUP(Y1010,CONTROLES!$A$6:$Y$25,24,FALSE),"")</f>
        <v>0.78</v>
      </c>
      <c r="AP1010" s="350" t="str">
        <f>IFERROR(VLOOKUP(Z1010,CONTROLES!$A$6:$Y$25,24,FALSE),"")</f>
        <v/>
      </c>
      <c r="AQ1010" s="350" t="str">
        <f>IFERROR(VLOOKUP(AA1010,CONTROLES!$A$6:$Y$25,24,FALSE),"")</f>
        <v/>
      </c>
      <c r="AR1010" s="350" t="str">
        <f>IFERROR(VLOOKUP(AB1010,CONTROLES!$A$6:$Y$25,24,FALSE),"")</f>
        <v/>
      </c>
      <c r="AS1010" s="349" t="str">
        <f>IFERROR(VLOOKUP(Y1010,CONTROLES!$A$6:$Y$25,5,FALSE),"")</f>
        <v>Probabilidad</v>
      </c>
      <c r="AT1010" s="349" t="str">
        <f>IFERROR(VLOOKUP(Z1010,CONTROLES!$A$6:$Y$25,5,FALSE),"")</f>
        <v/>
      </c>
      <c r="AU1010" s="349" t="str">
        <f>IFERROR(VLOOKUP(AA1010,CONTROLES!$A$6:$Y$25,5,FALSE),"")</f>
        <v/>
      </c>
      <c r="AV1010" s="349" t="str">
        <f>IFERROR(VLOOKUP(AB1010,CONTROLES!$A$6:$Y$25,5,FALSE),"")</f>
        <v/>
      </c>
      <c r="AW1010" s="351">
        <f t="shared" si="336"/>
        <v>0.78</v>
      </c>
      <c r="AX1010" s="351">
        <f t="shared" si="336"/>
        <v>0</v>
      </c>
      <c r="AY1010" s="529"/>
      <c r="AZ1010" s="460"/>
      <c r="BA1010" s="457"/>
      <c r="BB1010" s="458"/>
      <c r="BC1010" s="460"/>
      <c r="BD1010" s="462"/>
      <c r="BE1010" s="526"/>
      <c r="BF1010" s="619"/>
      <c r="BG1010" s="620"/>
      <c r="BH1010" s="492"/>
      <c r="BI1010" s="530"/>
      <c r="BJ1010" s="475"/>
      <c r="BK1010" s="475"/>
    </row>
    <row r="1011" spans="1:63" s="224" customFormat="1" x14ac:dyDescent="0.25">
      <c r="A1011" s="564"/>
      <c r="B1011" s="566"/>
      <c r="C1011" s="595"/>
      <c r="D1011" s="475"/>
      <c r="E1011" s="481"/>
      <c r="F1011" s="636"/>
      <c r="G1011" s="467"/>
      <c r="H1011" s="467"/>
      <c r="I1011" s="481"/>
      <c r="J1011" s="346"/>
      <c r="K1011" s="347"/>
      <c r="L1011" s="595"/>
      <c r="M1011" s="595"/>
      <c r="N1011" s="477"/>
      <c r="O1011" s="477"/>
      <c r="P1011" s="477"/>
      <c r="Q1011" s="477"/>
      <c r="R1011" s="595"/>
      <c r="S1011" s="348"/>
      <c r="T1011" s="348">
        <f>IFERROR(VLOOKUP($S1011,TABLAS!$A$10:$B$14,2,FALSE),0)</f>
        <v>0</v>
      </c>
      <c r="U1011" s="477"/>
      <c r="V1011" s="524"/>
      <c r="W1011" s="524"/>
      <c r="X1011" s="526"/>
      <c r="Y1011" s="349"/>
      <c r="Z1011" s="349"/>
      <c r="AA1011" s="349"/>
      <c r="AB1011" s="349"/>
      <c r="AC1011" s="349"/>
      <c r="AD1011" s="349"/>
      <c r="AE1011" s="349"/>
      <c r="AF1011" s="349"/>
      <c r="AG1011" s="349"/>
      <c r="AH1011" s="349"/>
      <c r="AI1011" s="349"/>
      <c r="AJ1011" s="349"/>
      <c r="AK1011" s="349"/>
      <c r="AL1011" s="349" t="str">
        <f>IFERROR(VLOOKUP(AB1011,CONTROLES!$A$5:$Y$297,2,FALSE),"")</f>
        <v/>
      </c>
      <c r="AM1011" s="349"/>
      <c r="AN1011" s="349"/>
      <c r="AO1011" s="350" t="str">
        <f>IFERROR(VLOOKUP(Y1011,CONTROLES!$A$6:$Y$25,24,FALSE),"")</f>
        <v/>
      </c>
      <c r="AP1011" s="350" t="str">
        <f>IFERROR(VLOOKUP(Z1011,CONTROLES!$A$6:$Y$25,24,FALSE),"")</f>
        <v/>
      </c>
      <c r="AQ1011" s="350" t="str">
        <f>IFERROR(VLOOKUP(AA1011,CONTROLES!$A$6:$Y$25,24,FALSE),"")</f>
        <v/>
      </c>
      <c r="AR1011" s="350" t="str">
        <f>IFERROR(VLOOKUP(AB1011,CONTROLES!$A$6:$Y$25,24,FALSE),"")</f>
        <v/>
      </c>
      <c r="AS1011" s="349" t="str">
        <f>IFERROR(VLOOKUP(Y1011,CONTROLES!$A$6:$Y$25,5,FALSE),"")</f>
        <v/>
      </c>
      <c r="AT1011" s="349" t="str">
        <f>IFERROR(VLOOKUP(Z1011,CONTROLES!$A$6:$Y$25,5,FALSE),"")</f>
        <v/>
      </c>
      <c r="AU1011" s="349" t="str">
        <f>IFERROR(VLOOKUP(AA1011,CONTROLES!$A$6:$Y$25,5,FALSE),"")</f>
        <v/>
      </c>
      <c r="AV1011" s="349" t="str">
        <f>IFERROR(VLOOKUP(AB1011,CONTROLES!$A$6:$Y$25,5,FALSE),"")</f>
        <v/>
      </c>
      <c r="AW1011" s="351">
        <f t="shared" si="336"/>
        <v>0</v>
      </c>
      <c r="AX1011" s="351">
        <f t="shared" si="336"/>
        <v>0</v>
      </c>
      <c r="AY1011" s="529"/>
      <c r="AZ1011" s="460"/>
      <c r="BA1011" s="457"/>
      <c r="BB1011" s="458"/>
      <c r="BC1011" s="460"/>
      <c r="BD1011" s="462"/>
      <c r="BE1011" s="526"/>
      <c r="BF1011" s="619"/>
      <c r="BG1011" s="620"/>
      <c r="BH1011" s="492"/>
      <c r="BI1011" s="530"/>
      <c r="BJ1011" s="475"/>
      <c r="BK1011" s="475"/>
    </row>
    <row r="1012" spans="1:63" s="224" customFormat="1" x14ac:dyDescent="0.25">
      <c r="A1012" s="564"/>
      <c r="B1012" s="566"/>
      <c r="C1012" s="595"/>
      <c r="D1012" s="475"/>
      <c r="E1012" s="481"/>
      <c r="F1012" s="636"/>
      <c r="G1012" s="467"/>
      <c r="H1012" s="467"/>
      <c r="I1012" s="481"/>
      <c r="J1012" s="346"/>
      <c r="K1012" s="347"/>
      <c r="L1012" s="595"/>
      <c r="M1012" s="595"/>
      <c r="N1012" s="477"/>
      <c r="O1012" s="477"/>
      <c r="P1012" s="477"/>
      <c r="Q1012" s="477"/>
      <c r="R1012" s="595"/>
      <c r="S1012" s="348"/>
      <c r="T1012" s="348">
        <f>IFERROR(VLOOKUP($S1012,TABLAS!$A$10:$B$14,2,FALSE),0)</f>
        <v>0</v>
      </c>
      <c r="U1012" s="477"/>
      <c r="V1012" s="524"/>
      <c r="W1012" s="524"/>
      <c r="X1012" s="526"/>
      <c r="Y1012" s="349"/>
      <c r="Z1012" s="349"/>
      <c r="AA1012" s="349"/>
      <c r="AB1012" s="349"/>
      <c r="AC1012" s="349"/>
      <c r="AD1012" s="349"/>
      <c r="AE1012" s="349"/>
      <c r="AF1012" s="349"/>
      <c r="AG1012" s="349"/>
      <c r="AH1012" s="349"/>
      <c r="AI1012" s="349"/>
      <c r="AJ1012" s="349"/>
      <c r="AK1012" s="349"/>
      <c r="AL1012" s="349" t="str">
        <f>IFERROR(VLOOKUP(AB1012,CONTROLES!$A$5:$Y$297,2,FALSE),"")</f>
        <v/>
      </c>
      <c r="AM1012" s="349"/>
      <c r="AN1012" s="349"/>
      <c r="AO1012" s="350" t="str">
        <f>IFERROR(VLOOKUP(Y1012,CONTROLES!$A$6:$Y$25,24,FALSE),"")</f>
        <v/>
      </c>
      <c r="AP1012" s="350" t="str">
        <f>IFERROR(VLOOKUP(Z1012,CONTROLES!$A$6:$Y$25,24,FALSE),"")</f>
        <v/>
      </c>
      <c r="AQ1012" s="350" t="str">
        <f>IFERROR(VLOOKUP(AA1012,CONTROLES!$A$6:$Y$25,24,FALSE),"")</f>
        <v/>
      </c>
      <c r="AR1012" s="350" t="str">
        <f>IFERROR(VLOOKUP(AB1012,CONTROLES!$A$6:$Y$25,24,FALSE),"")</f>
        <v/>
      </c>
      <c r="AS1012" s="349" t="str">
        <f>IFERROR(VLOOKUP(Y1012,CONTROLES!$A$6:$Y$25,5,FALSE),"")</f>
        <v/>
      </c>
      <c r="AT1012" s="349" t="str">
        <f>IFERROR(VLOOKUP(Z1012,CONTROLES!$A$6:$Y$25,5,FALSE),"")</f>
        <v/>
      </c>
      <c r="AU1012" s="349" t="str">
        <f>IFERROR(VLOOKUP(AA1012,CONTROLES!$A$6:$Y$25,5,FALSE),"")</f>
        <v/>
      </c>
      <c r="AV1012" s="349" t="str">
        <f>IFERROR(VLOOKUP(AB1012,CONTROLES!$A$6:$Y$25,5,FALSE),"")</f>
        <v/>
      </c>
      <c r="AW1012" s="351">
        <f t="shared" si="336"/>
        <v>0</v>
      </c>
      <c r="AX1012" s="351">
        <f t="shared" si="336"/>
        <v>0</v>
      </c>
      <c r="AY1012" s="529"/>
      <c r="AZ1012" s="460"/>
      <c r="BA1012" s="457"/>
      <c r="BB1012" s="458"/>
      <c r="BC1012" s="460"/>
      <c r="BD1012" s="462"/>
      <c r="BE1012" s="526"/>
      <c r="BF1012" s="619"/>
      <c r="BG1012" s="620"/>
      <c r="BH1012" s="492"/>
      <c r="BI1012" s="530"/>
      <c r="BJ1012" s="475"/>
      <c r="BK1012" s="475"/>
    </row>
    <row r="1013" spans="1:63" s="224" customFormat="1" x14ac:dyDescent="0.25">
      <c r="A1013" s="564"/>
      <c r="B1013" s="566"/>
      <c r="C1013" s="595"/>
      <c r="D1013" s="475"/>
      <c r="E1013" s="481"/>
      <c r="F1013" s="636"/>
      <c r="G1013" s="467"/>
      <c r="H1013" s="467"/>
      <c r="I1013" s="481"/>
      <c r="J1013" s="346"/>
      <c r="K1013" s="347"/>
      <c r="L1013" s="595"/>
      <c r="M1013" s="595"/>
      <c r="N1013" s="477"/>
      <c r="O1013" s="477"/>
      <c r="P1013" s="477"/>
      <c r="Q1013" s="477"/>
      <c r="R1013" s="595"/>
      <c r="S1013" s="348"/>
      <c r="T1013" s="348">
        <f>IFERROR(VLOOKUP($S1013,TABLAS!$A$10:$B$14,2,FALSE),0)</f>
        <v>0</v>
      </c>
      <c r="U1013" s="477"/>
      <c r="V1013" s="524"/>
      <c r="W1013" s="524"/>
      <c r="X1013" s="526"/>
      <c r="Y1013" s="349"/>
      <c r="Z1013" s="349"/>
      <c r="AA1013" s="349"/>
      <c r="AB1013" s="349"/>
      <c r="AC1013" s="349"/>
      <c r="AD1013" s="349"/>
      <c r="AE1013" s="349"/>
      <c r="AF1013" s="349"/>
      <c r="AG1013" s="349"/>
      <c r="AH1013" s="349"/>
      <c r="AI1013" s="349"/>
      <c r="AJ1013" s="349"/>
      <c r="AK1013" s="349"/>
      <c r="AL1013" s="349" t="str">
        <f>IFERROR(VLOOKUP(AB1013,CONTROLES!$A$5:$Y$297,2,FALSE),"")</f>
        <v/>
      </c>
      <c r="AM1013" s="349"/>
      <c r="AN1013" s="349"/>
      <c r="AO1013" s="350" t="str">
        <f>IFERROR(VLOOKUP(Y1013,CONTROLES!$A$6:$Y$25,24,FALSE),"")</f>
        <v/>
      </c>
      <c r="AP1013" s="350" t="str">
        <f>IFERROR(VLOOKUP(Z1013,CONTROLES!$A$6:$Y$25,24,FALSE),"")</f>
        <v/>
      </c>
      <c r="AQ1013" s="350" t="str">
        <f>IFERROR(VLOOKUP(AA1013,CONTROLES!$A$6:$Y$25,24,FALSE),"")</f>
        <v/>
      </c>
      <c r="AR1013" s="350" t="str">
        <f>IFERROR(VLOOKUP(AB1013,CONTROLES!$A$6:$Y$25,24,FALSE),"")</f>
        <v/>
      </c>
      <c r="AS1013" s="349" t="str">
        <f>IFERROR(VLOOKUP(Y1013,CONTROLES!$A$6:$Y$25,5,FALSE),"")</f>
        <v/>
      </c>
      <c r="AT1013" s="349" t="str">
        <f>IFERROR(VLOOKUP(Z1013,CONTROLES!$A$6:$Y$25,5,FALSE),"")</f>
        <v/>
      </c>
      <c r="AU1013" s="349" t="str">
        <f>IFERROR(VLOOKUP(AA1013,CONTROLES!$A$6:$Y$25,5,FALSE),"")</f>
        <v/>
      </c>
      <c r="AV1013" s="349" t="str">
        <f>IFERROR(VLOOKUP(AB1013,CONTROLES!$A$6:$Y$25,5,FALSE),"")</f>
        <v/>
      </c>
      <c r="AW1013" s="351">
        <f t="shared" si="336"/>
        <v>0</v>
      </c>
      <c r="AX1013" s="351">
        <f t="shared" si="336"/>
        <v>0</v>
      </c>
      <c r="AY1013" s="529"/>
      <c r="AZ1013" s="460"/>
      <c r="BA1013" s="457"/>
      <c r="BB1013" s="458"/>
      <c r="BC1013" s="460"/>
      <c r="BD1013" s="462"/>
      <c r="BE1013" s="526"/>
      <c r="BF1013" s="619"/>
      <c r="BG1013" s="620"/>
      <c r="BH1013" s="492"/>
      <c r="BI1013" s="530"/>
      <c r="BJ1013" s="475"/>
      <c r="BK1013" s="475"/>
    </row>
    <row r="1014" spans="1:63" s="224" customFormat="1" x14ac:dyDescent="0.25">
      <c r="A1014" s="564"/>
      <c r="B1014" s="566"/>
      <c r="C1014" s="595"/>
      <c r="D1014" s="475"/>
      <c r="E1014" s="481"/>
      <c r="F1014" s="636"/>
      <c r="G1014" s="467"/>
      <c r="H1014" s="467"/>
      <c r="I1014" s="481"/>
      <c r="J1014" s="346"/>
      <c r="K1014" s="347"/>
      <c r="L1014" s="595"/>
      <c r="M1014" s="595"/>
      <c r="N1014" s="477"/>
      <c r="O1014" s="477"/>
      <c r="P1014" s="477"/>
      <c r="Q1014" s="477"/>
      <c r="R1014" s="595"/>
      <c r="S1014" s="348"/>
      <c r="T1014" s="348">
        <f>IFERROR(VLOOKUP($S1014,TABLAS!$A$10:$B$14,2,FALSE),0)</f>
        <v>0</v>
      </c>
      <c r="U1014" s="477"/>
      <c r="V1014" s="524"/>
      <c r="W1014" s="524"/>
      <c r="X1014" s="526"/>
      <c r="Y1014" s="349"/>
      <c r="Z1014" s="349"/>
      <c r="AA1014" s="349"/>
      <c r="AB1014" s="349"/>
      <c r="AC1014" s="349"/>
      <c r="AD1014" s="349"/>
      <c r="AE1014" s="349"/>
      <c r="AF1014" s="349"/>
      <c r="AG1014" s="349"/>
      <c r="AH1014" s="349"/>
      <c r="AI1014" s="349"/>
      <c r="AJ1014" s="349"/>
      <c r="AK1014" s="349"/>
      <c r="AL1014" s="349" t="str">
        <f>IFERROR(VLOOKUP(AB1014,CONTROLES!$A$5:$Y$297,2,FALSE),"")</f>
        <v/>
      </c>
      <c r="AM1014" s="349"/>
      <c r="AN1014" s="349"/>
      <c r="AO1014" s="350" t="str">
        <f>IFERROR(VLOOKUP(Y1014,CONTROLES!$A$6:$Y$25,24,FALSE),"")</f>
        <v/>
      </c>
      <c r="AP1014" s="350" t="str">
        <f>IFERROR(VLOOKUP(Z1014,CONTROLES!$A$6:$Y$25,24,FALSE),"")</f>
        <v/>
      </c>
      <c r="AQ1014" s="350" t="str">
        <f>IFERROR(VLOOKUP(AA1014,CONTROLES!$A$6:$Y$25,24,FALSE),"")</f>
        <v/>
      </c>
      <c r="AR1014" s="350" t="str">
        <f>IFERROR(VLOOKUP(AB1014,CONTROLES!$A$6:$Y$25,24,FALSE),"")</f>
        <v/>
      </c>
      <c r="AS1014" s="349" t="str">
        <f>IFERROR(VLOOKUP(Y1014,CONTROLES!$A$6:$Y$25,5,FALSE),"")</f>
        <v/>
      </c>
      <c r="AT1014" s="349" t="str">
        <f>IFERROR(VLOOKUP(Z1014,CONTROLES!$A$6:$Y$25,5,FALSE),"")</f>
        <v/>
      </c>
      <c r="AU1014" s="349" t="str">
        <f>IFERROR(VLOOKUP(AA1014,CONTROLES!$A$6:$Y$25,5,FALSE),"")</f>
        <v/>
      </c>
      <c r="AV1014" s="349" t="str">
        <f>IFERROR(VLOOKUP(AB1014,CONTROLES!$A$6:$Y$25,5,FALSE),"")</f>
        <v/>
      </c>
      <c r="AW1014" s="351">
        <f t="shared" si="336"/>
        <v>0</v>
      </c>
      <c r="AX1014" s="351">
        <f t="shared" si="336"/>
        <v>0</v>
      </c>
      <c r="AY1014" s="529"/>
      <c r="AZ1014" s="460"/>
      <c r="BA1014" s="457"/>
      <c r="BB1014" s="458"/>
      <c r="BC1014" s="460"/>
      <c r="BD1014" s="462"/>
      <c r="BE1014" s="526"/>
      <c r="BF1014" s="619"/>
      <c r="BG1014" s="620"/>
      <c r="BH1014" s="492"/>
      <c r="BI1014" s="530"/>
      <c r="BJ1014" s="475"/>
      <c r="BK1014" s="475"/>
    </row>
    <row r="1015" spans="1:63" s="224" customFormat="1" x14ac:dyDescent="0.25">
      <c r="A1015" s="564"/>
      <c r="B1015" s="567"/>
      <c r="C1015" s="595"/>
      <c r="D1015" s="475"/>
      <c r="E1015" s="482"/>
      <c r="F1015" s="636"/>
      <c r="G1015" s="561"/>
      <c r="H1015" s="561"/>
      <c r="I1015" s="482"/>
      <c r="J1015" s="346"/>
      <c r="K1015" s="347"/>
      <c r="L1015" s="595"/>
      <c r="M1015" s="595"/>
      <c r="N1015" s="477"/>
      <c r="O1015" s="477"/>
      <c r="P1015" s="477"/>
      <c r="Q1015" s="477"/>
      <c r="R1015" s="595"/>
      <c r="S1015" s="348"/>
      <c r="T1015" s="348">
        <f>IFERROR(VLOOKUP($S1015,TABLAS!$A$10:$B$14,2,FALSE),0)</f>
        <v>0</v>
      </c>
      <c r="U1015" s="477"/>
      <c r="V1015" s="524"/>
      <c r="W1015" s="524"/>
      <c r="X1015" s="526"/>
      <c r="Y1015" s="349"/>
      <c r="Z1015" s="349"/>
      <c r="AA1015" s="349"/>
      <c r="AB1015" s="349"/>
      <c r="AC1015" s="349"/>
      <c r="AD1015" s="349"/>
      <c r="AE1015" s="349"/>
      <c r="AF1015" s="349"/>
      <c r="AG1015" s="349"/>
      <c r="AH1015" s="349"/>
      <c r="AI1015" s="349"/>
      <c r="AJ1015" s="349"/>
      <c r="AK1015" s="349"/>
      <c r="AL1015" s="349" t="str">
        <f>IFERROR(VLOOKUP(AB1015,CONTROLES!$A$5:$Y$297,2,FALSE),"")</f>
        <v/>
      </c>
      <c r="AM1015" s="349"/>
      <c r="AN1015" s="349"/>
      <c r="AO1015" s="350" t="str">
        <f>IFERROR(VLOOKUP(Y1015,CONTROLES!$A$6:$Y$25,24,FALSE),"")</f>
        <v/>
      </c>
      <c r="AP1015" s="350" t="str">
        <f>IFERROR(VLOOKUP(Z1015,CONTROLES!$A$6:$Y$25,24,FALSE),"")</f>
        <v/>
      </c>
      <c r="AQ1015" s="350" t="str">
        <f>IFERROR(VLOOKUP(AA1015,CONTROLES!$A$6:$Y$25,24,FALSE),"")</f>
        <v/>
      </c>
      <c r="AR1015" s="350" t="str">
        <f>IFERROR(VLOOKUP(AB1015,CONTROLES!$A$6:$Y$25,24,FALSE),"")</f>
        <v/>
      </c>
      <c r="AS1015" s="349" t="str">
        <f>IFERROR(VLOOKUP(Y1015,CONTROLES!$A$6:$Y$25,5,FALSE),"")</f>
        <v/>
      </c>
      <c r="AT1015" s="349" t="str">
        <f>IFERROR(VLOOKUP(Z1015,CONTROLES!$A$6:$Y$25,5,FALSE),"")</f>
        <v/>
      </c>
      <c r="AU1015" s="349" t="str">
        <f>IFERROR(VLOOKUP(AA1015,CONTROLES!$A$6:$Y$25,5,FALSE),"")</f>
        <v/>
      </c>
      <c r="AV1015" s="349" t="str">
        <f>IFERROR(VLOOKUP(AB1015,CONTROLES!$A$6:$Y$25,5,FALSE),"")</f>
        <v/>
      </c>
      <c r="AW1015" s="351">
        <f t="shared" si="336"/>
        <v>0</v>
      </c>
      <c r="AX1015" s="351">
        <f t="shared" si="336"/>
        <v>0</v>
      </c>
      <c r="AY1015" s="551"/>
      <c r="AZ1015" s="460"/>
      <c r="BA1015" s="552"/>
      <c r="BB1015" s="458"/>
      <c r="BC1015" s="460"/>
      <c r="BD1015" s="462"/>
      <c r="BE1015" s="526"/>
      <c r="BF1015" s="630"/>
      <c r="BG1015" s="620"/>
      <c r="BH1015" s="554"/>
      <c r="BI1015" s="530"/>
      <c r="BJ1015" s="475"/>
      <c r="BK1015" s="475"/>
    </row>
    <row r="1016" spans="1:63" s="224" customFormat="1" ht="14.25" customHeight="1" x14ac:dyDescent="0.25">
      <c r="A1016" s="564">
        <f>A1009+1</f>
        <v>144</v>
      </c>
      <c r="B1016" s="565" t="s">
        <v>1103</v>
      </c>
      <c r="C1016" s="595" t="s">
        <v>1052</v>
      </c>
      <c r="D1016" s="475" t="s">
        <v>1104</v>
      </c>
      <c r="E1016" s="476" t="s">
        <v>1105</v>
      </c>
      <c r="F1016" s="636" t="s">
        <v>132</v>
      </c>
      <c r="G1016" s="466" t="s">
        <v>133</v>
      </c>
      <c r="H1016" s="466" t="s">
        <v>134</v>
      </c>
      <c r="I1016" s="476" t="s">
        <v>1106</v>
      </c>
      <c r="J1016" s="346">
        <v>1</v>
      </c>
      <c r="K1016" s="347" t="s">
        <v>1107</v>
      </c>
      <c r="L1016" s="595" t="s">
        <v>1108</v>
      </c>
      <c r="M1016" s="595" t="s">
        <v>160</v>
      </c>
      <c r="N1016" s="477" t="s">
        <v>226</v>
      </c>
      <c r="O1016" s="477" t="s">
        <v>305</v>
      </c>
      <c r="P1016" s="477" t="s">
        <v>1058</v>
      </c>
      <c r="Q1016" s="477" t="s">
        <v>1094</v>
      </c>
      <c r="R1016" s="595" t="s">
        <v>277</v>
      </c>
      <c r="S1016" s="348" t="s">
        <v>164</v>
      </c>
      <c r="T1016" s="348">
        <f>IFERROR(VLOOKUP($S1016,TABLAS!$A$10:$B$14,2,FALSE),0)</f>
        <v>1</v>
      </c>
      <c r="U1016" s="477" t="s">
        <v>147</v>
      </c>
      <c r="V1016" s="524">
        <f>IFERROR(VLOOKUP($U1016,#REF!,2,FALSE),0)</f>
        <v>0</v>
      </c>
      <c r="W1016" s="524">
        <f>MAX($T1016:$T1022)*V1016</f>
        <v>0</v>
      </c>
      <c r="X1016" s="526" t="b">
        <f>IF(OR(W1016="11",W1016="12",W1016="21",W1016="22",W1016="31"),"BAJO",IF(OR(W1016="13",W1016="23",W1016="32",W1016="41"),"LEVE",IF(OR(W1016="14",W1016="15",W1016="24",W1016="33",W1016="43",W1016="42",W1016="52",W1016="51"),"MODERADO",IF(OR(W1016="25",W1016="34",W1016="35",W1016="44",W1016="45",W1016="53",W1016="54",W1016="55"),"IMPORTANTE"))))</f>
        <v>0</v>
      </c>
      <c r="Y1016" s="349">
        <v>120</v>
      </c>
      <c r="Z1016" s="349"/>
      <c r="AA1016" s="349"/>
      <c r="AB1016" s="349"/>
      <c r="AC1016" s="349"/>
      <c r="AD1016" s="349"/>
      <c r="AE1016" s="349"/>
      <c r="AF1016" s="349"/>
      <c r="AG1016" s="349"/>
      <c r="AH1016" s="349"/>
      <c r="AI1016" s="349"/>
      <c r="AJ1016" s="349"/>
      <c r="AK1016" s="349"/>
      <c r="AL1016" s="349" t="str">
        <f>IFERROR(VLOOKUP(AB1016,CONTROLES!$A$5:$Y$297,2,FALSE),"")</f>
        <v/>
      </c>
      <c r="AM1016" s="349"/>
      <c r="AN1016" s="349"/>
      <c r="AO1016" s="350" t="str">
        <f>IFERROR(VLOOKUP(Y1016,CONTROLES!$A$6:$Y$25,24,FALSE),"")</f>
        <v/>
      </c>
      <c r="AP1016" s="350" t="str">
        <f>IFERROR(VLOOKUP(Z1016,CONTROLES!$A$6:$Y$25,24,FALSE),"")</f>
        <v/>
      </c>
      <c r="AQ1016" s="350" t="str">
        <f>IFERROR(VLOOKUP(AA1016,CONTROLES!$A$6:$Y$25,24,FALSE),"")</f>
        <v/>
      </c>
      <c r="AR1016" s="350" t="str">
        <f>IFERROR(VLOOKUP(AB1016,CONTROLES!$A$6:$Y$25,24,FALSE),"")</f>
        <v/>
      </c>
      <c r="AS1016" s="349" t="str">
        <f>IFERROR(VLOOKUP(Y1016,CONTROLES!$A$6:$Y$25,5,FALSE),"")</f>
        <v/>
      </c>
      <c r="AT1016" s="349" t="str">
        <f>IFERROR(VLOOKUP(Z1016,CONTROLES!$A$6:$Y$25,5,FALSE),"")</f>
        <v/>
      </c>
      <c r="AU1016" s="349" t="str">
        <f>IFERROR(VLOOKUP(AA1016,CONTROLES!$A$6:$Y$25,5,FALSE),"")</f>
        <v/>
      </c>
      <c r="AV1016" s="349" t="str">
        <f>IFERROR(VLOOKUP(AB1016,CONTROLES!$A$6:$Y$25,5,FALSE),"")</f>
        <v/>
      </c>
      <c r="AW1016" s="351">
        <f t="shared" si="336"/>
        <v>0</v>
      </c>
      <c r="AX1016" s="351">
        <f t="shared" si="336"/>
        <v>0</v>
      </c>
      <c r="AY1016" s="528" t="str">
        <f>IF(MAX(AX1016:AX1022)&gt;MAX(BF1016:BF1022),"Consecuencia",IF(MAX(AX1016:AX1022)&gt;MAX(BF1016:BF1022),"Probabilidad",""))</f>
        <v/>
      </c>
      <c r="AZ1016" s="460">
        <f>IF(AY1016="Probabilidad",MAX(BF1016:BF1022),MAX(AX1016:AX1022))</f>
        <v>0</v>
      </c>
      <c r="BA1016" s="456" t="str" cm="1">
        <f t="array" ref="BA1016">IF(OR(AY1016="Consecuencia",AY1016="Probabilidad"),IF(AZ1016&lt;CONTROLES!$AA$16:$AB$16,IF(AND(AZ1016&gt;=CONTROLES!$AA$15,AZ1016&lt;CONTROLES!$AB$15),CONTROLES!$AC$15,IF(AND(AZ1016&gt;=CONTROLES!$AA$14,AZ1016&lt;CONTROLES!$AB$14),CONTROLES!$AC$14,IF(AND(AZ1016&gt;=CONTROLES!$AA$13,AZ1016&lt;CONTROLES!$AB$13),CONTROLES!$AC$13,IF(AND(AZ1016&gt;=CONTROLES!$AA$12,AZ1016&lt;=CONTROLES!$AB$12),CONTROLES!$AC$12))))),"")</f>
        <v/>
      </c>
      <c r="BB1016" s="458" t="s">
        <v>144</v>
      </c>
      <c r="BC1016" s="460">
        <f>VLOOKUP(BB1016,TABLAS!$A$10:$B$14,2,FALSE)</f>
        <v>5</v>
      </c>
      <c r="BD1016" s="462" t="s">
        <v>211</v>
      </c>
      <c r="BE1016" s="526">
        <f>VLOOKUP(BD1016,TABLAS!$A$2:$B$6,2,FALSE)</f>
        <v>2</v>
      </c>
      <c r="BF1016" s="618" t="str">
        <f>BC1016&amp;BE1016</f>
        <v>52</v>
      </c>
      <c r="BG1016" s="620" t="str">
        <f>IF(OR(BF1016="11",BF1016="12",BF1016="21",BF1016="22",BF1016="31"),"BAJO",IF(OR(BF1016="13",BF1016="23",BF1016="32",BF1016="41"),"LEVE",IF(OR(BF1016="14",BF1016="15",BF1016="24",BF1016="33",BF1016="43",BF1016="42",BF1016="52",BF1016="51"),"MODERADO",IF(OR(BF1016="25",BF1016="34",BF1016="35",BF1016="44",BF1016="45",BF1016="53",BF1016="54",BF1016="55"),"IMPORTANTE",""))))</f>
        <v>MODERADO</v>
      </c>
      <c r="BH1016" s="491" t="s">
        <v>148</v>
      </c>
      <c r="BI1016" s="530" t="s">
        <v>189</v>
      </c>
      <c r="BJ1016" s="475" t="str">
        <f>IF(BH1016="SI","NO","SI")</f>
        <v>NO</v>
      </c>
      <c r="BK1016" s="475"/>
    </row>
    <row r="1017" spans="1:63" s="224" customFormat="1" x14ac:dyDescent="0.25">
      <c r="A1017" s="564"/>
      <c r="B1017" s="566"/>
      <c r="C1017" s="595"/>
      <c r="D1017" s="475"/>
      <c r="E1017" s="481"/>
      <c r="F1017" s="636"/>
      <c r="G1017" s="467"/>
      <c r="H1017" s="467"/>
      <c r="I1017" s="481"/>
      <c r="J1017" s="346">
        <v>2</v>
      </c>
      <c r="K1017" s="347" t="s">
        <v>1109</v>
      </c>
      <c r="L1017" s="595"/>
      <c r="M1017" s="595"/>
      <c r="N1017" s="477"/>
      <c r="O1017" s="477"/>
      <c r="P1017" s="477"/>
      <c r="Q1017" s="477"/>
      <c r="R1017" s="595"/>
      <c r="S1017" s="348" t="s">
        <v>169</v>
      </c>
      <c r="T1017" s="348">
        <f>IFERROR(VLOOKUP($S1017,TABLAS!$A$10:$B$14,2,FALSE),0)</f>
        <v>4</v>
      </c>
      <c r="U1017" s="477"/>
      <c r="V1017" s="524"/>
      <c r="W1017" s="524"/>
      <c r="X1017" s="526"/>
      <c r="Y1017" s="349"/>
      <c r="Z1017" s="349"/>
      <c r="AA1017" s="349"/>
      <c r="AB1017" s="349"/>
      <c r="AC1017" s="349"/>
      <c r="AD1017" s="349"/>
      <c r="AE1017" s="349"/>
      <c r="AF1017" s="349"/>
      <c r="AG1017" s="349"/>
      <c r="AH1017" s="349"/>
      <c r="AI1017" s="349"/>
      <c r="AJ1017" s="349"/>
      <c r="AK1017" s="349"/>
      <c r="AL1017" s="349" t="str">
        <f>IFERROR(VLOOKUP(AB1017,CONTROLES!$A$5:$Y$297,2,FALSE),"")</f>
        <v/>
      </c>
      <c r="AM1017" s="349"/>
      <c r="AN1017" s="349"/>
      <c r="AO1017" s="350" t="str">
        <f>IFERROR(VLOOKUP(Y1017,CONTROLES!$A$6:$Y$25,24,FALSE),"")</f>
        <v/>
      </c>
      <c r="AP1017" s="350" t="str">
        <f>IFERROR(VLOOKUP(Z1017,CONTROLES!$A$6:$Y$25,24,FALSE),"")</f>
        <v/>
      </c>
      <c r="AQ1017" s="350" t="str">
        <f>IFERROR(VLOOKUP(AA1017,CONTROLES!$A$6:$Y$25,24,FALSE),"")</f>
        <v/>
      </c>
      <c r="AR1017" s="350" t="str">
        <f>IFERROR(VLOOKUP(AB1017,CONTROLES!$A$6:$Y$25,24,FALSE),"")</f>
        <v/>
      </c>
      <c r="AS1017" s="349" t="str">
        <f>IFERROR(VLOOKUP(Y1017,CONTROLES!$A$6:$Y$25,5,FALSE),"")</f>
        <v/>
      </c>
      <c r="AT1017" s="349" t="str">
        <f>IFERROR(VLOOKUP(Z1017,CONTROLES!$A$6:$Y$25,5,FALSE),"")</f>
        <v/>
      </c>
      <c r="AU1017" s="349" t="str">
        <f>IFERROR(VLOOKUP(AA1017,CONTROLES!$A$6:$Y$25,5,FALSE),"")</f>
        <v/>
      </c>
      <c r="AV1017" s="349" t="str">
        <f>IFERROR(VLOOKUP(AB1017,CONTROLES!$A$6:$Y$25,5,FALSE),"")</f>
        <v/>
      </c>
      <c r="AW1017" s="351">
        <f t="shared" si="336"/>
        <v>0</v>
      </c>
      <c r="AX1017" s="351">
        <f t="shared" si="336"/>
        <v>0</v>
      </c>
      <c r="AY1017" s="529"/>
      <c r="AZ1017" s="460"/>
      <c r="BA1017" s="457"/>
      <c r="BB1017" s="458"/>
      <c r="BC1017" s="460"/>
      <c r="BD1017" s="462"/>
      <c r="BE1017" s="526"/>
      <c r="BF1017" s="619"/>
      <c r="BG1017" s="620"/>
      <c r="BH1017" s="492"/>
      <c r="BI1017" s="530"/>
      <c r="BJ1017" s="475"/>
      <c r="BK1017" s="475"/>
    </row>
    <row r="1018" spans="1:63" s="224" customFormat="1" x14ac:dyDescent="0.25">
      <c r="A1018" s="564"/>
      <c r="B1018" s="566"/>
      <c r="C1018" s="595"/>
      <c r="D1018" s="475"/>
      <c r="E1018" s="481"/>
      <c r="F1018" s="636"/>
      <c r="G1018" s="467"/>
      <c r="H1018" s="467"/>
      <c r="I1018" s="481"/>
      <c r="J1018" s="346">
        <v>3</v>
      </c>
      <c r="K1018" s="347" t="s">
        <v>1110</v>
      </c>
      <c r="L1018" s="595"/>
      <c r="M1018" s="595"/>
      <c r="N1018" s="477"/>
      <c r="O1018" s="477"/>
      <c r="P1018" s="477"/>
      <c r="Q1018" s="477"/>
      <c r="R1018" s="595"/>
      <c r="S1018" s="348" t="s">
        <v>164</v>
      </c>
      <c r="T1018" s="348">
        <f>IFERROR(VLOOKUP($S1018,TABLAS!$A$10:$B$14,2,FALSE),0)</f>
        <v>1</v>
      </c>
      <c r="U1018" s="477"/>
      <c r="V1018" s="524"/>
      <c r="W1018" s="524"/>
      <c r="X1018" s="526"/>
      <c r="Y1018" s="349"/>
      <c r="Z1018" s="349"/>
      <c r="AA1018" s="349"/>
      <c r="AB1018" s="349"/>
      <c r="AC1018" s="349"/>
      <c r="AD1018" s="349"/>
      <c r="AE1018" s="349"/>
      <c r="AF1018" s="349"/>
      <c r="AG1018" s="349"/>
      <c r="AH1018" s="349"/>
      <c r="AI1018" s="349"/>
      <c r="AJ1018" s="349"/>
      <c r="AK1018" s="349"/>
      <c r="AL1018" s="349" t="str">
        <f>IFERROR(VLOOKUP(AB1018,CONTROLES!$A$5:$Y$297,2,FALSE),"")</f>
        <v/>
      </c>
      <c r="AM1018" s="349"/>
      <c r="AN1018" s="349"/>
      <c r="AO1018" s="350" t="str">
        <f>IFERROR(VLOOKUP(Y1018,CONTROLES!$A$6:$Y$25,24,FALSE),"")</f>
        <v/>
      </c>
      <c r="AP1018" s="350" t="str">
        <f>IFERROR(VLOOKUP(Z1018,CONTROLES!$A$6:$Y$25,24,FALSE),"")</f>
        <v/>
      </c>
      <c r="AQ1018" s="350" t="str">
        <f>IFERROR(VLOOKUP(AA1018,CONTROLES!$A$6:$Y$25,24,FALSE),"")</f>
        <v/>
      </c>
      <c r="AR1018" s="350" t="str">
        <f>IFERROR(VLOOKUP(AB1018,CONTROLES!$A$6:$Y$25,24,FALSE),"")</f>
        <v/>
      </c>
      <c r="AS1018" s="349" t="str">
        <f>IFERROR(VLOOKUP(Y1018,CONTROLES!$A$6:$Y$25,5,FALSE),"")</f>
        <v/>
      </c>
      <c r="AT1018" s="349" t="str">
        <f>IFERROR(VLOOKUP(Z1018,CONTROLES!$A$6:$Y$25,5,FALSE),"")</f>
        <v/>
      </c>
      <c r="AU1018" s="349" t="str">
        <f>IFERROR(VLOOKUP(AA1018,CONTROLES!$A$6:$Y$25,5,FALSE),"")</f>
        <v/>
      </c>
      <c r="AV1018" s="349" t="str">
        <f>IFERROR(VLOOKUP(AB1018,CONTROLES!$A$6:$Y$25,5,FALSE),"")</f>
        <v/>
      </c>
      <c r="AW1018" s="351">
        <f t="shared" si="336"/>
        <v>0</v>
      </c>
      <c r="AX1018" s="351">
        <f t="shared" si="336"/>
        <v>0</v>
      </c>
      <c r="AY1018" s="529"/>
      <c r="AZ1018" s="460"/>
      <c r="BA1018" s="457"/>
      <c r="BB1018" s="458"/>
      <c r="BC1018" s="460"/>
      <c r="BD1018" s="462"/>
      <c r="BE1018" s="526"/>
      <c r="BF1018" s="619"/>
      <c r="BG1018" s="620"/>
      <c r="BH1018" s="492"/>
      <c r="BI1018" s="530"/>
      <c r="BJ1018" s="475"/>
      <c r="BK1018" s="475"/>
    </row>
    <row r="1019" spans="1:63" s="224" customFormat="1" x14ac:dyDescent="0.25">
      <c r="A1019" s="564"/>
      <c r="B1019" s="566"/>
      <c r="C1019" s="595"/>
      <c r="D1019" s="475"/>
      <c r="E1019" s="481"/>
      <c r="F1019" s="636"/>
      <c r="G1019" s="467"/>
      <c r="H1019" s="467"/>
      <c r="I1019" s="481"/>
      <c r="J1019" s="346"/>
      <c r="K1019" s="347"/>
      <c r="L1019" s="595"/>
      <c r="M1019" s="595"/>
      <c r="N1019" s="477"/>
      <c r="O1019" s="477"/>
      <c r="P1019" s="477"/>
      <c r="Q1019" s="477"/>
      <c r="R1019" s="595"/>
      <c r="S1019" s="348"/>
      <c r="T1019" s="348">
        <f>IFERROR(VLOOKUP($S1019,TABLAS!$A$10:$B$14,2,FALSE),0)</f>
        <v>0</v>
      </c>
      <c r="U1019" s="477"/>
      <c r="V1019" s="524"/>
      <c r="W1019" s="524"/>
      <c r="X1019" s="526"/>
      <c r="Y1019" s="349"/>
      <c r="Z1019" s="349"/>
      <c r="AA1019" s="349"/>
      <c r="AB1019" s="349"/>
      <c r="AC1019" s="349"/>
      <c r="AD1019" s="349"/>
      <c r="AE1019" s="349"/>
      <c r="AF1019" s="349"/>
      <c r="AG1019" s="349"/>
      <c r="AH1019" s="349"/>
      <c r="AI1019" s="349"/>
      <c r="AJ1019" s="349"/>
      <c r="AK1019" s="349"/>
      <c r="AL1019" s="349" t="str">
        <f>IFERROR(VLOOKUP(AB1019,CONTROLES!$A$5:$Y$297,2,FALSE),"")</f>
        <v/>
      </c>
      <c r="AM1019" s="349"/>
      <c r="AN1019" s="349"/>
      <c r="AO1019" s="350" t="str">
        <f>IFERROR(VLOOKUP(Y1019,CONTROLES!$A$6:$Y$25,24,FALSE),"")</f>
        <v/>
      </c>
      <c r="AP1019" s="350" t="str">
        <f>IFERROR(VLOOKUP(Z1019,CONTROLES!$A$6:$Y$25,24,FALSE),"")</f>
        <v/>
      </c>
      <c r="AQ1019" s="350" t="str">
        <f>IFERROR(VLOOKUP(AA1019,CONTROLES!$A$6:$Y$25,24,FALSE),"")</f>
        <v/>
      </c>
      <c r="AR1019" s="350" t="str">
        <f>IFERROR(VLOOKUP(AB1019,CONTROLES!$A$6:$Y$25,24,FALSE),"")</f>
        <v/>
      </c>
      <c r="AS1019" s="349" t="str">
        <f>IFERROR(VLOOKUP(Y1019,CONTROLES!$A$6:$Y$25,5,FALSE),"")</f>
        <v/>
      </c>
      <c r="AT1019" s="349" t="str">
        <f>IFERROR(VLOOKUP(Z1019,CONTROLES!$A$6:$Y$25,5,FALSE),"")</f>
        <v/>
      </c>
      <c r="AU1019" s="349" t="str">
        <f>IFERROR(VLOOKUP(AA1019,CONTROLES!$A$6:$Y$25,5,FALSE),"")</f>
        <v/>
      </c>
      <c r="AV1019" s="349" t="str">
        <f>IFERROR(VLOOKUP(AB1019,CONTROLES!$A$6:$Y$25,5,FALSE),"")</f>
        <v/>
      </c>
      <c r="AW1019" s="351">
        <f t="shared" si="336"/>
        <v>0</v>
      </c>
      <c r="AX1019" s="351">
        <f t="shared" si="336"/>
        <v>0</v>
      </c>
      <c r="AY1019" s="529"/>
      <c r="AZ1019" s="460"/>
      <c r="BA1019" s="457"/>
      <c r="BB1019" s="458"/>
      <c r="BC1019" s="460"/>
      <c r="BD1019" s="462"/>
      <c r="BE1019" s="526"/>
      <c r="BF1019" s="619"/>
      <c r="BG1019" s="620"/>
      <c r="BH1019" s="492"/>
      <c r="BI1019" s="530"/>
      <c r="BJ1019" s="475"/>
      <c r="BK1019" s="475"/>
    </row>
    <row r="1020" spans="1:63" s="224" customFormat="1" x14ac:dyDescent="0.25">
      <c r="A1020" s="564"/>
      <c r="B1020" s="566"/>
      <c r="C1020" s="595"/>
      <c r="D1020" s="475"/>
      <c r="E1020" s="481"/>
      <c r="F1020" s="636"/>
      <c r="G1020" s="467"/>
      <c r="H1020" s="467"/>
      <c r="I1020" s="481"/>
      <c r="J1020" s="346"/>
      <c r="K1020" s="347"/>
      <c r="L1020" s="595"/>
      <c r="M1020" s="595"/>
      <c r="N1020" s="477"/>
      <c r="O1020" s="477"/>
      <c r="P1020" s="477"/>
      <c r="Q1020" s="477"/>
      <c r="R1020" s="595"/>
      <c r="S1020" s="348"/>
      <c r="T1020" s="348">
        <f>IFERROR(VLOOKUP($S1020,TABLAS!$A$10:$B$14,2,FALSE),0)</f>
        <v>0</v>
      </c>
      <c r="U1020" s="477"/>
      <c r="V1020" s="524"/>
      <c r="W1020" s="524"/>
      <c r="X1020" s="526"/>
      <c r="Y1020" s="349"/>
      <c r="Z1020" s="349"/>
      <c r="AA1020" s="349"/>
      <c r="AB1020" s="349"/>
      <c r="AC1020" s="349"/>
      <c r="AD1020" s="349"/>
      <c r="AE1020" s="349"/>
      <c r="AF1020" s="349"/>
      <c r="AG1020" s="349"/>
      <c r="AH1020" s="349"/>
      <c r="AI1020" s="349"/>
      <c r="AJ1020" s="349"/>
      <c r="AK1020" s="349"/>
      <c r="AL1020" s="349" t="str">
        <f>IFERROR(VLOOKUP(AB1020,CONTROLES!$A$5:$Y$297,2,FALSE),"")</f>
        <v/>
      </c>
      <c r="AM1020" s="349"/>
      <c r="AN1020" s="349"/>
      <c r="AO1020" s="350" t="str">
        <f>IFERROR(VLOOKUP(Y1020,CONTROLES!$A$6:$Y$25,24,FALSE),"")</f>
        <v/>
      </c>
      <c r="AP1020" s="350" t="str">
        <f>IFERROR(VLOOKUP(Z1020,CONTROLES!$A$6:$Y$25,24,FALSE),"")</f>
        <v/>
      </c>
      <c r="AQ1020" s="350" t="str">
        <f>IFERROR(VLOOKUP(AA1020,CONTROLES!$A$6:$Y$25,24,FALSE),"")</f>
        <v/>
      </c>
      <c r="AR1020" s="350" t="str">
        <f>IFERROR(VLOOKUP(AB1020,CONTROLES!$A$6:$Y$25,24,FALSE),"")</f>
        <v/>
      </c>
      <c r="AS1020" s="349" t="str">
        <f>IFERROR(VLOOKUP(Y1020,CONTROLES!$A$6:$Y$25,5,FALSE),"")</f>
        <v/>
      </c>
      <c r="AT1020" s="349" t="str">
        <f>IFERROR(VLOOKUP(Z1020,CONTROLES!$A$6:$Y$25,5,FALSE),"")</f>
        <v/>
      </c>
      <c r="AU1020" s="349" t="str">
        <f>IFERROR(VLOOKUP(AA1020,CONTROLES!$A$6:$Y$25,5,FALSE),"")</f>
        <v/>
      </c>
      <c r="AV1020" s="349" t="str">
        <f>IFERROR(VLOOKUP(AB1020,CONTROLES!$A$6:$Y$25,5,FALSE),"")</f>
        <v/>
      </c>
      <c r="AW1020" s="351">
        <f t="shared" si="336"/>
        <v>0</v>
      </c>
      <c r="AX1020" s="351">
        <f t="shared" si="336"/>
        <v>0</v>
      </c>
      <c r="AY1020" s="529"/>
      <c r="AZ1020" s="460"/>
      <c r="BA1020" s="457"/>
      <c r="BB1020" s="458"/>
      <c r="BC1020" s="460"/>
      <c r="BD1020" s="462"/>
      <c r="BE1020" s="526"/>
      <c r="BF1020" s="619"/>
      <c r="BG1020" s="620"/>
      <c r="BH1020" s="492"/>
      <c r="BI1020" s="530"/>
      <c r="BJ1020" s="475"/>
      <c r="BK1020" s="475"/>
    </row>
    <row r="1021" spans="1:63" s="224" customFormat="1" x14ac:dyDescent="0.25">
      <c r="A1021" s="564"/>
      <c r="B1021" s="566"/>
      <c r="C1021" s="595"/>
      <c r="D1021" s="475"/>
      <c r="E1021" s="481"/>
      <c r="F1021" s="636"/>
      <c r="G1021" s="467"/>
      <c r="H1021" s="467"/>
      <c r="I1021" s="481"/>
      <c r="J1021" s="346"/>
      <c r="K1021" s="347"/>
      <c r="L1021" s="595"/>
      <c r="M1021" s="595"/>
      <c r="N1021" s="477"/>
      <c r="O1021" s="477"/>
      <c r="P1021" s="477"/>
      <c r="Q1021" s="477"/>
      <c r="R1021" s="595"/>
      <c r="S1021" s="348"/>
      <c r="T1021" s="348">
        <f>IFERROR(VLOOKUP($S1021,TABLAS!$A$10:$B$14,2,FALSE),0)</f>
        <v>0</v>
      </c>
      <c r="U1021" s="477"/>
      <c r="V1021" s="524"/>
      <c r="W1021" s="524"/>
      <c r="X1021" s="526"/>
      <c r="Y1021" s="349"/>
      <c r="Z1021" s="349"/>
      <c r="AA1021" s="349"/>
      <c r="AB1021" s="349"/>
      <c r="AC1021" s="349"/>
      <c r="AD1021" s="349"/>
      <c r="AE1021" s="349"/>
      <c r="AF1021" s="349"/>
      <c r="AG1021" s="349"/>
      <c r="AH1021" s="349"/>
      <c r="AI1021" s="349"/>
      <c r="AJ1021" s="349"/>
      <c r="AK1021" s="349"/>
      <c r="AL1021" s="349" t="str">
        <f>IFERROR(VLOOKUP(AB1021,CONTROLES!$A$5:$Y$297,2,FALSE),"")</f>
        <v/>
      </c>
      <c r="AM1021" s="349"/>
      <c r="AN1021" s="349"/>
      <c r="AO1021" s="350" t="str">
        <f>IFERROR(VLOOKUP(Y1021,CONTROLES!$A$6:$Y$25,24,FALSE),"")</f>
        <v/>
      </c>
      <c r="AP1021" s="350" t="str">
        <f>IFERROR(VLOOKUP(Z1021,CONTROLES!$A$6:$Y$25,24,FALSE),"")</f>
        <v/>
      </c>
      <c r="AQ1021" s="350" t="str">
        <f>IFERROR(VLOOKUP(AA1021,CONTROLES!$A$6:$Y$25,24,FALSE),"")</f>
        <v/>
      </c>
      <c r="AR1021" s="350" t="str">
        <f>IFERROR(VLOOKUP(AB1021,CONTROLES!$A$6:$Y$25,24,FALSE),"")</f>
        <v/>
      </c>
      <c r="AS1021" s="349" t="str">
        <f>IFERROR(VLOOKUP(Y1021,CONTROLES!$A$6:$Y$25,5,FALSE),"")</f>
        <v/>
      </c>
      <c r="AT1021" s="349" t="str">
        <f>IFERROR(VLOOKUP(Z1021,CONTROLES!$A$6:$Y$25,5,FALSE),"")</f>
        <v/>
      </c>
      <c r="AU1021" s="349" t="str">
        <f>IFERROR(VLOOKUP(AA1021,CONTROLES!$A$6:$Y$25,5,FALSE),"")</f>
        <v/>
      </c>
      <c r="AV1021" s="349" t="str">
        <f>IFERROR(VLOOKUP(AB1021,CONTROLES!$A$6:$Y$25,5,FALSE),"")</f>
        <v/>
      </c>
      <c r="AW1021" s="351">
        <f t="shared" si="336"/>
        <v>0</v>
      </c>
      <c r="AX1021" s="351">
        <f t="shared" si="336"/>
        <v>0</v>
      </c>
      <c r="AY1021" s="529"/>
      <c r="AZ1021" s="460"/>
      <c r="BA1021" s="457"/>
      <c r="BB1021" s="458"/>
      <c r="BC1021" s="460"/>
      <c r="BD1021" s="462"/>
      <c r="BE1021" s="526"/>
      <c r="BF1021" s="619"/>
      <c r="BG1021" s="620"/>
      <c r="BH1021" s="492"/>
      <c r="BI1021" s="530"/>
      <c r="BJ1021" s="475"/>
      <c r="BK1021" s="475"/>
    </row>
    <row r="1022" spans="1:63" s="224" customFormat="1" x14ac:dyDescent="0.25">
      <c r="A1022" s="564"/>
      <c r="B1022" s="567"/>
      <c r="C1022" s="595"/>
      <c r="D1022" s="475"/>
      <c r="E1022" s="482"/>
      <c r="F1022" s="636"/>
      <c r="G1022" s="561"/>
      <c r="H1022" s="561"/>
      <c r="I1022" s="482"/>
      <c r="J1022" s="346"/>
      <c r="K1022" s="347"/>
      <c r="L1022" s="595"/>
      <c r="M1022" s="595"/>
      <c r="N1022" s="477"/>
      <c r="O1022" s="477"/>
      <c r="P1022" s="477"/>
      <c r="Q1022" s="477"/>
      <c r="R1022" s="595"/>
      <c r="S1022" s="348"/>
      <c r="T1022" s="348">
        <f>IFERROR(VLOOKUP($S1022,TABLAS!$A$10:$B$14,2,FALSE),0)</f>
        <v>0</v>
      </c>
      <c r="U1022" s="477"/>
      <c r="V1022" s="524"/>
      <c r="W1022" s="524"/>
      <c r="X1022" s="526"/>
      <c r="Y1022" s="349"/>
      <c r="Z1022" s="349"/>
      <c r="AA1022" s="349"/>
      <c r="AB1022" s="349"/>
      <c r="AC1022" s="349"/>
      <c r="AD1022" s="349"/>
      <c r="AE1022" s="349"/>
      <c r="AF1022" s="349"/>
      <c r="AG1022" s="349"/>
      <c r="AH1022" s="349"/>
      <c r="AI1022" s="349"/>
      <c r="AJ1022" s="349"/>
      <c r="AK1022" s="349"/>
      <c r="AL1022" s="349" t="str">
        <f>IFERROR(VLOOKUP(AB1022,CONTROLES!$A$5:$Y$297,2,FALSE),"")</f>
        <v/>
      </c>
      <c r="AM1022" s="349"/>
      <c r="AN1022" s="349"/>
      <c r="AO1022" s="350" t="str">
        <f>IFERROR(VLOOKUP(Y1022,CONTROLES!$A$6:$Y$25,24,FALSE),"")</f>
        <v/>
      </c>
      <c r="AP1022" s="350" t="str">
        <f>IFERROR(VLOOKUP(Z1022,CONTROLES!$A$6:$Y$25,24,FALSE),"")</f>
        <v/>
      </c>
      <c r="AQ1022" s="350" t="str">
        <f>IFERROR(VLOOKUP(AA1022,CONTROLES!$A$6:$Y$25,24,FALSE),"")</f>
        <v/>
      </c>
      <c r="AR1022" s="350" t="str">
        <f>IFERROR(VLOOKUP(AB1022,CONTROLES!$A$6:$Y$25,24,FALSE),"")</f>
        <v/>
      </c>
      <c r="AS1022" s="349" t="str">
        <f>IFERROR(VLOOKUP(Y1022,CONTROLES!$A$6:$Y$25,5,FALSE),"")</f>
        <v/>
      </c>
      <c r="AT1022" s="349" t="str">
        <f>IFERROR(VLOOKUP(Z1022,CONTROLES!$A$6:$Y$25,5,FALSE),"")</f>
        <v/>
      </c>
      <c r="AU1022" s="349" t="str">
        <f>IFERROR(VLOOKUP(AA1022,CONTROLES!$A$6:$Y$25,5,FALSE),"")</f>
        <v/>
      </c>
      <c r="AV1022" s="349" t="str">
        <f>IFERROR(VLOOKUP(AB1022,CONTROLES!$A$6:$Y$25,5,FALSE),"")</f>
        <v/>
      </c>
      <c r="AW1022" s="351">
        <f t="shared" si="336"/>
        <v>0</v>
      </c>
      <c r="AX1022" s="351">
        <f t="shared" si="336"/>
        <v>0</v>
      </c>
      <c r="AY1022" s="551"/>
      <c r="AZ1022" s="460"/>
      <c r="BA1022" s="552"/>
      <c r="BB1022" s="458"/>
      <c r="BC1022" s="460"/>
      <c r="BD1022" s="462"/>
      <c r="BE1022" s="526"/>
      <c r="BF1022" s="630"/>
      <c r="BG1022" s="620"/>
      <c r="BH1022" s="554"/>
      <c r="BI1022" s="530"/>
      <c r="BJ1022" s="475"/>
      <c r="BK1022" s="475"/>
    </row>
    <row r="1023" spans="1:63" s="224" customFormat="1" ht="14.25" customHeight="1" x14ac:dyDescent="0.25">
      <c r="A1023" s="564">
        <f>A1016+1</f>
        <v>145</v>
      </c>
      <c r="B1023" s="565" t="s">
        <v>1111</v>
      </c>
      <c r="C1023" s="595" t="s">
        <v>1052</v>
      </c>
      <c r="D1023" s="475" t="s">
        <v>1112</v>
      </c>
      <c r="E1023" s="476" t="s">
        <v>1113</v>
      </c>
      <c r="F1023" s="636" t="s">
        <v>132</v>
      </c>
      <c r="G1023" s="466" t="s">
        <v>133</v>
      </c>
      <c r="H1023" s="466" t="s">
        <v>134</v>
      </c>
      <c r="I1023" s="476" t="s">
        <v>1114</v>
      </c>
      <c r="J1023" s="346">
        <v>1</v>
      </c>
      <c r="K1023" s="347" t="s">
        <v>1115</v>
      </c>
      <c r="L1023" s="595" t="s">
        <v>1116</v>
      </c>
      <c r="M1023" s="595" t="s">
        <v>160</v>
      </c>
      <c r="N1023" s="477" t="s">
        <v>226</v>
      </c>
      <c r="O1023" s="477" t="s">
        <v>305</v>
      </c>
      <c r="P1023" s="477" t="s">
        <v>1058</v>
      </c>
      <c r="Q1023" s="477" t="s">
        <v>1094</v>
      </c>
      <c r="R1023" s="595" t="s">
        <v>297</v>
      </c>
      <c r="S1023" s="348" t="s">
        <v>169</v>
      </c>
      <c r="T1023" s="348">
        <f>IFERROR(VLOOKUP($S1023,TABLAS!$A$10:$B$14,2,FALSE),0)</f>
        <v>4</v>
      </c>
      <c r="U1023" s="477" t="s">
        <v>180</v>
      </c>
      <c r="V1023" s="524">
        <f>IFERROR(VLOOKUP($U1023,#REF!,2,FALSE),0)</f>
        <v>0</v>
      </c>
      <c r="W1023" s="524">
        <f>MAX($T1023:$T1029)*V1023</f>
        <v>0</v>
      </c>
      <c r="X1023" s="526" t="b">
        <f>IF(OR(W1023="11",W1023="12",W1023="21",W1023="22",W1023="31"),"BAJO",IF(OR(W1023="13",W1023="23",W1023="32",W1023="41"),"LEVE",IF(OR(W1023="14",W1023="15",W1023="24",W1023="33",W1023="43",W1023="42",W1023="52",W1023="51"),"MODERADO",IF(OR(W1023="25",W1023="34",W1023="35",W1023="44",W1023="45",W1023="53",W1023="54",W1023="55"),"IMPORTANTE"))))</f>
        <v>0</v>
      </c>
      <c r="Y1023" s="349">
        <v>121</v>
      </c>
      <c r="Z1023" s="349"/>
      <c r="AA1023" s="349"/>
      <c r="AB1023" s="349"/>
      <c r="AC1023" s="349"/>
      <c r="AD1023" s="349"/>
      <c r="AE1023" s="349"/>
      <c r="AF1023" s="349"/>
      <c r="AG1023" s="349"/>
      <c r="AH1023" s="349"/>
      <c r="AI1023" s="349"/>
      <c r="AJ1023" s="349"/>
      <c r="AK1023" s="349"/>
      <c r="AL1023" s="349" t="str">
        <f>IFERROR(VLOOKUP(AB1023,CONTROLES!$A$5:$Y$297,2,FALSE),"")</f>
        <v/>
      </c>
      <c r="AM1023" s="349"/>
      <c r="AN1023" s="349"/>
      <c r="AO1023" s="350" t="str">
        <f>IFERROR(VLOOKUP(Y1023,CONTROLES!$A$6:$Y$25,24,FALSE),"")</f>
        <v/>
      </c>
      <c r="AP1023" s="350" t="str">
        <f>IFERROR(VLOOKUP(Z1023,CONTROLES!$A$6:$Y$25,24,FALSE),"")</f>
        <v/>
      </c>
      <c r="AQ1023" s="350" t="str">
        <f>IFERROR(VLOOKUP(AA1023,CONTROLES!$A$6:$Y$25,24,FALSE),"")</f>
        <v/>
      </c>
      <c r="AR1023" s="350" t="str">
        <f>IFERROR(VLOOKUP(AB1023,CONTROLES!$A$6:$Y$25,24,FALSE),"")</f>
        <v/>
      </c>
      <c r="AS1023" s="349" t="str">
        <f>IFERROR(VLOOKUP(Y1023,CONTROLES!$A$6:$Y$25,5,FALSE),"")</f>
        <v/>
      </c>
      <c r="AT1023" s="349" t="str">
        <f>IFERROR(VLOOKUP(Z1023,CONTROLES!$A$6:$Y$25,5,FALSE),"")</f>
        <v/>
      </c>
      <c r="AU1023" s="349" t="str">
        <f>IFERROR(VLOOKUP(AA1023,CONTROLES!$A$6:$Y$25,5,FALSE),"")</f>
        <v/>
      </c>
      <c r="AV1023" s="349" t="str">
        <f>IFERROR(VLOOKUP(AB1023,CONTROLES!$A$6:$Y$25,5,FALSE),"")</f>
        <v/>
      </c>
      <c r="AW1023" s="351">
        <f t="shared" si="336"/>
        <v>0</v>
      </c>
      <c r="AX1023" s="351">
        <f t="shared" si="336"/>
        <v>0</v>
      </c>
      <c r="AY1023" s="528" t="str">
        <f>IF(MAX(AX1023:AX1029)&gt;MAX(BF1023:BF1029),"Consecuencia",IF(MAX(AX1023:AX1029)&gt;MAX(BF1023:BF1029),"Probabilidad",""))</f>
        <v/>
      </c>
      <c r="AZ1023" s="460">
        <f>IF(AY1023="Probabilidad",MAX(BF1023:BF1029),MAX(AX1023:AX1029))</f>
        <v>0</v>
      </c>
      <c r="BA1023" s="456" t="str" cm="1">
        <f t="array" ref="BA1023">IF(OR(AY1023="Consecuencia",AY1023="Probabilidad"),IF(AZ1023&lt;CONTROLES!$AA$16:$AB$16,IF(AND(AZ1023&gt;=CONTROLES!$AA$15,AZ1023&lt;CONTROLES!$AB$15),CONTROLES!$AC$15,IF(AND(AZ1023&gt;=CONTROLES!$AA$14,AZ1023&lt;CONTROLES!$AB$14),CONTROLES!$AC$14,IF(AND(AZ1023&gt;=CONTROLES!$AA$13,AZ1023&lt;CONTROLES!$AB$13),CONTROLES!$AC$13,IF(AND(AZ1023&gt;=CONTROLES!$AA$12,AZ1023&lt;=CONTROLES!$AB$12),CONTROLES!$AC$12))))),"")</f>
        <v/>
      </c>
      <c r="BB1023" s="458" t="s">
        <v>144</v>
      </c>
      <c r="BC1023" s="460">
        <f>VLOOKUP(BB1023,TABLAS!$A$10:$B$14,2,FALSE)</f>
        <v>5</v>
      </c>
      <c r="BD1023" s="462" t="s">
        <v>211</v>
      </c>
      <c r="BE1023" s="526">
        <f>VLOOKUP(BD1023,TABLAS!$A$2:$B$6,2,FALSE)</f>
        <v>2</v>
      </c>
      <c r="BF1023" s="618" t="str">
        <f>BC1023&amp;BE1023</f>
        <v>52</v>
      </c>
      <c r="BG1023" s="620" t="str">
        <f>IF(OR(BF1023="11",BF1023="12",BF1023="21",BF1023="22",BF1023="31"),"BAJO",IF(OR(BF1023="13",BF1023="23",BF1023="32",BF1023="41"),"LEVE",IF(OR(BF1023="14",BF1023="15",BF1023="24",BF1023="33",BF1023="43",BF1023="42",BF1023="52",BF1023="51"),"MODERADO",IF(OR(BF1023="25",BF1023="34",BF1023="35",BF1023="44",BF1023="45",BF1023="53",BF1023="54",BF1023="55"),"IMPORTANTE",""))))</f>
        <v>MODERADO</v>
      </c>
      <c r="BH1023" s="491" t="s">
        <v>148</v>
      </c>
      <c r="BI1023" s="530" t="s">
        <v>189</v>
      </c>
      <c r="BJ1023" s="475" t="str">
        <f>IF(BH1023="SI","NO","SI")</f>
        <v>NO</v>
      </c>
      <c r="BK1023" s="475"/>
    </row>
    <row r="1024" spans="1:63" s="224" customFormat="1" x14ac:dyDescent="0.25">
      <c r="A1024" s="564"/>
      <c r="B1024" s="566"/>
      <c r="C1024" s="595"/>
      <c r="D1024" s="475"/>
      <c r="E1024" s="481"/>
      <c r="F1024" s="636"/>
      <c r="G1024" s="467"/>
      <c r="H1024" s="467"/>
      <c r="I1024" s="481"/>
      <c r="J1024" s="346">
        <v>2</v>
      </c>
      <c r="K1024" s="347" t="s">
        <v>1100</v>
      </c>
      <c r="L1024" s="595"/>
      <c r="M1024" s="595"/>
      <c r="N1024" s="477"/>
      <c r="O1024" s="477"/>
      <c r="P1024" s="477"/>
      <c r="Q1024" s="477"/>
      <c r="R1024" s="595"/>
      <c r="S1024" s="348" t="s">
        <v>169</v>
      </c>
      <c r="T1024" s="348">
        <f>IFERROR(VLOOKUP($S1024,TABLAS!$A$10:$B$14,2,FALSE),0)</f>
        <v>4</v>
      </c>
      <c r="U1024" s="477"/>
      <c r="V1024" s="524"/>
      <c r="W1024" s="524"/>
      <c r="X1024" s="526"/>
      <c r="Y1024" s="349">
        <v>121</v>
      </c>
      <c r="Z1024" s="349"/>
      <c r="AA1024" s="349"/>
      <c r="AB1024" s="349"/>
      <c r="AC1024" s="349"/>
      <c r="AD1024" s="349"/>
      <c r="AE1024" s="349"/>
      <c r="AF1024" s="349"/>
      <c r="AG1024" s="349"/>
      <c r="AH1024" s="349"/>
      <c r="AI1024" s="349"/>
      <c r="AJ1024" s="349"/>
      <c r="AK1024" s="349"/>
      <c r="AL1024" s="349" t="str">
        <f>IFERROR(VLOOKUP(AB1024,CONTROLES!$A$5:$Y$297,2,FALSE),"")</f>
        <v/>
      </c>
      <c r="AM1024" s="349"/>
      <c r="AN1024" s="349"/>
      <c r="AO1024" s="350" t="str">
        <f>IFERROR(VLOOKUP(Y1024,CONTROLES!$A$6:$Y$25,24,FALSE),"")</f>
        <v/>
      </c>
      <c r="AP1024" s="350" t="str">
        <f>IFERROR(VLOOKUP(Z1024,CONTROLES!$A$6:$Y$25,24,FALSE),"")</f>
        <v/>
      </c>
      <c r="AQ1024" s="350" t="str">
        <f>IFERROR(VLOOKUP(AA1024,CONTROLES!$A$6:$Y$25,24,FALSE),"")</f>
        <v/>
      </c>
      <c r="AR1024" s="350" t="str">
        <f>IFERROR(VLOOKUP(AB1024,CONTROLES!$A$6:$Y$25,24,FALSE),"")</f>
        <v/>
      </c>
      <c r="AS1024" s="349" t="str">
        <f>IFERROR(VLOOKUP(Y1024,CONTROLES!$A$6:$Y$25,5,FALSE),"")</f>
        <v/>
      </c>
      <c r="AT1024" s="349" t="str">
        <f>IFERROR(VLOOKUP(Z1024,CONTROLES!$A$6:$Y$25,5,FALSE),"")</f>
        <v/>
      </c>
      <c r="AU1024" s="349" t="str">
        <f>IFERROR(VLOOKUP(AA1024,CONTROLES!$A$6:$Y$25,5,FALSE),"")</f>
        <v/>
      </c>
      <c r="AV1024" s="349" t="str">
        <f>IFERROR(VLOOKUP(AB1024,CONTROLES!$A$6:$Y$25,5,FALSE),"")</f>
        <v/>
      </c>
      <c r="AW1024" s="351">
        <f t="shared" si="336"/>
        <v>0</v>
      </c>
      <c r="AX1024" s="351">
        <f t="shared" si="336"/>
        <v>0</v>
      </c>
      <c r="AY1024" s="529"/>
      <c r="AZ1024" s="460"/>
      <c r="BA1024" s="457"/>
      <c r="BB1024" s="458"/>
      <c r="BC1024" s="460"/>
      <c r="BD1024" s="462"/>
      <c r="BE1024" s="526"/>
      <c r="BF1024" s="619"/>
      <c r="BG1024" s="620"/>
      <c r="BH1024" s="492"/>
      <c r="BI1024" s="530"/>
      <c r="BJ1024" s="475"/>
      <c r="BK1024" s="475"/>
    </row>
    <row r="1025" spans="1:63" s="224" customFormat="1" x14ac:dyDescent="0.25">
      <c r="A1025" s="564"/>
      <c r="B1025" s="566"/>
      <c r="C1025" s="595"/>
      <c r="D1025" s="475"/>
      <c r="E1025" s="481"/>
      <c r="F1025" s="636"/>
      <c r="G1025" s="467"/>
      <c r="H1025" s="467"/>
      <c r="I1025" s="481"/>
      <c r="J1025" s="346"/>
      <c r="K1025" s="347"/>
      <c r="L1025" s="595"/>
      <c r="M1025" s="595"/>
      <c r="N1025" s="477"/>
      <c r="O1025" s="477"/>
      <c r="P1025" s="477"/>
      <c r="Q1025" s="477"/>
      <c r="R1025" s="595"/>
      <c r="S1025" s="348"/>
      <c r="T1025" s="348">
        <f>IFERROR(VLOOKUP($S1025,TABLAS!$A$10:$B$14,2,FALSE),0)</f>
        <v>0</v>
      </c>
      <c r="U1025" s="477"/>
      <c r="V1025" s="524"/>
      <c r="W1025" s="524"/>
      <c r="X1025" s="526"/>
      <c r="Y1025" s="349"/>
      <c r="Z1025" s="349"/>
      <c r="AA1025" s="349"/>
      <c r="AB1025" s="349"/>
      <c r="AC1025" s="349"/>
      <c r="AD1025" s="349"/>
      <c r="AE1025" s="349"/>
      <c r="AF1025" s="349"/>
      <c r="AG1025" s="349"/>
      <c r="AH1025" s="349"/>
      <c r="AI1025" s="349"/>
      <c r="AJ1025" s="349"/>
      <c r="AK1025" s="349"/>
      <c r="AL1025" s="349" t="str">
        <f>IFERROR(VLOOKUP(AB1025,CONTROLES!$A$5:$Y$297,2,FALSE),"")</f>
        <v/>
      </c>
      <c r="AM1025" s="349"/>
      <c r="AN1025" s="349"/>
      <c r="AO1025" s="350" t="str">
        <f>IFERROR(VLOOKUP(Y1025,CONTROLES!$A$6:$Y$25,24,FALSE),"")</f>
        <v/>
      </c>
      <c r="AP1025" s="350" t="str">
        <f>IFERROR(VLOOKUP(Z1025,CONTROLES!$A$6:$Y$25,24,FALSE),"")</f>
        <v/>
      </c>
      <c r="AQ1025" s="350" t="str">
        <f>IFERROR(VLOOKUP(AA1025,CONTROLES!$A$6:$Y$25,24,FALSE),"")</f>
        <v/>
      </c>
      <c r="AR1025" s="350" t="str">
        <f>IFERROR(VLOOKUP(AB1025,CONTROLES!$A$6:$Y$25,24,FALSE),"")</f>
        <v/>
      </c>
      <c r="AS1025" s="349" t="str">
        <f>IFERROR(VLOOKUP(Y1025,CONTROLES!$A$6:$Y$25,5,FALSE),"")</f>
        <v/>
      </c>
      <c r="AT1025" s="349" t="str">
        <f>IFERROR(VLOOKUP(Z1025,CONTROLES!$A$6:$Y$25,5,FALSE),"")</f>
        <v/>
      </c>
      <c r="AU1025" s="349" t="str">
        <f>IFERROR(VLOOKUP(AA1025,CONTROLES!$A$6:$Y$25,5,FALSE),"")</f>
        <v/>
      </c>
      <c r="AV1025" s="349" t="str">
        <f>IFERROR(VLOOKUP(AB1025,CONTROLES!$A$6:$Y$25,5,FALSE),"")</f>
        <v/>
      </c>
      <c r="AW1025" s="351">
        <f t="shared" si="336"/>
        <v>0</v>
      </c>
      <c r="AX1025" s="351">
        <f t="shared" si="336"/>
        <v>0</v>
      </c>
      <c r="AY1025" s="529"/>
      <c r="AZ1025" s="460"/>
      <c r="BA1025" s="457"/>
      <c r="BB1025" s="458"/>
      <c r="BC1025" s="460"/>
      <c r="BD1025" s="462"/>
      <c r="BE1025" s="526"/>
      <c r="BF1025" s="619"/>
      <c r="BG1025" s="620"/>
      <c r="BH1025" s="492"/>
      <c r="BI1025" s="530"/>
      <c r="BJ1025" s="475"/>
      <c r="BK1025" s="475"/>
    </row>
    <row r="1026" spans="1:63" s="224" customFormat="1" x14ac:dyDescent="0.25">
      <c r="A1026" s="564"/>
      <c r="B1026" s="566"/>
      <c r="C1026" s="595"/>
      <c r="D1026" s="475"/>
      <c r="E1026" s="481"/>
      <c r="F1026" s="636"/>
      <c r="G1026" s="467"/>
      <c r="H1026" s="467"/>
      <c r="I1026" s="481"/>
      <c r="J1026" s="346"/>
      <c r="K1026" s="347"/>
      <c r="L1026" s="595"/>
      <c r="M1026" s="595"/>
      <c r="N1026" s="477"/>
      <c r="O1026" s="477"/>
      <c r="P1026" s="477"/>
      <c r="Q1026" s="477"/>
      <c r="R1026" s="595"/>
      <c r="S1026" s="348"/>
      <c r="T1026" s="348">
        <f>IFERROR(VLOOKUP($S1026,TABLAS!$A$10:$B$14,2,FALSE),0)</f>
        <v>0</v>
      </c>
      <c r="U1026" s="477"/>
      <c r="V1026" s="524"/>
      <c r="W1026" s="524"/>
      <c r="X1026" s="526"/>
      <c r="Y1026" s="349"/>
      <c r="Z1026" s="349"/>
      <c r="AA1026" s="349"/>
      <c r="AB1026" s="349"/>
      <c r="AC1026" s="349"/>
      <c r="AD1026" s="349"/>
      <c r="AE1026" s="349"/>
      <c r="AF1026" s="349"/>
      <c r="AG1026" s="349"/>
      <c r="AH1026" s="349"/>
      <c r="AI1026" s="349"/>
      <c r="AJ1026" s="349"/>
      <c r="AK1026" s="349"/>
      <c r="AL1026" s="349" t="str">
        <f>IFERROR(VLOOKUP(AB1026,CONTROLES!$A$5:$Y$297,2,FALSE),"")</f>
        <v/>
      </c>
      <c r="AM1026" s="349"/>
      <c r="AN1026" s="349"/>
      <c r="AO1026" s="350" t="str">
        <f>IFERROR(VLOOKUP(Y1026,CONTROLES!$A$6:$Y$25,24,FALSE),"")</f>
        <v/>
      </c>
      <c r="AP1026" s="350" t="str">
        <f>IFERROR(VLOOKUP(Z1026,CONTROLES!$A$6:$Y$25,24,FALSE),"")</f>
        <v/>
      </c>
      <c r="AQ1026" s="350" t="str">
        <f>IFERROR(VLOOKUP(AA1026,CONTROLES!$A$6:$Y$25,24,FALSE),"")</f>
        <v/>
      </c>
      <c r="AR1026" s="350" t="str">
        <f>IFERROR(VLOOKUP(AB1026,CONTROLES!$A$6:$Y$25,24,FALSE),"")</f>
        <v/>
      </c>
      <c r="AS1026" s="349" t="str">
        <f>IFERROR(VLOOKUP(Y1026,CONTROLES!$A$6:$Y$25,5,FALSE),"")</f>
        <v/>
      </c>
      <c r="AT1026" s="349" t="str">
        <f>IFERROR(VLOOKUP(Z1026,CONTROLES!$A$6:$Y$25,5,FALSE),"")</f>
        <v/>
      </c>
      <c r="AU1026" s="349" t="str">
        <f>IFERROR(VLOOKUP(AA1026,CONTROLES!$A$6:$Y$25,5,FALSE),"")</f>
        <v/>
      </c>
      <c r="AV1026" s="349" t="str">
        <f>IFERROR(VLOOKUP(AB1026,CONTROLES!$A$6:$Y$25,5,FALSE),"")</f>
        <v/>
      </c>
      <c r="AW1026" s="351">
        <f t="shared" si="336"/>
        <v>0</v>
      </c>
      <c r="AX1026" s="351">
        <f t="shared" si="336"/>
        <v>0</v>
      </c>
      <c r="AY1026" s="529"/>
      <c r="AZ1026" s="460"/>
      <c r="BA1026" s="457"/>
      <c r="BB1026" s="458"/>
      <c r="BC1026" s="460"/>
      <c r="BD1026" s="462"/>
      <c r="BE1026" s="526"/>
      <c r="BF1026" s="619"/>
      <c r="BG1026" s="620"/>
      <c r="BH1026" s="492"/>
      <c r="BI1026" s="530"/>
      <c r="BJ1026" s="475"/>
      <c r="BK1026" s="475"/>
    </row>
    <row r="1027" spans="1:63" s="224" customFormat="1" x14ac:dyDescent="0.25">
      <c r="A1027" s="564"/>
      <c r="B1027" s="566"/>
      <c r="C1027" s="595"/>
      <c r="D1027" s="475"/>
      <c r="E1027" s="481"/>
      <c r="F1027" s="636"/>
      <c r="G1027" s="467"/>
      <c r="H1027" s="467"/>
      <c r="I1027" s="481"/>
      <c r="J1027" s="346"/>
      <c r="K1027" s="347"/>
      <c r="L1027" s="595"/>
      <c r="M1027" s="595"/>
      <c r="N1027" s="477"/>
      <c r="O1027" s="477"/>
      <c r="P1027" s="477"/>
      <c r="Q1027" s="477"/>
      <c r="R1027" s="595"/>
      <c r="S1027" s="348"/>
      <c r="T1027" s="348">
        <f>IFERROR(VLOOKUP($S1027,TABLAS!$A$10:$B$14,2,FALSE),0)</f>
        <v>0</v>
      </c>
      <c r="U1027" s="477"/>
      <c r="V1027" s="524"/>
      <c r="W1027" s="524"/>
      <c r="X1027" s="526"/>
      <c r="Y1027" s="349"/>
      <c r="Z1027" s="349"/>
      <c r="AA1027" s="349"/>
      <c r="AB1027" s="349"/>
      <c r="AC1027" s="349"/>
      <c r="AD1027" s="349"/>
      <c r="AE1027" s="349"/>
      <c r="AF1027" s="349"/>
      <c r="AG1027" s="349"/>
      <c r="AH1027" s="349"/>
      <c r="AI1027" s="349"/>
      <c r="AJ1027" s="349"/>
      <c r="AK1027" s="349"/>
      <c r="AL1027" s="349" t="str">
        <f>IFERROR(VLOOKUP(AB1027,CONTROLES!$A$5:$Y$297,2,FALSE),"")</f>
        <v/>
      </c>
      <c r="AM1027" s="349"/>
      <c r="AN1027" s="349"/>
      <c r="AO1027" s="350" t="str">
        <f>IFERROR(VLOOKUP(Y1027,CONTROLES!$A$6:$Y$25,24,FALSE),"")</f>
        <v/>
      </c>
      <c r="AP1027" s="350" t="str">
        <f>IFERROR(VLOOKUP(Z1027,CONTROLES!$A$6:$Y$25,24,FALSE),"")</f>
        <v/>
      </c>
      <c r="AQ1027" s="350" t="str">
        <f>IFERROR(VLOOKUP(AA1027,CONTROLES!$A$6:$Y$25,24,FALSE),"")</f>
        <v/>
      </c>
      <c r="AR1027" s="350" t="str">
        <f>IFERROR(VLOOKUP(AB1027,CONTROLES!$A$6:$Y$25,24,FALSE),"")</f>
        <v/>
      </c>
      <c r="AS1027" s="349" t="str">
        <f>IFERROR(VLOOKUP(Y1027,CONTROLES!$A$6:$Y$25,5,FALSE),"")</f>
        <v/>
      </c>
      <c r="AT1027" s="349" t="str">
        <f>IFERROR(VLOOKUP(Z1027,CONTROLES!$A$6:$Y$25,5,FALSE),"")</f>
        <v/>
      </c>
      <c r="AU1027" s="349" t="str">
        <f>IFERROR(VLOOKUP(AA1027,CONTROLES!$A$6:$Y$25,5,FALSE),"")</f>
        <v/>
      </c>
      <c r="AV1027" s="349" t="str">
        <f>IFERROR(VLOOKUP(AB1027,CONTROLES!$A$6:$Y$25,5,FALSE),"")</f>
        <v/>
      </c>
      <c r="AW1027" s="351">
        <f t="shared" si="336"/>
        <v>0</v>
      </c>
      <c r="AX1027" s="351">
        <f t="shared" si="336"/>
        <v>0</v>
      </c>
      <c r="AY1027" s="529"/>
      <c r="AZ1027" s="460"/>
      <c r="BA1027" s="457"/>
      <c r="BB1027" s="458"/>
      <c r="BC1027" s="460"/>
      <c r="BD1027" s="462"/>
      <c r="BE1027" s="526"/>
      <c r="BF1027" s="619"/>
      <c r="BG1027" s="620"/>
      <c r="BH1027" s="492"/>
      <c r="BI1027" s="530"/>
      <c r="BJ1027" s="475"/>
      <c r="BK1027" s="475"/>
    </row>
    <row r="1028" spans="1:63" s="224" customFormat="1" x14ac:dyDescent="0.25">
      <c r="A1028" s="564"/>
      <c r="B1028" s="566"/>
      <c r="C1028" s="595"/>
      <c r="D1028" s="475"/>
      <c r="E1028" s="481"/>
      <c r="F1028" s="636"/>
      <c r="G1028" s="467"/>
      <c r="H1028" s="467"/>
      <c r="I1028" s="481"/>
      <c r="J1028" s="346"/>
      <c r="K1028" s="347"/>
      <c r="L1028" s="595"/>
      <c r="M1028" s="595"/>
      <c r="N1028" s="477"/>
      <c r="O1028" s="477"/>
      <c r="P1028" s="477"/>
      <c r="Q1028" s="477"/>
      <c r="R1028" s="595"/>
      <c r="S1028" s="348"/>
      <c r="T1028" s="348">
        <f>IFERROR(VLOOKUP($S1028,TABLAS!$A$10:$B$14,2,FALSE),0)</f>
        <v>0</v>
      </c>
      <c r="U1028" s="477"/>
      <c r="V1028" s="524"/>
      <c r="W1028" s="524"/>
      <c r="X1028" s="526"/>
      <c r="Y1028" s="349"/>
      <c r="Z1028" s="349"/>
      <c r="AA1028" s="349"/>
      <c r="AB1028" s="349"/>
      <c r="AC1028" s="349"/>
      <c r="AD1028" s="349"/>
      <c r="AE1028" s="349"/>
      <c r="AF1028" s="349"/>
      <c r="AG1028" s="349"/>
      <c r="AH1028" s="349"/>
      <c r="AI1028" s="349"/>
      <c r="AJ1028" s="349"/>
      <c r="AK1028" s="349"/>
      <c r="AL1028" s="349" t="str">
        <f>IFERROR(VLOOKUP(AB1028,CONTROLES!$A$5:$Y$297,2,FALSE),"")</f>
        <v/>
      </c>
      <c r="AM1028" s="349"/>
      <c r="AN1028" s="349"/>
      <c r="AO1028" s="350" t="str">
        <f>IFERROR(VLOOKUP(Y1028,CONTROLES!$A$6:$Y$25,24,FALSE),"")</f>
        <v/>
      </c>
      <c r="AP1028" s="350" t="str">
        <f>IFERROR(VLOOKUP(Z1028,CONTROLES!$A$6:$Y$25,24,FALSE),"")</f>
        <v/>
      </c>
      <c r="AQ1028" s="350" t="str">
        <f>IFERROR(VLOOKUP(AA1028,CONTROLES!$A$6:$Y$25,24,FALSE),"")</f>
        <v/>
      </c>
      <c r="AR1028" s="350" t="str">
        <f>IFERROR(VLOOKUP(AB1028,CONTROLES!$A$6:$Y$25,24,FALSE),"")</f>
        <v/>
      </c>
      <c r="AS1028" s="349" t="str">
        <f>IFERROR(VLOOKUP(Y1028,CONTROLES!$A$6:$Y$25,5,FALSE),"")</f>
        <v/>
      </c>
      <c r="AT1028" s="349" t="str">
        <f>IFERROR(VLOOKUP(Z1028,CONTROLES!$A$6:$Y$25,5,FALSE),"")</f>
        <v/>
      </c>
      <c r="AU1028" s="349" t="str">
        <f>IFERROR(VLOOKUP(AA1028,CONTROLES!$A$6:$Y$25,5,FALSE),"")</f>
        <v/>
      </c>
      <c r="AV1028" s="349" t="str">
        <f>IFERROR(VLOOKUP(AB1028,CONTROLES!$A$6:$Y$25,5,FALSE),"")</f>
        <v/>
      </c>
      <c r="AW1028" s="351">
        <f t="shared" si="336"/>
        <v>0</v>
      </c>
      <c r="AX1028" s="351">
        <f t="shared" si="336"/>
        <v>0</v>
      </c>
      <c r="AY1028" s="529"/>
      <c r="AZ1028" s="460"/>
      <c r="BA1028" s="457"/>
      <c r="BB1028" s="458"/>
      <c r="BC1028" s="460"/>
      <c r="BD1028" s="462"/>
      <c r="BE1028" s="526"/>
      <c r="BF1028" s="619"/>
      <c r="BG1028" s="620"/>
      <c r="BH1028" s="492"/>
      <c r="BI1028" s="530"/>
      <c r="BJ1028" s="475"/>
      <c r="BK1028" s="475"/>
    </row>
    <row r="1029" spans="1:63" s="224" customFormat="1" x14ac:dyDescent="0.25">
      <c r="A1029" s="564"/>
      <c r="B1029" s="567"/>
      <c r="C1029" s="595"/>
      <c r="D1029" s="475"/>
      <c r="E1029" s="482"/>
      <c r="F1029" s="636"/>
      <c r="G1029" s="561"/>
      <c r="H1029" s="561"/>
      <c r="I1029" s="482"/>
      <c r="J1029" s="346"/>
      <c r="K1029" s="347"/>
      <c r="L1029" s="595"/>
      <c r="M1029" s="595"/>
      <c r="N1029" s="477"/>
      <c r="O1029" s="477"/>
      <c r="P1029" s="477"/>
      <c r="Q1029" s="477"/>
      <c r="R1029" s="595"/>
      <c r="S1029" s="348"/>
      <c r="T1029" s="348">
        <f>IFERROR(VLOOKUP($S1029,TABLAS!$A$10:$B$14,2,FALSE),0)</f>
        <v>0</v>
      </c>
      <c r="U1029" s="477"/>
      <c r="V1029" s="524"/>
      <c r="W1029" s="524"/>
      <c r="X1029" s="526"/>
      <c r="Y1029" s="349"/>
      <c r="Z1029" s="349"/>
      <c r="AA1029" s="349"/>
      <c r="AB1029" s="349"/>
      <c r="AC1029" s="349"/>
      <c r="AD1029" s="349"/>
      <c r="AE1029" s="349"/>
      <c r="AF1029" s="349"/>
      <c r="AG1029" s="349"/>
      <c r="AH1029" s="349"/>
      <c r="AI1029" s="349"/>
      <c r="AJ1029" s="349"/>
      <c r="AK1029" s="349"/>
      <c r="AL1029" s="349" t="str">
        <f>IFERROR(VLOOKUP(AB1029,CONTROLES!$A$5:$Y$297,2,FALSE),"")</f>
        <v/>
      </c>
      <c r="AM1029" s="349"/>
      <c r="AN1029" s="349"/>
      <c r="AO1029" s="350" t="str">
        <f>IFERROR(VLOOKUP(Y1029,CONTROLES!$A$6:$Y$25,24,FALSE),"")</f>
        <v/>
      </c>
      <c r="AP1029" s="350" t="str">
        <f>IFERROR(VLOOKUP(Z1029,CONTROLES!$A$6:$Y$25,24,FALSE),"")</f>
        <v/>
      </c>
      <c r="AQ1029" s="350" t="str">
        <f>IFERROR(VLOOKUP(AA1029,CONTROLES!$A$6:$Y$25,24,FALSE),"")</f>
        <v/>
      </c>
      <c r="AR1029" s="350" t="str">
        <f>IFERROR(VLOOKUP(AB1029,CONTROLES!$A$6:$Y$25,24,FALSE),"")</f>
        <v/>
      </c>
      <c r="AS1029" s="349" t="str">
        <f>IFERROR(VLOOKUP(Y1029,CONTROLES!$A$6:$Y$25,5,FALSE),"")</f>
        <v/>
      </c>
      <c r="AT1029" s="349" t="str">
        <f>IFERROR(VLOOKUP(Z1029,CONTROLES!$A$6:$Y$25,5,FALSE),"")</f>
        <v/>
      </c>
      <c r="AU1029" s="349" t="str">
        <f>IFERROR(VLOOKUP(AA1029,CONTROLES!$A$6:$Y$25,5,FALSE),"")</f>
        <v/>
      </c>
      <c r="AV1029" s="349" t="str">
        <f>IFERROR(VLOOKUP(AB1029,CONTROLES!$A$6:$Y$25,5,FALSE),"")</f>
        <v/>
      </c>
      <c r="AW1029" s="351">
        <f t="shared" si="336"/>
        <v>0</v>
      </c>
      <c r="AX1029" s="351">
        <f t="shared" si="336"/>
        <v>0</v>
      </c>
      <c r="AY1029" s="551"/>
      <c r="AZ1029" s="460"/>
      <c r="BA1029" s="552"/>
      <c r="BB1029" s="458"/>
      <c r="BC1029" s="460"/>
      <c r="BD1029" s="462"/>
      <c r="BE1029" s="526"/>
      <c r="BF1029" s="630"/>
      <c r="BG1029" s="620"/>
      <c r="BH1029" s="554"/>
      <c r="BI1029" s="530"/>
      <c r="BJ1029" s="475"/>
      <c r="BK1029" s="475"/>
    </row>
    <row r="1030" spans="1:63" s="224" customFormat="1" ht="14.25" customHeight="1" x14ac:dyDescent="0.25">
      <c r="A1030" s="564">
        <f>A1023+1</f>
        <v>146</v>
      </c>
      <c r="B1030" s="565" t="s">
        <v>1117</v>
      </c>
      <c r="C1030" s="595" t="s">
        <v>1052</v>
      </c>
      <c r="D1030" s="475" t="s">
        <v>1118</v>
      </c>
      <c r="E1030" s="476" t="s">
        <v>1119</v>
      </c>
      <c r="F1030" s="636" t="s">
        <v>132</v>
      </c>
      <c r="G1030" s="466" t="s">
        <v>133</v>
      </c>
      <c r="H1030" s="466" t="s">
        <v>134</v>
      </c>
      <c r="I1030" s="476" t="s">
        <v>1120</v>
      </c>
      <c r="J1030" s="346">
        <v>1</v>
      </c>
      <c r="K1030" s="347" t="s">
        <v>1121</v>
      </c>
      <c r="L1030" s="595" t="s">
        <v>1122</v>
      </c>
      <c r="M1030" s="595" t="s">
        <v>160</v>
      </c>
      <c r="N1030" s="477" t="s">
        <v>226</v>
      </c>
      <c r="O1030" s="477" t="s">
        <v>305</v>
      </c>
      <c r="P1030" s="477" t="s">
        <v>1058</v>
      </c>
      <c r="Q1030" s="477" t="s">
        <v>1123</v>
      </c>
      <c r="R1030" s="595" t="s">
        <v>210</v>
      </c>
      <c r="S1030" s="348" t="s">
        <v>169</v>
      </c>
      <c r="T1030" s="348">
        <f>IFERROR(VLOOKUP($S1030,TABLAS!$A$10:$B$14,2,FALSE),0)</f>
        <v>4</v>
      </c>
      <c r="U1030" s="477" t="s">
        <v>211</v>
      </c>
      <c r="V1030" s="524">
        <f>IFERROR(VLOOKUP($U1030,#REF!,2,FALSE),0)</f>
        <v>0</v>
      </c>
      <c r="W1030" s="524">
        <f>MAX($T1030:$T1036)*V1030</f>
        <v>0</v>
      </c>
      <c r="X1030" s="526" t="b">
        <f>IF(OR(W1030="11",W1030="12",W1030="21",W1030="22",W1030="31"),"BAJO",IF(OR(W1030="13",W1030="23",W1030="32",W1030="41"),"LEVE",IF(OR(W1030="14",W1030="15",W1030="24",W1030="33",W1030="43",W1030="42",W1030="52",W1030="51"),"MODERADO",IF(OR(W1030="25",W1030="34",W1030="35",W1030="44",W1030="45",W1030="53",W1030="54",W1030="55"),"IMPORTANTE"))))</f>
        <v>0</v>
      </c>
      <c r="Y1030" s="349">
        <v>121</v>
      </c>
      <c r="Z1030" s="349">
        <v>3</v>
      </c>
      <c r="AA1030" s="349"/>
      <c r="AB1030" s="349"/>
      <c r="AC1030" s="349"/>
      <c r="AD1030" s="349"/>
      <c r="AE1030" s="349"/>
      <c r="AF1030" s="349"/>
      <c r="AG1030" s="349"/>
      <c r="AH1030" s="349"/>
      <c r="AI1030" s="349"/>
      <c r="AJ1030" s="349"/>
      <c r="AK1030" s="349"/>
      <c r="AL1030" s="349" t="str">
        <f>IFERROR(VLOOKUP(AB1030,CONTROLES!$A$5:$Y$297,2,FALSE),"")</f>
        <v/>
      </c>
      <c r="AM1030" s="349"/>
      <c r="AN1030" s="349"/>
      <c r="AO1030" s="350" t="str">
        <f>IFERROR(VLOOKUP(Y1030,CONTROLES!$A$6:$Y$25,24,FALSE),"")</f>
        <v/>
      </c>
      <c r="AP1030" s="350">
        <f>IFERROR(VLOOKUP(Z1030,CONTROLES!$A$6:$Y$25,24,FALSE),"")</f>
        <v>0.78</v>
      </c>
      <c r="AQ1030" s="350" t="str">
        <f>IFERROR(VLOOKUP(AA1030,CONTROLES!$A$6:$Y$25,24,FALSE),"")</f>
        <v/>
      </c>
      <c r="AR1030" s="350" t="str">
        <f>IFERROR(VLOOKUP(AB1030,CONTROLES!$A$6:$Y$25,24,FALSE),"")</f>
        <v/>
      </c>
      <c r="AS1030" s="349" t="str">
        <f>IFERROR(VLOOKUP(Y1030,CONTROLES!$A$6:$Y$25,5,FALSE),"")</f>
        <v/>
      </c>
      <c r="AT1030" s="349" t="str">
        <f>IFERROR(VLOOKUP(Z1030,CONTROLES!$A$6:$Y$25,5,FALSE),"")</f>
        <v>Probabilidad</v>
      </c>
      <c r="AU1030" s="349" t="str">
        <f>IFERROR(VLOOKUP(AA1030,CONTROLES!$A$6:$Y$25,5,FALSE),"")</f>
        <v/>
      </c>
      <c r="AV1030" s="349" t="str">
        <f>IFERROR(VLOOKUP(AB1030,CONTROLES!$A$6:$Y$25,5,FALSE),"")</f>
        <v/>
      </c>
      <c r="AW1030" s="351">
        <f t="shared" si="336"/>
        <v>0.78</v>
      </c>
      <c r="AX1030" s="351">
        <f t="shared" si="336"/>
        <v>0.78</v>
      </c>
      <c r="AY1030" s="528" t="str">
        <f>IF(MAX(AX1030:AX1036)&gt;MAX(BF1030:BF1036),"Consecuencia",IF(MAX(AX1030:AX1036)&gt;MAX(BF1030:BF1036),"Probabilidad",""))</f>
        <v>Consecuencia</v>
      </c>
      <c r="AZ1030" s="460">
        <f>IF(AY1030="Probabilidad",MAX(BF1030:BF1036),MAX(AX1030:AX1036))</f>
        <v>0.78</v>
      </c>
      <c r="BA1030" s="456" t="e" cm="1" vm="1">
        <f t="array" aca="1" ref="BA1030" ca="1">IF(OR(AY1030="Consecuencia",AY1030="Probabilidad"),IF(AZ1030&lt;CONTROLES!$AA$16:$AB$16,IF(AND(AZ1030&gt;=CONTROLES!$AA$15,AZ1030&lt;CONTROLES!$AB$15),CONTROLES!$AC$15,IF(AND(AZ1030&gt;=CONTROLES!$AA$14,AZ1030&lt;CONTROLES!$AB$14),CONTROLES!$AC$14,IF(AND(AZ1030&gt;=CONTROLES!$AA$13,AZ1030&lt;CONTROLES!$AB$13),CONTROLES!$AC$13,IF(AND(AZ1030&gt;=CONTROLES!$AA$12,AZ1030&lt;=CONTROLES!$AB$12),CONTROLES!$AC$12))))),"")</f>
        <v>#VALUE!</v>
      </c>
      <c r="BB1030" s="458" t="s">
        <v>144</v>
      </c>
      <c r="BC1030" s="460">
        <f>VLOOKUP(BB1030,TABLAS!$A$10:$B$14,2,FALSE)</f>
        <v>5</v>
      </c>
      <c r="BD1030" s="462" t="s">
        <v>211</v>
      </c>
      <c r="BE1030" s="526">
        <f>VLOOKUP(BD1030,TABLAS!$A$2:$B$6,2,FALSE)</f>
        <v>2</v>
      </c>
      <c r="BF1030" s="618" t="str">
        <f>BC1030&amp;BE1030</f>
        <v>52</v>
      </c>
      <c r="BG1030" s="620" t="str">
        <f>IF(OR(BF1030="11",BF1030="12",BF1030="21",BF1030="22",BF1030="31"),"BAJO",IF(OR(BF1030="13",BF1030="23",BF1030="32",BF1030="41"),"LEVE",IF(OR(BF1030="14",BF1030="15",BF1030="24",BF1030="33",BF1030="43",BF1030="42",BF1030="52",BF1030="51"),"MODERADO",IF(OR(BF1030="25",BF1030="34",BF1030="35",BF1030="44",BF1030="45",BF1030="53",BF1030="54",BF1030="55"),"IMPORTANTE",""))))</f>
        <v>MODERADO</v>
      </c>
      <c r="BH1030" s="491" t="s">
        <v>148</v>
      </c>
      <c r="BI1030" s="530" t="s">
        <v>189</v>
      </c>
      <c r="BJ1030" s="475" t="str">
        <f>IF(BH1030="SI","NO","SI")</f>
        <v>NO</v>
      </c>
      <c r="BK1030" s="475"/>
    </row>
    <row r="1031" spans="1:63" s="224" customFormat="1" x14ac:dyDescent="0.25">
      <c r="A1031" s="564"/>
      <c r="B1031" s="566"/>
      <c r="C1031" s="595"/>
      <c r="D1031" s="475"/>
      <c r="E1031" s="481"/>
      <c r="F1031" s="636"/>
      <c r="G1031" s="467"/>
      <c r="H1031" s="467"/>
      <c r="I1031" s="481"/>
      <c r="J1031" s="346">
        <v>2</v>
      </c>
      <c r="K1031" s="347" t="s">
        <v>1124</v>
      </c>
      <c r="L1031" s="595"/>
      <c r="M1031" s="595"/>
      <c r="N1031" s="477"/>
      <c r="O1031" s="477"/>
      <c r="P1031" s="477"/>
      <c r="Q1031" s="477"/>
      <c r="R1031" s="595"/>
      <c r="S1031" s="348" t="s">
        <v>169</v>
      </c>
      <c r="T1031" s="348">
        <f>IFERROR(VLOOKUP($S1031,TABLAS!$A$10:$B$14,2,FALSE),0)</f>
        <v>4</v>
      </c>
      <c r="U1031" s="477"/>
      <c r="V1031" s="524"/>
      <c r="W1031" s="524"/>
      <c r="X1031" s="526"/>
      <c r="Y1031" s="349">
        <v>121</v>
      </c>
      <c r="Z1031" s="349"/>
      <c r="AA1031" s="349"/>
      <c r="AB1031" s="349"/>
      <c r="AC1031" s="349"/>
      <c r="AD1031" s="349"/>
      <c r="AE1031" s="349"/>
      <c r="AF1031" s="349"/>
      <c r="AG1031" s="349"/>
      <c r="AH1031" s="349"/>
      <c r="AI1031" s="349"/>
      <c r="AJ1031" s="349"/>
      <c r="AK1031" s="349"/>
      <c r="AL1031" s="349" t="str">
        <f>IFERROR(VLOOKUP(AB1031,CONTROLES!$A$5:$Y$297,2,FALSE),"")</f>
        <v/>
      </c>
      <c r="AM1031" s="349"/>
      <c r="AN1031" s="349"/>
      <c r="AO1031" s="350" t="str">
        <f>IFERROR(VLOOKUP(Y1031,CONTROLES!$A$6:$Y$25,24,FALSE),"")</f>
        <v/>
      </c>
      <c r="AP1031" s="350" t="str">
        <f>IFERROR(VLOOKUP(Z1031,CONTROLES!$A$6:$Y$25,24,FALSE),"")</f>
        <v/>
      </c>
      <c r="AQ1031" s="350" t="str">
        <f>IFERROR(VLOOKUP(AA1031,CONTROLES!$A$6:$Y$25,24,FALSE),"")</f>
        <v/>
      </c>
      <c r="AR1031" s="350" t="str">
        <f>IFERROR(VLOOKUP(AB1031,CONTROLES!$A$6:$Y$25,24,FALSE),"")</f>
        <v/>
      </c>
      <c r="AS1031" s="349" t="str">
        <f>IFERROR(VLOOKUP(Y1031,CONTROLES!$A$6:$Y$25,5,FALSE),"")</f>
        <v/>
      </c>
      <c r="AT1031" s="349" t="str">
        <f>IFERROR(VLOOKUP(Z1031,CONTROLES!$A$6:$Y$25,5,FALSE),"")</f>
        <v/>
      </c>
      <c r="AU1031" s="349" t="str">
        <f>IFERROR(VLOOKUP(AA1031,CONTROLES!$A$6:$Y$25,5,FALSE),"")</f>
        <v/>
      </c>
      <c r="AV1031" s="349" t="str">
        <f>IFERROR(VLOOKUP(AB1031,CONTROLES!$A$6:$Y$25,5,FALSE),"")</f>
        <v/>
      </c>
      <c r="AW1031" s="351">
        <f t="shared" si="336"/>
        <v>0</v>
      </c>
      <c r="AX1031" s="351">
        <f t="shared" si="336"/>
        <v>0</v>
      </c>
      <c r="AY1031" s="529"/>
      <c r="AZ1031" s="460"/>
      <c r="BA1031" s="457"/>
      <c r="BB1031" s="458"/>
      <c r="BC1031" s="460"/>
      <c r="BD1031" s="462"/>
      <c r="BE1031" s="526"/>
      <c r="BF1031" s="619"/>
      <c r="BG1031" s="620"/>
      <c r="BH1031" s="492"/>
      <c r="BI1031" s="530"/>
      <c r="BJ1031" s="475"/>
      <c r="BK1031" s="475"/>
    </row>
    <row r="1032" spans="1:63" s="224" customFormat="1" x14ac:dyDescent="0.25">
      <c r="A1032" s="564"/>
      <c r="B1032" s="566"/>
      <c r="C1032" s="595"/>
      <c r="D1032" s="475"/>
      <c r="E1032" s="481"/>
      <c r="F1032" s="636"/>
      <c r="G1032" s="467"/>
      <c r="H1032" s="467"/>
      <c r="I1032" s="481"/>
      <c r="J1032" s="346"/>
      <c r="K1032" s="347"/>
      <c r="L1032" s="595"/>
      <c r="M1032" s="595"/>
      <c r="N1032" s="477"/>
      <c r="O1032" s="477"/>
      <c r="P1032" s="477"/>
      <c r="Q1032" s="477"/>
      <c r="R1032" s="595"/>
      <c r="S1032" s="348"/>
      <c r="T1032" s="348">
        <f>IFERROR(VLOOKUP($S1032,TABLAS!$A$10:$B$14,2,FALSE),0)</f>
        <v>0</v>
      </c>
      <c r="U1032" s="477"/>
      <c r="V1032" s="524"/>
      <c r="W1032" s="524"/>
      <c r="X1032" s="526"/>
      <c r="Y1032" s="349"/>
      <c r="Z1032" s="349"/>
      <c r="AA1032" s="349"/>
      <c r="AB1032" s="349"/>
      <c r="AC1032" s="349"/>
      <c r="AD1032" s="349"/>
      <c r="AE1032" s="349"/>
      <c r="AF1032" s="349"/>
      <c r="AG1032" s="349"/>
      <c r="AH1032" s="349"/>
      <c r="AI1032" s="349"/>
      <c r="AJ1032" s="349"/>
      <c r="AK1032" s="349"/>
      <c r="AL1032" s="349" t="str">
        <f>IFERROR(VLOOKUP(AB1032,CONTROLES!$A$5:$Y$297,2,FALSE),"")</f>
        <v/>
      </c>
      <c r="AM1032" s="349"/>
      <c r="AN1032" s="349"/>
      <c r="AO1032" s="350" t="str">
        <f>IFERROR(VLOOKUP(Y1032,CONTROLES!$A$6:$Y$25,24,FALSE),"")</f>
        <v/>
      </c>
      <c r="AP1032" s="350" t="str">
        <f>IFERROR(VLOOKUP(Z1032,CONTROLES!$A$6:$Y$25,24,FALSE),"")</f>
        <v/>
      </c>
      <c r="AQ1032" s="350" t="str">
        <f>IFERROR(VLOOKUP(AA1032,CONTROLES!$A$6:$Y$25,24,FALSE),"")</f>
        <v/>
      </c>
      <c r="AR1032" s="350" t="str">
        <f>IFERROR(VLOOKUP(AB1032,CONTROLES!$A$6:$Y$25,24,FALSE),"")</f>
        <v/>
      </c>
      <c r="AS1032" s="349" t="str">
        <f>IFERROR(VLOOKUP(Y1032,CONTROLES!$A$6:$Y$25,5,FALSE),"")</f>
        <v/>
      </c>
      <c r="AT1032" s="349" t="str">
        <f>IFERROR(VLOOKUP(Z1032,CONTROLES!$A$6:$Y$25,5,FALSE),"")</f>
        <v/>
      </c>
      <c r="AU1032" s="349" t="str">
        <f>IFERROR(VLOOKUP(AA1032,CONTROLES!$A$6:$Y$25,5,FALSE),"")</f>
        <v/>
      </c>
      <c r="AV1032" s="349" t="str">
        <f>IFERROR(VLOOKUP(AB1032,CONTROLES!$A$6:$Y$25,5,FALSE),"")</f>
        <v/>
      </c>
      <c r="AW1032" s="351">
        <f t="shared" si="336"/>
        <v>0</v>
      </c>
      <c r="AX1032" s="351">
        <f t="shared" si="336"/>
        <v>0</v>
      </c>
      <c r="AY1032" s="529"/>
      <c r="AZ1032" s="460"/>
      <c r="BA1032" s="457"/>
      <c r="BB1032" s="458"/>
      <c r="BC1032" s="460"/>
      <c r="BD1032" s="462"/>
      <c r="BE1032" s="526"/>
      <c r="BF1032" s="619"/>
      <c r="BG1032" s="620"/>
      <c r="BH1032" s="492"/>
      <c r="BI1032" s="530"/>
      <c r="BJ1032" s="475"/>
      <c r="BK1032" s="475"/>
    </row>
    <row r="1033" spans="1:63" s="224" customFormat="1" x14ac:dyDescent="0.25">
      <c r="A1033" s="564"/>
      <c r="B1033" s="566"/>
      <c r="C1033" s="595"/>
      <c r="D1033" s="475"/>
      <c r="E1033" s="481"/>
      <c r="F1033" s="636"/>
      <c r="G1033" s="467"/>
      <c r="H1033" s="467"/>
      <c r="I1033" s="481"/>
      <c r="J1033" s="346"/>
      <c r="K1033" s="347"/>
      <c r="L1033" s="595"/>
      <c r="M1033" s="595"/>
      <c r="N1033" s="477"/>
      <c r="O1033" s="477"/>
      <c r="P1033" s="477"/>
      <c r="Q1033" s="477"/>
      <c r="R1033" s="595"/>
      <c r="S1033" s="348"/>
      <c r="T1033" s="348">
        <f>IFERROR(VLOOKUP($S1033,TABLAS!$A$10:$B$14,2,FALSE),0)</f>
        <v>0</v>
      </c>
      <c r="U1033" s="477"/>
      <c r="V1033" s="524"/>
      <c r="W1033" s="524"/>
      <c r="X1033" s="526"/>
      <c r="Y1033" s="349"/>
      <c r="Z1033" s="349"/>
      <c r="AA1033" s="349"/>
      <c r="AB1033" s="349"/>
      <c r="AC1033" s="349"/>
      <c r="AD1033" s="349"/>
      <c r="AE1033" s="349"/>
      <c r="AF1033" s="349"/>
      <c r="AG1033" s="349"/>
      <c r="AH1033" s="349"/>
      <c r="AI1033" s="349"/>
      <c r="AJ1033" s="349"/>
      <c r="AK1033" s="349"/>
      <c r="AL1033" s="349" t="str">
        <f>IFERROR(VLOOKUP(AB1033,CONTROLES!$A$5:$Y$297,2,FALSE),"")</f>
        <v/>
      </c>
      <c r="AM1033" s="349"/>
      <c r="AN1033" s="349"/>
      <c r="AO1033" s="350" t="str">
        <f>IFERROR(VLOOKUP(Y1033,CONTROLES!$A$6:$Y$25,24,FALSE),"")</f>
        <v/>
      </c>
      <c r="AP1033" s="350" t="str">
        <f>IFERROR(VLOOKUP(Z1033,CONTROLES!$A$6:$Y$25,24,FALSE),"")</f>
        <v/>
      </c>
      <c r="AQ1033" s="350" t="str">
        <f>IFERROR(VLOOKUP(AA1033,CONTROLES!$A$6:$Y$25,24,FALSE),"")</f>
        <v/>
      </c>
      <c r="AR1033" s="350" t="str">
        <f>IFERROR(VLOOKUP(AB1033,CONTROLES!$A$6:$Y$25,24,FALSE),"")</f>
        <v/>
      </c>
      <c r="AS1033" s="349" t="str">
        <f>IFERROR(VLOOKUP(Y1033,CONTROLES!$A$6:$Y$25,5,FALSE),"")</f>
        <v/>
      </c>
      <c r="AT1033" s="349" t="str">
        <f>IFERROR(VLOOKUP(Z1033,CONTROLES!$A$6:$Y$25,5,FALSE),"")</f>
        <v/>
      </c>
      <c r="AU1033" s="349" t="str">
        <f>IFERROR(VLOOKUP(AA1033,CONTROLES!$A$6:$Y$25,5,FALSE),"")</f>
        <v/>
      </c>
      <c r="AV1033" s="349" t="str">
        <f>IFERROR(VLOOKUP(AB1033,CONTROLES!$A$6:$Y$25,5,FALSE),"")</f>
        <v/>
      </c>
      <c r="AW1033" s="351">
        <f t="shared" si="336"/>
        <v>0</v>
      </c>
      <c r="AX1033" s="351">
        <f t="shared" si="336"/>
        <v>0</v>
      </c>
      <c r="AY1033" s="529"/>
      <c r="AZ1033" s="460"/>
      <c r="BA1033" s="457"/>
      <c r="BB1033" s="458"/>
      <c r="BC1033" s="460"/>
      <c r="BD1033" s="462"/>
      <c r="BE1033" s="526"/>
      <c r="BF1033" s="619"/>
      <c r="BG1033" s="620"/>
      <c r="BH1033" s="492"/>
      <c r="BI1033" s="530"/>
      <c r="BJ1033" s="475"/>
      <c r="BK1033" s="475"/>
    </row>
    <row r="1034" spans="1:63" s="224" customFormat="1" x14ac:dyDescent="0.25">
      <c r="A1034" s="564"/>
      <c r="B1034" s="566"/>
      <c r="C1034" s="595"/>
      <c r="D1034" s="475"/>
      <c r="E1034" s="481"/>
      <c r="F1034" s="636"/>
      <c r="G1034" s="467"/>
      <c r="H1034" s="467"/>
      <c r="I1034" s="481"/>
      <c r="J1034" s="346"/>
      <c r="K1034" s="347"/>
      <c r="L1034" s="595"/>
      <c r="M1034" s="595"/>
      <c r="N1034" s="477"/>
      <c r="O1034" s="477"/>
      <c r="P1034" s="477"/>
      <c r="Q1034" s="477"/>
      <c r="R1034" s="595"/>
      <c r="S1034" s="348"/>
      <c r="T1034" s="348">
        <f>IFERROR(VLOOKUP($S1034,TABLAS!$A$10:$B$14,2,FALSE),0)</f>
        <v>0</v>
      </c>
      <c r="U1034" s="477"/>
      <c r="V1034" s="524"/>
      <c r="W1034" s="524"/>
      <c r="X1034" s="526"/>
      <c r="Y1034" s="349"/>
      <c r="Z1034" s="349"/>
      <c r="AA1034" s="349"/>
      <c r="AB1034" s="349"/>
      <c r="AC1034" s="349"/>
      <c r="AD1034" s="349"/>
      <c r="AE1034" s="349"/>
      <c r="AF1034" s="349"/>
      <c r="AG1034" s="349"/>
      <c r="AH1034" s="349"/>
      <c r="AI1034" s="349"/>
      <c r="AJ1034" s="349"/>
      <c r="AK1034" s="349"/>
      <c r="AL1034" s="349" t="str">
        <f>IFERROR(VLOOKUP(AB1034,CONTROLES!$A$5:$Y$297,2,FALSE),"")</f>
        <v/>
      </c>
      <c r="AM1034" s="349"/>
      <c r="AN1034" s="349"/>
      <c r="AO1034" s="350" t="str">
        <f>IFERROR(VLOOKUP(Y1034,CONTROLES!$A$6:$Y$25,24,FALSE),"")</f>
        <v/>
      </c>
      <c r="AP1034" s="350" t="str">
        <f>IFERROR(VLOOKUP(Z1034,CONTROLES!$A$6:$Y$25,24,FALSE),"")</f>
        <v/>
      </c>
      <c r="AQ1034" s="350" t="str">
        <f>IFERROR(VLOOKUP(AA1034,CONTROLES!$A$6:$Y$25,24,FALSE),"")</f>
        <v/>
      </c>
      <c r="AR1034" s="350" t="str">
        <f>IFERROR(VLOOKUP(AB1034,CONTROLES!$A$6:$Y$25,24,FALSE),"")</f>
        <v/>
      </c>
      <c r="AS1034" s="349" t="str">
        <f>IFERROR(VLOOKUP(Y1034,CONTROLES!$A$6:$Y$25,5,FALSE),"")</f>
        <v/>
      </c>
      <c r="AT1034" s="349" t="str">
        <f>IFERROR(VLOOKUP(Z1034,CONTROLES!$A$6:$Y$25,5,FALSE),"")</f>
        <v/>
      </c>
      <c r="AU1034" s="349" t="str">
        <f>IFERROR(VLOOKUP(AA1034,CONTROLES!$A$6:$Y$25,5,FALSE),"")</f>
        <v/>
      </c>
      <c r="AV1034" s="349" t="str">
        <f>IFERROR(VLOOKUP(AB1034,CONTROLES!$A$6:$Y$25,5,FALSE),"")</f>
        <v/>
      </c>
      <c r="AW1034" s="351">
        <f t="shared" si="336"/>
        <v>0</v>
      </c>
      <c r="AX1034" s="351">
        <f t="shared" si="336"/>
        <v>0</v>
      </c>
      <c r="AY1034" s="529"/>
      <c r="AZ1034" s="460"/>
      <c r="BA1034" s="457"/>
      <c r="BB1034" s="458"/>
      <c r="BC1034" s="460"/>
      <c r="BD1034" s="462"/>
      <c r="BE1034" s="526"/>
      <c r="BF1034" s="619"/>
      <c r="BG1034" s="620"/>
      <c r="BH1034" s="492"/>
      <c r="BI1034" s="530"/>
      <c r="BJ1034" s="475"/>
      <c r="BK1034" s="475"/>
    </row>
    <row r="1035" spans="1:63" s="224" customFormat="1" x14ac:dyDescent="0.25">
      <c r="A1035" s="564"/>
      <c r="B1035" s="566"/>
      <c r="C1035" s="595"/>
      <c r="D1035" s="475"/>
      <c r="E1035" s="481"/>
      <c r="F1035" s="636"/>
      <c r="G1035" s="467"/>
      <c r="H1035" s="467"/>
      <c r="I1035" s="481"/>
      <c r="J1035" s="346"/>
      <c r="K1035" s="347"/>
      <c r="L1035" s="595"/>
      <c r="M1035" s="595"/>
      <c r="N1035" s="477"/>
      <c r="O1035" s="477"/>
      <c r="P1035" s="477"/>
      <c r="Q1035" s="477"/>
      <c r="R1035" s="595"/>
      <c r="S1035" s="348"/>
      <c r="T1035" s="348">
        <f>IFERROR(VLOOKUP($S1035,TABLAS!$A$10:$B$14,2,FALSE),0)</f>
        <v>0</v>
      </c>
      <c r="U1035" s="477"/>
      <c r="V1035" s="524"/>
      <c r="W1035" s="524"/>
      <c r="X1035" s="526"/>
      <c r="Y1035" s="349"/>
      <c r="Z1035" s="349"/>
      <c r="AA1035" s="349"/>
      <c r="AB1035" s="349"/>
      <c r="AC1035" s="349"/>
      <c r="AD1035" s="349"/>
      <c r="AE1035" s="349"/>
      <c r="AF1035" s="349"/>
      <c r="AG1035" s="349"/>
      <c r="AH1035" s="349"/>
      <c r="AI1035" s="349"/>
      <c r="AJ1035" s="349"/>
      <c r="AK1035" s="349"/>
      <c r="AL1035" s="349" t="str">
        <f>IFERROR(VLOOKUP(AB1035,CONTROLES!$A$5:$Y$297,2,FALSE),"")</f>
        <v/>
      </c>
      <c r="AM1035" s="349"/>
      <c r="AN1035" s="349"/>
      <c r="AO1035" s="350" t="str">
        <f>IFERROR(VLOOKUP(Y1035,CONTROLES!$A$6:$Y$25,24,FALSE),"")</f>
        <v/>
      </c>
      <c r="AP1035" s="350" t="str">
        <f>IFERROR(VLOOKUP(Z1035,CONTROLES!$A$6:$Y$25,24,FALSE),"")</f>
        <v/>
      </c>
      <c r="AQ1035" s="350" t="str">
        <f>IFERROR(VLOOKUP(AA1035,CONTROLES!$A$6:$Y$25,24,FALSE),"")</f>
        <v/>
      </c>
      <c r="AR1035" s="350" t="str">
        <f>IFERROR(VLOOKUP(AB1035,CONTROLES!$A$6:$Y$25,24,FALSE),"")</f>
        <v/>
      </c>
      <c r="AS1035" s="349" t="str">
        <f>IFERROR(VLOOKUP(Y1035,CONTROLES!$A$6:$Y$25,5,FALSE),"")</f>
        <v/>
      </c>
      <c r="AT1035" s="349" t="str">
        <f>IFERROR(VLOOKUP(Z1035,CONTROLES!$A$6:$Y$25,5,FALSE),"")</f>
        <v/>
      </c>
      <c r="AU1035" s="349" t="str">
        <f>IFERROR(VLOOKUP(AA1035,CONTROLES!$A$6:$Y$25,5,FALSE),"")</f>
        <v/>
      </c>
      <c r="AV1035" s="349" t="str">
        <f>IFERROR(VLOOKUP(AB1035,CONTROLES!$A$6:$Y$25,5,FALSE),"")</f>
        <v/>
      </c>
      <c r="AW1035" s="351">
        <f t="shared" si="336"/>
        <v>0</v>
      </c>
      <c r="AX1035" s="351">
        <f t="shared" si="336"/>
        <v>0</v>
      </c>
      <c r="AY1035" s="529"/>
      <c r="AZ1035" s="460"/>
      <c r="BA1035" s="457"/>
      <c r="BB1035" s="458"/>
      <c r="BC1035" s="460"/>
      <c r="BD1035" s="462"/>
      <c r="BE1035" s="526"/>
      <c r="BF1035" s="619"/>
      <c r="BG1035" s="620"/>
      <c r="BH1035" s="492"/>
      <c r="BI1035" s="530"/>
      <c r="BJ1035" s="475"/>
      <c r="BK1035" s="475"/>
    </row>
    <row r="1036" spans="1:63" s="224" customFormat="1" x14ac:dyDescent="0.25">
      <c r="A1036" s="564"/>
      <c r="B1036" s="567"/>
      <c r="C1036" s="595"/>
      <c r="D1036" s="475"/>
      <c r="E1036" s="482"/>
      <c r="F1036" s="636"/>
      <c r="G1036" s="561"/>
      <c r="H1036" s="561"/>
      <c r="I1036" s="482"/>
      <c r="J1036" s="346"/>
      <c r="K1036" s="347"/>
      <c r="L1036" s="595"/>
      <c r="M1036" s="595"/>
      <c r="N1036" s="477"/>
      <c r="O1036" s="477"/>
      <c r="P1036" s="477"/>
      <c r="Q1036" s="477"/>
      <c r="R1036" s="595"/>
      <c r="S1036" s="348"/>
      <c r="T1036" s="348">
        <f>IFERROR(VLOOKUP($S1036,TABLAS!$A$10:$B$14,2,FALSE),0)</f>
        <v>0</v>
      </c>
      <c r="U1036" s="477"/>
      <c r="V1036" s="524"/>
      <c r="W1036" s="524"/>
      <c r="X1036" s="526"/>
      <c r="Y1036" s="349"/>
      <c r="Z1036" s="349"/>
      <c r="AA1036" s="349"/>
      <c r="AB1036" s="349"/>
      <c r="AC1036" s="349"/>
      <c r="AD1036" s="349"/>
      <c r="AE1036" s="349"/>
      <c r="AF1036" s="349"/>
      <c r="AG1036" s="349"/>
      <c r="AH1036" s="349"/>
      <c r="AI1036" s="349"/>
      <c r="AJ1036" s="349"/>
      <c r="AK1036" s="349"/>
      <c r="AL1036" s="349" t="str">
        <f>IFERROR(VLOOKUP(AB1036,CONTROLES!$A$5:$Y$297,2,FALSE),"")</f>
        <v/>
      </c>
      <c r="AM1036" s="349"/>
      <c r="AN1036" s="349"/>
      <c r="AO1036" s="350" t="str">
        <f>IFERROR(VLOOKUP(Y1036,CONTROLES!$A$6:$Y$25,24,FALSE),"")</f>
        <v/>
      </c>
      <c r="AP1036" s="350" t="str">
        <f>IFERROR(VLOOKUP(Z1036,CONTROLES!$A$6:$Y$25,24,FALSE),"")</f>
        <v/>
      </c>
      <c r="AQ1036" s="350" t="str">
        <f>IFERROR(VLOOKUP(AA1036,CONTROLES!$A$6:$Y$25,24,FALSE),"")</f>
        <v/>
      </c>
      <c r="AR1036" s="350" t="str">
        <f>IFERROR(VLOOKUP(AB1036,CONTROLES!$A$6:$Y$25,24,FALSE),"")</f>
        <v/>
      </c>
      <c r="AS1036" s="349" t="str">
        <f>IFERROR(VLOOKUP(Y1036,CONTROLES!$A$6:$Y$25,5,FALSE),"")</f>
        <v/>
      </c>
      <c r="AT1036" s="349" t="str">
        <f>IFERROR(VLOOKUP(Z1036,CONTROLES!$A$6:$Y$25,5,FALSE),"")</f>
        <v/>
      </c>
      <c r="AU1036" s="349" t="str">
        <f>IFERROR(VLOOKUP(AA1036,CONTROLES!$A$6:$Y$25,5,FALSE),"")</f>
        <v/>
      </c>
      <c r="AV1036" s="349" t="str">
        <f>IFERROR(VLOOKUP(AB1036,CONTROLES!$A$6:$Y$25,5,FALSE),"")</f>
        <v/>
      </c>
      <c r="AW1036" s="351">
        <f t="shared" si="336"/>
        <v>0</v>
      </c>
      <c r="AX1036" s="351">
        <f t="shared" si="336"/>
        <v>0</v>
      </c>
      <c r="AY1036" s="551"/>
      <c r="AZ1036" s="460"/>
      <c r="BA1036" s="552"/>
      <c r="BB1036" s="458"/>
      <c r="BC1036" s="460"/>
      <c r="BD1036" s="462"/>
      <c r="BE1036" s="526"/>
      <c r="BF1036" s="630"/>
      <c r="BG1036" s="620"/>
      <c r="BH1036" s="554"/>
      <c r="BI1036" s="530"/>
      <c r="BJ1036" s="475"/>
      <c r="BK1036" s="475"/>
    </row>
    <row r="1037" spans="1:63" s="224" customFormat="1" ht="14.25" customHeight="1" x14ac:dyDescent="0.25">
      <c r="A1037" s="564">
        <f>A1030+1</f>
        <v>147</v>
      </c>
      <c r="B1037" s="565" t="s">
        <v>1125</v>
      </c>
      <c r="C1037" s="595" t="s">
        <v>1126</v>
      </c>
      <c r="D1037" s="475" t="s">
        <v>1127</v>
      </c>
      <c r="E1037" s="476" t="s">
        <v>1128</v>
      </c>
      <c r="F1037" s="636" t="s">
        <v>132</v>
      </c>
      <c r="G1037" s="466" t="s">
        <v>133</v>
      </c>
      <c r="H1037" s="466" t="s">
        <v>134</v>
      </c>
      <c r="I1037" s="476" t="s">
        <v>1129</v>
      </c>
      <c r="J1037" s="346">
        <v>1</v>
      </c>
      <c r="K1037" s="360" t="s">
        <v>1130</v>
      </c>
      <c r="L1037" s="595" t="s">
        <v>1131</v>
      </c>
      <c r="M1037" s="595" t="s">
        <v>199</v>
      </c>
      <c r="N1037" s="622" t="s">
        <v>200</v>
      </c>
      <c r="O1037" s="477" t="s">
        <v>201</v>
      </c>
      <c r="P1037" s="477" t="s">
        <v>1132</v>
      </c>
      <c r="Q1037" s="477"/>
      <c r="R1037" s="595" t="s">
        <v>297</v>
      </c>
      <c r="S1037" s="348" t="s">
        <v>164</v>
      </c>
      <c r="T1037" s="348">
        <f>IFERROR(VLOOKUP($S1037,TABLAS!$A$10:$B$14,2,FALSE),0)</f>
        <v>1</v>
      </c>
      <c r="U1037" s="477" t="s">
        <v>145</v>
      </c>
      <c r="V1037" s="524">
        <f>IFERROR(VLOOKUP($U1037,TABLAS!$A$2:$B$6,2,FALSE),0)</f>
        <v>3</v>
      </c>
      <c r="W1037" s="524" t="str">
        <f>MAX($T1037:$T1043)&amp;V1037</f>
        <v>43</v>
      </c>
      <c r="X1037" s="526" t="str">
        <f>IF(OR(W1037="11",W1037="12",W1037="21",W1037="22",W1037="31"),"BAJO",IF(OR(W1037="13",W1037="23",W1037="32",W1037="41"),"LEVE",IF(OR(W1037="14",W1037="15",W1037="24",W1037="33",W1037="43",W1037="42",W1037="52",W1037="51"),"MODERADO",IF(OR(W1037="25",W1037="34",W1037="35",W1037="44",W1037="45",W1037="53",W1037="54",W1037="55"),"IMPORTANTE"))))</f>
        <v>MODERADO</v>
      </c>
      <c r="Y1037" s="349">
        <v>1</v>
      </c>
      <c r="Z1037" s="349"/>
      <c r="AA1037" s="349"/>
      <c r="AB1037" s="349"/>
      <c r="AC1037" s="349" t="str">
        <f>VLOOKUP(Y1037,CONTROLES!$A$6:$Y$35,2,FALSE)</f>
        <v>Ajustar y aplicar el PR-AD-04 Selección, evaluación y reevaluación de proveedor y/o contratistas</v>
      </c>
      <c r="AD1037" s="349" t="str">
        <f>VLOOKUP(Y1037,CONTROLES!$A$6:$Y$35,5,FALSE)</f>
        <v>Probabilidad</v>
      </c>
      <c r="AE1037" s="349" t="s">
        <v>188</v>
      </c>
      <c r="AF1037" s="349"/>
      <c r="AG1037" s="349"/>
      <c r="AH1037" s="349"/>
      <c r="AI1037" s="349"/>
      <c r="AJ1037" s="349"/>
      <c r="AK1037" s="349"/>
      <c r="AL1037" s="349" t="str">
        <f>IFERROR(VLOOKUP(AB1037,CONTROLES!$A$5:$Y$297,2,FALSE),"")</f>
        <v/>
      </c>
      <c r="AM1037" s="349"/>
      <c r="AN1037" s="349"/>
      <c r="AO1037" s="350">
        <f>IFERROR(VLOOKUP(Y1037,CONTROLES!$A$6:$Y$25,24,FALSE),"")</f>
        <v>0.8125</v>
      </c>
      <c r="AP1037" s="350" t="str">
        <f>IFERROR(VLOOKUP(Z1037,CONTROLES!$A$6:$Y$25,24,FALSE),"")</f>
        <v/>
      </c>
      <c r="AQ1037" s="350" t="str">
        <f>IFERROR(VLOOKUP(AA1037,CONTROLES!$A$6:$Y$25,24,FALSE),"")</f>
        <v/>
      </c>
      <c r="AR1037" s="350" t="str">
        <f>IFERROR(VLOOKUP(AB1037,CONTROLES!$A$6:$Y$25,24,FALSE),"")</f>
        <v/>
      </c>
      <c r="AS1037" s="349" t="str">
        <f>IFERROR(VLOOKUP(Y1037,CONTROLES!$A$6:$Y$25,5,FALSE),"")</f>
        <v>Probabilidad</v>
      </c>
      <c r="AT1037" s="349" t="str">
        <f>IFERROR(VLOOKUP(Z1037,CONTROLES!$A$6:$Y$25,5,FALSE),"")</f>
        <v/>
      </c>
      <c r="AU1037" s="349" t="str">
        <f>IFERROR(VLOOKUP(AA1037,CONTROLES!$A$6:$Y$25,5,FALSE),"")</f>
        <v/>
      </c>
      <c r="AV1037" s="349" t="str">
        <f>IFERROR(VLOOKUP(AB1037,CONTROLES!$A$6:$Y$25,5,FALSE),"")</f>
        <v/>
      </c>
      <c r="AW1037" s="351">
        <f t="shared" si="336"/>
        <v>0.8125</v>
      </c>
      <c r="AX1037" s="351">
        <f t="shared" si="336"/>
        <v>0</v>
      </c>
      <c r="AY1037" s="528" t="str">
        <f>IF(MAX(AX1037:AX1043)&gt;MAX(BF1037:BF1043),"Consecuencia",IF(MAX(AX1037:AX1043)&gt;MAX(BF1037:BF1043),"Probabilidad",""))</f>
        <v/>
      </c>
      <c r="AZ1037" s="460">
        <f>IF(AY1037="Probabilidad",MAX(BF1037:BF1043),MAX(AX1037:AX1043))</f>
        <v>0</v>
      </c>
      <c r="BA1037" s="456" t="str" cm="1">
        <f t="array" ref="BA1037">IF(OR(AY1037="Consecuencia",AY1037="Probabilidad"),IF(AZ1037&lt;CONTROLES!$AA$16:$AB$16,IF(AND(AZ1037&gt;=CONTROLES!$AA$15,AZ1037&lt;CONTROLES!$AB$15),CONTROLES!$AC$15,IF(AND(AZ1037&gt;=CONTROLES!$AA$14,AZ1037&lt;CONTROLES!$AB$14),CONTROLES!$AC$14,IF(AND(AZ1037&gt;=CONTROLES!$AA$13,AZ1037&lt;CONTROLES!$AB$13),CONTROLES!$AC$13,IF(AND(AZ1037&gt;=CONTROLES!$AA$12,AZ1037&lt;=CONTROLES!$AB$12),CONTROLES!$AC$12))))),"")</f>
        <v/>
      </c>
      <c r="BB1037" s="458" t="s">
        <v>155</v>
      </c>
      <c r="BC1037" s="460">
        <f>VLOOKUP(BB1037,TABLAS!$A$10:$B$14,2,FALSE)</f>
        <v>2</v>
      </c>
      <c r="BD1037" s="462" t="s">
        <v>211</v>
      </c>
      <c r="BE1037" s="526">
        <f>VLOOKUP(BD1037,TABLAS!$A$2:$B$6,2,FALSE)</f>
        <v>2</v>
      </c>
      <c r="BF1037" s="618" t="str">
        <f>BC1037&amp;BE1037</f>
        <v>22</v>
      </c>
      <c r="BG1037" s="526" t="str">
        <f>IF(OR(BF1037="11",BF1037="12",BF1037="21",BF1037="22",BF1037="31"),"BAJO",IF(OR(BF1037="13",BF1037="23",BF1037="32",BF1037="41"),"LEVE",IF(OR(BF1037="14",BF1037="15",BF1037="24",BF1037="33",BF1037="43",BF1037="42",BF1037="52",BF1037="51"),"MODERADO",IF(OR(BF1037="25",BF1037="34",BF1037="35",BF1037="44",BF1037="45",BF1037="53",BF1037="54",BF1037="55"),"IMPORTANTE",""))))</f>
        <v>BAJO</v>
      </c>
      <c r="BH1037" s="491" t="s">
        <v>148</v>
      </c>
      <c r="BI1037" s="530" t="s">
        <v>189</v>
      </c>
      <c r="BJ1037" s="475" t="str">
        <f>IF(BH1037="SI","NO","SI")</f>
        <v>NO</v>
      </c>
      <c r="BK1037" s="475"/>
    </row>
    <row r="1038" spans="1:63" s="224" customFormat="1" ht="14.25" customHeight="1" x14ac:dyDescent="0.25">
      <c r="A1038" s="564"/>
      <c r="B1038" s="566"/>
      <c r="C1038" s="595"/>
      <c r="D1038" s="475"/>
      <c r="E1038" s="481"/>
      <c r="F1038" s="636"/>
      <c r="G1038" s="467"/>
      <c r="H1038" s="467"/>
      <c r="I1038" s="481"/>
      <c r="J1038" s="346">
        <v>2</v>
      </c>
      <c r="K1038" s="360" t="s">
        <v>1133</v>
      </c>
      <c r="L1038" s="595"/>
      <c r="M1038" s="595"/>
      <c r="N1038" s="622"/>
      <c r="O1038" s="477"/>
      <c r="P1038" s="477"/>
      <c r="Q1038" s="477"/>
      <c r="R1038" s="595"/>
      <c r="S1038" s="348" t="s">
        <v>164</v>
      </c>
      <c r="T1038" s="348">
        <f>IFERROR(VLOOKUP($S1038,TABLAS!$A$10:$B$14,2,FALSE),0)</f>
        <v>1</v>
      </c>
      <c r="U1038" s="477"/>
      <c r="V1038" s="524"/>
      <c r="W1038" s="524"/>
      <c r="X1038" s="526"/>
      <c r="Y1038" s="349">
        <v>2</v>
      </c>
      <c r="Z1038" s="349"/>
      <c r="AA1038" s="349"/>
      <c r="AB1038" s="349"/>
      <c r="AC1038" s="349" t="str">
        <f>VLOOKUP(Y1038,CONTROLES!$A$6:$Y$35,2,FALSE)</f>
        <v xml:space="preserve">Socialización del PR-ST-03 </v>
      </c>
      <c r="AD1038" s="349" t="str">
        <f>VLOOKUP(Y1038,CONTROLES!$A$6:$Y$35,5,FALSE)</f>
        <v>Probabilidad</v>
      </c>
      <c r="AE1038" s="349" t="s">
        <v>188</v>
      </c>
      <c r="AF1038" s="349"/>
      <c r="AG1038" s="349"/>
      <c r="AH1038" s="349"/>
      <c r="AI1038" s="349"/>
      <c r="AJ1038" s="349"/>
      <c r="AK1038" s="349"/>
      <c r="AL1038" s="349" t="str">
        <f>IFERROR(VLOOKUP(AB1038,CONTROLES!$A$5:$Y$297,2,FALSE),"")</f>
        <v/>
      </c>
      <c r="AM1038" s="349"/>
      <c r="AN1038" s="349"/>
      <c r="AO1038" s="350">
        <f>IFERROR(VLOOKUP(Y1038,CONTROLES!$A$6:$Y$25,24,FALSE),"")</f>
        <v>0.92500000000000004</v>
      </c>
      <c r="AP1038" s="350" t="str">
        <f>IFERROR(VLOOKUP(Z1038,CONTROLES!$A$6:$Y$25,24,FALSE),"")</f>
        <v/>
      </c>
      <c r="AQ1038" s="350" t="str">
        <f>IFERROR(VLOOKUP(AA1038,CONTROLES!$A$6:$Y$25,24,FALSE),"")</f>
        <v/>
      </c>
      <c r="AR1038" s="350" t="str">
        <f>IFERROR(VLOOKUP(AB1038,CONTROLES!$A$6:$Y$25,24,FALSE),"")</f>
        <v/>
      </c>
      <c r="AS1038" s="349" t="str">
        <f>IFERROR(VLOOKUP(Y1038,CONTROLES!$A$6:$Y$25,5,FALSE),"")</f>
        <v>Probabilidad</v>
      </c>
      <c r="AT1038" s="349" t="str">
        <f>IFERROR(VLOOKUP(Z1038,CONTROLES!$A$6:$Y$25,5,FALSE),"")</f>
        <v/>
      </c>
      <c r="AU1038" s="349" t="str">
        <f>IFERROR(VLOOKUP(AA1038,CONTROLES!$A$6:$Y$25,5,FALSE),"")</f>
        <v/>
      </c>
      <c r="AV1038" s="349" t="str">
        <f>IFERROR(VLOOKUP(AB1038,CONTROLES!$A$6:$Y$25,5,FALSE),"")</f>
        <v/>
      </c>
      <c r="AW1038" s="351">
        <f t="shared" si="336"/>
        <v>0.92500000000000004</v>
      </c>
      <c r="AX1038" s="351">
        <f t="shared" si="336"/>
        <v>0</v>
      </c>
      <c r="AY1038" s="529"/>
      <c r="AZ1038" s="460"/>
      <c r="BA1038" s="457"/>
      <c r="BB1038" s="458"/>
      <c r="BC1038" s="460"/>
      <c r="BD1038" s="462"/>
      <c r="BE1038" s="526"/>
      <c r="BF1038" s="619"/>
      <c r="BG1038" s="526"/>
      <c r="BH1038" s="492"/>
      <c r="BI1038" s="530"/>
      <c r="BJ1038" s="475"/>
      <c r="BK1038" s="475"/>
    </row>
    <row r="1039" spans="1:63" s="224" customFormat="1" ht="14.25" customHeight="1" x14ac:dyDescent="0.25">
      <c r="A1039" s="564"/>
      <c r="B1039" s="566"/>
      <c r="C1039" s="595"/>
      <c r="D1039" s="475"/>
      <c r="E1039" s="481"/>
      <c r="F1039" s="636"/>
      <c r="G1039" s="467"/>
      <c r="H1039" s="467"/>
      <c r="I1039" s="481"/>
      <c r="J1039" s="346">
        <v>3</v>
      </c>
      <c r="K1039" s="360" t="s">
        <v>1134</v>
      </c>
      <c r="L1039" s="595"/>
      <c r="M1039" s="595"/>
      <c r="N1039" s="622"/>
      <c r="O1039" s="477"/>
      <c r="P1039" s="477"/>
      <c r="Q1039" s="477"/>
      <c r="R1039" s="595"/>
      <c r="S1039" s="348" t="s">
        <v>155</v>
      </c>
      <c r="T1039" s="348">
        <f>IFERROR(VLOOKUP($S1039,TABLAS!$A$10:$B$14,2,FALSE),0)</f>
        <v>2</v>
      </c>
      <c r="U1039" s="477"/>
      <c r="V1039" s="524"/>
      <c r="W1039" s="524"/>
      <c r="X1039" s="526"/>
      <c r="Y1039" s="349">
        <v>3</v>
      </c>
      <c r="Z1039" s="349"/>
      <c r="AA1039" s="349"/>
      <c r="AB1039" s="349"/>
      <c r="AC1039" s="349" t="str">
        <f>VLOOKUP(Y1039,CONTROLES!$A$6:$Y$35,2,FALSE)</f>
        <v>Ejecución del plan de capacitaciones</v>
      </c>
      <c r="AD1039" s="349" t="str">
        <f>VLOOKUP(Y1039,CONTROLES!$A$6:$Y$35,5,FALSE)</f>
        <v>Probabilidad</v>
      </c>
      <c r="AE1039" s="349" t="s">
        <v>188</v>
      </c>
      <c r="AF1039" s="349"/>
      <c r="AG1039" s="349"/>
      <c r="AH1039" s="349"/>
      <c r="AI1039" s="349"/>
      <c r="AJ1039" s="349"/>
      <c r="AK1039" s="349"/>
      <c r="AL1039" s="349" t="str">
        <f>IFERROR(VLOOKUP(AB1039,CONTROLES!$A$5:$Y$297,2,FALSE),"")</f>
        <v/>
      </c>
      <c r="AM1039" s="349"/>
      <c r="AN1039" s="349"/>
      <c r="AO1039" s="350">
        <f>IFERROR(VLOOKUP(Y1039,CONTROLES!$A$6:$Y$25,24,FALSE),"")</f>
        <v>0.78</v>
      </c>
      <c r="AP1039" s="350" t="str">
        <f>IFERROR(VLOOKUP(Z1039,CONTROLES!$A$6:$Y$25,24,FALSE),"")</f>
        <v/>
      </c>
      <c r="AQ1039" s="350" t="str">
        <f>IFERROR(VLOOKUP(AA1039,CONTROLES!$A$6:$Y$25,24,FALSE),"")</f>
        <v/>
      </c>
      <c r="AR1039" s="350" t="str">
        <f>IFERROR(VLOOKUP(AB1039,CONTROLES!$A$6:$Y$25,24,FALSE),"")</f>
        <v/>
      </c>
      <c r="AS1039" s="349" t="str">
        <f>IFERROR(VLOOKUP(Y1039,CONTROLES!$A$6:$Y$25,5,FALSE),"")</f>
        <v>Probabilidad</v>
      </c>
      <c r="AT1039" s="349" t="str">
        <f>IFERROR(VLOOKUP(Z1039,CONTROLES!$A$6:$Y$25,5,FALSE),"")</f>
        <v/>
      </c>
      <c r="AU1039" s="349" t="str">
        <f>IFERROR(VLOOKUP(AA1039,CONTROLES!$A$6:$Y$25,5,FALSE),"")</f>
        <v/>
      </c>
      <c r="AV1039" s="349" t="str">
        <f>IFERROR(VLOOKUP(AB1039,CONTROLES!$A$6:$Y$25,5,FALSE),"")</f>
        <v/>
      </c>
      <c r="AW1039" s="351">
        <f t="shared" si="336"/>
        <v>0.78</v>
      </c>
      <c r="AX1039" s="351">
        <f t="shared" si="336"/>
        <v>0</v>
      </c>
      <c r="AY1039" s="529"/>
      <c r="AZ1039" s="460"/>
      <c r="BA1039" s="457"/>
      <c r="BB1039" s="458"/>
      <c r="BC1039" s="460"/>
      <c r="BD1039" s="462"/>
      <c r="BE1039" s="526"/>
      <c r="BF1039" s="619"/>
      <c r="BG1039" s="526"/>
      <c r="BH1039" s="492"/>
      <c r="BI1039" s="530"/>
      <c r="BJ1039" s="475"/>
      <c r="BK1039" s="475"/>
    </row>
    <row r="1040" spans="1:63" s="224" customFormat="1" ht="14.25" customHeight="1" x14ac:dyDescent="0.25">
      <c r="A1040" s="564"/>
      <c r="B1040" s="566"/>
      <c r="C1040" s="595"/>
      <c r="D1040" s="475"/>
      <c r="E1040" s="481"/>
      <c r="F1040" s="636"/>
      <c r="G1040" s="467"/>
      <c r="H1040" s="467"/>
      <c r="I1040" s="481"/>
      <c r="J1040" s="346">
        <v>4</v>
      </c>
      <c r="K1040" s="360" t="s">
        <v>1135</v>
      </c>
      <c r="L1040" s="595"/>
      <c r="M1040" s="595"/>
      <c r="N1040" s="622"/>
      <c r="O1040" s="477"/>
      <c r="P1040" s="477"/>
      <c r="Q1040" s="477"/>
      <c r="R1040" s="595"/>
      <c r="S1040" s="348" t="s">
        <v>164</v>
      </c>
      <c r="T1040" s="348">
        <f>IFERROR(VLOOKUP($S1040,TABLAS!$A$10:$B$14,2,FALSE),0)</f>
        <v>1</v>
      </c>
      <c r="U1040" s="477"/>
      <c r="V1040" s="524"/>
      <c r="W1040" s="524"/>
      <c r="X1040" s="526"/>
      <c r="Y1040" s="349">
        <v>4</v>
      </c>
      <c r="Z1040" s="349"/>
      <c r="AA1040" s="349"/>
      <c r="AB1040" s="349"/>
      <c r="AC1040" s="349" t="str">
        <f>VLOOKUP(Y1040,CONTROLES!$A$6:$Y$35,2,FALSE)</f>
        <v xml:space="preserve">Elaboración y ejecución de presupuesto </v>
      </c>
      <c r="AD1040" s="349" t="str">
        <f>VLOOKUP(Y1040,CONTROLES!$A$6:$Y$35,5,FALSE)</f>
        <v>Probabilidad</v>
      </c>
      <c r="AE1040" s="349"/>
      <c r="AF1040" s="349"/>
      <c r="AG1040" s="349"/>
      <c r="AH1040" s="349"/>
      <c r="AI1040" s="349"/>
      <c r="AJ1040" s="349"/>
      <c r="AK1040" s="349"/>
      <c r="AL1040" s="349" t="str">
        <f>IFERROR(VLOOKUP(AB1040,CONTROLES!$A$5:$Y$297,2,FALSE),"")</f>
        <v/>
      </c>
      <c r="AM1040" s="349"/>
      <c r="AN1040" s="349"/>
      <c r="AO1040" s="350">
        <f>IFERROR(VLOOKUP(Y1040,CONTROLES!$A$6:$Y$25,24,FALSE),"")</f>
        <v>0.71249999999999991</v>
      </c>
      <c r="AP1040" s="350" t="str">
        <f>IFERROR(VLOOKUP(Z1040,CONTROLES!$A$6:$Y$25,24,FALSE),"")</f>
        <v/>
      </c>
      <c r="AQ1040" s="350" t="str">
        <f>IFERROR(VLOOKUP(AA1040,CONTROLES!$A$6:$Y$25,24,FALSE),"")</f>
        <v/>
      </c>
      <c r="AR1040" s="350" t="str">
        <f>IFERROR(VLOOKUP(AB1040,CONTROLES!$A$6:$Y$25,24,FALSE),"")</f>
        <v/>
      </c>
      <c r="AS1040" s="349" t="str">
        <f>IFERROR(VLOOKUP(Y1040,CONTROLES!$A$6:$Y$25,5,FALSE),"")</f>
        <v>Probabilidad</v>
      </c>
      <c r="AT1040" s="349" t="str">
        <f>IFERROR(VLOOKUP(Z1040,CONTROLES!$A$6:$Y$25,5,FALSE),"")</f>
        <v/>
      </c>
      <c r="AU1040" s="349" t="str">
        <f>IFERROR(VLOOKUP(AA1040,CONTROLES!$A$6:$Y$25,5,FALSE),"")</f>
        <v/>
      </c>
      <c r="AV1040" s="349" t="str">
        <f>IFERROR(VLOOKUP(AB1040,CONTROLES!$A$6:$Y$25,5,FALSE),"")</f>
        <v/>
      </c>
      <c r="AW1040" s="351">
        <f t="shared" si="336"/>
        <v>0.71249999999999991</v>
      </c>
      <c r="AX1040" s="351">
        <f t="shared" si="336"/>
        <v>0</v>
      </c>
      <c r="AY1040" s="529"/>
      <c r="AZ1040" s="460"/>
      <c r="BA1040" s="457"/>
      <c r="BB1040" s="458"/>
      <c r="BC1040" s="460"/>
      <c r="BD1040" s="462"/>
      <c r="BE1040" s="526"/>
      <c r="BF1040" s="619"/>
      <c r="BG1040" s="526"/>
      <c r="BH1040" s="492"/>
      <c r="BI1040" s="530"/>
      <c r="BJ1040" s="475"/>
      <c r="BK1040" s="475"/>
    </row>
    <row r="1041" spans="1:63" s="224" customFormat="1" ht="14.25" customHeight="1" x14ac:dyDescent="0.25">
      <c r="A1041" s="564"/>
      <c r="B1041" s="566"/>
      <c r="C1041" s="595"/>
      <c r="D1041" s="475"/>
      <c r="E1041" s="481"/>
      <c r="F1041" s="636"/>
      <c r="G1041" s="467"/>
      <c r="H1041" s="467"/>
      <c r="I1041" s="481"/>
      <c r="J1041" s="346">
        <v>5</v>
      </c>
      <c r="K1041" s="360" t="s">
        <v>1136</v>
      </c>
      <c r="L1041" s="595"/>
      <c r="M1041" s="595"/>
      <c r="N1041" s="622"/>
      <c r="O1041" s="477"/>
      <c r="P1041" s="477"/>
      <c r="Q1041" s="477"/>
      <c r="R1041" s="595"/>
      <c r="S1041" s="348" t="s">
        <v>164</v>
      </c>
      <c r="T1041" s="348">
        <f>IFERROR(VLOOKUP($S1041,TABLAS!$A$10:$B$14,2,FALSE),0)</f>
        <v>1</v>
      </c>
      <c r="U1041" s="477"/>
      <c r="V1041" s="524"/>
      <c r="W1041" s="524"/>
      <c r="X1041" s="526"/>
      <c r="Y1041" s="349">
        <v>5</v>
      </c>
      <c r="Z1041" s="349"/>
      <c r="AA1041" s="349"/>
      <c r="AB1041" s="349"/>
      <c r="AC1041" s="349" t="str">
        <f>VLOOKUP(Y1041,CONTROLES!$A$6:$Y$35,2,FALSE)</f>
        <v xml:space="preserve">Matriz de exámenes ocupacionales </v>
      </c>
      <c r="AD1041" s="349" t="str">
        <f>VLOOKUP(Y1041,CONTROLES!$A$6:$Y$35,5,FALSE)</f>
        <v>Probabilidad</v>
      </c>
      <c r="AE1041" s="349" t="s">
        <v>188</v>
      </c>
      <c r="AF1041" s="349"/>
      <c r="AG1041" s="349"/>
      <c r="AH1041" s="349"/>
      <c r="AI1041" s="349"/>
      <c r="AJ1041" s="349"/>
      <c r="AK1041" s="349"/>
      <c r="AL1041" s="349" t="str">
        <f>IFERROR(VLOOKUP(AB1041,CONTROLES!$A$5:$Y$297,2,FALSE),"")</f>
        <v/>
      </c>
      <c r="AM1041" s="349"/>
      <c r="AN1041" s="349"/>
      <c r="AO1041" s="350">
        <f>IFERROR(VLOOKUP(Y1041,CONTROLES!$A$6:$Y$25,24,FALSE),"")</f>
        <v>0.85000000000000009</v>
      </c>
      <c r="AP1041" s="350" t="str">
        <f>IFERROR(VLOOKUP(Z1041,CONTROLES!$A$6:$Y$25,24,FALSE),"")</f>
        <v/>
      </c>
      <c r="AQ1041" s="350" t="str">
        <f>IFERROR(VLOOKUP(AA1041,CONTROLES!$A$6:$Y$25,24,FALSE),"")</f>
        <v/>
      </c>
      <c r="AR1041" s="350" t="str">
        <f>IFERROR(VLOOKUP(AB1041,CONTROLES!$A$6:$Y$25,24,FALSE),"")</f>
        <v/>
      </c>
      <c r="AS1041" s="349" t="str">
        <f>IFERROR(VLOOKUP(Y1041,CONTROLES!$A$6:$Y$25,5,FALSE),"")</f>
        <v>Probabilidad</v>
      </c>
      <c r="AT1041" s="349" t="str">
        <f>IFERROR(VLOOKUP(Z1041,CONTROLES!$A$6:$Y$25,5,FALSE),"")</f>
        <v/>
      </c>
      <c r="AU1041" s="349" t="str">
        <f>IFERROR(VLOOKUP(AA1041,CONTROLES!$A$6:$Y$25,5,FALSE),"")</f>
        <v/>
      </c>
      <c r="AV1041" s="349" t="str">
        <f>IFERROR(VLOOKUP(AB1041,CONTROLES!$A$6:$Y$25,5,FALSE),"")</f>
        <v/>
      </c>
      <c r="AW1041" s="351">
        <f t="shared" si="336"/>
        <v>0.85000000000000009</v>
      </c>
      <c r="AX1041" s="351">
        <f t="shared" si="336"/>
        <v>0</v>
      </c>
      <c r="AY1041" s="529"/>
      <c r="AZ1041" s="460"/>
      <c r="BA1041" s="457"/>
      <c r="BB1041" s="458"/>
      <c r="BC1041" s="460"/>
      <c r="BD1041" s="462"/>
      <c r="BE1041" s="526"/>
      <c r="BF1041" s="619"/>
      <c r="BG1041" s="526"/>
      <c r="BH1041" s="492"/>
      <c r="BI1041" s="530"/>
      <c r="BJ1041" s="475"/>
      <c r="BK1041" s="475"/>
    </row>
    <row r="1042" spans="1:63" s="224" customFormat="1" ht="9" customHeight="1" x14ac:dyDescent="0.25">
      <c r="A1042" s="564"/>
      <c r="B1042" s="566"/>
      <c r="C1042" s="595"/>
      <c r="D1042" s="475"/>
      <c r="E1042" s="481"/>
      <c r="F1042" s="636"/>
      <c r="G1042" s="467"/>
      <c r="H1042" s="467"/>
      <c r="I1042" s="481"/>
      <c r="J1042" s="346">
        <v>6</v>
      </c>
      <c r="K1042" s="360" t="s">
        <v>1137</v>
      </c>
      <c r="L1042" s="595"/>
      <c r="M1042" s="595"/>
      <c r="N1042" s="622"/>
      <c r="O1042" s="477"/>
      <c r="P1042" s="477"/>
      <c r="Q1042" s="477"/>
      <c r="R1042" s="595"/>
      <c r="S1042" s="348" t="s">
        <v>169</v>
      </c>
      <c r="T1042" s="348">
        <f>IFERROR(VLOOKUP($S1042,TABLAS!$A$10:$B$14,2,FALSE),0)</f>
        <v>4</v>
      </c>
      <c r="U1042" s="477"/>
      <c r="V1042" s="524"/>
      <c r="W1042" s="524"/>
      <c r="X1042" s="526"/>
      <c r="Y1042" s="349">
        <v>5</v>
      </c>
      <c r="Z1042" s="349"/>
      <c r="AA1042" s="349"/>
      <c r="AB1042" s="349"/>
      <c r="AC1042" s="349" t="str">
        <f>VLOOKUP(Y1042,CONTROLES!$A$6:$Y$35,2,FALSE)</f>
        <v xml:space="preserve">Matriz de exámenes ocupacionales </v>
      </c>
      <c r="AD1042" s="349" t="str">
        <f>VLOOKUP(Y1042,CONTROLES!$A$6:$Y$35,5,FALSE)</f>
        <v>Probabilidad</v>
      </c>
      <c r="AE1042" s="349" t="s">
        <v>188</v>
      </c>
      <c r="AF1042" s="349"/>
      <c r="AG1042" s="349"/>
      <c r="AH1042" s="349"/>
      <c r="AI1042" s="349"/>
      <c r="AJ1042" s="349"/>
      <c r="AK1042" s="349"/>
      <c r="AL1042" s="349" t="str">
        <f>IFERROR(VLOOKUP(AB1042,CONTROLES!$A$5:$Y$297,2,FALSE),"")</f>
        <v/>
      </c>
      <c r="AM1042" s="349"/>
      <c r="AN1042" s="349"/>
      <c r="AO1042" s="350">
        <f>IFERROR(VLOOKUP(Y1042,CONTROLES!$A$6:$Y$25,24,FALSE),"")</f>
        <v>0.85000000000000009</v>
      </c>
      <c r="AP1042" s="350" t="str">
        <f>IFERROR(VLOOKUP(Z1042,CONTROLES!$A$6:$Y$25,24,FALSE),"")</f>
        <v/>
      </c>
      <c r="AQ1042" s="350" t="str">
        <f>IFERROR(VLOOKUP(AA1042,CONTROLES!$A$6:$Y$25,24,FALSE),"")</f>
        <v/>
      </c>
      <c r="AR1042" s="350" t="str">
        <f>IFERROR(VLOOKUP(AB1042,CONTROLES!$A$6:$Y$25,24,FALSE),"")</f>
        <v/>
      </c>
      <c r="AS1042" s="349" t="str">
        <f>IFERROR(VLOOKUP(Y1042,CONTROLES!$A$6:$Y$25,5,FALSE),"")</f>
        <v>Probabilidad</v>
      </c>
      <c r="AT1042" s="349" t="str">
        <f>IFERROR(VLOOKUP(Z1042,CONTROLES!$A$6:$Y$25,5,FALSE),"")</f>
        <v/>
      </c>
      <c r="AU1042" s="349" t="str">
        <f>IFERROR(VLOOKUP(AA1042,CONTROLES!$A$6:$Y$25,5,FALSE),"")</f>
        <v/>
      </c>
      <c r="AV1042" s="349" t="str">
        <f>IFERROR(VLOOKUP(AB1042,CONTROLES!$A$6:$Y$25,5,FALSE),"")</f>
        <v/>
      </c>
      <c r="AW1042" s="351">
        <f t="shared" si="336"/>
        <v>0.85000000000000009</v>
      </c>
      <c r="AX1042" s="351">
        <f t="shared" si="336"/>
        <v>0</v>
      </c>
      <c r="AY1042" s="529"/>
      <c r="AZ1042" s="460"/>
      <c r="BA1042" s="457"/>
      <c r="BB1042" s="458"/>
      <c r="BC1042" s="460"/>
      <c r="BD1042" s="462"/>
      <c r="BE1042" s="526"/>
      <c r="BF1042" s="619"/>
      <c r="BG1042" s="526"/>
      <c r="BH1042" s="492"/>
      <c r="BI1042" s="530"/>
      <c r="BJ1042" s="475"/>
      <c r="BK1042" s="475"/>
    </row>
    <row r="1043" spans="1:63" s="224" customFormat="1" x14ac:dyDescent="0.25">
      <c r="A1043" s="564"/>
      <c r="B1043" s="567"/>
      <c r="C1043" s="595"/>
      <c r="D1043" s="475"/>
      <c r="E1043" s="482"/>
      <c r="F1043" s="636"/>
      <c r="G1043" s="561"/>
      <c r="H1043" s="561"/>
      <c r="I1043" s="482"/>
      <c r="J1043" s="346"/>
      <c r="K1043" s="347"/>
      <c r="L1043" s="595"/>
      <c r="M1043" s="595"/>
      <c r="N1043" s="622"/>
      <c r="O1043" s="477"/>
      <c r="P1043" s="477"/>
      <c r="Q1043" s="477"/>
      <c r="R1043" s="595"/>
      <c r="S1043" s="348"/>
      <c r="T1043" s="348">
        <f>IFERROR(VLOOKUP($S1043,TABLAS!$A$10:$B$14,2,FALSE),0)</f>
        <v>0</v>
      </c>
      <c r="U1043" s="477"/>
      <c r="V1043" s="524"/>
      <c r="W1043" s="524"/>
      <c r="X1043" s="526"/>
      <c r="Y1043" s="349"/>
      <c r="Z1043" s="349"/>
      <c r="AA1043" s="349"/>
      <c r="AB1043" s="349"/>
      <c r="AC1043" s="349"/>
      <c r="AD1043" s="349"/>
      <c r="AE1043" s="349"/>
      <c r="AF1043" s="349"/>
      <c r="AG1043" s="349"/>
      <c r="AH1043" s="349"/>
      <c r="AI1043" s="349"/>
      <c r="AJ1043" s="349"/>
      <c r="AK1043" s="349"/>
      <c r="AL1043" s="349" t="str">
        <f>IFERROR(VLOOKUP(AB1043,CONTROLES!$A$5:$Y$297,2,FALSE),"")</f>
        <v/>
      </c>
      <c r="AM1043" s="349"/>
      <c r="AN1043" s="349"/>
      <c r="AO1043" s="350" t="str">
        <f>IFERROR(VLOOKUP(Y1043,CONTROLES!$A$6:$Y$25,24,FALSE),"")</f>
        <v/>
      </c>
      <c r="AP1043" s="350" t="str">
        <f>IFERROR(VLOOKUP(Z1043,CONTROLES!$A$6:$Y$25,24,FALSE),"")</f>
        <v/>
      </c>
      <c r="AQ1043" s="350" t="str">
        <f>IFERROR(VLOOKUP(AA1043,CONTROLES!$A$6:$Y$25,24,FALSE),"")</f>
        <v/>
      </c>
      <c r="AR1043" s="350" t="str">
        <f>IFERROR(VLOOKUP(AB1043,CONTROLES!$A$6:$Y$25,24,FALSE),"")</f>
        <v/>
      </c>
      <c r="AS1043" s="349" t="str">
        <f>IFERROR(VLOOKUP(Y1043,CONTROLES!$A$6:$Y$25,5,FALSE),"")</f>
        <v/>
      </c>
      <c r="AT1043" s="349" t="str">
        <f>IFERROR(VLOOKUP(Z1043,CONTROLES!$A$6:$Y$25,5,FALSE),"")</f>
        <v/>
      </c>
      <c r="AU1043" s="349" t="str">
        <f>IFERROR(VLOOKUP(AA1043,CONTROLES!$A$6:$Y$25,5,FALSE),"")</f>
        <v/>
      </c>
      <c r="AV1043" s="349" t="str">
        <f>IFERROR(VLOOKUP(AB1043,CONTROLES!$A$6:$Y$25,5,FALSE),"")</f>
        <v/>
      </c>
      <c r="AW1043" s="351">
        <f t="shared" si="336"/>
        <v>0</v>
      </c>
      <c r="AX1043" s="351">
        <f t="shared" si="336"/>
        <v>0</v>
      </c>
      <c r="AY1043" s="551"/>
      <c r="AZ1043" s="460"/>
      <c r="BA1043" s="552"/>
      <c r="BB1043" s="458"/>
      <c r="BC1043" s="460"/>
      <c r="BD1043" s="462"/>
      <c r="BE1043" s="526"/>
      <c r="BF1043" s="630"/>
      <c r="BG1043" s="526"/>
      <c r="BH1043" s="554"/>
      <c r="BI1043" s="530"/>
      <c r="BJ1043" s="475"/>
      <c r="BK1043" s="475"/>
    </row>
    <row r="1044" spans="1:63" s="224" customFormat="1" x14ac:dyDescent="0.25">
      <c r="A1044" s="564">
        <f>A1037+1</f>
        <v>148</v>
      </c>
      <c r="B1044" s="565" t="s">
        <v>1138</v>
      </c>
      <c r="C1044" s="595" t="s">
        <v>1126</v>
      </c>
      <c r="D1044" s="475" t="s">
        <v>1139</v>
      </c>
      <c r="E1044" s="476" t="s">
        <v>1140</v>
      </c>
      <c r="F1044" s="636" t="s">
        <v>132</v>
      </c>
      <c r="G1044" s="466" t="s">
        <v>133</v>
      </c>
      <c r="H1044" s="466" t="s">
        <v>134</v>
      </c>
      <c r="I1044" s="476" t="s">
        <v>1141</v>
      </c>
      <c r="J1044" s="346">
        <v>1</v>
      </c>
      <c r="K1044" s="360" t="s">
        <v>1142</v>
      </c>
      <c r="L1044" s="475" t="s">
        <v>1143</v>
      </c>
      <c r="M1044" s="475" t="s">
        <v>160</v>
      </c>
      <c r="N1044" s="477" t="s">
        <v>226</v>
      </c>
      <c r="O1044" s="477" t="s">
        <v>313</v>
      </c>
      <c r="P1044" s="477" t="s">
        <v>1144</v>
      </c>
      <c r="Q1044" s="477"/>
      <c r="R1044" s="595" t="s">
        <v>297</v>
      </c>
      <c r="S1044" s="348" t="s">
        <v>164</v>
      </c>
      <c r="T1044" s="348">
        <f>IFERROR(VLOOKUP($S1044,TABLAS!$A$10:$B$14,2,FALSE),0)</f>
        <v>1</v>
      </c>
      <c r="U1044" s="477" t="s">
        <v>145</v>
      </c>
      <c r="V1044" s="524">
        <f>IFERROR(VLOOKUP($U1044,TABLAS!$A$2:$B$6,2,FALSE),0)</f>
        <v>3</v>
      </c>
      <c r="W1044" s="524" t="str">
        <f>MAX($T1044:$T1050)&amp;V1044</f>
        <v>13</v>
      </c>
      <c r="X1044" s="526" t="str">
        <f>IF(OR(W1044="11",W1044="12",W1044="21",W1044="22",W1044="31"),"BAJO",IF(OR(W1044="13",W1044="23",W1044="32",W1044="41"),"LEVE",IF(OR(W1044="14",W1044="15",W1044="24",W1044="33",W1044="43",W1044="42",W1044="52",W1044="51"),"MODERADO",IF(OR(W1044="25",W1044="34",W1044="35",W1044="44",W1044="45",W1044="53",W1044="54",W1044="55"),"IMPORTANTE"))))</f>
        <v>LEVE</v>
      </c>
      <c r="Y1044" s="349">
        <v>12</v>
      </c>
      <c r="Z1044" s="349"/>
      <c r="AA1044" s="349"/>
      <c r="AB1044" s="349"/>
      <c r="AC1044" s="349" t="str">
        <f>VLOOKUP(Y1044,CONTROLES!$A$6:$Y$35,2,FALSE)</f>
        <v>Revisión de las actualizaciones normtivas enviadas por la ARL</v>
      </c>
      <c r="AD1044" s="349" t="str">
        <f>VLOOKUP(Y1044,CONTROLES!$A$6:$Y$35,5,FALSE)</f>
        <v>Probabilidad</v>
      </c>
      <c r="AE1044" s="349" t="s">
        <v>188</v>
      </c>
      <c r="AF1044" s="349"/>
      <c r="AG1044" s="349"/>
      <c r="AH1044" s="349"/>
      <c r="AI1044" s="349"/>
      <c r="AJ1044" s="349"/>
      <c r="AK1044" s="349"/>
      <c r="AL1044" s="349" t="str">
        <f>IFERROR(VLOOKUP(AB1044,CONTROLES!$A$5:$Y$297,2,FALSE),"")</f>
        <v/>
      </c>
      <c r="AM1044" s="349"/>
      <c r="AN1044" s="349"/>
      <c r="AO1044" s="350">
        <f>IFERROR(VLOOKUP(Y1044,CONTROLES!$A$6:$Y$25,24,FALSE),"")</f>
        <v>0.92500000000000004</v>
      </c>
      <c r="AP1044" s="350" t="str">
        <f>IFERROR(VLOOKUP(Z1044,CONTROLES!$A$6:$Y$25,24,FALSE),"")</f>
        <v/>
      </c>
      <c r="AQ1044" s="350" t="str">
        <f>IFERROR(VLOOKUP(AA1044,CONTROLES!$A$6:$Y$25,24,FALSE),"")</f>
        <v/>
      </c>
      <c r="AR1044" s="350" t="str">
        <f>IFERROR(VLOOKUP(AB1044,CONTROLES!$A$6:$Y$25,24,FALSE),"")</f>
        <v/>
      </c>
      <c r="AS1044" s="349" t="str">
        <f>IFERROR(VLOOKUP(Y1044,CONTROLES!$A$6:$Y$25,5,FALSE),"")</f>
        <v>Probabilidad</v>
      </c>
      <c r="AT1044" s="349" t="str">
        <f>IFERROR(VLOOKUP(Z1044,CONTROLES!$A$6:$Y$25,5,FALSE),"")</f>
        <v/>
      </c>
      <c r="AU1044" s="349" t="str">
        <f>IFERROR(VLOOKUP(AA1044,CONTROLES!$A$6:$Y$25,5,FALSE),"")</f>
        <v/>
      </c>
      <c r="AV1044" s="349" t="str">
        <f>IFERROR(VLOOKUP(AB1044,CONTROLES!$A$6:$Y$25,5,FALSE),"")</f>
        <v/>
      </c>
      <c r="AW1044" s="351">
        <f t="shared" si="336"/>
        <v>0.92500000000000004</v>
      </c>
      <c r="AX1044" s="351">
        <f t="shared" si="336"/>
        <v>0</v>
      </c>
      <c r="AY1044" s="528" t="str">
        <f>IF(MAX(AX1044:AX1050)&gt;MAX(BF1044:BF1050),"Consecuencia",IF(MAX(AX1044:AX1050)&gt;MAX(BF1044:BF1050),"Probabilidad",""))</f>
        <v/>
      </c>
      <c r="AZ1044" s="460">
        <f>IF(AY1044="Probabilidad",MAX(BF1044:BF1050),MAX(AX1044:AX1050))</f>
        <v>0</v>
      </c>
      <c r="BA1044" s="456" t="str" cm="1">
        <f t="array" ref="BA1044">IF(OR(AY1044="Consecuencia",AY1044="Probabilidad"),IF(AZ1044&lt;CONTROLES!$AA$16:$AB$16,IF(AND(AZ1044&gt;=CONTROLES!$AA$15,AZ1044&lt;CONTROLES!$AB$15),CONTROLES!$AC$15,IF(AND(AZ1044&gt;=CONTROLES!$AA$14,AZ1044&lt;CONTROLES!$AB$14),CONTROLES!$AC$14,IF(AND(AZ1044&gt;=CONTROLES!$AA$13,AZ1044&lt;CONTROLES!$AB$13),CONTROLES!$AC$13,IF(AND(AZ1044&gt;=CONTROLES!$AA$12,AZ1044&lt;=CONTROLES!$AB$12),CONTROLES!$AC$12))))),"")</f>
        <v/>
      </c>
      <c r="BB1044" s="458" t="s">
        <v>164</v>
      </c>
      <c r="BC1044" s="460">
        <f>VLOOKUP(BB1044,TABLAS!$A$10:$B$14,2,FALSE)</f>
        <v>1</v>
      </c>
      <c r="BD1044" s="462" t="s">
        <v>211</v>
      </c>
      <c r="BE1044" s="526">
        <f>VLOOKUP(BD1044,TABLAS!$A$2:$B$6,2,FALSE)</f>
        <v>2</v>
      </c>
      <c r="BF1044" s="618" t="str">
        <f>BC1044&amp;BE1044</f>
        <v>12</v>
      </c>
      <c r="BG1044" s="526" t="str">
        <f>IF(OR(BF1044="11",BF1044="12",BF1044="21",BF1044="22",BF1044="31"),"BAJO",IF(OR(BF1044="13",BF1044="23",BF1044="32",BF1044="41"),"LEVE",IF(OR(BF1044="14",BF1044="15",BF1044="24",BF1044="33",BF1044="43",BF1044="42",BF1044="52",BF1044="51"),"MODERADO",IF(OR(BF1044="25",BF1044="34",BF1044="35",BF1044="44",BF1044="45",BF1044="53",BF1044="54",BF1044="55"),"IMPORTANTE",""))))</f>
        <v>BAJO</v>
      </c>
      <c r="BH1044" s="491" t="s">
        <v>148</v>
      </c>
      <c r="BI1044" s="530" t="s">
        <v>189</v>
      </c>
      <c r="BJ1044" s="475" t="str">
        <f>IF(BH1044="SI","NO","SI")</f>
        <v>NO</v>
      </c>
      <c r="BK1044" s="475"/>
    </row>
    <row r="1045" spans="1:63" s="224" customFormat="1" x14ac:dyDescent="0.25">
      <c r="A1045" s="564"/>
      <c r="B1045" s="566"/>
      <c r="C1045" s="595"/>
      <c r="D1045" s="475"/>
      <c r="E1045" s="481"/>
      <c r="F1045" s="636"/>
      <c r="G1045" s="467"/>
      <c r="H1045" s="467"/>
      <c r="I1045" s="481"/>
      <c r="J1045" s="346">
        <v>2</v>
      </c>
      <c r="K1045" s="360" t="s">
        <v>1145</v>
      </c>
      <c r="L1045" s="475"/>
      <c r="M1045" s="475"/>
      <c r="N1045" s="477"/>
      <c r="O1045" s="477"/>
      <c r="P1045" s="477"/>
      <c r="Q1045" s="477"/>
      <c r="R1045" s="595"/>
      <c r="S1045" s="348" t="s">
        <v>164</v>
      </c>
      <c r="T1045" s="348">
        <f>IFERROR(VLOOKUP($S1045,TABLAS!$A$10:$B$14,2,FALSE),0)</f>
        <v>1</v>
      </c>
      <c r="U1045" s="477"/>
      <c r="V1045" s="524"/>
      <c r="W1045" s="524"/>
      <c r="X1045" s="526"/>
      <c r="Y1045" s="349">
        <v>12</v>
      </c>
      <c r="Z1045" s="349"/>
      <c r="AA1045" s="349"/>
      <c r="AB1045" s="349"/>
      <c r="AC1045" s="349" t="str">
        <f>VLOOKUP(Y1045,CONTROLES!$A$6:$Y$35,2,FALSE)</f>
        <v>Revisión de las actualizaciones normtivas enviadas por la ARL</v>
      </c>
      <c r="AD1045" s="349" t="str">
        <f>VLOOKUP(Y1045,CONTROLES!$A$6:$Y$35,5,FALSE)</f>
        <v>Probabilidad</v>
      </c>
      <c r="AE1045" s="349" t="s">
        <v>188</v>
      </c>
      <c r="AF1045" s="349"/>
      <c r="AG1045" s="349"/>
      <c r="AH1045" s="349"/>
      <c r="AI1045" s="349"/>
      <c r="AJ1045" s="349"/>
      <c r="AK1045" s="349"/>
      <c r="AL1045" s="349" t="str">
        <f>IFERROR(VLOOKUP(AB1045,CONTROLES!$A$5:$Y$297,2,FALSE),"")</f>
        <v/>
      </c>
      <c r="AM1045" s="349"/>
      <c r="AN1045" s="349"/>
      <c r="AO1045" s="350">
        <f>IFERROR(VLOOKUP(Y1045,CONTROLES!$A$6:$Y$25,24,FALSE),"")</f>
        <v>0.92500000000000004</v>
      </c>
      <c r="AP1045" s="350" t="str">
        <f>IFERROR(VLOOKUP(Z1045,CONTROLES!$A$6:$Y$25,24,FALSE),"")</f>
        <v/>
      </c>
      <c r="AQ1045" s="350" t="str">
        <f>IFERROR(VLOOKUP(AA1045,CONTROLES!$A$6:$Y$25,24,FALSE),"")</f>
        <v/>
      </c>
      <c r="AR1045" s="350" t="str">
        <f>IFERROR(VLOOKUP(AB1045,CONTROLES!$A$6:$Y$25,24,FALSE),"")</f>
        <v/>
      </c>
      <c r="AS1045" s="349" t="str">
        <f>IFERROR(VLOOKUP(Y1045,CONTROLES!$A$6:$Y$25,5,FALSE),"")</f>
        <v>Probabilidad</v>
      </c>
      <c r="AT1045" s="349" t="str">
        <f>IFERROR(VLOOKUP(Z1045,CONTROLES!$A$6:$Y$25,5,FALSE),"")</f>
        <v/>
      </c>
      <c r="AU1045" s="349" t="str">
        <f>IFERROR(VLOOKUP(AA1045,CONTROLES!$A$6:$Y$25,5,FALSE),"")</f>
        <v/>
      </c>
      <c r="AV1045" s="349" t="str">
        <f>IFERROR(VLOOKUP(AB1045,CONTROLES!$A$6:$Y$25,5,FALSE),"")</f>
        <v/>
      </c>
      <c r="AW1045" s="351">
        <f t="shared" si="336"/>
        <v>0.92500000000000004</v>
      </c>
      <c r="AX1045" s="351">
        <f t="shared" si="336"/>
        <v>0</v>
      </c>
      <c r="AY1045" s="529"/>
      <c r="AZ1045" s="460"/>
      <c r="BA1045" s="457"/>
      <c r="BB1045" s="458"/>
      <c r="BC1045" s="460"/>
      <c r="BD1045" s="462"/>
      <c r="BE1045" s="526"/>
      <c r="BF1045" s="619"/>
      <c r="BG1045" s="526"/>
      <c r="BH1045" s="492"/>
      <c r="BI1045" s="530"/>
      <c r="BJ1045" s="475"/>
      <c r="BK1045" s="475"/>
    </row>
    <row r="1046" spans="1:63" s="224" customFormat="1" x14ac:dyDescent="0.25">
      <c r="A1046" s="564"/>
      <c r="B1046" s="566"/>
      <c r="C1046" s="595"/>
      <c r="D1046" s="475"/>
      <c r="E1046" s="481"/>
      <c r="F1046" s="636"/>
      <c r="G1046" s="467"/>
      <c r="H1046" s="467"/>
      <c r="I1046" s="481"/>
      <c r="J1046" s="346">
        <v>3</v>
      </c>
      <c r="K1046" s="360" t="s">
        <v>1146</v>
      </c>
      <c r="L1046" s="475"/>
      <c r="M1046" s="475"/>
      <c r="N1046" s="477"/>
      <c r="O1046" s="477"/>
      <c r="P1046" s="477"/>
      <c r="Q1046" s="477"/>
      <c r="R1046" s="595"/>
      <c r="S1046" s="348" t="s">
        <v>164</v>
      </c>
      <c r="T1046" s="348">
        <f>IFERROR(VLOOKUP($S1046,TABLAS!$A$10:$B$14,2,FALSE),0)</f>
        <v>1</v>
      </c>
      <c r="U1046" s="477"/>
      <c r="V1046" s="524"/>
      <c r="W1046" s="524"/>
      <c r="X1046" s="526"/>
      <c r="Y1046" s="349">
        <v>13</v>
      </c>
      <c r="Z1046" s="349"/>
      <c r="AA1046" s="349"/>
      <c r="AB1046" s="349"/>
      <c r="AC1046" s="349" t="str">
        <f>IFERROR(VLOOKUP(Y1046,CONTROLES!$A$6:$Y$35,2,FALSE),"")</f>
        <v>Aplicación del PR-CO-16</v>
      </c>
      <c r="AD1046" s="349" t="str">
        <f>VLOOKUP(Y1046,CONTROLES!$A$6:$Y$35,5,FALSE)</f>
        <v>Probabilidad</v>
      </c>
      <c r="AE1046" s="349" t="s">
        <v>188</v>
      </c>
      <c r="AF1046" s="349"/>
      <c r="AG1046" s="349"/>
      <c r="AH1046" s="349"/>
      <c r="AI1046" s="349"/>
      <c r="AJ1046" s="349"/>
      <c r="AK1046" s="349"/>
      <c r="AL1046" s="349" t="str">
        <f>IFERROR(VLOOKUP(AB1046,CONTROLES!$A$5:$Y$297,2,FALSE),"")</f>
        <v/>
      </c>
      <c r="AM1046" s="349"/>
      <c r="AN1046" s="349"/>
      <c r="AO1046" s="350">
        <f>IFERROR(VLOOKUP(Y1046,CONTROLES!$A$6:$Y$25,24,FALSE),"")</f>
        <v>0.78</v>
      </c>
      <c r="AP1046" s="350" t="str">
        <f>IFERROR(VLOOKUP(Z1046,CONTROLES!$A$6:$Y$25,24,FALSE),"")</f>
        <v/>
      </c>
      <c r="AQ1046" s="350" t="str">
        <f>IFERROR(VLOOKUP(AA1046,CONTROLES!$A$6:$Y$25,24,FALSE),"")</f>
        <v/>
      </c>
      <c r="AR1046" s="350" t="str">
        <f>IFERROR(VLOOKUP(AB1046,CONTROLES!$A$6:$Y$25,24,FALSE),"")</f>
        <v/>
      </c>
      <c r="AS1046" s="349" t="str">
        <f>IFERROR(VLOOKUP(Y1046,CONTROLES!$A$6:$Y$25,5,FALSE),"")</f>
        <v>Probabilidad</v>
      </c>
      <c r="AT1046" s="349" t="str">
        <f>IFERROR(VLOOKUP(Z1046,CONTROLES!$A$6:$Y$25,5,FALSE),"")</f>
        <v/>
      </c>
      <c r="AU1046" s="349" t="str">
        <f>IFERROR(VLOOKUP(AA1046,CONTROLES!$A$6:$Y$25,5,FALSE),"")</f>
        <v/>
      </c>
      <c r="AV1046" s="349" t="str">
        <f>IFERROR(VLOOKUP(AB1046,CONTROLES!$A$6:$Y$25,5,FALSE),"")</f>
        <v/>
      </c>
      <c r="AW1046" s="351">
        <f t="shared" si="336"/>
        <v>0.78</v>
      </c>
      <c r="AX1046" s="351">
        <f t="shared" si="336"/>
        <v>0</v>
      </c>
      <c r="AY1046" s="529"/>
      <c r="AZ1046" s="460"/>
      <c r="BA1046" s="457"/>
      <c r="BB1046" s="458"/>
      <c r="BC1046" s="460"/>
      <c r="BD1046" s="462"/>
      <c r="BE1046" s="526"/>
      <c r="BF1046" s="619"/>
      <c r="BG1046" s="526"/>
      <c r="BH1046" s="492"/>
      <c r="BI1046" s="530"/>
      <c r="BJ1046" s="475"/>
      <c r="BK1046" s="475"/>
    </row>
    <row r="1047" spans="1:63" s="224" customFormat="1" x14ac:dyDescent="0.25">
      <c r="A1047" s="564"/>
      <c r="B1047" s="566"/>
      <c r="C1047" s="595"/>
      <c r="D1047" s="475"/>
      <c r="E1047" s="481"/>
      <c r="F1047" s="636"/>
      <c r="G1047" s="467"/>
      <c r="H1047" s="467"/>
      <c r="I1047" s="481"/>
      <c r="J1047" s="346">
        <v>4</v>
      </c>
      <c r="K1047" s="360" t="s">
        <v>1135</v>
      </c>
      <c r="L1047" s="475"/>
      <c r="M1047" s="475"/>
      <c r="N1047" s="477"/>
      <c r="O1047" s="477"/>
      <c r="P1047" s="477"/>
      <c r="Q1047" s="477"/>
      <c r="R1047" s="595"/>
      <c r="S1047" s="348" t="s">
        <v>164</v>
      </c>
      <c r="T1047" s="348">
        <f>IFERROR(VLOOKUP($S1047,TABLAS!$A$10:$B$14,2,FALSE),0)</f>
        <v>1</v>
      </c>
      <c r="U1047" s="477"/>
      <c r="V1047" s="524"/>
      <c r="W1047" s="524"/>
      <c r="X1047" s="526"/>
      <c r="Y1047" s="349">
        <v>4</v>
      </c>
      <c r="Z1047" s="349"/>
      <c r="AA1047" s="349"/>
      <c r="AB1047" s="349"/>
      <c r="AC1047" s="349" t="str">
        <f>VLOOKUP(Y1047,CONTROLES!$A$6:$Y$35,2,FALSE)</f>
        <v xml:space="preserve">Elaboración y ejecución de presupuesto </v>
      </c>
      <c r="AD1047" s="349" t="str">
        <f>VLOOKUP(Y1047,CONTROLES!$A$6:$Y$35,5,FALSE)</f>
        <v>Probabilidad</v>
      </c>
      <c r="AE1047" s="349" t="s">
        <v>188</v>
      </c>
      <c r="AF1047" s="349"/>
      <c r="AG1047" s="349"/>
      <c r="AH1047" s="349"/>
      <c r="AI1047" s="349"/>
      <c r="AJ1047" s="349"/>
      <c r="AK1047" s="349"/>
      <c r="AL1047" s="349" t="str">
        <f>IFERROR(VLOOKUP(AB1047,CONTROLES!$A$5:$Y$297,2,FALSE),"")</f>
        <v/>
      </c>
      <c r="AM1047" s="349"/>
      <c r="AN1047" s="349"/>
      <c r="AO1047" s="350">
        <f>IFERROR(VLOOKUP(Y1047,CONTROLES!$A$6:$Y$25,24,FALSE),"")</f>
        <v>0.71249999999999991</v>
      </c>
      <c r="AP1047" s="350" t="str">
        <f>IFERROR(VLOOKUP(Z1047,CONTROLES!$A$6:$Y$25,24,FALSE),"")</f>
        <v/>
      </c>
      <c r="AQ1047" s="350" t="str">
        <f>IFERROR(VLOOKUP(AA1047,CONTROLES!$A$6:$Y$25,24,FALSE),"")</f>
        <v/>
      </c>
      <c r="AR1047" s="350" t="str">
        <f>IFERROR(VLOOKUP(AB1047,CONTROLES!$A$6:$Y$25,24,FALSE),"")</f>
        <v/>
      </c>
      <c r="AS1047" s="349" t="str">
        <f>IFERROR(VLOOKUP(Y1047,CONTROLES!$A$6:$Y$25,5,FALSE),"")</f>
        <v>Probabilidad</v>
      </c>
      <c r="AT1047" s="349" t="str">
        <f>IFERROR(VLOOKUP(Z1047,CONTROLES!$A$6:$Y$25,5,FALSE),"")</f>
        <v/>
      </c>
      <c r="AU1047" s="349" t="str">
        <f>IFERROR(VLOOKUP(AA1047,CONTROLES!$A$6:$Y$25,5,FALSE),"")</f>
        <v/>
      </c>
      <c r="AV1047" s="349" t="str">
        <f>IFERROR(VLOOKUP(AB1047,CONTROLES!$A$6:$Y$25,5,FALSE),"")</f>
        <v/>
      </c>
      <c r="AW1047" s="351">
        <f t="shared" si="336"/>
        <v>0.71249999999999991</v>
      </c>
      <c r="AX1047" s="351">
        <f t="shared" si="336"/>
        <v>0</v>
      </c>
      <c r="AY1047" s="529"/>
      <c r="AZ1047" s="460"/>
      <c r="BA1047" s="457"/>
      <c r="BB1047" s="458"/>
      <c r="BC1047" s="460"/>
      <c r="BD1047" s="462"/>
      <c r="BE1047" s="526"/>
      <c r="BF1047" s="619"/>
      <c r="BG1047" s="526"/>
      <c r="BH1047" s="492"/>
      <c r="BI1047" s="530"/>
      <c r="BJ1047" s="475"/>
      <c r="BK1047" s="475"/>
    </row>
    <row r="1048" spans="1:63" s="224" customFormat="1" x14ac:dyDescent="0.25">
      <c r="A1048" s="564"/>
      <c r="B1048" s="566"/>
      <c r="C1048" s="595"/>
      <c r="D1048" s="475"/>
      <c r="E1048" s="481"/>
      <c r="F1048" s="636"/>
      <c r="G1048" s="467"/>
      <c r="H1048" s="467"/>
      <c r="I1048" s="481"/>
      <c r="J1048" s="346"/>
      <c r="K1048" s="347"/>
      <c r="L1048" s="475"/>
      <c r="M1048" s="475"/>
      <c r="N1048" s="477"/>
      <c r="O1048" s="477"/>
      <c r="P1048" s="477"/>
      <c r="Q1048" s="477"/>
      <c r="R1048" s="595"/>
      <c r="S1048" s="348"/>
      <c r="T1048" s="348">
        <f>IFERROR(VLOOKUP($S1048,TABLAS!$A$10:$B$14,2,FALSE),0)</f>
        <v>0</v>
      </c>
      <c r="U1048" s="477"/>
      <c r="V1048" s="524"/>
      <c r="W1048" s="524"/>
      <c r="X1048" s="526"/>
      <c r="Y1048" s="349"/>
      <c r="Z1048" s="349"/>
      <c r="AA1048" s="349"/>
      <c r="AB1048" s="349"/>
      <c r="AC1048" s="349"/>
      <c r="AD1048" s="349"/>
      <c r="AE1048" s="349"/>
      <c r="AF1048" s="349"/>
      <c r="AG1048" s="349"/>
      <c r="AH1048" s="349"/>
      <c r="AI1048" s="349"/>
      <c r="AJ1048" s="349"/>
      <c r="AK1048" s="349"/>
      <c r="AL1048" s="349" t="str">
        <f>IFERROR(VLOOKUP(AB1048,CONTROLES!$A$5:$Y$297,2,FALSE),"")</f>
        <v/>
      </c>
      <c r="AM1048" s="349"/>
      <c r="AN1048" s="349"/>
      <c r="AO1048" s="350" t="str">
        <f>IFERROR(VLOOKUP(Y1048,CONTROLES!$A$6:$Y$25,24,FALSE),"")</f>
        <v/>
      </c>
      <c r="AP1048" s="350" t="str">
        <f>IFERROR(VLOOKUP(Z1048,CONTROLES!$A$6:$Y$25,24,FALSE),"")</f>
        <v/>
      </c>
      <c r="AQ1048" s="350" t="str">
        <f>IFERROR(VLOOKUP(AA1048,CONTROLES!$A$6:$Y$25,24,FALSE),"")</f>
        <v/>
      </c>
      <c r="AR1048" s="350" t="str">
        <f>IFERROR(VLOOKUP(AB1048,CONTROLES!$A$6:$Y$25,24,FALSE),"")</f>
        <v/>
      </c>
      <c r="AS1048" s="349" t="str">
        <f>IFERROR(VLOOKUP(Y1048,CONTROLES!$A$6:$Y$25,5,FALSE),"")</f>
        <v/>
      </c>
      <c r="AT1048" s="349" t="str">
        <f>IFERROR(VLOOKUP(Z1048,CONTROLES!$A$6:$Y$25,5,FALSE),"")</f>
        <v/>
      </c>
      <c r="AU1048" s="349" t="str">
        <f>IFERROR(VLOOKUP(AA1048,CONTROLES!$A$6:$Y$25,5,FALSE),"")</f>
        <v/>
      </c>
      <c r="AV1048" s="349" t="str">
        <f>IFERROR(VLOOKUP(AB1048,CONTROLES!$A$6:$Y$25,5,FALSE),"")</f>
        <v/>
      </c>
      <c r="AW1048" s="351">
        <f t="shared" si="336"/>
        <v>0</v>
      </c>
      <c r="AX1048" s="351">
        <f t="shared" si="336"/>
        <v>0</v>
      </c>
      <c r="AY1048" s="529"/>
      <c r="AZ1048" s="460"/>
      <c r="BA1048" s="457"/>
      <c r="BB1048" s="458"/>
      <c r="BC1048" s="460"/>
      <c r="BD1048" s="462"/>
      <c r="BE1048" s="526"/>
      <c r="BF1048" s="619"/>
      <c r="BG1048" s="526"/>
      <c r="BH1048" s="492"/>
      <c r="BI1048" s="530"/>
      <c r="BJ1048" s="475"/>
      <c r="BK1048" s="475"/>
    </row>
    <row r="1049" spans="1:63" s="224" customFormat="1" x14ac:dyDescent="0.25">
      <c r="A1049" s="564"/>
      <c r="B1049" s="566"/>
      <c r="C1049" s="595"/>
      <c r="D1049" s="475"/>
      <c r="E1049" s="481"/>
      <c r="F1049" s="636"/>
      <c r="G1049" s="467"/>
      <c r="H1049" s="467"/>
      <c r="I1049" s="481"/>
      <c r="J1049" s="346"/>
      <c r="K1049" s="347"/>
      <c r="L1049" s="475"/>
      <c r="M1049" s="475"/>
      <c r="N1049" s="477"/>
      <c r="O1049" s="477"/>
      <c r="P1049" s="477"/>
      <c r="Q1049" s="477"/>
      <c r="R1049" s="595"/>
      <c r="S1049" s="348"/>
      <c r="T1049" s="348">
        <f>IFERROR(VLOOKUP($S1049,TABLAS!$A$10:$B$14,2,FALSE),0)</f>
        <v>0</v>
      </c>
      <c r="U1049" s="477"/>
      <c r="V1049" s="524"/>
      <c r="W1049" s="524"/>
      <c r="X1049" s="526"/>
      <c r="Y1049" s="349"/>
      <c r="Z1049" s="349"/>
      <c r="AA1049" s="349"/>
      <c r="AB1049" s="349"/>
      <c r="AC1049" s="349"/>
      <c r="AD1049" s="349"/>
      <c r="AE1049" s="349"/>
      <c r="AF1049" s="349"/>
      <c r="AG1049" s="349"/>
      <c r="AH1049" s="349"/>
      <c r="AI1049" s="349"/>
      <c r="AJ1049" s="349"/>
      <c r="AK1049" s="349"/>
      <c r="AL1049" s="349" t="str">
        <f>IFERROR(VLOOKUP(AB1049,CONTROLES!$A$5:$Y$297,2,FALSE),"")</f>
        <v/>
      </c>
      <c r="AM1049" s="349"/>
      <c r="AN1049" s="349"/>
      <c r="AO1049" s="350" t="str">
        <f>IFERROR(VLOOKUP(Y1049,CONTROLES!$A$6:$Y$25,24,FALSE),"")</f>
        <v/>
      </c>
      <c r="AP1049" s="350" t="str">
        <f>IFERROR(VLOOKUP(Z1049,CONTROLES!$A$6:$Y$25,24,FALSE),"")</f>
        <v/>
      </c>
      <c r="AQ1049" s="350" t="str">
        <f>IFERROR(VLOOKUP(AA1049,CONTROLES!$A$6:$Y$25,24,FALSE),"")</f>
        <v/>
      </c>
      <c r="AR1049" s="350" t="str">
        <f>IFERROR(VLOOKUP(AB1049,CONTROLES!$A$6:$Y$25,24,FALSE),"")</f>
        <v/>
      </c>
      <c r="AS1049" s="349" t="str">
        <f>IFERROR(VLOOKUP(Y1049,CONTROLES!$A$6:$Y$25,5,FALSE),"")</f>
        <v/>
      </c>
      <c r="AT1049" s="349" t="str">
        <f>IFERROR(VLOOKUP(Z1049,CONTROLES!$A$6:$Y$25,5,FALSE),"")</f>
        <v/>
      </c>
      <c r="AU1049" s="349" t="str">
        <f>IFERROR(VLOOKUP(AA1049,CONTROLES!$A$6:$Y$25,5,FALSE),"")</f>
        <v/>
      </c>
      <c r="AV1049" s="349" t="str">
        <f>IFERROR(VLOOKUP(AB1049,CONTROLES!$A$6:$Y$25,5,FALSE),"")</f>
        <v/>
      </c>
      <c r="AW1049" s="351">
        <f t="shared" si="336"/>
        <v>0</v>
      </c>
      <c r="AX1049" s="351">
        <f t="shared" si="336"/>
        <v>0</v>
      </c>
      <c r="AY1049" s="529"/>
      <c r="AZ1049" s="460"/>
      <c r="BA1049" s="457"/>
      <c r="BB1049" s="458"/>
      <c r="BC1049" s="460"/>
      <c r="BD1049" s="462"/>
      <c r="BE1049" s="526"/>
      <c r="BF1049" s="619"/>
      <c r="BG1049" s="526"/>
      <c r="BH1049" s="492"/>
      <c r="BI1049" s="530"/>
      <c r="BJ1049" s="475"/>
      <c r="BK1049" s="475"/>
    </row>
    <row r="1050" spans="1:63" s="224" customFormat="1" ht="14.25" customHeight="1" x14ac:dyDescent="0.25">
      <c r="A1050" s="564"/>
      <c r="B1050" s="567"/>
      <c r="C1050" s="595"/>
      <c r="D1050" s="475"/>
      <c r="E1050" s="482"/>
      <c r="F1050" s="636"/>
      <c r="G1050" s="561"/>
      <c r="H1050" s="561"/>
      <c r="I1050" s="482"/>
      <c r="J1050" s="346"/>
      <c r="K1050" s="347"/>
      <c r="L1050" s="475"/>
      <c r="M1050" s="475"/>
      <c r="N1050" s="477"/>
      <c r="O1050" s="477"/>
      <c r="P1050" s="477"/>
      <c r="Q1050" s="477"/>
      <c r="R1050" s="595"/>
      <c r="S1050" s="348"/>
      <c r="T1050" s="348">
        <f>IFERROR(VLOOKUP($S1050,TABLAS!$A$10:$B$14,2,FALSE),0)</f>
        <v>0</v>
      </c>
      <c r="U1050" s="477"/>
      <c r="V1050" s="524"/>
      <c r="W1050" s="524"/>
      <c r="X1050" s="526"/>
      <c r="Y1050" s="349"/>
      <c r="Z1050" s="349"/>
      <c r="AA1050" s="349"/>
      <c r="AB1050" s="349"/>
      <c r="AC1050" s="349"/>
      <c r="AD1050" s="349"/>
      <c r="AE1050" s="349"/>
      <c r="AF1050" s="349"/>
      <c r="AG1050" s="349"/>
      <c r="AH1050" s="349"/>
      <c r="AI1050" s="349"/>
      <c r="AJ1050" s="349"/>
      <c r="AK1050" s="349"/>
      <c r="AL1050" s="349" t="str">
        <f>IFERROR(VLOOKUP(AB1050,CONTROLES!$A$5:$Y$297,2,FALSE),"")</f>
        <v/>
      </c>
      <c r="AM1050" s="349"/>
      <c r="AN1050" s="349"/>
      <c r="AO1050" s="350" t="str">
        <f>IFERROR(VLOOKUP(Y1050,CONTROLES!$A$6:$Y$25,24,FALSE),"")</f>
        <v/>
      </c>
      <c r="AP1050" s="350" t="str">
        <f>IFERROR(VLOOKUP(Z1050,CONTROLES!$A$6:$Y$25,24,FALSE),"")</f>
        <v/>
      </c>
      <c r="AQ1050" s="350" t="str">
        <f>IFERROR(VLOOKUP(AA1050,CONTROLES!$A$6:$Y$25,24,FALSE),"")</f>
        <v/>
      </c>
      <c r="AR1050" s="350" t="str">
        <f>IFERROR(VLOOKUP(AB1050,CONTROLES!$A$6:$Y$25,24,FALSE),"")</f>
        <v/>
      </c>
      <c r="AS1050" s="349" t="str">
        <f>IFERROR(VLOOKUP(Y1050,CONTROLES!$A$6:$Y$25,5,FALSE),"")</f>
        <v/>
      </c>
      <c r="AT1050" s="349" t="str">
        <f>IFERROR(VLOOKUP(Z1050,CONTROLES!$A$6:$Y$25,5,FALSE),"")</f>
        <v/>
      </c>
      <c r="AU1050" s="349" t="str">
        <f>IFERROR(VLOOKUP(AA1050,CONTROLES!$A$6:$Y$25,5,FALSE),"")</f>
        <v/>
      </c>
      <c r="AV1050" s="349" t="str">
        <f>IFERROR(VLOOKUP(AB1050,CONTROLES!$A$6:$Y$25,5,FALSE),"")</f>
        <v/>
      </c>
      <c r="AW1050" s="351">
        <f t="shared" si="336"/>
        <v>0</v>
      </c>
      <c r="AX1050" s="351">
        <f t="shared" si="336"/>
        <v>0</v>
      </c>
      <c r="AY1050" s="551"/>
      <c r="AZ1050" s="460"/>
      <c r="BA1050" s="552"/>
      <c r="BB1050" s="458"/>
      <c r="BC1050" s="460"/>
      <c r="BD1050" s="462"/>
      <c r="BE1050" s="526"/>
      <c r="BF1050" s="630"/>
      <c r="BG1050" s="526"/>
      <c r="BH1050" s="554"/>
      <c r="BI1050" s="530"/>
      <c r="BJ1050" s="475"/>
      <c r="BK1050" s="475"/>
    </row>
    <row r="1051" spans="1:63" s="224" customFormat="1" x14ac:dyDescent="0.25">
      <c r="A1051" s="564">
        <f>A1044+1</f>
        <v>149</v>
      </c>
      <c r="B1051" s="565" t="s">
        <v>1147</v>
      </c>
      <c r="C1051" s="595" t="s">
        <v>1126</v>
      </c>
      <c r="D1051" s="475" t="s">
        <v>1148</v>
      </c>
      <c r="E1051" s="476" t="s">
        <v>1149</v>
      </c>
      <c r="F1051" s="636" t="s">
        <v>132</v>
      </c>
      <c r="G1051" s="466" t="s">
        <v>133</v>
      </c>
      <c r="H1051" s="466" t="s">
        <v>134</v>
      </c>
      <c r="I1051" s="476" t="s">
        <v>1150</v>
      </c>
      <c r="J1051" s="346">
        <v>1</v>
      </c>
      <c r="K1051" s="360" t="s">
        <v>1151</v>
      </c>
      <c r="L1051" s="475" t="s">
        <v>1152</v>
      </c>
      <c r="M1051" s="475" t="s">
        <v>199</v>
      </c>
      <c r="N1051" s="622" t="s">
        <v>1153</v>
      </c>
      <c r="O1051" s="477" t="s">
        <v>1154</v>
      </c>
      <c r="P1051" s="477" t="s">
        <v>1155</v>
      </c>
      <c r="Q1051" s="477"/>
      <c r="R1051" s="595" t="s">
        <v>243</v>
      </c>
      <c r="S1051" s="348" t="s">
        <v>164</v>
      </c>
      <c r="T1051" s="348">
        <f>IFERROR(VLOOKUP($S1051,TABLAS!$A$10:$B$14,2,FALSE),0)</f>
        <v>1</v>
      </c>
      <c r="U1051" s="477" t="s">
        <v>145</v>
      </c>
      <c r="V1051" s="524">
        <f>IFERROR(VLOOKUP($U1051,TABLAS!$A$2:$B$6,2,FALSE),0)</f>
        <v>3</v>
      </c>
      <c r="W1051" s="524" t="str">
        <f>MAX($T1051:$T1057)&amp;V1051</f>
        <v>13</v>
      </c>
      <c r="X1051" s="526" t="str">
        <f>IF(OR(W1051="11",W1051="12",W1051="21",W1051="22",W1051="31"),"BAJO",IF(OR(W1051="13",W1051="23",W1051="32",W1051="41"),"LEVE",IF(OR(W1051="14",W1051="15",W1051="24",W1051="33",W1051="43",W1051="42",W1051="52",W1051="51"),"MODERADO",IF(OR(W1051="25",W1051="34",W1051="35",W1051="44",W1051="45",W1051="53",W1051="54",W1051="55"),"IMPORTANTE"))))</f>
        <v>LEVE</v>
      </c>
      <c r="Y1051" s="349">
        <v>3</v>
      </c>
      <c r="Z1051" s="349"/>
      <c r="AA1051" s="349"/>
      <c r="AB1051" s="349"/>
      <c r="AC1051" s="349" t="str">
        <f>VLOOKUP(Y1051,CONTROLES!$A$6:$Y$35,2,FALSE)</f>
        <v>Ejecución del plan de capacitaciones</v>
      </c>
      <c r="AD1051" s="349" t="str">
        <f>VLOOKUP(Y1051,CONTROLES!$A$6:$Y$35,5,FALSE)</f>
        <v>Probabilidad</v>
      </c>
      <c r="AE1051" s="349" t="s">
        <v>188</v>
      </c>
      <c r="AF1051" s="349"/>
      <c r="AG1051" s="349"/>
      <c r="AH1051" s="349"/>
      <c r="AI1051" s="349"/>
      <c r="AJ1051" s="349"/>
      <c r="AK1051" s="349"/>
      <c r="AL1051" s="349" t="str">
        <f>IFERROR(VLOOKUP(AB1051,CONTROLES!$A$5:$Y$297,2,FALSE),"")</f>
        <v/>
      </c>
      <c r="AM1051" s="349"/>
      <c r="AN1051" s="349"/>
      <c r="AO1051" s="350">
        <f>IFERROR(VLOOKUP(Y1051,CONTROLES!$A$6:$Y$25,24,FALSE),"")</f>
        <v>0.78</v>
      </c>
      <c r="AP1051" s="350" t="str">
        <f>IFERROR(VLOOKUP(Z1051,CONTROLES!$A$6:$Y$25,24,FALSE),"")</f>
        <v/>
      </c>
      <c r="AQ1051" s="350" t="str">
        <f>IFERROR(VLOOKUP(AA1051,CONTROLES!$A$6:$Y$25,24,FALSE),"")</f>
        <v/>
      </c>
      <c r="AR1051" s="350" t="str">
        <f>IFERROR(VLOOKUP(AB1051,CONTROLES!$A$6:$Y$25,24,FALSE),"")</f>
        <v/>
      </c>
      <c r="AS1051" s="349" t="str">
        <f>IFERROR(VLOOKUP(Y1051,CONTROLES!$A$6:$Y$25,5,FALSE),"")</f>
        <v>Probabilidad</v>
      </c>
      <c r="AT1051" s="349" t="str">
        <f>IFERROR(VLOOKUP(Z1051,CONTROLES!$A$6:$Y$25,5,FALSE),"")</f>
        <v/>
      </c>
      <c r="AU1051" s="349" t="str">
        <f>IFERROR(VLOOKUP(AA1051,CONTROLES!$A$6:$Y$25,5,FALSE),"")</f>
        <v/>
      </c>
      <c r="AV1051" s="349" t="str">
        <f>IFERROR(VLOOKUP(AB1051,CONTROLES!$A$6:$Y$25,5,FALSE),"")</f>
        <v/>
      </c>
      <c r="AW1051" s="351">
        <f t="shared" si="336"/>
        <v>0.78</v>
      </c>
      <c r="AX1051" s="351">
        <f t="shared" si="336"/>
        <v>0</v>
      </c>
      <c r="AY1051" s="528" t="str">
        <f>IF(MAX(AX1051:AX1057)&gt;MAX(BF1051:BF1057),"Consecuencia",IF(MAX(AX1051:AX1057)&gt;MAX(BF1051:BF1057),"Probabilidad",""))</f>
        <v/>
      </c>
      <c r="AZ1051" s="460">
        <f>IF(AY1051="Probabilidad",MAX(BF1051:BF1057),MAX(AX1051:AX1057))</f>
        <v>0</v>
      </c>
      <c r="BA1051" s="456" t="str" cm="1">
        <f t="array" ref="BA1051">IF(OR(AY1051="Consecuencia",AY1051="Probabilidad"),IF(AZ1051&lt;CONTROLES!$AA$16:$AB$16,IF(AND(AZ1051&gt;=CONTROLES!$AA$15,AZ1051&lt;CONTROLES!$AB$15),CONTROLES!$AC$15,IF(AND(AZ1051&gt;=CONTROLES!$AA$14,AZ1051&lt;CONTROLES!$AB$14),CONTROLES!$AC$14,IF(AND(AZ1051&gt;=CONTROLES!$AA$13,AZ1051&lt;CONTROLES!$AB$13),CONTROLES!$AC$13,IF(AND(AZ1051&gt;=CONTROLES!$AA$12,AZ1051&lt;=CONTROLES!$AB$12),CONTROLES!$AC$12))))),"")</f>
        <v/>
      </c>
      <c r="BB1051" s="458" t="s">
        <v>164</v>
      </c>
      <c r="BC1051" s="460">
        <f>VLOOKUP(BB1051,TABLAS!$A$10:$B$14,2,FALSE)</f>
        <v>1</v>
      </c>
      <c r="BD1051" s="462" t="s">
        <v>147</v>
      </c>
      <c r="BE1051" s="526">
        <f>VLOOKUP(BD1051,TABLAS!$A$2:$B$6,2,FALSE)</f>
        <v>1</v>
      </c>
      <c r="BF1051" s="618" t="str">
        <f>BC1051&amp;BE1051</f>
        <v>11</v>
      </c>
      <c r="BG1051" s="526" t="str">
        <f>IF(OR(BF1051="11",BF1051="12",BF1051="21",BF1051="22",BF1051="31"),"BAJO",IF(OR(BF1051="13",BF1051="23",BF1051="32",BF1051="41"),"LEVE",IF(OR(BF1051="14",BF1051="15",BF1051="24",BF1051="33",BF1051="43",BF1051="42",BF1051="52",BF1051="51"),"MODERADO",IF(OR(BF1051="25",BF1051="34",BF1051="35",BF1051="44",BF1051="45",BF1051="53",BF1051="54",BF1051="55"),"IMPORTANTE",""))))</f>
        <v>BAJO</v>
      </c>
      <c r="BH1051" s="491" t="s">
        <v>148</v>
      </c>
      <c r="BI1051" s="530" t="s">
        <v>189</v>
      </c>
      <c r="BJ1051" s="475" t="str">
        <f>IF(BH1051="SI","NO","SI")</f>
        <v>NO</v>
      </c>
      <c r="BK1051" s="475"/>
    </row>
    <row r="1052" spans="1:63" s="224" customFormat="1" x14ac:dyDescent="0.25">
      <c r="A1052" s="564"/>
      <c r="B1052" s="566"/>
      <c r="C1052" s="595"/>
      <c r="D1052" s="475"/>
      <c r="E1052" s="481"/>
      <c r="F1052" s="636"/>
      <c r="G1052" s="467"/>
      <c r="H1052" s="467"/>
      <c r="I1052" s="481"/>
      <c r="J1052" s="346">
        <v>2</v>
      </c>
      <c r="K1052" s="360" t="s">
        <v>1156</v>
      </c>
      <c r="L1052" s="475"/>
      <c r="M1052" s="475"/>
      <c r="N1052" s="622"/>
      <c r="O1052" s="477"/>
      <c r="P1052" s="477"/>
      <c r="Q1052" s="477"/>
      <c r="R1052" s="595"/>
      <c r="S1052" s="348" t="s">
        <v>164</v>
      </c>
      <c r="T1052" s="348">
        <f>IFERROR(VLOOKUP($S1052,TABLAS!$A$10:$B$14,2,FALSE),0)</f>
        <v>1</v>
      </c>
      <c r="U1052" s="477"/>
      <c r="V1052" s="524"/>
      <c r="W1052" s="524"/>
      <c r="X1052" s="526"/>
      <c r="Y1052" s="349">
        <v>3</v>
      </c>
      <c r="Z1052" s="349"/>
      <c r="AA1052" s="349"/>
      <c r="AB1052" s="349"/>
      <c r="AC1052" s="349" t="str">
        <f>VLOOKUP(Y1052,CONTROLES!$A$6:$Y$35,2,FALSE)</f>
        <v>Ejecución del plan de capacitaciones</v>
      </c>
      <c r="AD1052" s="349" t="str">
        <f>VLOOKUP(Y1052,CONTROLES!$A$6:$Y$35,5,FALSE)</f>
        <v>Probabilidad</v>
      </c>
      <c r="AE1052" s="349" t="s">
        <v>188</v>
      </c>
      <c r="AF1052" s="349"/>
      <c r="AG1052" s="349"/>
      <c r="AH1052" s="349"/>
      <c r="AI1052" s="349"/>
      <c r="AJ1052" s="349"/>
      <c r="AK1052" s="349"/>
      <c r="AL1052" s="349" t="str">
        <f>IFERROR(VLOOKUP(AB1052,CONTROLES!$A$5:$Y$297,2,FALSE),"")</f>
        <v/>
      </c>
      <c r="AM1052" s="349"/>
      <c r="AN1052" s="349"/>
      <c r="AO1052" s="350">
        <f>IFERROR(VLOOKUP(Y1052,CONTROLES!$A$6:$Y$25,24,FALSE),"")</f>
        <v>0.78</v>
      </c>
      <c r="AP1052" s="350" t="str">
        <f>IFERROR(VLOOKUP(Z1052,CONTROLES!$A$6:$Y$25,24,FALSE),"")</f>
        <v/>
      </c>
      <c r="AQ1052" s="350" t="str">
        <f>IFERROR(VLOOKUP(AA1052,CONTROLES!$A$6:$Y$25,24,FALSE),"")</f>
        <v/>
      </c>
      <c r="AR1052" s="350" t="str">
        <f>IFERROR(VLOOKUP(AB1052,CONTROLES!$A$6:$Y$25,24,FALSE),"")</f>
        <v/>
      </c>
      <c r="AS1052" s="349" t="str">
        <f>IFERROR(VLOOKUP(Y1052,CONTROLES!$A$6:$Y$25,5,FALSE),"")</f>
        <v>Probabilidad</v>
      </c>
      <c r="AT1052" s="349" t="str">
        <f>IFERROR(VLOOKUP(Z1052,CONTROLES!$A$6:$Y$25,5,FALSE),"")</f>
        <v/>
      </c>
      <c r="AU1052" s="349" t="str">
        <f>IFERROR(VLOOKUP(AA1052,CONTROLES!$A$6:$Y$25,5,FALSE),"")</f>
        <v/>
      </c>
      <c r="AV1052" s="349" t="str">
        <f>IFERROR(VLOOKUP(AB1052,CONTROLES!$A$6:$Y$25,5,FALSE),"")</f>
        <v/>
      </c>
      <c r="AW1052" s="351">
        <f t="shared" si="336"/>
        <v>0.78</v>
      </c>
      <c r="AX1052" s="351">
        <f t="shared" si="336"/>
        <v>0</v>
      </c>
      <c r="AY1052" s="529"/>
      <c r="AZ1052" s="460"/>
      <c r="BA1052" s="457"/>
      <c r="BB1052" s="458"/>
      <c r="BC1052" s="460"/>
      <c r="BD1052" s="462"/>
      <c r="BE1052" s="526"/>
      <c r="BF1052" s="619"/>
      <c r="BG1052" s="526"/>
      <c r="BH1052" s="492"/>
      <c r="BI1052" s="530"/>
      <c r="BJ1052" s="475"/>
      <c r="BK1052" s="475"/>
    </row>
    <row r="1053" spans="1:63" s="224" customFormat="1" x14ac:dyDescent="0.25">
      <c r="A1053" s="564"/>
      <c r="B1053" s="566"/>
      <c r="C1053" s="595"/>
      <c r="D1053" s="475"/>
      <c r="E1053" s="481"/>
      <c r="F1053" s="636"/>
      <c r="G1053" s="467"/>
      <c r="H1053" s="467"/>
      <c r="I1053" s="481"/>
      <c r="J1053" s="346">
        <v>3</v>
      </c>
      <c r="K1053" s="360" t="s">
        <v>1145</v>
      </c>
      <c r="L1053" s="475"/>
      <c r="M1053" s="475"/>
      <c r="N1053" s="622"/>
      <c r="O1053" s="477"/>
      <c r="P1053" s="477"/>
      <c r="Q1053" s="477"/>
      <c r="R1053" s="595"/>
      <c r="S1053" s="348" t="s">
        <v>164</v>
      </c>
      <c r="T1053" s="348">
        <f>IFERROR(VLOOKUP($S1053,TABLAS!$A$10:$B$14,2,FALSE),0)</f>
        <v>1</v>
      </c>
      <c r="U1053" s="477"/>
      <c r="V1053" s="524"/>
      <c r="W1053" s="524"/>
      <c r="X1053" s="526"/>
      <c r="Y1053" s="349">
        <v>14</v>
      </c>
      <c r="Z1053" s="349"/>
      <c r="AA1053" s="349"/>
      <c r="AB1053" s="349"/>
      <c r="AC1053" s="349" t="str">
        <f>VLOOKUP(Y1053,CONTROLES!$A$6:$Y$35,2,FALSE)</f>
        <v>Manual de Funciones Analista SST</v>
      </c>
      <c r="AD1053" s="349" t="str">
        <f>VLOOKUP(Y1053,CONTROLES!$A$6:$Y$35,5,FALSE)</f>
        <v>Probabilidad</v>
      </c>
      <c r="AE1053" s="349" t="s">
        <v>188</v>
      </c>
      <c r="AF1053" s="349"/>
      <c r="AG1053" s="349"/>
      <c r="AH1053" s="349"/>
      <c r="AI1053" s="349"/>
      <c r="AJ1053" s="349"/>
      <c r="AK1053" s="349"/>
      <c r="AL1053" s="349" t="str">
        <f>IFERROR(VLOOKUP(AB1053,CONTROLES!$A$5:$Y$297,2,FALSE),"")</f>
        <v/>
      </c>
      <c r="AM1053" s="349"/>
      <c r="AN1053" s="349"/>
      <c r="AO1053" s="350">
        <f>IFERROR(VLOOKUP(Y1053,CONTROLES!$A$6:$Y$25,24,FALSE),"")</f>
        <v>0.92500000000000004</v>
      </c>
      <c r="AP1053" s="350" t="str">
        <f>IFERROR(VLOOKUP(Z1053,CONTROLES!$A$6:$Y$25,24,FALSE),"")</f>
        <v/>
      </c>
      <c r="AQ1053" s="350" t="str">
        <f>IFERROR(VLOOKUP(AA1053,CONTROLES!$A$6:$Y$25,24,FALSE),"")</f>
        <v/>
      </c>
      <c r="AR1053" s="350" t="str">
        <f>IFERROR(VLOOKUP(AB1053,CONTROLES!$A$6:$Y$25,24,FALSE),"")</f>
        <v/>
      </c>
      <c r="AS1053" s="349" t="str">
        <f>IFERROR(VLOOKUP(Y1053,CONTROLES!$A$6:$Y$25,5,FALSE),"")</f>
        <v>Probabilidad</v>
      </c>
      <c r="AT1053" s="349" t="str">
        <f>IFERROR(VLOOKUP(Z1053,CONTROLES!$A$6:$Y$25,5,FALSE),"")</f>
        <v/>
      </c>
      <c r="AU1053" s="349" t="str">
        <f>IFERROR(VLOOKUP(AA1053,CONTROLES!$A$6:$Y$25,5,FALSE),"")</f>
        <v/>
      </c>
      <c r="AV1053" s="349" t="str">
        <f>IFERROR(VLOOKUP(AB1053,CONTROLES!$A$6:$Y$25,5,FALSE),"")</f>
        <v/>
      </c>
      <c r="AW1053" s="351">
        <f t="shared" si="336"/>
        <v>0.92500000000000004</v>
      </c>
      <c r="AX1053" s="351">
        <f t="shared" si="336"/>
        <v>0</v>
      </c>
      <c r="AY1053" s="529"/>
      <c r="AZ1053" s="460"/>
      <c r="BA1053" s="457"/>
      <c r="BB1053" s="458"/>
      <c r="BC1053" s="460"/>
      <c r="BD1053" s="462"/>
      <c r="BE1053" s="526"/>
      <c r="BF1053" s="619"/>
      <c r="BG1053" s="526"/>
      <c r="BH1053" s="492"/>
      <c r="BI1053" s="530"/>
      <c r="BJ1053" s="475"/>
      <c r="BK1053" s="475"/>
    </row>
    <row r="1054" spans="1:63" s="224" customFormat="1" x14ac:dyDescent="0.25">
      <c r="A1054" s="564"/>
      <c r="B1054" s="566"/>
      <c r="C1054" s="595"/>
      <c r="D1054" s="475"/>
      <c r="E1054" s="481"/>
      <c r="F1054" s="636"/>
      <c r="G1054" s="467"/>
      <c r="H1054" s="467"/>
      <c r="I1054" s="481"/>
      <c r="J1054" s="346"/>
      <c r="K1054" s="347"/>
      <c r="L1054" s="475"/>
      <c r="M1054" s="475"/>
      <c r="N1054" s="622"/>
      <c r="O1054" s="477"/>
      <c r="P1054" s="477"/>
      <c r="Q1054" s="477"/>
      <c r="R1054" s="595"/>
      <c r="S1054" s="348"/>
      <c r="T1054" s="348">
        <f>IFERROR(VLOOKUP($S1054,TABLAS!$A$10:$B$14,2,FALSE),0)</f>
        <v>0</v>
      </c>
      <c r="U1054" s="477"/>
      <c r="V1054" s="524"/>
      <c r="W1054" s="524"/>
      <c r="X1054" s="526"/>
      <c r="Y1054" s="349"/>
      <c r="Z1054" s="349"/>
      <c r="AA1054" s="349"/>
      <c r="AB1054" s="349"/>
      <c r="AC1054" s="349"/>
      <c r="AD1054" s="349"/>
      <c r="AE1054" s="349"/>
      <c r="AF1054" s="349"/>
      <c r="AG1054" s="349"/>
      <c r="AH1054" s="349"/>
      <c r="AI1054" s="349"/>
      <c r="AJ1054" s="349"/>
      <c r="AK1054" s="349"/>
      <c r="AL1054" s="349" t="str">
        <f>IFERROR(VLOOKUP(AB1054,CONTROLES!$A$5:$Y$297,2,FALSE),"")</f>
        <v/>
      </c>
      <c r="AM1054" s="349"/>
      <c r="AN1054" s="349"/>
      <c r="AO1054" s="350" t="str">
        <f>IFERROR(VLOOKUP(Y1054,CONTROLES!$A$6:$Y$25,24,FALSE),"")</f>
        <v/>
      </c>
      <c r="AP1054" s="350" t="str">
        <f>IFERROR(VLOOKUP(Z1054,CONTROLES!$A$6:$Y$25,24,FALSE),"")</f>
        <v/>
      </c>
      <c r="AQ1054" s="350" t="str">
        <f>IFERROR(VLOOKUP(AA1054,CONTROLES!$A$6:$Y$25,24,FALSE),"")</f>
        <v/>
      </c>
      <c r="AR1054" s="350" t="str">
        <f>IFERROR(VLOOKUP(AB1054,CONTROLES!$A$6:$Y$25,24,FALSE),"")</f>
        <v/>
      </c>
      <c r="AS1054" s="349" t="str">
        <f>IFERROR(VLOOKUP(Y1054,CONTROLES!$A$6:$Y$25,5,FALSE),"")</f>
        <v/>
      </c>
      <c r="AT1054" s="349" t="str">
        <f>IFERROR(VLOOKUP(Z1054,CONTROLES!$A$6:$Y$25,5,FALSE),"")</f>
        <v/>
      </c>
      <c r="AU1054" s="349" t="str">
        <f>IFERROR(VLOOKUP(AA1054,CONTROLES!$A$6:$Y$25,5,FALSE),"")</f>
        <v/>
      </c>
      <c r="AV1054" s="349" t="str">
        <f>IFERROR(VLOOKUP(AB1054,CONTROLES!$A$6:$Y$25,5,FALSE),"")</f>
        <v/>
      </c>
      <c r="AW1054" s="351">
        <f t="shared" si="336"/>
        <v>0</v>
      </c>
      <c r="AX1054" s="351">
        <f t="shared" si="336"/>
        <v>0</v>
      </c>
      <c r="AY1054" s="529"/>
      <c r="AZ1054" s="460"/>
      <c r="BA1054" s="457"/>
      <c r="BB1054" s="458"/>
      <c r="BC1054" s="460"/>
      <c r="BD1054" s="462"/>
      <c r="BE1054" s="526"/>
      <c r="BF1054" s="619"/>
      <c r="BG1054" s="526"/>
      <c r="BH1054" s="492"/>
      <c r="BI1054" s="530"/>
      <c r="BJ1054" s="475"/>
      <c r="BK1054" s="475"/>
    </row>
    <row r="1055" spans="1:63" s="224" customFormat="1" x14ac:dyDescent="0.25">
      <c r="A1055" s="564"/>
      <c r="B1055" s="566"/>
      <c r="C1055" s="595"/>
      <c r="D1055" s="475"/>
      <c r="E1055" s="481"/>
      <c r="F1055" s="636"/>
      <c r="G1055" s="467"/>
      <c r="H1055" s="467"/>
      <c r="I1055" s="481"/>
      <c r="J1055" s="346"/>
      <c r="K1055" s="347"/>
      <c r="L1055" s="475"/>
      <c r="M1055" s="475"/>
      <c r="N1055" s="622"/>
      <c r="O1055" s="477"/>
      <c r="P1055" s="477"/>
      <c r="Q1055" s="477"/>
      <c r="R1055" s="595"/>
      <c r="S1055" s="348"/>
      <c r="T1055" s="348">
        <f>IFERROR(VLOOKUP($S1055,TABLAS!$A$10:$B$14,2,FALSE),0)</f>
        <v>0</v>
      </c>
      <c r="U1055" s="477"/>
      <c r="V1055" s="524"/>
      <c r="W1055" s="524"/>
      <c r="X1055" s="526"/>
      <c r="Y1055" s="349"/>
      <c r="Z1055" s="349"/>
      <c r="AA1055" s="349"/>
      <c r="AB1055" s="349"/>
      <c r="AC1055" s="349"/>
      <c r="AD1055" s="349"/>
      <c r="AE1055" s="349"/>
      <c r="AF1055" s="349"/>
      <c r="AG1055" s="349"/>
      <c r="AH1055" s="349"/>
      <c r="AI1055" s="349"/>
      <c r="AJ1055" s="349"/>
      <c r="AK1055" s="349"/>
      <c r="AL1055" s="349" t="str">
        <f>IFERROR(VLOOKUP(AB1055,CONTROLES!$A$5:$Y$297,2,FALSE),"")</f>
        <v/>
      </c>
      <c r="AM1055" s="349"/>
      <c r="AN1055" s="349"/>
      <c r="AO1055" s="350" t="str">
        <f>IFERROR(VLOOKUP(Y1055,CONTROLES!$A$6:$Y$25,24,FALSE),"")</f>
        <v/>
      </c>
      <c r="AP1055" s="350" t="str">
        <f>IFERROR(VLOOKUP(Z1055,CONTROLES!$A$6:$Y$25,24,FALSE),"")</f>
        <v/>
      </c>
      <c r="AQ1055" s="350" t="str">
        <f>IFERROR(VLOOKUP(AA1055,CONTROLES!$A$6:$Y$25,24,FALSE),"")</f>
        <v/>
      </c>
      <c r="AR1055" s="350" t="str">
        <f>IFERROR(VLOOKUP(AB1055,CONTROLES!$A$6:$Y$25,24,FALSE),"")</f>
        <v/>
      </c>
      <c r="AS1055" s="349" t="str">
        <f>IFERROR(VLOOKUP(Y1055,CONTROLES!$A$6:$Y$25,5,FALSE),"")</f>
        <v/>
      </c>
      <c r="AT1055" s="349" t="str">
        <f>IFERROR(VLOOKUP(Z1055,CONTROLES!$A$6:$Y$25,5,FALSE),"")</f>
        <v/>
      </c>
      <c r="AU1055" s="349" t="str">
        <f>IFERROR(VLOOKUP(AA1055,CONTROLES!$A$6:$Y$25,5,FALSE),"")</f>
        <v/>
      </c>
      <c r="AV1055" s="349" t="str">
        <f>IFERROR(VLOOKUP(AB1055,CONTROLES!$A$6:$Y$25,5,FALSE),"")</f>
        <v/>
      </c>
      <c r="AW1055" s="351">
        <f t="shared" si="336"/>
        <v>0</v>
      </c>
      <c r="AX1055" s="351">
        <f t="shared" si="336"/>
        <v>0</v>
      </c>
      <c r="AY1055" s="529"/>
      <c r="AZ1055" s="460"/>
      <c r="BA1055" s="457"/>
      <c r="BB1055" s="458"/>
      <c r="BC1055" s="460"/>
      <c r="BD1055" s="462"/>
      <c r="BE1055" s="526"/>
      <c r="BF1055" s="619"/>
      <c r="BG1055" s="526"/>
      <c r="BH1055" s="492"/>
      <c r="BI1055" s="530"/>
      <c r="BJ1055" s="475"/>
      <c r="BK1055" s="475"/>
    </row>
    <row r="1056" spans="1:63" s="224" customFormat="1" x14ac:dyDescent="0.25">
      <c r="A1056" s="564"/>
      <c r="B1056" s="566"/>
      <c r="C1056" s="595"/>
      <c r="D1056" s="475"/>
      <c r="E1056" s="481"/>
      <c r="F1056" s="636"/>
      <c r="G1056" s="467"/>
      <c r="H1056" s="467"/>
      <c r="I1056" s="481"/>
      <c r="J1056" s="346"/>
      <c r="K1056" s="347"/>
      <c r="L1056" s="475"/>
      <c r="M1056" s="475"/>
      <c r="N1056" s="622"/>
      <c r="O1056" s="477"/>
      <c r="P1056" s="477"/>
      <c r="Q1056" s="477"/>
      <c r="R1056" s="595"/>
      <c r="S1056" s="348"/>
      <c r="T1056" s="348">
        <f>IFERROR(VLOOKUP($S1056,TABLAS!$A$10:$B$14,2,FALSE),0)</f>
        <v>0</v>
      </c>
      <c r="U1056" s="477"/>
      <c r="V1056" s="524"/>
      <c r="W1056" s="524"/>
      <c r="X1056" s="526"/>
      <c r="Y1056" s="349"/>
      <c r="Z1056" s="349"/>
      <c r="AA1056" s="349"/>
      <c r="AB1056" s="349"/>
      <c r="AC1056" s="349"/>
      <c r="AD1056" s="349"/>
      <c r="AE1056" s="349"/>
      <c r="AF1056" s="349"/>
      <c r="AG1056" s="349"/>
      <c r="AH1056" s="349"/>
      <c r="AI1056" s="349"/>
      <c r="AJ1056" s="349"/>
      <c r="AK1056" s="349"/>
      <c r="AL1056" s="349" t="str">
        <f>IFERROR(VLOOKUP(AB1056,CONTROLES!$A$5:$Y$297,2,FALSE),"")</f>
        <v/>
      </c>
      <c r="AM1056" s="349"/>
      <c r="AN1056" s="349"/>
      <c r="AO1056" s="350" t="str">
        <f>IFERROR(VLOOKUP(Y1056,CONTROLES!$A$6:$Y$25,24,FALSE),"")</f>
        <v/>
      </c>
      <c r="AP1056" s="350" t="str">
        <f>IFERROR(VLOOKUP(Z1056,CONTROLES!$A$6:$Y$25,24,FALSE),"")</f>
        <v/>
      </c>
      <c r="AQ1056" s="350" t="str">
        <f>IFERROR(VLOOKUP(AA1056,CONTROLES!$A$6:$Y$25,24,FALSE),"")</f>
        <v/>
      </c>
      <c r="AR1056" s="350" t="str">
        <f>IFERROR(VLOOKUP(AB1056,CONTROLES!$A$6:$Y$25,24,FALSE),"")</f>
        <v/>
      </c>
      <c r="AS1056" s="349" t="str">
        <f>IFERROR(VLOOKUP(Y1056,CONTROLES!$A$6:$Y$25,5,FALSE),"")</f>
        <v/>
      </c>
      <c r="AT1056" s="349" t="str">
        <f>IFERROR(VLOOKUP(Z1056,CONTROLES!$A$6:$Y$25,5,FALSE),"")</f>
        <v/>
      </c>
      <c r="AU1056" s="349" t="str">
        <f>IFERROR(VLOOKUP(AA1056,CONTROLES!$A$6:$Y$25,5,FALSE),"")</f>
        <v/>
      </c>
      <c r="AV1056" s="349" t="str">
        <f>IFERROR(VLOOKUP(AB1056,CONTROLES!$A$6:$Y$25,5,FALSE),"")</f>
        <v/>
      </c>
      <c r="AW1056" s="351">
        <f t="shared" si="336"/>
        <v>0</v>
      </c>
      <c r="AX1056" s="351">
        <f t="shared" si="336"/>
        <v>0</v>
      </c>
      <c r="AY1056" s="529"/>
      <c r="AZ1056" s="460"/>
      <c r="BA1056" s="457"/>
      <c r="BB1056" s="458"/>
      <c r="BC1056" s="460"/>
      <c r="BD1056" s="462"/>
      <c r="BE1056" s="526"/>
      <c r="BF1056" s="619"/>
      <c r="BG1056" s="526"/>
      <c r="BH1056" s="492"/>
      <c r="BI1056" s="530"/>
      <c r="BJ1056" s="475"/>
      <c r="BK1056" s="475"/>
    </row>
    <row r="1057" spans="1:63" s="224" customFormat="1" ht="14.25" customHeight="1" x14ac:dyDescent="0.25">
      <c r="A1057" s="564"/>
      <c r="B1057" s="567"/>
      <c r="C1057" s="595"/>
      <c r="D1057" s="475"/>
      <c r="E1057" s="482"/>
      <c r="F1057" s="636"/>
      <c r="G1057" s="561"/>
      <c r="H1057" s="561"/>
      <c r="I1057" s="482"/>
      <c r="J1057" s="346"/>
      <c r="K1057" s="347"/>
      <c r="L1057" s="475"/>
      <c r="M1057" s="475"/>
      <c r="N1057" s="622"/>
      <c r="O1057" s="477"/>
      <c r="P1057" s="477"/>
      <c r="Q1057" s="477"/>
      <c r="R1057" s="595"/>
      <c r="S1057" s="348"/>
      <c r="T1057" s="348">
        <f>IFERROR(VLOOKUP($S1057,TABLAS!$A$10:$B$14,2,FALSE),0)</f>
        <v>0</v>
      </c>
      <c r="U1057" s="477"/>
      <c r="V1057" s="524"/>
      <c r="W1057" s="524"/>
      <c r="X1057" s="526"/>
      <c r="Y1057" s="349"/>
      <c r="Z1057" s="349"/>
      <c r="AA1057" s="349"/>
      <c r="AB1057" s="349"/>
      <c r="AC1057" s="349"/>
      <c r="AD1057" s="349"/>
      <c r="AE1057" s="349"/>
      <c r="AF1057" s="349"/>
      <c r="AG1057" s="349"/>
      <c r="AH1057" s="349"/>
      <c r="AI1057" s="349"/>
      <c r="AJ1057" s="349"/>
      <c r="AK1057" s="349"/>
      <c r="AL1057" s="349" t="str">
        <f>IFERROR(VLOOKUP(AB1057,CONTROLES!$A$5:$Y$297,2,FALSE),"")</f>
        <v/>
      </c>
      <c r="AM1057" s="349"/>
      <c r="AN1057" s="349"/>
      <c r="AO1057" s="350" t="str">
        <f>IFERROR(VLOOKUP(Y1057,CONTROLES!$A$6:$Y$25,24,FALSE),"")</f>
        <v/>
      </c>
      <c r="AP1057" s="350" t="str">
        <f>IFERROR(VLOOKUP(Z1057,CONTROLES!$A$6:$Y$25,24,FALSE),"")</f>
        <v/>
      </c>
      <c r="AQ1057" s="350" t="str">
        <f>IFERROR(VLOOKUP(AA1057,CONTROLES!$A$6:$Y$25,24,FALSE),"")</f>
        <v/>
      </c>
      <c r="AR1057" s="350" t="str">
        <f>IFERROR(VLOOKUP(AB1057,CONTROLES!$A$6:$Y$25,24,FALSE),"")</f>
        <v/>
      </c>
      <c r="AS1057" s="349" t="str">
        <f>IFERROR(VLOOKUP(Y1057,CONTROLES!$A$6:$Y$25,5,FALSE),"")</f>
        <v/>
      </c>
      <c r="AT1057" s="349" t="str">
        <f>IFERROR(VLOOKUP(Z1057,CONTROLES!$A$6:$Y$25,5,FALSE),"")</f>
        <v/>
      </c>
      <c r="AU1057" s="349" t="str">
        <f>IFERROR(VLOOKUP(AA1057,CONTROLES!$A$6:$Y$25,5,FALSE),"")</f>
        <v/>
      </c>
      <c r="AV1057" s="349" t="str">
        <f>IFERROR(VLOOKUP(AB1057,CONTROLES!$A$6:$Y$25,5,FALSE),"")</f>
        <v/>
      </c>
      <c r="AW1057" s="351">
        <f t="shared" si="336"/>
        <v>0</v>
      </c>
      <c r="AX1057" s="351">
        <f t="shared" si="336"/>
        <v>0</v>
      </c>
      <c r="AY1057" s="551"/>
      <c r="AZ1057" s="460"/>
      <c r="BA1057" s="552"/>
      <c r="BB1057" s="458"/>
      <c r="BC1057" s="460"/>
      <c r="BD1057" s="462"/>
      <c r="BE1057" s="526"/>
      <c r="BF1057" s="630"/>
      <c r="BG1057" s="526"/>
      <c r="BH1057" s="554"/>
      <c r="BI1057" s="530"/>
      <c r="BJ1057" s="475"/>
      <c r="BK1057" s="475"/>
    </row>
    <row r="1058" spans="1:63" s="224" customFormat="1" x14ac:dyDescent="0.25">
      <c r="A1058" s="564">
        <f>A1051+1</f>
        <v>150</v>
      </c>
      <c r="B1058" s="565" t="s">
        <v>1157</v>
      </c>
      <c r="C1058" s="595" t="s">
        <v>1126</v>
      </c>
      <c r="D1058" s="475" t="s">
        <v>1158</v>
      </c>
      <c r="E1058" s="476" t="s">
        <v>1159</v>
      </c>
      <c r="F1058" s="636" t="s">
        <v>132</v>
      </c>
      <c r="G1058" s="466" t="s">
        <v>133</v>
      </c>
      <c r="H1058" s="466" t="s">
        <v>134</v>
      </c>
      <c r="I1058" s="476" t="s">
        <v>1141</v>
      </c>
      <c r="J1058" s="346">
        <v>1</v>
      </c>
      <c r="K1058" s="360" t="s">
        <v>1135</v>
      </c>
      <c r="L1058" s="475" t="s">
        <v>1160</v>
      </c>
      <c r="M1058" s="475" t="s">
        <v>199</v>
      </c>
      <c r="N1058" s="622" t="s">
        <v>1153</v>
      </c>
      <c r="O1058" s="477" t="s">
        <v>1161</v>
      </c>
      <c r="P1058" s="477" t="s">
        <v>1155</v>
      </c>
      <c r="Q1058" s="477"/>
      <c r="R1058" s="595" t="s">
        <v>297</v>
      </c>
      <c r="S1058" s="348" t="s">
        <v>164</v>
      </c>
      <c r="T1058" s="348">
        <f>IFERROR(VLOOKUP($S1058,TABLAS!$A$10:$B$14,2,FALSE),0)</f>
        <v>1</v>
      </c>
      <c r="U1058" s="477" t="s">
        <v>145</v>
      </c>
      <c r="V1058" s="524">
        <f>IFERROR(VLOOKUP($U1058,TABLAS!$A$2:$B$6,2,FALSE),0)</f>
        <v>3</v>
      </c>
      <c r="W1058" s="524" t="str">
        <f>MAX($T1058:$T1064)&amp;V1058</f>
        <v>13</v>
      </c>
      <c r="X1058" s="526" t="str">
        <f>IF(OR(W1058="11",W1058="12",W1058="21",W1058="22",W1058="31"),"BAJO",IF(OR(W1058="13",W1058="23",W1058="32",W1058="41"),"LEVE",IF(OR(W1058="14",W1058="15",W1058="24",W1058="33",W1058="43",W1058="42",W1058="52",W1058="51"),"MODERADO",IF(OR(W1058="25",W1058="34",W1058="35",W1058="44",W1058="45",W1058="53",W1058="54",W1058="55"),"IMPORTANTE"))))</f>
        <v>LEVE</v>
      </c>
      <c r="Y1058" s="349">
        <v>4</v>
      </c>
      <c r="Z1058" s="349"/>
      <c r="AA1058" s="349"/>
      <c r="AB1058" s="349"/>
      <c r="AC1058" s="349" t="str">
        <f>VLOOKUP(Y1058,CONTROLES!$A$6:$Y$35,2,FALSE)</f>
        <v xml:space="preserve">Elaboración y ejecución de presupuesto </v>
      </c>
      <c r="AD1058" s="349"/>
      <c r="AE1058" s="349"/>
      <c r="AF1058" s="349"/>
      <c r="AG1058" s="349"/>
      <c r="AH1058" s="349"/>
      <c r="AI1058" s="349"/>
      <c r="AJ1058" s="349"/>
      <c r="AK1058" s="349"/>
      <c r="AL1058" s="349" t="str">
        <f>IFERROR(VLOOKUP(AB1058,CONTROLES!$A$5:$Y$297,2,FALSE),"")</f>
        <v/>
      </c>
      <c r="AM1058" s="349"/>
      <c r="AN1058" s="349"/>
      <c r="AO1058" s="350">
        <f>IFERROR(VLOOKUP(Y1058,CONTROLES!$A$6:$Y$25,24,FALSE),"")</f>
        <v>0.71249999999999991</v>
      </c>
      <c r="AP1058" s="350" t="str">
        <f>IFERROR(VLOOKUP(Z1058,CONTROLES!$A$6:$Y$25,24,FALSE),"")</f>
        <v/>
      </c>
      <c r="AQ1058" s="350" t="str">
        <f>IFERROR(VLOOKUP(AA1058,CONTROLES!$A$6:$Y$25,24,FALSE),"")</f>
        <v/>
      </c>
      <c r="AR1058" s="350" t="str">
        <f>IFERROR(VLOOKUP(AB1058,CONTROLES!$A$6:$Y$25,24,FALSE),"")</f>
        <v/>
      </c>
      <c r="AS1058" s="349" t="str">
        <f>IFERROR(VLOOKUP(Y1058,CONTROLES!$A$6:$Y$25,5,FALSE),"")</f>
        <v>Probabilidad</v>
      </c>
      <c r="AT1058" s="349" t="str">
        <f>IFERROR(VLOOKUP(Z1058,CONTROLES!$A$6:$Y$25,5,FALSE),"")</f>
        <v/>
      </c>
      <c r="AU1058" s="349" t="str">
        <f>IFERROR(VLOOKUP(AA1058,CONTROLES!$A$6:$Y$25,5,FALSE),"")</f>
        <v/>
      </c>
      <c r="AV1058" s="349" t="str">
        <f>IFERROR(VLOOKUP(AB1058,CONTROLES!$A$6:$Y$25,5,FALSE),"")</f>
        <v/>
      </c>
      <c r="AW1058" s="351">
        <f t="shared" si="336"/>
        <v>0.71249999999999991</v>
      </c>
      <c r="AX1058" s="351">
        <f t="shared" si="336"/>
        <v>0</v>
      </c>
      <c r="AY1058" s="528" t="str">
        <f>IF(MAX(AX1058:AX1064)&gt;MAX(BF1058:BF1064),"Consecuencia",IF(MAX(AX1058:AX1064)&gt;MAX(BF1058:BF1064),"Probabilidad",""))</f>
        <v/>
      </c>
      <c r="AZ1058" s="460">
        <f>IF(AY1058="Probabilidad",MAX(BF1058:BF1064),MAX(AX1058:AX1064))</f>
        <v>0</v>
      </c>
      <c r="BA1058" s="456" t="str" cm="1">
        <f t="array" ref="BA1058">IF(OR(AY1058="Consecuencia",AY1058="Probabilidad"),IF(AZ1058&lt;CONTROLES!$AA$16:$AB$16,IF(AND(AZ1058&gt;=CONTROLES!$AA$15,AZ1058&lt;CONTROLES!$AB$15),CONTROLES!$AC$15,IF(AND(AZ1058&gt;=CONTROLES!$AA$14,AZ1058&lt;CONTROLES!$AB$14),CONTROLES!$AC$14,IF(AND(AZ1058&gt;=CONTROLES!$AA$13,AZ1058&lt;CONTROLES!$AB$13),CONTROLES!$AC$13,IF(AND(AZ1058&gt;=CONTROLES!$AA$12,AZ1058&lt;=CONTROLES!$AB$12),CONTROLES!$AC$12))))),"")</f>
        <v/>
      </c>
      <c r="BB1058" s="458" t="s">
        <v>164</v>
      </c>
      <c r="BC1058" s="460">
        <f>VLOOKUP(BB1058,TABLAS!$A$10:$B$14,2,FALSE)</f>
        <v>1</v>
      </c>
      <c r="BD1058" s="462" t="s">
        <v>211</v>
      </c>
      <c r="BE1058" s="526">
        <f>VLOOKUP(BD1058,TABLAS!$A$2:$B$6,2,FALSE)</f>
        <v>2</v>
      </c>
      <c r="BF1058" s="618" t="str">
        <f>BC1058&amp;BE1058</f>
        <v>12</v>
      </c>
      <c r="BG1058" s="526" t="str">
        <f>IF(OR(BF1058="11",BF1058="12",BF1058="21",BF1058="22",BF1058="31"),"BAJO",IF(OR(BF1058="13",BF1058="23",BF1058="32",BF1058="41"),"LEVE",IF(OR(BF1058="14",BF1058="15",BF1058="24",BF1058="33",BF1058="43",BF1058="42",BF1058="52",BF1058="51"),"MODERADO",IF(OR(BF1058="25",BF1058="34",BF1058="35",BF1058="44",BF1058="45",BF1058="53",BF1058="54",BF1058="55"),"IMPORTANTE",""))))</f>
        <v>BAJO</v>
      </c>
      <c r="BH1058" s="491" t="s">
        <v>148</v>
      </c>
      <c r="BI1058" s="530" t="s">
        <v>189</v>
      </c>
      <c r="BJ1058" s="475" t="str">
        <f>IF(BH1058="SI","NO","SI")</f>
        <v>NO</v>
      </c>
      <c r="BK1058" s="475"/>
    </row>
    <row r="1059" spans="1:63" s="224" customFormat="1" x14ac:dyDescent="0.25">
      <c r="A1059" s="564"/>
      <c r="B1059" s="566"/>
      <c r="C1059" s="595"/>
      <c r="D1059" s="475"/>
      <c r="E1059" s="481"/>
      <c r="F1059" s="636"/>
      <c r="G1059" s="467"/>
      <c r="H1059" s="467"/>
      <c r="I1059" s="481"/>
      <c r="J1059" s="346">
        <v>2</v>
      </c>
      <c r="K1059" s="360" t="s">
        <v>1162</v>
      </c>
      <c r="L1059" s="475"/>
      <c r="M1059" s="475"/>
      <c r="N1059" s="622"/>
      <c r="O1059" s="477"/>
      <c r="P1059" s="477"/>
      <c r="Q1059" s="477"/>
      <c r="R1059" s="595"/>
      <c r="S1059" s="348" t="s">
        <v>164</v>
      </c>
      <c r="T1059" s="348">
        <f>IFERROR(VLOOKUP($S1059,TABLAS!$A$10:$B$14,2,FALSE),0)</f>
        <v>1</v>
      </c>
      <c r="U1059" s="477"/>
      <c r="V1059" s="524"/>
      <c r="W1059" s="524"/>
      <c r="X1059" s="526"/>
      <c r="Y1059" s="349">
        <v>15</v>
      </c>
      <c r="Z1059" s="349"/>
      <c r="AA1059" s="349"/>
      <c r="AB1059" s="349"/>
      <c r="AC1059" s="349" t="str">
        <f>VLOOKUP(Y1059,CONTROLES!$A$6:$Y$35,2,FALSE)</f>
        <v>Matriz de EPP y Aplicación de FO-ST-30 y FO-ST-31</v>
      </c>
      <c r="AD1059" s="349"/>
      <c r="AE1059" s="349"/>
      <c r="AF1059" s="349"/>
      <c r="AG1059" s="349"/>
      <c r="AH1059" s="349"/>
      <c r="AI1059" s="349"/>
      <c r="AJ1059" s="349"/>
      <c r="AK1059" s="349"/>
      <c r="AL1059" s="349" t="str">
        <f>IFERROR(VLOOKUP(AB1059,CONTROLES!$A$5:$Y$297,2,FALSE),"")</f>
        <v/>
      </c>
      <c r="AM1059" s="349"/>
      <c r="AN1059" s="349"/>
      <c r="AO1059" s="350">
        <f>IFERROR(VLOOKUP(Y1059,CONTROLES!$A$6:$Y$25,24,FALSE),"")</f>
        <v>0.81750000000000012</v>
      </c>
      <c r="AP1059" s="350" t="str">
        <f>IFERROR(VLOOKUP(Z1059,CONTROLES!$A$6:$Y$25,24,FALSE),"")</f>
        <v/>
      </c>
      <c r="AQ1059" s="350" t="str">
        <f>IFERROR(VLOOKUP(AA1059,CONTROLES!$A$6:$Y$25,24,FALSE),"")</f>
        <v/>
      </c>
      <c r="AR1059" s="350" t="str">
        <f>IFERROR(VLOOKUP(AB1059,CONTROLES!$A$6:$Y$25,24,FALSE),"")</f>
        <v/>
      </c>
      <c r="AS1059" s="349" t="str">
        <f>IFERROR(VLOOKUP(Y1059,CONTROLES!$A$6:$Y$25,5,FALSE),"")</f>
        <v>Probabilidad</v>
      </c>
      <c r="AT1059" s="349" t="str">
        <f>IFERROR(VLOOKUP(Z1059,CONTROLES!$A$6:$Y$25,5,FALSE),"")</f>
        <v/>
      </c>
      <c r="AU1059" s="349" t="str">
        <f>IFERROR(VLOOKUP(AA1059,CONTROLES!$A$6:$Y$25,5,FALSE),"")</f>
        <v/>
      </c>
      <c r="AV1059" s="349" t="str">
        <f>IFERROR(VLOOKUP(AB1059,CONTROLES!$A$6:$Y$25,5,FALSE),"")</f>
        <v/>
      </c>
      <c r="AW1059" s="351">
        <f t="shared" ref="AW1059:AX1122" si="337">IFERROR(AVERAGEIFS(AO1059:AR1059,AS1059:AV1059,"Probabilidad"),0)</f>
        <v>0.81750000000000012</v>
      </c>
      <c r="AX1059" s="351">
        <f t="shared" si="337"/>
        <v>0</v>
      </c>
      <c r="AY1059" s="529"/>
      <c r="AZ1059" s="460"/>
      <c r="BA1059" s="457"/>
      <c r="BB1059" s="458"/>
      <c r="BC1059" s="460"/>
      <c r="BD1059" s="462"/>
      <c r="BE1059" s="526"/>
      <c r="BF1059" s="619"/>
      <c r="BG1059" s="526"/>
      <c r="BH1059" s="492"/>
      <c r="BI1059" s="530"/>
      <c r="BJ1059" s="475"/>
      <c r="BK1059" s="475"/>
    </row>
    <row r="1060" spans="1:63" s="224" customFormat="1" x14ac:dyDescent="0.25">
      <c r="A1060" s="564"/>
      <c r="B1060" s="566"/>
      <c r="C1060" s="595"/>
      <c r="D1060" s="475"/>
      <c r="E1060" s="481"/>
      <c r="F1060" s="636"/>
      <c r="G1060" s="467"/>
      <c r="H1060" s="467"/>
      <c r="I1060" s="481"/>
      <c r="J1060" s="346">
        <v>3</v>
      </c>
      <c r="K1060" s="360" t="s">
        <v>1163</v>
      </c>
      <c r="L1060" s="475"/>
      <c r="M1060" s="475"/>
      <c r="N1060" s="622"/>
      <c r="O1060" s="477"/>
      <c r="P1060" s="477"/>
      <c r="Q1060" s="477"/>
      <c r="R1060" s="595"/>
      <c r="S1060" s="348" t="s">
        <v>164</v>
      </c>
      <c r="T1060" s="348">
        <f>IFERROR(VLOOKUP($S1060,TABLAS!$A$10:$B$14,2,FALSE),0)</f>
        <v>1</v>
      </c>
      <c r="U1060" s="477"/>
      <c r="V1060" s="524"/>
      <c r="W1060" s="524"/>
      <c r="X1060" s="526"/>
      <c r="Y1060" s="349">
        <v>15</v>
      </c>
      <c r="Z1060" s="349"/>
      <c r="AA1060" s="349"/>
      <c r="AB1060" s="349"/>
      <c r="AC1060" s="349" t="str">
        <f>VLOOKUP(Y1060,CONTROLES!$A$6:$Y$35,2,FALSE)</f>
        <v>Matriz de EPP y Aplicación de FO-ST-30 y FO-ST-31</v>
      </c>
      <c r="AD1060" s="349"/>
      <c r="AE1060" s="349"/>
      <c r="AF1060" s="349"/>
      <c r="AG1060" s="349"/>
      <c r="AH1060" s="349"/>
      <c r="AI1060" s="349"/>
      <c r="AJ1060" s="349"/>
      <c r="AK1060" s="349"/>
      <c r="AL1060" s="349" t="str">
        <f>IFERROR(VLOOKUP(AB1060,CONTROLES!$A$5:$Y$297,2,FALSE),"")</f>
        <v/>
      </c>
      <c r="AM1060" s="349"/>
      <c r="AN1060" s="349"/>
      <c r="AO1060" s="350">
        <f>IFERROR(VLOOKUP(Y1060,CONTROLES!$A$6:$Y$25,24,FALSE),"")</f>
        <v>0.81750000000000012</v>
      </c>
      <c r="AP1060" s="350" t="str">
        <f>IFERROR(VLOOKUP(Z1060,CONTROLES!$A$6:$Y$25,24,FALSE),"")</f>
        <v/>
      </c>
      <c r="AQ1060" s="350" t="str">
        <f>IFERROR(VLOOKUP(AA1060,CONTROLES!$A$6:$Y$25,24,FALSE),"")</f>
        <v/>
      </c>
      <c r="AR1060" s="350" t="str">
        <f>IFERROR(VLOOKUP(AB1060,CONTROLES!$A$6:$Y$25,24,FALSE),"")</f>
        <v/>
      </c>
      <c r="AS1060" s="349" t="str">
        <f>IFERROR(VLOOKUP(Y1060,CONTROLES!$A$6:$Y$25,5,FALSE),"")</f>
        <v>Probabilidad</v>
      </c>
      <c r="AT1060" s="349" t="str">
        <f>IFERROR(VLOOKUP(Z1060,CONTROLES!$A$6:$Y$25,5,FALSE),"")</f>
        <v/>
      </c>
      <c r="AU1060" s="349" t="str">
        <f>IFERROR(VLOOKUP(AA1060,CONTROLES!$A$6:$Y$25,5,FALSE),"")</f>
        <v/>
      </c>
      <c r="AV1060" s="349" t="str">
        <f>IFERROR(VLOOKUP(AB1060,CONTROLES!$A$6:$Y$25,5,FALSE),"")</f>
        <v/>
      </c>
      <c r="AW1060" s="351">
        <f t="shared" si="337"/>
        <v>0.81750000000000012</v>
      </c>
      <c r="AX1060" s="351">
        <f t="shared" si="337"/>
        <v>0</v>
      </c>
      <c r="AY1060" s="529"/>
      <c r="AZ1060" s="460"/>
      <c r="BA1060" s="457"/>
      <c r="BB1060" s="458"/>
      <c r="BC1060" s="460"/>
      <c r="BD1060" s="462"/>
      <c r="BE1060" s="526"/>
      <c r="BF1060" s="619"/>
      <c r="BG1060" s="526"/>
      <c r="BH1060" s="492"/>
      <c r="BI1060" s="530"/>
      <c r="BJ1060" s="475"/>
      <c r="BK1060" s="475"/>
    </row>
    <row r="1061" spans="1:63" s="224" customFormat="1" x14ac:dyDescent="0.25">
      <c r="A1061" s="564"/>
      <c r="B1061" s="566"/>
      <c r="C1061" s="595"/>
      <c r="D1061" s="475"/>
      <c r="E1061" s="481"/>
      <c r="F1061" s="636"/>
      <c r="G1061" s="467"/>
      <c r="H1061" s="467"/>
      <c r="I1061" s="481"/>
      <c r="J1061" s="346"/>
      <c r="K1061" s="347"/>
      <c r="L1061" s="475"/>
      <c r="M1061" s="475"/>
      <c r="N1061" s="622"/>
      <c r="O1061" s="477"/>
      <c r="P1061" s="477"/>
      <c r="Q1061" s="477"/>
      <c r="R1061" s="595"/>
      <c r="S1061" s="348"/>
      <c r="T1061" s="348">
        <f>IFERROR(VLOOKUP($S1061,TABLAS!$A$10:$B$14,2,FALSE),0)</f>
        <v>0</v>
      </c>
      <c r="U1061" s="477"/>
      <c r="V1061" s="524"/>
      <c r="W1061" s="524"/>
      <c r="X1061" s="526"/>
      <c r="Y1061" s="349"/>
      <c r="Z1061" s="349"/>
      <c r="AA1061" s="349"/>
      <c r="AB1061" s="349"/>
      <c r="AC1061" s="349"/>
      <c r="AD1061" s="349"/>
      <c r="AE1061" s="349"/>
      <c r="AF1061" s="349"/>
      <c r="AG1061" s="349"/>
      <c r="AH1061" s="349"/>
      <c r="AI1061" s="349"/>
      <c r="AJ1061" s="349"/>
      <c r="AK1061" s="349"/>
      <c r="AL1061" s="349" t="str">
        <f>IFERROR(VLOOKUP(AB1061,CONTROLES!$A$5:$Y$297,2,FALSE),"")</f>
        <v/>
      </c>
      <c r="AM1061" s="349"/>
      <c r="AN1061" s="349"/>
      <c r="AO1061" s="350" t="str">
        <f>IFERROR(VLOOKUP(Y1061,CONTROLES!$A$6:$Y$25,24,FALSE),"")</f>
        <v/>
      </c>
      <c r="AP1061" s="350" t="str">
        <f>IFERROR(VLOOKUP(Z1061,CONTROLES!$A$6:$Y$25,24,FALSE),"")</f>
        <v/>
      </c>
      <c r="AQ1061" s="350" t="str">
        <f>IFERROR(VLOOKUP(AA1061,CONTROLES!$A$6:$Y$25,24,FALSE),"")</f>
        <v/>
      </c>
      <c r="AR1061" s="350" t="str">
        <f>IFERROR(VLOOKUP(AB1061,CONTROLES!$A$6:$Y$25,24,FALSE),"")</f>
        <v/>
      </c>
      <c r="AS1061" s="349" t="str">
        <f>IFERROR(VLOOKUP(Y1061,CONTROLES!$A$6:$Y$25,5,FALSE),"")</f>
        <v/>
      </c>
      <c r="AT1061" s="349" t="str">
        <f>IFERROR(VLOOKUP(Z1061,CONTROLES!$A$6:$Y$25,5,FALSE),"")</f>
        <v/>
      </c>
      <c r="AU1061" s="349" t="str">
        <f>IFERROR(VLOOKUP(AA1061,CONTROLES!$A$6:$Y$25,5,FALSE),"")</f>
        <v/>
      </c>
      <c r="AV1061" s="349" t="str">
        <f>IFERROR(VLOOKUP(AB1061,CONTROLES!$A$6:$Y$25,5,FALSE),"")</f>
        <v/>
      </c>
      <c r="AW1061" s="351">
        <f t="shared" si="337"/>
        <v>0</v>
      </c>
      <c r="AX1061" s="351">
        <f t="shared" si="337"/>
        <v>0</v>
      </c>
      <c r="AY1061" s="529"/>
      <c r="AZ1061" s="460"/>
      <c r="BA1061" s="457"/>
      <c r="BB1061" s="458"/>
      <c r="BC1061" s="460"/>
      <c r="BD1061" s="462"/>
      <c r="BE1061" s="526"/>
      <c r="BF1061" s="619"/>
      <c r="BG1061" s="526"/>
      <c r="BH1061" s="492"/>
      <c r="BI1061" s="530"/>
      <c r="BJ1061" s="475"/>
      <c r="BK1061" s="475"/>
    </row>
    <row r="1062" spans="1:63" s="224" customFormat="1" x14ac:dyDescent="0.25">
      <c r="A1062" s="564"/>
      <c r="B1062" s="566"/>
      <c r="C1062" s="595"/>
      <c r="D1062" s="475"/>
      <c r="E1062" s="481"/>
      <c r="F1062" s="636"/>
      <c r="G1062" s="467"/>
      <c r="H1062" s="467"/>
      <c r="I1062" s="481"/>
      <c r="J1062" s="346"/>
      <c r="K1062" s="347"/>
      <c r="L1062" s="475"/>
      <c r="M1062" s="475"/>
      <c r="N1062" s="622"/>
      <c r="O1062" s="477"/>
      <c r="P1062" s="477"/>
      <c r="Q1062" s="477"/>
      <c r="R1062" s="595"/>
      <c r="S1062" s="348"/>
      <c r="T1062" s="348">
        <f>IFERROR(VLOOKUP($S1062,TABLAS!$A$10:$B$14,2,FALSE),0)</f>
        <v>0</v>
      </c>
      <c r="U1062" s="477"/>
      <c r="V1062" s="524"/>
      <c r="W1062" s="524"/>
      <c r="X1062" s="526"/>
      <c r="Y1062" s="349"/>
      <c r="Z1062" s="349"/>
      <c r="AA1062" s="349"/>
      <c r="AB1062" s="349"/>
      <c r="AC1062" s="349"/>
      <c r="AD1062" s="349"/>
      <c r="AE1062" s="349"/>
      <c r="AF1062" s="349"/>
      <c r="AG1062" s="349"/>
      <c r="AH1062" s="349"/>
      <c r="AI1062" s="349"/>
      <c r="AJ1062" s="349"/>
      <c r="AK1062" s="349"/>
      <c r="AL1062" s="349" t="str">
        <f>IFERROR(VLOOKUP(AB1062,CONTROLES!$A$5:$Y$297,2,FALSE),"")</f>
        <v/>
      </c>
      <c r="AM1062" s="349"/>
      <c r="AN1062" s="349"/>
      <c r="AO1062" s="350" t="str">
        <f>IFERROR(VLOOKUP(Y1062,CONTROLES!$A$6:$Y$25,24,FALSE),"")</f>
        <v/>
      </c>
      <c r="AP1062" s="350" t="str">
        <f>IFERROR(VLOOKUP(Z1062,CONTROLES!$A$6:$Y$25,24,FALSE),"")</f>
        <v/>
      </c>
      <c r="AQ1062" s="350" t="str">
        <f>IFERROR(VLOOKUP(AA1062,CONTROLES!$A$6:$Y$25,24,FALSE),"")</f>
        <v/>
      </c>
      <c r="AR1062" s="350" t="str">
        <f>IFERROR(VLOOKUP(AB1062,CONTROLES!$A$6:$Y$25,24,FALSE),"")</f>
        <v/>
      </c>
      <c r="AS1062" s="349" t="str">
        <f>IFERROR(VLOOKUP(Y1062,CONTROLES!$A$6:$Y$25,5,FALSE),"")</f>
        <v/>
      </c>
      <c r="AT1062" s="349" t="str">
        <f>IFERROR(VLOOKUP(Z1062,CONTROLES!$A$6:$Y$25,5,FALSE),"")</f>
        <v/>
      </c>
      <c r="AU1062" s="349" t="str">
        <f>IFERROR(VLOOKUP(AA1062,CONTROLES!$A$6:$Y$25,5,FALSE),"")</f>
        <v/>
      </c>
      <c r="AV1062" s="349" t="str">
        <f>IFERROR(VLOOKUP(AB1062,CONTROLES!$A$6:$Y$25,5,FALSE),"")</f>
        <v/>
      </c>
      <c r="AW1062" s="351">
        <f t="shared" si="337"/>
        <v>0</v>
      </c>
      <c r="AX1062" s="351">
        <f t="shared" si="337"/>
        <v>0</v>
      </c>
      <c r="AY1062" s="529"/>
      <c r="AZ1062" s="460"/>
      <c r="BA1062" s="457"/>
      <c r="BB1062" s="458"/>
      <c r="BC1062" s="460"/>
      <c r="BD1062" s="462"/>
      <c r="BE1062" s="526"/>
      <c r="BF1062" s="619"/>
      <c r="BG1062" s="526"/>
      <c r="BH1062" s="492"/>
      <c r="BI1062" s="530"/>
      <c r="BJ1062" s="475"/>
      <c r="BK1062" s="475"/>
    </row>
    <row r="1063" spans="1:63" s="224" customFormat="1" x14ac:dyDescent="0.25">
      <c r="A1063" s="564"/>
      <c r="B1063" s="566"/>
      <c r="C1063" s="595"/>
      <c r="D1063" s="475"/>
      <c r="E1063" s="481"/>
      <c r="F1063" s="636"/>
      <c r="G1063" s="467"/>
      <c r="H1063" s="467"/>
      <c r="I1063" s="481"/>
      <c r="J1063" s="346"/>
      <c r="K1063" s="347"/>
      <c r="L1063" s="475"/>
      <c r="M1063" s="475"/>
      <c r="N1063" s="622"/>
      <c r="O1063" s="477"/>
      <c r="P1063" s="477"/>
      <c r="Q1063" s="477"/>
      <c r="R1063" s="595"/>
      <c r="S1063" s="348"/>
      <c r="T1063" s="348">
        <f>IFERROR(VLOOKUP($S1063,TABLAS!$A$10:$B$14,2,FALSE),0)</f>
        <v>0</v>
      </c>
      <c r="U1063" s="477"/>
      <c r="V1063" s="524"/>
      <c r="W1063" s="524"/>
      <c r="X1063" s="526"/>
      <c r="Y1063" s="349"/>
      <c r="Z1063" s="349"/>
      <c r="AA1063" s="349"/>
      <c r="AB1063" s="349"/>
      <c r="AC1063" s="349"/>
      <c r="AD1063" s="349"/>
      <c r="AE1063" s="349"/>
      <c r="AF1063" s="349"/>
      <c r="AG1063" s="349"/>
      <c r="AH1063" s="349"/>
      <c r="AI1063" s="349"/>
      <c r="AJ1063" s="349"/>
      <c r="AK1063" s="349"/>
      <c r="AL1063" s="349" t="str">
        <f>IFERROR(VLOOKUP(AB1063,CONTROLES!$A$5:$Y$297,2,FALSE),"")</f>
        <v/>
      </c>
      <c r="AM1063" s="349"/>
      <c r="AN1063" s="349"/>
      <c r="AO1063" s="350" t="str">
        <f>IFERROR(VLOOKUP(Y1063,CONTROLES!$A$6:$Y$25,24,FALSE),"")</f>
        <v/>
      </c>
      <c r="AP1063" s="350" t="str">
        <f>IFERROR(VLOOKUP(Z1063,CONTROLES!$A$6:$Y$25,24,FALSE),"")</f>
        <v/>
      </c>
      <c r="AQ1063" s="350" t="str">
        <f>IFERROR(VLOOKUP(AA1063,CONTROLES!$A$6:$Y$25,24,FALSE),"")</f>
        <v/>
      </c>
      <c r="AR1063" s="350" t="str">
        <f>IFERROR(VLOOKUP(AB1063,CONTROLES!$A$6:$Y$25,24,FALSE),"")</f>
        <v/>
      </c>
      <c r="AS1063" s="349" t="str">
        <f>IFERROR(VLOOKUP(Y1063,CONTROLES!$A$6:$Y$25,5,FALSE),"")</f>
        <v/>
      </c>
      <c r="AT1063" s="349" t="str">
        <f>IFERROR(VLOOKUP(Z1063,CONTROLES!$A$6:$Y$25,5,FALSE),"")</f>
        <v/>
      </c>
      <c r="AU1063" s="349" t="str">
        <f>IFERROR(VLOOKUP(AA1063,CONTROLES!$A$6:$Y$25,5,FALSE),"")</f>
        <v/>
      </c>
      <c r="AV1063" s="349" t="str">
        <f>IFERROR(VLOOKUP(AB1063,CONTROLES!$A$6:$Y$25,5,FALSE),"")</f>
        <v/>
      </c>
      <c r="AW1063" s="351">
        <f t="shared" si="337"/>
        <v>0</v>
      </c>
      <c r="AX1063" s="351">
        <f t="shared" si="337"/>
        <v>0</v>
      </c>
      <c r="AY1063" s="529"/>
      <c r="AZ1063" s="460"/>
      <c r="BA1063" s="457"/>
      <c r="BB1063" s="458"/>
      <c r="BC1063" s="460"/>
      <c r="BD1063" s="462"/>
      <c r="BE1063" s="526"/>
      <c r="BF1063" s="619"/>
      <c r="BG1063" s="526"/>
      <c r="BH1063" s="492"/>
      <c r="BI1063" s="530"/>
      <c r="BJ1063" s="475"/>
      <c r="BK1063" s="475"/>
    </row>
    <row r="1064" spans="1:63" s="224" customFormat="1" x14ac:dyDescent="0.25">
      <c r="A1064" s="564"/>
      <c r="B1064" s="567"/>
      <c r="C1064" s="595"/>
      <c r="D1064" s="475"/>
      <c r="E1064" s="482"/>
      <c r="F1064" s="636"/>
      <c r="G1064" s="561"/>
      <c r="H1064" s="561"/>
      <c r="I1064" s="482"/>
      <c r="J1064" s="346"/>
      <c r="K1064" s="347"/>
      <c r="L1064" s="475"/>
      <c r="M1064" s="475"/>
      <c r="N1064" s="622"/>
      <c r="O1064" s="477"/>
      <c r="P1064" s="477"/>
      <c r="Q1064" s="477"/>
      <c r="R1064" s="595"/>
      <c r="S1064" s="348"/>
      <c r="T1064" s="348">
        <f>IFERROR(VLOOKUP($S1064,TABLAS!$A$10:$B$14,2,FALSE),0)</f>
        <v>0</v>
      </c>
      <c r="U1064" s="477"/>
      <c r="V1064" s="524"/>
      <c r="W1064" s="524"/>
      <c r="X1064" s="526"/>
      <c r="Y1064" s="349"/>
      <c r="Z1064" s="349"/>
      <c r="AA1064" s="349"/>
      <c r="AB1064" s="349"/>
      <c r="AC1064" s="349"/>
      <c r="AD1064" s="349"/>
      <c r="AE1064" s="349"/>
      <c r="AF1064" s="349"/>
      <c r="AG1064" s="349"/>
      <c r="AH1064" s="349"/>
      <c r="AI1064" s="349"/>
      <c r="AJ1064" s="349"/>
      <c r="AK1064" s="349"/>
      <c r="AL1064" s="349" t="str">
        <f>IFERROR(VLOOKUP(AB1064,CONTROLES!$A$5:$Y$297,2,FALSE),"")</f>
        <v/>
      </c>
      <c r="AM1064" s="349"/>
      <c r="AN1064" s="349"/>
      <c r="AO1064" s="350" t="str">
        <f>IFERROR(VLOOKUP(Y1064,CONTROLES!$A$6:$Y$25,24,FALSE),"")</f>
        <v/>
      </c>
      <c r="AP1064" s="350" t="str">
        <f>IFERROR(VLOOKUP(Z1064,CONTROLES!$A$6:$Y$25,24,FALSE),"")</f>
        <v/>
      </c>
      <c r="AQ1064" s="350" t="str">
        <f>IFERROR(VLOOKUP(AA1064,CONTROLES!$A$6:$Y$25,24,FALSE),"")</f>
        <v/>
      </c>
      <c r="AR1064" s="350" t="str">
        <f>IFERROR(VLOOKUP(AB1064,CONTROLES!$A$6:$Y$25,24,FALSE),"")</f>
        <v/>
      </c>
      <c r="AS1064" s="349" t="str">
        <f>IFERROR(VLOOKUP(Y1064,CONTROLES!$A$6:$Y$25,5,FALSE),"")</f>
        <v/>
      </c>
      <c r="AT1064" s="349" t="str">
        <f>IFERROR(VLOOKUP(Z1064,CONTROLES!$A$6:$Y$25,5,FALSE),"")</f>
        <v/>
      </c>
      <c r="AU1064" s="349" t="str">
        <f>IFERROR(VLOOKUP(AA1064,CONTROLES!$A$6:$Y$25,5,FALSE),"")</f>
        <v/>
      </c>
      <c r="AV1064" s="349" t="str">
        <f>IFERROR(VLOOKUP(AB1064,CONTROLES!$A$6:$Y$25,5,FALSE),"")</f>
        <v/>
      </c>
      <c r="AW1064" s="351">
        <f t="shared" si="337"/>
        <v>0</v>
      </c>
      <c r="AX1064" s="351">
        <f t="shared" si="337"/>
        <v>0</v>
      </c>
      <c r="AY1064" s="551"/>
      <c r="AZ1064" s="460"/>
      <c r="BA1064" s="552"/>
      <c r="BB1064" s="458"/>
      <c r="BC1064" s="460"/>
      <c r="BD1064" s="462"/>
      <c r="BE1064" s="526"/>
      <c r="BF1064" s="630"/>
      <c r="BG1064" s="526"/>
      <c r="BH1064" s="554"/>
      <c r="BI1064" s="530"/>
      <c r="BJ1064" s="475"/>
      <c r="BK1064" s="475"/>
    </row>
    <row r="1065" spans="1:63" s="224" customFormat="1" x14ac:dyDescent="0.25">
      <c r="A1065" s="564">
        <f>A1058+1</f>
        <v>151</v>
      </c>
      <c r="B1065" s="565" t="s">
        <v>1164</v>
      </c>
      <c r="C1065" s="595" t="s">
        <v>1126</v>
      </c>
      <c r="D1065" s="475" t="s">
        <v>1165</v>
      </c>
      <c r="E1065" s="476" t="s">
        <v>1166</v>
      </c>
      <c r="F1065" s="636" t="s">
        <v>132</v>
      </c>
      <c r="G1065" s="466" t="s">
        <v>196</v>
      </c>
      <c r="H1065" s="466" t="s">
        <v>134</v>
      </c>
      <c r="I1065" s="476" t="s">
        <v>1167</v>
      </c>
      <c r="J1065" s="346">
        <v>1</v>
      </c>
      <c r="K1065" s="360" t="s">
        <v>1168</v>
      </c>
      <c r="L1065" s="475" t="s">
        <v>1169</v>
      </c>
      <c r="M1065" s="595" t="s">
        <v>199</v>
      </c>
      <c r="N1065" s="622" t="s">
        <v>200</v>
      </c>
      <c r="O1065" s="477" t="s">
        <v>201</v>
      </c>
      <c r="P1065" s="477" t="s">
        <v>1144</v>
      </c>
      <c r="Q1065" s="477"/>
      <c r="R1065" s="595" t="s">
        <v>210</v>
      </c>
      <c r="S1065" s="348" t="s">
        <v>155</v>
      </c>
      <c r="T1065" s="348">
        <f>IFERROR(VLOOKUP($S1065,TABLAS!$A$10:$B$14,2,FALSE),0)</f>
        <v>2</v>
      </c>
      <c r="U1065" s="477" t="s">
        <v>211</v>
      </c>
      <c r="V1065" s="524">
        <f>IFERROR(VLOOKUP($U1065,TABLAS!$A$2:$B$6,2,FALSE),0)</f>
        <v>2</v>
      </c>
      <c r="W1065" s="524" t="str">
        <f>MAX($T1065:$T1071)&amp;V1065</f>
        <v>22</v>
      </c>
      <c r="X1065" s="526" t="str">
        <f>IF(OR(W1065="11",W1065="12",W1065="21",W1065="22",W1065="31"),"BAJO",IF(OR(W1065="13",W1065="23",W1065="32",W1065="41"),"LEVE",IF(OR(W1065="14",W1065="15",W1065="24",W1065="33",W1065="43",W1065="42",W1065="52",W1065="51"),"MODERADO",IF(OR(W1065="25",W1065="34",W1065="35",W1065="44",W1065="45",W1065="53",W1065="54",W1065="55"),"IMPORTANTE"))))</f>
        <v>BAJO</v>
      </c>
      <c r="Y1065" s="349">
        <v>12</v>
      </c>
      <c r="Z1065" s="349"/>
      <c r="AA1065" s="349"/>
      <c r="AB1065" s="349"/>
      <c r="AC1065" s="349" t="str">
        <f>VLOOKUP(Y1065,CONTROLES!$A$6:$Y$35,2,FALSE)</f>
        <v>Revisión de las actualizaciones normtivas enviadas por la ARL</v>
      </c>
      <c r="AD1065" s="349"/>
      <c r="AE1065" s="349"/>
      <c r="AF1065" s="349"/>
      <c r="AG1065" s="349"/>
      <c r="AH1065" s="349"/>
      <c r="AI1065" s="349"/>
      <c r="AJ1065" s="349"/>
      <c r="AK1065" s="349"/>
      <c r="AL1065" s="349" t="str">
        <f>IFERROR(VLOOKUP(AB1065,CONTROLES!$A$5:$Y$297,2,FALSE),"")</f>
        <v/>
      </c>
      <c r="AM1065" s="349"/>
      <c r="AN1065" s="349"/>
      <c r="AO1065" s="350">
        <f>IFERROR(VLOOKUP(Y1065,CONTROLES!$A$6:$Y$25,24,FALSE),"")</f>
        <v>0.92500000000000004</v>
      </c>
      <c r="AP1065" s="350" t="str">
        <f>IFERROR(VLOOKUP(Z1065,CONTROLES!$A$6:$Y$25,24,FALSE),"")</f>
        <v/>
      </c>
      <c r="AQ1065" s="350" t="str">
        <f>IFERROR(VLOOKUP(AA1065,CONTROLES!$A$6:$Y$25,24,FALSE),"")</f>
        <v/>
      </c>
      <c r="AR1065" s="350" t="str">
        <f>IFERROR(VLOOKUP(AB1065,CONTROLES!$A$6:$Y$25,24,FALSE),"")</f>
        <v/>
      </c>
      <c r="AS1065" s="349" t="str">
        <f>IFERROR(VLOOKUP(Y1065,CONTROLES!$A$6:$Y$25,5,FALSE),"")</f>
        <v>Probabilidad</v>
      </c>
      <c r="AT1065" s="349" t="str">
        <f>IFERROR(VLOOKUP(Z1065,CONTROLES!$A$6:$Y$25,5,FALSE),"")</f>
        <v/>
      </c>
      <c r="AU1065" s="349" t="str">
        <f>IFERROR(VLOOKUP(AA1065,CONTROLES!$A$6:$Y$25,5,FALSE),"")</f>
        <v/>
      </c>
      <c r="AV1065" s="349" t="str">
        <f>IFERROR(VLOOKUP(AB1065,CONTROLES!$A$6:$Y$25,5,FALSE),"")</f>
        <v/>
      </c>
      <c r="AW1065" s="351">
        <f t="shared" si="337"/>
        <v>0.92500000000000004</v>
      </c>
      <c r="AX1065" s="351">
        <f t="shared" si="337"/>
        <v>0</v>
      </c>
      <c r="AY1065" s="528" t="str">
        <f>IF(MAX(AX1065:AX1071)&gt;MAX(BF1065:BF1071),"Consecuencia",IF(MAX(AX1065:AX1071)&gt;MAX(BF1065:BF1071),"Probabilidad",""))</f>
        <v/>
      </c>
      <c r="AZ1065" s="460">
        <f>IF(AY1065="Probabilidad",MAX(BF1065:BF1071),MAX(AX1065:AX1071))</f>
        <v>0</v>
      </c>
      <c r="BA1065" s="456" t="str" cm="1">
        <f t="array" ref="BA1065">IF(OR(AY1065="Consecuencia",AY1065="Probabilidad"),IF(AZ1065&lt;CONTROLES!$AA$16:$AB$16,IF(AND(AZ1065&gt;=CONTROLES!$AA$15,AZ1065&lt;CONTROLES!$AB$15),CONTROLES!$AC$15,IF(AND(AZ1065&gt;=CONTROLES!$AA$14,AZ1065&lt;CONTROLES!$AB$14),CONTROLES!$AC$14,IF(AND(AZ1065&gt;=CONTROLES!$AA$13,AZ1065&lt;CONTROLES!$AB$13),CONTROLES!$AC$13,IF(AND(AZ1065&gt;=CONTROLES!$AA$12,AZ1065&lt;=CONTROLES!$AB$12),CONTROLES!$AC$12))))),"")</f>
        <v/>
      </c>
      <c r="BB1065" s="458" t="s">
        <v>164</v>
      </c>
      <c r="BC1065" s="460">
        <f>VLOOKUP(BB1065,TABLAS!$A$10:$B$14,2,FALSE)</f>
        <v>1</v>
      </c>
      <c r="BD1065" s="462" t="s">
        <v>147</v>
      </c>
      <c r="BE1065" s="526">
        <f>VLOOKUP(BD1065,TABLAS!$A$2:$B$6,2,FALSE)</f>
        <v>1</v>
      </c>
      <c r="BF1065" s="618" t="str">
        <f>BC1065&amp;BE1065</f>
        <v>11</v>
      </c>
      <c r="BG1065" s="526" t="str">
        <f>IF(OR(BF1065="11",BF1065="12",BF1065="21",BF1065="22",BF1065="31"),"BAJO",IF(OR(BF1065="13",BF1065="23",BF1065="32",BF1065="41"),"LEVE",IF(OR(BF1065="14",BF1065="15",BF1065="24",BF1065="33",BF1065="43",BF1065="42",BF1065="52",BF1065="51"),"MODERADO",IF(OR(BF1065="25",BF1065="34",BF1065="35",BF1065="44",BF1065="45",BF1065="53",BF1065="54",BF1065="55"),"IMPORTANTE",""))))</f>
        <v>BAJO</v>
      </c>
      <c r="BH1065" s="491" t="s">
        <v>148</v>
      </c>
      <c r="BI1065" s="530" t="s">
        <v>189</v>
      </c>
      <c r="BJ1065" s="475" t="str">
        <f>IF(BH1065="SI","NO","SI")</f>
        <v>NO</v>
      </c>
      <c r="BK1065" s="475"/>
    </row>
    <row r="1066" spans="1:63" s="224" customFormat="1" x14ac:dyDescent="0.25">
      <c r="A1066" s="564"/>
      <c r="B1066" s="566"/>
      <c r="C1066" s="595"/>
      <c r="D1066" s="475"/>
      <c r="E1066" s="481"/>
      <c r="F1066" s="636"/>
      <c r="G1066" s="467"/>
      <c r="H1066" s="467"/>
      <c r="I1066" s="481"/>
      <c r="J1066" s="346">
        <v>2</v>
      </c>
      <c r="K1066" s="360" t="s">
        <v>1170</v>
      </c>
      <c r="L1066" s="475"/>
      <c r="M1066" s="595"/>
      <c r="N1066" s="622"/>
      <c r="O1066" s="477"/>
      <c r="P1066" s="477"/>
      <c r="Q1066" s="477"/>
      <c r="R1066" s="595"/>
      <c r="S1066" s="348" t="s">
        <v>164</v>
      </c>
      <c r="T1066" s="348">
        <f>IFERROR(VLOOKUP($S1066,TABLAS!$A$10:$B$14,2,FALSE),0)</f>
        <v>1</v>
      </c>
      <c r="U1066" s="477"/>
      <c r="V1066" s="524"/>
      <c r="W1066" s="524"/>
      <c r="X1066" s="526"/>
      <c r="Y1066" s="349">
        <v>16</v>
      </c>
      <c r="Z1066" s="349"/>
      <c r="AA1066" s="349"/>
      <c r="AB1066" s="349"/>
      <c r="AC1066" s="349" t="str">
        <f>VLOOKUP(Y1066,CONTROLES!$A$6:$Y$35,2,FALSE)</f>
        <v>Notificación de vencimiento de documentos</v>
      </c>
      <c r="AD1066" s="349"/>
      <c r="AE1066" s="349"/>
      <c r="AF1066" s="349"/>
      <c r="AG1066" s="349"/>
      <c r="AH1066" s="349"/>
      <c r="AI1066" s="349"/>
      <c r="AJ1066" s="349"/>
      <c r="AK1066" s="349"/>
      <c r="AL1066" s="349" t="str">
        <f>IFERROR(VLOOKUP(AB1066,CONTROLES!$A$5:$Y$297,2,FALSE),"")</f>
        <v/>
      </c>
      <c r="AM1066" s="349"/>
      <c r="AN1066" s="349"/>
      <c r="AO1066" s="350">
        <f>IFERROR(VLOOKUP(Y1066,CONTROLES!$A$6:$Y$25,24,FALSE),"")</f>
        <v>0.92500000000000004</v>
      </c>
      <c r="AP1066" s="350" t="str">
        <f>IFERROR(VLOOKUP(Z1066,CONTROLES!$A$6:$Y$25,24,FALSE),"")</f>
        <v/>
      </c>
      <c r="AQ1066" s="350" t="str">
        <f>IFERROR(VLOOKUP(AA1066,CONTROLES!$A$6:$Y$25,24,FALSE),"")</f>
        <v/>
      </c>
      <c r="AR1066" s="350" t="str">
        <f>IFERROR(VLOOKUP(AB1066,CONTROLES!$A$6:$Y$25,24,FALSE),"")</f>
        <v/>
      </c>
      <c r="AS1066" s="349" t="str">
        <f>IFERROR(VLOOKUP(Y1066,CONTROLES!$A$6:$Y$25,5,FALSE),"")</f>
        <v>Probabilidad</v>
      </c>
      <c r="AT1066" s="349" t="str">
        <f>IFERROR(VLOOKUP(Z1066,CONTROLES!$A$6:$Y$25,5,FALSE),"")</f>
        <v/>
      </c>
      <c r="AU1066" s="349" t="str">
        <f>IFERROR(VLOOKUP(AA1066,CONTROLES!$A$6:$Y$25,5,FALSE),"")</f>
        <v/>
      </c>
      <c r="AV1066" s="349" t="str">
        <f>IFERROR(VLOOKUP(AB1066,CONTROLES!$A$6:$Y$25,5,FALSE),"")</f>
        <v/>
      </c>
      <c r="AW1066" s="351">
        <f t="shared" si="337"/>
        <v>0.92500000000000004</v>
      </c>
      <c r="AX1066" s="351">
        <f t="shared" si="337"/>
        <v>0</v>
      </c>
      <c r="AY1066" s="529"/>
      <c r="AZ1066" s="460"/>
      <c r="BA1066" s="457"/>
      <c r="BB1066" s="458"/>
      <c r="BC1066" s="460"/>
      <c r="BD1066" s="462"/>
      <c r="BE1066" s="526"/>
      <c r="BF1066" s="619"/>
      <c r="BG1066" s="526"/>
      <c r="BH1066" s="492"/>
      <c r="BI1066" s="530"/>
      <c r="BJ1066" s="475"/>
      <c r="BK1066" s="475"/>
    </row>
    <row r="1067" spans="1:63" s="224" customFormat="1" x14ac:dyDescent="0.25">
      <c r="A1067" s="564"/>
      <c r="B1067" s="566"/>
      <c r="C1067" s="595"/>
      <c r="D1067" s="475"/>
      <c r="E1067" s="481"/>
      <c r="F1067" s="636"/>
      <c r="G1067" s="467"/>
      <c r="H1067" s="467"/>
      <c r="I1067" s="481"/>
      <c r="J1067" s="346">
        <v>3</v>
      </c>
      <c r="K1067" s="360" t="s">
        <v>1145</v>
      </c>
      <c r="L1067" s="475"/>
      <c r="M1067" s="595"/>
      <c r="N1067" s="622"/>
      <c r="O1067" s="477"/>
      <c r="P1067" s="477"/>
      <c r="Q1067" s="477"/>
      <c r="R1067" s="595"/>
      <c r="S1067" s="348" t="s">
        <v>164</v>
      </c>
      <c r="T1067" s="348">
        <f>IFERROR(VLOOKUP($S1067,TABLAS!$A$10:$B$14,2,FALSE),0)</f>
        <v>1</v>
      </c>
      <c r="U1067" s="477"/>
      <c r="V1067" s="524"/>
      <c r="W1067" s="524"/>
      <c r="X1067" s="526"/>
      <c r="Y1067" s="349">
        <v>14</v>
      </c>
      <c r="Z1067" s="349"/>
      <c r="AA1067" s="349"/>
      <c r="AB1067" s="349"/>
      <c r="AC1067" s="349" t="str">
        <f>VLOOKUP(Y1067,CONTROLES!$A$6:$Y$35,2,FALSE)</f>
        <v>Manual de Funciones Analista SST</v>
      </c>
      <c r="AD1067" s="349"/>
      <c r="AE1067" s="349"/>
      <c r="AF1067" s="349"/>
      <c r="AG1067" s="349"/>
      <c r="AH1067" s="349"/>
      <c r="AI1067" s="349"/>
      <c r="AJ1067" s="349"/>
      <c r="AK1067" s="349"/>
      <c r="AL1067" s="349" t="str">
        <f>IFERROR(VLOOKUP(AB1067,CONTROLES!$A$5:$Y$297,2,FALSE),"")</f>
        <v/>
      </c>
      <c r="AM1067" s="349"/>
      <c r="AN1067" s="349"/>
      <c r="AO1067" s="350">
        <f>IFERROR(VLOOKUP(Y1067,CONTROLES!$A$6:$Y$25,24,FALSE),"")</f>
        <v>0.92500000000000004</v>
      </c>
      <c r="AP1067" s="350" t="str">
        <f>IFERROR(VLOOKUP(Z1067,CONTROLES!$A$6:$Y$25,24,FALSE),"")</f>
        <v/>
      </c>
      <c r="AQ1067" s="350" t="str">
        <f>IFERROR(VLOOKUP(AA1067,CONTROLES!$A$6:$Y$25,24,FALSE),"")</f>
        <v/>
      </c>
      <c r="AR1067" s="350" t="str">
        <f>IFERROR(VLOOKUP(AB1067,CONTROLES!$A$6:$Y$25,24,FALSE),"")</f>
        <v/>
      </c>
      <c r="AS1067" s="349" t="str">
        <f>IFERROR(VLOOKUP(Y1067,CONTROLES!$A$6:$Y$25,5,FALSE),"")</f>
        <v>Probabilidad</v>
      </c>
      <c r="AT1067" s="349" t="str">
        <f>IFERROR(VLOOKUP(Z1067,CONTROLES!$A$6:$Y$25,5,FALSE),"")</f>
        <v/>
      </c>
      <c r="AU1067" s="349" t="str">
        <f>IFERROR(VLOOKUP(AA1067,CONTROLES!$A$6:$Y$25,5,FALSE),"")</f>
        <v/>
      </c>
      <c r="AV1067" s="349" t="str">
        <f>IFERROR(VLOOKUP(AB1067,CONTROLES!$A$6:$Y$25,5,FALSE),"")</f>
        <v/>
      </c>
      <c r="AW1067" s="351">
        <f t="shared" si="337"/>
        <v>0.92500000000000004</v>
      </c>
      <c r="AX1067" s="351">
        <f t="shared" si="337"/>
        <v>0</v>
      </c>
      <c r="AY1067" s="529"/>
      <c r="AZ1067" s="460"/>
      <c r="BA1067" s="457"/>
      <c r="BB1067" s="458"/>
      <c r="BC1067" s="460"/>
      <c r="BD1067" s="462"/>
      <c r="BE1067" s="526"/>
      <c r="BF1067" s="619"/>
      <c r="BG1067" s="526"/>
      <c r="BH1067" s="492"/>
      <c r="BI1067" s="530"/>
      <c r="BJ1067" s="475"/>
      <c r="BK1067" s="475"/>
    </row>
    <row r="1068" spans="1:63" s="224" customFormat="1" x14ac:dyDescent="0.25">
      <c r="A1068" s="564"/>
      <c r="B1068" s="566"/>
      <c r="C1068" s="595"/>
      <c r="D1068" s="475"/>
      <c r="E1068" s="481"/>
      <c r="F1068" s="636"/>
      <c r="G1068" s="467"/>
      <c r="H1068" s="467"/>
      <c r="I1068" s="481"/>
      <c r="J1068" s="346"/>
      <c r="K1068" s="347"/>
      <c r="L1068" s="475"/>
      <c r="M1068" s="595"/>
      <c r="N1068" s="622"/>
      <c r="O1068" s="477"/>
      <c r="P1068" s="477"/>
      <c r="Q1068" s="477"/>
      <c r="R1068" s="595"/>
      <c r="S1068" s="348"/>
      <c r="T1068" s="348">
        <f>IFERROR(VLOOKUP($S1068,TABLAS!$A$10:$B$14,2,FALSE),0)</f>
        <v>0</v>
      </c>
      <c r="U1068" s="477"/>
      <c r="V1068" s="524"/>
      <c r="W1068" s="524"/>
      <c r="X1068" s="526"/>
      <c r="Y1068" s="349"/>
      <c r="Z1068" s="349"/>
      <c r="AA1068" s="349"/>
      <c r="AB1068" s="349"/>
      <c r="AC1068" s="349"/>
      <c r="AD1068" s="349"/>
      <c r="AE1068" s="349"/>
      <c r="AF1068" s="349"/>
      <c r="AG1068" s="349"/>
      <c r="AH1068" s="349"/>
      <c r="AI1068" s="349"/>
      <c r="AJ1068" s="349"/>
      <c r="AK1068" s="349"/>
      <c r="AL1068" s="349" t="str">
        <f>IFERROR(VLOOKUP(AB1068,CONTROLES!$A$5:$Y$297,2,FALSE),"")</f>
        <v/>
      </c>
      <c r="AM1068" s="349"/>
      <c r="AN1068" s="349"/>
      <c r="AO1068" s="350" t="str">
        <f>IFERROR(VLOOKUP(Y1068,CONTROLES!$A$6:$Y$25,24,FALSE),"")</f>
        <v/>
      </c>
      <c r="AP1068" s="350" t="str">
        <f>IFERROR(VLOOKUP(Z1068,CONTROLES!$A$6:$Y$25,24,FALSE),"")</f>
        <v/>
      </c>
      <c r="AQ1068" s="350" t="str">
        <f>IFERROR(VLOOKUP(AA1068,CONTROLES!$A$6:$Y$25,24,FALSE),"")</f>
        <v/>
      </c>
      <c r="AR1068" s="350" t="str">
        <f>IFERROR(VLOOKUP(AB1068,CONTROLES!$A$6:$Y$25,24,FALSE),"")</f>
        <v/>
      </c>
      <c r="AS1068" s="349" t="str">
        <f>IFERROR(VLOOKUP(Y1068,CONTROLES!$A$6:$Y$25,5,FALSE),"")</f>
        <v/>
      </c>
      <c r="AT1068" s="349" t="str">
        <f>IFERROR(VLOOKUP(Z1068,CONTROLES!$A$6:$Y$25,5,FALSE),"")</f>
        <v/>
      </c>
      <c r="AU1068" s="349" t="str">
        <f>IFERROR(VLOOKUP(AA1068,CONTROLES!$A$6:$Y$25,5,FALSE),"")</f>
        <v/>
      </c>
      <c r="AV1068" s="349" t="str">
        <f>IFERROR(VLOOKUP(AB1068,CONTROLES!$A$6:$Y$25,5,FALSE),"")</f>
        <v/>
      </c>
      <c r="AW1068" s="351">
        <f t="shared" si="337"/>
        <v>0</v>
      </c>
      <c r="AX1068" s="351">
        <f t="shared" si="337"/>
        <v>0</v>
      </c>
      <c r="AY1068" s="529"/>
      <c r="AZ1068" s="460"/>
      <c r="BA1068" s="457"/>
      <c r="BB1068" s="458"/>
      <c r="BC1068" s="460"/>
      <c r="BD1068" s="462"/>
      <c r="BE1068" s="526"/>
      <c r="BF1068" s="619"/>
      <c r="BG1068" s="526"/>
      <c r="BH1068" s="492"/>
      <c r="BI1068" s="530"/>
      <c r="BJ1068" s="475"/>
      <c r="BK1068" s="475"/>
    </row>
    <row r="1069" spans="1:63" s="224" customFormat="1" x14ac:dyDescent="0.25">
      <c r="A1069" s="564"/>
      <c r="B1069" s="566"/>
      <c r="C1069" s="595"/>
      <c r="D1069" s="475"/>
      <c r="E1069" s="481"/>
      <c r="F1069" s="636"/>
      <c r="G1069" s="467"/>
      <c r="H1069" s="467"/>
      <c r="I1069" s="481"/>
      <c r="J1069" s="346"/>
      <c r="K1069" s="347"/>
      <c r="L1069" s="475"/>
      <c r="M1069" s="595"/>
      <c r="N1069" s="622"/>
      <c r="O1069" s="477"/>
      <c r="P1069" s="477"/>
      <c r="Q1069" s="477"/>
      <c r="R1069" s="595"/>
      <c r="S1069" s="348"/>
      <c r="T1069" s="348">
        <f>IFERROR(VLOOKUP($S1069,TABLAS!$A$10:$B$14,2,FALSE),0)</f>
        <v>0</v>
      </c>
      <c r="U1069" s="477"/>
      <c r="V1069" s="524"/>
      <c r="W1069" s="524"/>
      <c r="X1069" s="526"/>
      <c r="Y1069" s="349"/>
      <c r="Z1069" s="349"/>
      <c r="AA1069" s="349"/>
      <c r="AB1069" s="349"/>
      <c r="AC1069" s="349"/>
      <c r="AD1069" s="349"/>
      <c r="AE1069" s="349"/>
      <c r="AF1069" s="349"/>
      <c r="AG1069" s="349"/>
      <c r="AH1069" s="349"/>
      <c r="AI1069" s="349"/>
      <c r="AJ1069" s="349"/>
      <c r="AK1069" s="349"/>
      <c r="AL1069" s="349" t="str">
        <f>IFERROR(VLOOKUP(AB1069,CONTROLES!$A$5:$Y$297,2,FALSE),"")</f>
        <v/>
      </c>
      <c r="AM1069" s="349"/>
      <c r="AN1069" s="349"/>
      <c r="AO1069" s="350" t="str">
        <f>IFERROR(VLOOKUP(Y1069,CONTROLES!$A$6:$Y$25,24,FALSE),"")</f>
        <v/>
      </c>
      <c r="AP1069" s="350" t="str">
        <f>IFERROR(VLOOKUP(Z1069,CONTROLES!$A$6:$Y$25,24,FALSE),"")</f>
        <v/>
      </c>
      <c r="AQ1069" s="350" t="str">
        <f>IFERROR(VLOOKUP(AA1069,CONTROLES!$A$6:$Y$25,24,FALSE),"")</f>
        <v/>
      </c>
      <c r="AR1069" s="350" t="str">
        <f>IFERROR(VLOOKUP(AB1069,CONTROLES!$A$6:$Y$25,24,FALSE),"")</f>
        <v/>
      </c>
      <c r="AS1069" s="349" t="str">
        <f>IFERROR(VLOOKUP(Y1069,CONTROLES!$A$6:$Y$25,5,FALSE),"")</f>
        <v/>
      </c>
      <c r="AT1069" s="349" t="str">
        <f>IFERROR(VLOOKUP(Z1069,CONTROLES!$A$6:$Y$25,5,FALSE),"")</f>
        <v/>
      </c>
      <c r="AU1069" s="349" t="str">
        <f>IFERROR(VLOOKUP(AA1069,CONTROLES!$A$6:$Y$25,5,FALSE),"")</f>
        <v/>
      </c>
      <c r="AV1069" s="349" t="str">
        <f>IFERROR(VLOOKUP(AB1069,CONTROLES!$A$6:$Y$25,5,FALSE),"")</f>
        <v/>
      </c>
      <c r="AW1069" s="351">
        <f t="shared" si="337"/>
        <v>0</v>
      </c>
      <c r="AX1069" s="351">
        <f t="shared" si="337"/>
        <v>0</v>
      </c>
      <c r="AY1069" s="529"/>
      <c r="AZ1069" s="460"/>
      <c r="BA1069" s="457"/>
      <c r="BB1069" s="458"/>
      <c r="BC1069" s="460"/>
      <c r="BD1069" s="462"/>
      <c r="BE1069" s="526"/>
      <c r="BF1069" s="619"/>
      <c r="BG1069" s="526"/>
      <c r="BH1069" s="492"/>
      <c r="BI1069" s="530"/>
      <c r="BJ1069" s="475"/>
      <c r="BK1069" s="475"/>
    </row>
    <row r="1070" spans="1:63" s="224" customFormat="1" x14ac:dyDescent="0.25">
      <c r="A1070" s="564"/>
      <c r="B1070" s="566"/>
      <c r="C1070" s="595"/>
      <c r="D1070" s="475"/>
      <c r="E1070" s="481"/>
      <c r="F1070" s="636"/>
      <c r="G1070" s="467"/>
      <c r="H1070" s="467"/>
      <c r="I1070" s="481"/>
      <c r="J1070" s="346"/>
      <c r="K1070" s="347"/>
      <c r="L1070" s="475"/>
      <c r="M1070" s="595"/>
      <c r="N1070" s="622"/>
      <c r="O1070" s="477"/>
      <c r="P1070" s="477"/>
      <c r="Q1070" s="477"/>
      <c r="R1070" s="595"/>
      <c r="S1070" s="348"/>
      <c r="T1070" s="348">
        <f>IFERROR(VLOOKUP($S1070,TABLAS!$A$10:$B$14,2,FALSE),0)</f>
        <v>0</v>
      </c>
      <c r="U1070" s="477"/>
      <c r="V1070" s="524"/>
      <c r="W1070" s="524"/>
      <c r="X1070" s="526"/>
      <c r="Y1070" s="349"/>
      <c r="Z1070" s="349"/>
      <c r="AA1070" s="349"/>
      <c r="AB1070" s="349"/>
      <c r="AC1070" s="349"/>
      <c r="AD1070" s="349"/>
      <c r="AE1070" s="349"/>
      <c r="AF1070" s="349"/>
      <c r="AG1070" s="349"/>
      <c r="AH1070" s="349"/>
      <c r="AI1070" s="349"/>
      <c r="AJ1070" s="349"/>
      <c r="AK1070" s="349"/>
      <c r="AL1070" s="349" t="str">
        <f>IFERROR(VLOOKUP(AB1070,CONTROLES!$A$5:$Y$297,2,FALSE),"")</f>
        <v/>
      </c>
      <c r="AM1070" s="349"/>
      <c r="AN1070" s="349"/>
      <c r="AO1070" s="350" t="str">
        <f>IFERROR(VLOOKUP(Y1070,CONTROLES!$A$6:$Y$25,24,FALSE),"")</f>
        <v/>
      </c>
      <c r="AP1070" s="350" t="str">
        <f>IFERROR(VLOOKUP(Z1070,CONTROLES!$A$6:$Y$25,24,FALSE),"")</f>
        <v/>
      </c>
      <c r="AQ1070" s="350" t="str">
        <f>IFERROR(VLOOKUP(AA1070,CONTROLES!$A$6:$Y$25,24,FALSE),"")</f>
        <v/>
      </c>
      <c r="AR1070" s="350" t="str">
        <f>IFERROR(VLOOKUP(AB1070,CONTROLES!$A$6:$Y$25,24,FALSE),"")</f>
        <v/>
      </c>
      <c r="AS1070" s="349" t="str">
        <f>IFERROR(VLOOKUP(Y1070,CONTROLES!$A$6:$Y$25,5,FALSE),"")</f>
        <v/>
      </c>
      <c r="AT1070" s="349" t="str">
        <f>IFERROR(VLOOKUP(Z1070,CONTROLES!$A$6:$Y$25,5,FALSE),"")</f>
        <v/>
      </c>
      <c r="AU1070" s="349" t="str">
        <f>IFERROR(VLOOKUP(AA1070,CONTROLES!$A$6:$Y$25,5,FALSE),"")</f>
        <v/>
      </c>
      <c r="AV1070" s="349" t="str">
        <f>IFERROR(VLOOKUP(AB1070,CONTROLES!$A$6:$Y$25,5,FALSE),"")</f>
        <v/>
      </c>
      <c r="AW1070" s="351">
        <f t="shared" si="337"/>
        <v>0</v>
      </c>
      <c r="AX1070" s="351">
        <f t="shared" si="337"/>
        <v>0</v>
      </c>
      <c r="AY1070" s="529"/>
      <c r="AZ1070" s="460"/>
      <c r="BA1070" s="457"/>
      <c r="BB1070" s="458"/>
      <c r="BC1070" s="460"/>
      <c r="BD1070" s="462"/>
      <c r="BE1070" s="526"/>
      <c r="BF1070" s="619"/>
      <c r="BG1070" s="526"/>
      <c r="BH1070" s="492"/>
      <c r="BI1070" s="530"/>
      <c r="BJ1070" s="475"/>
      <c r="BK1070" s="475"/>
    </row>
    <row r="1071" spans="1:63" s="224" customFormat="1" ht="14.25" customHeight="1" x14ac:dyDescent="0.25">
      <c r="A1071" s="564"/>
      <c r="B1071" s="567"/>
      <c r="C1071" s="595"/>
      <c r="D1071" s="475"/>
      <c r="E1071" s="482"/>
      <c r="F1071" s="636"/>
      <c r="G1071" s="561"/>
      <c r="H1071" s="561"/>
      <c r="I1071" s="482"/>
      <c r="J1071" s="346"/>
      <c r="K1071" s="347"/>
      <c r="L1071" s="475"/>
      <c r="M1071" s="595"/>
      <c r="N1071" s="622"/>
      <c r="O1071" s="477"/>
      <c r="P1071" s="477"/>
      <c r="Q1071" s="477"/>
      <c r="R1071" s="595"/>
      <c r="S1071" s="348"/>
      <c r="T1071" s="348">
        <f>IFERROR(VLOOKUP($S1071,TABLAS!$A$10:$B$14,2,FALSE),0)</f>
        <v>0</v>
      </c>
      <c r="U1071" s="477"/>
      <c r="V1071" s="524"/>
      <c r="W1071" s="524"/>
      <c r="X1071" s="526"/>
      <c r="Y1071" s="349"/>
      <c r="Z1071" s="349"/>
      <c r="AA1071" s="349"/>
      <c r="AB1071" s="349"/>
      <c r="AC1071" s="349"/>
      <c r="AD1071" s="349"/>
      <c r="AE1071" s="349"/>
      <c r="AF1071" s="349"/>
      <c r="AG1071" s="349"/>
      <c r="AH1071" s="349"/>
      <c r="AI1071" s="349"/>
      <c r="AJ1071" s="349"/>
      <c r="AK1071" s="349"/>
      <c r="AL1071" s="349" t="str">
        <f>IFERROR(VLOOKUP(AB1071,CONTROLES!$A$5:$Y$297,2,FALSE),"")</f>
        <v/>
      </c>
      <c r="AM1071" s="349"/>
      <c r="AN1071" s="349"/>
      <c r="AO1071" s="350" t="str">
        <f>IFERROR(VLOOKUP(Y1071,CONTROLES!$A$6:$Y$25,24,FALSE),"")</f>
        <v/>
      </c>
      <c r="AP1071" s="350" t="str">
        <f>IFERROR(VLOOKUP(Z1071,CONTROLES!$A$6:$Y$25,24,FALSE),"")</f>
        <v/>
      </c>
      <c r="AQ1071" s="350" t="str">
        <f>IFERROR(VLOOKUP(AA1071,CONTROLES!$A$6:$Y$25,24,FALSE),"")</f>
        <v/>
      </c>
      <c r="AR1071" s="350" t="str">
        <f>IFERROR(VLOOKUP(AB1071,CONTROLES!$A$6:$Y$25,24,FALSE),"")</f>
        <v/>
      </c>
      <c r="AS1071" s="349" t="str">
        <f>IFERROR(VLOOKUP(Y1071,CONTROLES!$A$6:$Y$25,5,FALSE),"")</f>
        <v/>
      </c>
      <c r="AT1071" s="349" t="str">
        <f>IFERROR(VLOOKUP(Z1071,CONTROLES!$A$6:$Y$25,5,FALSE),"")</f>
        <v/>
      </c>
      <c r="AU1071" s="349" t="str">
        <f>IFERROR(VLOOKUP(AA1071,CONTROLES!$A$6:$Y$25,5,FALSE),"")</f>
        <v/>
      </c>
      <c r="AV1071" s="349" t="str">
        <f>IFERROR(VLOOKUP(AB1071,CONTROLES!$A$6:$Y$25,5,FALSE),"")</f>
        <v/>
      </c>
      <c r="AW1071" s="351">
        <f t="shared" si="337"/>
        <v>0</v>
      </c>
      <c r="AX1071" s="351">
        <f t="shared" si="337"/>
        <v>0</v>
      </c>
      <c r="AY1071" s="551"/>
      <c r="AZ1071" s="460"/>
      <c r="BA1071" s="552"/>
      <c r="BB1071" s="458"/>
      <c r="BC1071" s="460"/>
      <c r="BD1071" s="462"/>
      <c r="BE1071" s="526"/>
      <c r="BF1071" s="630"/>
      <c r="BG1071" s="526"/>
      <c r="BH1071" s="554"/>
      <c r="BI1071" s="530"/>
      <c r="BJ1071" s="475"/>
      <c r="BK1071" s="475"/>
    </row>
    <row r="1072" spans="1:63" s="224" customFormat="1" x14ac:dyDescent="0.25">
      <c r="A1072" s="564">
        <f>A1065+1</f>
        <v>152</v>
      </c>
      <c r="B1072" s="565" t="s">
        <v>1171</v>
      </c>
      <c r="C1072" s="595" t="s">
        <v>1126</v>
      </c>
      <c r="D1072" s="475" t="s">
        <v>1172</v>
      </c>
      <c r="E1072" s="476" t="s">
        <v>1173</v>
      </c>
      <c r="F1072" s="636" t="s">
        <v>132</v>
      </c>
      <c r="G1072" s="466" t="s">
        <v>133</v>
      </c>
      <c r="H1072" s="466" t="s">
        <v>134</v>
      </c>
      <c r="I1072" s="476" t="s">
        <v>1174</v>
      </c>
      <c r="J1072" s="346">
        <v>1</v>
      </c>
      <c r="K1072" s="347" t="s">
        <v>1175</v>
      </c>
      <c r="L1072" s="475" t="s">
        <v>1176</v>
      </c>
      <c r="M1072" s="595" t="s">
        <v>199</v>
      </c>
      <c r="N1072" s="622" t="s">
        <v>234</v>
      </c>
      <c r="O1072" s="477" t="s">
        <v>1177</v>
      </c>
      <c r="P1072" s="477" t="s">
        <v>1155</v>
      </c>
      <c r="Q1072" s="477"/>
      <c r="R1072" s="595" t="s">
        <v>297</v>
      </c>
      <c r="S1072" s="348" t="s">
        <v>164</v>
      </c>
      <c r="T1072" s="348">
        <f>IFERROR(VLOOKUP($S1072,TABLAS!$A$10:$B$14,2,FALSE),0)</f>
        <v>1</v>
      </c>
      <c r="U1072" s="477" t="s">
        <v>211</v>
      </c>
      <c r="V1072" s="524">
        <f>IFERROR(VLOOKUP($U1072,TABLAS!$A$2:$B$6,2,FALSE),0)</f>
        <v>2</v>
      </c>
      <c r="W1072" s="524" t="str">
        <f>MAX($T1072:$T1078)&amp;V1072</f>
        <v>12</v>
      </c>
      <c r="X1072" s="526" t="str">
        <f>IF(OR(W1072="11",W1072="12",W1072="21",W1072="22",W1072="31"),"BAJO",IF(OR(W1072="13",W1072="23",W1072="32",W1072="41"),"LEVE",IF(OR(W1072="14",W1072="15",W1072="24",W1072="33",W1072="43",W1072="42",W1072="52",W1072="51"),"MODERADO",IF(OR(W1072="25",W1072="34",W1072="35",W1072="44",W1072="45",W1072="53",W1072="54",W1072="55"),"IMPORTANTE"))))</f>
        <v>BAJO</v>
      </c>
      <c r="Y1072" s="349">
        <v>3</v>
      </c>
      <c r="Z1072" s="349"/>
      <c r="AA1072" s="349"/>
      <c r="AB1072" s="349"/>
      <c r="AC1072" s="349" t="str">
        <f>VLOOKUP(Y1072,CONTROLES!$A$6:$Y$35,2,FALSE)</f>
        <v>Ejecución del plan de capacitaciones</v>
      </c>
      <c r="AD1072" s="349"/>
      <c r="AE1072" s="349"/>
      <c r="AF1072" s="349"/>
      <c r="AG1072" s="349"/>
      <c r="AH1072" s="349"/>
      <c r="AI1072" s="349"/>
      <c r="AJ1072" s="349"/>
      <c r="AK1072" s="349"/>
      <c r="AL1072" s="349" t="str">
        <f>IFERROR(VLOOKUP(AB1072,CONTROLES!$A$5:$Y$297,2,FALSE),"")</f>
        <v/>
      </c>
      <c r="AM1072" s="349"/>
      <c r="AN1072" s="349"/>
      <c r="AO1072" s="350">
        <f>IFERROR(VLOOKUP(Y1072,CONTROLES!$A$6:$Y$25,24,FALSE),"")</f>
        <v>0.78</v>
      </c>
      <c r="AP1072" s="350" t="str">
        <f>IFERROR(VLOOKUP(Z1072,CONTROLES!$A$6:$Y$25,24,FALSE),"")</f>
        <v/>
      </c>
      <c r="AQ1072" s="350" t="str">
        <f>IFERROR(VLOOKUP(AA1072,CONTROLES!$A$6:$Y$25,24,FALSE),"")</f>
        <v/>
      </c>
      <c r="AR1072" s="350" t="str">
        <f>IFERROR(VLOOKUP(AB1072,CONTROLES!$A$6:$Y$25,24,FALSE),"")</f>
        <v/>
      </c>
      <c r="AS1072" s="349" t="str">
        <f>IFERROR(VLOOKUP(Y1072,CONTROLES!$A$6:$Y$25,5,FALSE),"")</f>
        <v>Probabilidad</v>
      </c>
      <c r="AT1072" s="349" t="str">
        <f>IFERROR(VLOOKUP(Z1072,CONTROLES!$A$6:$Y$25,5,FALSE),"")</f>
        <v/>
      </c>
      <c r="AU1072" s="349" t="str">
        <f>IFERROR(VLOOKUP(AA1072,CONTROLES!$A$6:$Y$25,5,FALSE),"")</f>
        <v/>
      </c>
      <c r="AV1072" s="349" t="str">
        <f>IFERROR(VLOOKUP(AB1072,CONTROLES!$A$6:$Y$25,5,FALSE),"")</f>
        <v/>
      </c>
      <c r="AW1072" s="351">
        <f t="shared" si="337"/>
        <v>0.78</v>
      </c>
      <c r="AX1072" s="351">
        <f t="shared" si="337"/>
        <v>0</v>
      </c>
      <c r="AY1072" s="528" t="str">
        <f>IF(MAX(AX1072:AX1078)&gt;MAX(BF1072:BF1078),"Consecuencia",IF(MAX(AX1072:AX1078)&gt;MAX(BF1072:BF1078),"Probabilidad",""))</f>
        <v/>
      </c>
      <c r="AZ1072" s="460">
        <f>IF(AY1072="Probabilidad",MAX(BF1072:BF1078),MAX(AX1072:AX1078))</f>
        <v>0</v>
      </c>
      <c r="BA1072" s="456" t="str" cm="1">
        <f t="array" ref="BA1072">IF(OR(AY1072="Consecuencia",AY1072="Probabilidad"),IF(AZ1072&lt;CONTROLES!$AA$16:$AB$16,IF(AND(AZ1072&gt;=CONTROLES!$AA$15,AZ1072&lt;CONTROLES!$AB$15),CONTROLES!$AC$15,IF(AND(AZ1072&gt;=CONTROLES!$AA$14,AZ1072&lt;CONTROLES!$AB$14),CONTROLES!$AC$14,IF(AND(AZ1072&gt;=CONTROLES!$AA$13,AZ1072&lt;CONTROLES!$AB$13),CONTROLES!$AC$13,IF(AND(AZ1072&gt;=CONTROLES!$AA$12,AZ1072&lt;=CONTROLES!$AB$12),CONTROLES!$AC$12))))),"")</f>
        <v/>
      </c>
      <c r="BB1072" s="458" t="s">
        <v>164</v>
      </c>
      <c r="BC1072" s="460">
        <f>VLOOKUP(BB1072,TABLAS!$A$10:$B$14,2,FALSE)</f>
        <v>1</v>
      </c>
      <c r="BD1072" s="462" t="s">
        <v>211</v>
      </c>
      <c r="BE1072" s="526">
        <f>VLOOKUP(BD1072,TABLAS!$A$2:$B$6,2,FALSE)</f>
        <v>2</v>
      </c>
      <c r="BF1072" s="618" t="str">
        <f>BC1072&amp;BE1072</f>
        <v>12</v>
      </c>
      <c r="BG1072" s="526" t="str">
        <f>IF(OR(BF1072="11",BF1072="12",BF1072="21",BF1072="22",BF1072="31"),"BAJO",IF(OR(BF1072="13",BF1072="23",BF1072="32",BF1072="41"),"LEVE",IF(OR(BF1072="14",BF1072="15",BF1072="24",BF1072="33",BF1072="43",BF1072="42",BF1072="52",BF1072="51"),"MODERADO",IF(OR(BF1072="25",BF1072="34",BF1072="35",BF1072="44",BF1072="45",BF1072="53",BF1072="54",BF1072="55"),"IMPORTANTE",""))))</f>
        <v>BAJO</v>
      </c>
      <c r="BH1072" s="491" t="s">
        <v>148</v>
      </c>
      <c r="BI1072" s="530" t="s">
        <v>189</v>
      </c>
      <c r="BJ1072" s="475" t="str">
        <f>IF(BH1072="SI","NO","SI")</f>
        <v>NO</v>
      </c>
      <c r="BK1072" s="475"/>
    </row>
    <row r="1073" spans="1:63" s="224" customFormat="1" x14ac:dyDescent="0.25">
      <c r="A1073" s="564"/>
      <c r="B1073" s="566"/>
      <c r="C1073" s="595"/>
      <c r="D1073" s="475"/>
      <c r="E1073" s="481"/>
      <c r="F1073" s="636"/>
      <c r="G1073" s="467"/>
      <c r="H1073" s="467"/>
      <c r="I1073" s="481"/>
      <c r="J1073" s="346">
        <v>2</v>
      </c>
      <c r="K1073" s="347" t="s">
        <v>1178</v>
      </c>
      <c r="L1073" s="475"/>
      <c r="M1073" s="595"/>
      <c r="N1073" s="622"/>
      <c r="O1073" s="477"/>
      <c r="P1073" s="477"/>
      <c r="Q1073" s="477"/>
      <c r="R1073" s="595"/>
      <c r="S1073" s="348" t="s">
        <v>164</v>
      </c>
      <c r="T1073" s="348">
        <f>IFERROR(VLOOKUP($S1073,TABLAS!$A$10:$B$14,2,FALSE),0)</f>
        <v>1</v>
      </c>
      <c r="U1073" s="477"/>
      <c r="V1073" s="524"/>
      <c r="W1073" s="524"/>
      <c r="X1073" s="526"/>
      <c r="Y1073" s="349">
        <v>17</v>
      </c>
      <c r="Z1073" s="349"/>
      <c r="AA1073" s="349"/>
      <c r="AB1073" s="349"/>
      <c r="AC1073" s="349" t="str">
        <f>VLOOKUP(Y1073,CONTROLES!$A$6:$Y$35,2,FALSE)</f>
        <v>Ejecucion y cumplimiento del plan de trabajo PL-GI-01</v>
      </c>
      <c r="AD1073" s="349"/>
      <c r="AE1073" s="349"/>
      <c r="AF1073" s="349"/>
      <c r="AG1073" s="349"/>
      <c r="AH1073" s="349"/>
      <c r="AI1073" s="349"/>
      <c r="AJ1073" s="349"/>
      <c r="AK1073" s="349"/>
      <c r="AL1073" s="349" t="str">
        <f>IFERROR(VLOOKUP(AB1073,CONTROLES!$A$5:$Y$297,2,FALSE),"")</f>
        <v/>
      </c>
      <c r="AM1073" s="349"/>
      <c r="AN1073" s="349"/>
      <c r="AO1073" s="350">
        <f>IFERROR(VLOOKUP(Y1073,CONTROLES!$A$6:$Y$25,24,FALSE),"")</f>
        <v>0.92500000000000004</v>
      </c>
      <c r="AP1073" s="350" t="str">
        <f>IFERROR(VLOOKUP(Z1073,CONTROLES!$A$6:$Y$25,24,FALSE),"")</f>
        <v/>
      </c>
      <c r="AQ1073" s="350" t="str">
        <f>IFERROR(VLOOKUP(AA1073,CONTROLES!$A$6:$Y$25,24,FALSE),"")</f>
        <v/>
      </c>
      <c r="AR1073" s="350" t="str">
        <f>IFERROR(VLOOKUP(AB1073,CONTROLES!$A$6:$Y$25,24,FALSE),"")</f>
        <v/>
      </c>
      <c r="AS1073" s="349" t="str">
        <f>IFERROR(VLOOKUP(Y1073,CONTROLES!$A$6:$Y$25,5,FALSE),"")</f>
        <v>Probabilidad</v>
      </c>
      <c r="AT1073" s="349" t="str">
        <f>IFERROR(VLOOKUP(Z1073,CONTROLES!$A$6:$Y$25,5,FALSE),"")</f>
        <v/>
      </c>
      <c r="AU1073" s="349" t="str">
        <f>IFERROR(VLOOKUP(AA1073,CONTROLES!$A$6:$Y$25,5,FALSE),"")</f>
        <v/>
      </c>
      <c r="AV1073" s="349" t="str">
        <f>IFERROR(VLOOKUP(AB1073,CONTROLES!$A$6:$Y$25,5,FALSE),"")</f>
        <v/>
      </c>
      <c r="AW1073" s="351">
        <f t="shared" si="337"/>
        <v>0.92500000000000004</v>
      </c>
      <c r="AX1073" s="351">
        <f t="shared" si="337"/>
        <v>0</v>
      </c>
      <c r="AY1073" s="529"/>
      <c r="AZ1073" s="460"/>
      <c r="BA1073" s="457"/>
      <c r="BB1073" s="458"/>
      <c r="BC1073" s="460"/>
      <c r="BD1073" s="462"/>
      <c r="BE1073" s="526"/>
      <c r="BF1073" s="619"/>
      <c r="BG1073" s="526"/>
      <c r="BH1073" s="492"/>
      <c r="BI1073" s="530"/>
      <c r="BJ1073" s="475"/>
      <c r="BK1073" s="475"/>
    </row>
    <row r="1074" spans="1:63" s="224" customFormat="1" x14ac:dyDescent="0.25">
      <c r="A1074" s="564"/>
      <c r="B1074" s="566"/>
      <c r="C1074" s="595"/>
      <c r="D1074" s="475"/>
      <c r="E1074" s="481"/>
      <c r="F1074" s="636"/>
      <c r="G1074" s="467"/>
      <c r="H1074" s="467"/>
      <c r="I1074" s="481"/>
      <c r="J1074" s="346">
        <v>3</v>
      </c>
      <c r="K1074" s="347" t="s">
        <v>1179</v>
      </c>
      <c r="L1074" s="475"/>
      <c r="M1074" s="595"/>
      <c r="N1074" s="622"/>
      <c r="O1074" s="477"/>
      <c r="P1074" s="477"/>
      <c r="Q1074" s="477"/>
      <c r="R1074" s="595"/>
      <c r="S1074" s="348" t="s">
        <v>164</v>
      </c>
      <c r="T1074" s="348">
        <f>IFERROR(VLOOKUP($S1074,TABLAS!$A$10:$B$14,2,FALSE),0)</f>
        <v>1</v>
      </c>
      <c r="U1074" s="477"/>
      <c r="V1074" s="524"/>
      <c r="W1074" s="524"/>
      <c r="X1074" s="526"/>
      <c r="Y1074" s="349">
        <v>18</v>
      </c>
      <c r="Z1074" s="349"/>
      <c r="AA1074" s="349"/>
      <c r="AB1074" s="349"/>
      <c r="AC1074" s="349" t="str">
        <f>VLOOKUP(Y1074,CONTROLES!$A$6:$Y$35,2,FALSE)</f>
        <v>Registros de asistencia FO-GI-05</v>
      </c>
      <c r="AD1074" s="349"/>
      <c r="AE1074" s="349"/>
      <c r="AF1074" s="349"/>
      <c r="AG1074" s="349"/>
      <c r="AH1074" s="349"/>
      <c r="AI1074" s="349"/>
      <c r="AJ1074" s="349"/>
      <c r="AK1074" s="349"/>
      <c r="AL1074" s="349" t="str">
        <f>IFERROR(VLOOKUP(AB1074,CONTROLES!$A$5:$Y$297,2,FALSE),"")</f>
        <v/>
      </c>
      <c r="AM1074" s="349"/>
      <c r="AN1074" s="349"/>
      <c r="AO1074" s="350">
        <f>IFERROR(VLOOKUP(Y1074,CONTROLES!$A$6:$Y$25,24,FALSE),"")</f>
        <v>0.92500000000000004</v>
      </c>
      <c r="AP1074" s="350" t="str">
        <f>IFERROR(VLOOKUP(Z1074,CONTROLES!$A$6:$Y$25,24,FALSE),"")</f>
        <v/>
      </c>
      <c r="AQ1074" s="350" t="str">
        <f>IFERROR(VLOOKUP(AA1074,CONTROLES!$A$6:$Y$25,24,FALSE),"")</f>
        <v/>
      </c>
      <c r="AR1074" s="350" t="str">
        <f>IFERROR(VLOOKUP(AB1074,CONTROLES!$A$6:$Y$25,24,FALSE),"")</f>
        <v/>
      </c>
      <c r="AS1074" s="349" t="str">
        <f>IFERROR(VLOOKUP(Y1074,CONTROLES!$A$6:$Y$25,5,FALSE),"")</f>
        <v>Probabilidad</v>
      </c>
      <c r="AT1074" s="349" t="str">
        <f>IFERROR(VLOOKUP(Z1074,CONTROLES!$A$6:$Y$25,5,FALSE),"")</f>
        <v/>
      </c>
      <c r="AU1074" s="349" t="str">
        <f>IFERROR(VLOOKUP(AA1074,CONTROLES!$A$6:$Y$25,5,FALSE),"")</f>
        <v/>
      </c>
      <c r="AV1074" s="349" t="str">
        <f>IFERROR(VLOOKUP(AB1074,CONTROLES!$A$6:$Y$25,5,FALSE),"")</f>
        <v/>
      </c>
      <c r="AW1074" s="351">
        <f t="shared" si="337"/>
        <v>0.92500000000000004</v>
      </c>
      <c r="AX1074" s="351">
        <f t="shared" si="337"/>
        <v>0</v>
      </c>
      <c r="AY1074" s="529"/>
      <c r="AZ1074" s="460"/>
      <c r="BA1074" s="457"/>
      <c r="BB1074" s="458"/>
      <c r="BC1074" s="460"/>
      <c r="BD1074" s="462"/>
      <c r="BE1074" s="526"/>
      <c r="BF1074" s="619"/>
      <c r="BG1074" s="526"/>
      <c r="BH1074" s="492"/>
      <c r="BI1074" s="530"/>
      <c r="BJ1074" s="475"/>
      <c r="BK1074" s="475"/>
    </row>
    <row r="1075" spans="1:63" s="224" customFormat="1" x14ac:dyDescent="0.25">
      <c r="A1075" s="564"/>
      <c r="B1075" s="566"/>
      <c r="C1075" s="595"/>
      <c r="D1075" s="475"/>
      <c r="E1075" s="481"/>
      <c r="F1075" s="636"/>
      <c r="G1075" s="467"/>
      <c r="H1075" s="467"/>
      <c r="I1075" s="481"/>
      <c r="J1075" s="346"/>
      <c r="K1075" s="347"/>
      <c r="L1075" s="475"/>
      <c r="M1075" s="595"/>
      <c r="N1075" s="622"/>
      <c r="O1075" s="477"/>
      <c r="P1075" s="477"/>
      <c r="Q1075" s="477"/>
      <c r="R1075" s="595"/>
      <c r="S1075" s="348"/>
      <c r="T1075" s="348">
        <f>IFERROR(VLOOKUP($S1075,TABLAS!$A$10:$B$14,2,FALSE),0)</f>
        <v>0</v>
      </c>
      <c r="U1075" s="477"/>
      <c r="V1075" s="524"/>
      <c r="W1075" s="524"/>
      <c r="X1075" s="526"/>
      <c r="Y1075" s="349"/>
      <c r="Z1075" s="349"/>
      <c r="AA1075" s="349"/>
      <c r="AB1075" s="349"/>
      <c r="AC1075" s="349"/>
      <c r="AD1075" s="349"/>
      <c r="AE1075" s="349"/>
      <c r="AF1075" s="349"/>
      <c r="AG1075" s="349"/>
      <c r="AH1075" s="349"/>
      <c r="AI1075" s="349"/>
      <c r="AJ1075" s="349"/>
      <c r="AK1075" s="349"/>
      <c r="AL1075" s="349" t="str">
        <f>IFERROR(VLOOKUP(AB1075,CONTROLES!$A$5:$Y$297,2,FALSE),"")</f>
        <v/>
      </c>
      <c r="AM1075" s="349"/>
      <c r="AN1075" s="349"/>
      <c r="AO1075" s="350" t="str">
        <f>IFERROR(VLOOKUP(Y1075,CONTROLES!$A$6:$Y$25,24,FALSE),"")</f>
        <v/>
      </c>
      <c r="AP1075" s="350" t="str">
        <f>IFERROR(VLOOKUP(Z1075,CONTROLES!$A$6:$Y$25,24,FALSE),"")</f>
        <v/>
      </c>
      <c r="AQ1075" s="350" t="str">
        <f>IFERROR(VLOOKUP(AA1075,CONTROLES!$A$6:$Y$25,24,FALSE),"")</f>
        <v/>
      </c>
      <c r="AR1075" s="350" t="str">
        <f>IFERROR(VLOOKUP(AB1075,CONTROLES!$A$6:$Y$25,24,FALSE),"")</f>
        <v/>
      </c>
      <c r="AS1075" s="349" t="str">
        <f>IFERROR(VLOOKUP(Y1075,CONTROLES!$A$6:$Y$25,5,FALSE),"")</f>
        <v/>
      </c>
      <c r="AT1075" s="349" t="str">
        <f>IFERROR(VLOOKUP(Z1075,CONTROLES!$A$6:$Y$25,5,FALSE),"")</f>
        <v/>
      </c>
      <c r="AU1075" s="349" t="str">
        <f>IFERROR(VLOOKUP(AA1075,CONTROLES!$A$6:$Y$25,5,FALSE),"")</f>
        <v/>
      </c>
      <c r="AV1075" s="349" t="str">
        <f>IFERROR(VLOOKUP(AB1075,CONTROLES!$A$6:$Y$25,5,FALSE),"")</f>
        <v/>
      </c>
      <c r="AW1075" s="351">
        <f t="shared" si="337"/>
        <v>0</v>
      </c>
      <c r="AX1075" s="351">
        <f t="shared" si="337"/>
        <v>0</v>
      </c>
      <c r="AY1075" s="529"/>
      <c r="AZ1075" s="460"/>
      <c r="BA1075" s="457"/>
      <c r="BB1075" s="458"/>
      <c r="BC1075" s="460"/>
      <c r="BD1075" s="462"/>
      <c r="BE1075" s="526"/>
      <c r="BF1075" s="619"/>
      <c r="BG1075" s="526"/>
      <c r="BH1075" s="492"/>
      <c r="BI1075" s="530"/>
      <c r="BJ1075" s="475"/>
      <c r="BK1075" s="475"/>
    </row>
    <row r="1076" spans="1:63" s="224" customFormat="1" x14ac:dyDescent="0.25">
      <c r="A1076" s="564"/>
      <c r="B1076" s="566"/>
      <c r="C1076" s="595"/>
      <c r="D1076" s="475"/>
      <c r="E1076" s="481"/>
      <c r="F1076" s="636"/>
      <c r="G1076" s="467"/>
      <c r="H1076" s="467"/>
      <c r="I1076" s="481"/>
      <c r="J1076" s="346"/>
      <c r="K1076" s="347"/>
      <c r="L1076" s="475"/>
      <c r="M1076" s="595"/>
      <c r="N1076" s="622"/>
      <c r="O1076" s="477"/>
      <c r="P1076" s="477"/>
      <c r="Q1076" s="477"/>
      <c r="R1076" s="595"/>
      <c r="S1076" s="348"/>
      <c r="T1076" s="348">
        <f>IFERROR(VLOOKUP($S1076,TABLAS!$A$10:$B$14,2,FALSE),0)</f>
        <v>0</v>
      </c>
      <c r="U1076" s="477"/>
      <c r="V1076" s="524"/>
      <c r="W1076" s="524"/>
      <c r="X1076" s="526"/>
      <c r="Y1076" s="349"/>
      <c r="Z1076" s="349"/>
      <c r="AA1076" s="349"/>
      <c r="AB1076" s="349"/>
      <c r="AC1076" s="349"/>
      <c r="AD1076" s="349"/>
      <c r="AE1076" s="349"/>
      <c r="AF1076" s="349"/>
      <c r="AG1076" s="349"/>
      <c r="AH1076" s="349"/>
      <c r="AI1076" s="349"/>
      <c r="AJ1076" s="349"/>
      <c r="AK1076" s="349"/>
      <c r="AL1076" s="349" t="str">
        <f>IFERROR(VLOOKUP(AB1076,CONTROLES!$A$5:$Y$297,2,FALSE),"")</f>
        <v/>
      </c>
      <c r="AM1076" s="349"/>
      <c r="AN1076" s="349"/>
      <c r="AO1076" s="350" t="str">
        <f>IFERROR(VLOOKUP(Y1076,CONTROLES!$A$6:$Y$25,24,FALSE),"")</f>
        <v/>
      </c>
      <c r="AP1076" s="350" t="str">
        <f>IFERROR(VLOOKUP(Z1076,CONTROLES!$A$6:$Y$25,24,FALSE),"")</f>
        <v/>
      </c>
      <c r="AQ1076" s="350" t="str">
        <f>IFERROR(VLOOKUP(AA1076,CONTROLES!$A$6:$Y$25,24,FALSE),"")</f>
        <v/>
      </c>
      <c r="AR1076" s="350" t="str">
        <f>IFERROR(VLOOKUP(AB1076,CONTROLES!$A$6:$Y$25,24,FALSE),"")</f>
        <v/>
      </c>
      <c r="AS1076" s="349" t="str">
        <f>IFERROR(VLOOKUP(Y1076,CONTROLES!$A$6:$Y$25,5,FALSE),"")</f>
        <v/>
      </c>
      <c r="AT1076" s="349" t="str">
        <f>IFERROR(VLOOKUP(Z1076,CONTROLES!$A$6:$Y$25,5,FALSE),"")</f>
        <v/>
      </c>
      <c r="AU1076" s="349" t="str">
        <f>IFERROR(VLOOKUP(AA1076,CONTROLES!$A$6:$Y$25,5,FALSE),"")</f>
        <v/>
      </c>
      <c r="AV1076" s="349" t="str">
        <f>IFERROR(VLOOKUP(AB1076,CONTROLES!$A$6:$Y$25,5,FALSE),"")</f>
        <v/>
      </c>
      <c r="AW1076" s="351">
        <f t="shared" si="337"/>
        <v>0</v>
      </c>
      <c r="AX1076" s="351">
        <f t="shared" si="337"/>
        <v>0</v>
      </c>
      <c r="AY1076" s="529"/>
      <c r="AZ1076" s="460"/>
      <c r="BA1076" s="457"/>
      <c r="BB1076" s="458"/>
      <c r="BC1076" s="460"/>
      <c r="BD1076" s="462"/>
      <c r="BE1076" s="526"/>
      <c r="BF1076" s="619"/>
      <c r="BG1076" s="526"/>
      <c r="BH1076" s="492"/>
      <c r="BI1076" s="530"/>
      <c r="BJ1076" s="475"/>
      <c r="BK1076" s="475"/>
    </row>
    <row r="1077" spans="1:63" s="224" customFormat="1" x14ac:dyDescent="0.25">
      <c r="A1077" s="564"/>
      <c r="B1077" s="566"/>
      <c r="C1077" s="595"/>
      <c r="D1077" s="475"/>
      <c r="E1077" s="481"/>
      <c r="F1077" s="636"/>
      <c r="G1077" s="467"/>
      <c r="H1077" s="467"/>
      <c r="I1077" s="481"/>
      <c r="J1077" s="346"/>
      <c r="K1077" s="347"/>
      <c r="L1077" s="475"/>
      <c r="M1077" s="595"/>
      <c r="N1077" s="622"/>
      <c r="O1077" s="477"/>
      <c r="P1077" s="477"/>
      <c r="Q1077" s="477"/>
      <c r="R1077" s="595"/>
      <c r="S1077" s="348"/>
      <c r="T1077" s="348">
        <f>IFERROR(VLOOKUP($S1077,TABLAS!$A$10:$B$14,2,FALSE),0)</f>
        <v>0</v>
      </c>
      <c r="U1077" s="477"/>
      <c r="V1077" s="524"/>
      <c r="W1077" s="524"/>
      <c r="X1077" s="526"/>
      <c r="Y1077" s="349"/>
      <c r="Z1077" s="349"/>
      <c r="AA1077" s="349"/>
      <c r="AB1077" s="349"/>
      <c r="AC1077" s="349"/>
      <c r="AD1077" s="349"/>
      <c r="AE1077" s="349"/>
      <c r="AF1077" s="349"/>
      <c r="AG1077" s="349"/>
      <c r="AH1077" s="349"/>
      <c r="AI1077" s="349"/>
      <c r="AJ1077" s="349"/>
      <c r="AK1077" s="349"/>
      <c r="AL1077" s="349" t="str">
        <f>IFERROR(VLOOKUP(AB1077,CONTROLES!$A$5:$Y$297,2,FALSE),"")</f>
        <v/>
      </c>
      <c r="AM1077" s="349"/>
      <c r="AN1077" s="349"/>
      <c r="AO1077" s="350" t="str">
        <f>IFERROR(VLOOKUP(Y1077,CONTROLES!$A$6:$Y$25,24,FALSE),"")</f>
        <v/>
      </c>
      <c r="AP1077" s="350" t="str">
        <f>IFERROR(VLOOKUP(Z1077,CONTROLES!$A$6:$Y$25,24,FALSE),"")</f>
        <v/>
      </c>
      <c r="AQ1077" s="350" t="str">
        <f>IFERROR(VLOOKUP(AA1077,CONTROLES!$A$6:$Y$25,24,FALSE),"")</f>
        <v/>
      </c>
      <c r="AR1077" s="350" t="str">
        <f>IFERROR(VLOOKUP(AB1077,CONTROLES!$A$6:$Y$25,24,FALSE),"")</f>
        <v/>
      </c>
      <c r="AS1077" s="349" t="str">
        <f>IFERROR(VLOOKUP(Y1077,CONTROLES!$A$6:$Y$25,5,FALSE),"")</f>
        <v/>
      </c>
      <c r="AT1077" s="349" t="str">
        <f>IFERROR(VLOOKUP(Z1077,CONTROLES!$A$6:$Y$25,5,FALSE),"")</f>
        <v/>
      </c>
      <c r="AU1077" s="349" t="str">
        <f>IFERROR(VLOOKUP(AA1077,CONTROLES!$A$6:$Y$25,5,FALSE),"")</f>
        <v/>
      </c>
      <c r="AV1077" s="349" t="str">
        <f>IFERROR(VLOOKUP(AB1077,CONTROLES!$A$6:$Y$25,5,FALSE),"")</f>
        <v/>
      </c>
      <c r="AW1077" s="351">
        <f t="shared" si="337"/>
        <v>0</v>
      </c>
      <c r="AX1077" s="351">
        <f t="shared" si="337"/>
        <v>0</v>
      </c>
      <c r="AY1077" s="529"/>
      <c r="AZ1077" s="460"/>
      <c r="BA1077" s="457"/>
      <c r="BB1077" s="458"/>
      <c r="BC1077" s="460"/>
      <c r="BD1077" s="462"/>
      <c r="BE1077" s="526"/>
      <c r="BF1077" s="619"/>
      <c r="BG1077" s="526"/>
      <c r="BH1077" s="492"/>
      <c r="BI1077" s="530"/>
      <c r="BJ1077" s="475"/>
      <c r="BK1077" s="475"/>
    </row>
    <row r="1078" spans="1:63" s="224" customFormat="1" ht="14.25" customHeight="1" x14ac:dyDescent="0.25">
      <c r="A1078" s="564"/>
      <c r="B1078" s="567"/>
      <c r="C1078" s="595"/>
      <c r="D1078" s="475"/>
      <c r="E1078" s="482"/>
      <c r="F1078" s="636"/>
      <c r="G1078" s="561"/>
      <c r="H1078" s="561"/>
      <c r="I1078" s="482"/>
      <c r="J1078" s="346"/>
      <c r="K1078" s="347"/>
      <c r="L1078" s="475"/>
      <c r="M1078" s="595"/>
      <c r="N1078" s="622"/>
      <c r="O1078" s="477"/>
      <c r="P1078" s="477"/>
      <c r="Q1078" s="477"/>
      <c r="R1078" s="595"/>
      <c r="S1078" s="348"/>
      <c r="T1078" s="348">
        <f>IFERROR(VLOOKUP($S1078,TABLAS!$A$10:$B$14,2,FALSE),0)</f>
        <v>0</v>
      </c>
      <c r="U1078" s="477"/>
      <c r="V1078" s="524"/>
      <c r="W1078" s="524"/>
      <c r="X1078" s="526"/>
      <c r="Y1078" s="349"/>
      <c r="Z1078" s="349"/>
      <c r="AA1078" s="349"/>
      <c r="AB1078" s="349"/>
      <c r="AC1078" s="349"/>
      <c r="AD1078" s="349"/>
      <c r="AE1078" s="349"/>
      <c r="AF1078" s="349"/>
      <c r="AG1078" s="349"/>
      <c r="AH1078" s="349"/>
      <c r="AI1078" s="349"/>
      <c r="AJ1078" s="349"/>
      <c r="AK1078" s="349"/>
      <c r="AL1078" s="349" t="str">
        <f>IFERROR(VLOOKUP(AB1078,CONTROLES!$A$5:$Y$297,2,FALSE),"")</f>
        <v/>
      </c>
      <c r="AM1078" s="349"/>
      <c r="AN1078" s="349"/>
      <c r="AO1078" s="350" t="str">
        <f>IFERROR(VLOOKUP(Y1078,CONTROLES!$A$6:$Y$25,24,FALSE),"")</f>
        <v/>
      </c>
      <c r="AP1078" s="350" t="str">
        <f>IFERROR(VLOOKUP(Z1078,CONTROLES!$A$6:$Y$25,24,FALSE),"")</f>
        <v/>
      </c>
      <c r="AQ1078" s="350" t="str">
        <f>IFERROR(VLOOKUP(AA1078,CONTROLES!$A$6:$Y$25,24,FALSE),"")</f>
        <v/>
      </c>
      <c r="AR1078" s="350" t="str">
        <f>IFERROR(VLOOKUP(AB1078,CONTROLES!$A$6:$Y$25,24,FALSE),"")</f>
        <v/>
      </c>
      <c r="AS1078" s="349" t="str">
        <f>IFERROR(VLOOKUP(Y1078,CONTROLES!$A$6:$Y$25,5,FALSE),"")</f>
        <v/>
      </c>
      <c r="AT1078" s="349" t="str">
        <f>IFERROR(VLOOKUP(Z1078,CONTROLES!$A$6:$Y$25,5,FALSE),"")</f>
        <v/>
      </c>
      <c r="AU1078" s="349" t="str">
        <f>IFERROR(VLOOKUP(AA1078,CONTROLES!$A$6:$Y$25,5,FALSE),"")</f>
        <v/>
      </c>
      <c r="AV1078" s="349" t="str">
        <f>IFERROR(VLOOKUP(AB1078,CONTROLES!$A$6:$Y$25,5,FALSE),"")</f>
        <v/>
      </c>
      <c r="AW1078" s="351">
        <f t="shared" si="337"/>
        <v>0</v>
      </c>
      <c r="AX1078" s="351">
        <f t="shared" si="337"/>
        <v>0</v>
      </c>
      <c r="AY1078" s="551"/>
      <c r="AZ1078" s="460"/>
      <c r="BA1078" s="552"/>
      <c r="BB1078" s="458"/>
      <c r="BC1078" s="460"/>
      <c r="BD1078" s="462"/>
      <c r="BE1078" s="526"/>
      <c r="BF1078" s="630"/>
      <c r="BG1078" s="526"/>
      <c r="BH1078" s="554"/>
      <c r="BI1078" s="530"/>
      <c r="BJ1078" s="475"/>
      <c r="BK1078" s="475"/>
    </row>
    <row r="1079" spans="1:63" s="224" customFormat="1" x14ac:dyDescent="0.25">
      <c r="A1079" s="564">
        <f>A1072+1</f>
        <v>153</v>
      </c>
      <c r="B1079" s="565" t="s">
        <v>1180</v>
      </c>
      <c r="C1079" s="595" t="s">
        <v>1126</v>
      </c>
      <c r="D1079" s="475" t="s">
        <v>1181</v>
      </c>
      <c r="E1079" s="476" t="s">
        <v>1182</v>
      </c>
      <c r="F1079" s="636" t="s">
        <v>132</v>
      </c>
      <c r="G1079" s="466" t="s">
        <v>196</v>
      </c>
      <c r="H1079" s="466" t="s">
        <v>134</v>
      </c>
      <c r="I1079" s="476" t="s">
        <v>1183</v>
      </c>
      <c r="J1079" s="346">
        <v>1</v>
      </c>
      <c r="K1079" s="360" t="s">
        <v>1135</v>
      </c>
      <c r="L1079" s="595" t="s">
        <v>1184</v>
      </c>
      <c r="M1079" s="595" t="s">
        <v>199</v>
      </c>
      <c r="N1079" s="622" t="s">
        <v>200</v>
      </c>
      <c r="O1079" s="477" t="s">
        <v>803</v>
      </c>
      <c r="P1079" s="477" t="s">
        <v>1144</v>
      </c>
      <c r="Q1079" s="477"/>
      <c r="R1079" s="595" t="s">
        <v>243</v>
      </c>
      <c r="S1079" s="348" t="s">
        <v>164</v>
      </c>
      <c r="T1079" s="348">
        <f>IFERROR(VLOOKUP($S1079,TABLAS!$A$10:$B$14,2,FALSE),0)</f>
        <v>1</v>
      </c>
      <c r="U1079" s="477" t="s">
        <v>211</v>
      </c>
      <c r="V1079" s="524">
        <f>IFERROR(VLOOKUP($U1079,TABLAS!$A$2:$B$6,2,FALSE),0)</f>
        <v>2</v>
      </c>
      <c r="W1079" s="524" t="str">
        <f>MAX($T1079:$T1085)&amp;V1079</f>
        <v>22</v>
      </c>
      <c r="X1079" s="526" t="str">
        <f>IF(OR(W1079="11",W1079="12",W1079="21",W1079="22",W1079="31"),"BAJO",IF(OR(W1079="13",W1079="23",W1079="32",W1079="41"),"LEVE",IF(OR(W1079="14",W1079="15",W1079="24",W1079="33",W1079="43",W1079="42",W1079="52",W1079="51"),"MODERADO",IF(OR(W1079="25",W1079="34",W1079="35",W1079="44",W1079="45",W1079="53",W1079="54",W1079="55"),"IMPORTANTE"))))</f>
        <v>BAJO</v>
      </c>
      <c r="Y1079" s="349">
        <v>4</v>
      </c>
      <c r="Z1079" s="349"/>
      <c r="AA1079" s="349"/>
      <c r="AB1079" s="349"/>
      <c r="AC1079" s="349" t="str">
        <f>VLOOKUP(Y1079,CONTROLES!$A$6:$Y$35,2,FALSE)</f>
        <v xml:space="preserve">Elaboración y ejecución de presupuesto </v>
      </c>
      <c r="AD1079" s="349"/>
      <c r="AE1079" s="349"/>
      <c r="AF1079" s="349"/>
      <c r="AG1079" s="349"/>
      <c r="AH1079" s="349"/>
      <c r="AI1079" s="349"/>
      <c r="AJ1079" s="349"/>
      <c r="AK1079" s="349"/>
      <c r="AL1079" s="349" t="str">
        <f>IFERROR(VLOOKUP(AB1079,CONTROLES!$A$5:$Y$297,2,FALSE),"")</f>
        <v/>
      </c>
      <c r="AM1079" s="349"/>
      <c r="AN1079" s="349"/>
      <c r="AO1079" s="350">
        <f>IFERROR(VLOOKUP(Y1079,CONTROLES!$A$6:$Y$25,24,FALSE),"")</f>
        <v>0.71249999999999991</v>
      </c>
      <c r="AP1079" s="350" t="str">
        <f>IFERROR(VLOOKUP(Z1079,CONTROLES!$A$6:$Y$25,24,FALSE),"")</f>
        <v/>
      </c>
      <c r="AQ1079" s="350" t="str">
        <f>IFERROR(VLOOKUP(AA1079,CONTROLES!$A$6:$Y$25,24,FALSE),"")</f>
        <v/>
      </c>
      <c r="AR1079" s="350" t="str">
        <f>IFERROR(VLOOKUP(AB1079,CONTROLES!$A$6:$Y$25,24,FALSE),"")</f>
        <v/>
      </c>
      <c r="AS1079" s="349" t="str">
        <f>IFERROR(VLOOKUP(Y1079,CONTROLES!$A$6:$Y$25,5,FALSE),"")</f>
        <v>Probabilidad</v>
      </c>
      <c r="AT1079" s="349" t="str">
        <f>IFERROR(VLOOKUP(Z1079,CONTROLES!$A$6:$Y$25,5,FALSE),"")</f>
        <v/>
      </c>
      <c r="AU1079" s="349" t="str">
        <f>IFERROR(VLOOKUP(AA1079,CONTROLES!$A$6:$Y$25,5,FALSE),"")</f>
        <v/>
      </c>
      <c r="AV1079" s="349" t="str">
        <f>IFERROR(VLOOKUP(AB1079,CONTROLES!$A$6:$Y$25,5,FALSE),"")</f>
        <v/>
      </c>
      <c r="AW1079" s="351">
        <f t="shared" si="337"/>
        <v>0.71249999999999991</v>
      </c>
      <c r="AX1079" s="351">
        <f t="shared" si="337"/>
        <v>0</v>
      </c>
      <c r="AY1079" s="528" t="str">
        <f>IF(MAX(AX1079:AX1085)&gt;MAX(BF1079:BF1085),"Consecuencia",IF(MAX(AX1079:AX1085)&gt;MAX(BF1079:BF1085),"Probabilidad",""))</f>
        <v/>
      </c>
      <c r="AZ1079" s="460">
        <f>IF(AY1079="Probabilidad",MAX(BF1079:BF1085),MAX(AX1079:AX1085))</f>
        <v>0</v>
      </c>
      <c r="BA1079" s="456" t="str" cm="1">
        <f t="array" ref="BA1079">IF(OR(AY1079="Consecuencia",AY1079="Probabilidad"),IF(AZ1079&lt;CONTROLES!$AA$16:$AB$16,IF(AND(AZ1079&gt;=CONTROLES!$AA$15,AZ1079&lt;CONTROLES!$AB$15),CONTROLES!$AC$15,IF(AND(AZ1079&gt;=CONTROLES!$AA$14,AZ1079&lt;CONTROLES!$AB$14),CONTROLES!$AC$14,IF(AND(AZ1079&gt;=CONTROLES!$AA$13,AZ1079&lt;CONTROLES!$AB$13),CONTROLES!$AC$13,IF(AND(AZ1079&gt;=CONTROLES!$AA$12,AZ1079&lt;=CONTROLES!$AB$12),CONTROLES!$AC$12))))),"")</f>
        <v/>
      </c>
      <c r="BB1079" s="458" t="s">
        <v>164</v>
      </c>
      <c r="BC1079" s="460">
        <f>VLOOKUP(BB1079,TABLAS!$A$10:$B$14,2,FALSE)</f>
        <v>1</v>
      </c>
      <c r="BD1079" s="462" t="s">
        <v>211</v>
      </c>
      <c r="BE1079" s="526">
        <f>VLOOKUP(BD1079,TABLAS!$A$2:$B$6,2,FALSE)</f>
        <v>2</v>
      </c>
      <c r="BF1079" s="618" t="str">
        <f>BC1079&amp;BE1079</f>
        <v>12</v>
      </c>
      <c r="BG1079" s="526" t="str">
        <f>IF(OR(BF1079="11",BF1079="12",BF1079="21",BF1079="22",BF1079="31"),"BAJO",IF(OR(BF1079="13",BF1079="23",BF1079="32",BF1079="41"),"LEVE",IF(OR(BF1079="14",BF1079="15",BF1079="24",BF1079="33",BF1079="43",BF1079="42",BF1079="52",BF1079="51"),"MODERADO",IF(OR(BF1079="25",BF1079="34",BF1079="35",BF1079="44",BF1079="45",BF1079="53",BF1079="54",BF1079="55"),"IMPORTANTE",""))))</f>
        <v>BAJO</v>
      </c>
      <c r="BH1079" s="491" t="s">
        <v>148</v>
      </c>
      <c r="BI1079" s="530" t="s">
        <v>189</v>
      </c>
      <c r="BJ1079" s="475" t="str">
        <f>IF(BH1079="SI","NO","SI")</f>
        <v>NO</v>
      </c>
      <c r="BK1079" s="475"/>
    </row>
    <row r="1080" spans="1:63" s="224" customFormat="1" x14ac:dyDescent="0.25">
      <c r="A1080" s="564"/>
      <c r="B1080" s="566"/>
      <c r="C1080" s="595"/>
      <c r="D1080" s="475"/>
      <c r="E1080" s="481"/>
      <c r="F1080" s="636"/>
      <c r="G1080" s="467"/>
      <c r="H1080" s="467"/>
      <c r="I1080" s="481"/>
      <c r="J1080" s="346">
        <v>2</v>
      </c>
      <c r="K1080" s="360" t="s">
        <v>1145</v>
      </c>
      <c r="L1080" s="595"/>
      <c r="M1080" s="595"/>
      <c r="N1080" s="622"/>
      <c r="O1080" s="477"/>
      <c r="P1080" s="477"/>
      <c r="Q1080" s="477"/>
      <c r="R1080" s="595"/>
      <c r="S1080" s="348" t="s">
        <v>164</v>
      </c>
      <c r="T1080" s="348">
        <f>IFERROR(VLOOKUP($S1080,TABLAS!$A$10:$B$14,2,FALSE),0)</f>
        <v>1</v>
      </c>
      <c r="U1080" s="477"/>
      <c r="V1080" s="524"/>
      <c r="W1080" s="524"/>
      <c r="X1080" s="526"/>
      <c r="Y1080" s="349">
        <v>14</v>
      </c>
      <c r="Z1080" s="349"/>
      <c r="AA1080" s="349"/>
      <c r="AB1080" s="349"/>
      <c r="AC1080" s="349" t="str">
        <f>VLOOKUP(Y1080,CONTROLES!$A$6:$Y$35,2,FALSE)</f>
        <v>Manual de Funciones Analista SST</v>
      </c>
      <c r="AD1080" s="349"/>
      <c r="AE1080" s="349"/>
      <c r="AF1080" s="349"/>
      <c r="AG1080" s="349"/>
      <c r="AH1080" s="349"/>
      <c r="AI1080" s="349"/>
      <c r="AJ1080" s="349"/>
      <c r="AK1080" s="349"/>
      <c r="AL1080" s="349" t="str">
        <f>IFERROR(VLOOKUP(AB1080,CONTROLES!$A$5:$Y$297,2,FALSE),"")</f>
        <v/>
      </c>
      <c r="AM1080" s="349"/>
      <c r="AN1080" s="349"/>
      <c r="AO1080" s="350">
        <f>IFERROR(VLOOKUP(Y1080,CONTROLES!$A$6:$Y$25,24,FALSE),"")</f>
        <v>0.92500000000000004</v>
      </c>
      <c r="AP1080" s="350" t="str">
        <f>IFERROR(VLOOKUP(Z1080,CONTROLES!$A$6:$Y$25,24,FALSE),"")</f>
        <v/>
      </c>
      <c r="AQ1080" s="350" t="str">
        <f>IFERROR(VLOOKUP(AA1080,CONTROLES!$A$6:$Y$25,24,FALSE),"")</f>
        <v/>
      </c>
      <c r="AR1080" s="350" t="str">
        <f>IFERROR(VLOOKUP(AB1080,CONTROLES!$A$6:$Y$25,24,FALSE),"")</f>
        <v/>
      </c>
      <c r="AS1080" s="349" t="str">
        <f>IFERROR(VLOOKUP(Y1080,CONTROLES!$A$6:$Y$25,5,FALSE),"")</f>
        <v>Probabilidad</v>
      </c>
      <c r="AT1080" s="349" t="str">
        <f>IFERROR(VLOOKUP(Z1080,CONTROLES!$A$6:$Y$25,5,FALSE),"")</f>
        <v/>
      </c>
      <c r="AU1080" s="349" t="str">
        <f>IFERROR(VLOOKUP(AA1080,CONTROLES!$A$6:$Y$25,5,FALSE),"")</f>
        <v/>
      </c>
      <c r="AV1080" s="349" t="str">
        <f>IFERROR(VLOOKUP(AB1080,CONTROLES!$A$6:$Y$25,5,FALSE),"")</f>
        <v/>
      </c>
      <c r="AW1080" s="351">
        <f t="shared" si="337"/>
        <v>0.92500000000000004</v>
      </c>
      <c r="AX1080" s="351">
        <f t="shared" si="337"/>
        <v>0</v>
      </c>
      <c r="AY1080" s="529"/>
      <c r="AZ1080" s="460"/>
      <c r="BA1080" s="457"/>
      <c r="BB1080" s="458"/>
      <c r="BC1080" s="460"/>
      <c r="BD1080" s="462"/>
      <c r="BE1080" s="526"/>
      <c r="BF1080" s="619"/>
      <c r="BG1080" s="526"/>
      <c r="BH1080" s="492"/>
      <c r="BI1080" s="530"/>
      <c r="BJ1080" s="475"/>
      <c r="BK1080" s="475"/>
    </row>
    <row r="1081" spans="1:63" s="224" customFormat="1" x14ac:dyDescent="0.25">
      <c r="A1081" s="564"/>
      <c r="B1081" s="566"/>
      <c r="C1081" s="595"/>
      <c r="D1081" s="475"/>
      <c r="E1081" s="481"/>
      <c r="F1081" s="636"/>
      <c r="G1081" s="467"/>
      <c r="H1081" s="467"/>
      <c r="I1081" s="481"/>
      <c r="J1081" s="346">
        <v>3</v>
      </c>
      <c r="K1081" s="360" t="s">
        <v>1185</v>
      </c>
      <c r="L1081" s="595"/>
      <c r="M1081" s="595"/>
      <c r="N1081" s="622"/>
      <c r="O1081" s="477"/>
      <c r="P1081" s="477"/>
      <c r="Q1081" s="477"/>
      <c r="R1081" s="595"/>
      <c r="S1081" s="348" t="s">
        <v>155</v>
      </c>
      <c r="T1081" s="348">
        <f>IFERROR(VLOOKUP($S1081,TABLAS!$A$10:$B$14,2,FALSE),0)</f>
        <v>2</v>
      </c>
      <c r="U1081" s="477"/>
      <c r="V1081" s="524"/>
      <c r="W1081" s="524"/>
      <c r="X1081" s="526"/>
      <c r="Y1081" s="349">
        <v>3</v>
      </c>
      <c r="Z1081" s="349"/>
      <c r="AA1081" s="349"/>
      <c r="AB1081" s="349"/>
      <c r="AC1081" s="349" t="str">
        <f>VLOOKUP(Y1081,CONTROLES!$A$6:$Y$35,2,FALSE)</f>
        <v>Ejecución del plan de capacitaciones</v>
      </c>
      <c r="AD1081" s="349"/>
      <c r="AE1081" s="349"/>
      <c r="AF1081" s="349"/>
      <c r="AG1081" s="349"/>
      <c r="AH1081" s="349"/>
      <c r="AI1081" s="349"/>
      <c r="AJ1081" s="349"/>
      <c r="AK1081" s="349"/>
      <c r="AL1081" s="349" t="str">
        <f>IFERROR(VLOOKUP(AB1081,CONTROLES!$A$5:$Y$297,2,FALSE),"")</f>
        <v/>
      </c>
      <c r="AM1081" s="349"/>
      <c r="AN1081" s="349"/>
      <c r="AO1081" s="350">
        <f>IFERROR(VLOOKUP(Y1081,CONTROLES!$A$6:$Y$25,24,FALSE),"")</f>
        <v>0.78</v>
      </c>
      <c r="AP1081" s="350" t="str">
        <f>IFERROR(VLOOKUP(Z1081,CONTROLES!$A$6:$Y$25,24,FALSE),"")</f>
        <v/>
      </c>
      <c r="AQ1081" s="350" t="str">
        <f>IFERROR(VLOOKUP(AA1081,CONTROLES!$A$6:$Y$25,24,FALSE),"")</f>
        <v/>
      </c>
      <c r="AR1081" s="350" t="str">
        <f>IFERROR(VLOOKUP(AB1081,CONTROLES!$A$6:$Y$25,24,FALSE),"")</f>
        <v/>
      </c>
      <c r="AS1081" s="349" t="str">
        <f>IFERROR(VLOOKUP(Y1081,CONTROLES!$A$6:$Y$25,5,FALSE),"")</f>
        <v>Probabilidad</v>
      </c>
      <c r="AT1081" s="349" t="str">
        <f>IFERROR(VLOOKUP(Z1081,CONTROLES!$A$6:$Y$25,5,FALSE),"")</f>
        <v/>
      </c>
      <c r="AU1081" s="349" t="str">
        <f>IFERROR(VLOOKUP(AA1081,CONTROLES!$A$6:$Y$25,5,FALSE),"")</f>
        <v/>
      </c>
      <c r="AV1081" s="349" t="str">
        <f>IFERROR(VLOOKUP(AB1081,CONTROLES!$A$6:$Y$25,5,FALSE),"")</f>
        <v/>
      </c>
      <c r="AW1081" s="351">
        <f t="shared" si="337"/>
        <v>0.78</v>
      </c>
      <c r="AX1081" s="351">
        <f t="shared" si="337"/>
        <v>0</v>
      </c>
      <c r="AY1081" s="529"/>
      <c r="AZ1081" s="460"/>
      <c r="BA1081" s="457"/>
      <c r="BB1081" s="458"/>
      <c r="BC1081" s="460"/>
      <c r="BD1081" s="462"/>
      <c r="BE1081" s="526"/>
      <c r="BF1081" s="619"/>
      <c r="BG1081" s="526"/>
      <c r="BH1081" s="492"/>
      <c r="BI1081" s="530"/>
      <c r="BJ1081" s="475"/>
      <c r="BK1081" s="475"/>
    </row>
    <row r="1082" spans="1:63" s="224" customFormat="1" x14ac:dyDescent="0.25">
      <c r="A1082" s="564"/>
      <c r="B1082" s="566"/>
      <c r="C1082" s="595"/>
      <c r="D1082" s="475"/>
      <c r="E1082" s="481"/>
      <c r="F1082" s="636"/>
      <c r="G1082" s="467"/>
      <c r="H1082" s="467"/>
      <c r="I1082" s="481"/>
      <c r="J1082" s="346"/>
      <c r="K1082" s="347"/>
      <c r="L1082" s="595"/>
      <c r="M1082" s="595"/>
      <c r="N1082" s="622"/>
      <c r="O1082" s="477"/>
      <c r="P1082" s="477"/>
      <c r="Q1082" s="477"/>
      <c r="R1082" s="595"/>
      <c r="S1082" s="348"/>
      <c r="T1082" s="348">
        <f>IFERROR(VLOOKUP($S1082,TABLAS!$A$10:$B$14,2,FALSE),0)</f>
        <v>0</v>
      </c>
      <c r="U1082" s="477"/>
      <c r="V1082" s="524"/>
      <c r="W1082" s="524"/>
      <c r="X1082" s="526"/>
      <c r="Y1082" s="349"/>
      <c r="Z1082" s="349"/>
      <c r="AA1082" s="349"/>
      <c r="AB1082" s="349"/>
      <c r="AC1082" s="349"/>
      <c r="AD1082" s="349"/>
      <c r="AE1082" s="349"/>
      <c r="AF1082" s="349"/>
      <c r="AG1082" s="349"/>
      <c r="AH1082" s="349"/>
      <c r="AI1082" s="349"/>
      <c r="AJ1082" s="349"/>
      <c r="AK1082" s="349"/>
      <c r="AL1082" s="349" t="str">
        <f>IFERROR(VLOOKUP(AB1082,CONTROLES!$A$5:$Y$297,2,FALSE),"")</f>
        <v/>
      </c>
      <c r="AM1082" s="349"/>
      <c r="AN1082" s="349"/>
      <c r="AO1082" s="350" t="str">
        <f>IFERROR(VLOOKUP(Y1082,CONTROLES!$A$6:$Y$25,24,FALSE),"")</f>
        <v/>
      </c>
      <c r="AP1082" s="350" t="str">
        <f>IFERROR(VLOOKUP(Z1082,CONTROLES!$A$6:$Y$25,24,FALSE),"")</f>
        <v/>
      </c>
      <c r="AQ1082" s="350" t="str">
        <f>IFERROR(VLOOKUP(AA1082,CONTROLES!$A$6:$Y$25,24,FALSE),"")</f>
        <v/>
      </c>
      <c r="AR1082" s="350" t="str">
        <f>IFERROR(VLOOKUP(AB1082,CONTROLES!$A$6:$Y$25,24,FALSE),"")</f>
        <v/>
      </c>
      <c r="AS1082" s="349" t="str">
        <f>IFERROR(VLOOKUP(Y1082,CONTROLES!$A$6:$Y$25,5,FALSE),"")</f>
        <v/>
      </c>
      <c r="AT1082" s="349" t="str">
        <f>IFERROR(VLOOKUP(Z1082,CONTROLES!$A$6:$Y$25,5,FALSE),"")</f>
        <v/>
      </c>
      <c r="AU1082" s="349" t="str">
        <f>IFERROR(VLOOKUP(AA1082,CONTROLES!$A$6:$Y$25,5,FALSE),"")</f>
        <v/>
      </c>
      <c r="AV1082" s="349" t="str">
        <f>IFERROR(VLOOKUP(AB1082,CONTROLES!$A$6:$Y$25,5,FALSE),"")</f>
        <v/>
      </c>
      <c r="AW1082" s="351">
        <f t="shared" si="337"/>
        <v>0</v>
      </c>
      <c r="AX1082" s="351">
        <f t="shared" si="337"/>
        <v>0</v>
      </c>
      <c r="AY1082" s="529"/>
      <c r="AZ1082" s="460"/>
      <c r="BA1082" s="457"/>
      <c r="BB1082" s="458"/>
      <c r="BC1082" s="460"/>
      <c r="BD1082" s="462"/>
      <c r="BE1082" s="526"/>
      <c r="BF1082" s="619"/>
      <c r="BG1082" s="526"/>
      <c r="BH1082" s="492"/>
      <c r="BI1082" s="530"/>
      <c r="BJ1082" s="475"/>
      <c r="BK1082" s="475"/>
    </row>
    <row r="1083" spans="1:63" s="224" customFormat="1" x14ac:dyDescent="0.25">
      <c r="A1083" s="564"/>
      <c r="B1083" s="566"/>
      <c r="C1083" s="595"/>
      <c r="D1083" s="475"/>
      <c r="E1083" s="481"/>
      <c r="F1083" s="636"/>
      <c r="G1083" s="467"/>
      <c r="H1083" s="467"/>
      <c r="I1083" s="481"/>
      <c r="J1083" s="346"/>
      <c r="K1083" s="347"/>
      <c r="L1083" s="595"/>
      <c r="M1083" s="595"/>
      <c r="N1083" s="622"/>
      <c r="O1083" s="477"/>
      <c r="P1083" s="477"/>
      <c r="Q1083" s="477"/>
      <c r="R1083" s="595"/>
      <c r="S1083" s="348"/>
      <c r="T1083" s="348">
        <f>IFERROR(VLOOKUP($S1083,TABLAS!$A$10:$B$14,2,FALSE),0)</f>
        <v>0</v>
      </c>
      <c r="U1083" s="477"/>
      <c r="V1083" s="524"/>
      <c r="W1083" s="524"/>
      <c r="X1083" s="526"/>
      <c r="Y1083" s="349"/>
      <c r="Z1083" s="349"/>
      <c r="AA1083" s="349"/>
      <c r="AB1083" s="349"/>
      <c r="AC1083" s="349"/>
      <c r="AD1083" s="349"/>
      <c r="AE1083" s="349"/>
      <c r="AF1083" s="349"/>
      <c r="AG1083" s="349"/>
      <c r="AH1083" s="349"/>
      <c r="AI1083" s="349"/>
      <c r="AJ1083" s="349"/>
      <c r="AK1083" s="349"/>
      <c r="AL1083" s="349" t="str">
        <f>IFERROR(VLOOKUP(AB1083,CONTROLES!$A$5:$Y$297,2,FALSE),"")</f>
        <v/>
      </c>
      <c r="AM1083" s="349"/>
      <c r="AN1083" s="349"/>
      <c r="AO1083" s="350" t="str">
        <f>IFERROR(VLOOKUP(Y1083,CONTROLES!$A$6:$Y$25,24,FALSE),"")</f>
        <v/>
      </c>
      <c r="AP1083" s="350" t="str">
        <f>IFERROR(VLOOKUP(Z1083,CONTROLES!$A$6:$Y$25,24,FALSE),"")</f>
        <v/>
      </c>
      <c r="AQ1083" s="350" t="str">
        <f>IFERROR(VLOOKUP(AA1083,CONTROLES!$A$6:$Y$25,24,FALSE),"")</f>
        <v/>
      </c>
      <c r="AR1083" s="350" t="str">
        <f>IFERROR(VLOOKUP(AB1083,CONTROLES!$A$6:$Y$25,24,FALSE),"")</f>
        <v/>
      </c>
      <c r="AS1083" s="349" t="str">
        <f>IFERROR(VLOOKUP(Y1083,CONTROLES!$A$6:$Y$25,5,FALSE),"")</f>
        <v/>
      </c>
      <c r="AT1083" s="349" t="str">
        <f>IFERROR(VLOOKUP(Z1083,CONTROLES!$A$6:$Y$25,5,FALSE),"")</f>
        <v/>
      </c>
      <c r="AU1083" s="349" t="str">
        <f>IFERROR(VLOOKUP(AA1083,CONTROLES!$A$6:$Y$25,5,FALSE),"")</f>
        <v/>
      </c>
      <c r="AV1083" s="349" t="str">
        <f>IFERROR(VLOOKUP(AB1083,CONTROLES!$A$6:$Y$25,5,FALSE),"")</f>
        <v/>
      </c>
      <c r="AW1083" s="351">
        <f t="shared" si="337"/>
        <v>0</v>
      </c>
      <c r="AX1083" s="351">
        <f t="shared" si="337"/>
        <v>0</v>
      </c>
      <c r="AY1083" s="529"/>
      <c r="AZ1083" s="460"/>
      <c r="BA1083" s="457"/>
      <c r="BB1083" s="458"/>
      <c r="BC1083" s="460"/>
      <c r="BD1083" s="462"/>
      <c r="BE1083" s="526"/>
      <c r="BF1083" s="619"/>
      <c r="BG1083" s="526"/>
      <c r="BH1083" s="492"/>
      <c r="BI1083" s="530"/>
      <c r="BJ1083" s="475"/>
      <c r="BK1083" s="475"/>
    </row>
    <row r="1084" spans="1:63" s="224" customFormat="1" x14ac:dyDescent="0.25">
      <c r="A1084" s="564"/>
      <c r="B1084" s="566"/>
      <c r="C1084" s="595"/>
      <c r="D1084" s="475"/>
      <c r="E1084" s="481"/>
      <c r="F1084" s="636"/>
      <c r="G1084" s="467"/>
      <c r="H1084" s="467"/>
      <c r="I1084" s="481"/>
      <c r="J1084" s="346"/>
      <c r="K1084" s="347"/>
      <c r="L1084" s="595"/>
      <c r="M1084" s="595"/>
      <c r="N1084" s="622"/>
      <c r="O1084" s="477"/>
      <c r="P1084" s="477"/>
      <c r="Q1084" s="477"/>
      <c r="R1084" s="595"/>
      <c r="S1084" s="348"/>
      <c r="T1084" s="348">
        <f>IFERROR(VLOOKUP($S1084,TABLAS!$A$10:$B$14,2,FALSE),0)</f>
        <v>0</v>
      </c>
      <c r="U1084" s="477"/>
      <c r="V1084" s="524"/>
      <c r="W1084" s="524"/>
      <c r="X1084" s="526"/>
      <c r="Y1084" s="349"/>
      <c r="Z1084" s="349"/>
      <c r="AA1084" s="349"/>
      <c r="AB1084" s="349"/>
      <c r="AC1084" s="349"/>
      <c r="AD1084" s="349"/>
      <c r="AE1084" s="349"/>
      <c r="AF1084" s="349"/>
      <c r="AG1084" s="349"/>
      <c r="AH1084" s="349"/>
      <c r="AI1084" s="349"/>
      <c r="AJ1084" s="349"/>
      <c r="AK1084" s="349"/>
      <c r="AL1084" s="349" t="str">
        <f>IFERROR(VLOOKUP(AB1084,CONTROLES!$A$5:$Y$297,2,FALSE),"")</f>
        <v/>
      </c>
      <c r="AM1084" s="349"/>
      <c r="AN1084" s="349"/>
      <c r="AO1084" s="350" t="str">
        <f>IFERROR(VLOOKUP(Y1084,CONTROLES!$A$6:$Y$25,24,FALSE),"")</f>
        <v/>
      </c>
      <c r="AP1084" s="350" t="str">
        <f>IFERROR(VLOOKUP(Z1084,CONTROLES!$A$6:$Y$25,24,FALSE),"")</f>
        <v/>
      </c>
      <c r="AQ1084" s="350" t="str">
        <f>IFERROR(VLOOKUP(AA1084,CONTROLES!$A$6:$Y$25,24,FALSE),"")</f>
        <v/>
      </c>
      <c r="AR1084" s="350" t="str">
        <f>IFERROR(VLOOKUP(AB1084,CONTROLES!$A$6:$Y$25,24,FALSE),"")</f>
        <v/>
      </c>
      <c r="AS1084" s="349" t="str">
        <f>IFERROR(VLOOKUP(Y1084,CONTROLES!$A$6:$Y$25,5,FALSE),"")</f>
        <v/>
      </c>
      <c r="AT1084" s="349" t="str">
        <f>IFERROR(VLOOKUP(Z1084,CONTROLES!$A$6:$Y$25,5,FALSE),"")</f>
        <v/>
      </c>
      <c r="AU1084" s="349" t="str">
        <f>IFERROR(VLOOKUP(AA1084,CONTROLES!$A$6:$Y$25,5,FALSE),"")</f>
        <v/>
      </c>
      <c r="AV1084" s="349" t="str">
        <f>IFERROR(VLOOKUP(AB1084,CONTROLES!$A$6:$Y$25,5,FALSE),"")</f>
        <v/>
      </c>
      <c r="AW1084" s="351">
        <f t="shared" si="337"/>
        <v>0</v>
      </c>
      <c r="AX1084" s="351">
        <f t="shared" si="337"/>
        <v>0</v>
      </c>
      <c r="AY1084" s="529"/>
      <c r="AZ1084" s="460"/>
      <c r="BA1084" s="457"/>
      <c r="BB1084" s="458"/>
      <c r="BC1084" s="460"/>
      <c r="BD1084" s="462"/>
      <c r="BE1084" s="526"/>
      <c r="BF1084" s="619"/>
      <c r="BG1084" s="526"/>
      <c r="BH1084" s="492"/>
      <c r="BI1084" s="530"/>
      <c r="BJ1084" s="475"/>
      <c r="BK1084" s="475"/>
    </row>
    <row r="1085" spans="1:63" s="224" customFormat="1" ht="14.25" customHeight="1" x14ac:dyDescent="0.25">
      <c r="A1085" s="564"/>
      <c r="B1085" s="567"/>
      <c r="C1085" s="595"/>
      <c r="D1085" s="475"/>
      <c r="E1085" s="482"/>
      <c r="F1085" s="636"/>
      <c r="G1085" s="561"/>
      <c r="H1085" s="561"/>
      <c r="I1085" s="482"/>
      <c r="J1085" s="346"/>
      <c r="K1085" s="347"/>
      <c r="L1085" s="595"/>
      <c r="M1085" s="595"/>
      <c r="N1085" s="622"/>
      <c r="O1085" s="477"/>
      <c r="P1085" s="477"/>
      <c r="Q1085" s="477"/>
      <c r="R1085" s="595"/>
      <c r="S1085" s="348"/>
      <c r="T1085" s="348">
        <f>IFERROR(VLOOKUP($S1085,TABLAS!$A$10:$B$14,2,FALSE),0)</f>
        <v>0</v>
      </c>
      <c r="U1085" s="477"/>
      <c r="V1085" s="524"/>
      <c r="W1085" s="524"/>
      <c r="X1085" s="526"/>
      <c r="Y1085" s="349"/>
      <c r="Z1085" s="349"/>
      <c r="AA1085" s="349"/>
      <c r="AB1085" s="349"/>
      <c r="AC1085" s="349"/>
      <c r="AD1085" s="349"/>
      <c r="AE1085" s="349"/>
      <c r="AF1085" s="349"/>
      <c r="AG1085" s="349"/>
      <c r="AH1085" s="349"/>
      <c r="AI1085" s="349"/>
      <c r="AJ1085" s="349"/>
      <c r="AK1085" s="349"/>
      <c r="AL1085" s="349" t="str">
        <f>IFERROR(VLOOKUP(AB1085,CONTROLES!$A$5:$Y$297,2,FALSE),"")</f>
        <v/>
      </c>
      <c r="AM1085" s="349"/>
      <c r="AN1085" s="349"/>
      <c r="AO1085" s="350" t="str">
        <f>IFERROR(VLOOKUP(Y1085,CONTROLES!$A$6:$Y$25,24,FALSE),"")</f>
        <v/>
      </c>
      <c r="AP1085" s="350" t="str">
        <f>IFERROR(VLOOKUP(Z1085,CONTROLES!$A$6:$Y$25,24,FALSE),"")</f>
        <v/>
      </c>
      <c r="AQ1085" s="350" t="str">
        <f>IFERROR(VLOOKUP(AA1085,CONTROLES!$A$6:$Y$25,24,FALSE),"")</f>
        <v/>
      </c>
      <c r="AR1085" s="350" t="str">
        <f>IFERROR(VLOOKUP(AB1085,CONTROLES!$A$6:$Y$25,24,FALSE),"")</f>
        <v/>
      </c>
      <c r="AS1085" s="349" t="str">
        <f>IFERROR(VLOOKUP(Y1085,CONTROLES!$A$6:$Y$25,5,FALSE),"")</f>
        <v/>
      </c>
      <c r="AT1085" s="349" t="str">
        <f>IFERROR(VLOOKUP(Z1085,CONTROLES!$A$6:$Y$25,5,FALSE),"")</f>
        <v/>
      </c>
      <c r="AU1085" s="349" t="str">
        <f>IFERROR(VLOOKUP(AA1085,CONTROLES!$A$6:$Y$25,5,FALSE),"")</f>
        <v/>
      </c>
      <c r="AV1085" s="349" t="str">
        <f>IFERROR(VLOOKUP(AB1085,CONTROLES!$A$6:$Y$25,5,FALSE),"")</f>
        <v/>
      </c>
      <c r="AW1085" s="351">
        <f t="shared" si="337"/>
        <v>0</v>
      </c>
      <c r="AX1085" s="351">
        <f t="shared" si="337"/>
        <v>0</v>
      </c>
      <c r="AY1085" s="551"/>
      <c r="AZ1085" s="460"/>
      <c r="BA1085" s="552"/>
      <c r="BB1085" s="458"/>
      <c r="BC1085" s="460"/>
      <c r="BD1085" s="462"/>
      <c r="BE1085" s="526"/>
      <c r="BF1085" s="630"/>
      <c r="BG1085" s="526"/>
      <c r="BH1085" s="554"/>
      <c r="BI1085" s="530"/>
      <c r="BJ1085" s="475"/>
      <c r="BK1085" s="475"/>
    </row>
    <row r="1086" spans="1:63" s="224" customFormat="1" x14ac:dyDescent="0.25">
      <c r="A1086" s="564">
        <f>A1079+1</f>
        <v>154</v>
      </c>
      <c r="B1086" s="565" t="s">
        <v>1186</v>
      </c>
      <c r="C1086" s="595" t="s">
        <v>1126</v>
      </c>
      <c r="D1086" s="475" t="s">
        <v>1187</v>
      </c>
      <c r="E1086" s="476" t="s">
        <v>1188</v>
      </c>
      <c r="F1086" s="636" t="s">
        <v>170</v>
      </c>
      <c r="G1086" s="466" t="s">
        <v>1189</v>
      </c>
      <c r="H1086" s="466" t="s">
        <v>134</v>
      </c>
      <c r="I1086" s="476" t="s">
        <v>1141</v>
      </c>
      <c r="J1086" s="346">
        <v>1</v>
      </c>
      <c r="K1086" s="360" t="s">
        <v>1145</v>
      </c>
      <c r="L1086" s="595" t="s">
        <v>1190</v>
      </c>
      <c r="M1086" s="475" t="s">
        <v>199</v>
      </c>
      <c r="N1086" s="622" t="s">
        <v>1153</v>
      </c>
      <c r="O1086" s="477" t="s">
        <v>1161</v>
      </c>
      <c r="P1086" s="477" t="s">
        <v>1155</v>
      </c>
      <c r="Q1086" s="477"/>
      <c r="R1086" s="595" t="s">
        <v>297</v>
      </c>
      <c r="S1086" s="348" t="s">
        <v>164</v>
      </c>
      <c r="T1086" s="348">
        <f>IFERROR(VLOOKUP($S1086,TABLAS!$A$10:$B$14,2,FALSE),0)</f>
        <v>1</v>
      </c>
      <c r="U1086" s="477" t="s">
        <v>211</v>
      </c>
      <c r="V1086" s="524">
        <f>IFERROR(VLOOKUP($U1086,TABLAS!$A$2:$B$6,2,FALSE),0)</f>
        <v>2</v>
      </c>
      <c r="W1086" s="524" t="str">
        <f>MAX($T1086:$T1092)&amp;V1086</f>
        <v>12</v>
      </c>
      <c r="X1086" s="526" t="str">
        <f>IF(OR(W1086="11",W1086="12",W1086="21",W1086="22",W1086="31"),"BAJO",IF(OR(W1086="13",W1086="23",W1086="32",W1086="41"),"LEVE",IF(OR(W1086="14",W1086="15",W1086="24",W1086="33",W1086="43",W1086="42",W1086="52",W1086="51"),"MODERADO",IF(OR(W1086="25",W1086="34",W1086="35",W1086="44",W1086="45",W1086="53",W1086="54",W1086="55"),"IMPORTANTE"))))</f>
        <v>BAJO</v>
      </c>
      <c r="Y1086" s="349">
        <v>14</v>
      </c>
      <c r="Z1086" s="349"/>
      <c r="AA1086" s="349"/>
      <c r="AB1086" s="349"/>
      <c r="AC1086" s="349" t="str">
        <f>VLOOKUP(Y1086,CONTROLES!$A$6:$Y$35,2,FALSE)</f>
        <v>Manual de Funciones Analista SST</v>
      </c>
      <c r="AD1086" s="349"/>
      <c r="AE1086" s="349"/>
      <c r="AF1086" s="349"/>
      <c r="AG1086" s="349"/>
      <c r="AH1086" s="349"/>
      <c r="AI1086" s="349"/>
      <c r="AJ1086" s="349"/>
      <c r="AK1086" s="349"/>
      <c r="AL1086" s="349" t="str">
        <f>IFERROR(VLOOKUP(AB1086,CONTROLES!$A$5:$Y$297,2,FALSE),"")</f>
        <v/>
      </c>
      <c r="AM1086" s="349"/>
      <c r="AN1086" s="349"/>
      <c r="AO1086" s="350">
        <f>IFERROR(VLOOKUP(Y1086,CONTROLES!$A$6:$Y$25,24,FALSE),"")</f>
        <v>0.92500000000000004</v>
      </c>
      <c r="AP1086" s="350" t="str">
        <f>IFERROR(VLOOKUP(Z1086,CONTROLES!$A$6:$Y$25,24,FALSE),"")</f>
        <v/>
      </c>
      <c r="AQ1086" s="350" t="str">
        <f>IFERROR(VLOOKUP(AA1086,CONTROLES!$A$6:$Y$25,24,FALSE),"")</f>
        <v/>
      </c>
      <c r="AR1086" s="350" t="str">
        <f>IFERROR(VLOOKUP(AB1086,CONTROLES!$A$6:$Y$25,24,FALSE),"")</f>
        <v/>
      </c>
      <c r="AS1086" s="349" t="str">
        <f>IFERROR(VLOOKUP(Y1086,CONTROLES!$A$6:$Y$25,5,FALSE),"")</f>
        <v>Probabilidad</v>
      </c>
      <c r="AT1086" s="349" t="str">
        <f>IFERROR(VLOOKUP(Z1086,CONTROLES!$A$6:$Y$25,5,FALSE),"")</f>
        <v/>
      </c>
      <c r="AU1086" s="349" t="str">
        <f>IFERROR(VLOOKUP(AA1086,CONTROLES!$A$6:$Y$25,5,FALSE),"")</f>
        <v/>
      </c>
      <c r="AV1086" s="349" t="str">
        <f>IFERROR(VLOOKUP(AB1086,CONTROLES!$A$6:$Y$25,5,FALSE),"")</f>
        <v/>
      </c>
      <c r="AW1086" s="351">
        <f t="shared" si="337"/>
        <v>0.92500000000000004</v>
      </c>
      <c r="AX1086" s="351">
        <f t="shared" si="337"/>
        <v>0</v>
      </c>
      <c r="AY1086" s="528" t="str">
        <f>IF(MAX(AX1086:AX1092)&gt;MAX(BF1086:BF1092),"Consecuencia",IF(MAX(AX1086:AX1092)&gt;MAX(BF1086:BF1092),"Probabilidad",""))</f>
        <v/>
      </c>
      <c r="AZ1086" s="460">
        <f>IF(AY1086="Probabilidad",MAX(BF1086:BF1092),MAX(AX1086:AX1092))</f>
        <v>0</v>
      </c>
      <c r="BA1086" s="456" t="str" cm="1">
        <f t="array" ref="BA1086">IF(OR(AY1086="Consecuencia",AY1086="Probabilidad"),IF(AZ1086&lt;CONTROLES!$AA$16:$AB$16,IF(AND(AZ1086&gt;=CONTROLES!$AA$15,AZ1086&lt;CONTROLES!$AB$15),CONTROLES!$AC$15,IF(AND(AZ1086&gt;=CONTROLES!$AA$14,AZ1086&lt;CONTROLES!$AB$14),CONTROLES!$AC$14,IF(AND(AZ1086&gt;=CONTROLES!$AA$13,AZ1086&lt;CONTROLES!$AB$13),CONTROLES!$AC$13,IF(AND(AZ1086&gt;=CONTROLES!$AA$12,AZ1086&lt;=CONTROLES!$AB$12),CONTROLES!$AC$12))))),"")</f>
        <v/>
      </c>
      <c r="BB1086" s="458" t="s">
        <v>164</v>
      </c>
      <c r="BC1086" s="460">
        <f>VLOOKUP(BB1086,TABLAS!$A$10:$B$14,2,FALSE)</f>
        <v>1</v>
      </c>
      <c r="BD1086" s="462" t="s">
        <v>211</v>
      </c>
      <c r="BE1086" s="526">
        <f>VLOOKUP(BD1086,TABLAS!$A$2:$B$6,2,FALSE)</f>
        <v>2</v>
      </c>
      <c r="BF1086" s="618" t="str">
        <f>BC1086&amp;BE1086</f>
        <v>12</v>
      </c>
      <c r="BG1086" s="526" t="str">
        <f>IF(OR(BF1086="11",BF1086="12",BF1086="21",BF1086="22",BF1086="31"),"BAJO",IF(OR(BF1086="13",BF1086="23",BF1086="32",BF1086="41"),"LEVE",IF(OR(BF1086="14",BF1086="15",BF1086="24",BF1086="33",BF1086="43",BF1086="42",BF1086="52",BF1086="51"),"MODERADO",IF(OR(BF1086="25",BF1086="34",BF1086="35",BF1086="44",BF1086="45",BF1086="53",BF1086="54",BF1086="55"),"IMPORTANTE",""))))</f>
        <v>BAJO</v>
      </c>
      <c r="BH1086" s="491" t="s">
        <v>148</v>
      </c>
      <c r="BI1086" s="530" t="s">
        <v>189</v>
      </c>
      <c r="BJ1086" s="475" t="str">
        <f>IF(BH1086="SI","NO","SI")</f>
        <v>NO</v>
      </c>
      <c r="BK1086" s="475"/>
    </row>
    <row r="1087" spans="1:63" s="224" customFormat="1" x14ac:dyDescent="0.25">
      <c r="A1087" s="564"/>
      <c r="B1087" s="566"/>
      <c r="C1087" s="595"/>
      <c r="D1087" s="475"/>
      <c r="E1087" s="481"/>
      <c r="F1087" s="636"/>
      <c r="G1087" s="467"/>
      <c r="H1087" s="467"/>
      <c r="I1087" s="481"/>
      <c r="J1087" s="346">
        <v>2</v>
      </c>
      <c r="K1087" s="360" t="s">
        <v>1191</v>
      </c>
      <c r="L1087" s="595"/>
      <c r="M1087" s="475"/>
      <c r="N1087" s="622"/>
      <c r="O1087" s="477"/>
      <c r="P1087" s="477"/>
      <c r="Q1087" s="477"/>
      <c r="R1087" s="595"/>
      <c r="S1087" s="348" t="s">
        <v>164</v>
      </c>
      <c r="T1087" s="348">
        <f>IFERROR(VLOOKUP($S1087,TABLAS!$A$10:$B$14,2,FALSE),0)</f>
        <v>1</v>
      </c>
      <c r="U1087" s="477"/>
      <c r="V1087" s="524"/>
      <c r="W1087" s="524"/>
      <c r="X1087" s="526"/>
      <c r="Y1087" s="349">
        <v>3</v>
      </c>
      <c r="Z1087" s="349"/>
      <c r="AA1087" s="349"/>
      <c r="AB1087" s="349"/>
      <c r="AC1087" s="349" t="str">
        <f>VLOOKUP(Y1087,CONTROLES!$A$6:$Y$35,2,FALSE)</f>
        <v>Ejecución del plan de capacitaciones</v>
      </c>
      <c r="AD1087" s="349"/>
      <c r="AE1087" s="349"/>
      <c r="AF1087" s="349"/>
      <c r="AG1087" s="349"/>
      <c r="AH1087" s="349"/>
      <c r="AI1087" s="349"/>
      <c r="AJ1087" s="349"/>
      <c r="AK1087" s="349"/>
      <c r="AL1087" s="349" t="str">
        <f>IFERROR(VLOOKUP(AB1087,CONTROLES!$A$5:$Y$297,2,FALSE),"")</f>
        <v/>
      </c>
      <c r="AM1087" s="349"/>
      <c r="AN1087" s="349"/>
      <c r="AO1087" s="350">
        <f>IFERROR(VLOOKUP(Y1087,CONTROLES!$A$6:$Y$25,24,FALSE),"")</f>
        <v>0.78</v>
      </c>
      <c r="AP1087" s="350" t="str">
        <f>IFERROR(VLOOKUP(Z1087,CONTROLES!$A$6:$Y$25,24,FALSE),"")</f>
        <v/>
      </c>
      <c r="AQ1087" s="350" t="str">
        <f>IFERROR(VLOOKUP(AA1087,CONTROLES!$A$6:$Y$25,24,FALSE),"")</f>
        <v/>
      </c>
      <c r="AR1087" s="350" t="str">
        <f>IFERROR(VLOOKUP(AB1087,CONTROLES!$A$6:$Y$25,24,FALSE),"")</f>
        <v/>
      </c>
      <c r="AS1087" s="349" t="str">
        <f>IFERROR(VLOOKUP(Y1087,CONTROLES!$A$6:$Y$25,5,FALSE),"")</f>
        <v>Probabilidad</v>
      </c>
      <c r="AT1087" s="349" t="str">
        <f>IFERROR(VLOOKUP(Z1087,CONTROLES!$A$6:$Y$25,5,FALSE),"")</f>
        <v/>
      </c>
      <c r="AU1087" s="349" t="str">
        <f>IFERROR(VLOOKUP(AA1087,CONTROLES!$A$6:$Y$25,5,FALSE),"")</f>
        <v/>
      </c>
      <c r="AV1087" s="349" t="str">
        <f>IFERROR(VLOOKUP(AB1087,CONTROLES!$A$6:$Y$25,5,FALSE),"")</f>
        <v/>
      </c>
      <c r="AW1087" s="351">
        <f t="shared" si="337"/>
        <v>0.78</v>
      </c>
      <c r="AX1087" s="351">
        <f t="shared" si="337"/>
        <v>0</v>
      </c>
      <c r="AY1087" s="529"/>
      <c r="AZ1087" s="460"/>
      <c r="BA1087" s="457"/>
      <c r="BB1087" s="458"/>
      <c r="BC1087" s="460"/>
      <c r="BD1087" s="462"/>
      <c r="BE1087" s="526"/>
      <c r="BF1087" s="619"/>
      <c r="BG1087" s="526"/>
      <c r="BH1087" s="492"/>
      <c r="BI1087" s="530"/>
      <c r="BJ1087" s="475"/>
      <c r="BK1087" s="475"/>
    </row>
    <row r="1088" spans="1:63" s="224" customFormat="1" x14ac:dyDescent="0.25">
      <c r="A1088" s="564"/>
      <c r="B1088" s="566"/>
      <c r="C1088" s="595"/>
      <c r="D1088" s="475"/>
      <c r="E1088" s="481"/>
      <c r="F1088" s="636"/>
      <c r="G1088" s="467"/>
      <c r="H1088" s="467"/>
      <c r="I1088" s="481"/>
      <c r="J1088" s="346">
        <v>3</v>
      </c>
      <c r="K1088" s="360" t="s">
        <v>1135</v>
      </c>
      <c r="L1088" s="595"/>
      <c r="M1088" s="475"/>
      <c r="N1088" s="622"/>
      <c r="O1088" s="477"/>
      <c r="P1088" s="477"/>
      <c r="Q1088" s="477"/>
      <c r="R1088" s="595"/>
      <c r="S1088" s="348" t="s">
        <v>164</v>
      </c>
      <c r="T1088" s="348">
        <f>IFERROR(VLOOKUP($S1088,TABLAS!$A$10:$B$14,2,FALSE),0)</f>
        <v>1</v>
      </c>
      <c r="U1088" s="477"/>
      <c r="V1088" s="524"/>
      <c r="W1088" s="524"/>
      <c r="X1088" s="526"/>
      <c r="Y1088" s="349">
        <v>4</v>
      </c>
      <c r="Z1088" s="349"/>
      <c r="AA1088" s="349"/>
      <c r="AB1088" s="349"/>
      <c r="AC1088" s="349" t="str">
        <f>VLOOKUP(Y1088,CONTROLES!$A$6:$Y$35,2,FALSE)</f>
        <v xml:space="preserve">Elaboración y ejecución de presupuesto </v>
      </c>
      <c r="AD1088" s="349"/>
      <c r="AE1088" s="349"/>
      <c r="AF1088" s="349"/>
      <c r="AG1088" s="349"/>
      <c r="AH1088" s="349"/>
      <c r="AI1088" s="349"/>
      <c r="AJ1088" s="349"/>
      <c r="AK1088" s="349"/>
      <c r="AL1088" s="349" t="str">
        <f>IFERROR(VLOOKUP(AB1088,CONTROLES!$A$5:$Y$297,2,FALSE),"")</f>
        <v/>
      </c>
      <c r="AM1088" s="349"/>
      <c r="AN1088" s="349"/>
      <c r="AO1088" s="350">
        <f>IFERROR(VLOOKUP(Y1088,CONTROLES!$A$6:$Y$25,24,FALSE),"")</f>
        <v>0.71249999999999991</v>
      </c>
      <c r="AP1088" s="350" t="str">
        <f>IFERROR(VLOOKUP(Z1088,CONTROLES!$A$6:$Y$25,24,FALSE),"")</f>
        <v/>
      </c>
      <c r="AQ1088" s="350" t="str">
        <f>IFERROR(VLOOKUP(AA1088,CONTROLES!$A$6:$Y$25,24,FALSE),"")</f>
        <v/>
      </c>
      <c r="AR1088" s="350" t="str">
        <f>IFERROR(VLOOKUP(AB1088,CONTROLES!$A$6:$Y$25,24,FALSE),"")</f>
        <v/>
      </c>
      <c r="AS1088" s="349" t="str">
        <f>IFERROR(VLOOKUP(Y1088,CONTROLES!$A$6:$Y$25,5,FALSE),"")</f>
        <v>Probabilidad</v>
      </c>
      <c r="AT1088" s="349" t="str">
        <f>IFERROR(VLOOKUP(Z1088,CONTROLES!$A$6:$Y$25,5,FALSE),"")</f>
        <v/>
      </c>
      <c r="AU1088" s="349" t="str">
        <f>IFERROR(VLOOKUP(AA1088,CONTROLES!$A$6:$Y$25,5,FALSE),"")</f>
        <v/>
      </c>
      <c r="AV1088" s="349" t="str">
        <f>IFERROR(VLOOKUP(AB1088,CONTROLES!$A$6:$Y$25,5,FALSE),"")</f>
        <v/>
      </c>
      <c r="AW1088" s="351">
        <f t="shared" si="337"/>
        <v>0.71249999999999991</v>
      </c>
      <c r="AX1088" s="351">
        <f t="shared" si="337"/>
        <v>0</v>
      </c>
      <c r="AY1088" s="529"/>
      <c r="AZ1088" s="460"/>
      <c r="BA1088" s="457"/>
      <c r="BB1088" s="458"/>
      <c r="BC1088" s="460"/>
      <c r="BD1088" s="462"/>
      <c r="BE1088" s="526"/>
      <c r="BF1088" s="619"/>
      <c r="BG1088" s="526"/>
      <c r="BH1088" s="492"/>
      <c r="BI1088" s="530"/>
      <c r="BJ1088" s="475"/>
      <c r="BK1088" s="475"/>
    </row>
    <row r="1089" spans="1:63" s="224" customFormat="1" x14ac:dyDescent="0.25">
      <c r="A1089" s="564"/>
      <c r="B1089" s="566"/>
      <c r="C1089" s="595"/>
      <c r="D1089" s="475"/>
      <c r="E1089" s="481"/>
      <c r="F1089" s="636"/>
      <c r="G1089" s="467"/>
      <c r="H1089" s="467"/>
      <c r="I1089" s="481"/>
      <c r="J1089" s="346"/>
      <c r="K1089" s="347"/>
      <c r="L1089" s="595"/>
      <c r="M1089" s="475"/>
      <c r="N1089" s="622"/>
      <c r="O1089" s="477"/>
      <c r="P1089" s="477"/>
      <c r="Q1089" s="477"/>
      <c r="R1089" s="595"/>
      <c r="S1089" s="348"/>
      <c r="T1089" s="348">
        <f>IFERROR(VLOOKUP($S1089,TABLAS!$A$10:$B$14,2,FALSE),0)</f>
        <v>0</v>
      </c>
      <c r="U1089" s="477"/>
      <c r="V1089" s="524"/>
      <c r="W1089" s="524"/>
      <c r="X1089" s="526"/>
      <c r="Y1089" s="349"/>
      <c r="Z1089" s="349"/>
      <c r="AA1089" s="349"/>
      <c r="AB1089" s="349"/>
      <c r="AC1089" s="349"/>
      <c r="AD1089" s="349"/>
      <c r="AE1089" s="349"/>
      <c r="AF1089" s="349"/>
      <c r="AG1089" s="349"/>
      <c r="AH1089" s="349"/>
      <c r="AI1089" s="349"/>
      <c r="AJ1089" s="349"/>
      <c r="AK1089" s="349"/>
      <c r="AL1089" s="349" t="str">
        <f>IFERROR(VLOOKUP(AB1089,CONTROLES!$A$5:$Y$297,2,FALSE),"")</f>
        <v/>
      </c>
      <c r="AM1089" s="349"/>
      <c r="AN1089" s="349"/>
      <c r="AO1089" s="350" t="str">
        <f>IFERROR(VLOOKUP(Y1089,CONTROLES!$A$6:$Y$25,24,FALSE),"")</f>
        <v/>
      </c>
      <c r="AP1089" s="350" t="str">
        <f>IFERROR(VLOOKUP(Z1089,CONTROLES!$A$6:$Y$25,24,FALSE),"")</f>
        <v/>
      </c>
      <c r="AQ1089" s="350" t="str">
        <f>IFERROR(VLOOKUP(AA1089,CONTROLES!$A$6:$Y$25,24,FALSE),"")</f>
        <v/>
      </c>
      <c r="AR1089" s="350" t="str">
        <f>IFERROR(VLOOKUP(AB1089,CONTROLES!$A$6:$Y$25,24,FALSE),"")</f>
        <v/>
      </c>
      <c r="AS1089" s="349" t="str">
        <f>IFERROR(VLOOKUP(Y1089,CONTROLES!$A$6:$Y$25,5,FALSE),"")</f>
        <v/>
      </c>
      <c r="AT1089" s="349" t="str">
        <f>IFERROR(VLOOKUP(Z1089,CONTROLES!$A$6:$Y$25,5,FALSE),"")</f>
        <v/>
      </c>
      <c r="AU1089" s="349" t="str">
        <f>IFERROR(VLOOKUP(AA1089,CONTROLES!$A$6:$Y$25,5,FALSE),"")</f>
        <v/>
      </c>
      <c r="AV1089" s="349" t="str">
        <f>IFERROR(VLOOKUP(AB1089,CONTROLES!$A$6:$Y$25,5,FALSE),"")</f>
        <v/>
      </c>
      <c r="AW1089" s="351">
        <f t="shared" si="337"/>
        <v>0</v>
      </c>
      <c r="AX1089" s="351">
        <f t="shared" si="337"/>
        <v>0</v>
      </c>
      <c r="AY1089" s="529"/>
      <c r="AZ1089" s="460"/>
      <c r="BA1089" s="457"/>
      <c r="BB1089" s="458"/>
      <c r="BC1089" s="460"/>
      <c r="BD1089" s="462"/>
      <c r="BE1089" s="526"/>
      <c r="BF1089" s="619"/>
      <c r="BG1089" s="526"/>
      <c r="BH1089" s="492"/>
      <c r="BI1089" s="530"/>
      <c r="BJ1089" s="475"/>
      <c r="BK1089" s="475"/>
    </row>
    <row r="1090" spans="1:63" s="224" customFormat="1" x14ac:dyDescent="0.25">
      <c r="A1090" s="564"/>
      <c r="B1090" s="566"/>
      <c r="C1090" s="595"/>
      <c r="D1090" s="475"/>
      <c r="E1090" s="481"/>
      <c r="F1090" s="636"/>
      <c r="G1090" s="467"/>
      <c r="H1090" s="467"/>
      <c r="I1090" s="481"/>
      <c r="J1090" s="346"/>
      <c r="K1090" s="347"/>
      <c r="L1090" s="595"/>
      <c r="M1090" s="475"/>
      <c r="N1090" s="622"/>
      <c r="O1090" s="477"/>
      <c r="P1090" s="477"/>
      <c r="Q1090" s="477"/>
      <c r="R1090" s="595"/>
      <c r="S1090" s="348"/>
      <c r="T1090" s="348">
        <f>IFERROR(VLOOKUP($S1090,TABLAS!$A$10:$B$14,2,FALSE),0)</f>
        <v>0</v>
      </c>
      <c r="U1090" s="477"/>
      <c r="V1090" s="524"/>
      <c r="W1090" s="524"/>
      <c r="X1090" s="526"/>
      <c r="Y1090" s="349"/>
      <c r="Z1090" s="349"/>
      <c r="AA1090" s="349"/>
      <c r="AB1090" s="349"/>
      <c r="AC1090" s="349"/>
      <c r="AD1090" s="349"/>
      <c r="AE1090" s="349"/>
      <c r="AF1090" s="349"/>
      <c r="AG1090" s="349"/>
      <c r="AH1090" s="349"/>
      <c r="AI1090" s="349"/>
      <c r="AJ1090" s="349"/>
      <c r="AK1090" s="349"/>
      <c r="AL1090" s="349" t="str">
        <f>IFERROR(VLOOKUP(AB1090,CONTROLES!$A$5:$Y$297,2,FALSE),"")</f>
        <v/>
      </c>
      <c r="AM1090" s="349"/>
      <c r="AN1090" s="349"/>
      <c r="AO1090" s="350" t="str">
        <f>IFERROR(VLOOKUP(Y1090,CONTROLES!$A$6:$Y$25,24,FALSE),"")</f>
        <v/>
      </c>
      <c r="AP1090" s="350" t="str">
        <f>IFERROR(VLOOKUP(Z1090,CONTROLES!$A$6:$Y$25,24,FALSE),"")</f>
        <v/>
      </c>
      <c r="AQ1090" s="350" t="str">
        <f>IFERROR(VLOOKUP(AA1090,CONTROLES!$A$6:$Y$25,24,FALSE),"")</f>
        <v/>
      </c>
      <c r="AR1090" s="350" t="str">
        <f>IFERROR(VLOOKUP(AB1090,CONTROLES!$A$6:$Y$25,24,FALSE),"")</f>
        <v/>
      </c>
      <c r="AS1090" s="349" t="str">
        <f>IFERROR(VLOOKUP(Y1090,CONTROLES!$A$6:$Y$25,5,FALSE),"")</f>
        <v/>
      </c>
      <c r="AT1090" s="349" t="str">
        <f>IFERROR(VLOOKUP(Z1090,CONTROLES!$A$6:$Y$25,5,FALSE),"")</f>
        <v/>
      </c>
      <c r="AU1090" s="349" t="str">
        <f>IFERROR(VLOOKUP(AA1090,CONTROLES!$A$6:$Y$25,5,FALSE),"")</f>
        <v/>
      </c>
      <c r="AV1090" s="349" t="str">
        <f>IFERROR(VLOOKUP(AB1090,CONTROLES!$A$6:$Y$25,5,FALSE),"")</f>
        <v/>
      </c>
      <c r="AW1090" s="351">
        <f t="shared" si="337"/>
        <v>0</v>
      </c>
      <c r="AX1090" s="351">
        <f t="shared" si="337"/>
        <v>0</v>
      </c>
      <c r="AY1090" s="529"/>
      <c r="AZ1090" s="460"/>
      <c r="BA1090" s="457"/>
      <c r="BB1090" s="458"/>
      <c r="BC1090" s="460"/>
      <c r="BD1090" s="462"/>
      <c r="BE1090" s="526"/>
      <c r="BF1090" s="619"/>
      <c r="BG1090" s="526"/>
      <c r="BH1090" s="492"/>
      <c r="BI1090" s="530"/>
      <c r="BJ1090" s="475"/>
      <c r="BK1090" s="475"/>
    </row>
    <row r="1091" spans="1:63" s="224" customFormat="1" x14ac:dyDescent="0.25">
      <c r="A1091" s="564"/>
      <c r="B1091" s="566"/>
      <c r="C1091" s="595"/>
      <c r="D1091" s="475"/>
      <c r="E1091" s="481"/>
      <c r="F1091" s="636"/>
      <c r="G1091" s="467"/>
      <c r="H1091" s="467"/>
      <c r="I1091" s="481"/>
      <c r="J1091" s="346"/>
      <c r="K1091" s="347"/>
      <c r="L1091" s="595"/>
      <c r="M1091" s="475"/>
      <c r="N1091" s="622"/>
      <c r="O1091" s="477"/>
      <c r="P1091" s="477"/>
      <c r="Q1091" s="477"/>
      <c r="R1091" s="595"/>
      <c r="S1091" s="348"/>
      <c r="T1091" s="348">
        <f>IFERROR(VLOOKUP($S1091,TABLAS!$A$10:$B$14,2,FALSE),0)</f>
        <v>0</v>
      </c>
      <c r="U1091" s="477"/>
      <c r="V1091" s="524"/>
      <c r="W1091" s="524"/>
      <c r="X1091" s="526"/>
      <c r="Y1091" s="349"/>
      <c r="Z1091" s="349"/>
      <c r="AA1091" s="349"/>
      <c r="AB1091" s="349"/>
      <c r="AC1091" s="349"/>
      <c r="AD1091" s="349"/>
      <c r="AE1091" s="349"/>
      <c r="AF1091" s="349"/>
      <c r="AG1091" s="349"/>
      <c r="AH1091" s="349"/>
      <c r="AI1091" s="349"/>
      <c r="AJ1091" s="349"/>
      <c r="AK1091" s="349"/>
      <c r="AL1091" s="349" t="str">
        <f>IFERROR(VLOOKUP(AB1091,CONTROLES!$A$5:$Y$297,2,FALSE),"")</f>
        <v/>
      </c>
      <c r="AM1091" s="349"/>
      <c r="AN1091" s="349"/>
      <c r="AO1091" s="350" t="str">
        <f>IFERROR(VLOOKUP(Y1091,CONTROLES!$A$6:$Y$25,24,FALSE),"")</f>
        <v/>
      </c>
      <c r="AP1091" s="350" t="str">
        <f>IFERROR(VLOOKUP(Z1091,CONTROLES!$A$6:$Y$25,24,FALSE),"")</f>
        <v/>
      </c>
      <c r="AQ1091" s="350" t="str">
        <f>IFERROR(VLOOKUP(AA1091,CONTROLES!$A$6:$Y$25,24,FALSE),"")</f>
        <v/>
      </c>
      <c r="AR1091" s="350" t="str">
        <f>IFERROR(VLOOKUP(AB1091,CONTROLES!$A$6:$Y$25,24,FALSE),"")</f>
        <v/>
      </c>
      <c r="AS1091" s="349" t="str">
        <f>IFERROR(VLOOKUP(Y1091,CONTROLES!$A$6:$Y$25,5,FALSE),"")</f>
        <v/>
      </c>
      <c r="AT1091" s="349" t="str">
        <f>IFERROR(VLOOKUP(Z1091,CONTROLES!$A$6:$Y$25,5,FALSE),"")</f>
        <v/>
      </c>
      <c r="AU1091" s="349" t="str">
        <f>IFERROR(VLOOKUP(AA1091,CONTROLES!$A$6:$Y$25,5,FALSE),"")</f>
        <v/>
      </c>
      <c r="AV1091" s="349" t="str">
        <f>IFERROR(VLOOKUP(AB1091,CONTROLES!$A$6:$Y$25,5,FALSE),"")</f>
        <v/>
      </c>
      <c r="AW1091" s="351">
        <f t="shared" si="337"/>
        <v>0</v>
      </c>
      <c r="AX1091" s="351">
        <f t="shared" si="337"/>
        <v>0</v>
      </c>
      <c r="AY1091" s="529"/>
      <c r="AZ1091" s="460"/>
      <c r="BA1091" s="457"/>
      <c r="BB1091" s="458"/>
      <c r="BC1091" s="460"/>
      <c r="BD1091" s="462"/>
      <c r="BE1091" s="526"/>
      <c r="BF1091" s="619"/>
      <c r="BG1091" s="526"/>
      <c r="BH1091" s="492"/>
      <c r="BI1091" s="530"/>
      <c r="BJ1091" s="475"/>
      <c r="BK1091" s="475"/>
    </row>
    <row r="1092" spans="1:63" s="224" customFormat="1" ht="14.25" customHeight="1" x14ac:dyDescent="0.25">
      <c r="A1092" s="564"/>
      <c r="B1092" s="567"/>
      <c r="C1092" s="595"/>
      <c r="D1092" s="475"/>
      <c r="E1092" s="482"/>
      <c r="F1092" s="636"/>
      <c r="G1092" s="561"/>
      <c r="H1092" s="561"/>
      <c r="I1092" s="482"/>
      <c r="J1092" s="346"/>
      <c r="K1092" s="347"/>
      <c r="L1092" s="595"/>
      <c r="M1092" s="475"/>
      <c r="N1092" s="622"/>
      <c r="O1092" s="477"/>
      <c r="P1092" s="477"/>
      <c r="Q1092" s="477"/>
      <c r="R1092" s="595"/>
      <c r="S1092" s="348"/>
      <c r="T1092" s="348">
        <f>IFERROR(VLOOKUP($S1092,TABLAS!$A$10:$B$14,2,FALSE),0)</f>
        <v>0</v>
      </c>
      <c r="U1092" s="477"/>
      <c r="V1092" s="524"/>
      <c r="W1092" s="524"/>
      <c r="X1092" s="526"/>
      <c r="Y1092" s="349"/>
      <c r="Z1092" s="349"/>
      <c r="AA1092" s="349"/>
      <c r="AB1092" s="349"/>
      <c r="AC1092" s="349"/>
      <c r="AD1092" s="349"/>
      <c r="AE1092" s="349"/>
      <c r="AF1092" s="349"/>
      <c r="AG1092" s="349"/>
      <c r="AH1092" s="349"/>
      <c r="AI1092" s="349"/>
      <c r="AJ1092" s="349"/>
      <c r="AK1092" s="349"/>
      <c r="AL1092" s="349" t="str">
        <f>IFERROR(VLOOKUP(AB1092,CONTROLES!$A$5:$Y$297,2,FALSE),"")</f>
        <v/>
      </c>
      <c r="AM1092" s="349"/>
      <c r="AN1092" s="349"/>
      <c r="AO1092" s="350" t="str">
        <f>IFERROR(VLOOKUP(Y1092,CONTROLES!$A$6:$Y$25,24,FALSE),"")</f>
        <v/>
      </c>
      <c r="AP1092" s="350" t="str">
        <f>IFERROR(VLOOKUP(Z1092,CONTROLES!$A$6:$Y$25,24,FALSE),"")</f>
        <v/>
      </c>
      <c r="AQ1092" s="350" t="str">
        <f>IFERROR(VLOOKUP(AA1092,CONTROLES!$A$6:$Y$25,24,FALSE),"")</f>
        <v/>
      </c>
      <c r="AR1092" s="350" t="str">
        <f>IFERROR(VLOOKUP(AB1092,CONTROLES!$A$6:$Y$25,24,FALSE),"")</f>
        <v/>
      </c>
      <c r="AS1092" s="349" t="str">
        <f>IFERROR(VLOOKUP(Y1092,CONTROLES!$A$6:$Y$25,5,FALSE),"")</f>
        <v/>
      </c>
      <c r="AT1092" s="349" t="str">
        <f>IFERROR(VLOOKUP(Z1092,CONTROLES!$A$6:$Y$25,5,FALSE),"")</f>
        <v/>
      </c>
      <c r="AU1092" s="349" t="str">
        <f>IFERROR(VLOOKUP(AA1092,CONTROLES!$A$6:$Y$25,5,FALSE),"")</f>
        <v/>
      </c>
      <c r="AV1092" s="349" t="str">
        <f>IFERROR(VLOOKUP(AB1092,CONTROLES!$A$6:$Y$25,5,FALSE),"")</f>
        <v/>
      </c>
      <c r="AW1092" s="351">
        <f t="shared" si="337"/>
        <v>0</v>
      </c>
      <c r="AX1092" s="351">
        <f t="shared" si="337"/>
        <v>0</v>
      </c>
      <c r="AY1092" s="551"/>
      <c r="AZ1092" s="460"/>
      <c r="BA1092" s="552"/>
      <c r="BB1092" s="458"/>
      <c r="BC1092" s="460"/>
      <c r="BD1092" s="462"/>
      <c r="BE1092" s="526"/>
      <c r="BF1092" s="630"/>
      <c r="BG1092" s="526"/>
      <c r="BH1092" s="554"/>
      <c r="BI1092" s="530"/>
      <c r="BJ1092" s="475"/>
      <c r="BK1092" s="475"/>
    </row>
    <row r="1093" spans="1:63" s="224" customFormat="1" x14ac:dyDescent="0.25">
      <c r="A1093" s="564">
        <f>A1086+1</f>
        <v>155</v>
      </c>
      <c r="B1093" s="565" t="s">
        <v>1192</v>
      </c>
      <c r="C1093" s="595" t="s">
        <v>1126</v>
      </c>
      <c r="D1093" s="475" t="s">
        <v>1193</v>
      </c>
      <c r="E1093" s="476" t="s">
        <v>1194</v>
      </c>
      <c r="F1093" s="636" t="s">
        <v>132</v>
      </c>
      <c r="G1093" s="466" t="s">
        <v>133</v>
      </c>
      <c r="H1093" s="466" t="s">
        <v>134</v>
      </c>
      <c r="I1093" s="476" t="s">
        <v>1195</v>
      </c>
      <c r="J1093" s="346">
        <v>1</v>
      </c>
      <c r="K1093" s="360" t="s">
        <v>1196</v>
      </c>
      <c r="L1093" s="595" t="s">
        <v>1197</v>
      </c>
      <c r="M1093" s="595" t="s">
        <v>138</v>
      </c>
      <c r="N1093" s="622" t="s">
        <v>208</v>
      </c>
      <c r="O1093" s="477" t="s">
        <v>1198</v>
      </c>
      <c r="P1093" s="477" t="s">
        <v>1155</v>
      </c>
      <c r="Q1093" s="477"/>
      <c r="R1093" s="595" t="s">
        <v>243</v>
      </c>
      <c r="S1093" s="348" t="s">
        <v>155</v>
      </c>
      <c r="T1093" s="348">
        <f>IFERROR(VLOOKUP($S1093,TABLAS!$A$10:$B$14,2,FALSE),0)</f>
        <v>2</v>
      </c>
      <c r="U1093" s="477" t="s">
        <v>211</v>
      </c>
      <c r="V1093" s="524">
        <f>IFERROR(VLOOKUP($U1093,TABLAS!$A$2:$B$6,2,FALSE),0)</f>
        <v>2</v>
      </c>
      <c r="W1093" s="524" t="str">
        <f>MAX($T1093:$T1099)&amp;V1093</f>
        <v>32</v>
      </c>
      <c r="X1093" s="526" t="str">
        <f>IF(OR(W1093="11",W1093="12",W1093="21",W1093="22",W1093="31"),"BAJO",IF(OR(W1093="13",W1093="23",W1093="32",W1093="41"),"LEVE",IF(OR(W1093="14",W1093="15",W1093="24",W1093="33",W1093="43",W1093="42",W1093="52",W1093="51"),"MODERADO",IF(OR(W1093="25",W1093="34",W1093="35",W1093="44",W1093="45",W1093="53",W1093="54",W1093="55"),"IMPORTANTE"))))</f>
        <v>LEVE</v>
      </c>
      <c r="Y1093" s="349">
        <v>3</v>
      </c>
      <c r="Z1093" s="349"/>
      <c r="AA1093" s="349"/>
      <c r="AB1093" s="349"/>
      <c r="AC1093" s="349" t="str">
        <f>VLOOKUP(Y1093,CONTROLES!$A$6:$Y$35,2,FALSE)</f>
        <v>Ejecución del plan de capacitaciones</v>
      </c>
      <c r="AD1093" s="349"/>
      <c r="AE1093" s="349"/>
      <c r="AF1093" s="349"/>
      <c r="AG1093" s="349"/>
      <c r="AH1093" s="349"/>
      <c r="AI1093" s="349"/>
      <c r="AJ1093" s="349"/>
      <c r="AK1093" s="349"/>
      <c r="AL1093" s="349" t="str">
        <f>IFERROR(VLOOKUP(AB1093,CONTROLES!$A$5:$Y$297,2,FALSE),"")</f>
        <v/>
      </c>
      <c r="AM1093" s="349"/>
      <c r="AN1093" s="349"/>
      <c r="AO1093" s="350">
        <f>IFERROR(VLOOKUP(Y1093,CONTROLES!$A$6:$Y$25,24,FALSE),"")</f>
        <v>0.78</v>
      </c>
      <c r="AP1093" s="350" t="str">
        <f>IFERROR(VLOOKUP(Z1093,CONTROLES!$A$6:$Y$25,24,FALSE),"")</f>
        <v/>
      </c>
      <c r="AQ1093" s="350" t="str">
        <f>IFERROR(VLOOKUP(AA1093,CONTROLES!$A$6:$Y$25,24,FALSE),"")</f>
        <v/>
      </c>
      <c r="AR1093" s="350" t="str">
        <f>IFERROR(VLOOKUP(AB1093,CONTROLES!$A$6:$Y$25,24,FALSE),"")</f>
        <v/>
      </c>
      <c r="AS1093" s="349" t="str">
        <f>IFERROR(VLOOKUP(Y1093,CONTROLES!$A$6:$Y$25,5,FALSE),"")</f>
        <v>Probabilidad</v>
      </c>
      <c r="AT1093" s="349" t="str">
        <f>IFERROR(VLOOKUP(Z1093,CONTROLES!$A$6:$Y$25,5,FALSE),"")</f>
        <v/>
      </c>
      <c r="AU1093" s="349" t="str">
        <f>IFERROR(VLOOKUP(AA1093,CONTROLES!$A$6:$Y$25,5,FALSE),"")</f>
        <v/>
      </c>
      <c r="AV1093" s="349" t="str">
        <f>IFERROR(VLOOKUP(AB1093,CONTROLES!$A$6:$Y$25,5,FALSE),"")</f>
        <v/>
      </c>
      <c r="AW1093" s="351">
        <f t="shared" si="337"/>
        <v>0.78</v>
      </c>
      <c r="AX1093" s="351">
        <f t="shared" si="337"/>
        <v>0</v>
      </c>
      <c r="AY1093" s="528" t="str">
        <f>IF(MAX(AX1093:AX1099)&gt;MAX(BF1093:BF1099),"Consecuencia",IF(MAX(AX1093:AX1099)&gt;MAX(BF1093:BF1099),"Probabilidad",""))</f>
        <v/>
      </c>
      <c r="AZ1093" s="460">
        <f>IF(AY1093="Probabilidad",MAX(BF1093:BF1099),MAX(AX1093:AX1099))</f>
        <v>0</v>
      </c>
      <c r="BA1093" s="456" t="str" cm="1">
        <f t="array" ref="BA1093">IF(OR(AY1093="Consecuencia",AY1093="Probabilidad"),IF(AZ1093&lt;CONTROLES!$AA$16:$AB$16,IF(AND(AZ1093&gt;=CONTROLES!$AA$15,AZ1093&lt;CONTROLES!$AB$15),CONTROLES!$AC$15,IF(AND(AZ1093&gt;=CONTROLES!$AA$14,AZ1093&lt;CONTROLES!$AB$14),CONTROLES!$AC$14,IF(AND(AZ1093&gt;=CONTROLES!$AA$13,AZ1093&lt;CONTROLES!$AB$13),CONTROLES!$AC$13,IF(AND(AZ1093&gt;=CONTROLES!$AA$12,AZ1093&lt;=CONTROLES!$AB$12),CONTROLES!$AC$12))))),"")</f>
        <v/>
      </c>
      <c r="BB1093" s="458" t="s">
        <v>155</v>
      </c>
      <c r="BC1093" s="460">
        <f>VLOOKUP(BB1093,TABLAS!$A$10:$B$14,2,FALSE)</f>
        <v>2</v>
      </c>
      <c r="BD1093" s="462" t="s">
        <v>145</v>
      </c>
      <c r="BE1093" s="526">
        <f>VLOOKUP(BD1093,TABLAS!$A$2:$B$6,2,FALSE)</f>
        <v>3</v>
      </c>
      <c r="BF1093" s="618" t="str">
        <f>BC1093&amp;BE1093</f>
        <v>23</v>
      </c>
      <c r="BG1093" s="526" t="str">
        <f>IF(OR(BF1093="11",BF1093="12",BF1093="21",BF1093="22",BF1093="31"),"BAJO",IF(OR(BF1093="13",BF1093="23",BF1093="32",BF1093="41"),"LEVE",IF(OR(BF1093="14",BF1093="15",BF1093="24",BF1093="33",BF1093="43",BF1093="42",BF1093="52",BF1093="51"),"MODERADO",IF(OR(BF1093="25",BF1093="34",BF1093="35",BF1093="44",BF1093="45",BF1093="53",BF1093="54",BF1093="55"),"IMPORTANTE",""))))</f>
        <v>LEVE</v>
      </c>
      <c r="BH1093" s="491" t="s">
        <v>148</v>
      </c>
      <c r="BI1093" s="530" t="s">
        <v>189</v>
      </c>
      <c r="BJ1093" s="475" t="str">
        <f>IF(BH1093="SI","NO","SI")</f>
        <v>NO</v>
      </c>
      <c r="BK1093" s="475"/>
    </row>
    <row r="1094" spans="1:63" s="224" customFormat="1" x14ac:dyDescent="0.25">
      <c r="A1094" s="564"/>
      <c r="B1094" s="566"/>
      <c r="C1094" s="595"/>
      <c r="D1094" s="475"/>
      <c r="E1094" s="481"/>
      <c r="F1094" s="636"/>
      <c r="G1094" s="467"/>
      <c r="H1094" s="467"/>
      <c r="I1094" s="481"/>
      <c r="J1094" s="346">
        <v>2</v>
      </c>
      <c r="K1094" s="360" t="s">
        <v>1185</v>
      </c>
      <c r="L1094" s="595"/>
      <c r="M1094" s="595"/>
      <c r="N1094" s="622"/>
      <c r="O1094" s="477"/>
      <c r="P1094" s="477"/>
      <c r="Q1094" s="477"/>
      <c r="R1094" s="595"/>
      <c r="S1094" s="348" t="s">
        <v>146</v>
      </c>
      <c r="T1094" s="348">
        <f>IFERROR(VLOOKUP($S1094,TABLAS!$A$10:$B$14,2,FALSE),0)</f>
        <v>3</v>
      </c>
      <c r="U1094" s="477"/>
      <c r="V1094" s="524"/>
      <c r="W1094" s="524"/>
      <c r="X1094" s="526"/>
      <c r="Y1094" s="349">
        <v>3</v>
      </c>
      <c r="Z1094" s="349"/>
      <c r="AA1094" s="349"/>
      <c r="AB1094" s="349"/>
      <c r="AC1094" s="349" t="str">
        <f>VLOOKUP(Y1094,CONTROLES!$A$6:$Y$35,2,FALSE)</f>
        <v>Ejecución del plan de capacitaciones</v>
      </c>
      <c r="AD1094" s="349"/>
      <c r="AE1094" s="349"/>
      <c r="AF1094" s="349"/>
      <c r="AG1094" s="349"/>
      <c r="AH1094" s="349"/>
      <c r="AI1094" s="349"/>
      <c r="AJ1094" s="349"/>
      <c r="AK1094" s="349"/>
      <c r="AL1094" s="349" t="str">
        <f>IFERROR(VLOOKUP(AB1094,CONTROLES!$A$5:$Y$297,2,FALSE),"")</f>
        <v/>
      </c>
      <c r="AM1094" s="349"/>
      <c r="AN1094" s="349"/>
      <c r="AO1094" s="350">
        <f>IFERROR(VLOOKUP(Y1094,CONTROLES!$A$6:$Y$25,24,FALSE),"")</f>
        <v>0.78</v>
      </c>
      <c r="AP1094" s="350" t="str">
        <f>IFERROR(VLOOKUP(Z1094,CONTROLES!$A$6:$Y$25,24,FALSE),"")</f>
        <v/>
      </c>
      <c r="AQ1094" s="350" t="str">
        <f>IFERROR(VLOOKUP(AA1094,CONTROLES!$A$6:$Y$25,24,FALSE),"")</f>
        <v/>
      </c>
      <c r="AR1094" s="350" t="str">
        <f>IFERROR(VLOOKUP(AB1094,CONTROLES!$A$6:$Y$25,24,FALSE),"")</f>
        <v/>
      </c>
      <c r="AS1094" s="349" t="str">
        <f>IFERROR(VLOOKUP(Y1094,CONTROLES!$A$6:$Y$25,5,FALSE),"")</f>
        <v>Probabilidad</v>
      </c>
      <c r="AT1094" s="349" t="str">
        <f>IFERROR(VLOOKUP(Z1094,CONTROLES!$A$6:$Y$25,5,FALSE),"")</f>
        <v/>
      </c>
      <c r="AU1094" s="349" t="str">
        <f>IFERROR(VLOOKUP(AA1094,CONTROLES!$A$6:$Y$25,5,FALSE),"")</f>
        <v/>
      </c>
      <c r="AV1094" s="349" t="str">
        <f>IFERROR(VLOOKUP(AB1094,CONTROLES!$A$6:$Y$25,5,FALSE),"")</f>
        <v/>
      </c>
      <c r="AW1094" s="351">
        <f t="shared" si="337"/>
        <v>0.78</v>
      </c>
      <c r="AX1094" s="351">
        <f t="shared" si="337"/>
        <v>0</v>
      </c>
      <c r="AY1094" s="529"/>
      <c r="AZ1094" s="460"/>
      <c r="BA1094" s="457"/>
      <c r="BB1094" s="458"/>
      <c r="BC1094" s="460"/>
      <c r="BD1094" s="462"/>
      <c r="BE1094" s="526"/>
      <c r="BF1094" s="619"/>
      <c r="BG1094" s="526"/>
      <c r="BH1094" s="492"/>
      <c r="BI1094" s="530"/>
      <c r="BJ1094" s="475"/>
      <c r="BK1094" s="475"/>
    </row>
    <row r="1095" spans="1:63" s="224" customFormat="1" x14ac:dyDescent="0.25">
      <c r="A1095" s="564"/>
      <c r="B1095" s="566"/>
      <c r="C1095" s="595"/>
      <c r="D1095" s="475"/>
      <c r="E1095" s="481"/>
      <c r="F1095" s="636"/>
      <c r="G1095" s="467"/>
      <c r="H1095" s="467"/>
      <c r="I1095" s="481"/>
      <c r="J1095" s="346">
        <v>3</v>
      </c>
      <c r="K1095" s="360" t="s">
        <v>1199</v>
      </c>
      <c r="L1095" s="595"/>
      <c r="M1095" s="595"/>
      <c r="N1095" s="622"/>
      <c r="O1095" s="477"/>
      <c r="P1095" s="477"/>
      <c r="Q1095" s="477"/>
      <c r="R1095" s="595"/>
      <c r="S1095" s="348" t="s">
        <v>155</v>
      </c>
      <c r="T1095" s="348">
        <f>IFERROR(VLOOKUP($S1095,TABLAS!$A$10:$B$14,2,FALSE),0)</f>
        <v>2</v>
      </c>
      <c r="U1095" s="477"/>
      <c r="V1095" s="524"/>
      <c r="W1095" s="524"/>
      <c r="X1095" s="526"/>
      <c r="Y1095" s="349">
        <v>19</v>
      </c>
      <c r="Z1095" s="349"/>
      <c r="AA1095" s="349"/>
      <c r="AB1095" s="349"/>
      <c r="AC1095" s="349" t="str">
        <f>VLOOKUP(Y1095,CONTROLES!$A$6:$Y$35,2,FALSE)</f>
        <v>Monitoreo en el soporte y formulario de permisos en workmanager</v>
      </c>
      <c r="AD1095" s="349"/>
      <c r="AE1095" s="349"/>
      <c r="AF1095" s="349"/>
      <c r="AG1095" s="349"/>
      <c r="AH1095" s="349"/>
      <c r="AI1095" s="349"/>
      <c r="AJ1095" s="349"/>
      <c r="AK1095" s="349"/>
      <c r="AL1095" s="349" t="str">
        <f>IFERROR(VLOOKUP(AB1095,CONTROLES!$A$5:$Y$297,2,FALSE),"")</f>
        <v/>
      </c>
      <c r="AM1095" s="349"/>
      <c r="AN1095" s="349"/>
      <c r="AO1095" s="350">
        <f>IFERROR(VLOOKUP(Y1095,CONTROLES!$A$6:$Y$25,24,FALSE),"")</f>
        <v>0.96250000000000013</v>
      </c>
      <c r="AP1095" s="350" t="str">
        <f>IFERROR(VLOOKUP(Z1095,CONTROLES!$A$6:$Y$25,24,FALSE),"")</f>
        <v/>
      </c>
      <c r="AQ1095" s="350" t="str">
        <f>IFERROR(VLOOKUP(AA1095,CONTROLES!$A$6:$Y$25,24,FALSE),"")</f>
        <v/>
      </c>
      <c r="AR1095" s="350" t="str">
        <f>IFERROR(VLOOKUP(AB1095,CONTROLES!$A$6:$Y$25,24,FALSE),"")</f>
        <v/>
      </c>
      <c r="AS1095" s="349" t="str">
        <f>IFERROR(VLOOKUP(Y1095,CONTROLES!$A$6:$Y$25,5,FALSE),"")</f>
        <v>Probabilidad</v>
      </c>
      <c r="AT1095" s="349" t="str">
        <f>IFERROR(VLOOKUP(Z1095,CONTROLES!$A$6:$Y$25,5,FALSE),"")</f>
        <v/>
      </c>
      <c r="AU1095" s="349" t="str">
        <f>IFERROR(VLOOKUP(AA1095,CONTROLES!$A$6:$Y$25,5,FALSE),"")</f>
        <v/>
      </c>
      <c r="AV1095" s="349" t="str">
        <f>IFERROR(VLOOKUP(AB1095,CONTROLES!$A$6:$Y$25,5,FALSE),"")</f>
        <v/>
      </c>
      <c r="AW1095" s="351">
        <f t="shared" si="337"/>
        <v>0.96250000000000013</v>
      </c>
      <c r="AX1095" s="351">
        <f t="shared" si="337"/>
        <v>0</v>
      </c>
      <c r="AY1095" s="529"/>
      <c r="AZ1095" s="460"/>
      <c r="BA1095" s="457"/>
      <c r="BB1095" s="458"/>
      <c r="BC1095" s="460"/>
      <c r="BD1095" s="462"/>
      <c r="BE1095" s="526"/>
      <c r="BF1095" s="619"/>
      <c r="BG1095" s="526"/>
      <c r="BH1095" s="492"/>
      <c r="BI1095" s="530"/>
      <c r="BJ1095" s="475"/>
      <c r="BK1095" s="475"/>
    </row>
    <row r="1096" spans="1:63" s="224" customFormat="1" x14ac:dyDescent="0.25">
      <c r="A1096" s="564"/>
      <c r="B1096" s="566"/>
      <c r="C1096" s="595"/>
      <c r="D1096" s="475"/>
      <c r="E1096" s="481"/>
      <c r="F1096" s="636"/>
      <c r="G1096" s="467"/>
      <c r="H1096" s="467"/>
      <c r="I1096" s="481"/>
      <c r="J1096" s="346"/>
      <c r="K1096" s="360"/>
      <c r="L1096" s="595"/>
      <c r="M1096" s="595"/>
      <c r="N1096" s="622"/>
      <c r="O1096" s="477"/>
      <c r="P1096" s="477"/>
      <c r="Q1096" s="477"/>
      <c r="R1096" s="595"/>
      <c r="S1096" s="348"/>
      <c r="T1096" s="348">
        <f>IFERROR(VLOOKUP($S1096,TABLAS!$A$10:$B$14,2,FALSE),0)</f>
        <v>0</v>
      </c>
      <c r="U1096" s="477"/>
      <c r="V1096" s="524"/>
      <c r="W1096" s="524"/>
      <c r="X1096" s="526"/>
      <c r="Y1096" s="349"/>
      <c r="Z1096" s="349"/>
      <c r="AA1096" s="349"/>
      <c r="AB1096" s="349"/>
      <c r="AC1096" s="349"/>
      <c r="AD1096" s="349"/>
      <c r="AE1096" s="349"/>
      <c r="AF1096" s="349"/>
      <c r="AG1096" s="349"/>
      <c r="AH1096" s="349"/>
      <c r="AI1096" s="349"/>
      <c r="AJ1096" s="349"/>
      <c r="AK1096" s="349"/>
      <c r="AL1096" s="349" t="str">
        <f>IFERROR(VLOOKUP(AB1096,CONTROLES!$A$5:$Y$297,2,FALSE),"")</f>
        <v/>
      </c>
      <c r="AM1096" s="349"/>
      <c r="AN1096" s="349"/>
      <c r="AO1096" s="350" t="str">
        <f>IFERROR(VLOOKUP(Y1096,CONTROLES!$A$6:$Y$25,24,FALSE),"")</f>
        <v/>
      </c>
      <c r="AP1096" s="350" t="str">
        <f>IFERROR(VLOOKUP(Z1096,CONTROLES!$A$6:$Y$25,24,FALSE),"")</f>
        <v/>
      </c>
      <c r="AQ1096" s="350" t="str">
        <f>IFERROR(VLOOKUP(AA1096,CONTROLES!$A$6:$Y$25,24,FALSE),"")</f>
        <v/>
      </c>
      <c r="AR1096" s="350" t="str">
        <f>IFERROR(VLOOKUP(AB1096,CONTROLES!$A$6:$Y$25,24,FALSE),"")</f>
        <v/>
      </c>
      <c r="AS1096" s="349" t="str">
        <f>IFERROR(VLOOKUP(Y1096,CONTROLES!$A$6:$Y$25,5,FALSE),"")</f>
        <v/>
      </c>
      <c r="AT1096" s="349" t="str">
        <f>IFERROR(VLOOKUP(Z1096,CONTROLES!$A$6:$Y$25,5,FALSE),"")</f>
        <v/>
      </c>
      <c r="AU1096" s="349" t="str">
        <f>IFERROR(VLOOKUP(AA1096,CONTROLES!$A$6:$Y$25,5,FALSE),"")</f>
        <v/>
      </c>
      <c r="AV1096" s="349" t="str">
        <f>IFERROR(VLOOKUP(AB1096,CONTROLES!$A$6:$Y$25,5,FALSE),"")</f>
        <v/>
      </c>
      <c r="AW1096" s="351">
        <f t="shared" si="337"/>
        <v>0</v>
      </c>
      <c r="AX1096" s="351">
        <f t="shared" si="337"/>
        <v>0</v>
      </c>
      <c r="AY1096" s="529"/>
      <c r="AZ1096" s="460"/>
      <c r="BA1096" s="457"/>
      <c r="BB1096" s="458"/>
      <c r="BC1096" s="460"/>
      <c r="BD1096" s="462"/>
      <c r="BE1096" s="526"/>
      <c r="BF1096" s="619"/>
      <c r="BG1096" s="526"/>
      <c r="BH1096" s="492"/>
      <c r="BI1096" s="530"/>
      <c r="BJ1096" s="475"/>
      <c r="BK1096" s="475"/>
    </row>
    <row r="1097" spans="1:63" s="224" customFormat="1" x14ac:dyDescent="0.25">
      <c r="A1097" s="564"/>
      <c r="B1097" s="566"/>
      <c r="C1097" s="595"/>
      <c r="D1097" s="475"/>
      <c r="E1097" s="481"/>
      <c r="F1097" s="636"/>
      <c r="G1097" s="467"/>
      <c r="H1097" s="467"/>
      <c r="I1097" s="481"/>
      <c r="J1097" s="346"/>
      <c r="K1097" s="360"/>
      <c r="L1097" s="595"/>
      <c r="M1097" s="595"/>
      <c r="N1097" s="622"/>
      <c r="O1097" s="477"/>
      <c r="P1097" s="477"/>
      <c r="Q1097" s="477"/>
      <c r="R1097" s="595"/>
      <c r="S1097" s="348"/>
      <c r="T1097" s="348">
        <f>IFERROR(VLOOKUP($S1097,TABLAS!$A$10:$B$14,2,FALSE),0)</f>
        <v>0</v>
      </c>
      <c r="U1097" s="477"/>
      <c r="V1097" s="524"/>
      <c r="W1097" s="524"/>
      <c r="X1097" s="526"/>
      <c r="Y1097" s="349"/>
      <c r="Z1097" s="349"/>
      <c r="AA1097" s="349"/>
      <c r="AB1097" s="349"/>
      <c r="AC1097" s="349"/>
      <c r="AD1097" s="349"/>
      <c r="AE1097" s="349"/>
      <c r="AF1097" s="349"/>
      <c r="AG1097" s="349"/>
      <c r="AH1097" s="349"/>
      <c r="AI1097" s="349"/>
      <c r="AJ1097" s="349"/>
      <c r="AK1097" s="349"/>
      <c r="AL1097" s="349" t="str">
        <f>IFERROR(VLOOKUP(AB1097,CONTROLES!$A$5:$Y$297,2,FALSE),"")</f>
        <v/>
      </c>
      <c r="AM1097" s="349"/>
      <c r="AN1097" s="349"/>
      <c r="AO1097" s="350" t="str">
        <f>IFERROR(VLOOKUP(Y1097,CONTROLES!$A$6:$Y$25,24,FALSE),"")</f>
        <v/>
      </c>
      <c r="AP1097" s="350" t="str">
        <f>IFERROR(VLOOKUP(Z1097,CONTROLES!$A$6:$Y$25,24,FALSE),"")</f>
        <v/>
      </c>
      <c r="AQ1097" s="350" t="str">
        <f>IFERROR(VLOOKUP(AA1097,CONTROLES!$A$6:$Y$25,24,FALSE),"")</f>
        <v/>
      </c>
      <c r="AR1097" s="350" t="str">
        <f>IFERROR(VLOOKUP(AB1097,CONTROLES!$A$6:$Y$25,24,FALSE),"")</f>
        <v/>
      </c>
      <c r="AS1097" s="349" t="str">
        <f>IFERROR(VLOOKUP(Y1097,CONTROLES!$A$6:$Y$25,5,FALSE),"")</f>
        <v/>
      </c>
      <c r="AT1097" s="349" t="str">
        <f>IFERROR(VLOOKUP(Z1097,CONTROLES!$A$6:$Y$25,5,FALSE),"")</f>
        <v/>
      </c>
      <c r="AU1097" s="349" t="str">
        <f>IFERROR(VLOOKUP(AA1097,CONTROLES!$A$6:$Y$25,5,FALSE),"")</f>
        <v/>
      </c>
      <c r="AV1097" s="349" t="str">
        <f>IFERROR(VLOOKUP(AB1097,CONTROLES!$A$6:$Y$25,5,FALSE),"")</f>
        <v/>
      </c>
      <c r="AW1097" s="351">
        <f t="shared" si="337"/>
        <v>0</v>
      </c>
      <c r="AX1097" s="351">
        <f t="shared" si="337"/>
        <v>0</v>
      </c>
      <c r="AY1097" s="529"/>
      <c r="AZ1097" s="460"/>
      <c r="BA1097" s="457"/>
      <c r="BB1097" s="458"/>
      <c r="BC1097" s="460"/>
      <c r="BD1097" s="462"/>
      <c r="BE1097" s="526"/>
      <c r="BF1097" s="619"/>
      <c r="BG1097" s="526"/>
      <c r="BH1097" s="492"/>
      <c r="BI1097" s="530"/>
      <c r="BJ1097" s="475"/>
      <c r="BK1097" s="475"/>
    </row>
    <row r="1098" spans="1:63" s="224" customFormat="1" x14ac:dyDescent="0.25">
      <c r="A1098" s="564"/>
      <c r="B1098" s="566"/>
      <c r="C1098" s="595"/>
      <c r="D1098" s="475"/>
      <c r="E1098" s="481"/>
      <c r="F1098" s="636"/>
      <c r="G1098" s="467"/>
      <c r="H1098" s="467"/>
      <c r="I1098" s="481"/>
      <c r="J1098" s="346"/>
      <c r="K1098" s="360"/>
      <c r="L1098" s="595"/>
      <c r="M1098" s="595"/>
      <c r="N1098" s="622"/>
      <c r="O1098" s="477"/>
      <c r="P1098" s="477"/>
      <c r="Q1098" s="477"/>
      <c r="R1098" s="595"/>
      <c r="S1098" s="348"/>
      <c r="T1098" s="348">
        <f>IFERROR(VLOOKUP($S1098,TABLAS!$A$10:$B$14,2,FALSE),0)</f>
        <v>0</v>
      </c>
      <c r="U1098" s="477"/>
      <c r="V1098" s="524"/>
      <c r="W1098" s="524"/>
      <c r="X1098" s="526"/>
      <c r="Y1098" s="349"/>
      <c r="Z1098" s="349"/>
      <c r="AA1098" s="349"/>
      <c r="AB1098" s="349"/>
      <c r="AC1098" s="349"/>
      <c r="AD1098" s="349"/>
      <c r="AE1098" s="349"/>
      <c r="AF1098" s="349"/>
      <c r="AG1098" s="349"/>
      <c r="AH1098" s="349"/>
      <c r="AI1098" s="349"/>
      <c r="AJ1098" s="349"/>
      <c r="AK1098" s="349"/>
      <c r="AL1098" s="349" t="str">
        <f>IFERROR(VLOOKUP(AB1098,CONTROLES!$A$5:$Y$297,2,FALSE),"")</f>
        <v/>
      </c>
      <c r="AM1098" s="349"/>
      <c r="AN1098" s="349"/>
      <c r="AO1098" s="350" t="str">
        <f>IFERROR(VLOOKUP(Y1098,CONTROLES!$A$6:$Y$25,24,FALSE),"")</f>
        <v/>
      </c>
      <c r="AP1098" s="350" t="str">
        <f>IFERROR(VLOOKUP(Z1098,CONTROLES!$A$6:$Y$25,24,FALSE),"")</f>
        <v/>
      </c>
      <c r="AQ1098" s="350" t="str">
        <f>IFERROR(VLOOKUP(AA1098,CONTROLES!$A$6:$Y$25,24,FALSE),"")</f>
        <v/>
      </c>
      <c r="AR1098" s="350" t="str">
        <f>IFERROR(VLOOKUP(AB1098,CONTROLES!$A$6:$Y$25,24,FALSE),"")</f>
        <v/>
      </c>
      <c r="AS1098" s="349" t="str">
        <f>IFERROR(VLOOKUP(Y1098,CONTROLES!$A$6:$Y$25,5,FALSE),"")</f>
        <v/>
      </c>
      <c r="AT1098" s="349" t="str">
        <f>IFERROR(VLOOKUP(Z1098,CONTROLES!$A$6:$Y$25,5,FALSE),"")</f>
        <v/>
      </c>
      <c r="AU1098" s="349" t="str">
        <f>IFERROR(VLOOKUP(AA1098,CONTROLES!$A$6:$Y$25,5,FALSE),"")</f>
        <v/>
      </c>
      <c r="AV1098" s="349" t="str">
        <f>IFERROR(VLOOKUP(AB1098,CONTROLES!$A$6:$Y$25,5,FALSE),"")</f>
        <v/>
      </c>
      <c r="AW1098" s="351">
        <f t="shared" si="337"/>
        <v>0</v>
      </c>
      <c r="AX1098" s="351">
        <f t="shared" si="337"/>
        <v>0</v>
      </c>
      <c r="AY1098" s="529"/>
      <c r="AZ1098" s="460"/>
      <c r="BA1098" s="457"/>
      <c r="BB1098" s="458"/>
      <c r="BC1098" s="460"/>
      <c r="BD1098" s="462"/>
      <c r="BE1098" s="526"/>
      <c r="BF1098" s="619"/>
      <c r="BG1098" s="526"/>
      <c r="BH1098" s="492"/>
      <c r="BI1098" s="530"/>
      <c r="BJ1098" s="475"/>
      <c r="BK1098" s="475"/>
    </row>
    <row r="1099" spans="1:63" s="224" customFormat="1" x14ac:dyDescent="0.25">
      <c r="A1099" s="564"/>
      <c r="B1099" s="567"/>
      <c r="C1099" s="595"/>
      <c r="D1099" s="475"/>
      <c r="E1099" s="482"/>
      <c r="F1099" s="636"/>
      <c r="G1099" s="561"/>
      <c r="H1099" s="561"/>
      <c r="I1099" s="482"/>
      <c r="J1099" s="346"/>
      <c r="K1099" s="360"/>
      <c r="L1099" s="595"/>
      <c r="M1099" s="595"/>
      <c r="N1099" s="622"/>
      <c r="O1099" s="477"/>
      <c r="P1099" s="477"/>
      <c r="Q1099" s="477"/>
      <c r="R1099" s="595"/>
      <c r="S1099" s="348"/>
      <c r="T1099" s="348">
        <f>IFERROR(VLOOKUP($S1099,TABLAS!$A$10:$B$14,2,FALSE),0)</f>
        <v>0</v>
      </c>
      <c r="U1099" s="477"/>
      <c r="V1099" s="524"/>
      <c r="W1099" s="524"/>
      <c r="X1099" s="526"/>
      <c r="Y1099" s="349"/>
      <c r="Z1099" s="349"/>
      <c r="AA1099" s="349"/>
      <c r="AB1099" s="349"/>
      <c r="AC1099" s="349"/>
      <c r="AD1099" s="349"/>
      <c r="AE1099" s="349"/>
      <c r="AF1099" s="349"/>
      <c r="AG1099" s="349"/>
      <c r="AH1099" s="349"/>
      <c r="AI1099" s="349"/>
      <c r="AJ1099" s="349"/>
      <c r="AK1099" s="349"/>
      <c r="AL1099" s="349" t="str">
        <f>IFERROR(VLOOKUP(AB1099,CONTROLES!$A$5:$Y$297,2,FALSE),"")</f>
        <v/>
      </c>
      <c r="AM1099" s="349"/>
      <c r="AN1099" s="349"/>
      <c r="AO1099" s="350" t="str">
        <f>IFERROR(VLOOKUP(Y1099,CONTROLES!$A$6:$Y$25,24,FALSE),"")</f>
        <v/>
      </c>
      <c r="AP1099" s="350" t="str">
        <f>IFERROR(VLOOKUP(Z1099,CONTROLES!$A$6:$Y$25,24,FALSE),"")</f>
        <v/>
      </c>
      <c r="AQ1099" s="350" t="str">
        <f>IFERROR(VLOOKUP(AA1099,CONTROLES!$A$6:$Y$25,24,FALSE),"")</f>
        <v/>
      </c>
      <c r="AR1099" s="350" t="str">
        <f>IFERROR(VLOOKUP(AB1099,CONTROLES!$A$6:$Y$25,24,FALSE),"")</f>
        <v/>
      </c>
      <c r="AS1099" s="349" t="str">
        <f>IFERROR(VLOOKUP(Y1099,CONTROLES!$A$6:$Y$25,5,FALSE),"")</f>
        <v/>
      </c>
      <c r="AT1099" s="349" t="str">
        <f>IFERROR(VLOOKUP(Z1099,CONTROLES!$A$6:$Y$25,5,FALSE),"")</f>
        <v/>
      </c>
      <c r="AU1099" s="349" t="str">
        <f>IFERROR(VLOOKUP(AA1099,CONTROLES!$A$6:$Y$25,5,FALSE),"")</f>
        <v/>
      </c>
      <c r="AV1099" s="349" t="str">
        <f>IFERROR(VLOOKUP(AB1099,CONTROLES!$A$6:$Y$25,5,FALSE),"")</f>
        <v/>
      </c>
      <c r="AW1099" s="351">
        <f t="shared" si="337"/>
        <v>0</v>
      </c>
      <c r="AX1099" s="351">
        <f t="shared" si="337"/>
        <v>0</v>
      </c>
      <c r="AY1099" s="551"/>
      <c r="AZ1099" s="460"/>
      <c r="BA1099" s="552"/>
      <c r="BB1099" s="458"/>
      <c r="BC1099" s="460"/>
      <c r="BD1099" s="462"/>
      <c r="BE1099" s="526"/>
      <c r="BF1099" s="630"/>
      <c r="BG1099" s="526"/>
      <c r="BH1099" s="554"/>
      <c r="BI1099" s="530"/>
      <c r="BJ1099" s="475"/>
      <c r="BK1099" s="475"/>
    </row>
    <row r="1100" spans="1:63" s="224" customFormat="1" x14ac:dyDescent="0.25">
      <c r="A1100" s="564">
        <f>A1093+1</f>
        <v>156</v>
      </c>
      <c r="B1100" s="565" t="s">
        <v>1200</v>
      </c>
      <c r="C1100" s="595" t="s">
        <v>1126</v>
      </c>
      <c r="D1100" s="475" t="s">
        <v>1201</v>
      </c>
      <c r="E1100" s="476" t="s">
        <v>1202</v>
      </c>
      <c r="F1100" s="636" t="s">
        <v>132</v>
      </c>
      <c r="G1100" s="466" t="s">
        <v>133</v>
      </c>
      <c r="H1100" s="466" t="s">
        <v>134</v>
      </c>
      <c r="I1100" s="476" t="s">
        <v>1150</v>
      </c>
      <c r="J1100" s="346">
        <v>1</v>
      </c>
      <c r="K1100" s="360" t="s">
        <v>1145</v>
      </c>
      <c r="L1100" s="595" t="s">
        <v>1190</v>
      </c>
      <c r="M1100" s="475" t="s">
        <v>199</v>
      </c>
      <c r="N1100" s="622" t="s">
        <v>1153</v>
      </c>
      <c r="O1100" s="477" t="s">
        <v>1161</v>
      </c>
      <c r="P1100" s="477" t="s">
        <v>1155</v>
      </c>
      <c r="Q1100" s="477"/>
      <c r="R1100" s="595" t="s">
        <v>297</v>
      </c>
      <c r="S1100" s="348" t="s">
        <v>164</v>
      </c>
      <c r="T1100" s="348">
        <f>IFERROR(VLOOKUP($S1100,TABLAS!$A$10:$B$14,2,FALSE),0)</f>
        <v>1</v>
      </c>
      <c r="U1100" s="477" t="s">
        <v>211</v>
      </c>
      <c r="V1100" s="524">
        <f>IFERROR(VLOOKUP($U1093,TABLAS!$A$2:$B$6,2,FALSE),0)</f>
        <v>2</v>
      </c>
      <c r="W1100" s="524" t="str">
        <f>MAX($T1100:$T1106)&amp;V1100</f>
        <v>22</v>
      </c>
      <c r="X1100" s="526" t="str">
        <f>IF(OR(W1100="11",W1100="12",W1100="21",W1100="22",W1100="31"),"BAJO",IF(OR(W1100="13",W1100="23",W1100="32",W1100="41"),"LEVE",IF(OR(W1100="14",W1100="15",W1100="24",W1100="33",W1100="43",W1100="42",W1100="52",W1100="51"),"MODERADO",IF(OR(W1100="25",W1100="34",W1100="35",W1100="44",W1100="45",W1100="53",W1100="54",W1100="55"),"IMPORTANTE"))))</f>
        <v>BAJO</v>
      </c>
      <c r="Y1100" s="349">
        <v>14</v>
      </c>
      <c r="Z1100" s="349"/>
      <c r="AA1100" s="349"/>
      <c r="AB1100" s="349"/>
      <c r="AC1100" s="349" t="str">
        <f>VLOOKUP(Y1100,CONTROLES!$A$6:$Y$35,2,FALSE)</f>
        <v>Manual de Funciones Analista SST</v>
      </c>
      <c r="AD1100" s="349"/>
      <c r="AE1100" s="349"/>
      <c r="AF1100" s="349"/>
      <c r="AG1100" s="349"/>
      <c r="AH1100" s="349"/>
      <c r="AI1100" s="349"/>
      <c r="AJ1100" s="349"/>
      <c r="AK1100" s="349"/>
      <c r="AL1100" s="349" t="str">
        <f>IFERROR(VLOOKUP(AB1100,CONTROLES!$A$5:$Y$297,2,FALSE),"")</f>
        <v/>
      </c>
      <c r="AM1100" s="349"/>
      <c r="AN1100" s="349"/>
      <c r="AO1100" s="350">
        <f>IFERROR(VLOOKUP(Y1100,CONTROLES!$A$6:$Y$25,24,FALSE),"")</f>
        <v>0.92500000000000004</v>
      </c>
      <c r="AP1100" s="350" t="str">
        <f>IFERROR(VLOOKUP(Z1100,CONTROLES!$A$6:$Y$25,24,FALSE),"")</f>
        <v/>
      </c>
      <c r="AQ1100" s="350" t="str">
        <f>IFERROR(VLOOKUP(AA1100,CONTROLES!$A$6:$Y$25,24,FALSE),"")</f>
        <v/>
      </c>
      <c r="AR1100" s="350" t="str">
        <f>IFERROR(VLOOKUP(AB1100,CONTROLES!$A$6:$Y$25,24,FALSE),"")</f>
        <v/>
      </c>
      <c r="AS1100" s="349" t="str">
        <f>IFERROR(VLOOKUP(Y1100,CONTROLES!$A$6:$Y$25,5,FALSE),"")</f>
        <v>Probabilidad</v>
      </c>
      <c r="AT1100" s="349" t="str">
        <f>IFERROR(VLOOKUP(Z1100,CONTROLES!$A$6:$Y$25,5,FALSE),"")</f>
        <v/>
      </c>
      <c r="AU1100" s="349" t="str">
        <f>IFERROR(VLOOKUP(AA1100,CONTROLES!$A$6:$Y$25,5,FALSE),"")</f>
        <v/>
      </c>
      <c r="AV1100" s="349" t="str">
        <f>IFERROR(VLOOKUP(AB1100,CONTROLES!$A$6:$Y$25,5,FALSE),"")</f>
        <v/>
      </c>
      <c r="AW1100" s="351">
        <f t="shared" si="337"/>
        <v>0.92500000000000004</v>
      </c>
      <c r="AX1100" s="351">
        <f t="shared" si="337"/>
        <v>0</v>
      </c>
      <c r="AY1100" s="528" t="str">
        <f>IF(MAX(AX1100:AX1106)&gt;MAX(BF1100:BF1106),"Consecuencia",IF(MAX(AX1100:AX1106)&gt;MAX(BF1100:BF1106),"Probabilidad",""))</f>
        <v/>
      </c>
      <c r="AZ1100" s="460">
        <f>IF(AY1100="Probabilidad",MAX(BF1100:BF1106),MAX(AX1100:AX1106))</f>
        <v>0</v>
      </c>
      <c r="BA1100" s="456" t="str" cm="1">
        <f t="array" ref="BA1100">IF(OR(AY1100="Consecuencia",AY1100="Probabilidad"),IF(AZ1100&lt;CONTROLES!$AA$16:$AB$16,IF(AND(AZ1100&gt;=CONTROLES!$AA$15,AZ1100&lt;CONTROLES!$AB$15),CONTROLES!$AC$15,IF(AND(AZ1100&gt;=CONTROLES!$AA$14,AZ1100&lt;CONTROLES!$AB$14),CONTROLES!$AC$14,IF(AND(AZ1100&gt;=CONTROLES!$AA$13,AZ1100&lt;CONTROLES!$AB$13),CONTROLES!$AC$13,IF(AND(AZ1100&gt;=CONTROLES!$AA$12,AZ1100&lt;=CONTROLES!$AB$12),CONTROLES!$AC$12))))),"")</f>
        <v/>
      </c>
      <c r="BB1100" s="458" t="s">
        <v>164</v>
      </c>
      <c r="BC1100" s="460">
        <f>VLOOKUP(BB1100,TABLAS!$A$10:$B$14,2,FALSE)</f>
        <v>1</v>
      </c>
      <c r="BD1100" s="462" t="s">
        <v>211</v>
      </c>
      <c r="BE1100" s="526">
        <f>VLOOKUP(BD1100,TABLAS!$A$2:$B$6,2,FALSE)</f>
        <v>2</v>
      </c>
      <c r="BF1100" s="618" t="str">
        <f>BC1100&amp;BE1100</f>
        <v>12</v>
      </c>
      <c r="BG1100" s="527" t="str">
        <f>IF(OR(BF1100="11",BF1100="12",BF1100="21",BF1100="22",BF1100="31"),"BAJO",IF(OR(BF1100="13",BF1100="23",BF1100="32",BF1100="41"),"LEVE",IF(OR(BF1100="14",BF1100="15",BF1100="24",BF1100="33",BF1100="43",BF1100="42",BF1100="52",BF1100="51"),"MODERADO",IF(OR(BF1100="25",BF1100="34",BF1100="35",BF1100="44",BF1100="45",BF1100="53",BF1100="54",BF1100="55"),"IMPORTANTE",""))))</f>
        <v>BAJO</v>
      </c>
      <c r="BH1100" s="491" t="s">
        <v>148</v>
      </c>
      <c r="BI1100" s="530" t="s">
        <v>189</v>
      </c>
      <c r="BJ1100" s="475" t="str">
        <f>IF(BH1100="SI","NO","SI")</f>
        <v>NO</v>
      </c>
      <c r="BK1100" s="475"/>
    </row>
    <row r="1101" spans="1:63" s="224" customFormat="1" x14ac:dyDescent="0.25">
      <c r="A1101" s="564"/>
      <c r="B1101" s="566"/>
      <c r="C1101" s="595"/>
      <c r="D1101" s="475"/>
      <c r="E1101" s="481"/>
      <c r="F1101" s="636"/>
      <c r="G1101" s="467"/>
      <c r="H1101" s="467"/>
      <c r="I1101" s="481"/>
      <c r="J1101" s="346">
        <v>2</v>
      </c>
      <c r="K1101" s="360" t="s">
        <v>1191</v>
      </c>
      <c r="L1101" s="595"/>
      <c r="M1101" s="475"/>
      <c r="N1101" s="622"/>
      <c r="O1101" s="477"/>
      <c r="P1101" s="477"/>
      <c r="Q1101" s="477"/>
      <c r="R1101" s="595"/>
      <c r="S1101" s="348" t="s">
        <v>164</v>
      </c>
      <c r="T1101" s="348">
        <f>IFERROR(VLOOKUP($S1101,TABLAS!$A$10:$B$14,2,FALSE),0)</f>
        <v>1</v>
      </c>
      <c r="U1101" s="477"/>
      <c r="V1101" s="524"/>
      <c r="W1101" s="524"/>
      <c r="X1101" s="526"/>
      <c r="Y1101" s="349">
        <v>3</v>
      </c>
      <c r="Z1101" s="349"/>
      <c r="AA1101" s="349"/>
      <c r="AB1101" s="349"/>
      <c r="AC1101" s="349" t="str">
        <f>VLOOKUP(Y1101,CONTROLES!$A$6:$Y$35,2,FALSE)</f>
        <v>Ejecución del plan de capacitaciones</v>
      </c>
      <c r="AD1101" s="349"/>
      <c r="AE1101" s="349"/>
      <c r="AF1101" s="349"/>
      <c r="AG1101" s="349"/>
      <c r="AH1101" s="349"/>
      <c r="AI1101" s="349"/>
      <c r="AJ1101" s="349"/>
      <c r="AK1101" s="349"/>
      <c r="AL1101" s="349" t="str">
        <f>IFERROR(VLOOKUP(AB1101,CONTROLES!$A$5:$Y$297,2,FALSE),"")</f>
        <v/>
      </c>
      <c r="AM1101" s="349"/>
      <c r="AN1101" s="349"/>
      <c r="AO1101" s="350">
        <f>IFERROR(VLOOKUP(Y1101,CONTROLES!$A$6:$Y$25,24,FALSE),"")</f>
        <v>0.78</v>
      </c>
      <c r="AP1101" s="350" t="str">
        <f>IFERROR(VLOOKUP(Z1101,CONTROLES!$A$6:$Y$25,24,FALSE),"")</f>
        <v/>
      </c>
      <c r="AQ1101" s="350" t="str">
        <f>IFERROR(VLOOKUP(AA1101,CONTROLES!$A$6:$Y$25,24,FALSE),"")</f>
        <v/>
      </c>
      <c r="AR1101" s="350" t="str">
        <f>IFERROR(VLOOKUP(AB1101,CONTROLES!$A$6:$Y$25,24,FALSE),"")</f>
        <v/>
      </c>
      <c r="AS1101" s="349" t="str">
        <f>IFERROR(VLOOKUP(Y1101,CONTROLES!$A$6:$Y$25,5,FALSE),"")</f>
        <v>Probabilidad</v>
      </c>
      <c r="AT1101" s="349" t="str">
        <f>IFERROR(VLOOKUP(Z1101,CONTROLES!$A$6:$Y$25,5,FALSE),"")</f>
        <v/>
      </c>
      <c r="AU1101" s="349" t="str">
        <f>IFERROR(VLOOKUP(AA1101,CONTROLES!$A$6:$Y$25,5,FALSE),"")</f>
        <v/>
      </c>
      <c r="AV1101" s="349" t="str">
        <f>IFERROR(VLOOKUP(AB1101,CONTROLES!$A$6:$Y$25,5,FALSE),"")</f>
        <v/>
      </c>
      <c r="AW1101" s="351">
        <f t="shared" si="337"/>
        <v>0.78</v>
      </c>
      <c r="AX1101" s="351">
        <f t="shared" si="337"/>
        <v>0</v>
      </c>
      <c r="AY1101" s="529"/>
      <c r="AZ1101" s="460"/>
      <c r="BA1101" s="457"/>
      <c r="BB1101" s="458"/>
      <c r="BC1101" s="460"/>
      <c r="BD1101" s="462"/>
      <c r="BE1101" s="526"/>
      <c r="BF1101" s="619"/>
      <c r="BG1101" s="640"/>
      <c r="BH1101" s="492"/>
      <c r="BI1101" s="530"/>
      <c r="BJ1101" s="475"/>
      <c r="BK1101" s="475"/>
    </row>
    <row r="1102" spans="1:63" s="224" customFormat="1" x14ac:dyDescent="0.25">
      <c r="A1102" s="564"/>
      <c r="B1102" s="566"/>
      <c r="C1102" s="595"/>
      <c r="D1102" s="475"/>
      <c r="E1102" s="481"/>
      <c r="F1102" s="636"/>
      <c r="G1102" s="467"/>
      <c r="H1102" s="467"/>
      <c r="I1102" s="481"/>
      <c r="J1102" s="346">
        <v>3</v>
      </c>
      <c r="K1102" s="360" t="s">
        <v>1135</v>
      </c>
      <c r="L1102" s="595"/>
      <c r="M1102" s="475"/>
      <c r="N1102" s="622"/>
      <c r="O1102" s="477"/>
      <c r="P1102" s="477"/>
      <c r="Q1102" s="477"/>
      <c r="R1102" s="595"/>
      <c r="S1102" s="348" t="s">
        <v>164</v>
      </c>
      <c r="T1102" s="348">
        <f>IFERROR(VLOOKUP($S1102,TABLAS!$A$10:$B$14,2,FALSE),0)</f>
        <v>1</v>
      </c>
      <c r="U1102" s="477"/>
      <c r="V1102" s="524"/>
      <c r="W1102" s="524"/>
      <c r="X1102" s="526"/>
      <c r="Y1102" s="349">
        <v>4</v>
      </c>
      <c r="Z1102" s="349"/>
      <c r="AA1102" s="349"/>
      <c r="AB1102" s="349"/>
      <c r="AC1102" s="349" t="str">
        <f>VLOOKUP(Y1102,CONTROLES!$A$6:$Y$35,2,FALSE)</f>
        <v xml:space="preserve">Elaboración y ejecución de presupuesto </v>
      </c>
      <c r="AD1102" s="349"/>
      <c r="AE1102" s="349"/>
      <c r="AF1102" s="349"/>
      <c r="AG1102" s="349"/>
      <c r="AH1102" s="349"/>
      <c r="AI1102" s="349"/>
      <c r="AJ1102" s="349"/>
      <c r="AK1102" s="349"/>
      <c r="AL1102" s="349" t="str">
        <f>IFERROR(VLOOKUP(AB1102,CONTROLES!$A$5:$Y$297,2,FALSE),"")</f>
        <v/>
      </c>
      <c r="AM1102" s="349"/>
      <c r="AN1102" s="349"/>
      <c r="AO1102" s="350">
        <f>IFERROR(VLOOKUP(Y1102,CONTROLES!$A$6:$Y$25,24,FALSE),"")</f>
        <v>0.71249999999999991</v>
      </c>
      <c r="AP1102" s="350" t="str">
        <f>IFERROR(VLOOKUP(Z1102,CONTROLES!$A$6:$Y$25,24,FALSE),"")</f>
        <v/>
      </c>
      <c r="AQ1102" s="350" t="str">
        <f>IFERROR(VLOOKUP(AA1102,CONTROLES!$A$6:$Y$25,24,FALSE),"")</f>
        <v/>
      </c>
      <c r="AR1102" s="350" t="str">
        <f>IFERROR(VLOOKUP(AB1102,CONTROLES!$A$6:$Y$25,24,FALSE),"")</f>
        <v/>
      </c>
      <c r="AS1102" s="349" t="str">
        <f>IFERROR(VLOOKUP(Y1102,CONTROLES!$A$6:$Y$25,5,FALSE),"")</f>
        <v>Probabilidad</v>
      </c>
      <c r="AT1102" s="349" t="str">
        <f>IFERROR(VLOOKUP(Z1102,CONTROLES!$A$6:$Y$25,5,FALSE),"")</f>
        <v/>
      </c>
      <c r="AU1102" s="349" t="str">
        <f>IFERROR(VLOOKUP(AA1102,CONTROLES!$A$6:$Y$25,5,FALSE),"")</f>
        <v/>
      </c>
      <c r="AV1102" s="349" t="str">
        <f>IFERROR(VLOOKUP(AB1102,CONTROLES!$A$6:$Y$25,5,FALSE),"")</f>
        <v/>
      </c>
      <c r="AW1102" s="351">
        <f t="shared" si="337"/>
        <v>0.71249999999999991</v>
      </c>
      <c r="AX1102" s="351">
        <f t="shared" si="337"/>
        <v>0</v>
      </c>
      <c r="AY1102" s="529"/>
      <c r="AZ1102" s="460"/>
      <c r="BA1102" s="457"/>
      <c r="BB1102" s="458"/>
      <c r="BC1102" s="460"/>
      <c r="BD1102" s="462"/>
      <c r="BE1102" s="526"/>
      <c r="BF1102" s="619"/>
      <c r="BG1102" s="640"/>
      <c r="BH1102" s="492"/>
      <c r="BI1102" s="530"/>
      <c r="BJ1102" s="475"/>
      <c r="BK1102" s="475"/>
    </row>
    <row r="1103" spans="1:63" s="224" customFormat="1" x14ac:dyDescent="0.25">
      <c r="A1103" s="564"/>
      <c r="B1103" s="566"/>
      <c r="C1103" s="595"/>
      <c r="D1103" s="475"/>
      <c r="E1103" s="481"/>
      <c r="F1103" s="636"/>
      <c r="G1103" s="467"/>
      <c r="H1103" s="467"/>
      <c r="I1103" s="481"/>
      <c r="J1103" s="346">
        <v>4</v>
      </c>
      <c r="K1103" s="360" t="s">
        <v>1185</v>
      </c>
      <c r="L1103" s="595"/>
      <c r="M1103" s="475"/>
      <c r="N1103" s="622"/>
      <c r="O1103" s="477"/>
      <c r="P1103" s="477"/>
      <c r="Q1103" s="477"/>
      <c r="R1103" s="595"/>
      <c r="S1103" s="348" t="s">
        <v>155</v>
      </c>
      <c r="T1103" s="348">
        <f>IFERROR(VLOOKUP($S1103,TABLAS!$A$10:$B$14,2,FALSE),0)</f>
        <v>2</v>
      </c>
      <c r="U1103" s="477"/>
      <c r="V1103" s="524"/>
      <c r="W1103" s="524"/>
      <c r="X1103" s="526"/>
      <c r="Y1103" s="349">
        <v>3</v>
      </c>
      <c r="Z1103" s="349"/>
      <c r="AA1103" s="349"/>
      <c r="AB1103" s="349"/>
      <c r="AC1103" s="349" t="str">
        <f>VLOOKUP(Y1103,CONTROLES!$A$6:$Y$35,2,FALSE)</f>
        <v>Ejecución del plan de capacitaciones</v>
      </c>
      <c r="AD1103" s="349"/>
      <c r="AE1103" s="349"/>
      <c r="AF1103" s="349"/>
      <c r="AG1103" s="349"/>
      <c r="AH1103" s="349"/>
      <c r="AI1103" s="349"/>
      <c r="AJ1103" s="349"/>
      <c r="AK1103" s="349"/>
      <c r="AL1103" s="349" t="str">
        <f>IFERROR(VLOOKUP(AB1103,CONTROLES!$A$5:$Y$297,2,FALSE),"")</f>
        <v/>
      </c>
      <c r="AM1103" s="349"/>
      <c r="AN1103" s="349"/>
      <c r="AO1103" s="350">
        <f>IFERROR(VLOOKUP(Y1103,CONTROLES!$A$6:$Y$25,24,FALSE),"")</f>
        <v>0.78</v>
      </c>
      <c r="AP1103" s="350" t="str">
        <f>IFERROR(VLOOKUP(Z1103,CONTROLES!$A$6:$Y$25,24,FALSE),"")</f>
        <v/>
      </c>
      <c r="AQ1103" s="350" t="str">
        <f>IFERROR(VLOOKUP(AA1103,CONTROLES!$A$6:$Y$25,24,FALSE),"")</f>
        <v/>
      </c>
      <c r="AR1103" s="350" t="str">
        <f>IFERROR(VLOOKUP(AB1103,CONTROLES!$A$6:$Y$25,24,FALSE),"")</f>
        <v/>
      </c>
      <c r="AS1103" s="349" t="str">
        <f>IFERROR(VLOOKUP(Y1103,CONTROLES!$A$6:$Y$25,5,FALSE),"")</f>
        <v>Probabilidad</v>
      </c>
      <c r="AT1103" s="349" t="str">
        <f>IFERROR(VLOOKUP(Z1103,CONTROLES!$A$6:$Y$25,5,FALSE),"")</f>
        <v/>
      </c>
      <c r="AU1103" s="349" t="str">
        <f>IFERROR(VLOOKUP(AA1103,CONTROLES!$A$6:$Y$25,5,FALSE),"")</f>
        <v/>
      </c>
      <c r="AV1103" s="349" t="str">
        <f>IFERROR(VLOOKUP(AB1103,CONTROLES!$A$6:$Y$25,5,FALSE),"")</f>
        <v/>
      </c>
      <c r="AW1103" s="351">
        <f t="shared" si="337"/>
        <v>0.78</v>
      </c>
      <c r="AX1103" s="351">
        <f t="shared" si="337"/>
        <v>0</v>
      </c>
      <c r="AY1103" s="529"/>
      <c r="AZ1103" s="460"/>
      <c r="BA1103" s="457"/>
      <c r="BB1103" s="458"/>
      <c r="BC1103" s="460"/>
      <c r="BD1103" s="462"/>
      <c r="BE1103" s="526"/>
      <c r="BF1103" s="619"/>
      <c r="BG1103" s="640"/>
      <c r="BH1103" s="492"/>
      <c r="BI1103" s="530"/>
      <c r="BJ1103" s="475"/>
      <c r="BK1103" s="475"/>
    </row>
    <row r="1104" spans="1:63" s="224" customFormat="1" x14ac:dyDescent="0.25">
      <c r="A1104" s="564"/>
      <c r="B1104" s="566"/>
      <c r="C1104" s="595"/>
      <c r="D1104" s="475"/>
      <c r="E1104" s="481"/>
      <c r="F1104" s="636"/>
      <c r="G1104" s="467"/>
      <c r="H1104" s="467"/>
      <c r="I1104" s="481"/>
      <c r="J1104" s="346"/>
      <c r="K1104" s="360"/>
      <c r="L1104" s="595"/>
      <c r="M1104" s="475"/>
      <c r="N1104" s="622"/>
      <c r="O1104" s="477"/>
      <c r="P1104" s="477"/>
      <c r="Q1104" s="477"/>
      <c r="R1104" s="595"/>
      <c r="S1104" s="348"/>
      <c r="T1104" s="348">
        <f>IFERROR(VLOOKUP($S1104,TABLAS!$A$10:$B$14,2,FALSE),0)</f>
        <v>0</v>
      </c>
      <c r="U1104" s="477"/>
      <c r="V1104" s="524"/>
      <c r="W1104" s="524"/>
      <c r="X1104" s="526"/>
      <c r="Y1104" s="349"/>
      <c r="Z1104" s="349"/>
      <c r="AA1104" s="349"/>
      <c r="AB1104" s="349"/>
      <c r="AC1104" s="349"/>
      <c r="AD1104" s="349"/>
      <c r="AE1104" s="349"/>
      <c r="AF1104" s="349"/>
      <c r="AG1104" s="349"/>
      <c r="AH1104" s="349"/>
      <c r="AI1104" s="349"/>
      <c r="AJ1104" s="349"/>
      <c r="AK1104" s="349"/>
      <c r="AL1104" s="349" t="str">
        <f>IFERROR(VLOOKUP(AB1104,CONTROLES!$A$5:$Y$297,2,FALSE),"")</f>
        <v/>
      </c>
      <c r="AM1104" s="349"/>
      <c r="AN1104" s="349"/>
      <c r="AO1104" s="350" t="str">
        <f>IFERROR(VLOOKUP(Y1104,CONTROLES!$A$6:$Y$25,24,FALSE),"")</f>
        <v/>
      </c>
      <c r="AP1104" s="350" t="str">
        <f>IFERROR(VLOOKUP(Z1104,CONTROLES!$A$6:$Y$25,24,FALSE),"")</f>
        <v/>
      </c>
      <c r="AQ1104" s="350" t="str">
        <f>IFERROR(VLOOKUP(AA1104,CONTROLES!$A$6:$Y$25,24,FALSE),"")</f>
        <v/>
      </c>
      <c r="AR1104" s="350" t="str">
        <f>IFERROR(VLOOKUP(AB1104,CONTROLES!$A$6:$Y$25,24,FALSE),"")</f>
        <v/>
      </c>
      <c r="AS1104" s="349" t="str">
        <f>IFERROR(VLOOKUP(Y1104,CONTROLES!$A$6:$Y$25,5,FALSE),"")</f>
        <v/>
      </c>
      <c r="AT1104" s="349" t="str">
        <f>IFERROR(VLOOKUP(Z1104,CONTROLES!$A$6:$Y$25,5,FALSE),"")</f>
        <v/>
      </c>
      <c r="AU1104" s="349" t="str">
        <f>IFERROR(VLOOKUP(AA1104,CONTROLES!$A$6:$Y$25,5,FALSE),"")</f>
        <v/>
      </c>
      <c r="AV1104" s="349" t="str">
        <f>IFERROR(VLOOKUP(AB1104,CONTROLES!$A$6:$Y$25,5,FALSE),"")</f>
        <v/>
      </c>
      <c r="AW1104" s="351">
        <f t="shared" si="337"/>
        <v>0</v>
      </c>
      <c r="AX1104" s="351">
        <f t="shared" si="337"/>
        <v>0</v>
      </c>
      <c r="AY1104" s="529"/>
      <c r="AZ1104" s="460"/>
      <c r="BA1104" s="457"/>
      <c r="BB1104" s="458"/>
      <c r="BC1104" s="460"/>
      <c r="BD1104" s="462"/>
      <c r="BE1104" s="526"/>
      <c r="BF1104" s="619"/>
      <c r="BG1104" s="640"/>
      <c r="BH1104" s="492"/>
      <c r="BI1104" s="530"/>
      <c r="BJ1104" s="475"/>
      <c r="BK1104" s="475"/>
    </row>
    <row r="1105" spans="1:63" s="224" customFormat="1" x14ac:dyDescent="0.25">
      <c r="A1105" s="564"/>
      <c r="B1105" s="566"/>
      <c r="C1105" s="595"/>
      <c r="D1105" s="475"/>
      <c r="E1105" s="481"/>
      <c r="F1105" s="636"/>
      <c r="G1105" s="467"/>
      <c r="H1105" s="467"/>
      <c r="I1105" s="481"/>
      <c r="J1105" s="346"/>
      <c r="K1105" s="347"/>
      <c r="L1105" s="595"/>
      <c r="M1105" s="475"/>
      <c r="N1105" s="622"/>
      <c r="O1105" s="477"/>
      <c r="P1105" s="477"/>
      <c r="Q1105" s="477"/>
      <c r="R1105" s="595"/>
      <c r="S1105" s="348"/>
      <c r="T1105" s="348">
        <f>IFERROR(VLOOKUP($S1105,TABLAS!$A$10:$B$14,2,FALSE),0)</f>
        <v>0</v>
      </c>
      <c r="U1105" s="477"/>
      <c r="V1105" s="524"/>
      <c r="W1105" s="524"/>
      <c r="X1105" s="526"/>
      <c r="Y1105" s="349"/>
      <c r="Z1105" s="349"/>
      <c r="AA1105" s="349"/>
      <c r="AB1105" s="349"/>
      <c r="AC1105" s="349"/>
      <c r="AD1105" s="349"/>
      <c r="AE1105" s="349"/>
      <c r="AF1105" s="349"/>
      <c r="AG1105" s="349"/>
      <c r="AH1105" s="349"/>
      <c r="AI1105" s="349"/>
      <c r="AJ1105" s="349"/>
      <c r="AK1105" s="349"/>
      <c r="AL1105" s="349" t="str">
        <f>IFERROR(VLOOKUP(AB1105,CONTROLES!$A$5:$Y$297,2,FALSE),"")</f>
        <v/>
      </c>
      <c r="AM1105" s="349"/>
      <c r="AN1105" s="349"/>
      <c r="AO1105" s="350" t="str">
        <f>IFERROR(VLOOKUP(Y1105,CONTROLES!$A$6:$Y$25,24,FALSE),"")</f>
        <v/>
      </c>
      <c r="AP1105" s="350" t="str">
        <f>IFERROR(VLOOKUP(Z1105,CONTROLES!$A$6:$Y$25,24,FALSE),"")</f>
        <v/>
      </c>
      <c r="AQ1105" s="350" t="str">
        <f>IFERROR(VLOOKUP(AA1105,CONTROLES!$A$6:$Y$25,24,FALSE),"")</f>
        <v/>
      </c>
      <c r="AR1105" s="350" t="str">
        <f>IFERROR(VLOOKUP(AB1105,CONTROLES!$A$6:$Y$25,24,FALSE),"")</f>
        <v/>
      </c>
      <c r="AS1105" s="349" t="str">
        <f>IFERROR(VLOOKUP(Y1105,CONTROLES!$A$6:$Y$25,5,FALSE),"")</f>
        <v/>
      </c>
      <c r="AT1105" s="349" t="str">
        <f>IFERROR(VLOOKUP(Z1105,CONTROLES!$A$6:$Y$25,5,FALSE),"")</f>
        <v/>
      </c>
      <c r="AU1105" s="349" t="str">
        <f>IFERROR(VLOOKUP(AA1105,CONTROLES!$A$6:$Y$25,5,FALSE),"")</f>
        <v/>
      </c>
      <c r="AV1105" s="349" t="str">
        <f>IFERROR(VLOOKUP(AB1105,CONTROLES!$A$6:$Y$25,5,FALSE),"")</f>
        <v/>
      </c>
      <c r="AW1105" s="351">
        <f t="shared" si="337"/>
        <v>0</v>
      </c>
      <c r="AX1105" s="351">
        <f t="shared" si="337"/>
        <v>0</v>
      </c>
      <c r="AY1105" s="529"/>
      <c r="AZ1105" s="460"/>
      <c r="BA1105" s="457"/>
      <c r="BB1105" s="458"/>
      <c r="BC1105" s="460"/>
      <c r="BD1105" s="462"/>
      <c r="BE1105" s="526"/>
      <c r="BF1105" s="619"/>
      <c r="BG1105" s="640"/>
      <c r="BH1105" s="492"/>
      <c r="BI1105" s="530"/>
      <c r="BJ1105" s="475"/>
      <c r="BK1105" s="475"/>
    </row>
    <row r="1106" spans="1:63" s="224" customFormat="1" x14ac:dyDescent="0.25">
      <c r="A1106" s="564"/>
      <c r="B1106" s="567"/>
      <c r="C1106" s="595"/>
      <c r="D1106" s="475"/>
      <c r="E1106" s="482"/>
      <c r="F1106" s="636"/>
      <c r="G1106" s="561"/>
      <c r="H1106" s="561"/>
      <c r="I1106" s="482"/>
      <c r="J1106" s="346"/>
      <c r="K1106" s="347"/>
      <c r="L1106" s="595"/>
      <c r="M1106" s="475"/>
      <c r="N1106" s="622"/>
      <c r="O1106" s="477"/>
      <c r="P1106" s="477"/>
      <c r="Q1106" s="477"/>
      <c r="R1106" s="595"/>
      <c r="S1106" s="348"/>
      <c r="T1106" s="348">
        <f>IFERROR(VLOOKUP($S1106,TABLAS!$A$10:$B$14,2,FALSE),0)</f>
        <v>0</v>
      </c>
      <c r="U1106" s="477"/>
      <c r="V1106" s="524"/>
      <c r="W1106" s="524"/>
      <c r="X1106" s="526"/>
      <c r="Y1106" s="349"/>
      <c r="Z1106" s="349"/>
      <c r="AA1106" s="349"/>
      <c r="AB1106" s="349"/>
      <c r="AC1106" s="349"/>
      <c r="AD1106" s="349"/>
      <c r="AE1106" s="349"/>
      <c r="AF1106" s="349"/>
      <c r="AG1106" s="349"/>
      <c r="AH1106" s="349"/>
      <c r="AI1106" s="349"/>
      <c r="AJ1106" s="349"/>
      <c r="AK1106" s="349"/>
      <c r="AL1106" s="349" t="str">
        <f>IFERROR(VLOOKUP(AB1106,CONTROLES!$A$5:$Y$297,2,FALSE),"")</f>
        <v/>
      </c>
      <c r="AM1106" s="349"/>
      <c r="AN1106" s="349"/>
      <c r="AO1106" s="350" t="str">
        <f>IFERROR(VLOOKUP(Y1106,CONTROLES!$A$6:$Y$25,24,FALSE),"")</f>
        <v/>
      </c>
      <c r="AP1106" s="350" t="str">
        <f>IFERROR(VLOOKUP(Z1106,CONTROLES!$A$6:$Y$25,24,FALSE),"")</f>
        <v/>
      </c>
      <c r="AQ1106" s="350" t="str">
        <f>IFERROR(VLOOKUP(AA1106,CONTROLES!$A$6:$Y$25,24,FALSE),"")</f>
        <v/>
      </c>
      <c r="AR1106" s="350" t="str">
        <f>IFERROR(VLOOKUP(AB1106,CONTROLES!$A$6:$Y$25,24,FALSE),"")</f>
        <v/>
      </c>
      <c r="AS1106" s="349" t="str">
        <f>IFERROR(VLOOKUP(Y1106,CONTROLES!$A$6:$Y$25,5,FALSE),"")</f>
        <v/>
      </c>
      <c r="AT1106" s="349" t="str">
        <f>IFERROR(VLOOKUP(Z1106,CONTROLES!$A$6:$Y$25,5,FALSE),"")</f>
        <v/>
      </c>
      <c r="AU1106" s="349" t="str">
        <f>IFERROR(VLOOKUP(AA1106,CONTROLES!$A$6:$Y$25,5,FALSE),"")</f>
        <v/>
      </c>
      <c r="AV1106" s="349" t="str">
        <f>IFERROR(VLOOKUP(AB1106,CONTROLES!$A$6:$Y$25,5,FALSE),"")</f>
        <v/>
      </c>
      <c r="AW1106" s="351">
        <f t="shared" si="337"/>
        <v>0</v>
      </c>
      <c r="AX1106" s="351">
        <f t="shared" si="337"/>
        <v>0</v>
      </c>
      <c r="AY1106" s="551"/>
      <c r="AZ1106" s="460"/>
      <c r="BA1106" s="552"/>
      <c r="BB1106" s="458"/>
      <c r="BC1106" s="460"/>
      <c r="BD1106" s="462"/>
      <c r="BE1106" s="526"/>
      <c r="BF1106" s="630"/>
      <c r="BG1106" s="641"/>
      <c r="BH1106" s="554"/>
      <c r="BI1106" s="530"/>
      <c r="BJ1106" s="475"/>
      <c r="BK1106" s="475"/>
    </row>
    <row r="1107" spans="1:63" s="224" customFormat="1" x14ac:dyDescent="0.25">
      <c r="A1107" s="564">
        <f>A1100+1</f>
        <v>157</v>
      </c>
      <c r="B1107" s="565" t="s">
        <v>1203</v>
      </c>
      <c r="C1107" s="595" t="s">
        <v>1126</v>
      </c>
      <c r="D1107" s="475" t="s">
        <v>1204</v>
      </c>
      <c r="E1107" s="476" t="s">
        <v>1205</v>
      </c>
      <c r="F1107" s="636" t="s">
        <v>132</v>
      </c>
      <c r="G1107" s="466" t="s">
        <v>196</v>
      </c>
      <c r="H1107" s="466" t="s">
        <v>134</v>
      </c>
      <c r="I1107" s="476" t="s">
        <v>1206</v>
      </c>
      <c r="J1107" s="346">
        <v>1</v>
      </c>
      <c r="K1107" s="360" t="s">
        <v>1145</v>
      </c>
      <c r="L1107" s="595" t="s">
        <v>1207</v>
      </c>
      <c r="M1107" s="595" t="s">
        <v>199</v>
      </c>
      <c r="N1107" s="622" t="s">
        <v>234</v>
      </c>
      <c r="O1107" s="477" t="s">
        <v>1154</v>
      </c>
      <c r="P1107" s="477" t="s">
        <v>1155</v>
      </c>
      <c r="Q1107" s="477"/>
      <c r="R1107" s="595" t="s">
        <v>243</v>
      </c>
      <c r="S1107" s="348" t="s">
        <v>164</v>
      </c>
      <c r="T1107" s="348">
        <f>IFERROR(VLOOKUP($S1107,TABLAS!$A$10:$B$14,2,FALSE),0)</f>
        <v>1</v>
      </c>
      <c r="U1107" s="477" t="s">
        <v>211</v>
      </c>
      <c r="V1107" s="524">
        <f>IFERROR(VLOOKUP($U1107,TABLAS!$A$2:$B$6,2,FALSE),0)</f>
        <v>2</v>
      </c>
      <c r="W1107" s="524" t="str">
        <f>MAX($T1107:$T1113)&amp;V1107</f>
        <v>22</v>
      </c>
      <c r="X1107" s="526" t="str">
        <f>IF(OR(W1107="11",W1107="12",W1107="21",W1107="22",W1107="31"),"BAJO",IF(OR(W1107="13",W1107="23",W1107="32",W1107="41"),"LEVE",IF(OR(W1107="14",W1107="15",W1107="24",W1107="33",W1107="43",W1107="42",W1107="52",W1107="51"),"MODERADO",IF(OR(W1107="25",W1107="34",W1107="35",W1107="44",W1107="45",W1107="53",W1107="54",W1107="55"),"IMPORTANTE"))))</f>
        <v>BAJO</v>
      </c>
      <c r="Y1107" s="349">
        <v>14</v>
      </c>
      <c r="Z1107" s="349"/>
      <c r="AA1107" s="349"/>
      <c r="AB1107" s="349"/>
      <c r="AC1107" s="349" t="str">
        <f>VLOOKUP(Y1107,CONTROLES!$A$6:$Y$35,2,FALSE)</f>
        <v>Manual de Funciones Analista SST</v>
      </c>
      <c r="AD1107" s="349"/>
      <c r="AE1107" s="349"/>
      <c r="AF1107" s="349"/>
      <c r="AG1107" s="349"/>
      <c r="AH1107" s="349"/>
      <c r="AI1107" s="349"/>
      <c r="AJ1107" s="349"/>
      <c r="AK1107" s="349"/>
      <c r="AL1107" s="349" t="str">
        <f>IFERROR(VLOOKUP(AB1107,CONTROLES!$A$5:$Y$297,2,FALSE),"")</f>
        <v/>
      </c>
      <c r="AM1107" s="349"/>
      <c r="AN1107" s="349"/>
      <c r="AO1107" s="350">
        <f>IFERROR(VLOOKUP(Y1107,CONTROLES!$A$6:$Y$25,24,FALSE),"")</f>
        <v>0.92500000000000004</v>
      </c>
      <c r="AP1107" s="350" t="str">
        <f>IFERROR(VLOOKUP(Z1107,CONTROLES!$A$6:$Y$25,24,FALSE),"")</f>
        <v/>
      </c>
      <c r="AQ1107" s="350" t="str">
        <f>IFERROR(VLOOKUP(AA1107,CONTROLES!$A$6:$Y$25,24,FALSE),"")</f>
        <v/>
      </c>
      <c r="AR1107" s="350" t="str">
        <f>IFERROR(VLOOKUP(AB1107,CONTROLES!$A$6:$Y$25,24,FALSE),"")</f>
        <v/>
      </c>
      <c r="AS1107" s="349" t="str">
        <f>IFERROR(VLOOKUP(Y1107,CONTROLES!$A$6:$Y$25,5,FALSE),"")</f>
        <v>Probabilidad</v>
      </c>
      <c r="AT1107" s="349" t="str">
        <f>IFERROR(VLOOKUP(Z1107,CONTROLES!$A$6:$Y$25,5,FALSE),"")</f>
        <v/>
      </c>
      <c r="AU1107" s="349" t="str">
        <f>IFERROR(VLOOKUP(AA1107,CONTROLES!$A$6:$Y$25,5,FALSE),"")</f>
        <v/>
      </c>
      <c r="AV1107" s="349" t="str">
        <f>IFERROR(VLOOKUP(AB1107,CONTROLES!$A$6:$Y$25,5,FALSE),"")</f>
        <v/>
      </c>
      <c r="AW1107" s="351">
        <f t="shared" si="337"/>
        <v>0.92500000000000004</v>
      </c>
      <c r="AX1107" s="351">
        <f t="shared" si="337"/>
        <v>0</v>
      </c>
      <c r="AY1107" s="528" t="str">
        <f>IF(MAX(AX1107:AX1113)&gt;MAX(BF1107:BF1113),"Consecuencia",IF(MAX(AX1107:AX1113)&gt;MAX(BF1107:BF1113),"Probabilidad",""))</f>
        <v/>
      </c>
      <c r="AZ1107" s="460">
        <f>IF(AY1107="Probabilidad",MAX(BF1107:BF1113),MAX(AX1107:AX1113))</f>
        <v>0</v>
      </c>
      <c r="BA1107" s="456" t="str" cm="1">
        <f t="array" ref="BA1107">IF(OR(AY1107="Consecuencia",AY1107="Probabilidad"),IF(AZ1107&lt;CONTROLES!$AA$16:$AB$16,IF(AND(AZ1107&gt;=CONTROLES!$AA$15,AZ1107&lt;CONTROLES!$AB$15),CONTROLES!$AC$15,IF(AND(AZ1107&gt;=CONTROLES!$AA$14,AZ1107&lt;CONTROLES!$AB$14),CONTROLES!$AC$14,IF(AND(AZ1107&gt;=CONTROLES!$AA$13,AZ1107&lt;CONTROLES!$AB$13),CONTROLES!$AC$13,IF(AND(AZ1107&gt;=CONTROLES!$AA$12,AZ1107&lt;=CONTROLES!$AB$12),CONTROLES!$AC$12))))),"")</f>
        <v/>
      </c>
      <c r="BB1107" s="458" t="s">
        <v>164</v>
      </c>
      <c r="BC1107" s="460">
        <f>VLOOKUP(BB1107,TABLAS!$A$10:$B$14,2,FALSE)</f>
        <v>1</v>
      </c>
      <c r="BD1107" s="462" t="s">
        <v>211</v>
      </c>
      <c r="BE1107" s="526">
        <f>VLOOKUP(BD1107,TABLAS!$A$2:$B$6,2,FALSE)</f>
        <v>2</v>
      </c>
      <c r="BF1107" s="618" t="str">
        <f>BC1107&amp;BE1107</f>
        <v>12</v>
      </c>
      <c r="BG1107" s="527" t="str">
        <f>IF(OR(BF1107="11",BF1107="12",BF1107="21",BF1107="22",BF1107="31"),"BAJO",IF(OR(BF1107="13",BF1107="23",BF1107="32",BF1107="41"),"LEVE",IF(OR(BF1107="14",BF1107="15",BF1107="24",BF1107="33",BF1107="43",BF1107="42",BF1107="52",BF1107="51"),"MODERADO",IF(OR(BF1107="25",BF1107="34",BF1107="35",BF1107="44",BF1107="45",BF1107="53",BF1107="54",BF1107="55"),"IMPORTANTE",""))))</f>
        <v>BAJO</v>
      </c>
      <c r="BH1107" s="491" t="s">
        <v>148</v>
      </c>
      <c r="BI1107" s="530" t="s">
        <v>189</v>
      </c>
      <c r="BJ1107" s="475" t="str">
        <f>IF(BH1107="SI","NO","SI")</f>
        <v>NO</v>
      </c>
      <c r="BK1107" s="475"/>
    </row>
    <row r="1108" spans="1:63" s="224" customFormat="1" x14ac:dyDescent="0.25">
      <c r="A1108" s="564"/>
      <c r="B1108" s="566"/>
      <c r="C1108" s="595"/>
      <c r="D1108" s="475"/>
      <c r="E1108" s="481"/>
      <c r="F1108" s="636"/>
      <c r="G1108" s="467"/>
      <c r="H1108" s="467"/>
      <c r="I1108" s="481"/>
      <c r="J1108" s="346">
        <v>2</v>
      </c>
      <c r="K1108" s="360" t="s">
        <v>1208</v>
      </c>
      <c r="L1108" s="595"/>
      <c r="M1108" s="595"/>
      <c r="N1108" s="622"/>
      <c r="O1108" s="477"/>
      <c r="P1108" s="477"/>
      <c r="Q1108" s="477"/>
      <c r="R1108" s="595"/>
      <c r="S1108" s="348" t="s">
        <v>155</v>
      </c>
      <c r="T1108" s="348">
        <f>IFERROR(VLOOKUP($S1108,TABLAS!$A$10:$B$14,2,FALSE),0)</f>
        <v>2</v>
      </c>
      <c r="U1108" s="477"/>
      <c r="V1108" s="524"/>
      <c r="W1108" s="524"/>
      <c r="X1108" s="526"/>
      <c r="Y1108" s="349">
        <v>3</v>
      </c>
      <c r="Z1108" s="349"/>
      <c r="AA1108" s="349"/>
      <c r="AB1108" s="349"/>
      <c r="AC1108" s="349" t="str">
        <f>VLOOKUP(Y1108,CONTROLES!$A$6:$Y$35,2,FALSE)</f>
        <v>Ejecución del plan de capacitaciones</v>
      </c>
      <c r="AD1108" s="349"/>
      <c r="AE1108" s="349"/>
      <c r="AF1108" s="349"/>
      <c r="AG1108" s="349"/>
      <c r="AH1108" s="349"/>
      <c r="AI1108" s="349"/>
      <c r="AJ1108" s="349"/>
      <c r="AK1108" s="349"/>
      <c r="AL1108" s="349" t="str">
        <f>IFERROR(VLOOKUP(AB1108,CONTROLES!$A$5:$Y$297,2,FALSE),"")</f>
        <v/>
      </c>
      <c r="AM1108" s="349"/>
      <c r="AN1108" s="349"/>
      <c r="AO1108" s="350">
        <f>IFERROR(VLOOKUP(Y1108,CONTROLES!$A$6:$Y$25,24,FALSE),"")</f>
        <v>0.78</v>
      </c>
      <c r="AP1108" s="350" t="str">
        <f>IFERROR(VLOOKUP(Z1108,CONTROLES!$A$6:$Y$25,24,FALSE),"")</f>
        <v/>
      </c>
      <c r="AQ1108" s="350" t="str">
        <f>IFERROR(VLOOKUP(AA1108,CONTROLES!$A$6:$Y$25,24,FALSE),"")</f>
        <v/>
      </c>
      <c r="AR1108" s="350" t="str">
        <f>IFERROR(VLOOKUP(AB1108,CONTROLES!$A$6:$Y$25,24,FALSE),"")</f>
        <v/>
      </c>
      <c r="AS1108" s="349" t="str">
        <f>IFERROR(VLOOKUP(Y1108,CONTROLES!$A$6:$Y$25,5,FALSE),"")</f>
        <v>Probabilidad</v>
      </c>
      <c r="AT1108" s="349" t="str">
        <f>IFERROR(VLOOKUP(Z1108,CONTROLES!$A$6:$Y$25,5,FALSE),"")</f>
        <v/>
      </c>
      <c r="AU1108" s="349" t="str">
        <f>IFERROR(VLOOKUP(AA1108,CONTROLES!$A$6:$Y$25,5,FALSE),"")</f>
        <v/>
      </c>
      <c r="AV1108" s="349" t="str">
        <f>IFERROR(VLOOKUP(AB1108,CONTROLES!$A$6:$Y$25,5,FALSE),"")</f>
        <v/>
      </c>
      <c r="AW1108" s="351">
        <f t="shared" si="337"/>
        <v>0.78</v>
      </c>
      <c r="AX1108" s="351">
        <f t="shared" si="337"/>
        <v>0</v>
      </c>
      <c r="AY1108" s="529"/>
      <c r="AZ1108" s="460"/>
      <c r="BA1108" s="457"/>
      <c r="BB1108" s="458"/>
      <c r="BC1108" s="460"/>
      <c r="BD1108" s="462"/>
      <c r="BE1108" s="526"/>
      <c r="BF1108" s="619"/>
      <c r="BG1108" s="640"/>
      <c r="BH1108" s="492"/>
      <c r="BI1108" s="530"/>
      <c r="BJ1108" s="475"/>
      <c r="BK1108" s="475"/>
    </row>
    <row r="1109" spans="1:63" s="224" customFormat="1" x14ac:dyDescent="0.25">
      <c r="A1109" s="564"/>
      <c r="B1109" s="566"/>
      <c r="C1109" s="595"/>
      <c r="D1109" s="475"/>
      <c r="E1109" s="481"/>
      <c r="F1109" s="636"/>
      <c r="G1109" s="467"/>
      <c r="H1109" s="467"/>
      <c r="I1109" s="481"/>
      <c r="J1109" s="346">
        <v>3</v>
      </c>
      <c r="K1109" s="360" t="s">
        <v>1209</v>
      </c>
      <c r="L1109" s="595"/>
      <c r="M1109" s="595"/>
      <c r="N1109" s="622"/>
      <c r="O1109" s="477"/>
      <c r="P1109" s="477"/>
      <c r="Q1109" s="477"/>
      <c r="R1109" s="595"/>
      <c r="S1109" s="348" t="s">
        <v>155</v>
      </c>
      <c r="T1109" s="348">
        <f>IFERROR(VLOOKUP($S1109,TABLAS!$A$10:$B$14,2,FALSE),0)</f>
        <v>2</v>
      </c>
      <c r="U1109" s="477"/>
      <c r="V1109" s="524"/>
      <c r="W1109" s="524"/>
      <c r="X1109" s="526"/>
      <c r="Y1109" s="349">
        <v>20</v>
      </c>
      <c r="Z1109" s="349"/>
      <c r="AA1109" s="349"/>
      <c r="AB1109" s="349"/>
      <c r="AC1109" s="349" t="str">
        <f>VLOOKUP(Y1109,CONTROLES!$A$6:$Y$35,2,FALSE)</f>
        <v>Solicitar anualmente los documentos requeridos para el programa de seguridad vial</v>
      </c>
      <c r="AD1109" s="349"/>
      <c r="AE1109" s="349"/>
      <c r="AF1109" s="349"/>
      <c r="AG1109" s="349"/>
      <c r="AH1109" s="349"/>
      <c r="AI1109" s="349"/>
      <c r="AJ1109" s="349"/>
      <c r="AK1109" s="349"/>
      <c r="AL1109" s="349" t="str">
        <f>IFERROR(VLOOKUP(AB1109,CONTROLES!$A$5:$Y$297,2,FALSE),"")</f>
        <v/>
      </c>
      <c r="AM1109" s="349"/>
      <c r="AN1109" s="349"/>
      <c r="AO1109" s="350">
        <f>IFERROR(VLOOKUP(Y1109,CONTROLES!$A$6:$Y$25,24,FALSE),"")</f>
        <v>0.84499999999999997</v>
      </c>
      <c r="AP1109" s="350" t="str">
        <f>IFERROR(VLOOKUP(Z1109,CONTROLES!$A$6:$Y$25,24,FALSE),"")</f>
        <v/>
      </c>
      <c r="AQ1109" s="350" t="str">
        <f>IFERROR(VLOOKUP(AA1109,CONTROLES!$A$6:$Y$25,24,FALSE),"")</f>
        <v/>
      </c>
      <c r="AR1109" s="350" t="str">
        <f>IFERROR(VLOOKUP(AB1109,CONTROLES!$A$6:$Y$25,24,FALSE),"")</f>
        <v/>
      </c>
      <c r="AS1109" s="349" t="str">
        <f>IFERROR(VLOOKUP(Y1109,CONTROLES!$A$6:$Y$25,5,FALSE),"")</f>
        <v>Probabilidad</v>
      </c>
      <c r="AT1109" s="349" t="str">
        <f>IFERROR(VLOOKUP(Z1109,CONTROLES!$A$6:$Y$25,5,FALSE),"")</f>
        <v/>
      </c>
      <c r="AU1109" s="349" t="str">
        <f>IFERROR(VLOOKUP(AA1109,CONTROLES!$A$6:$Y$25,5,FALSE),"")</f>
        <v/>
      </c>
      <c r="AV1109" s="349" t="str">
        <f>IFERROR(VLOOKUP(AB1109,CONTROLES!$A$6:$Y$25,5,FALSE),"")</f>
        <v/>
      </c>
      <c r="AW1109" s="351">
        <f t="shared" si="337"/>
        <v>0.84499999999999997</v>
      </c>
      <c r="AX1109" s="351">
        <f t="shared" si="337"/>
        <v>0</v>
      </c>
      <c r="AY1109" s="529"/>
      <c r="AZ1109" s="460"/>
      <c r="BA1109" s="457"/>
      <c r="BB1109" s="458"/>
      <c r="BC1109" s="460"/>
      <c r="BD1109" s="462"/>
      <c r="BE1109" s="526"/>
      <c r="BF1109" s="619"/>
      <c r="BG1109" s="640"/>
      <c r="BH1109" s="492"/>
      <c r="BI1109" s="530"/>
      <c r="BJ1109" s="475"/>
      <c r="BK1109" s="475"/>
    </row>
    <row r="1110" spans="1:63" s="224" customFormat="1" x14ac:dyDescent="0.25">
      <c r="A1110" s="564"/>
      <c r="B1110" s="566"/>
      <c r="C1110" s="595"/>
      <c r="D1110" s="475"/>
      <c r="E1110" s="481"/>
      <c r="F1110" s="636"/>
      <c r="G1110" s="467"/>
      <c r="H1110" s="467"/>
      <c r="I1110" s="481"/>
      <c r="J1110" s="346"/>
      <c r="K1110" s="347"/>
      <c r="L1110" s="595"/>
      <c r="M1110" s="595"/>
      <c r="N1110" s="622"/>
      <c r="O1110" s="477"/>
      <c r="P1110" s="477"/>
      <c r="Q1110" s="477"/>
      <c r="R1110" s="595"/>
      <c r="S1110" s="348"/>
      <c r="T1110" s="348">
        <f>IFERROR(VLOOKUP($S1110,TABLAS!$A$10:$B$14,2,FALSE),0)</f>
        <v>0</v>
      </c>
      <c r="U1110" s="477"/>
      <c r="V1110" s="524"/>
      <c r="W1110" s="524"/>
      <c r="X1110" s="526"/>
      <c r="Y1110" s="349"/>
      <c r="Z1110" s="349"/>
      <c r="AA1110" s="349"/>
      <c r="AB1110" s="349"/>
      <c r="AC1110" s="349"/>
      <c r="AD1110" s="349"/>
      <c r="AE1110" s="349"/>
      <c r="AF1110" s="349"/>
      <c r="AG1110" s="349"/>
      <c r="AH1110" s="349"/>
      <c r="AI1110" s="349"/>
      <c r="AJ1110" s="349"/>
      <c r="AK1110" s="349"/>
      <c r="AL1110" s="349" t="str">
        <f>IFERROR(VLOOKUP(AB1110,CONTROLES!$A$5:$Y$297,2,FALSE),"")</f>
        <v/>
      </c>
      <c r="AM1110" s="349"/>
      <c r="AN1110" s="349"/>
      <c r="AO1110" s="350" t="str">
        <f>IFERROR(VLOOKUP(Y1110,CONTROLES!$A$6:$Y$25,24,FALSE),"")</f>
        <v/>
      </c>
      <c r="AP1110" s="350" t="str">
        <f>IFERROR(VLOOKUP(Z1110,CONTROLES!$A$6:$Y$25,24,FALSE),"")</f>
        <v/>
      </c>
      <c r="AQ1110" s="350" t="str">
        <f>IFERROR(VLOOKUP(AA1110,CONTROLES!$A$6:$Y$25,24,FALSE),"")</f>
        <v/>
      </c>
      <c r="AR1110" s="350" t="str">
        <f>IFERROR(VLOOKUP(AB1110,CONTROLES!$A$6:$Y$25,24,FALSE),"")</f>
        <v/>
      </c>
      <c r="AS1110" s="349" t="str">
        <f>IFERROR(VLOOKUP(Y1110,CONTROLES!$A$6:$Y$25,5,FALSE),"")</f>
        <v/>
      </c>
      <c r="AT1110" s="349" t="str">
        <f>IFERROR(VLOOKUP(Z1110,CONTROLES!$A$6:$Y$25,5,FALSE),"")</f>
        <v/>
      </c>
      <c r="AU1110" s="349" t="str">
        <f>IFERROR(VLOOKUP(AA1110,CONTROLES!$A$6:$Y$25,5,FALSE),"")</f>
        <v/>
      </c>
      <c r="AV1110" s="349" t="str">
        <f>IFERROR(VLOOKUP(AB1110,CONTROLES!$A$6:$Y$25,5,FALSE),"")</f>
        <v/>
      </c>
      <c r="AW1110" s="351">
        <f t="shared" si="337"/>
        <v>0</v>
      </c>
      <c r="AX1110" s="351">
        <f t="shared" si="337"/>
        <v>0</v>
      </c>
      <c r="AY1110" s="529"/>
      <c r="AZ1110" s="460"/>
      <c r="BA1110" s="457"/>
      <c r="BB1110" s="458"/>
      <c r="BC1110" s="460"/>
      <c r="BD1110" s="462"/>
      <c r="BE1110" s="526"/>
      <c r="BF1110" s="619"/>
      <c r="BG1110" s="640"/>
      <c r="BH1110" s="492"/>
      <c r="BI1110" s="530"/>
      <c r="BJ1110" s="475"/>
      <c r="BK1110" s="475"/>
    </row>
    <row r="1111" spans="1:63" s="224" customFormat="1" x14ac:dyDescent="0.25">
      <c r="A1111" s="564"/>
      <c r="B1111" s="566"/>
      <c r="C1111" s="595"/>
      <c r="D1111" s="475"/>
      <c r="E1111" s="481"/>
      <c r="F1111" s="636"/>
      <c r="G1111" s="467"/>
      <c r="H1111" s="467"/>
      <c r="I1111" s="481"/>
      <c r="J1111" s="346"/>
      <c r="K1111" s="347"/>
      <c r="L1111" s="595"/>
      <c r="M1111" s="595"/>
      <c r="N1111" s="622"/>
      <c r="O1111" s="477"/>
      <c r="P1111" s="477"/>
      <c r="Q1111" s="477"/>
      <c r="R1111" s="595"/>
      <c r="S1111" s="348"/>
      <c r="T1111" s="348">
        <f>IFERROR(VLOOKUP($S1111,TABLAS!$A$10:$B$14,2,FALSE),0)</f>
        <v>0</v>
      </c>
      <c r="U1111" s="477"/>
      <c r="V1111" s="524"/>
      <c r="W1111" s="524"/>
      <c r="X1111" s="526"/>
      <c r="Y1111" s="349"/>
      <c r="Z1111" s="349"/>
      <c r="AA1111" s="349"/>
      <c r="AB1111" s="349"/>
      <c r="AC1111" s="349"/>
      <c r="AD1111" s="349"/>
      <c r="AE1111" s="349"/>
      <c r="AF1111" s="349"/>
      <c r="AG1111" s="349"/>
      <c r="AH1111" s="349"/>
      <c r="AI1111" s="349"/>
      <c r="AJ1111" s="349"/>
      <c r="AK1111" s="349"/>
      <c r="AL1111" s="349" t="str">
        <f>IFERROR(VLOOKUP(AB1111,CONTROLES!$A$5:$Y$297,2,FALSE),"")</f>
        <v/>
      </c>
      <c r="AM1111" s="349"/>
      <c r="AN1111" s="349"/>
      <c r="AO1111" s="350" t="str">
        <f>IFERROR(VLOOKUP(Y1111,CONTROLES!$A$6:$Y$25,24,FALSE),"")</f>
        <v/>
      </c>
      <c r="AP1111" s="350" t="str">
        <f>IFERROR(VLOOKUP(Z1111,CONTROLES!$A$6:$Y$25,24,FALSE),"")</f>
        <v/>
      </c>
      <c r="AQ1111" s="350" t="str">
        <f>IFERROR(VLOOKUP(AA1111,CONTROLES!$A$6:$Y$25,24,FALSE),"")</f>
        <v/>
      </c>
      <c r="AR1111" s="350" t="str">
        <f>IFERROR(VLOOKUP(AB1111,CONTROLES!$A$6:$Y$25,24,FALSE),"")</f>
        <v/>
      </c>
      <c r="AS1111" s="349" t="str">
        <f>IFERROR(VLOOKUP(Y1111,CONTROLES!$A$6:$Y$25,5,FALSE),"")</f>
        <v/>
      </c>
      <c r="AT1111" s="349" t="str">
        <f>IFERROR(VLOOKUP(Z1111,CONTROLES!$A$6:$Y$25,5,FALSE),"")</f>
        <v/>
      </c>
      <c r="AU1111" s="349" t="str">
        <f>IFERROR(VLOOKUP(AA1111,CONTROLES!$A$6:$Y$25,5,FALSE),"")</f>
        <v/>
      </c>
      <c r="AV1111" s="349" t="str">
        <f>IFERROR(VLOOKUP(AB1111,CONTROLES!$A$6:$Y$25,5,FALSE),"")</f>
        <v/>
      </c>
      <c r="AW1111" s="351">
        <f t="shared" si="337"/>
        <v>0</v>
      </c>
      <c r="AX1111" s="351">
        <f t="shared" si="337"/>
        <v>0</v>
      </c>
      <c r="AY1111" s="529"/>
      <c r="AZ1111" s="460"/>
      <c r="BA1111" s="457"/>
      <c r="BB1111" s="458"/>
      <c r="BC1111" s="460"/>
      <c r="BD1111" s="462"/>
      <c r="BE1111" s="526"/>
      <c r="BF1111" s="619"/>
      <c r="BG1111" s="640"/>
      <c r="BH1111" s="492"/>
      <c r="BI1111" s="530"/>
      <c r="BJ1111" s="475"/>
      <c r="BK1111" s="475"/>
    </row>
    <row r="1112" spans="1:63" s="224" customFormat="1" x14ac:dyDescent="0.25">
      <c r="A1112" s="564"/>
      <c r="B1112" s="566"/>
      <c r="C1112" s="595"/>
      <c r="D1112" s="475"/>
      <c r="E1112" s="481"/>
      <c r="F1112" s="636"/>
      <c r="G1112" s="467"/>
      <c r="H1112" s="467"/>
      <c r="I1112" s="481"/>
      <c r="J1112" s="346"/>
      <c r="K1112" s="347"/>
      <c r="L1112" s="595"/>
      <c r="M1112" s="595"/>
      <c r="N1112" s="622"/>
      <c r="O1112" s="477"/>
      <c r="P1112" s="477"/>
      <c r="Q1112" s="477"/>
      <c r="R1112" s="595"/>
      <c r="S1112" s="348"/>
      <c r="T1112" s="348">
        <f>IFERROR(VLOOKUP($S1112,TABLAS!$A$10:$B$14,2,FALSE),0)</f>
        <v>0</v>
      </c>
      <c r="U1112" s="477"/>
      <c r="V1112" s="524"/>
      <c r="W1112" s="524"/>
      <c r="X1112" s="526"/>
      <c r="Y1112" s="349"/>
      <c r="Z1112" s="349"/>
      <c r="AA1112" s="349"/>
      <c r="AB1112" s="349"/>
      <c r="AC1112" s="349"/>
      <c r="AD1112" s="349"/>
      <c r="AE1112" s="349"/>
      <c r="AF1112" s="349"/>
      <c r="AG1112" s="349"/>
      <c r="AH1112" s="349"/>
      <c r="AI1112" s="349"/>
      <c r="AJ1112" s="349"/>
      <c r="AK1112" s="349"/>
      <c r="AL1112" s="349" t="str">
        <f>IFERROR(VLOOKUP(AB1112,CONTROLES!$A$5:$Y$297,2,FALSE),"")</f>
        <v/>
      </c>
      <c r="AM1112" s="349"/>
      <c r="AN1112" s="349"/>
      <c r="AO1112" s="350" t="str">
        <f>IFERROR(VLOOKUP(Y1112,CONTROLES!$A$6:$Y$25,24,FALSE),"")</f>
        <v/>
      </c>
      <c r="AP1112" s="350" t="str">
        <f>IFERROR(VLOOKUP(Z1112,CONTROLES!$A$6:$Y$25,24,FALSE),"")</f>
        <v/>
      </c>
      <c r="AQ1112" s="350" t="str">
        <f>IFERROR(VLOOKUP(AA1112,CONTROLES!$A$6:$Y$25,24,FALSE),"")</f>
        <v/>
      </c>
      <c r="AR1112" s="350" t="str">
        <f>IFERROR(VLOOKUP(AB1112,CONTROLES!$A$6:$Y$25,24,FALSE),"")</f>
        <v/>
      </c>
      <c r="AS1112" s="349" t="str">
        <f>IFERROR(VLOOKUP(Y1112,CONTROLES!$A$6:$Y$25,5,FALSE),"")</f>
        <v/>
      </c>
      <c r="AT1112" s="349" t="str">
        <f>IFERROR(VLOOKUP(Z1112,CONTROLES!$A$6:$Y$25,5,FALSE),"")</f>
        <v/>
      </c>
      <c r="AU1112" s="349" t="str">
        <f>IFERROR(VLOOKUP(AA1112,CONTROLES!$A$6:$Y$25,5,FALSE),"")</f>
        <v/>
      </c>
      <c r="AV1112" s="349" t="str">
        <f>IFERROR(VLOOKUP(AB1112,CONTROLES!$A$6:$Y$25,5,FALSE),"")</f>
        <v/>
      </c>
      <c r="AW1112" s="351">
        <f t="shared" si="337"/>
        <v>0</v>
      </c>
      <c r="AX1112" s="351">
        <f t="shared" si="337"/>
        <v>0</v>
      </c>
      <c r="AY1112" s="529"/>
      <c r="AZ1112" s="460"/>
      <c r="BA1112" s="457"/>
      <c r="BB1112" s="458"/>
      <c r="BC1112" s="460"/>
      <c r="BD1112" s="462"/>
      <c r="BE1112" s="526"/>
      <c r="BF1112" s="619"/>
      <c r="BG1112" s="640"/>
      <c r="BH1112" s="492"/>
      <c r="BI1112" s="530"/>
      <c r="BJ1112" s="475"/>
      <c r="BK1112" s="475"/>
    </row>
    <row r="1113" spans="1:63" s="224" customFormat="1" ht="14.25" customHeight="1" x14ac:dyDescent="0.25">
      <c r="A1113" s="564"/>
      <c r="B1113" s="567"/>
      <c r="C1113" s="595"/>
      <c r="D1113" s="475"/>
      <c r="E1113" s="482"/>
      <c r="F1113" s="636"/>
      <c r="G1113" s="561"/>
      <c r="H1113" s="561"/>
      <c r="I1113" s="482"/>
      <c r="J1113" s="346"/>
      <c r="K1113" s="347"/>
      <c r="L1113" s="595"/>
      <c r="M1113" s="595"/>
      <c r="N1113" s="622"/>
      <c r="O1113" s="477"/>
      <c r="P1113" s="477"/>
      <c r="Q1113" s="477"/>
      <c r="R1113" s="595"/>
      <c r="S1113" s="348"/>
      <c r="T1113" s="348">
        <f>IFERROR(VLOOKUP($S1113,TABLAS!$A$10:$B$14,2,FALSE),0)</f>
        <v>0</v>
      </c>
      <c r="U1113" s="477"/>
      <c r="V1113" s="524"/>
      <c r="W1113" s="524"/>
      <c r="X1113" s="526"/>
      <c r="Y1113" s="349"/>
      <c r="Z1113" s="349"/>
      <c r="AA1113" s="349"/>
      <c r="AB1113" s="349"/>
      <c r="AC1113" s="349"/>
      <c r="AD1113" s="349"/>
      <c r="AE1113" s="349"/>
      <c r="AF1113" s="349"/>
      <c r="AG1113" s="349"/>
      <c r="AH1113" s="349"/>
      <c r="AI1113" s="349"/>
      <c r="AJ1113" s="349"/>
      <c r="AK1113" s="349"/>
      <c r="AL1113" s="349" t="str">
        <f>IFERROR(VLOOKUP(AB1113,CONTROLES!$A$5:$Y$297,2,FALSE),"")</f>
        <v/>
      </c>
      <c r="AM1113" s="349"/>
      <c r="AN1113" s="349"/>
      <c r="AO1113" s="350" t="str">
        <f>IFERROR(VLOOKUP(Y1113,CONTROLES!$A$6:$Y$25,24,FALSE),"")</f>
        <v/>
      </c>
      <c r="AP1113" s="350" t="str">
        <f>IFERROR(VLOOKUP(Z1113,CONTROLES!$A$6:$Y$25,24,FALSE),"")</f>
        <v/>
      </c>
      <c r="AQ1113" s="350" t="str">
        <f>IFERROR(VLOOKUP(AA1113,CONTROLES!$A$6:$Y$25,24,FALSE),"")</f>
        <v/>
      </c>
      <c r="AR1113" s="350" t="str">
        <f>IFERROR(VLOOKUP(AB1113,CONTROLES!$A$6:$Y$25,24,FALSE),"")</f>
        <v/>
      </c>
      <c r="AS1113" s="349" t="str">
        <f>IFERROR(VLOOKUP(Y1113,CONTROLES!$A$6:$Y$25,5,FALSE),"")</f>
        <v/>
      </c>
      <c r="AT1113" s="349" t="str">
        <f>IFERROR(VLOOKUP(Z1113,CONTROLES!$A$6:$Y$25,5,FALSE),"")</f>
        <v/>
      </c>
      <c r="AU1113" s="349" t="str">
        <f>IFERROR(VLOOKUP(AA1113,CONTROLES!$A$6:$Y$25,5,FALSE),"")</f>
        <v/>
      </c>
      <c r="AV1113" s="349" t="str">
        <f>IFERROR(VLOOKUP(AB1113,CONTROLES!$A$6:$Y$25,5,FALSE),"")</f>
        <v/>
      </c>
      <c r="AW1113" s="351">
        <f t="shared" si="337"/>
        <v>0</v>
      </c>
      <c r="AX1113" s="351">
        <f t="shared" si="337"/>
        <v>0</v>
      </c>
      <c r="AY1113" s="551"/>
      <c r="AZ1113" s="460"/>
      <c r="BA1113" s="552"/>
      <c r="BB1113" s="458"/>
      <c r="BC1113" s="460"/>
      <c r="BD1113" s="462"/>
      <c r="BE1113" s="526"/>
      <c r="BF1113" s="630"/>
      <c r="BG1113" s="641"/>
      <c r="BH1113" s="554"/>
      <c r="BI1113" s="530"/>
      <c r="BJ1113" s="475"/>
      <c r="BK1113" s="475"/>
    </row>
    <row r="1114" spans="1:63" s="224" customFormat="1" x14ac:dyDescent="0.25">
      <c r="A1114" s="564">
        <f>A1107+1</f>
        <v>158</v>
      </c>
      <c r="B1114" s="565" t="s">
        <v>1210</v>
      </c>
      <c r="C1114" s="595" t="s">
        <v>1126</v>
      </c>
      <c r="D1114" s="475" t="s">
        <v>1211</v>
      </c>
      <c r="E1114" s="476" t="s">
        <v>1212</v>
      </c>
      <c r="F1114" s="636" t="s">
        <v>132</v>
      </c>
      <c r="G1114" s="466" t="s">
        <v>133</v>
      </c>
      <c r="H1114" s="466" t="s">
        <v>134</v>
      </c>
      <c r="I1114" s="476" t="s">
        <v>1213</v>
      </c>
      <c r="J1114" s="346">
        <v>1</v>
      </c>
      <c r="K1114" s="347" t="s">
        <v>1214</v>
      </c>
      <c r="L1114" s="595" t="s">
        <v>915</v>
      </c>
      <c r="M1114" s="595" t="s">
        <v>160</v>
      </c>
      <c r="N1114" s="477" t="s">
        <v>381</v>
      </c>
      <c r="O1114" s="477" t="s">
        <v>382</v>
      </c>
      <c r="P1114" s="477" t="s">
        <v>1215</v>
      </c>
      <c r="Q1114" s="477" t="s">
        <v>1216</v>
      </c>
      <c r="R1114" s="595" t="s">
        <v>277</v>
      </c>
      <c r="S1114" s="348" t="s">
        <v>146</v>
      </c>
      <c r="T1114" s="348">
        <f>IFERROR(VLOOKUP($S1114,TABLAS!$A$10:$B$14,2,FALSE),0)</f>
        <v>3</v>
      </c>
      <c r="U1114" s="477" t="s">
        <v>145</v>
      </c>
      <c r="V1114" s="524">
        <f>IFERROR(VLOOKUP($U1114,TABLAS!$A$2:$B$6,2,FALSE),0)</f>
        <v>3</v>
      </c>
      <c r="W1114" s="524" t="str">
        <f>MAX($T1114:$T1120)&amp;V1114</f>
        <v>43</v>
      </c>
      <c r="X1114" s="526" t="str">
        <f>IF(OR(W1114="11",W1114="12",W1114="21",W1114="22",W1114="31"),"BAJO",IF(OR(W1114="13",W1114="23",W1114="32",W1114="41"),"LEVE",IF(OR(W1114="14",W1114="15",W1114="24",W1114="33",W1114="43",W1114="42",W1114="52",W1114="51"),"MODERADO",IF(OR(W1114="25",W1114="34",W1114="35",W1114="44",W1114="45",W1114="53",W1114="54",W1114="55"),"IMPORTANTE"))))</f>
        <v>MODERADO</v>
      </c>
      <c r="Y1114" s="349">
        <v>102</v>
      </c>
      <c r="Z1114" s="349"/>
      <c r="AA1114" s="349"/>
      <c r="AB1114" s="349"/>
      <c r="AC1114" s="349"/>
      <c r="AD1114" s="349"/>
      <c r="AE1114" s="349"/>
      <c r="AF1114" s="349"/>
      <c r="AG1114" s="349"/>
      <c r="AH1114" s="349"/>
      <c r="AI1114" s="349"/>
      <c r="AJ1114" s="349"/>
      <c r="AK1114" s="349"/>
      <c r="AL1114" s="349" t="str">
        <f>IFERROR(VLOOKUP(AB1114,CONTROLES!$A$5:$Y$297,2,FALSE),"")</f>
        <v/>
      </c>
      <c r="AM1114" s="349"/>
      <c r="AN1114" s="349"/>
      <c r="AO1114" s="350" t="str">
        <f>IFERROR(VLOOKUP(Y1114,CONTROLES!$A$6:$Y$25,24,FALSE),"")</f>
        <v/>
      </c>
      <c r="AP1114" s="350" t="str">
        <f>IFERROR(VLOOKUP(Z1114,CONTROLES!$A$6:$Y$25,24,FALSE),"")</f>
        <v/>
      </c>
      <c r="AQ1114" s="350" t="str">
        <f>IFERROR(VLOOKUP(AA1114,CONTROLES!$A$6:$Y$25,24,FALSE),"")</f>
        <v/>
      </c>
      <c r="AR1114" s="350" t="str">
        <f>IFERROR(VLOOKUP(AB1114,CONTROLES!$A$6:$Y$25,24,FALSE),"")</f>
        <v/>
      </c>
      <c r="AS1114" s="349" t="str">
        <f>IFERROR(VLOOKUP(Y1114,CONTROLES!$A$6:$Y$25,5,FALSE),"")</f>
        <v/>
      </c>
      <c r="AT1114" s="349" t="str">
        <f>IFERROR(VLOOKUP(Z1114,CONTROLES!$A$6:$Y$25,5,FALSE),"")</f>
        <v/>
      </c>
      <c r="AU1114" s="349" t="str">
        <f>IFERROR(VLOOKUP(AA1114,CONTROLES!$A$6:$Y$25,5,FALSE),"")</f>
        <v/>
      </c>
      <c r="AV1114" s="349" t="str">
        <f>IFERROR(VLOOKUP(AB1114,CONTROLES!$A$6:$Y$25,5,FALSE),"")</f>
        <v/>
      </c>
      <c r="AW1114" s="351">
        <f t="shared" si="337"/>
        <v>0</v>
      </c>
      <c r="AX1114" s="351">
        <f t="shared" si="337"/>
        <v>0</v>
      </c>
      <c r="AY1114" s="528" t="str">
        <f>IF(MAX(AX1114:AX1120)&gt;MAX(BF1114:BF1120),"Consecuencia",IF(MAX(AX1114:AX1120)&gt;MAX(BF1114:BF1120),"Probabilidad",""))</f>
        <v/>
      </c>
      <c r="AZ1114" s="460">
        <f>IF(AY1114="Probabilidad",MAX(BF1114:BF1120),MAX(AX1114:AX1120))</f>
        <v>0</v>
      </c>
      <c r="BA1114" s="456" t="str" cm="1">
        <f t="array" ref="BA1114">IF(OR(AY1114="Consecuencia",AY1114="Probabilidad"),IF(AZ1114&lt;CONTROLES!$AA$16:$AB$16,IF(AND(AZ1114&gt;=CONTROLES!$AA$15,AZ1114&lt;CONTROLES!$AB$15),CONTROLES!$AC$15,IF(AND(AZ1114&gt;=CONTROLES!$AA$14,AZ1114&lt;CONTROLES!$AB$14),CONTROLES!$AC$14,IF(AND(AZ1114&gt;=CONTROLES!$AA$13,AZ1114&lt;CONTROLES!$AB$13),CONTROLES!$AC$13,IF(AND(AZ1114&gt;=CONTROLES!$AA$12,AZ1114&lt;=CONTROLES!$AB$12),CONTROLES!$AC$12))))),"")</f>
        <v/>
      </c>
      <c r="BB1114" s="458" t="s">
        <v>144</v>
      </c>
      <c r="BC1114" s="460">
        <f>VLOOKUP(BB1114,TABLAS!$A$10:$B$14,2,FALSE)</f>
        <v>5</v>
      </c>
      <c r="BD1114" s="462" t="s">
        <v>211</v>
      </c>
      <c r="BE1114" s="526">
        <f>VLOOKUP(BD1114,TABLAS!$A$2:$B$6,2,FALSE)</f>
        <v>2</v>
      </c>
      <c r="BF1114" s="618" t="str">
        <f>BC1114&amp;BE1114</f>
        <v>52</v>
      </c>
      <c r="BG1114" s="620" t="str">
        <f>IF(OR(BF1114="11",BF1114="12",BF1114="21",BF1114="22",BF1114="31"),"BAJO",IF(OR(BF1114="13",BF1114="23",BF1114="32",BF1114="41"),"LEVE",IF(OR(BF1114="14",BF1114="15",BF1114="24",BF1114="33",BF1114="43",BF1114="42",BF1114="52",BF1114="51"),"MODERADO",IF(OR(BF1114="25",BF1114="34",BF1114="35",BF1114="44",BF1114="45",BF1114="53",BF1114="54",BF1114="55"),"IMPORTANTE",""))))</f>
        <v>MODERADO</v>
      </c>
      <c r="BH1114" s="491" t="s">
        <v>148</v>
      </c>
      <c r="BI1114" s="530" t="s">
        <v>189</v>
      </c>
      <c r="BJ1114" s="475" t="str">
        <f>IF(BH1114="SI","NO","SI")</f>
        <v>NO</v>
      </c>
      <c r="BK1114" s="475"/>
    </row>
    <row r="1115" spans="1:63" s="224" customFormat="1" x14ac:dyDescent="0.25">
      <c r="A1115" s="564"/>
      <c r="B1115" s="566"/>
      <c r="C1115" s="595"/>
      <c r="D1115" s="475"/>
      <c r="E1115" s="481"/>
      <c r="F1115" s="636"/>
      <c r="G1115" s="467"/>
      <c r="H1115" s="467"/>
      <c r="I1115" s="481"/>
      <c r="J1115" s="346">
        <v>2</v>
      </c>
      <c r="K1115" s="347" t="s">
        <v>1100</v>
      </c>
      <c r="L1115" s="595"/>
      <c r="M1115" s="595"/>
      <c r="N1115" s="477"/>
      <c r="O1115" s="477"/>
      <c r="P1115" s="477"/>
      <c r="Q1115" s="477"/>
      <c r="R1115" s="595"/>
      <c r="S1115" s="348" t="s">
        <v>169</v>
      </c>
      <c r="T1115" s="348">
        <f>IFERROR(VLOOKUP($S1115,TABLAS!$A$10:$B$14,2,FALSE),0)</f>
        <v>4</v>
      </c>
      <c r="U1115" s="477"/>
      <c r="V1115" s="524"/>
      <c r="W1115" s="524"/>
      <c r="X1115" s="526"/>
      <c r="Y1115" s="349">
        <v>103</v>
      </c>
      <c r="Z1115" s="349"/>
      <c r="AA1115" s="349"/>
      <c r="AB1115" s="349"/>
      <c r="AC1115" s="349"/>
      <c r="AD1115" s="349"/>
      <c r="AE1115" s="349"/>
      <c r="AF1115" s="349"/>
      <c r="AG1115" s="349"/>
      <c r="AH1115" s="349"/>
      <c r="AI1115" s="349"/>
      <c r="AJ1115" s="349"/>
      <c r="AK1115" s="349"/>
      <c r="AL1115" s="349" t="str">
        <f>IFERROR(VLOOKUP(AB1115,CONTROLES!$A$5:$Y$297,2,FALSE),"")</f>
        <v/>
      </c>
      <c r="AM1115" s="349"/>
      <c r="AN1115" s="349"/>
      <c r="AO1115" s="350" t="str">
        <f>IFERROR(VLOOKUP(Y1115,CONTROLES!$A$6:$Y$25,24,FALSE),"")</f>
        <v/>
      </c>
      <c r="AP1115" s="350" t="str">
        <f>IFERROR(VLOOKUP(Z1115,CONTROLES!$A$6:$Y$25,24,FALSE),"")</f>
        <v/>
      </c>
      <c r="AQ1115" s="350" t="str">
        <f>IFERROR(VLOOKUP(AA1115,CONTROLES!$A$6:$Y$25,24,FALSE),"")</f>
        <v/>
      </c>
      <c r="AR1115" s="350" t="str">
        <f>IFERROR(VLOOKUP(AB1115,CONTROLES!$A$6:$Y$25,24,FALSE),"")</f>
        <v/>
      </c>
      <c r="AS1115" s="349" t="str">
        <f>IFERROR(VLOOKUP(Y1115,CONTROLES!$A$6:$Y$25,5,FALSE),"")</f>
        <v/>
      </c>
      <c r="AT1115" s="349" t="str">
        <f>IFERROR(VLOOKUP(Z1115,CONTROLES!$A$6:$Y$25,5,FALSE),"")</f>
        <v/>
      </c>
      <c r="AU1115" s="349" t="str">
        <f>IFERROR(VLOOKUP(AA1115,CONTROLES!$A$6:$Y$25,5,FALSE),"")</f>
        <v/>
      </c>
      <c r="AV1115" s="349" t="str">
        <f>IFERROR(VLOOKUP(AB1115,CONTROLES!$A$6:$Y$25,5,FALSE),"")</f>
        <v/>
      </c>
      <c r="AW1115" s="351">
        <f t="shared" si="337"/>
        <v>0</v>
      </c>
      <c r="AX1115" s="351">
        <f t="shared" si="337"/>
        <v>0</v>
      </c>
      <c r="AY1115" s="529"/>
      <c r="AZ1115" s="460"/>
      <c r="BA1115" s="457"/>
      <c r="BB1115" s="458"/>
      <c r="BC1115" s="460"/>
      <c r="BD1115" s="462"/>
      <c r="BE1115" s="526"/>
      <c r="BF1115" s="619"/>
      <c r="BG1115" s="620"/>
      <c r="BH1115" s="492"/>
      <c r="BI1115" s="530"/>
      <c r="BJ1115" s="475"/>
      <c r="BK1115" s="475"/>
    </row>
    <row r="1116" spans="1:63" s="224" customFormat="1" x14ac:dyDescent="0.25">
      <c r="A1116" s="564"/>
      <c r="B1116" s="566"/>
      <c r="C1116" s="595"/>
      <c r="D1116" s="475"/>
      <c r="E1116" s="481"/>
      <c r="F1116" s="636"/>
      <c r="G1116" s="467"/>
      <c r="H1116" s="467"/>
      <c r="I1116" s="481"/>
      <c r="J1116" s="346">
        <v>3</v>
      </c>
      <c r="K1116" s="347" t="s">
        <v>1217</v>
      </c>
      <c r="L1116" s="595"/>
      <c r="M1116" s="595"/>
      <c r="N1116" s="477"/>
      <c r="O1116" s="477"/>
      <c r="P1116" s="477"/>
      <c r="Q1116" s="477"/>
      <c r="R1116" s="595"/>
      <c r="S1116" s="348" t="s">
        <v>146</v>
      </c>
      <c r="T1116" s="348">
        <f>IFERROR(VLOOKUP($S1116,TABLAS!$A$10:$B$14,2,FALSE),0)</f>
        <v>3</v>
      </c>
      <c r="U1116" s="477"/>
      <c r="V1116" s="524"/>
      <c r="W1116" s="524"/>
      <c r="X1116" s="526"/>
      <c r="Y1116" s="349">
        <v>17</v>
      </c>
      <c r="Z1116" s="349"/>
      <c r="AA1116" s="349"/>
      <c r="AB1116" s="349"/>
      <c r="AC1116" s="349"/>
      <c r="AD1116" s="349"/>
      <c r="AE1116" s="349"/>
      <c r="AF1116" s="349"/>
      <c r="AG1116" s="349"/>
      <c r="AH1116" s="349"/>
      <c r="AI1116" s="349"/>
      <c r="AJ1116" s="349"/>
      <c r="AK1116" s="349"/>
      <c r="AL1116" s="349" t="str">
        <f>IFERROR(VLOOKUP(AB1116,CONTROLES!$A$5:$Y$297,2,FALSE),"")</f>
        <v/>
      </c>
      <c r="AM1116" s="349"/>
      <c r="AN1116" s="349"/>
      <c r="AO1116" s="350">
        <f>IFERROR(VLOOKUP(Y1116,CONTROLES!$A$6:$Y$25,24,FALSE),"")</f>
        <v>0.92500000000000004</v>
      </c>
      <c r="AP1116" s="350" t="str">
        <f>IFERROR(VLOOKUP(Z1116,CONTROLES!$A$6:$Y$25,24,FALSE),"")</f>
        <v/>
      </c>
      <c r="AQ1116" s="350" t="str">
        <f>IFERROR(VLOOKUP(AA1116,CONTROLES!$A$6:$Y$25,24,FALSE),"")</f>
        <v/>
      </c>
      <c r="AR1116" s="350" t="str">
        <f>IFERROR(VLOOKUP(AB1116,CONTROLES!$A$6:$Y$25,24,FALSE),"")</f>
        <v/>
      </c>
      <c r="AS1116" s="349" t="str">
        <f>IFERROR(VLOOKUP(Y1116,CONTROLES!$A$6:$Y$25,5,FALSE),"")</f>
        <v>Probabilidad</v>
      </c>
      <c r="AT1116" s="349" t="str">
        <f>IFERROR(VLOOKUP(Z1116,CONTROLES!$A$6:$Y$25,5,FALSE),"")</f>
        <v/>
      </c>
      <c r="AU1116" s="349" t="str">
        <f>IFERROR(VLOOKUP(AA1116,CONTROLES!$A$6:$Y$25,5,FALSE),"")</f>
        <v/>
      </c>
      <c r="AV1116" s="349" t="str">
        <f>IFERROR(VLOOKUP(AB1116,CONTROLES!$A$6:$Y$25,5,FALSE),"")</f>
        <v/>
      </c>
      <c r="AW1116" s="351">
        <f t="shared" si="337"/>
        <v>0.92500000000000004</v>
      </c>
      <c r="AX1116" s="351">
        <f t="shared" si="337"/>
        <v>0</v>
      </c>
      <c r="AY1116" s="529"/>
      <c r="AZ1116" s="460"/>
      <c r="BA1116" s="457"/>
      <c r="BB1116" s="458"/>
      <c r="BC1116" s="460"/>
      <c r="BD1116" s="462"/>
      <c r="BE1116" s="526"/>
      <c r="BF1116" s="619"/>
      <c r="BG1116" s="620"/>
      <c r="BH1116" s="492"/>
      <c r="BI1116" s="530"/>
      <c r="BJ1116" s="475"/>
      <c r="BK1116" s="475"/>
    </row>
    <row r="1117" spans="1:63" s="224" customFormat="1" x14ac:dyDescent="0.25">
      <c r="A1117" s="564"/>
      <c r="B1117" s="566"/>
      <c r="C1117" s="595"/>
      <c r="D1117" s="475"/>
      <c r="E1117" s="481"/>
      <c r="F1117" s="636"/>
      <c r="G1117" s="467"/>
      <c r="H1117" s="467"/>
      <c r="I1117" s="481"/>
      <c r="J1117" s="346">
        <v>4</v>
      </c>
      <c r="K1117" s="347" t="s">
        <v>1218</v>
      </c>
      <c r="L1117" s="595"/>
      <c r="M1117" s="595"/>
      <c r="N1117" s="477"/>
      <c r="O1117" s="477"/>
      <c r="P1117" s="477"/>
      <c r="Q1117" s="477"/>
      <c r="R1117" s="595"/>
      <c r="S1117" s="348" t="s">
        <v>155</v>
      </c>
      <c r="T1117" s="348">
        <f>IFERROR(VLOOKUP($S1117,TABLAS!$A$10:$B$14,2,FALSE),0)</f>
        <v>2</v>
      </c>
      <c r="U1117" s="477"/>
      <c r="V1117" s="524"/>
      <c r="W1117" s="524"/>
      <c r="X1117" s="526"/>
      <c r="Y1117" s="349">
        <v>102</v>
      </c>
      <c r="Z1117" s="349"/>
      <c r="AA1117" s="349"/>
      <c r="AB1117" s="349"/>
      <c r="AC1117" s="349"/>
      <c r="AD1117" s="349"/>
      <c r="AE1117" s="349"/>
      <c r="AF1117" s="349"/>
      <c r="AG1117" s="349"/>
      <c r="AH1117" s="349"/>
      <c r="AI1117" s="349"/>
      <c r="AJ1117" s="349"/>
      <c r="AK1117" s="349"/>
      <c r="AL1117" s="349" t="str">
        <f>IFERROR(VLOOKUP(AB1117,CONTROLES!$A$5:$Y$297,2,FALSE),"")</f>
        <v/>
      </c>
      <c r="AM1117" s="349"/>
      <c r="AN1117" s="349"/>
      <c r="AO1117" s="350" t="str">
        <f>IFERROR(VLOOKUP(Y1117,CONTROLES!$A$6:$Y$25,24,FALSE),"")</f>
        <v/>
      </c>
      <c r="AP1117" s="350" t="str">
        <f>IFERROR(VLOOKUP(Z1117,CONTROLES!$A$6:$Y$25,24,FALSE),"")</f>
        <v/>
      </c>
      <c r="AQ1117" s="350" t="str">
        <f>IFERROR(VLOOKUP(AA1117,CONTROLES!$A$6:$Y$25,24,FALSE),"")</f>
        <v/>
      </c>
      <c r="AR1117" s="350" t="str">
        <f>IFERROR(VLOOKUP(AB1117,CONTROLES!$A$6:$Y$25,24,FALSE),"")</f>
        <v/>
      </c>
      <c r="AS1117" s="349" t="str">
        <f>IFERROR(VLOOKUP(Y1117,CONTROLES!$A$6:$Y$25,5,FALSE),"")</f>
        <v/>
      </c>
      <c r="AT1117" s="349" t="str">
        <f>IFERROR(VLOOKUP(Z1117,CONTROLES!$A$6:$Y$25,5,FALSE),"")</f>
        <v/>
      </c>
      <c r="AU1117" s="349" t="str">
        <f>IFERROR(VLOOKUP(AA1117,CONTROLES!$A$6:$Y$25,5,FALSE),"")</f>
        <v/>
      </c>
      <c r="AV1117" s="349" t="str">
        <f>IFERROR(VLOOKUP(AB1117,CONTROLES!$A$6:$Y$25,5,FALSE),"")</f>
        <v/>
      </c>
      <c r="AW1117" s="351">
        <f t="shared" si="337"/>
        <v>0</v>
      </c>
      <c r="AX1117" s="351">
        <f t="shared" si="337"/>
        <v>0</v>
      </c>
      <c r="AY1117" s="529"/>
      <c r="AZ1117" s="460"/>
      <c r="BA1117" s="457"/>
      <c r="BB1117" s="458"/>
      <c r="BC1117" s="460"/>
      <c r="BD1117" s="462"/>
      <c r="BE1117" s="526"/>
      <c r="BF1117" s="619"/>
      <c r="BG1117" s="620"/>
      <c r="BH1117" s="492"/>
      <c r="BI1117" s="530"/>
      <c r="BJ1117" s="475"/>
      <c r="BK1117" s="475"/>
    </row>
    <row r="1118" spans="1:63" s="224" customFormat="1" x14ac:dyDescent="0.25">
      <c r="A1118" s="564"/>
      <c r="B1118" s="566"/>
      <c r="C1118" s="595"/>
      <c r="D1118" s="475"/>
      <c r="E1118" s="481"/>
      <c r="F1118" s="636"/>
      <c r="G1118" s="467"/>
      <c r="H1118" s="467"/>
      <c r="I1118" s="481"/>
      <c r="J1118" s="346">
        <v>5</v>
      </c>
      <c r="K1118" s="347" t="s">
        <v>1219</v>
      </c>
      <c r="L1118" s="595"/>
      <c r="M1118" s="595"/>
      <c r="N1118" s="477"/>
      <c r="O1118" s="477"/>
      <c r="P1118" s="477"/>
      <c r="Q1118" s="477"/>
      <c r="R1118" s="595"/>
      <c r="S1118" s="348" t="s">
        <v>155</v>
      </c>
      <c r="T1118" s="348">
        <f>IFERROR(VLOOKUP($S1118,TABLAS!$A$10:$B$14,2,FALSE),0)</f>
        <v>2</v>
      </c>
      <c r="U1118" s="477"/>
      <c r="V1118" s="524"/>
      <c r="W1118" s="524"/>
      <c r="X1118" s="526"/>
      <c r="Y1118" s="349">
        <v>3</v>
      </c>
      <c r="Z1118" s="349"/>
      <c r="AA1118" s="349"/>
      <c r="AB1118" s="349"/>
      <c r="AC1118" s="349"/>
      <c r="AD1118" s="349"/>
      <c r="AE1118" s="349"/>
      <c r="AF1118" s="349"/>
      <c r="AG1118" s="349"/>
      <c r="AH1118" s="349"/>
      <c r="AI1118" s="349"/>
      <c r="AJ1118" s="349"/>
      <c r="AK1118" s="349"/>
      <c r="AL1118" s="349" t="str">
        <f>IFERROR(VLOOKUP(AB1118,CONTROLES!$A$5:$Y$297,2,FALSE),"")</f>
        <v/>
      </c>
      <c r="AM1118" s="349"/>
      <c r="AN1118" s="349"/>
      <c r="AO1118" s="350">
        <f>IFERROR(VLOOKUP(Y1118,CONTROLES!$A$6:$Y$25,24,FALSE),"")</f>
        <v>0.78</v>
      </c>
      <c r="AP1118" s="350" t="str">
        <f>IFERROR(VLOOKUP(Z1118,CONTROLES!$A$6:$Y$25,24,FALSE),"")</f>
        <v/>
      </c>
      <c r="AQ1118" s="350" t="str">
        <f>IFERROR(VLOOKUP(AA1118,CONTROLES!$A$6:$Y$25,24,FALSE),"")</f>
        <v/>
      </c>
      <c r="AR1118" s="350" t="str">
        <f>IFERROR(VLOOKUP(AB1118,CONTROLES!$A$6:$Y$25,24,FALSE),"")</f>
        <v/>
      </c>
      <c r="AS1118" s="349" t="str">
        <f>IFERROR(VLOOKUP(Y1118,CONTROLES!$A$6:$Y$25,5,FALSE),"")</f>
        <v>Probabilidad</v>
      </c>
      <c r="AT1118" s="349" t="str">
        <f>IFERROR(VLOOKUP(Z1118,CONTROLES!$A$6:$Y$25,5,FALSE),"")</f>
        <v/>
      </c>
      <c r="AU1118" s="349" t="str">
        <f>IFERROR(VLOOKUP(AA1118,CONTROLES!$A$6:$Y$25,5,FALSE),"")</f>
        <v/>
      </c>
      <c r="AV1118" s="349" t="str">
        <f>IFERROR(VLOOKUP(AB1118,CONTROLES!$A$6:$Y$25,5,FALSE),"")</f>
        <v/>
      </c>
      <c r="AW1118" s="351">
        <f t="shared" si="337"/>
        <v>0.78</v>
      </c>
      <c r="AX1118" s="351">
        <f t="shared" si="337"/>
        <v>0</v>
      </c>
      <c r="AY1118" s="529"/>
      <c r="AZ1118" s="460"/>
      <c r="BA1118" s="457"/>
      <c r="BB1118" s="458"/>
      <c r="BC1118" s="460"/>
      <c r="BD1118" s="462"/>
      <c r="BE1118" s="526"/>
      <c r="BF1118" s="619"/>
      <c r="BG1118" s="620"/>
      <c r="BH1118" s="492"/>
      <c r="BI1118" s="530"/>
      <c r="BJ1118" s="475"/>
      <c r="BK1118" s="475"/>
    </row>
    <row r="1119" spans="1:63" s="224" customFormat="1" x14ac:dyDescent="0.25">
      <c r="A1119" s="564"/>
      <c r="B1119" s="566"/>
      <c r="C1119" s="595"/>
      <c r="D1119" s="475"/>
      <c r="E1119" s="481"/>
      <c r="F1119" s="636"/>
      <c r="G1119" s="467"/>
      <c r="H1119" s="467"/>
      <c r="I1119" s="481"/>
      <c r="J1119" s="346"/>
      <c r="K1119" s="347"/>
      <c r="L1119" s="595"/>
      <c r="M1119" s="595"/>
      <c r="N1119" s="477"/>
      <c r="O1119" s="477"/>
      <c r="P1119" s="477"/>
      <c r="Q1119" s="477"/>
      <c r="R1119" s="595"/>
      <c r="S1119" s="348"/>
      <c r="T1119" s="348">
        <f>IFERROR(VLOOKUP($S1119,TABLAS!$A$10:$B$14,2,FALSE),0)</f>
        <v>0</v>
      </c>
      <c r="U1119" s="477"/>
      <c r="V1119" s="524"/>
      <c r="W1119" s="524"/>
      <c r="X1119" s="526"/>
      <c r="Y1119" s="349"/>
      <c r="Z1119" s="349"/>
      <c r="AA1119" s="349"/>
      <c r="AB1119" s="349"/>
      <c r="AC1119" s="349"/>
      <c r="AD1119" s="349"/>
      <c r="AE1119" s="349"/>
      <c r="AF1119" s="349"/>
      <c r="AG1119" s="349"/>
      <c r="AH1119" s="349"/>
      <c r="AI1119" s="349"/>
      <c r="AJ1119" s="349"/>
      <c r="AK1119" s="349"/>
      <c r="AL1119" s="349" t="str">
        <f>IFERROR(VLOOKUP(AB1119,CONTROLES!$A$5:$Y$297,2,FALSE),"")</f>
        <v/>
      </c>
      <c r="AM1119" s="349"/>
      <c r="AN1119" s="349"/>
      <c r="AO1119" s="350" t="str">
        <f>IFERROR(VLOOKUP(Y1119,CONTROLES!$A$6:$Y$25,24,FALSE),"")</f>
        <v/>
      </c>
      <c r="AP1119" s="350" t="str">
        <f>IFERROR(VLOOKUP(Z1119,CONTROLES!$A$6:$Y$25,24,FALSE),"")</f>
        <v/>
      </c>
      <c r="AQ1119" s="350" t="str">
        <f>IFERROR(VLOOKUP(AA1119,CONTROLES!$A$6:$Y$25,24,FALSE),"")</f>
        <v/>
      </c>
      <c r="AR1119" s="350" t="str">
        <f>IFERROR(VLOOKUP(AB1119,CONTROLES!$A$6:$Y$25,24,FALSE),"")</f>
        <v/>
      </c>
      <c r="AS1119" s="349" t="str">
        <f>IFERROR(VLOOKUP(Y1119,CONTROLES!$A$6:$Y$25,5,FALSE),"")</f>
        <v/>
      </c>
      <c r="AT1119" s="349" t="str">
        <f>IFERROR(VLOOKUP(Z1119,CONTROLES!$A$6:$Y$25,5,FALSE),"")</f>
        <v/>
      </c>
      <c r="AU1119" s="349" t="str">
        <f>IFERROR(VLOOKUP(AA1119,CONTROLES!$A$6:$Y$25,5,FALSE),"")</f>
        <v/>
      </c>
      <c r="AV1119" s="349" t="str">
        <f>IFERROR(VLOOKUP(AB1119,CONTROLES!$A$6:$Y$25,5,FALSE),"")</f>
        <v/>
      </c>
      <c r="AW1119" s="351">
        <f t="shared" si="337"/>
        <v>0</v>
      </c>
      <c r="AX1119" s="351">
        <f t="shared" si="337"/>
        <v>0</v>
      </c>
      <c r="AY1119" s="529"/>
      <c r="AZ1119" s="460"/>
      <c r="BA1119" s="457"/>
      <c r="BB1119" s="458"/>
      <c r="BC1119" s="460"/>
      <c r="BD1119" s="462"/>
      <c r="BE1119" s="526"/>
      <c r="BF1119" s="619"/>
      <c r="BG1119" s="620"/>
      <c r="BH1119" s="492"/>
      <c r="BI1119" s="530"/>
      <c r="BJ1119" s="475"/>
      <c r="BK1119" s="475"/>
    </row>
    <row r="1120" spans="1:63" s="224" customFormat="1" ht="25.5" customHeight="1" x14ac:dyDescent="0.25">
      <c r="A1120" s="564"/>
      <c r="B1120" s="567"/>
      <c r="C1120" s="595"/>
      <c r="D1120" s="475"/>
      <c r="E1120" s="482"/>
      <c r="F1120" s="636"/>
      <c r="G1120" s="561"/>
      <c r="H1120" s="561"/>
      <c r="I1120" s="482"/>
      <c r="J1120" s="346"/>
      <c r="K1120" s="347"/>
      <c r="L1120" s="595"/>
      <c r="M1120" s="595"/>
      <c r="N1120" s="477"/>
      <c r="O1120" s="477"/>
      <c r="P1120" s="477"/>
      <c r="Q1120" s="477"/>
      <c r="R1120" s="595"/>
      <c r="S1120" s="348"/>
      <c r="T1120" s="348">
        <f>IFERROR(VLOOKUP($S1120,TABLAS!$A$10:$B$14,2,FALSE),0)</f>
        <v>0</v>
      </c>
      <c r="U1120" s="477"/>
      <c r="V1120" s="524"/>
      <c r="W1120" s="524"/>
      <c r="X1120" s="526"/>
      <c r="Y1120" s="349"/>
      <c r="Z1120" s="349"/>
      <c r="AA1120" s="349"/>
      <c r="AB1120" s="349"/>
      <c r="AC1120" s="349"/>
      <c r="AD1120" s="349"/>
      <c r="AE1120" s="349"/>
      <c r="AF1120" s="349"/>
      <c r="AG1120" s="349"/>
      <c r="AH1120" s="349"/>
      <c r="AI1120" s="349"/>
      <c r="AJ1120" s="349"/>
      <c r="AK1120" s="349"/>
      <c r="AL1120" s="349" t="str">
        <f>IFERROR(VLOOKUP(AB1120,CONTROLES!$A$5:$Y$297,2,FALSE),"")</f>
        <v/>
      </c>
      <c r="AM1120" s="349"/>
      <c r="AN1120" s="349"/>
      <c r="AO1120" s="350" t="str">
        <f>IFERROR(VLOOKUP(Y1120,CONTROLES!$A$6:$Y$25,24,FALSE),"")</f>
        <v/>
      </c>
      <c r="AP1120" s="350" t="str">
        <f>IFERROR(VLOOKUP(Z1120,CONTROLES!$A$6:$Y$25,24,FALSE),"")</f>
        <v/>
      </c>
      <c r="AQ1120" s="350" t="str">
        <f>IFERROR(VLOOKUP(AA1120,CONTROLES!$A$6:$Y$25,24,FALSE),"")</f>
        <v/>
      </c>
      <c r="AR1120" s="350" t="str">
        <f>IFERROR(VLOOKUP(AB1120,CONTROLES!$A$6:$Y$25,24,FALSE),"")</f>
        <v/>
      </c>
      <c r="AS1120" s="349" t="str">
        <f>IFERROR(VLOOKUP(Y1120,CONTROLES!$A$6:$Y$25,5,FALSE),"")</f>
        <v/>
      </c>
      <c r="AT1120" s="349" t="str">
        <f>IFERROR(VLOOKUP(Z1120,CONTROLES!$A$6:$Y$25,5,FALSE),"")</f>
        <v/>
      </c>
      <c r="AU1120" s="349" t="str">
        <f>IFERROR(VLOOKUP(AA1120,CONTROLES!$A$6:$Y$25,5,FALSE),"")</f>
        <v/>
      </c>
      <c r="AV1120" s="349" t="str">
        <f>IFERROR(VLOOKUP(AB1120,CONTROLES!$A$6:$Y$25,5,FALSE),"")</f>
        <v/>
      </c>
      <c r="AW1120" s="351">
        <f t="shared" si="337"/>
        <v>0</v>
      </c>
      <c r="AX1120" s="351">
        <f t="shared" si="337"/>
        <v>0</v>
      </c>
      <c r="AY1120" s="551"/>
      <c r="AZ1120" s="460"/>
      <c r="BA1120" s="552"/>
      <c r="BB1120" s="458"/>
      <c r="BC1120" s="460"/>
      <c r="BD1120" s="462"/>
      <c r="BE1120" s="526"/>
      <c r="BF1120" s="630"/>
      <c r="BG1120" s="620"/>
      <c r="BH1120" s="554"/>
      <c r="BI1120" s="530"/>
      <c r="BJ1120" s="475"/>
      <c r="BK1120" s="475"/>
    </row>
    <row r="1121" spans="1:63" s="224" customFormat="1" ht="26.4" x14ac:dyDescent="0.25">
      <c r="A1121" s="564">
        <f>A1114+1</f>
        <v>159</v>
      </c>
      <c r="B1121" s="565" t="s">
        <v>1220</v>
      </c>
      <c r="C1121" s="595" t="s">
        <v>1126</v>
      </c>
      <c r="D1121" s="475" t="s">
        <v>1221</v>
      </c>
      <c r="E1121" s="476" t="s">
        <v>1222</v>
      </c>
      <c r="F1121" s="636" t="s">
        <v>132</v>
      </c>
      <c r="G1121" s="466" t="s">
        <v>133</v>
      </c>
      <c r="H1121" s="466" t="s">
        <v>134</v>
      </c>
      <c r="I1121" s="476" t="s">
        <v>1223</v>
      </c>
      <c r="J1121" s="346">
        <v>1</v>
      </c>
      <c r="K1121" s="347" t="s">
        <v>1224</v>
      </c>
      <c r="L1121" s="595" t="s">
        <v>1225</v>
      </c>
      <c r="M1121" s="595" t="s">
        <v>160</v>
      </c>
      <c r="N1121" s="622" t="s">
        <v>226</v>
      </c>
      <c r="O1121" s="477" t="s">
        <v>635</v>
      </c>
      <c r="P1121" s="477" t="s">
        <v>1215</v>
      </c>
      <c r="Q1121" s="477" t="s">
        <v>1216</v>
      </c>
      <c r="R1121" s="595" t="s">
        <v>625</v>
      </c>
      <c r="S1121" s="348" t="s">
        <v>155</v>
      </c>
      <c r="T1121" s="348">
        <f>IFERROR(VLOOKUP($S1121,TABLAS!$A$10:$B$14,2,FALSE),0)</f>
        <v>2</v>
      </c>
      <c r="U1121" s="477" t="s">
        <v>145</v>
      </c>
      <c r="V1121" s="524">
        <f>IFERROR(VLOOKUP($U1121,TABLAS!$A$2:$B$6,2,FALSE),0)</f>
        <v>3</v>
      </c>
      <c r="W1121" s="524" t="str">
        <f t="shared" ref="W1121" si="338">MAX($T1121:$T1127)&amp;V1121</f>
        <v>43</v>
      </c>
      <c r="X1121" s="526" t="str">
        <f>IF(OR(W1121="11",W1121="12",W1121="21",W1121="22",W1121="31"),"BAJO",IF(OR(W1121="13",W1121="23",W1121="32",W1121="41"),"LEVE",IF(OR(W1121="14",W1121="15",W1121="24",W1121="33",W1121="43",W1121="42",W1121="52",W1121="51"),"MODERADO",IF(OR(W1121="25",W1121="34",W1121="35",W1121="44",W1121="45",W1121="53",W1121="54",W1121="55"),"IMPORTANTE"))))</f>
        <v>MODERADO</v>
      </c>
      <c r="Y1121" s="349">
        <v>104</v>
      </c>
      <c r="Z1121" s="349"/>
      <c r="AA1121" s="349"/>
      <c r="AB1121" s="349"/>
      <c r="AC1121" s="349"/>
      <c r="AD1121" s="349"/>
      <c r="AE1121" s="349"/>
      <c r="AF1121" s="349"/>
      <c r="AG1121" s="349"/>
      <c r="AH1121" s="349"/>
      <c r="AI1121" s="349"/>
      <c r="AJ1121" s="349"/>
      <c r="AK1121" s="349"/>
      <c r="AL1121" s="349" t="str">
        <f>IFERROR(VLOOKUP(AB1121,CONTROLES!$A$5:$Y$297,2,FALSE),"")</f>
        <v/>
      </c>
      <c r="AM1121" s="349"/>
      <c r="AN1121" s="349"/>
      <c r="AO1121" s="350" t="str">
        <f>IFERROR(VLOOKUP(Y1121,CONTROLES!$A$6:$Y$25,24,FALSE),"")</f>
        <v/>
      </c>
      <c r="AP1121" s="350" t="str">
        <f>IFERROR(VLOOKUP(Z1121,CONTROLES!$A$6:$Y$25,24,FALSE),"")</f>
        <v/>
      </c>
      <c r="AQ1121" s="350" t="str">
        <f>IFERROR(VLOOKUP(AA1121,CONTROLES!$A$6:$Y$25,24,FALSE),"")</f>
        <v/>
      </c>
      <c r="AR1121" s="350" t="str">
        <f>IFERROR(VLOOKUP(AB1121,CONTROLES!$A$6:$Y$25,24,FALSE),"")</f>
        <v/>
      </c>
      <c r="AS1121" s="349" t="str">
        <f>IFERROR(VLOOKUP(Y1121,CONTROLES!$A$6:$Y$25,5,FALSE),"")</f>
        <v/>
      </c>
      <c r="AT1121" s="349" t="str">
        <f>IFERROR(VLOOKUP(Z1121,CONTROLES!$A$6:$Y$25,5,FALSE),"")</f>
        <v/>
      </c>
      <c r="AU1121" s="349" t="str">
        <f>IFERROR(VLOOKUP(AA1121,CONTROLES!$A$6:$Y$25,5,FALSE),"")</f>
        <v/>
      </c>
      <c r="AV1121" s="349" t="str">
        <f>IFERROR(VLOOKUP(AB1121,CONTROLES!$A$6:$Y$25,5,FALSE),"")</f>
        <v/>
      </c>
      <c r="AW1121" s="351">
        <f t="shared" si="337"/>
        <v>0</v>
      </c>
      <c r="AX1121" s="351">
        <f t="shared" si="337"/>
        <v>0</v>
      </c>
      <c r="AY1121" s="528" t="str">
        <f>IF(MAX(AX1121:AX1127)&gt;MAX(BF1121:BF1127),"Consecuencia",IF(MAX(AX1121:AX1127)&gt;MAX(BF1121:BF1127),"Probabilidad",""))</f>
        <v/>
      </c>
      <c r="AZ1121" s="460">
        <f>IF(AY1121="Probabilidad",MAX(BF1121:BF1127),MAX(AX1121:AX1127))</f>
        <v>0</v>
      </c>
      <c r="BA1121" s="456" t="str" cm="1">
        <f t="array" ref="BA1121">IF(OR(AY1121="Consecuencia",AY1121="Probabilidad"),IF(AZ1121&lt;CONTROLES!$AA$16:$AB$16,IF(AND(AZ1121&gt;=CONTROLES!$AA$15,AZ1121&lt;CONTROLES!$AB$15),CONTROLES!$AC$15,IF(AND(AZ1121&gt;=CONTROLES!$AA$14,AZ1121&lt;CONTROLES!$AB$14),CONTROLES!$AC$14,IF(AND(AZ1121&gt;=CONTROLES!$AA$13,AZ1121&lt;CONTROLES!$AB$13),CONTROLES!$AC$13,IF(AND(AZ1121&gt;=CONTROLES!$AA$12,AZ1121&lt;=CONTROLES!$AB$12),CONTROLES!$AC$12))))),"")</f>
        <v/>
      </c>
      <c r="BB1121" s="458" t="s">
        <v>144</v>
      </c>
      <c r="BC1121" s="460">
        <f>VLOOKUP(BB1121,TABLAS!$A$10:$B$14,2,FALSE)</f>
        <v>5</v>
      </c>
      <c r="BD1121" s="462" t="s">
        <v>211</v>
      </c>
      <c r="BE1121" s="526">
        <f>VLOOKUP(BD1121,TABLAS!$A$2:$B$6,2,FALSE)</f>
        <v>2</v>
      </c>
      <c r="BF1121" s="618" t="str">
        <f>BC1121&amp;BE1121</f>
        <v>52</v>
      </c>
      <c r="BG1121" s="620" t="str">
        <f>IF(OR(BF1121="11",BF1121="12",BF1121="21",BF1121="22",BF1121="31"),"BAJO",IF(OR(BF1121="13",BF1121="23",BF1121="32",BF1121="41"),"LEVE",IF(OR(BF1121="14",BF1121="15",BF1121="24",BF1121="33",BF1121="43",BF1121="42",BF1121="52",BF1121="51"),"MODERADO",IF(OR(BF1121="25",BF1121="34",BF1121="35",BF1121="44",BF1121="45",BF1121="53",BF1121="54",BF1121="55"),"IMPORTANTE",""))))</f>
        <v>MODERADO</v>
      </c>
      <c r="BH1121" s="491" t="s">
        <v>148</v>
      </c>
      <c r="BI1121" s="530" t="s">
        <v>189</v>
      </c>
      <c r="BJ1121" s="475" t="str">
        <f>IF(BH1121="SI","NO","SI")</f>
        <v>NO</v>
      </c>
      <c r="BK1121" s="475"/>
    </row>
    <row r="1122" spans="1:63" s="224" customFormat="1" x14ac:dyDescent="0.25">
      <c r="A1122" s="564"/>
      <c r="B1122" s="566"/>
      <c r="C1122" s="595"/>
      <c r="D1122" s="475"/>
      <c r="E1122" s="481"/>
      <c r="F1122" s="636"/>
      <c r="G1122" s="467"/>
      <c r="H1122" s="467"/>
      <c r="I1122" s="481"/>
      <c r="J1122" s="346">
        <v>2</v>
      </c>
      <c r="K1122" s="347" t="s">
        <v>1226</v>
      </c>
      <c r="L1122" s="595"/>
      <c r="M1122" s="595"/>
      <c r="N1122" s="622"/>
      <c r="O1122" s="477"/>
      <c r="P1122" s="477"/>
      <c r="Q1122" s="477"/>
      <c r="R1122" s="595"/>
      <c r="S1122" s="348" t="s">
        <v>146</v>
      </c>
      <c r="T1122" s="348">
        <f>IFERROR(VLOOKUP($S1122,TABLAS!$A$10:$B$14,2,FALSE),0)</f>
        <v>3</v>
      </c>
      <c r="U1122" s="477"/>
      <c r="V1122" s="524"/>
      <c r="W1122" s="524"/>
      <c r="X1122" s="526"/>
      <c r="Y1122" s="349">
        <v>102</v>
      </c>
      <c r="Z1122" s="349"/>
      <c r="AA1122" s="349"/>
      <c r="AB1122" s="349"/>
      <c r="AC1122" s="349"/>
      <c r="AD1122" s="349"/>
      <c r="AE1122" s="349"/>
      <c r="AF1122" s="349"/>
      <c r="AG1122" s="349"/>
      <c r="AH1122" s="349"/>
      <c r="AI1122" s="349"/>
      <c r="AJ1122" s="349"/>
      <c r="AK1122" s="349"/>
      <c r="AL1122" s="349" t="str">
        <f>IFERROR(VLOOKUP(AB1122,CONTROLES!$A$5:$Y$297,2,FALSE),"")</f>
        <v/>
      </c>
      <c r="AM1122" s="349"/>
      <c r="AN1122" s="349"/>
      <c r="AO1122" s="350" t="str">
        <f>IFERROR(VLOOKUP(Y1122,CONTROLES!$A$6:$Y$25,24,FALSE),"")</f>
        <v/>
      </c>
      <c r="AP1122" s="350" t="str">
        <f>IFERROR(VLOOKUP(Z1122,CONTROLES!$A$6:$Y$25,24,FALSE),"")</f>
        <v/>
      </c>
      <c r="AQ1122" s="350" t="str">
        <f>IFERROR(VLOOKUP(AA1122,CONTROLES!$A$6:$Y$25,24,FALSE),"")</f>
        <v/>
      </c>
      <c r="AR1122" s="350" t="str">
        <f>IFERROR(VLOOKUP(AB1122,CONTROLES!$A$6:$Y$25,24,FALSE),"")</f>
        <v/>
      </c>
      <c r="AS1122" s="349" t="str">
        <f>IFERROR(VLOOKUP(Y1122,CONTROLES!$A$6:$Y$25,5,FALSE),"")</f>
        <v/>
      </c>
      <c r="AT1122" s="349" t="str">
        <f>IFERROR(VLOOKUP(Z1122,CONTROLES!$A$6:$Y$25,5,FALSE),"")</f>
        <v/>
      </c>
      <c r="AU1122" s="349" t="str">
        <f>IFERROR(VLOOKUP(AA1122,CONTROLES!$A$6:$Y$25,5,FALSE),"")</f>
        <v/>
      </c>
      <c r="AV1122" s="349" t="str">
        <f>IFERROR(VLOOKUP(AB1122,CONTROLES!$A$6:$Y$25,5,FALSE),"")</f>
        <v/>
      </c>
      <c r="AW1122" s="351">
        <f t="shared" si="337"/>
        <v>0</v>
      </c>
      <c r="AX1122" s="351">
        <f t="shared" si="337"/>
        <v>0</v>
      </c>
      <c r="AY1122" s="529"/>
      <c r="AZ1122" s="460"/>
      <c r="BA1122" s="457"/>
      <c r="BB1122" s="458"/>
      <c r="BC1122" s="460"/>
      <c r="BD1122" s="462"/>
      <c r="BE1122" s="526"/>
      <c r="BF1122" s="619"/>
      <c r="BG1122" s="620"/>
      <c r="BH1122" s="492"/>
      <c r="BI1122" s="530"/>
      <c r="BJ1122" s="475"/>
      <c r="BK1122" s="475"/>
    </row>
    <row r="1123" spans="1:63" s="224" customFormat="1" x14ac:dyDescent="0.25">
      <c r="A1123" s="564"/>
      <c r="B1123" s="566"/>
      <c r="C1123" s="595"/>
      <c r="D1123" s="475"/>
      <c r="E1123" s="481"/>
      <c r="F1123" s="636"/>
      <c r="G1123" s="467"/>
      <c r="H1123" s="467"/>
      <c r="I1123" s="481"/>
      <c r="J1123" s="346">
        <v>3</v>
      </c>
      <c r="K1123" s="347" t="s">
        <v>1227</v>
      </c>
      <c r="L1123" s="595"/>
      <c r="M1123" s="595"/>
      <c r="N1123" s="622"/>
      <c r="O1123" s="477"/>
      <c r="P1123" s="477"/>
      <c r="Q1123" s="477"/>
      <c r="R1123" s="595"/>
      <c r="S1123" s="348" t="s">
        <v>146</v>
      </c>
      <c r="T1123" s="348">
        <f>IFERROR(VLOOKUP($S1123,TABLAS!$A$10:$B$14,2,FALSE),0)</f>
        <v>3</v>
      </c>
      <c r="U1123" s="477"/>
      <c r="V1123" s="524"/>
      <c r="W1123" s="524"/>
      <c r="X1123" s="526"/>
      <c r="Y1123" s="349">
        <v>104</v>
      </c>
      <c r="Z1123" s="349"/>
      <c r="AA1123" s="349"/>
      <c r="AB1123" s="349"/>
      <c r="AC1123" s="349"/>
      <c r="AD1123" s="349"/>
      <c r="AE1123" s="349"/>
      <c r="AF1123" s="349"/>
      <c r="AG1123" s="349"/>
      <c r="AH1123" s="349"/>
      <c r="AI1123" s="349"/>
      <c r="AJ1123" s="349"/>
      <c r="AK1123" s="349"/>
      <c r="AL1123" s="349" t="str">
        <f>IFERROR(VLOOKUP(AB1123,CONTROLES!$A$5:$Y$297,2,FALSE),"")</f>
        <v/>
      </c>
      <c r="AM1123" s="349"/>
      <c r="AN1123" s="349"/>
      <c r="AO1123" s="350" t="str">
        <f>IFERROR(VLOOKUP(Y1123,CONTROLES!$A$6:$Y$25,24,FALSE),"")</f>
        <v/>
      </c>
      <c r="AP1123" s="350" t="str">
        <f>IFERROR(VLOOKUP(Z1123,CONTROLES!$A$6:$Y$25,24,FALSE),"")</f>
        <v/>
      </c>
      <c r="AQ1123" s="350" t="str">
        <f>IFERROR(VLOOKUP(AA1123,CONTROLES!$A$6:$Y$25,24,FALSE),"")</f>
        <v/>
      </c>
      <c r="AR1123" s="350" t="str">
        <f>IFERROR(VLOOKUP(AB1123,CONTROLES!$A$6:$Y$25,24,FALSE),"")</f>
        <v/>
      </c>
      <c r="AS1123" s="349" t="str">
        <f>IFERROR(VLOOKUP(Y1123,CONTROLES!$A$6:$Y$25,5,FALSE),"")</f>
        <v/>
      </c>
      <c r="AT1123" s="349" t="str">
        <f>IFERROR(VLOOKUP(Z1123,CONTROLES!$A$6:$Y$25,5,FALSE),"")</f>
        <v/>
      </c>
      <c r="AU1123" s="349" t="str">
        <f>IFERROR(VLOOKUP(AA1123,CONTROLES!$A$6:$Y$25,5,FALSE),"")</f>
        <v/>
      </c>
      <c r="AV1123" s="349" t="str">
        <f>IFERROR(VLOOKUP(AB1123,CONTROLES!$A$6:$Y$25,5,FALSE),"")</f>
        <v/>
      </c>
      <c r="AW1123" s="351">
        <f t="shared" ref="AW1123:AX1186" si="339">IFERROR(AVERAGEIFS(AO1123:AR1123,AS1123:AV1123,"Probabilidad"),0)</f>
        <v>0</v>
      </c>
      <c r="AX1123" s="351">
        <f t="shared" si="339"/>
        <v>0</v>
      </c>
      <c r="AY1123" s="529"/>
      <c r="AZ1123" s="460"/>
      <c r="BA1123" s="457"/>
      <c r="BB1123" s="458"/>
      <c r="BC1123" s="460"/>
      <c r="BD1123" s="462"/>
      <c r="BE1123" s="526"/>
      <c r="BF1123" s="619"/>
      <c r="BG1123" s="620"/>
      <c r="BH1123" s="492"/>
      <c r="BI1123" s="530"/>
      <c r="BJ1123" s="475"/>
      <c r="BK1123" s="475"/>
    </row>
    <row r="1124" spans="1:63" s="224" customFormat="1" x14ac:dyDescent="0.25">
      <c r="A1124" s="564"/>
      <c r="B1124" s="566"/>
      <c r="C1124" s="595"/>
      <c r="D1124" s="475"/>
      <c r="E1124" s="481"/>
      <c r="F1124" s="636"/>
      <c r="G1124" s="467"/>
      <c r="H1124" s="467"/>
      <c r="I1124" s="481"/>
      <c r="J1124" s="346">
        <v>4</v>
      </c>
      <c r="K1124" s="347" t="s">
        <v>1228</v>
      </c>
      <c r="L1124" s="595"/>
      <c r="M1124" s="595"/>
      <c r="N1124" s="622"/>
      <c r="O1124" s="477"/>
      <c r="P1124" s="477"/>
      <c r="Q1124" s="477"/>
      <c r="R1124" s="595"/>
      <c r="S1124" s="348" t="s">
        <v>155</v>
      </c>
      <c r="T1124" s="348">
        <f>IFERROR(VLOOKUP($S1124,TABLAS!$A$10:$B$14,2,FALSE),0)</f>
        <v>2</v>
      </c>
      <c r="U1124" s="477"/>
      <c r="V1124" s="524"/>
      <c r="W1124" s="524"/>
      <c r="X1124" s="526"/>
      <c r="Y1124" s="349">
        <v>3</v>
      </c>
      <c r="Z1124" s="349"/>
      <c r="AA1124" s="349"/>
      <c r="AB1124" s="349"/>
      <c r="AC1124" s="349"/>
      <c r="AD1124" s="349"/>
      <c r="AE1124" s="349"/>
      <c r="AF1124" s="349"/>
      <c r="AG1124" s="349"/>
      <c r="AH1124" s="349"/>
      <c r="AI1124" s="349"/>
      <c r="AJ1124" s="349"/>
      <c r="AK1124" s="349"/>
      <c r="AL1124" s="349" t="str">
        <f>IFERROR(VLOOKUP(AB1124,CONTROLES!$A$5:$Y$297,2,FALSE),"")</f>
        <v/>
      </c>
      <c r="AM1124" s="349"/>
      <c r="AN1124" s="349"/>
      <c r="AO1124" s="350">
        <f>IFERROR(VLOOKUP(Y1124,CONTROLES!$A$6:$Y$25,24,FALSE),"")</f>
        <v>0.78</v>
      </c>
      <c r="AP1124" s="350" t="str">
        <f>IFERROR(VLOOKUP(Z1124,CONTROLES!$A$6:$Y$25,24,FALSE),"")</f>
        <v/>
      </c>
      <c r="AQ1124" s="350" t="str">
        <f>IFERROR(VLOOKUP(AA1124,CONTROLES!$A$6:$Y$25,24,FALSE),"")</f>
        <v/>
      </c>
      <c r="AR1124" s="350" t="str">
        <f>IFERROR(VLOOKUP(AB1124,CONTROLES!$A$6:$Y$25,24,FALSE),"")</f>
        <v/>
      </c>
      <c r="AS1124" s="349" t="str">
        <f>IFERROR(VLOOKUP(Y1124,CONTROLES!$A$6:$Y$25,5,FALSE),"")</f>
        <v>Probabilidad</v>
      </c>
      <c r="AT1124" s="349" t="str">
        <f>IFERROR(VLOOKUP(Z1124,CONTROLES!$A$6:$Y$25,5,FALSE),"")</f>
        <v/>
      </c>
      <c r="AU1124" s="349" t="str">
        <f>IFERROR(VLOOKUP(AA1124,CONTROLES!$A$6:$Y$25,5,FALSE),"")</f>
        <v/>
      </c>
      <c r="AV1124" s="349" t="str">
        <f>IFERROR(VLOOKUP(AB1124,CONTROLES!$A$6:$Y$25,5,FALSE),"")</f>
        <v/>
      </c>
      <c r="AW1124" s="351">
        <f t="shared" si="339"/>
        <v>0.78</v>
      </c>
      <c r="AX1124" s="351">
        <f t="shared" si="339"/>
        <v>0</v>
      </c>
      <c r="AY1124" s="529"/>
      <c r="AZ1124" s="460"/>
      <c r="BA1124" s="457"/>
      <c r="BB1124" s="458"/>
      <c r="BC1124" s="460"/>
      <c r="BD1124" s="462"/>
      <c r="BE1124" s="526"/>
      <c r="BF1124" s="619"/>
      <c r="BG1124" s="620"/>
      <c r="BH1124" s="492"/>
      <c r="BI1124" s="530"/>
      <c r="BJ1124" s="475"/>
      <c r="BK1124" s="475"/>
    </row>
    <row r="1125" spans="1:63" s="224" customFormat="1" x14ac:dyDescent="0.25">
      <c r="A1125" s="564"/>
      <c r="B1125" s="566"/>
      <c r="C1125" s="595"/>
      <c r="D1125" s="475"/>
      <c r="E1125" s="481"/>
      <c r="F1125" s="636"/>
      <c r="G1125" s="467"/>
      <c r="H1125" s="467"/>
      <c r="I1125" s="481"/>
      <c r="J1125" s="346">
        <v>5</v>
      </c>
      <c r="K1125" s="347" t="s">
        <v>1229</v>
      </c>
      <c r="L1125" s="595"/>
      <c r="M1125" s="595"/>
      <c r="N1125" s="622"/>
      <c r="O1125" s="477"/>
      <c r="P1125" s="477"/>
      <c r="Q1125" s="477"/>
      <c r="R1125" s="595"/>
      <c r="S1125" s="348" t="s">
        <v>164</v>
      </c>
      <c r="T1125" s="348">
        <f>IFERROR(VLOOKUP($S1125,TABLAS!$A$10:$B$14,2,FALSE),0)</f>
        <v>1</v>
      </c>
      <c r="U1125" s="477"/>
      <c r="V1125" s="524"/>
      <c r="W1125" s="524"/>
      <c r="X1125" s="526"/>
      <c r="Y1125" s="349">
        <v>104</v>
      </c>
      <c r="Z1125" s="349"/>
      <c r="AA1125" s="349"/>
      <c r="AB1125" s="349"/>
      <c r="AC1125" s="349"/>
      <c r="AD1125" s="349"/>
      <c r="AE1125" s="349"/>
      <c r="AF1125" s="349"/>
      <c r="AG1125" s="349"/>
      <c r="AH1125" s="349"/>
      <c r="AI1125" s="349"/>
      <c r="AJ1125" s="349"/>
      <c r="AK1125" s="349"/>
      <c r="AL1125" s="349" t="str">
        <f>IFERROR(VLOOKUP(AB1125,CONTROLES!$A$5:$Y$297,2,FALSE),"")</f>
        <v/>
      </c>
      <c r="AM1125" s="349"/>
      <c r="AN1125" s="349"/>
      <c r="AO1125" s="350" t="str">
        <f>IFERROR(VLOOKUP(Y1125,CONTROLES!$A$6:$Y$25,24,FALSE),"")</f>
        <v/>
      </c>
      <c r="AP1125" s="350" t="str">
        <f>IFERROR(VLOOKUP(Z1125,CONTROLES!$A$6:$Y$25,24,FALSE),"")</f>
        <v/>
      </c>
      <c r="AQ1125" s="350" t="str">
        <f>IFERROR(VLOOKUP(AA1125,CONTROLES!$A$6:$Y$25,24,FALSE),"")</f>
        <v/>
      </c>
      <c r="AR1125" s="350" t="str">
        <f>IFERROR(VLOOKUP(AB1125,CONTROLES!$A$6:$Y$25,24,FALSE),"")</f>
        <v/>
      </c>
      <c r="AS1125" s="349" t="str">
        <f>IFERROR(VLOOKUP(Y1125,CONTROLES!$A$6:$Y$25,5,FALSE),"")</f>
        <v/>
      </c>
      <c r="AT1125" s="349" t="str">
        <f>IFERROR(VLOOKUP(Z1125,CONTROLES!$A$6:$Y$25,5,FALSE),"")</f>
        <v/>
      </c>
      <c r="AU1125" s="349" t="str">
        <f>IFERROR(VLOOKUP(AA1125,CONTROLES!$A$6:$Y$25,5,FALSE),"")</f>
        <v/>
      </c>
      <c r="AV1125" s="349" t="str">
        <f>IFERROR(VLOOKUP(AB1125,CONTROLES!$A$6:$Y$25,5,FALSE),"")</f>
        <v/>
      </c>
      <c r="AW1125" s="351">
        <f t="shared" si="339"/>
        <v>0</v>
      </c>
      <c r="AX1125" s="351">
        <f t="shared" si="339"/>
        <v>0</v>
      </c>
      <c r="AY1125" s="529"/>
      <c r="AZ1125" s="460"/>
      <c r="BA1125" s="457"/>
      <c r="BB1125" s="458"/>
      <c r="BC1125" s="460"/>
      <c r="BD1125" s="462"/>
      <c r="BE1125" s="526"/>
      <c r="BF1125" s="619"/>
      <c r="BG1125" s="620"/>
      <c r="BH1125" s="492"/>
      <c r="BI1125" s="530"/>
      <c r="BJ1125" s="475"/>
      <c r="BK1125" s="475"/>
    </row>
    <row r="1126" spans="1:63" s="224" customFormat="1" x14ac:dyDescent="0.25">
      <c r="A1126" s="564"/>
      <c r="B1126" s="566"/>
      <c r="C1126" s="595"/>
      <c r="D1126" s="475"/>
      <c r="E1126" s="481"/>
      <c r="F1126" s="636"/>
      <c r="G1126" s="467"/>
      <c r="H1126" s="467"/>
      <c r="I1126" s="481"/>
      <c r="J1126" s="346">
        <v>6</v>
      </c>
      <c r="K1126" s="347" t="s">
        <v>1230</v>
      </c>
      <c r="L1126" s="595"/>
      <c r="M1126" s="595"/>
      <c r="N1126" s="622"/>
      <c r="O1126" s="477"/>
      <c r="P1126" s="477"/>
      <c r="Q1126" s="477"/>
      <c r="R1126" s="595"/>
      <c r="S1126" s="348" t="s">
        <v>146</v>
      </c>
      <c r="T1126" s="348">
        <f>IFERROR(VLOOKUP($S1126,TABLAS!$A$10:$B$14,2,FALSE),0)</f>
        <v>3</v>
      </c>
      <c r="U1126" s="477"/>
      <c r="V1126" s="524"/>
      <c r="W1126" s="524"/>
      <c r="X1126" s="526"/>
      <c r="Y1126" s="349">
        <v>104</v>
      </c>
      <c r="Z1126" s="349"/>
      <c r="AA1126" s="349"/>
      <c r="AB1126" s="349"/>
      <c r="AC1126" s="349"/>
      <c r="AD1126" s="349"/>
      <c r="AE1126" s="349"/>
      <c r="AF1126" s="349"/>
      <c r="AG1126" s="349"/>
      <c r="AH1126" s="349"/>
      <c r="AI1126" s="349"/>
      <c r="AJ1126" s="349"/>
      <c r="AK1126" s="349"/>
      <c r="AL1126" s="349" t="str">
        <f>IFERROR(VLOOKUP(AB1126,CONTROLES!$A$5:$Y$297,2,FALSE),"")</f>
        <v/>
      </c>
      <c r="AM1126" s="349"/>
      <c r="AN1126" s="349"/>
      <c r="AO1126" s="350" t="str">
        <f>IFERROR(VLOOKUP(Y1126,CONTROLES!$A$6:$Y$25,24,FALSE),"")</f>
        <v/>
      </c>
      <c r="AP1126" s="350" t="str">
        <f>IFERROR(VLOOKUP(Z1126,CONTROLES!$A$6:$Y$25,24,FALSE),"")</f>
        <v/>
      </c>
      <c r="AQ1126" s="350" t="str">
        <f>IFERROR(VLOOKUP(AA1126,CONTROLES!$A$6:$Y$25,24,FALSE),"")</f>
        <v/>
      </c>
      <c r="AR1126" s="350" t="str">
        <f>IFERROR(VLOOKUP(AB1126,CONTROLES!$A$6:$Y$25,24,FALSE),"")</f>
        <v/>
      </c>
      <c r="AS1126" s="349" t="str">
        <f>IFERROR(VLOOKUP(Y1126,CONTROLES!$A$6:$Y$25,5,FALSE),"")</f>
        <v/>
      </c>
      <c r="AT1126" s="349" t="str">
        <f>IFERROR(VLOOKUP(Z1126,CONTROLES!$A$6:$Y$25,5,FALSE),"")</f>
        <v/>
      </c>
      <c r="AU1126" s="349" t="str">
        <f>IFERROR(VLOOKUP(AA1126,CONTROLES!$A$6:$Y$25,5,FALSE),"")</f>
        <v/>
      </c>
      <c r="AV1126" s="349" t="str">
        <f>IFERROR(VLOOKUP(AB1126,CONTROLES!$A$6:$Y$25,5,FALSE),"")</f>
        <v/>
      </c>
      <c r="AW1126" s="351">
        <f t="shared" si="339"/>
        <v>0</v>
      </c>
      <c r="AX1126" s="351">
        <f t="shared" si="339"/>
        <v>0</v>
      </c>
      <c r="AY1126" s="529"/>
      <c r="AZ1126" s="460"/>
      <c r="BA1126" s="457"/>
      <c r="BB1126" s="458"/>
      <c r="BC1126" s="460"/>
      <c r="BD1126" s="462"/>
      <c r="BE1126" s="526"/>
      <c r="BF1126" s="619"/>
      <c r="BG1126" s="620"/>
      <c r="BH1126" s="492"/>
      <c r="BI1126" s="530"/>
      <c r="BJ1126" s="475"/>
      <c r="BK1126" s="475"/>
    </row>
    <row r="1127" spans="1:63" s="224" customFormat="1" ht="14.25" customHeight="1" x14ac:dyDescent="0.25">
      <c r="A1127" s="564"/>
      <c r="B1127" s="567"/>
      <c r="C1127" s="595"/>
      <c r="D1127" s="475"/>
      <c r="E1127" s="482"/>
      <c r="F1127" s="636"/>
      <c r="G1127" s="561"/>
      <c r="H1127" s="561"/>
      <c r="I1127" s="482"/>
      <c r="J1127" s="346">
        <v>7</v>
      </c>
      <c r="K1127" s="347" t="s">
        <v>1231</v>
      </c>
      <c r="L1127" s="595"/>
      <c r="M1127" s="595"/>
      <c r="N1127" s="622"/>
      <c r="O1127" s="477"/>
      <c r="P1127" s="477"/>
      <c r="Q1127" s="477"/>
      <c r="R1127" s="595"/>
      <c r="S1127" s="348" t="s">
        <v>169</v>
      </c>
      <c r="T1127" s="348">
        <f>IFERROR(VLOOKUP($S1127,TABLAS!$A$10:$B$14,2,FALSE),0)</f>
        <v>4</v>
      </c>
      <c r="U1127" s="477"/>
      <c r="V1127" s="524"/>
      <c r="W1127" s="524"/>
      <c r="X1127" s="526"/>
      <c r="Y1127" s="349">
        <v>104</v>
      </c>
      <c r="Z1127" s="349"/>
      <c r="AA1127" s="349"/>
      <c r="AB1127" s="349"/>
      <c r="AC1127" s="349"/>
      <c r="AD1127" s="349"/>
      <c r="AE1127" s="349"/>
      <c r="AF1127" s="349"/>
      <c r="AG1127" s="349"/>
      <c r="AH1127" s="349"/>
      <c r="AI1127" s="349"/>
      <c r="AJ1127" s="349"/>
      <c r="AK1127" s="349"/>
      <c r="AL1127" s="349" t="str">
        <f>IFERROR(VLOOKUP(AB1127,CONTROLES!$A$5:$Y$297,2,FALSE),"")</f>
        <v/>
      </c>
      <c r="AM1127" s="349"/>
      <c r="AN1127" s="349"/>
      <c r="AO1127" s="350" t="str">
        <f>IFERROR(VLOOKUP(Y1127,CONTROLES!$A$6:$Y$25,24,FALSE),"")</f>
        <v/>
      </c>
      <c r="AP1127" s="350" t="str">
        <f>IFERROR(VLOOKUP(Z1127,CONTROLES!$A$6:$Y$25,24,FALSE),"")</f>
        <v/>
      </c>
      <c r="AQ1127" s="350" t="str">
        <f>IFERROR(VLOOKUP(AA1127,CONTROLES!$A$6:$Y$25,24,FALSE),"")</f>
        <v/>
      </c>
      <c r="AR1127" s="350" t="str">
        <f>IFERROR(VLOOKUP(AB1127,CONTROLES!$A$6:$Y$25,24,FALSE),"")</f>
        <v/>
      </c>
      <c r="AS1127" s="349" t="str">
        <f>IFERROR(VLOOKUP(Y1127,CONTROLES!$A$6:$Y$25,5,FALSE),"")</f>
        <v/>
      </c>
      <c r="AT1127" s="349" t="str">
        <f>IFERROR(VLOOKUP(Z1127,CONTROLES!$A$6:$Y$25,5,FALSE),"")</f>
        <v/>
      </c>
      <c r="AU1127" s="349" t="str">
        <f>IFERROR(VLOOKUP(AA1127,CONTROLES!$A$6:$Y$25,5,FALSE),"")</f>
        <v/>
      </c>
      <c r="AV1127" s="349" t="str">
        <f>IFERROR(VLOOKUP(AB1127,CONTROLES!$A$6:$Y$25,5,FALSE),"")</f>
        <v/>
      </c>
      <c r="AW1127" s="351">
        <f t="shared" si="339"/>
        <v>0</v>
      </c>
      <c r="AX1127" s="351">
        <f t="shared" si="339"/>
        <v>0</v>
      </c>
      <c r="AY1127" s="551"/>
      <c r="AZ1127" s="460"/>
      <c r="BA1127" s="552"/>
      <c r="BB1127" s="458"/>
      <c r="BC1127" s="460"/>
      <c r="BD1127" s="462"/>
      <c r="BE1127" s="526"/>
      <c r="BF1127" s="630"/>
      <c r="BG1127" s="620"/>
      <c r="BH1127" s="554"/>
      <c r="BI1127" s="530"/>
      <c r="BJ1127" s="475"/>
      <c r="BK1127" s="475"/>
    </row>
    <row r="1128" spans="1:63" s="224" customFormat="1" x14ac:dyDescent="0.25">
      <c r="A1128" s="564">
        <f>A1121+1</f>
        <v>160</v>
      </c>
      <c r="B1128" s="565" t="s">
        <v>1232</v>
      </c>
      <c r="C1128" s="595" t="s">
        <v>1126</v>
      </c>
      <c r="D1128" s="475" t="s">
        <v>1233</v>
      </c>
      <c r="E1128" s="475" t="s">
        <v>1234</v>
      </c>
      <c r="F1128" s="636" t="s">
        <v>132</v>
      </c>
      <c r="G1128" s="466" t="s">
        <v>133</v>
      </c>
      <c r="H1128" s="466" t="s">
        <v>134</v>
      </c>
      <c r="I1128" s="476" t="s">
        <v>1235</v>
      </c>
      <c r="J1128" s="346">
        <v>1</v>
      </c>
      <c r="K1128" s="347" t="s">
        <v>1236</v>
      </c>
      <c r="L1128" s="595" t="s">
        <v>1237</v>
      </c>
      <c r="M1128" s="595" t="s">
        <v>160</v>
      </c>
      <c r="N1128" s="622" t="s">
        <v>226</v>
      </c>
      <c r="O1128" s="477" t="s">
        <v>313</v>
      </c>
      <c r="P1128" s="477" t="s">
        <v>1238</v>
      </c>
      <c r="Q1128" s="477" t="s">
        <v>1216</v>
      </c>
      <c r="R1128" s="595" t="s">
        <v>297</v>
      </c>
      <c r="S1128" s="348" t="s">
        <v>146</v>
      </c>
      <c r="T1128" s="348">
        <f>IFERROR(VLOOKUP($S1128,TABLAS!$A$10:$B$14,2,FALSE),0)</f>
        <v>3</v>
      </c>
      <c r="U1128" s="477" t="s">
        <v>180</v>
      </c>
      <c r="V1128" s="524">
        <f>IFERROR(VLOOKUP($U1128,TABLAS!$A$2:$B$6,2,FALSE),0)</f>
        <v>4</v>
      </c>
      <c r="W1128" s="524" t="str">
        <f t="shared" ref="W1128" si="340">MAX($T1128:$T1134)&amp;V1128</f>
        <v>34</v>
      </c>
      <c r="X1128" s="526" t="str">
        <f>IF(OR(W1128="11",W1128="12",W1128="21",W1128="22",W1128="31"),"BAJO",IF(OR(W1128="13",W1128="23",W1128="32",W1128="41"),"LEVE",IF(OR(W1128="14",W1128="15",W1128="24",W1128="33",W1128="43",W1128="42",W1128="52",W1128="51"),"MODERADO",IF(OR(W1128="25",W1128="34",W1128="35",W1128="44",W1128="45",W1128="53",W1128="54",W1128="55"),"IMPORTANTE"))))</f>
        <v>IMPORTANTE</v>
      </c>
      <c r="Y1128" s="349">
        <v>105</v>
      </c>
      <c r="Z1128" s="349"/>
      <c r="AA1128" s="349"/>
      <c r="AB1128" s="349"/>
      <c r="AC1128" s="349"/>
      <c r="AD1128" s="349"/>
      <c r="AE1128" s="349"/>
      <c r="AF1128" s="349"/>
      <c r="AG1128" s="349"/>
      <c r="AH1128" s="349"/>
      <c r="AI1128" s="349"/>
      <c r="AJ1128" s="349"/>
      <c r="AK1128" s="349"/>
      <c r="AL1128" s="349" t="str">
        <f>IFERROR(VLOOKUP(AB1128,CONTROLES!$A$5:$Y$297,2,FALSE),"")</f>
        <v/>
      </c>
      <c r="AM1128" s="349"/>
      <c r="AN1128" s="349"/>
      <c r="AO1128" s="350" t="str">
        <f>IFERROR(VLOOKUP(Y1128,CONTROLES!$A$6:$Y$25,24,FALSE),"")</f>
        <v/>
      </c>
      <c r="AP1128" s="350" t="str">
        <f>IFERROR(VLOOKUP(Z1128,CONTROLES!$A$6:$Y$25,24,FALSE),"")</f>
        <v/>
      </c>
      <c r="AQ1128" s="350" t="str">
        <f>IFERROR(VLOOKUP(AA1128,CONTROLES!$A$6:$Y$25,24,FALSE),"")</f>
        <v/>
      </c>
      <c r="AR1128" s="350" t="str">
        <f>IFERROR(VLOOKUP(AB1128,CONTROLES!$A$6:$Y$25,24,FALSE),"")</f>
        <v/>
      </c>
      <c r="AS1128" s="349" t="str">
        <f>IFERROR(VLOOKUP(Y1128,CONTROLES!$A$6:$Y$25,5,FALSE),"")</f>
        <v/>
      </c>
      <c r="AT1128" s="349" t="str">
        <f>IFERROR(VLOOKUP(Z1128,CONTROLES!$A$6:$Y$25,5,FALSE),"")</f>
        <v/>
      </c>
      <c r="AU1128" s="349" t="str">
        <f>IFERROR(VLOOKUP(AA1128,CONTROLES!$A$6:$Y$25,5,FALSE),"")</f>
        <v/>
      </c>
      <c r="AV1128" s="349" t="str">
        <f>IFERROR(VLOOKUP(AB1128,CONTROLES!$A$6:$Y$25,5,FALSE),"")</f>
        <v/>
      </c>
      <c r="AW1128" s="351">
        <f t="shared" si="339"/>
        <v>0</v>
      </c>
      <c r="AX1128" s="351">
        <f t="shared" si="339"/>
        <v>0</v>
      </c>
      <c r="AY1128" s="528" t="str">
        <f>IF(MAX(AX1128:AX1134)&gt;MAX(BF1128:BF1134),"Consecuencia",IF(MAX(AX1128:AX1134)&gt;MAX(BF1128:BF1134),"Probabilidad",""))</f>
        <v/>
      </c>
      <c r="AZ1128" s="460">
        <f>IF(AY1128="Probabilidad",MAX(BF1128:BF1134),MAX(AX1128:AX1134))</f>
        <v>0</v>
      </c>
      <c r="BA1128" s="456" t="str" cm="1">
        <f t="array" ref="BA1128">IF(OR(AY1128="Consecuencia",AY1128="Probabilidad"),IF(AZ1128&lt;CONTROLES!$AA$16:$AB$16,IF(AND(AZ1128&gt;=CONTROLES!$AA$15,AZ1128&lt;CONTROLES!$AB$15),CONTROLES!$AC$15,IF(AND(AZ1128&gt;=CONTROLES!$AA$14,AZ1128&lt;CONTROLES!$AB$14),CONTROLES!$AC$14,IF(AND(AZ1128&gt;=CONTROLES!$AA$13,AZ1128&lt;CONTROLES!$AB$13),CONTROLES!$AC$13,IF(AND(AZ1128&gt;=CONTROLES!$AA$12,AZ1128&lt;=CONTROLES!$AB$12),CONTROLES!$AC$12))))),"")</f>
        <v/>
      </c>
      <c r="BB1128" s="458" t="s">
        <v>144</v>
      </c>
      <c r="BC1128" s="460">
        <f>VLOOKUP(BB1128,TABLAS!$A$10:$B$14,2,FALSE)</f>
        <v>5</v>
      </c>
      <c r="BD1128" s="462" t="s">
        <v>211</v>
      </c>
      <c r="BE1128" s="526">
        <f>VLOOKUP(BD1128,TABLAS!$A$2:$B$6,2,FALSE)</f>
        <v>2</v>
      </c>
      <c r="BF1128" s="618" t="str">
        <f>BC1128&amp;BE1128</f>
        <v>52</v>
      </c>
      <c r="BG1128" s="620" t="str">
        <f>IF(OR(BF1128="11",BF1128="12",BF1128="21",BF1128="22",BF1128="31"),"BAJO",IF(OR(BF1128="13",BF1128="23",BF1128="32",BF1128="41"),"LEVE",IF(OR(BF1128="14",BF1128="15",BF1128="24",BF1128="33",BF1128="43",BF1128="42",BF1128="52",BF1128="51"),"MODERADO",IF(OR(BF1128="25",BF1128="34",BF1128="35",BF1128="44",BF1128="45",BF1128="53",BF1128="54",BF1128="55"),"IMPORTANTE",""))))</f>
        <v>MODERADO</v>
      </c>
      <c r="BH1128" s="491" t="s">
        <v>148</v>
      </c>
      <c r="BI1128" s="530" t="s">
        <v>189</v>
      </c>
      <c r="BJ1128" s="475" t="str">
        <f>IF(BH1128="SI","NO","SI")</f>
        <v>NO</v>
      </c>
      <c r="BK1128" s="475"/>
    </row>
    <row r="1129" spans="1:63" s="224" customFormat="1" x14ac:dyDescent="0.25">
      <c r="A1129" s="564"/>
      <c r="B1129" s="566"/>
      <c r="C1129" s="595"/>
      <c r="D1129" s="475"/>
      <c r="E1129" s="475"/>
      <c r="F1129" s="636"/>
      <c r="G1129" s="467"/>
      <c r="H1129" s="467"/>
      <c r="I1129" s="481"/>
      <c r="J1129" s="346">
        <v>2</v>
      </c>
      <c r="K1129" s="347" t="s">
        <v>1239</v>
      </c>
      <c r="L1129" s="595"/>
      <c r="M1129" s="595"/>
      <c r="N1129" s="622"/>
      <c r="O1129" s="477"/>
      <c r="P1129" s="477"/>
      <c r="Q1129" s="477"/>
      <c r="R1129" s="595"/>
      <c r="S1129" s="348" t="s">
        <v>155</v>
      </c>
      <c r="T1129" s="348">
        <f>IFERROR(VLOOKUP($S1129,TABLAS!$A$10:$B$14,2,FALSE),0)</f>
        <v>2</v>
      </c>
      <c r="U1129" s="477"/>
      <c r="V1129" s="524"/>
      <c r="W1129" s="524"/>
      <c r="X1129" s="526"/>
      <c r="Y1129" s="349">
        <v>106</v>
      </c>
      <c r="Z1129" s="349"/>
      <c r="AA1129" s="349"/>
      <c r="AB1129" s="349"/>
      <c r="AC1129" s="349"/>
      <c r="AD1129" s="349"/>
      <c r="AE1129" s="349"/>
      <c r="AF1129" s="349"/>
      <c r="AG1129" s="349"/>
      <c r="AH1129" s="349"/>
      <c r="AI1129" s="349"/>
      <c r="AJ1129" s="349"/>
      <c r="AK1129" s="349"/>
      <c r="AL1129" s="349" t="str">
        <f>IFERROR(VLOOKUP(AB1129,CONTROLES!$A$5:$Y$297,2,FALSE),"")</f>
        <v/>
      </c>
      <c r="AM1129" s="349"/>
      <c r="AN1129" s="349"/>
      <c r="AO1129" s="350" t="str">
        <f>IFERROR(VLOOKUP(Y1129,CONTROLES!$A$6:$Y$25,24,FALSE),"")</f>
        <v/>
      </c>
      <c r="AP1129" s="350" t="str">
        <f>IFERROR(VLOOKUP(Z1129,CONTROLES!$A$6:$Y$25,24,FALSE),"")</f>
        <v/>
      </c>
      <c r="AQ1129" s="350" t="str">
        <f>IFERROR(VLOOKUP(AA1129,CONTROLES!$A$6:$Y$25,24,FALSE),"")</f>
        <v/>
      </c>
      <c r="AR1129" s="350" t="str">
        <f>IFERROR(VLOOKUP(AB1129,CONTROLES!$A$6:$Y$25,24,FALSE),"")</f>
        <v/>
      </c>
      <c r="AS1129" s="349" t="str">
        <f>IFERROR(VLOOKUP(Y1129,CONTROLES!$A$6:$Y$25,5,FALSE),"")</f>
        <v/>
      </c>
      <c r="AT1129" s="349" t="str">
        <f>IFERROR(VLOOKUP(Z1129,CONTROLES!$A$6:$Y$25,5,FALSE),"")</f>
        <v/>
      </c>
      <c r="AU1129" s="349" t="str">
        <f>IFERROR(VLOOKUP(AA1129,CONTROLES!$A$6:$Y$25,5,FALSE),"")</f>
        <v/>
      </c>
      <c r="AV1129" s="349" t="str">
        <f>IFERROR(VLOOKUP(AB1129,CONTROLES!$A$6:$Y$25,5,FALSE),"")</f>
        <v/>
      </c>
      <c r="AW1129" s="351">
        <f t="shared" si="339"/>
        <v>0</v>
      </c>
      <c r="AX1129" s="351">
        <f t="shared" si="339"/>
        <v>0</v>
      </c>
      <c r="AY1129" s="529"/>
      <c r="AZ1129" s="460"/>
      <c r="BA1129" s="457"/>
      <c r="BB1129" s="458"/>
      <c r="BC1129" s="460"/>
      <c r="BD1129" s="462"/>
      <c r="BE1129" s="526"/>
      <c r="BF1129" s="619"/>
      <c r="BG1129" s="620"/>
      <c r="BH1129" s="492"/>
      <c r="BI1129" s="530"/>
      <c r="BJ1129" s="475"/>
      <c r="BK1129" s="475"/>
    </row>
    <row r="1130" spans="1:63" s="224" customFormat="1" x14ac:dyDescent="0.25">
      <c r="A1130" s="564"/>
      <c r="B1130" s="566"/>
      <c r="C1130" s="595"/>
      <c r="D1130" s="475"/>
      <c r="E1130" s="475"/>
      <c r="F1130" s="636"/>
      <c r="G1130" s="467"/>
      <c r="H1130" s="467"/>
      <c r="I1130" s="481"/>
      <c r="J1130" s="346">
        <v>3</v>
      </c>
      <c r="K1130" s="347" t="s">
        <v>1240</v>
      </c>
      <c r="L1130" s="595"/>
      <c r="M1130" s="595"/>
      <c r="N1130" s="622"/>
      <c r="O1130" s="477"/>
      <c r="P1130" s="477"/>
      <c r="Q1130" s="477"/>
      <c r="R1130" s="595"/>
      <c r="S1130" s="348" t="s">
        <v>146</v>
      </c>
      <c r="T1130" s="348">
        <f>IFERROR(VLOOKUP($S1130,TABLAS!$A$10:$B$14,2,FALSE),0)</f>
        <v>3</v>
      </c>
      <c r="U1130" s="477"/>
      <c r="V1130" s="524"/>
      <c r="W1130" s="524"/>
      <c r="X1130" s="526"/>
      <c r="Y1130" s="349">
        <v>102</v>
      </c>
      <c r="Z1130" s="349"/>
      <c r="AA1130" s="349"/>
      <c r="AB1130" s="349"/>
      <c r="AC1130" s="349"/>
      <c r="AD1130" s="349"/>
      <c r="AE1130" s="349"/>
      <c r="AF1130" s="349"/>
      <c r="AG1130" s="349"/>
      <c r="AH1130" s="349"/>
      <c r="AI1130" s="349"/>
      <c r="AJ1130" s="349"/>
      <c r="AK1130" s="349"/>
      <c r="AL1130" s="349" t="str">
        <f>IFERROR(VLOOKUP(AB1130,CONTROLES!$A$5:$Y$297,2,FALSE),"")</f>
        <v/>
      </c>
      <c r="AM1130" s="349"/>
      <c r="AN1130" s="349"/>
      <c r="AO1130" s="350" t="str">
        <f>IFERROR(VLOOKUP(Y1130,CONTROLES!$A$6:$Y$25,24,FALSE),"")</f>
        <v/>
      </c>
      <c r="AP1130" s="350" t="str">
        <f>IFERROR(VLOOKUP(Z1130,CONTROLES!$A$6:$Y$25,24,FALSE),"")</f>
        <v/>
      </c>
      <c r="AQ1130" s="350" t="str">
        <f>IFERROR(VLOOKUP(AA1130,CONTROLES!$A$6:$Y$25,24,FALSE),"")</f>
        <v/>
      </c>
      <c r="AR1130" s="350" t="str">
        <f>IFERROR(VLOOKUP(AB1130,CONTROLES!$A$6:$Y$25,24,FALSE),"")</f>
        <v/>
      </c>
      <c r="AS1130" s="349" t="str">
        <f>IFERROR(VLOOKUP(Y1130,CONTROLES!$A$6:$Y$25,5,FALSE),"")</f>
        <v/>
      </c>
      <c r="AT1130" s="349" t="str">
        <f>IFERROR(VLOOKUP(Z1130,CONTROLES!$A$6:$Y$25,5,FALSE),"")</f>
        <v/>
      </c>
      <c r="AU1130" s="349" t="str">
        <f>IFERROR(VLOOKUP(AA1130,CONTROLES!$A$6:$Y$25,5,FALSE),"")</f>
        <v/>
      </c>
      <c r="AV1130" s="349" t="str">
        <f>IFERROR(VLOOKUP(AB1130,CONTROLES!$A$6:$Y$25,5,FALSE),"")</f>
        <v/>
      </c>
      <c r="AW1130" s="351">
        <f t="shared" si="339"/>
        <v>0</v>
      </c>
      <c r="AX1130" s="351">
        <f t="shared" si="339"/>
        <v>0</v>
      </c>
      <c r="AY1130" s="529"/>
      <c r="AZ1130" s="460"/>
      <c r="BA1130" s="457"/>
      <c r="BB1130" s="458"/>
      <c r="BC1130" s="460"/>
      <c r="BD1130" s="462"/>
      <c r="BE1130" s="526"/>
      <c r="BF1130" s="619"/>
      <c r="BG1130" s="620"/>
      <c r="BH1130" s="492"/>
      <c r="BI1130" s="530"/>
      <c r="BJ1130" s="475"/>
      <c r="BK1130" s="475"/>
    </row>
    <row r="1131" spans="1:63" s="224" customFormat="1" x14ac:dyDescent="0.25">
      <c r="A1131" s="564"/>
      <c r="B1131" s="566"/>
      <c r="C1131" s="595"/>
      <c r="D1131" s="475"/>
      <c r="E1131" s="475"/>
      <c r="F1131" s="636"/>
      <c r="G1131" s="467"/>
      <c r="H1131" s="467"/>
      <c r="I1131" s="481"/>
      <c r="J1131" s="346">
        <v>4</v>
      </c>
      <c r="K1131" s="347" t="s">
        <v>1241</v>
      </c>
      <c r="L1131" s="595"/>
      <c r="M1131" s="595"/>
      <c r="N1131" s="622"/>
      <c r="O1131" s="477"/>
      <c r="P1131" s="477"/>
      <c r="Q1131" s="477"/>
      <c r="R1131" s="595"/>
      <c r="S1131" s="348" t="s">
        <v>146</v>
      </c>
      <c r="T1131" s="348">
        <f>IFERROR(VLOOKUP($S1131,TABLAS!$A$10:$B$14,2,FALSE),0)</f>
        <v>3</v>
      </c>
      <c r="U1131" s="477"/>
      <c r="V1131" s="524"/>
      <c r="W1131" s="524"/>
      <c r="X1131" s="526"/>
      <c r="Y1131" s="349">
        <v>3</v>
      </c>
      <c r="Z1131" s="349"/>
      <c r="AA1131" s="349"/>
      <c r="AB1131" s="349"/>
      <c r="AC1131" s="349"/>
      <c r="AD1131" s="349"/>
      <c r="AE1131" s="349"/>
      <c r="AF1131" s="349"/>
      <c r="AG1131" s="349"/>
      <c r="AH1131" s="349"/>
      <c r="AI1131" s="349"/>
      <c r="AJ1131" s="349"/>
      <c r="AK1131" s="349"/>
      <c r="AL1131" s="349" t="str">
        <f>IFERROR(VLOOKUP(AB1131,CONTROLES!$A$5:$Y$297,2,FALSE),"")</f>
        <v/>
      </c>
      <c r="AM1131" s="349"/>
      <c r="AN1131" s="349"/>
      <c r="AO1131" s="350">
        <f>IFERROR(VLOOKUP(Y1131,CONTROLES!$A$6:$Y$25,24,FALSE),"")</f>
        <v>0.78</v>
      </c>
      <c r="AP1131" s="350" t="str">
        <f>IFERROR(VLOOKUP(Z1131,CONTROLES!$A$6:$Y$25,24,FALSE),"")</f>
        <v/>
      </c>
      <c r="AQ1131" s="350" t="str">
        <f>IFERROR(VLOOKUP(AA1131,CONTROLES!$A$6:$Y$25,24,FALSE),"")</f>
        <v/>
      </c>
      <c r="AR1131" s="350" t="str">
        <f>IFERROR(VLOOKUP(AB1131,CONTROLES!$A$6:$Y$25,24,FALSE),"")</f>
        <v/>
      </c>
      <c r="AS1131" s="349" t="str">
        <f>IFERROR(VLOOKUP(Y1131,CONTROLES!$A$6:$Y$25,5,FALSE),"")</f>
        <v>Probabilidad</v>
      </c>
      <c r="AT1131" s="349" t="str">
        <f>IFERROR(VLOOKUP(Z1131,CONTROLES!$A$6:$Y$25,5,FALSE),"")</f>
        <v/>
      </c>
      <c r="AU1131" s="349" t="str">
        <f>IFERROR(VLOOKUP(AA1131,CONTROLES!$A$6:$Y$25,5,FALSE),"")</f>
        <v/>
      </c>
      <c r="AV1131" s="349" t="str">
        <f>IFERROR(VLOOKUP(AB1131,CONTROLES!$A$6:$Y$25,5,FALSE),"")</f>
        <v/>
      </c>
      <c r="AW1131" s="351">
        <f t="shared" si="339"/>
        <v>0.78</v>
      </c>
      <c r="AX1131" s="351">
        <f t="shared" si="339"/>
        <v>0</v>
      </c>
      <c r="AY1131" s="529"/>
      <c r="AZ1131" s="460"/>
      <c r="BA1131" s="457"/>
      <c r="BB1131" s="458"/>
      <c r="BC1131" s="460"/>
      <c r="BD1131" s="462"/>
      <c r="BE1131" s="526"/>
      <c r="BF1131" s="619"/>
      <c r="BG1131" s="620"/>
      <c r="BH1131" s="492"/>
      <c r="BI1131" s="530"/>
      <c r="BJ1131" s="475"/>
      <c r="BK1131" s="475"/>
    </row>
    <row r="1132" spans="1:63" s="224" customFormat="1" x14ac:dyDescent="0.25">
      <c r="A1132" s="564"/>
      <c r="B1132" s="566"/>
      <c r="C1132" s="595"/>
      <c r="D1132" s="475"/>
      <c r="E1132" s="475"/>
      <c r="F1132" s="636"/>
      <c r="G1132" s="467"/>
      <c r="H1132" s="467"/>
      <c r="I1132" s="481"/>
      <c r="J1132" s="346"/>
      <c r="K1132" s="347"/>
      <c r="L1132" s="595"/>
      <c r="M1132" s="595"/>
      <c r="N1132" s="622"/>
      <c r="O1132" s="477"/>
      <c r="P1132" s="477"/>
      <c r="Q1132" s="477"/>
      <c r="R1132" s="595"/>
      <c r="S1132" s="348"/>
      <c r="T1132" s="348">
        <f>IFERROR(VLOOKUP($S1132,TABLAS!$A$10:$B$14,2,FALSE),0)</f>
        <v>0</v>
      </c>
      <c r="U1132" s="477"/>
      <c r="V1132" s="524"/>
      <c r="W1132" s="524"/>
      <c r="X1132" s="526"/>
      <c r="Y1132" s="349"/>
      <c r="Z1132" s="349"/>
      <c r="AA1132" s="349"/>
      <c r="AB1132" s="349"/>
      <c r="AC1132" s="349"/>
      <c r="AD1132" s="349"/>
      <c r="AE1132" s="349"/>
      <c r="AF1132" s="349"/>
      <c r="AG1132" s="349"/>
      <c r="AH1132" s="349"/>
      <c r="AI1132" s="349"/>
      <c r="AJ1132" s="349"/>
      <c r="AK1132" s="349"/>
      <c r="AL1132" s="349" t="str">
        <f>IFERROR(VLOOKUP(AB1132,CONTROLES!$A$5:$Y$297,2,FALSE),"")</f>
        <v/>
      </c>
      <c r="AM1132" s="349"/>
      <c r="AN1132" s="349"/>
      <c r="AO1132" s="350" t="str">
        <f>IFERROR(VLOOKUP(Y1132,CONTROLES!$A$6:$Y$25,24,FALSE),"")</f>
        <v/>
      </c>
      <c r="AP1132" s="350" t="str">
        <f>IFERROR(VLOOKUP(Z1132,CONTROLES!$A$6:$Y$25,24,FALSE),"")</f>
        <v/>
      </c>
      <c r="AQ1132" s="350" t="str">
        <f>IFERROR(VLOOKUP(AA1132,CONTROLES!$A$6:$Y$25,24,FALSE),"")</f>
        <v/>
      </c>
      <c r="AR1132" s="350" t="str">
        <f>IFERROR(VLOOKUP(AB1132,CONTROLES!$A$6:$Y$25,24,FALSE),"")</f>
        <v/>
      </c>
      <c r="AS1132" s="349" t="str">
        <f>IFERROR(VLOOKUP(Y1132,CONTROLES!$A$6:$Y$25,5,FALSE),"")</f>
        <v/>
      </c>
      <c r="AT1132" s="349" t="str">
        <f>IFERROR(VLOOKUP(Z1132,CONTROLES!$A$6:$Y$25,5,FALSE),"")</f>
        <v/>
      </c>
      <c r="AU1132" s="349" t="str">
        <f>IFERROR(VLOOKUP(AA1132,CONTROLES!$A$6:$Y$25,5,FALSE),"")</f>
        <v/>
      </c>
      <c r="AV1132" s="349" t="str">
        <f>IFERROR(VLOOKUP(AB1132,CONTROLES!$A$6:$Y$25,5,FALSE),"")</f>
        <v/>
      </c>
      <c r="AW1132" s="351">
        <f t="shared" si="339"/>
        <v>0</v>
      </c>
      <c r="AX1132" s="351">
        <f t="shared" si="339"/>
        <v>0</v>
      </c>
      <c r="AY1132" s="529"/>
      <c r="AZ1132" s="460"/>
      <c r="BA1132" s="457"/>
      <c r="BB1132" s="458"/>
      <c r="BC1132" s="460"/>
      <c r="BD1132" s="462"/>
      <c r="BE1132" s="526"/>
      <c r="BF1132" s="619"/>
      <c r="BG1132" s="620"/>
      <c r="BH1132" s="492"/>
      <c r="BI1132" s="530"/>
      <c r="BJ1132" s="475"/>
      <c r="BK1132" s="475"/>
    </row>
    <row r="1133" spans="1:63" s="224" customFormat="1" x14ac:dyDescent="0.25">
      <c r="A1133" s="564"/>
      <c r="B1133" s="566"/>
      <c r="C1133" s="595"/>
      <c r="D1133" s="475"/>
      <c r="E1133" s="475"/>
      <c r="F1133" s="636"/>
      <c r="G1133" s="467"/>
      <c r="H1133" s="467"/>
      <c r="I1133" s="481"/>
      <c r="J1133" s="346"/>
      <c r="K1133" s="347"/>
      <c r="L1133" s="595"/>
      <c r="M1133" s="595"/>
      <c r="N1133" s="622"/>
      <c r="O1133" s="477"/>
      <c r="P1133" s="477"/>
      <c r="Q1133" s="477"/>
      <c r="R1133" s="595"/>
      <c r="S1133" s="348"/>
      <c r="T1133" s="348">
        <f>IFERROR(VLOOKUP($S1133,TABLAS!$A$10:$B$14,2,FALSE),0)</f>
        <v>0</v>
      </c>
      <c r="U1133" s="477"/>
      <c r="V1133" s="524"/>
      <c r="W1133" s="524"/>
      <c r="X1133" s="526"/>
      <c r="Y1133" s="349"/>
      <c r="Z1133" s="349"/>
      <c r="AA1133" s="349"/>
      <c r="AB1133" s="349"/>
      <c r="AC1133" s="349"/>
      <c r="AD1133" s="349"/>
      <c r="AE1133" s="349"/>
      <c r="AF1133" s="349"/>
      <c r="AG1133" s="349"/>
      <c r="AH1133" s="349"/>
      <c r="AI1133" s="349"/>
      <c r="AJ1133" s="349"/>
      <c r="AK1133" s="349"/>
      <c r="AL1133" s="349" t="str">
        <f>IFERROR(VLOOKUP(AB1133,CONTROLES!$A$5:$Y$297,2,FALSE),"")</f>
        <v/>
      </c>
      <c r="AM1133" s="349"/>
      <c r="AN1133" s="349"/>
      <c r="AO1133" s="350" t="str">
        <f>IFERROR(VLOOKUP(Y1133,CONTROLES!$A$6:$Y$25,24,FALSE),"")</f>
        <v/>
      </c>
      <c r="AP1133" s="350" t="str">
        <f>IFERROR(VLOOKUP(Z1133,CONTROLES!$A$6:$Y$25,24,FALSE),"")</f>
        <v/>
      </c>
      <c r="AQ1133" s="350" t="str">
        <f>IFERROR(VLOOKUP(AA1133,CONTROLES!$A$6:$Y$25,24,FALSE),"")</f>
        <v/>
      </c>
      <c r="AR1133" s="350" t="str">
        <f>IFERROR(VLOOKUP(AB1133,CONTROLES!$A$6:$Y$25,24,FALSE),"")</f>
        <v/>
      </c>
      <c r="AS1133" s="349" t="str">
        <f>IFERROR(VLOOKUP(Y1133,CONTROLES!$A$6:$Y$25,5,FALSE),"")</f>
        <v/>
      </c>
      <c r="AT1133" s="349" t="str">
        <f>IFERROR(VLOOKUP(Z1133,CONTROLES!$A$6:$Y$25,5,FALSE),"")</f>
        <v/>
      </c>
      <c r="AU1133" s="349" t="str">
        <f>IFERROR(VLOOKUP(AA1133,CONTROLES!$A$6:$Y$25,5,FALSE),"")</f>
        <v/>
      </c>
      <c r="AV1133" s="349" t="str">
        <f>IFERROR(VLOOKUP(AB1133,CONTROLES!$A$6:$Y$25,5,FALSE),"")</f>
        <v/>
      </c>
      <c r="AW1133" s="351">
        <f t="shared" si="339"/>
        <v>0</v>
      </c>
      <c r="AX1133" s="351">
        <f t="shared" si="339"/>
        <v>0</v>
      </c>
      <c r="AY1133" s="529"/>
      <c r="AZ1133" s="460"/>
      <c r="BA1133" s="457"/>
      <c r="BB1133" s="458"/>
      <c r="BC1133" s="460"/>
      <c r="BD1133" s="462"/>
      <c r="BE1133" s="526"/>
      <c r="BF1133" s="619"/>
      <c r="BG1133" s="620"/>
      <c r="BH1133" s="492"/>
      <c r="BI1133" s="530"/>
      <c r="BJ1133" s="475"/>
      <c r="BK1133" s="475"/>
    </row>
    <row r="1134" spans="1:63" s="224" customFormat="1" ht="18" customHeight="1" x14ac:dyDescent="0.25">
      <c r="A1134" s="564"/>
      <c r="B1134" s="567"/>
      <c r="C1134" s="595"/>
      <c r="D1134" s="475"/>
      <c r="E1134" s="475"/>
      <c r="F1134" s="636"/>
      <c r="G1134" s="561"/>
      <c r="H1134" s="561"/>
      <c r="I1134" s="482"/>
      <c r="J1134" s="346"/>
      <c r="K1134" s="347"/>
      <c r="L1134" s="595"/>
      <c r="M1134" s="595"/>
      <c r="N1134" s="622"/>
      <c r="O1134" s="477"/>
      <c r="P1134" s="477"/>
      <c r="Q1134" s="477"/>
      <c r="R1134" s="595"/>
      <c r="S1134" s="348"/>
      <c r="T1134" s="348">
        <f>IFERROR(VLOOKUP($S1134,TABLAS!$A$10:$B$14,2,FALSE),0)</f>
        <v>0</v>
      </c>
      <c r="U1134" s="477"/>
      <c r="V1134" s="524"/>
      <c r="W1134" s="524"/>
      <c r="X1134" s="526"/>
      <c r="Y1134" s="349"/>
      <c r="Z1134" s="349"/>
      <c r="AA1134" s="349"/>
      <c r="AB1134" s="349"/>
      <c r="AC1134" s="349"/>
      <c r="AD1134" s="349"/>
      <c r="AE1134" s="349"/>
      <c r="AF1134" s="349"/>
      <c r="AG1134" s="349"/>
      <c r="AH1134" s="349"/>
      <c r="AI1134" s="349"/>
      <c r="AJ1134" s="349"/>
      <c r="AK1134" s="349"/>
      <c r="AL1134" s="349" t="str">
        <f>IFERROR(VLOOKUP(AB1134,CONTROLES!$A$5:$Y$297,2,FALSE),"")</f>
        <v/>
      </c>
      <c r="AM1134" s="349"/>
      <c r="AN1134" s="349"/>
      <c r="AO1134" s="350" t="str">
        <f>IFERROR(VLOOKUP(Y1134,CONTROLES!$A$6:$Y$25,24,FALSE),"")</f>
        <v/>
      </c>
      <c r="AP1134" s="350" t="str">
        <f>IFERROR(VLOOKUP(Z1134,CONTROLES!$A$6:$Y$25,24,FALSE),"")</f>
        <v/>
      </c>
      <c r="AQ1134" s="350" t="str">
        <f>IFERROR(VLOOKUP(AA1134,CONTROLES!$A$6:$Y$25,24,FALSE),"")</f>
        <v/>
      </c>
      <c r="AR1134" s="350" t="str">
        <f>IFERROR(VLOOKUP(AB1134,CONTROLES!$A$6:$Y$25,24,FALSE),"")</f>
        <v/>
      </c>
      <c r="AS1134" s="349" t="str">
        <f>IFERROR(VLOOKUP(Y1134,CONTROLES!$A$6:$Y$25,5,FALSE),"")</f>
        <v/>
      </c>
      <c r="AT1134" s="349" t="str">
        <f>IFERROR(VLOOKUP(Z1134,CONTROLES!$A$6:$Y$25,5,FALSE),"")</f>
        <v/>
      </c>
      <c r="AU1134" s="349" t="str">
        <f>IFERROR(VLOOKUP(AA1134,CONTROLES!$A$6:$Y$25,5,FALSE),"")</f>
        <v/>
      </c>
      <c r="AV1134" s="349" t="str">
        <f>IFERROR(VLOOKUP(AB1134,CONTROLES!$A$6:$Y$25,5,FALSE),"")</f>
        <v/>
      </c>
      <c r="AW1134" s="351">
        <f t="shared" si="339"/>
        <v>0</v>
      </c>
      <c r="AX1134" s="351">
        <f t="shared" si="339"/>
        <v>0</v>
      </c>
      <c r="AY1134" s="551"/>
      <c r="AZ1134" s="460"/>
      <c r="BA1134" s="552"/>
      <c r="BB1134" s="458"/>
      <c r="BC1134" s="460"/>
      <c r="BD1134" s="462"/>
      <c r="BE1134" s="526"/>
      <c r="BF1134" s="630"/>
      <c r="BG1134" s="620"/>
      <c r="BH1134" s="554"/>
      <c r="BI1134" s="530"/>
      <c r="BJ1134" s="475"/>
      <c r="BK1134" s="475"/>
    </row>
    <row r="1135" spans="1:63" s="224" customFormat="1" ht="40.5" customHeight="1" x14ac:dyDescent="0.25">
      <c r="A1135" s="564">
        <f>A1128+1</f>
        <v>161</v>
      </c>
      <c r="B1135" s="565" t="s">
        <v>1242</v>
      </c>
      <c r="C1135" s="595" t="s">
        <v>1126</v>
      </c>
      <c r="D1135" s="475" t="s">
        <v>1243</v>
      </c>
      <c r="E1135" s="475" t="s">
        <v>1244</v>
      </c>
      <c r="F1135" s="636" t="s">
        <v>132</v>
      </c>
      <c r="G1135" s="466" t="s">
        <v>133</v>
      </c>
      <c r="H1135" s="466" t="s">
        <v>134</v>
      </c>
      <c r="I1135" s="476" t="s">
        <v>1245</v>
      </c>
      <c r="J1135" s="346">
        <v>1</v>
      </c>
      <c r="K1135" s="347" t="s">
        <v>1246</v>
      </c>
      <c r="L1135" s="595" t="s">
        <v>1247</v>
      </c>
      <c r="M1135" s="595" t="s">
        <v>160</v>
      </c>
      <c r="N1135" s="477" t="s">
        <v>226</v>
      </c>
      <c r="O1135" s="477" t="s">
        <v>305</v>
      </c>
      <c r="P1135" s="477" t="s">
        <v>141</v>
      </c>
      <c r="Q1135" s="477" t="s">
        <v>1248</v>
      </c>
      <c r="R1135" s="595" t="s">
        <v>297</v>
      </c>
      <c r="S1135" s="348" t="s">
        <v>146</v>
      </c>
      <c r="T1135" s="348">
        <f>IFERROR(VLOOKUP($S1135,TABLAS!$A$10:$B$14,2,FALSE),0)</f>
        <v>3</v>
      </c>
      <c r="U1135" s="477" t="s">
        <v>145</v>
      </c>
      <c r="V1135" s="524">
        <f>IFERROR(VLOOKUP($U1135,TABLAS!$A$2:$B$6,2,FALSE),0)</f>
        <v>3</v>
      </c>
      <c r="W1135" s="524" t="str">
        <f t="shared" ref="W1135" si="341">MAX($T1135:$T1141)&amp;V1135</f>
        <v>43</v>
      </c>
      <c r="X1135" s="526" t="str">
        <f>IF(OR(W1135="11",W1135="12",W1135="21",W1135="22",W1135="31"),"BAJO",IF(OR(W1135="13",W1135="23",W1135="32",W1135="41"),"LEVE",IF(OR(W1135="14",W1135="15",W1135="24",W1135="33",W1135="43",W1135="42",W1135="52",W1135="51"),"MODERADO",IF(OR(W1135="25",W1135="34",W1135="35",W1135="44",W1135="45",W1135="53",W1135="54",W1135="55"),"IMPORTANTE"))))</f>
        <v>MODERADO</v>
      </c>
      <c r="Y1135" s="349">
        <v>102</v>
      </c>
      <c r="Z1135" s="349"/>
      <c r="AA1135" s="349"/>
      <c r="AB1135" s="349"/>
      <c r="AC1135" s="349"/>
      <c r="AD1135" s="349"/>
      <c r="AE1135" s="349"/>
      <c r="AF1135" s="349"/>
      <c r="AG1135" s="349"/>
      <c r="AH1135" s="349"/>
      <c r="AI1135" s="349"/>
      <c r="AJ1135" s="349"/>
      <c r="AK1135" s="349"/>
      <c r="AL1135" s="349" t="str">
        <f>IFERROR(VLOOKUP(AB1135,CONTROLES!$A$5:$Y$297,2,FALSE),"")</f>
        <v/>
      </c>
      <c r="AM1135" s="349"/>
      <c r="AN1135" s="349"/>
      <c r="AO1135" s="350" t="str">
        <f>IFERROR(VLOOKUP(Y1135,CONTROLES!$A$6:$Y$25,24,FALSE),"")</f>
        <v/>
      </c>
      <c r="AP1135" s="350" t="str">
        <f>IFERROR(VLOOKUP(Z1135,CONTROLES!$A$6:$Y$25,24,FALSE),"")</f>
        <v/>
      </c>
      <c r="AQ1135" s="350" t="str">
        <f>IFERROR(VLOOKUP(AA1135,CONTROLES!$A$6:$Y$25,24,FALSE),"")</f>
        <v/>
      </c>
      <c r="AR1135" s="350" t="str">
        <f>IFERROR(VLOOKUP(AB1135,CONTROLES!$A$6:$Y$25,24,FALSE),"")</f>
        <v/>
      </c>
      <c r="AS1135" s="349" t="str">
        <f>IFERROR(VLOOKUP(Y1135,CONTROLES!$A$6:$Y$25,5,FALSE),"")</f>
        <v/>
      </c>
      <c r="AT1135" s="349" t="str">
        <f>IFERROR(VLOOKUP(Z1135,CONTROLES!$A$6:$Y$25,5,FALSE),"")</f>
        <v/>
      </c>
      <c r="AU1135" s="349" t="str">
        <f>IFERROR(VLOOKUP(AA1135,CONTROLES!$A$6:$Y$25,5,FALSE),"")</f>
        <v/>
      </c>
      <c r="AV1135" s="349" t="str">
        <f>IFERROR(VLOOKUP(AB1135,CONTROLES!$A$6:$Y$25,5,FALSE),"")</f>
        <v/>
      </c>
      <c r="AW1135" s="351">
        <f t="shared" si="339"/>
        <v>0</v>
      </c>
      <c r="AX1135" s="351">
        <f t="shared" si="339"/>
        <v>0</v>
      </c>
      <c r="AY1135" s="528" t="str">
        <f>IF(MAX(AX1135:AX1141)&gt;MAX(BF1135:BF1141),"Consecuencia",IF(MAX(AX1135:AX1141)&gt;MAX(BF1135:BF1141),"Probabilidad",""))</f>
        <v/>
      </c>
      <c r="AZ1135" s="460">
        <f>IF(AY1135="Probabilidad",MAX(BF1135:BF1141),MAX(AX1135:AX1141))</f>
        <v>0</v>
      </c>
      <c r="BA1135" s="456" t="str" cm="1">
        <f t="array" ref="BA1135">IF(OR(AY1135="Consecuencia",AY1135="Probabilidad"),IF(AZ1135&lt;CONTROLES!$AA$16:$AB$16,IF(AND(AZ1135&gt;=CONTROLES!$AA$15,AZ1135&lt;CONTROLES!$AB$15),CONTROLES!$AC$15,IF(AND(AZ1135&gt;=CONTROLES!$AA$14,AZ1135&lt;CONTROLES!$AB$14),CONTROLES!$AC$14,IF(AND(AZ1135&gt;=CONTROLES!$AA$13,AZ1135&lt;CONTROLES!$AB$13),CONTROLES!$AC$13,IF(AND(AZ1135&gt;=CONTROLES!$AA$12,AZ1135&lt;=CONTROLES!$AB$12),CONTROLES!$AC$12))))),"")</f>
        <v/>
      </c>
      <c r="BB1135" s="458" t="s">
        <v>144</v>
      </c>
      <c r="BC1135" s="460">
        <f>VLOOKUP(BB1135,TABLAS!$A$10:$B$14,2,FALSE)</f>
        <v>5</v>
      </c>
      <c r="BD1135" s="462" t="s">
        <v>211</v>
      </c>
      <c r="BE1135" s="526">
        <f>VLOOKUP(BD1135,TABLAS!$A$2:$B$6,2,FALSE)</f>
        <v>2</v>
      </c>
      <c r="BF1135" s="618" t="str">
        <f>BC1135&amp;BE1135</f>
        <v>52</v>
      </c>
      <c r="BG1135" s="620" t="str">
        <f>IF(OR(BF1135="11",BF1135="12",BF1135="21",BF1135="22",BF1135="31"),"BAJO",IF(OR(BF1135="13",BF1135="23",BF1135="32",BF1135="41"),"LEVE",IF(OR(BF1135="14",BF1135="15",BF1135="24",BF1135="33",BF1135="43",BF1135="42",BF1135="52",BF1135="51"),"MODERADO",IF(OR(BF1135="25",BF1135="34",BF1135="35",BF1135="44",BF1135="45",BF1135="53",BF1135="54",BF1135="55"),"IMPORTANTE",""))))</f>
        <v>MODERADO</v>
      </c>
      <c r="BH1135" s="491" t="s">
        <v>148</v>
      </c>
      <c r="BI1135" s="530" t="s">
        <v>189</v>
      </c>
      <c r="BJ1135" s="475" t="str">
        <f>IF(BH1135="SI","NO","SI")</f>
        <v>NO</v>
      </c>
      <c r="BK1135" s="475"/>
    </row>
    <row r="1136" spans="1:63" s="224" customFormat="1" x14ac:dyDescent="0.25">
      <c r="A1136" s="564"/>
      <c r="B1136" s="566"/>
      <c r="C1136" s="595"/>
      <c r="D1136" s="475"/>
      <c r="E1136" s="475"/>
      <c r="F1136" s="636"/>
      <c r="G1136" s="467"/>
      <c r="H1136" s="467"/>
      <c r="I1136" s="481"/>
      <c r="J1136" s="346">
        <v>2</v>
      </c>
      <c r="K1136" s="347" t="s">
        <v>1249</v>
      </c>
      <c r="L1136" s="595"/>
      <c r="M1136" s="595"/>
      <c r="N1136" s="477"/>
      <c r="O1136" s="477"/>
      <c r="P1136" s="477"/>
      <c r="Q1136" s="477"/>
      <c r="R1136" s="595"/>
      <c r="S1136" s="348" t="s">
        <v>146</v>
      </c>
      <c r="T1136" s="348">
        <f>IFERROR(VLOOKUP($S1136,TABLAS!$A$10:$B$14,2,FALSE),0)</f>
        <v>3</v>
      </c>
      <c r="U1136" s="477"/>
      <c r="V1136" s="524"/>
      <c r="W1136" s="524"/>
      <c r="X1136" s="526"/>
      <c r="Y1136" s="349">
        <v>105</v>
      </c>
      <c r="Z1136" s="349"/>
      <c r="AA1136" s="349"/>
      <c r="AB1136" s="349"/>
      <c r="AC1136" s="349"/>
      <c r="AD1136" s="349"/>
      <c r="AE1136" s="349"/>
      <c r="AF1136" s="349"/>
      <c r="AG1136" s="349"/>
      <c r="AH1136" s="349"/>
      <c r="AI1136" s="349"/>
      <c r="AJ1136" s="349"/>
      <c r="AK1136" s="349"/>
      <c r="AL1136" s="349" t="str">
        <f>IFERROR(VLOOKUP(AB1136,CONTROLES!$A$5:$Y$297,2,FALSE),"")</f>
        <v/>
      </c>
      <c r="AM1136" s="349"/>
      <c r="AN1136" s="349"/>
      <c r="AO1136" s="350" t="str">
        <f>IFERROR(VLOOKUP(Y1136,CONTROLES!$A$6:$Y$25,24,FALSE),"")</f>
        <v/>
      </c>
      <c r="AP1136" s="350" t="str">
        <f>IFERROR(VLOOKUP(Z1136,CONTROLES!$A$6:$Y$25,24,FALSE),"")</f>
        <v/>
      </c>
      <c r="AQ1136" s="350" t="str">
        <f>IFERROR(VLOOKUP(AA1136,CONTROLES!$A$6:$Y$25,24,FALSE),"")</f>
        <v/>
      </c>
      <c r="AR1136" s="350" t="str">
        <f>IFERROR(VLOOKUP(AB1136,CONTROLES!$A$6:$Y$25,24,FALSE),"")</f>
        <v/>
      </c>
      <c r="AS1136" s="349" t="str">
        <f>IFERROR(VLOOKUP(Y1136,CONTROLES!$A$6:$Y$25,5,FALSE),"")</f>
        <v/>
      </c>
      <c r="AT1136" s="349" t="str">
        <f>IFERROR(VLOOKUP(Z1136,CONTROLES!$A$6:$Y$25,5,FALSE),"")</f>
        <v/>
      </c>
      <c r="AU1136" s="349" t="str">
        <f>IFERROR(VLOOKUP(AA1136,CONTROLES!$A$6:$Y$25,5,FALSE),"")</f>
        <v/>
      </c>
      <c r="AV1136" s="349" t="str">
        <f>IFERROR(VLOOKUP(AB1136,CONTROLES!$A$6:$Y$25,5,FALSE),"")</f>
        <v/>
      </c>
      <c r="AW1136" s="351">
        <f t="shared" si="339"/>
        <v>0</v>
      </c>
      <c r="AX1136" s="351">
        <f t="shared" si="339"/>
        <v>0</v>
      </c>
      <c r="AY1136" s="529"/>
      <c r="AZ1136" s="460"/>
      <c r="BA1136" s="457"/>
      <c r="BB1136" s="458"/>
      <c r="BC1136" s="460"/>
      <c r="BD1136" s="462"/>
      <c r="BE1136" s="526"/>
      <c r="BF1136" s="619"/>
      <c r="BG1136" s="620"/>
      <c r="BH1136" s="492"/>
      <c r="BI1136" s="530"/>
      <c r="BJ1136" s="475"/>
      <c r="BK1136" s="475"/>
    </row>
    <row r="1137" spans="1:63" s="224" customFormat="1" ht="26.4" x14ac:dyDescent="0.25">
      <c r="A1137" s="564"/>
      <c r="B1137" s="566"/>
      <c r="C1137" s="595"/>
      <c r="D1137" s="475"/>
      <c r="E1137" s="475"/>
      <c r="F1137" s="636"/>
      <c r="G1137" s="467"/>
      <c r="H1137" s="467"/>
      <c r="I1137" s="481"/>
      <c r="J1137" s="346">
        <v>3</v>
      </c>
      <c r="K1137" s="347" t="s">
        <v>1250</v>
      </c>
      <c r="L1137" s="595"/>
      <c r="M1137" s="595"/>
      <c r="N1137" s="477"/>
      <c r="O1137" s="477"/>
      <c r="P1137" s="477"/>
      <c r="Q1137" s="477"/>
      <c r="R1137" s="595"/>
      <c r="S1137" s="348" t="s">
        <v>169</v>
      </c>
      <c r="T1137" s="348">
        <f>IFERROR(VLOOKUP($S1137,TABLAS!$A$10:$B$14,2,FALSE),0)</f>
        <v>4</v>
      </c>
      <c r="U1137" s="477"/>
      <c r="V1137" s="524"/>
      <c r="W1137" s="524"/>
      <c r="X1137" s="526"/>
      <c r="Y1137" s="349">
        <v>3</v>
      </c>
      <c r="Z1137" s="349"/>
      <c r="AA1137" s="349"/>
      <c r="AB1137" s="349"/>
      <c r="AC1137" s="349"/>
      <c r="AD1137" s="349"/>
      <c r="AE1137" s="349"/>
      <c r="AF1137" s="349"/>
      <c r="AG1137" s="349"/>
      <c r="AH1137" s="349"/>
      <c r="AI1137" s="349"/>
      <c r="AJ1137" s="349"/>
      <c r="AK1137" s="349"/>
      <c r="AL1137" s="349" t="str">
        <f>IFERROR(VLOOKUP(AB1137,CONTROLES!$A$5:$Y$297,2,FALSE),"")</f>
        <v/>
      </c>
      <c r="AM1137" s="349"/>
      <c r="AN1137" s="349"/>
      <c r="AO1137" s="350">
        <f>IFERROR(VLOOKUP(Y1137,CONTROLES!$A$6:$Y$25,24,FALSE),"")</f>
        <v>0.78</v>
      </c>
      <c r="AP1137" s="350" t="str">
        <f>IFERROR(VLOOKUP(Z1137,CONTROLES!$A$6:$Y$25,24,FALSE),"")</f>
        <v/>
      </c>
      <c r="AQ1137" s="350" t="str">
        <f>IFERROR(VLOOKUP(AA1137,CONTROLES!$A$6:$Y$25,24,FALSE),"")</f>
        <v/>
      </c>
      <c r="AR1137" s="350" t="str">
        <f>IFERROR(VLOOKUP(AB1137,CONTROLES!$A$6:$Y$25,24,FALSE),"")</f>
        <v/>
      </c>
      <c r="AS1137" s="349" t="str">
        <f>IFERROR(VLOOKUP(Y1137,CONTROLES!$A$6:$Y$25,5,FALSE),"")</f>
        <v>Probabilidad</v>
      </c>
      <c r="AT1137" s="349" t="str">
        <f>IFERROR(VLOOKUP(Z1137,CONTROLES!$A$6:$Y$25,5,FALSE),"")</f>
        <v/>
      </c>
      <c r="AU1137" s="349" t="str">
        <f>IFERROR(VLOOKUP(AA1137,CONTROLES!$A$6:$Y$25,5,FALSE),"")</f>
        <v/>
      </c>
      <c r="AV1137" s="349" t="str">
        <f>IFERROR(VLOOKUP(AB1137,CONTROLES!$A$6:$Y$25,5,FALSE),"")</f>
        <v/>
      </c>
      <c r="AW1137" s="351">
        <f t="shared" si="339"/>
        <v>0.78</v>
      </c>
      <c r="AX1137" s="351">
        <f t="shared" si="339"/>
        <v>0</v>
      </c>
      <c r="AY1137" s="529"/>
      <c r="AZ1137" s="460"/>
      <c r="BA1137" s="457"/>
      <c r="BB1137" s="458"/>
      <c r="BC1137" s="460"/>
      <c r="BD1137" s="462"/>
      <c r="BE1137" s="526"/>
      <c r="BF1137" s="619"/>
      <c r="BG1137" s="620"/>
      <c r="BH1137" s="492"/>
      <c r="BI1137" s="530"/>
      <c r="BJ1137" s="475"/>
      <c r="BK1137" s="475"/>
    </row>
    <row r="1138" spans="1:63" s="224" customFormat="1" x14ac:dyDescent="0.25">
      <c r="A1138" s="564"/>
      <c r="B1138" s="566"/>
      <c r="C1138" s="595"/>
      <c r="D1138" s="475"/>
      <c r="E1138" s="475"/>
      <c r="F1138" s="636"/>
      <c r="G1138" s="467"/>
      <c r="H1138" s="467"/>
      <c r="I1138" s="481"/>
      <c r="J1138" s="346">
        <v>4</v>
      </c>
      <c r="K1138" s="347" t="s">
        <v>1251</v>
      </c>
      <c r="L1138" s="595"/>
      <c r="M1138" s="595"/>
      <c r="N1138" s="477"/>
      <c r="O1138" s="477"/>
      <c r="P1138" s="477"/>
      <c r="Q1138" s="477"/>
      <c r="R1138" s="595"/>
      <c r="S1138" s="348" t="s">
        <v>146</v>
      </c>
      <c r="T1138" s="348">
        <f>IFERROR(VLOOKUP($S1138,TABLAS!$A$10:$B$14,2,FALSE),0)</f>
        <v>3</v>
      </c>
      <c r="U1138" s="477"/>
      <c r="V1138" s="524"/>
      <c r="W1138" s="524"/>
      <c r="X1138" s="526"/>
      <c r="Y1138" s="349">
        <v>3</v>
      </c>
      <c r="Z1138" s="349"/>
      <c r="AA1138" s="349"/>
      <c r="AB1138" s="349"/>
      <c r="AC1138" s="349"/>
      <c r="AD1138" s="349"/>
      <c r="AE1138" s="349"/>
      <c r="AF1138" s="349"/>
      <c r="AG1138" s="349"/>
      <c r="AH1138" s="349"/>
      <c r="AI1138" s="349"/>
      <c r="AJ1138" s="349"/>
      <c r="AK1138" s="349"/>
      <c r="AL1138" s="349" t="str">
        <f>IFERROR(VLOOKUP(AB1138,CONTROLES!$A$5:$Y$297,2,FALSE),"")</f>
        <v/>
      </c>
      <c r="AM1138" s="349"/>
      <c r="AN1138" s="349"/>
      <c r="AO1138" s="350">
        <f>IFERROR(VLOOKUP(Y1138,CONTROLES!$A$6:$Y$25,24,FALSE),"")</f>
        <v>0.78</v>
      </c>
      <c r="AP1138" s="350" t="str">
        <f>IFERROR(VLOOKUP(Z1138,CONTROLES!$A$6:$Y$25,24,FALSE),"")</f>
        <v/>
      </c>
      <c r="AQ1138" s="350" t="str">
        <f>IFERROR(VLOOKUP(AA1138,CONTROLES!$A$6:$Y$25,24,FALSE),"")</f>
        <v/>
      </c>
      <c r="AR1138" s="350" t="str">
        <f>IFERROR(VLOOKUP(AB1138,CONTROLES!$A$6:$Y$25,24,FALSE),"")</f>
        <v/>
      </c>
      <c r="AS1138" s="349" t="str">
        <f>IFERROR(VLOOKUP(Y1138,CONTROLES!$A$6:$Y$25,5,FALSE),"")</f>
        <v>Probabilidad</v>
      </c>
      <c r="AT1138" s="349" t="str">
        <f>IFERROR(VLOOKUP(Z1138,CONTROLES!$A$6:$Y$25,5,FALSE),"")</f>
        <v/>
      </c>
      <c r="AU1138" s="349" t="str">
        <f>IFERROR(VLOOKUP(AA1138,CONTROLES!$A$6:$Y$25,5,FALSE),"")</f>
        <v/>
      </c>
      <c r="AV1138" s="349" t="str">
        <f>IFERROR(VLOOKUP(AB1138,CONTROLES!$A$6:$Y$25,5,FALSE),"")</f>
        <v/>
      </c>
      <c r="AW1138" s="351">
        <f t="shared" si="339"/>
        <v>0.78</v>
      </c>
      <c r="AX1138" s="351">
        <f t="shared" si="339"/>
        <v>0</v>
      </c>
      <c r="AY1138" s="529"/>
      <c r="AZ1138" s="460"/>
      <c r="BA1138" s="457"/>
      <c r="BB1138" s="458"/>
      <c r="BC1138" s="460"/>
      <c r="BD1138" s="462"/>
      <c r="BE1138" s="526"/>
      <c r="BF1138" s="619"/>
      <c r="BG1138" s="620"/>
      <c r="BH1138" s="492"/>
      <c r="BI1138" s="530"/>
      <c r="BJ1138" s="475"/>
      <c r="BK1138" s="475"/>
    </row>
    <row r="1139" spans="1:63" s="224" customFormat="1" x14ac:dyDescent="0.25">
      <c r="A1139" s="564"/>
      <c r="B1139" s="566"/>
      <c r="C1139" s="595"/>
      <c r="D1139" s="475"/>
      <c r="E1139" s="475"/>
      <c r="F1139" s="636"/>
      <c r="G1139" s="467"/>
      <c r="H1139" s="467"/>
      <c r="I1139" s="481"/>
      <c r="J1139" s="346"/>
      <c r="K1139" s="347"/>
      <c r="L1139" s="595"/>
      <c r="M1139" s="595"/>
      <c r="N1139" s="477"/>
      <c r="O1139" s="477"/>
      <c r="P1139" s="477"/>
      <c r="Q1139" s="477"/>
      <c r="R1139" s="595"/>
      <c r="S1139" s="348"/>
      <c r="T1139" s="348">
        <f>IFERROR(VLOOKUP($S1139,TABLAS!$A$10:$B$14,2,FALSE),0)</f>
        <v>0</v>
      </c>
      <c r="U1139" s="477"/>
      <c r="V1139" s="524"/>
      <c r="W1139" s="524"/>
      <c r="X1139" s="526"/>
      <c r="Y1139" s="349"/>
      <c r="Z1139" s="349"/>
      <c r="AA1139" s="349"/>
      <c r="AB1139" s="349"/>
      <c r="AC1139" s="349"/>
      <c r="AD1139" s="349"/>
      <c r="AE1139" s="349"/>
      <c r="AF1139" s="349"/>
      <c r="AG1139" s="349"/>
      <c r="AH1139" s="349"/>
      <c r="AI1139" s="349"/>
      <c r="AJ1139" s="349"/>
      <c r="AK1139" s="349"/>
      <c r="AL1139" s="349" t="str">
        <f>IFERROR(VLOOKUP(AB1139,CONTROLES!$A$5:$Y$297,2,FALSE),"")</f>
        <v/>
      </c>
      <c r="AM1139" s="349"/>
      <c r="AN1139" s="349"/>
      <c r="AO1139" s="350" t="str">
        <f>IFERROR(VLOOKUP(Y1139,CONTROLES!$A$6:$Y$25,24,FALSE),"")</f>
        <v/>
      </c>
      <c r="AP1139" s="350" t="str">
        <f>IFERROR(VLOOKUP(Z1139,CONTROLES!$A$6:$Y$25,24,FALSE),"")</f>
        <v/>
      </c>
      <c r="AQ1139" s="350" t="str">
        <f>IFERROR(VLOOKUP(AA1139,CONTROLES!$A$6:$Y$25,24,FALSE),"")</f>
        <v/>
      </c>
      <c r="AR1139" s="350" t="str">
        <f>IFERROR(VLOOKUP(AB1139,CONTROLES!$A$6:$Y$25,24,FALSE),"")</f>
        <v/>
      </c>
      <c r="AS1139" s="349" t="str">
        <f>IFERROR(VLOOKUP(Y1139,CONTROLES!$A$6:$Y$25,5,FALSE),"")</f>
        <v/>
      </c>
      <c r="AT1139" s="349" t="str">
        <f>IFERROR(VLOOKUP(Z1139,CONTROLES!$A$6:$Y$25,5,FALSE),"")</f>
        <v/>
      </c>
      <c r="AU1139" s="349" t="str">
        <f>IFERROR(VLOOKUP(AA1139,CONTROLES!$A$6:$Y$25,5,FALSE),"")</f>
        <v/>
      </c>
      <c r="AV1139" s="349" t="str">
        <f>IFERROR(VLOOKUP(AB1139,CONTROLES!$A$6:$Y$25,5,FALSE),"")</f>
        <v/>
      </c>
      <c r="AW1139" s="351">
        <f t="shared" si="339"/>
        <v>0</v>
      </c>
      <c r="AX1139" s="351">
        <f t="shared" si="339"/>
        <v>0</v>
      </c>
      <c r="AY1139" s="529"/>
      <c r="AZ1139" s="460"/>
      <c r="BA1139" s="457"/>
      <c r="BB1139" s="458"/>
      <c r="BC1139" s="460"/>
      <c r="BD1139" s="462"/>
      <c r="BE1139" s="526"/>
      <c r="BF1139" s="619"/>
      <c r="BG1139" s="620"/>
      <c r="BH1139" s="492"/>
      <c r="BI1139" s="530"/>
      <c r="BJ1139" s="475"/>
      <c r="BK1139" s="475"/>
    </row>
    <row r="1140" spans="1:63" s="224" customFormat="1" x14ac:dyDescent="0.25">
      <c r="A1140" s="564"/>
      <c r="B1140" s="566"/>
      <c r="C1140" s="595"/>
      <c r="D1140" s="475"/>
      <c r="E1140" s="475"/>
      <c r="F1140" s="636"/>
      <c r="G1140" s="467"/>
      <c r="H1140" s="467"/>
      <c r="I1140" s="481"/>
      <c r="J1140" s="346"/>
      <c r="K1140" s="347"/>
      <c r="L1140" s="595"/>
      <c r="M1140" s="595"/>
      <c r="N1140" s="477"/>
      <c r="O1140" s="477"/>
      <c r="P1140" s="477"/>
      <c r="Q1140" s="477"/>
      <c r="R1140" s="595"/>
      <c r="S1140" s="348"/>
      <c r="T1140" s="348">
        <f>IFERROR(VLOOKUP($S1140,TABLAS!$A$10:$B$14,2,FALSE),0)</f>
        <v>0</v>
      </c>
      <c r="U1140" s="477"/>
      <c r="V1140" s="524"/>
      <c r="W1140" s="524"/>
      <c r="X1140" s="526"/>
      <c r="Y1140" s="349"/>
      <c r="Z1140" s="349"/>
      <c r="AA1140" s="349"/>
      <c r="AB1140" s="349"/>
      <c r="AC1140" s="349"/>
      <c r="AD1140" s="349"/>
      <c r="AE1140" s="349"/>
      <c r="AF1140" s="349"/>
      <c r="AG1140" s="349"/>
      <c r="AH1140" s="349"/>
      <c r="AI1140" s="349"/>
      <c r="AJ1140" s="349"/>
      <c r="AK1140" s="349"/>
      <c r="AL1140" s="349" t="str">
        <f>IFERROR(VLOOKUP(AB1140,CONTROLES!$A$5:$Y$297,2,FALSE),"")</f>
        <v/>
      </c>
      <c r="AM1140" s="349"/>
      <c r="AN1140" s="349"/>
      <c r="AO1140" s="350" t="str">
        <f>IFERROR(VLOOKUP(Y1140,CONTROLES!$A$6:$Y$25,24,FALSE),"")</f>
        <v/>
      </c>
      <c r="AP1140" s="350" t="str">
        <f>IFERROR(VLOOKUP(Z1140,CONTROLES!$A$6:$Y$25,24,FALSE),"")</f>
        <v/>
      </c>
      <c r="AQ1140" s="350" t="str">
        <f>IFERROR(VLOOKUP(AA1140,CONTROLES!$A$6:$Y$25,24,FALSE),"")</f>
        <v/>
      </c>
      <c r="AR1140" s="350" t="str">
        <f>IFERROR(VLOOKUP(AB1140,CONTROLES!$A$6:$Y$25,24,FALSE),"")</f>
        <v/>
      </c>
      <c r="AS1140" s="349" t="str">
        <f>IFERROR(VLOOKUP(Y1140,CONTROLES!$A$6:$Y$25,5,FALSE),"")</f>
        <v/>
      </c>
      <c r="AT1140" s="349" t="str">
        <f>IFERROR(VLOOKUP(Z1140,CONTROLES!$A$6:$Y$25,5,FALSE),"")</f>
        <v/>
      </c>
      <c r="AU1140" s="349" t="str">
        <f>IFERROR(VLOOKUP(AA1140,CONTROLES!$A$6:$Y$25,5,FALSE),"")</f>
        <v/>
      </c>
      <c r="AV1140" s="349" t="str">
        <f>IFERROR(VLOOKUP(AB1140,CONTROLES!$A$6:$Y$25,5,FALSE),"")</f>
        <v/>
      </c>
      <c r="AW1140" s="351">
        <f t="shared" si="339"/>
        <v>0</v>
      </c>
      <c r="AX1140" s="351">
        <f t="shared" si="339"/>
        <v>0</v>
      </c>
      <c r="AY1140" s="529"/>
      <c r="AZ1140" s="460"/>
      <c r="BA1140" s="457"/>
      <c r="BB1140" s="458"/>
      <c r="BC1140" s="460"/>
      <c r="BD1140" s="462"/>
      <c r="BE1140" s="526"/>
      <c r="BF1140" s="619"/>
      <c r="BG1140" s="620"/>
      <c r="BH1140" s="492"/>
      <c r="BI1140" s="530"/>
      <c r="BJ1140" s="475"/>
      <c r="BK1140" s="475"/>
    </row>
    <row r="1141" spans="1:63" s="224" customFormat="1" x14ac:dyDescent="0.25">
      <c r="A1141" s="564"/>
      <c r="B1141" s="567"/>
      <c r="C1141" s="595"/>
      <c r="D1141" s="475"/>
      <c r="E1141" s="475"/>
      <c r="F1141" s="636"/>
      <c r="G1141" s="561"/>
      <c r="H1141" s="561"/>
      <c r="I1141" s="482"/>
      <c r="J1141" s="346"/>
      <c r="K1141" s="347"/>
      <c r="L1141" s="595"/>
      <c r="M1141" s="595"/>
      <c r="N1141" s="477"/>
      <c r="O1141" s="477"/>
      <c r="P1141" s="477"/>
      <c r="Q1141" s="477"/>
      <c r="R1141" s="595"/>
      <c r="S1141" s="348"/>
      <c r="T1141" s="348">
        <f>IFERROR(VLOOKUP($S1141,TABLAS!$A$10:$B$14,2,FALSE),0)</f>
        <v>0</v>
      </c>
      <c r="U1141" s="477"/>
      <c r="V1141" s="524"/>
      <c r="W1141" s="524"/>
      <c r="X1141" s="526"/>
      <c r="Y1141" s="349"/>
      <c r="Z1141" s="349"/>
      <c r="AA1141" s="349"/>
      <c r="AB1141" s="349"/>
      <c r="AC1141" s="349"/>
      <c r="AD1141" s="349"/>
      <c r="AE1141" s="349"/>
      <c r="AF1141" s="349"/>
      <c r="AG1141" s="349"/>
      <c r="AH1141" s="349"/>
      <c r="AI1141" s="349"/>
      <c r="AJ1141" s="349"/>
      <c r="AK1141" s="349"/>
      <c r="AL1141" s="349" t="str">
        <f>IFERROR(VLOOKUP(AB1141,CONTROLES!$A$5:$Y$297,2,FALSE),"")</f>
        <v/>
      </c>
      <c r="AM1141" s="349"/>
      <c r="AN1141" s="349"/>
      <c r="AO1141" s="350" t="str">
        <f>IFERROR(VLOOKUP(Y1141,CONTROLES!$A$6:$Y$25,24,FALSE),"")</f>
        <v/>
      </c>
      <c r="AP1141" s="350" t="str">
        <f>IFERROR(VLOOKUP(Z1141,CONTROLES!$A$6:$Y$25,24,FALSE),"")</f>
        <v/>
      </c>
      <c r="AQ1141" s="350" t="str">
        <f>IFERROR(VLOOKUP(AA1141,CONTROLES!$A$6:$Y$25,24,FALSE),"")</f>
        <v/>
      </c>
      <c r="AR1141" s="350" t="str">
        <f>IFERROR(VLOOKUP(AB1141,CONTROLES!$A$6:$Y$25,24,FALSE),"")</f>
        <v/>
      </c>
      <c r="AS1141" s="349" t="str">
        <f>IFERROR(VLOOKUP(Y1141,CONTROLES!$A$6:$Y$25,5,FALSE),"")</f>
        <v/>
      </c>
      <c r="AT1141" s="349" t="str">
        <f>IFERROR(VLOOKUP(Z1141,CONTROLES!$A$6:$Y$25,5,FALSE),"")</f>
        <v/>
      </c>
      <c r="AU1141" s="349" t="str">
        <f>IFERROR(VLOOKUP(AA1141,CONTROLES!$A$6:$Y$25,5,FALSE),"")</f>
        <v/>
      </c>
      <c r="AV1141" s="349" t="str">
        <f>IFERROR(VLOOKUP(AB1141,CONTROLES!$A$6:$Y$25,5,FALSE),"")</f>
        <v/>
      </c>
      <c r="AW1141" s="351">
        <f t="shared" si="339"/>
        <v>0</v>
      </c>
      <c r="AX1141" s="351">
        <f t="shared" si="339"/>
        <v>0</v>
      </c>
      <c r="AY1141" s="551"/>
      <c r="AZ1141" s="460"/>
      <c r="BA1141" s="552"/>
      <c r="BB1141" s="458"/>
      <c r="BC1141" s="460"/>
      <c r="BD1141" s="462"/>
      <c r="BE1141" s="526"/>
      <c r="BF1141" s="630"/>
      <c r="BG1141" s="620"/>
      <c r="BH1141" s="554"/>
      <c r="BI1141" s="530"/>
      <c r="BJ1141" s="475"/>
      <c r="BK1141" s="475"/>
    </row>
    <row r="1142" spans="1:63" s="224" customFormat="1" x14ac:dyDescent="0.25">
      <c r="A1142" s="564">
        <f>A1135+1</f>
        <v>162</v>
      </c>
      <c r="B1142" s="565" t="s">
        <v>1252</v>
      </c>
      <c r="C1142" s="595" t="s">
        <v>1253</v>
      </c>
      <c r="D1142" s="475" t="s">
        <v>1254</v>
      </c>
      <c r="E1142" s="475" t="s">
        <v>1255</v>
      </c>
      <c r="F1142" s="636" t="s">
        <v>132</v>
      </c>
      <c r="G1142" s="466" t="s">
        <v>133</v>
      </c>
      <c r="H1142" s="466" t="s">
        <v>134</v>
      </c>
      <c r="I1142" s="476" t="s">
        <v>1256</v>
      </c>
      <c r="J1142" s="346">
        <v>1</v>
      </c>
      <c r="K1142" s="347" t="s">
        <v>1257</v>
      </c>
      <c r="L1142" s="595" t="s">
        <v>1258</v>
      </c>
      <c r="M1142" s="595" t="s">
        <v>160</v>
      </c>
      <c r="N1142" s="622" t="s">
        <v>226</v>
      </c>
      <c r="O1142" s="477" t="s">
        <v>425</v>
      </c>
      <c r="P1142" s="477" t="s">
        <v>1259</v>
      </c>
      <c r="Q1142" s="477" t="s">
        <v>747</v>
      </c>
      <c r="R1142" s="595" t="s">
        <v>544</v>
      </c>
      <c r="S1142" s="348" t="s">
        <v>164</v>
      </c>
      <c r="T1142" s="348">
        <f>IFERROR(VLOOKUP($S1142,TABLAS!$A$10:$B$14,2,FALSE),0)</f>
        <v>1</v>
      </c>
      <c r="U1142" s="477" t="s">
        <v>211</v>
      </c>
      <c r="V1142" s="524">
        <f>IFERROR(VLOOKUP($U1142,TABLAS!$A$2:$B$6,2,FALSE),0)</f>
        <v>2</v>
      </c>
      <c r="W1142" s="524" t="str">
        <f>MAX($T1142:$T1148)&amp;V1142</f>
        <v>22</v>
      </c>
      <c r="X1142" s="526" t="str">
        <f>IF(OR(W1142="11",W1142="12",W1142="21",W1142="22",W1142="31"),"BAJO",IF(OR(W1142="13",W1142="23",W1142="32",W1142="41"),"LEVE",IF(OR(W1142="14",W1142="15",W1142="24",W1142="33",W1142="43",W1142="42",W1142="52",W1142="51"),"MODERADO",IF(OR(W1142="25",W1142="34",W1142="35",W1142="44",W1142="45",W1142="53",W1142="54",W1142="55"),"IMPORTANTE"))))</f>
        <v>BAJO</v>
      </c>
      <c r="Y1142" s="349">
        <v>126</v>
      </c>
      <c r="Z1142" s="349">
        <v>127</v>
      </c>
      <c r="AA1142" s="349">
        <v>128</v>
      </c>
      <c r="AB1142" s="349"/>
      <c r="AC1142" s="349"/>
      <c r="AD1142" s="349"/>
      <c r="AE1142" s="349"/>
      <c r="AF1142" s="349"/>
      <c r="AG1142" s="349"/>
      <c r="AH1142" s="349"/>
      <c r="AI1142" s="349"/>
      <c r="AJ1142" s="349"/>
      <c r="AK1142" s="349"/>
      <c r="AL1142" s="349" t="str">
        <f>IFERROR(VLOOKUP(AB1142,CONTROLES!$A$5:$Y$297,2,FALSE),"")</f>
        <v/>
      </c>
      <c r="AM1142" s="349"/>
      <c r="AN1142" s="349"/>
      <c r="AO1142" s="350" t="str">
        <f>IFERROR(VLOOKUP(Y1142,CONTROLES!$A$6:$Y$25,24,FALSE),"")</f>
        <v/>
      </c>
      <c r="AP1142" s="350" t="str">
        <f>IFERROR(VLOOKUP(Z1142,CONTROLES!$A$6:$Y$25,24,FALSE),"")</f>
        <v/>
      </c>
      <c r="AQ1142" s="350" t="str">
        <f>IFERROR(VLOOKUP(AA1142,CONTROLES!$A$6:$Y$25,24,FALSE),"")</f>
        <v/>
      </c>
      <c r="AR1142" s="350" t="str">
        <f>IFERROR(VLOOKUP(AB1142,CONTROLES!$A$6:$Y$25,24,FALSE),"")</f>
        <v/>
      </c>
      <c r="AS1142" s="349" t="str">
        <f>IFERROR(VLOOKUP(Y1142,CONTROLES!$A$6:$Y$25,5,FALSE),"")</f>
        <v/>
      </c>
      <c r="AT1142" s="349" t="str">
        <f>IFERROR(VLOOKUP(Z1142,CONTROLES!$A$6:$Y$25,5,FALSE),"")</f>
        <v/>
      </c>
      <c r="AU1142" s="349" t="str">
        <f>IFERROR(VLOOKUP(AA1142,CONTROLES!$A$6:$Y$25,5,FALSE),"")</f>
        <v/>
      </c>
      <c r="AV1142" s="349" t="str">
        <f>IFERROR(VLOOKUP(AB1142,CONTROLES!$A$6:$Y$25,5,FALSE),"")</f>
        <v/>
      </c>
      <c r="AW1142" s="351">
        <f t="shared" si="339"/>
        <v>0</v>
      </c>
      <c r="AX1142" s="351">
        <f t="shared" si="339"/>
        <v>0</v>
      </c>
      <c r="AY1142" s="528" t="str">
        <f>IF(MAX(AX1142:AX1148)&gt;MAX(BF1142:BF1148),"Consecuencia",IF(MAX(AX1142:AX1148)&gt;MAX(BF1142:BF1148),"Probabilidad",""))</f>
        <v/>
      </c>
      <c r="AZ1142" s="460">
        <f>IF(AY1142="Probabilidad",MAX(BF1142:BF1148),MAX(AX1142:AX1148))</f>
        <v>0</v>
      </c>
      <c r="BA1142" s="456" t="str" cm="1">
        <f t="array" ref="BA1142">IF(OR(AY1142="Consecuencia",AY1142="Probabilidad"),IF(AZ1142&lt;CONTROLES!$AA$16:$AB$16,IF(AND(AZ1142&gt;=CONTROLES!$AA$15,AZ1142&lt;CONTROLES!$AB$15),CONTROLES!$AC$15,IF(AND(AZ1142&gt;=CONTROLES!$AA$14,AZ1142&lt;CONTROLES!$AB$14),CONTROLES!$AC$14,IF(AND(AZ1142&gt;=CONTROLES!$AA$13,AZ1142&lt;CONTROLES!$AB$13),CONTROLES!$AC$13,IF(AND(AZ1142&gt;=CONTROLES!$AA$12,AZ1142&lt;=CONTROLES!$AB$12),CONTROLES!$AC$12))))),"")</f>
        <v/>
      </c>
      <c r="BB1142" s="458" t="s">
        <v>144</v>
      </c>
      <c r="BC1142" s="460">
        <f>VLOOKUP(BB1142,TABLAS!$A$10:$B$14,2,FALSE)</f>
        <v>5</v>
      </c>
      <c r="BD1142" s="462" t="s">
        <v>211</v>
      </c>
      <c r="BE1142" s="526">
        <f>VLOOKUP(BD1142,TABLAS!$A$2:$B$6,2,FALSE)</f>
        <v>2</v>
      </c>
      <c r="BF1142" s="618" t="str">
        <f>BC1142&amp;BE1142</f>
        <v>52</v>
      </c>
      <c r="BG1142" s="620" t="str">
        <f>IF(OR(BF1142="11",BF1142="12",BF1142="21",BF1142="22",BF1142="31"),"BAJO",IF(OR(BF1142="13",BF1142="23",BF1142="32",BF1142="41"),"LEVE",IF(OR(BF1142="14",BF1142="15",BF1142="24",BF1142="33",BF1142="43",BF1142="42",BF1142="52",BF1142="51"),"MODERADO",IF(OR(BF1142="25",BF1142="34",BF1142="35",BF1142="44",BF1142="45",BF1142="53",BF1142="54",BF1142="55"),"IMPORTANTE",""))))</f>
        <v>MODERADO</v>
      </c>
      <c r="BH1142" s="491" t="s">
        <v>148</v>
      </c>
      <c r="BI1142" s="530" t="s">
        <v>189</v>
      </c>
      <c r="BJ1142" s="475" t="str">
        <f>IF(BH1142="SI","NO","SI")</f>
        <v>NO</v>
      </c>
      <c r="BK1142" s="475"/>
    </row>
    <row r="1143" spans="1:63" s="224" customFormat="1" x14ac:dyDescent="0.25">
      <c r="A1143" s="564"/>
      <c r="B1143" s="566"/>
      <c r="C1143" s="595"/>
      <c r="D1143" s="475"/>
      <c r="E1143" s="475"/>
      <c r="F1143" s="636"/>
      <c r="G1143" s="467"/>
      <c r="H1143" s="467"/>
      <c r="I1143" s="481"/>
      <c r="J1143" s="346">
        <v>2</v>
      </c>
      <c r="K1143" s="347" t="s">
        <v>1260</v>
      </c>
      <c r="L1143" s="595"/>
      <c r="M1143" s="595"/>
      <c r="N1143" s="622"/>
      <c r="O1143" s="477"/>
      <c r="P1143" s="477"/>
      <c r="Q1143" s="477"/>
      <c r="R1143" s="595"/>
      <c r="S1143" s="348" t="s">
        <v>155</v>
      </c>
      <c r="T1143" s="348">
        <f>IFERROR(VLOOKUP($S1143,TABLAS!$A$10:$B$14,2,FALSE),0)</f>
        <v>2</v>
      </c>
      <c r="U1143" s="477"/>
      <c r="V1143" s="524"/>
      <c r="W1143" s="524"/>
      <c r="X1143" s="526"/>
      <c r="Y1143" s="349">
        <v>3</v>
      </c>
      <c r="Z1143" s="349"/>
      <c r="AA1143" s="349"/>
      <c r="AB1143" s="349"/>
      <c r="AC1143" s="349"/>
      <c r="AD1143" s="349"/>
      <c r="AE1143" s="349"/>
      <c r="AF1143" s="349"/>
      <c r="AG1143" s="349"/>
      <c r="AH1143" s="349"/>
      <c r="AI1143" s="349"/>
      <c r="AJ1143" s="349"/>
      <c r="AK1143" s="349"/>
      <c r="AL1143" s="349" t="str">
        <f>IFERROR(VLOOKUP(AB1143,CONTROLES!$A$5:$Y$297,2,FALSE),"")</f>
        <v/>
      </c>
      <c r="AM1143" s="349"/>
      <c r="AN1143" s="349"/>
      <c r="AO1143" s="350">
        <f>IFERROR(VLOOKUP(Y1143,CONTROLES!$A$6:$Y$25,24,FALSE),"")</f>
        <v>0.78</v>
      </c>
      <c r="AP1143" s="350" t="str">
        <f>IFERROR(VLOOKUP(Z1143,CONTROLES!$A$6:$Y$25,24,FALSE),"")</f>
        <v/>
      </c>
      <c r="AQ1143" s="350" t="str">
        <f>IFERROR(VLOOKUP(AA1143,CONTROLES!$A$6:$Y$25,24,FALSE),"")</f>
        <v/>
      </c>
      <c r="AR1143" s="350" t="str">
        <f>IFERROR(VLOOKUP(AB1143,CONTROLES!$A$6:$Y$25,24,FALSE),"")</f>
        <v/>
      </c>
      <c r="AS1143" s="349" t="str">
        <f>IFERROR(VLOOKUP(Y1143,CONTROLES!$A$6:$Y$25,5,FALSE),"")</f>
        <v>Probabilidad</v>
      </c>
      <c r="AT1143" s="349" t="str">
        <f>IFERROR(VLOOKUP(Z1143,CONTROLES!$A$6:$Y$25,5,FALSE),"")</f>
        <v/>
      </c>
      <c r="AU1143" s="349" t="str">
        <f>IFERROR(VLOOKUP(AA1143,CONTROLES!$A$6:$Y$25,5,FALSE),"")</f>
        <v/>
      </c>
      <c r="AV1143" s="349" t="str">
        <f>IFERROR(VLOOKUP(AB1143,CONTROLES!$A$6:$Y$25,5,FALSE),"")</f>
        <v/>
      </c>
      <c r="AW1143" s="351">
        <f t="shared" si="339"/>
        <v>0.78</v>
      </c>
      <c r="AX1143" s="351">
        <f t="shared" si="339"/>
        <v>0</v>
      </c>
      <c r="AY1143" s="529"/>
      <c r="AZ1143" s="460"/>
      <c r="BA1143" s="457"/>
      <c r="BB1143" s="458"/>
      <c r="BC1143" s="460"/>
      <c r="BD1143" s="462"/>
      <c r="BE1143" s="526"/>
      <c r="BF1143" s="619"/>
      <c r="BG1143" s="620"/>
      <c r="BH1143" s="492"/>
      <c r="BI1143" s="530"/>
      <c r="BJ1143" s="475"/>
      <c r="BK1143" s="475"/>
    </row>
    <row r="1144" spans="1:63" s="224" customFormat="1" x14ac:dyDescent="0.25">
      <c r="A1144" s="564"/>
      <c r="B1144" s="566"/>
      <c r="C1144" s="595"/>
      <c r="D1144" s="475"/>
      <c r="E1144" s="475"/>
      <c r="F1144" s="636"/>
      <c r="G1144" s="467"/>
      <c r="H1144" s="467"/>
      <c r="I1144" s="481"/>
      <c r="J1144" s="346"/>
      <c r="K1144" s="347"/>
      <c r="L1144" s="595"/>
      <c r="M1144" s="595"/>
      <c r="N1144" s="622"/>
      <c r="O1144" s="477"/>
      <c r="P1144" s="477"/>
      <c r="Q1144" s="477"/>
      <c r="R1144" s="595"/>
      <c r="S1144" s="348"/>
      <c r="T1144" s="348">
        <f>IFERROR(VLOOKUP($S1144,TABLAS!$A$10:$B$14,2,FALSE),0)</f>
        <v>0</v>
      </c>
      <c r="U1144" s="477"/>
      <c r="V1144" s="524"/>
      <c r="W1144" s="524"/>
      <c r="X1144" s="526"/>
      <c r="Y1144" s="349"/>
      <c r="Z1144" s="349"/>
      <c r="AA1144" s="349"/>
      <c r="AB1144" s="349"/>
      <c r="AC1144" s="349"/>
      <c r="AD1144" s="349"/>
      <c r="AE1144" s="349"/>
      <c r="AF1144" s="349"/>
      <c r="AG1144" s="349"/>
      <c r="AH1144" s="349"/>
      <c r="AI1144" s="349"/>
      <c r="AJ1144" s="349"/>
      <c r="AK1144" s="349"/>
      <c r="AL1144" s="349" t="str">
        <f>IFERROR(VLOOKUP(AB1144,CONTROLES!$A$5:$Y$297,2,FALSE),"")</f>
        <v/>
      </c>
      <c r="AM1144" s="349"/>
      <c r="AN1144" s="349"/>
      <c r="AO1144" s="350" t="str">
        <f>IFERROR(VLOOKUP(Y1144,CONTROLES!$A$6:$Y$25,24,FALSE),"")</f>
        <v/>
      </c>
      <c r="AP1144" s="350" t="str">
        <f>IFERROR(VLOOKUP(Z1144,CONTROLES!$A$6:$Y$25,24,FALSE),"")</f>
        <v/>
      </c>
      <c r="AQ1144" s="350" t="str">
        <f>IFERROR(VLOOKUP(AA1144,CONTROLES!$A$6:$Y$25,24,FALSE),"")</f>
        <v/>
      </c>
      <c r="AR1144" s="350" t="str">
        <f>IFERROR(VLOOKUP(AB1144,CONTROLES!$A$6:$Y$25,24,FALSE),"")</f>
        <v/>
      </c>
      <c r="AS1144" s="349" t="str">
        <f>IFERROR(VLOOKUP(Y1144,CONTROLES!$A$6:$Y$25,5,FALSE),"")</f>
        <v/>
      </c>
      <c r="AT1144" s="349" t="str">
        <f>IFERROR(VLOOKUP(Z1144,CONTROLES!$A$6:$Y$25,5,FALSE),"")</f>
        <v/>
      </c>
      <c r="AU1144" s="349" t="str">
        <f>IFERROR(VLOOKUP(AA1144,CONTROLES!$A$6:$Y$25,5,FALSE),"")</f>
        <v/>
      </c>
      <c r="AV1144" s="349" t="str">
        <f>IFERROR(VLOOKUP(AB1144,CONTROLES!$A$6:$Y$25,5,FALSE),"")</f>
        <v/>
      </c>
      <c r="AW1144" s="351">
        <f t="shared" si="339"/>
        <v>0</v>
      </c>
      <c r="AX1144" s="351">
        <f t="shared" si="339"/>
        <v>0</v>
      </c>
      <c r="AY1144" s="529"/>
      <c r="AZ1144" s="460"/>
      <c r="BA1144" s="457"/>
      <c r="BB1144" s="458"/>
      <c r="BC1144" s="460"/>
      <c r="BD1144" s="462"/>
      <c r="BE1144" s="526"/>
      <c r="BF1144" s="619"/>
      <c r="BG1144" s="620"/>
      <c r="BH1144" s="492"/>
      <c r="BI1144" s="530"/>
      <c r="BJ1144" s="475"/>
      <c r="BK1144" s="475"/>
    </row>
    <row r="1145" spans="1:63" s="224" customFormat="1" x14ac:dyDescent="0.25">
      <c r="A1145" s="564"/>
      <c r="B1145" s="566"/>
      <c r="C1145" s="595"/>
      <c r="D1145" s="475"/>
      <c r="E1145" s="475"/>
      <c r="F1145" s="636"/>
      <c r="G1145" s="467"/>
      <c r="H1145" s="467"/>
      <c r="I1145" s="481"/>
      <c r="J1145" s="346"/>
      <c r="K1145" s="347"/>
      <c r="L1145" s="595"/>
      <c r="M1145" s="595"/>
      <c r="N1145" s="622"/>
      <c r="O1145" s="477"/>
      <c r="P1145" s="477"/>
      <c r="Q1145" s="477"/>
      <c r="R1145" s="595"/>
      <c r="S1145" s="348"/>
      <c r="T1145" s="348">
        <f>IFERROR(VLOOKUP($S1145,TABLAS!$A$10:$B$14,2,FALSE),0)</f>
        <v>0</v>
      </c>
      <c r="U1145" s="477"/>
      <c r="V1145" s="524"/>
      <c r="W1145" s="524"/>
      <c r="X1145" s="526"/>
      <c r="Y1145" s="349"/>
      <c r="Z1145" s="349"/>
      <c r="AA1145" s="349"/>
      <c r="AB1145" s="349"/>
      <c r="AC1145" s="349"/>
      <c r="AD1145" s="349"/>
      <c r="AE1145" s="349"/>
      <c r="AF1145" s="349"/>
      <c r="AG1145" s="349"/>
      <c r="AH1145" s="349"/>
      <c r="AI1145" s="349"/>
      <c r="AJ1145" s="349"/>
      <c r="AK1145" s="349"/>
      <c r="AL1145" s="349" t="str">
        <f>IFERROR(VLOOKUP(AB1145,CONTROLES!$A$5:$Y$297,2,FALSE),"")</f>
        <v/>
      </c>
      <c r="AM1145" s="349"/>
      <c r="AN1145" s="349"/>
      <c r="AO1145" s="350" t="str">
        <f>IFERROR(VLOOKUP(Y1145,CONTROLES!$A$6:$Y$25,24,FALSE),"")</f>
        <v/>
      </c>
      <c r="AP1145" s="350" t="str">
        <f>IFERROR(VLOOKUP(Z1145,CONTROLES!$A$6:$Y$25,24,FALSE),"")</f>
        <v/>
      </c>
      <c r="AQ1145" s="350" t="str">
        <f>IFERROR(VLOOKUP(AA1145,CONTROLES!$A$6:$Y$25,24,FALSE),"")</f>
        <v/>
      </c>
      <c r="AR1145" s="350" t="str">
        <f>IFERROR(VLOOKUP(AB1145,CONTROLES!$A$6:$Y$25,24,FALSE),"")</f>
        <v/>
      </c>
      <c r="AS1145" s="349" t="str">
        <f>IFERROR(VLOOKUP(Y1145,CONTROLES!$A$6:$Y$25,5,FALSE),"")</f>
        <v/>
      </c>
      <c r="AT1145" s="349" t="str">
        <f>IFERROR(VLOOKUP(Z1145,CONTROLES!$A$6:$Y$25,5,FALSE),"")</f>
        <v/>
      </c>
      <c r="AU1145" s="349" t="str">
        <f>IFERROR(VLOOKUP(AA1145,CONTROLES!$A$6:$Y$25,5,FALSE),"")</f>
        <v/>
      </c>
      <c r="AV1145" s="349" t="str">
        <f>IFERROR(VLOOKUP(AB1145,CONTROLES!$A$6:$Y$25,5,FALSE),"")</f>
        <v/>
      </c>
      <c r="AW1145" s="351">
        <f t="shared" si="339"/>
        <v>0</v>
      </c>
      <c r="AX1145" s="351">
        <f t="shared" si="339"/>
        <v>0</v>
      </c>
      <c r="AY1145" s="529"/>
      <c r="AZ1145" s="460"/>
      <c r="BA1145" s="457"/>
      <c r="BB1145" s="458"/>
      <c r="BC1145" s="460"/>
      <c r="BD1145" s="462"/>
      <c r="BE1145" s="526"/>
      <c r="BF1145" s="619"/>
      <c r="BG1145" s="620"/>
      <c r="BH1145" s="492"/>
      <c r="BI1145" s="530"/>
      <c r="BJ1145" s="475"/>
      <c r="BK1145" s="475"/>
    </row>
    <row r="1146" spans="1:63" s="224" customFormat="1" x14ac:dyDescent="0.25">
      <c r="A1146" s="564"/>
      <c r="B1146" s="566"/>
      <c r="C1146" s="595"/>
      <c r="D1146" s="475"/>
      <c r="E1146" s="475"/>
      <c r="F1146" s="636"/>
      <c r="G1146" s="467"/>
      <c r="H1146" s="467"/>
      <c r="I1146" s="481"/>
      <c r="J1146" s="346"/>
      <c r="K1146" s="347"/>
      <c r="L1146" s="595"/>
      <c r="M1146" s="595"/>
      <c r="N1146" s="622"/>
      <c r="O1146" s="477"/>
      <c r="P1146" s="477"/>
      <c r="Q1146" s="477"/>
      <c r="R1146" s="595"/>
      <c r="S1146" s="348"/>
      <c r="T1146" s="348">
        <f>IFERROR(VLOOKUP($S1146,TABLAS!$A$10:$B$14,2,FALSE),0)</f>
        <v>0</v>
      </c>
      <c r="U1146" s="477"/>
      <c r="V1146" s="524"/>
      <c r="W1146" s="524"/>
      <c r="X1146" s="526"/>
      <c r="Y1146" s="349"/>
      <c r="Z1146" s="349"/>
      <c r="AA1146" s="349"/>
      <c r="AB1146" s="349"/>
      <c r="AC1146" s="349"/>
      <c r="AD1146" s="349"/>
      <c r="AE1146" s="349"/>
      <c r="AF1146" s="349"/>
      <c r="AG1146" s="349"/>
      <c r="AH1146" s="349"/>
      <c r="AI1146" s="349"/>
      <c r="AJ1146" s="349"/>
      <c r="AK1146" s="349"/>
      <c r="AL1146" s="349" t="str">
        <f>IFERROR(VLOOKUP(AB1146,CONTROLES!$A$5:$Y$297,2,FALSE),"")</f>
        <v/>
      </c>
      <c r="AM1146" s="349"/>
      <c r="AN1146" s="349"/>
      <c r="AO1146" s="350" t="str">
        <f>IFERROR(VLOOKUP(Y1146,CONTROLES!$A$6:$Y$25,24,FALSE),"")</f>
        <v/>
      </c>
      <c r="AP1146" s="350" t="str">
        <f>IFERROR(VLOOKUP(Z1146,CONTROLES!$A$6:$Y$25,24,FALSE),"")</f>
        <v/>
      </c>
      <c r="AQ1146" s="350" t="str">
        <f>IFERROR(VLOOKUP(AA1146,CONTROLES!$A$6:$Y$25,24,FALSE),"")</f>
        <v/>
      </c>
      <c r="AR1146" s="350" t="str">
        <f>IFERROR(VLOOKUP(AB1146,CONTROLES!$A$6:$Y$25,24,FALSE),"")</f>
        <v/>
      </c>
      <c r="AS1146" s="349" t="str">
        <f>IFERROR(VLOOKUP(Y1146,CONTROLES!$A$6:$Y$25,5,FALSE),"")</f>
        <v/>
      </c>
      <c r="AT1146" s="349" t="str">
        <f>IFERROR(VLOOKUP(Z1146,CONTROLES!$A$6:$Y$25,5,FALSE),"")</f>
        <v/>
      </c>
      <c r="AU1146" s="349" t="str">
        <f>IFERROR(VLOOKUP(AA1146,CONTROLES!$A$6:$Y$25,5,FALSE),"")</f>
        <v/>
      </c>
      <c r="AV1146" s="349" t="str">
        <f>IFERROR(VLOOKUP(AB1146,CONTROLES!$A$6:$Y$25,5,FALSE),"")</f>
        <v/>
      </c>
      <c r="AW1146" s="351">
        <f t="shared" si="339"/>
        <v>0</v>
      </c>
      <c r="AX1146" s="351">
        <f t="shared" si="339"/>
        <v>0</v>
      </c>
      <c r="AY1146" s="529"/>
      <c r="AZ1146" s="460"/>
      <c r="BA1146" s="457"/>
      <c r="BB1146" s="458"/>
      <c r="BC1146" s="460"/>
      <c r="BD1146" s="462"/>
      <c r="BE1146" s="526"/>
      <c r="BF1146" s="619"/>
      <c r="BG1146" s="620"/>
      <c r="BH1146" s="492"/>
      <c r="BI1146" s="530"/>
      <c r="BJ1146" s="475"/>
      <c r="BK1146" s="475"/>
    </row>
    <row r="1147" spans="1:63" s="224" customFormat="1" x14ac:dyDescent="0.25">
      <c r="A1147" s="564"/>
      <c r="B1147" s="566"/>
      <c r="C1147" s="595"/>
      <c r="D1147" s="475"/>
      <c r="E1147" s="475"/>
      <c r="F1147" s="636"/>
      <c r="G1147" s="467"/>
      <c r="H1147" s="467"/>
      <c r="I1147" s="481"/>
      <c r="J1147" s="346"/>
      <c r="K1147" s="347"/>
      <c r="L1147" s="595"/>
      <c r="M1147" s="595"/>
      <c r="N1147" s="622"/>
      <c r="O1147" s="477"/>
      <c r="P1147" s="477"/>
      <c r="Q1147" s="477"/>
      <c r="R1147" s="595"/>
      <c r="S1147" s="348"/>
      <c r="T1147" s="348">
        <f>IFERROR(VLOOKUP($S1147,TABLAS!$A$10:$B$14,2,FALSE),0)</f>
        <v>0</v>
      </c>
      <c r="U1147" s="477"/>
      <c r="V1147" s="524"/>
      <c r="W1147" s="524"/>
      <c r="X1147" s="526"/>
      <c r="Y1147" s="349"/>
      <c r="Z1147" s="349"/>
      <c r="AA1147" s="349"/>
      <c r="AB1147" s="349"/>
      <c r="AC1147" s="349"/>
      <c r="AD1147" s="349"/>
      <c r="AE1147" s="349"/>
      <c r="AF1147" s="349"/>
      <c r="AG1147" s="349"/>
      <c r="AH1147" s="349"/>
      <c r="AI1147" s="349"/>
      <c r="AJ1147" s="349"/>
      <c r="AK1147" s="349"/>
      <c r="AL1147" s="349" t="str">
        <f>IFERROR(VLOOKUP(AB1147,CONTROLES!$A$5:$Y$297,2,FALSE),"")</f>
        <v/>
      </c>
      <c r="AM1147" s="349"/>
      <c r="AN1147" s="349"/>
      <c r="AO1147" s="350" t="str">
        <f>IFERROR(VLOOKUP(Y1147,CONTROLES!$A$6:$Y$25,24,FALSE),"")</f>
        <v/>
      </c>
      <c r="AP1147" s="350" t="str">
        <f>IFERROR(VLOOKUP(Z1147,CONTROLES!$A$6:$Y$25,24,FALSE),"")</f>
        <v/>
      </c>
      <c r="AQ1147" s="350" t="str">
        <f>IFERROR(VLOOKUP(AA1147,CONTROLES!$A$6:$Y$25,24,FALSE),"")</f>
        <v/>
      </c>
      <c r="AR1147" s="350" t="str">
        <f>IFERROR(VLOOKUP(AB1147,CONTROLES!$A$6:$Y$25,24,FALSE),"")</f>
        <v/>
      </c>
      <c r="AS1147" s="349" t="str">
        <f>IFERROR(VLOOKUP(Y1147,CONTROLES!$A$6:$Y$25,5,FALSE),"")</f>
        <v/>
      </c>
      <c r="AT1147" s="349" t="str">
        <f>IFERROR(VLOOKUP(Z1147,CONTROLES!$A$6:$Y$25,5,FALSE),"")</f>
        <v/>
      </c>
      <c r="AU1147" s="349" t="str">
        <f>IFERROR(VLOOKUP(AA1147,CONTROLES!$A$6:$Y$25,5,FALSE),"")</f>
        <v/>
      </c>
      <c r="AV1147" s="349" t="str">
        <f>IFERROR(VLOOKUP(AB1147,CONTROLES!$A$6:$Y$25,5,FALSE),"")</f>
        <v/>
      </c>
      <c r="AW1147" s="351">
        <f t="shared" si="339"/>
        <v>0</v>
      </c>
      <c r="AX1147" s="351">
        <f t="shared" si="339"/>
        <v>0</v>
      </c>
      <c r="AY1147" s="529"/>
      <c r="AZ1147" s="460"/>
      <c r="BA1147" s="457"/>
      <c r="BB1147" s="458"/>
      <c r="BC1147" s="460"/>
      <c r="BD1147" s="462"/>
      <c r="BE1147" s="526"/>
      <c r="BF1147" s="619"/>
      <c r="BG1147" s="620"/>
      <c r="BH1147" s="492"/>
      <c r="BI1147" s="530"/>
      <c r="BJ1147" s="475"/>
      <c r="BK1147" s="475"/>
    </row>
    <row r="1148" spans="1:63" s="224" customFormat="1" x14ac:dyDescent="0.25">
      <c r="A1148" s="564"/>
      <c r="B1148" s="567"/>
      <c r="C1148" s="595"/>
      <c r="D1148" s="475"/>
      <c r="E1148" s="475"/>
      <c r="F1148" s="636"/>
      <c r="G1148" s="561"/>
      <c r="H1148" s="561"/>
      <c r="I1148" s="482"/>
      <c r="J1148" s="346"/>
      <c r="K1148" s="347"/>
      <c r="L1148" s="595"/>
      <c r="M1148" s="595"/>
      <c r="N1148" s="622"/>
      <c r="O1148" s="477"/>
      <c r="P1148" s="477"/>
      <c r="Q1148" s="477"/>
      <c r="R1148" s="595"/>
      <c r="S1148" s="348"/>
      <c r="T1148" s="348">
        <f>IFERROR(VLOOKUP($S1148,TABLAS!$A$10:$B$14,2,FALSE),0)</f>
        <v>0</v>
      </c>
      <c r="U1148" s="477"/>
      <c r="V1148" s="524"/>
      <c r="W1148" s="524"/>
      <c r="X1148" s="526"/>
      <c r="Y1148" s="349"/>
      <c r="Z1148" s="349"/>
      <c r="AA1148" s="349"/>
      <c r="AB1148" s="349"/>
      <c r="AC1148" s="349"/>
      <c r="AD1148" s="349"/>
      <c r="AE1148" s="349"/>
      <c r="AF1148" s="349"/>
      <c r="AG1148" s="349"/>
      <c r="AH1148" s="349"/>
      <c r="AI1148" s="349"/>
      <c r="AJ1148" s="349"/>
      <c r="AK1148" s="349"/>
      <c r="AL1148" s="349" t="str">
        <f>IFERROR(VLOOKUP(AB1148,CONTROLES!$A$5:$Y$297,2,FALSE),"")</f>
        <v/>
      </c>
      <c r="AM1148" s="349"/>
      <c r="AN1148" s="349"/>
      <c r="AO1148" s="350" t="str">
        <f>IFERROR(VLOOKUP(Y1148,CONTROLES!$A$6:$Y$25,24,FALSE),"")</f>
        <v/>
      </c>
      <c r="AP1148" s="350" t="str">
        <f>IFERROR(VLOOKUP(Z1148,CONTROLES!$A$6:$Y$25,24,FALSE),"")</f>
        <v/>
      </c>
      <c r="AQ1148" s="350" t="str">
        <f>IFERROR(VLOOKUP(AA1148,CONTROLES!$A$6:$Y$25,24,FALSE),"")</f>
        <v/>
      </c>
      <c r="AR1148" s="350" t="str">
        <f>IFERROR(VLOOKUP(AB1148,CONTROLES!$A$6:$Y$25,24,FALSE),"")</f>
        <v/>
      </c>
      <c r="AS1148" s="349" t="str">
        <f>IFERROR(VLOOKUP(Y1148,CONTROLES!$A$6:$Y$25,5,FALSE),"")</f>
        <v/>
      </c>
      <c r="AT1148" s="349" t="str">
        <f>IFERROR(VLOOKUP(Z1148,CONTROLES!$A$6:$Y$25,5,FALSE),"")</f>
        <v/>
      </c>
      <c r="AU1148" s="349" t="str">
        <f>IFERROR(VLOOKUP(AA1148,CONTROLES!$A$6:$Y$25,5,FALSE),"")</f>
        <v/>
      </c>
      <c r="AV1148" s="349" t="str">
        <f>IFERROR(VLOOKUP(AB1148,CONTROLES!$A$6:$Y$25,5,FALSE),"")</f>
        <v/>
      </c>
      <c r="AW1148" s="351">
        <f t="shared" si="339"/>
        <v>0</v>
      </c>
      <c r="AX1148" s="351">
        <f t="shared" si="339"/>
        <v>0</v>
      </c>
      <c r="AY1148" s="551"/>
      <c r="AZ1148" s="460"/>
      <c r="BA1148" s="552"/>
      <c r="BB1148" s="458"/>
      <c r="BC1148" s="460"/>
      <c r="BD1148" s="462"/>
      <c r="BE1148" s="526"/>
      <c r="BF1148" s="630"/>
      <c r="BG1148" s="620"/>
      <c r="BH1148" s="554"/>
      <c r="BI1148" s="530"/>
      <c r="BJ1148" s="475"/>
      <c r="BK1148" s="475"/>
    </row>
    <row r="1149" spans="1:63" s="224" customFormat="1" x14ac:dyDescent="0.25">
      <c r="A1149" s="564">
        <f>A1142+1</f>
        <v>163</v>
      </c>
      <c r="B1149" s="565" t="s">
        <v>1261</v>
      </c>
      <c r="C1149" s="595" t="s">
        <v>1253</v>
      </c>
      <c r="D1149" s="475" t="s">
        <v>1262</v>
      </c>
      <c r="E1149" s="475" t="s">
        <v>1263</v>
      </c>
      <c r="F1149" s="636" t="s">
        <v>132</v>
      </c>
      <c r="G1149" s="466" t="s">
        <v>133</v>
      </c>
      <c r="H1149" s="466" t="s">
        <v>134</v>
      </c>
      <c r="I1149" s="476" t="s">
        <v>1264</v>
      </c>
      <c r="J1149" s="346">
        <v>1</v>
      </c>
      <c r="K1149" s="347" t="s">
        <v>1265</v>
      </c>
      <c r="L1149" s="595" t="s">
        <v>1266</v>
      </c>
      <c r="M1149" s="595" t="s">
        <v>138</v>
      </c>
      <c r="N1149" s="622" t="s">
        <v>139</v>
      </c>
      <c r="O1149" s="477" t="s">
        <v>1267</v>
      </c>
      <c r="P1149" s="477" t="s">
        <v>1259</v>
      </c>
      <c r="Q1149" s="477" t="s">
        <v>747</v>
      </c>
      <c r="R1149" s="595" t="s">
        <v>297</v>
      </c>
      <c r="S1149" s="348" t="s">
        <v>155</v>
      </c>
      <c r="T1149" s="348">
        <f>IFERROR(VLOOKUP($S1149,TABLAS!$A$10:$B$14,2,FALSE),0)</f>
        <v>2</v>
      </c>
      <c r="U1149" s="477" t="s">
        <v>145</v>
      </c>
      <c r="V1149" s="524">
        <f>IFERROR(VLOOKUP($U1149,TABLAS!$A$2:$B$6,2,FALSE),0)</f>
        <v>3</v>
      </c>
      <c r="W1149" s="524" t="str">
        <f>MAX($T1149:$T1155)&amp;V1149</f>
        <v>23</v>
      </c>
      <c r="X1149" s="526" t="str">
        <f>IF(OR(W1149="11",W1149="12",W1149="21",W1149="22",W1149="31"),"BAJO",IF(OR(W1149="13",W1149="23",W1149="32",W1149="41"),"LEVE",IF(OR(W1149="14",W1149="15",W1149="24",W1149="33",W1149="43",W1149="42",W1149="52",W1149="51"),"MODERADO",IF(OR(W1149="25",W1149="34",W1149="35",W1149="44",W1149="45",W1149="53",W1149="54",W1149="55"),"IMPORTANTE"))))</f>
        <v>LEVE</v>
      </c>
      <c r="Y1149" s="349">
        <v>126</v>
      </c>
      <c r="Z1149" s="349"/>
      <c r="AA1149" s="349"/>
      <c r="AB1149" s="349"/>
      <c r="AC1149" s="349"/>
      <c r="AD1149" s="349"/>
      <c r="AE1149" s="349"/>
      <c r="AF1149" s="349"/>
      <c r="AG1149" s="349"/>
      <c r="AH1149" s="349"/>
      <c r="AI1149" s="349"/>
      <c r="AJ1149" s="349"/>
      <c r="AK1149" s="349"/>
      <c r="AL1149" s="349" t="str">
        <f>IFERROR(VLOOKUP(AB1149,CONTROLES!$A$5:$Y$297,2,FALSE),"")</f>
        <v/>
      </c>
      <c r="AM1149" s="349"/>
      <c r="AN1149" s="349"/>
      <c r="AO1149" s="350" t="str">
        <f>IFERROR(VLOOKUP(Y1149,CONTROLES!$A$6:$Y$25,24,FALSE),"")</f>
        <v/>
      </c>
      <c r="AP1149" s="350" t="str">
        <f>IFERROR(VLOOKUP(Z1149,CONTROLES!$A$6:$Y$25,24,FALSE),"")</f>
        <v/>
      </c>
      <c r="AQ1149" s="350" t="str">
        <f>IFERROR(VLOOKUP(AA1149,CONTROLES!$A$6:$Y$25,24,FALSE),"")</f>
        <v/>
      </c>
      <c r="AR1149" s="350" t="str">
        <f>IFERROR(VLOOKUP(AB1149,CONTROLES!$A$6:$Y$25,24,FALSE),"")</f>
        <v/>
      </c>
      <c r="AS1149" s="349" t="str">
        <f>IFERROR(VLOOKUP(Y1149,CONTROLES!$A$6:$Y$25,5,FALSE),"")</f>
        <v/>
      </c>
      <c r="AT1149" s="349" t="str">
        <f>IFERROR(VLOOKUP(Z1149,CONTROLES!$A$6:$Y$25,5,FALSE),"")</f>
        <v/>
      </c>
      <c r="AU1149" s="349" t="str">
        <f>IFERROR(VLOOKUP(AA1149,CONTROLES!$A$6:$Y$25,5,FALSE),"")</f>
        <v/>
      </c>
      <c r="AV1149" s="349" t="str">
        <f>IFERROR(VLOOKUP(AB1149,CONTROLES!$A$6:$Y$25,5,FALSE),"")</f>
        <v/>
      </c>
      <c r="AW1149" s="351">
        <f t="shared" si="339"/>
        <v>0</v>
      </c>
      <c r="AX1149" s="351">
        <f t="shared" si="339"/>
        <v>0</v>
      </c>
      <c r="AY1149" s="528" t="str">
        <f>IF(MAX(AX1149:AX1155)&gt;MAX(BF1149:BF1155),"Consecuencia",IF(MAX(AX1149:AX1155)&gt;MAX(BF1149:BF1155),"Probabilidad",""))</f>
        <v/>
      </c>
      <c r="AZ1149" s="460">
        <f>IF(AY1149="Probabilidad",MAX(BF1149:BF1155),MAX(AX1149:AX1155))</f>
        <v>0</v>
      </c>
      <c r="BA1149" s="456" t="str" cm="1">
        <f t="array" ref="BA1149">IF(OR(AY1149="Consecuencia",AY1149="Probabilidad"),IF(AZ1149&lt;CONTROLES!$AA$16:$AB$16,IF(AND(AZ1149&gt;=CONTROLES!$AA$15,AZ1149&lt;CONTROLES!$AB$15),CONTROLES!$AC$15,IF(AND(AZ1149&gt;=CONTROLES!$AA$14,AZ1149&lt;CONTROLES!$AB$14),CONTROLES!$AC$14,IF(AND(AZ1149&gt;=CONTROLES!$AA$13,AZ1149&lt;CONTROLES!$AB$13),CONTROLES!$AC$13,IF(AND(AZ1149&gt;=CONTROLES!$AA$12,AZ1149&lt;=CONTROLES!$AB$12),CONTROLES!$AC$12))))),"")</f>
        <v/>
      </c>
      <c r="BB1149" s="458" t="s">
        <v>144</v>
      </c>
      <c r="BC1149" s="460">
        <f>VLOOKUP(BB1149,TABLAS!$A$10:$B$14,2,FALSE)</f>
        <v>5</v>
      </c>
      <c r="BD1149" s="462" t="s">
        <v>211</v>
      </c>
      <c r="BE1149" s="526">
        <f>VLOOKUP(BD1149,TABLAS!$A$2:$B$6,2,FALSE)</f>
        <v>2</v>
      </c>
      <c r="BF1149" s="618" t="str">
        <f>BC1149&amp;BE1149</f>
        <v>52</v>
      </c>
      <c r="BG1149" s="620" t="str">
        <f>IF(OR(BF1149="11",BF1149="12",BF1149="21",BF1149="22",BF1149="31"),"BAJO",IF(OR(BF1149="13",BF1149="23",BF1149="32",BF1149="41"),"LEVE",IF(OR(BF1149="14",BF1149="15",BF1149="24",BF1149="33",BF1149="43",BF1149="42",BF1149="52",BF1149="51"),"MODERADO",IF(OR(BF1149="25",BF1149="34",BF1149="35",BF1149="44",BF1149="45",BF1149="53",BF1149="54",BF1149="55"),"IMPORTANTE",""))))</f>
        <v>MODERADO</v>
      </c>
      <c r="BH1149" s="491" t="s">
        <v>148</v>
      </c>
      <c r="BI1149" s="530" t="s">
        <v>189</v>
      </c>
      <c r="BJ1149" s="475" t="str">
        <f>IF(BH1149="SI","NO","SI")</f>
        <v>NO</v>
      </c>
      <c r="BK1149" s="475"/>
    </row>
    <row r="1150" spans="1:63" s="224" customFormat="1" x14ac:dyDescent="0.25">
      <c r="A1150" s="564"/>
      <c r="B1150" s="566"/>
      <c r="C1150" s="595"/>
      <c r="D1150" s="475"/>
      <c r="E1150" s="475"/>
      <c r="F1150" s="636"/>
      <c r="G1150" s="467"/>
      <c r="H1150" s="467"/>
      <c r="I1150" s="481"/>
      <c r="J1150" s="346">
        <v>2</v>
      </c>
      <c r="K1150" s="347" t="s">
        <v>1268</v>
      </c>
      <c r="L1150" s="595"/>
      <c r="M1150" s="595"/>
      <c r="N1150" s="622"/>
      <c r="O1150" s="477"/>
      <c r="P1150" s="477"/>
      <c r="Q1150" s="477"/>
      <c r="R1150" s="595"/>
      <c r="S1150" s="348" t="s">
        <v>164</v>
      </c>
      <c r="T1150" s="348">
        <f>IFERROR(VLOOKUP($S1150,TABLAS!$A$10:$B$14,2,FALSE),0)</f>
        <v>1</v>
      </c>
      <c r="U1150" s="477"/>
      <c r="V1150" s="524"/>
      <c r="W1150" s="524"/>
      <c r="X1150" s="526"/>
      <c r="Y1150" s="349">
        <v>86</v>
      </c>
      <c r="Z1150" s="349"/>
      <c r="AA1150" s="349"/>
      <c r="AB1150" s="349"/>
      <c r="AC1150" s="349"/>
      <c r="AD1150" s="349"/>
      <c r="AE1150" s="349"/>
      <c r="AF1150" s="349"/>
      <c r="AG1150" s="349"/>
      <c r="AH1150" s="349"/>
      <c r="AI1150" s="349"/>
      <c r="AJ1150" s="349"/>
      <c r="AK1150" s="349"/>
      <c r="AL1150" s="349" t="str">
        <f>IFERROR(VLOOKUP(AB1150,CONTROLES!$A$5:$Y$297,2,FALSE),"")</f>
        <v/>
      </c>
      <c r="AM1150" s="349"/>
      <c r="AN1150" s="349"/>
      <c r="AO1150" s="350" t="str">
        <f>IFERROR(VLOOKUP(Y1150,CONTROLES!$A$6:$Y$25,24,FALSE),"")</f>
        <v/>
      </c>
      <c r="AP1150" s="350" t="str">
        <f>IFERROR(VLOOKUP(Z1150,CONTROLES!$A$6:$Y$25,24,FALSE),"")</f>
        <v/>
      </c>
      <c r="AQ1150" s="350" t="str">
        <f>IFERROR(VLOOKUP(AA1150,CONTROLES!$A$6:$Y$25,24,FALSE),"")</f>
        <v/>
      </c>
      <c r="AR1150" s="350" t="str">
        <f>IFERROR(VLOOKUP(AB1150,CONTROLES!$A$6:$Y$25,24,FALSE),"")</f>
        <v/>
      </c>
      <c r="AS1150" s="349" t="str">
        <f>IFERROR(VLOOKUP(Y1150,CONTROLES!$A$6:$Y$25,5,FALSE),"")</f>
        <v/>
      </c>
      <c r="AT1150" s="349" t="str">
        <f>IFERROR(VLOOKUP(Z1150,CONTROLES!$A$6:$Y$25,5,FALSE),"")</f>
        <v/>
      </c>
      <c r="AU1150" s="349" t="str">
        <f>IFERROR(VLOOKUP(AA1150,CONTROLES!$A$6:$Y$25,5,FALSE),"")</f>
        <v/>
      </c>
      <c r="AV1150" s="349" t="str">
        <f>IFERROR(VLOOKUP(AB1150,CONTROLES!$A$6:$Y$25,5,FALSE),"")</f>
        <v/>
      </c>
      <c r="AW1150" s="351">
        <f t="shared" si="339"/>
        <v>0</v>
      </c>
      <c r="AX1150" s="351">
        <f t="shared" si="339"/>
        <v>0</v>
      </c>
      <c r="AY1150" s="529"/>
      <c r="AZ1150" s="460"/>
      <c r="BA1150" s="457"/>
      <c r="BB1150" s="458"/>
      <c r="BC1150" s="460"/>
      <c r="BD1150" s="462"/>
      <c r="BE1150" s="526"/>
      <c r="BF1150" s="619"/>
      <c r="BG1150" s="620"/>
      <c r="BH1150" s="492"/>
      <c r="BI1150" s="530"/>
      <c r="BJ1150" s="475"/>
      <c r="BK1150" s="475"/>
    </row>
    <row r="1151" spans="1:63" s="224" customFormat="1" x14ac:dyDescent="0.25">
      <c r="A1151" s="564"/>
      <c r="B1151" s="566"/>
      <c r="C1151" s="595"/>
      <c r="D1151" s="475"/>
      <c r="E1151" s="475"/>
      <c r="F1151" s="636"/>
      <c r="G1151" s="467"/>
      <c r="H1151" s="467"/>
      <c r="I1151" s="481"/>
      <c r="J1151" s="346"/>
      <c r="K1151" s="347"/>
      <c r="L1151" s="595"/>
      <c r="M1151" s="595"/>
      <c r="N1151" s="622"/>
      <c r="O1151" s="477"/>
      <c r="P1151" s="477"/>
      <c r="Q1151" s="477"/>
      <c r="R1151" s="595"/>
      <c r="S1151" s="348"/>
      <c r="T1151" s="348">
        <f>IFERROR(VLOOKUP($S1151,TABLAS!$A$10:$B$14,2,FALSE),0)</f>
        <v>0</v>
      </c>
      <c r="U1151" s="477"/>
      <c r="V1151" s="524"/>
      <c r="W1151" s="524"/>
      <c r="X1151" s="526"/>
      <c r="Y1151" s="349"/>
      <c r="Z1151" s="349"/>
      <c r="AA1151" s="349"/>
      <c r="AB1151" s="349"/>
      <c r="AC1151" s="349"/>
      <c r="AD1151" s="349"/>
      <c r="AE1151" s="349"/>
      <c r="AF1151" s="349"/>
      <c r="AG1151" s="349"/>
      <c r="AH1151" s="349"/>
      <c r="AI1151" s="349"/>
      <c r="AJ1151" s="349"/>
      <c r="AK1151" s="349"/>
      <c r="AL1151" s="349" t="str">
        <f>IFERROR(VLOOKUP(AB1151,CONTROLES!$A$5:$Y$297,2,FALSE),"")</f>
        <v/>
      </c>
      <c r="AM1151" s="349"/>
      <c r="AN1151" s="349"/>
      <c r="AO1151" s="350" t="str">
        <f>IFERROR(VLOOKUP(Y1151,CONTROLES!$A$6:$Y$25,24,FALSE),"")</f>
        <v/>
      </c>
      <c r="AP1151" s="350" t="str">
        <f>IFERROR(VLOOKUP(Z1151,CONTROLES!$A$6:$Y$25,24,FALSE),"")</f>
        <v/>
      </c>
      <c r="AQ1151" s="350" t="str">
        <f>IFERROR(VLOOKUP(AA1151,CONTROLES!$A$6:$Y$25,24,FALSE),"")</f>
        <v/>
      </c>
      <c r="AR1151" s="350" t="str">
        <f>IFERROR(VLOOKUP(AB1151,CONTROLES!$A$6:$Y$25,24,FALSE),"")</f>
        <v/>
      </c>
      <c r="AS1151" s="349" t="str">
        <f>IFERROR(VLOOKUP(Y1151,CONTROLES!$A$6:$Y$25,5,FALSE),"")</f>
        <v/>
      </c>
      <c r="AT1151" s="349" t="str">
        <f>IFERROR(VLOOKUP(Z1151,CONTROLES!$A$6:$Y$25,5,FALSE),"")</f>
        <v/>
      </c>
      <c r="AU1151" s="349" t="str">
        <f>IFERROR(VLOOKUP(AA1151,CONTROLES!$A$6:$Y$25,5,FALSE),"")</f>
        <v/>
      </c>
      <c r="AV1151" s="349" t="str">
        <f>IFERROR(VLOOKUP(AB1151,CONTROLES!$A$6:$Y$25,5,FALSE),"")</f>
        <v/>
      </c>
      <c r="AW1151" s="351">
        <f t="shared" si="339"/>
        <v>0</v>
      </c>
      <c r="AX1151" s="351">
        <f t="shared" si="339"/>
        <v>0</v>
      </c>
      <c r="AY1151" s="529"/>
      <c r="AZ1151" s="460"/>
      <c r="BA1151" s="457"/>
      <c r="BB1151" s="458"/>
      <c r="BC1151" s="460"/>
      <c r="BD1151" s="462"/>
      <c r="BE1151" s="526"/>
      <c r="BF1151" s="619"/>
      <c r="BG1151" s="620"/>
      <c r="BH1151" s="492"/>
      <c r="BI1151" s="530"/>
      <c r="BJ1151" s="475"/>
      <c r="BK1151" s="475"/>
    </row>
    <row r="1152" spans="1:63" s="224" customFormat="1" x14ac:dyDescent="0.25">
      <c r="A1152" s="564"/>
      <c r="B1152" s="566"/>
      <c r="C1152" s="595"/>
      <c r="D1152" s="475"/>
      <c r="E1152" s="475"/>
      <c r="F1152" s="636"/>
      <c r="G1152" s="467"/>
      <c r="H1152" s="467"/>
      <c r="I1152" s="481"/>
      <c r="J1152" s="346"/>
      <c r="K1152" s="347"/>
      <c r="L1152" s="595"/>
      <c r="M1152" s="595"/>
      <c r="N1152" s="622"/>
      <c r="O1152" s="477"/>
      <c r="P1152" s="477"/>
      <c r="Q1152" s="477"/>
      <c r="R1152" s="595"/>
      <c r="S1152" s="348"/>
      <c r="T1152" s="348">
        <f>IFERROR(VLOOKUP($S1152,TABLAS!$A$10:$B$14,2,FALSE),0)</f>
        <v>0</v>
      </c>
      <c r="U1152" s="477"/>
      <c r="V1152" s="524"/>
      <c r="W1152" s="524"/>
      <c r="X1152" s="526"/>
      <c r="Y1152" s="349"/>
      <c r="Z1152" s="349"/>
      <c r="AA1152" s="349"/>
      <c r="AB1152" s="349"/>
      <c r="AC1152" s="349"/>
      <c r="AD1152" s="349"/>
      <c r="AE1152" s="349"/>
      <c r="AF1152" s="349"/>
      <c r="AG1152" s="349"/>
      <c r="AH1152" s="349"/>
      <c r="AI1152" s="349"/>
      <c r="AJ1152" s="349"/>
      <c r="AK1152" s="349"/>
      <c r="AL1152" s="349" t="str">
        <f>IFERROR(VLOOKUP(AB1152,CONTROLES!$A$5:$Y$297,2,FALSE),"")</f>
        <v/>
      </c>
      <c r="AM1152" s="349"/>
      <c r="AN1152" s="349"/>
      <c r="AO1152" s="350" t="str">
        <f>IFERROR(VLOOKUP(Y1152,CONTROLES!$A$6:$Y$25,24,FALSE),"")</f>
        <v/>
      </c>
      <c r="AP1152" s="350" t="str">
        <f>IFERROR(VLOOKUP(Z1152,CONTROLES!$A$6:$Y$25,24,FALSE),"")</f>
        <v/>
      </c>
      <c r="AQ1152" s="350" t="str">
        <f>IFERROR(VLOOKUP(AA1152,CONTROLES!$A$6:$Y$25,24,FALSE),"")</f>
        <v/>
      </c>
      <c r="AR1152" s="350" t="str">
        <f>IFERROR(VLOOKUP(AB1152,CONTROLES!$A$6:$Y$25,24,FALSE),"")</f>
        <v/>
      </c>
      <c r="AS1152" s="349" t="str">
        <f>IFERROR(VLOOKUP(Y1152,CONTROLES!$A$6:$Y$25,5,FALSE),"")</f>
        <v/>
      </c>
      <c r="AT1152" s="349" t="str">
        <f>IFERROR(VLOOKUP(Z1152,CONTROLES!$A$6:$Y$25,5,FALSE),"")</f>
        <v/>
      </c>
      <c r="AU1152" s="349" t="str">
        <f>IFERROR(VLOOKUP(AA1152,CONTROLES!$A$6:$Y$25,5,FALSE),"")</f>
        <v/>
      </c>
      <c r="AV1152" s="349" t="str">
        <f>IFERROR(VLOOKUP(AB1152,CONTROLES!$A$6:$Y$25,5,FALSE),"")</f>
        <v/>
      </c>
      <c r="AW1152" s="351">
        <f t="shared" si="339"/>
        <v>0</v>
      </c>
      <c r="AX1152" s="351">
        <f t="shared" si="339"/>
        <v>0</v>
      </c>
      <c r="AY1152" s="529"/>
      <c r="AZ1152" s="460"/>
      <c r="BA1152" s="457"/>
      <c r="BB1152" s="458"/>
      <c r="BC1152" s="460"/>
      <c r="BD1152" s="462"/>
      <c r="BE1152" s="526"/>
      <c r="BF1152" s="619"/>
      <c r="BG1152" s="620"/>
      <c r="BH1152" s="492"/>
      <c r="BI1152" s="530"/>
      <c r="BJ1152" s="475"/>
      <c r="BK1152" s="475"/>
    </row>
    <row r="1153" spans="1:63" s="224" customFormat="1" x14ac:dyDescent="0.25">
      <c r="A1153" s="564"/>
      <c r="B1153" s="566"/>
      <c r="C1153" s="595"/>
      <c r="D1153" s="475"/>
      <c r="E1153" s="475"/>
      <c r="F1153" s="636"/>
      <c r="G1153" s="467"/>
      <c r="H1153" s="467"/>
      <c r="I1153" s="481"/>
      <c r="J1153" s="346"/>
      <c r="K1153" s="347"/>
      <c r="L1153" s="595"/>
      <c r="M1153" s="595"/>
      <c r="N1153" s="622"/>
      <c r="O1153" s="477"/>
      <c r="P1153" s="477"/>
      <c r="Q1153" s="477"/>
      <c r="R1153" s="595"/>
      <c r="S1153" s="348"/>
      <c r="T1153" s="348">
        <f>IFERROR(VLOOKUP($S1153,TABLAS!$A$10:$B$14,2,FALSE),0)</f>
        <v>0</v>
      </c>
      <c r="U1153" s="477"/>
      <c r="V1153" s="524"/>
      <c r="W1153" s="524"/>
      <c r="X1153" s="526"/>
      <c r="Y1153" s="349"/>
      <c r="Z1153" s="349"/>
      <c r="AA1153" s="349"/>
      <c r="AB1153" s="349"/>
      <c r="AC1153" s="349"/>
      <c r="AD1153" s="349"/>
      <c r="AE1153" s="349"/>
      <c r="AF1153" s="349"/>
      <c r="AG1153" s="349"/>
      <c r="AH1153" s="349"/>
      <c r="AI1153" s="349"/>
      <c r="AJ1153" s="349"/>
      <c r="AK1153" s="349"/>
      <c r="AL1153" s="349" t="str">
        <f>IFERROR(VLOOKUP(AB1153,CONTROLES!$A$5:$Y$297,2,FALSE),"")</f>
        <v/>
      </c>
      <c r="AM1153" s="349"/>
      <c r="AN1153" s="349"/>
      <c r="AO1153" s="350" t="str">
        <f>IFERROR(VLOOKUP(Y1153,CONTROLES!$A$6:$Y$25,24,FALSE),"")</f>
        <v/>
      </c>
      <c r="AP1153" s="350" t="str">
        <f>IFERROR(VLOOKUP(Z1153,CONTROLES!$A$6:$Y$25,24,FALSE),"")</f>
        <v/>
      </c>
      <c r="AQ1153" s="350" t="str">
        <f>IFERROR(VLOOKUP(AA1153,CONTROLES!$A$6:$Y$25,24,FALSE),"")</f>
        <v/>
      </c>
      <c r="AR1153" s="350" t="str">
        <f>IFERROR(VLOOKUP(AB1153,CONTROLES!$A$6:$Y$25,24,FALSE),"")</f>
        <v/>
      </c>
      <c r="AS1153" s="349" t="str">
        <f>IFERROR(VLOOKUP(Y1153,CONTROLES!$A$6:$Y$25,5,FALSE),"")</f>
        <v/>
      </c>
      <c r="AT1153" s="349" t="str">
        <f>IFERROR(VLOOKUP(Z1153,CONTROLES!$A$6:$Y$25,5,FALSE),"")</f>
        <v/>
      </c>
      <c r="AU1153" s="349" t="str">
        <f>IFERROR(VLOOKUP(AA1153,CONTROLES!$A$6:$Y$25,5,FALSE),"")</f>
        <v/>
      </c>
      <c r="AV1153" s="349" t="str">
        <f>IFERROR(VLOOKUP(AB1153,CONTROLES!$A$6:$Y$25,5,FALSE),"")</f>
        <v/>
      </c>
      <c r="AW1153" s="351">
        <f t="shared" si="339"/>
        <v>0</v>
      </c>
      <c r="AX1153" s="351">
        <f t="shared" si="339"/>
        <v>0</v>
      </c>
      <c r="AY1153" s="529"/>
      <c r="AZ1153" s="460"/>
      <c r="BA1153" s="457"/>
      <c r="BB1153" s="458"/>
      <c r="BC1153" s="460"/>
      <c r="BD1153" s="462"/>
      <c r="BE1153" s="526"/>
      <c r="BF1153" s="619"/>
      <c r="BG1153" s="620"/>
      <c r="BH1153" s="492"/>
      <c r="BI1153" s="530"/>
      <c r="BJ1153" s="475"/>
      <c r="BK1153" s="475"/>
    </row>
    <row r="1154" spans="1:63" s="224" customFormat="1" x14ac:dyDescent="0.25">
      <c r="A1154" s="564"/>
      <c r="B1154" s="566"/>
      <c r="C1154" s="595"/>
      <c r="D1154" s="475"/>
      <c r="E1154" s="475"/>
      <c r="F1154" s="636"/>
      <c r="G1154" s="467"/>
      <c r="H1154" s="467"/>
      <c r="I1154" s="481"/>
      <c r="J1154" s="346"/>
      <c r="K1154" s="347"/>
      <c r="L1154" s="595"/>
      <c r="M1154" s="595"/>
      <c r="N1154" s="622"/>
      <c r="O1154" s="477"/>
      <c r="P1154" s="477"/>
      <c r="Q1154" s="477"/>
      <c r="R1154" s="595"/>
      <c r="S1154" s="348"/>
      <c r="T1154" s="348">
        <f>IFERROR(VLOOKUP($S1154,TABLAS!$A$10:$B$14,2,FALSE),0)</f>
        <v>0</v>
      </c>
      <c r="U1154" s="477"/>
      <c r="V1154" s="524"/>
      <c r="W1154" s="524"/>
      <c r="X1154" s="526"/>
      <c r="Y1154" s="349"/>
      <c r="Z1154" s="349"/>
      <c r="AA1154" s="349"/>
      <c r="AB1154" s="349"/>
      <c r="AC1154" s="349"/>
      <c r="AD1154" s="349"/>
      <c r="AE1154" s="349"/>
      <c r="AF1154" s="349"/>
      <c r="AG1154" s="349"/>
      <c r="AH1154" s="349"/>
      <c r="AI1154" s="349"/>
      <c r="AJ1154" s="349"/>
      <c r="AK1154" s="349"/>
      <c r="AL1154" s="349" t="str">
        <f>IFERROR(VLOOKUP(AB1154,CONTROLES!$A$5:$Y$297,2,FALSE),"")</f>
        <v/>
      </c>
      <c r="AM1154" s="349"/>
      <c r="AN1154" s="349"/>
      <c r="AO1154" s="350" t="str">
        <f>IFERROR(VLOOKUP(Y1154,CONTROLES!$A$6:$Y$25,24,FALSE),"")</f>
        <v/>
      </c>
      <c r="AP1154" s="350" t="str">
        <f>IFERROR(VLOOKUP(Z1154,CONTROLES!$A$6:$Y$25,24,FALSE),"")</f>
        <v/>
      </c>
      <c r="AQ1154" s="350" t="str">
        <f>IFERROR(VLOOKUP(AA1154,CONTROLES!$A$6:$Y$25,24,FALSE),"")</f>
        <v/>
      </c>
      <c r="AR1154" s="350" t="str">
        <f>IFERROR(VLOOKUP(AB1154,CONTROLES!$A$6:$Y$25,24,FALSE),"")</f>
        <v/>
      </c>
      <c r="AS1154" s="349" t="str">
        <f>IFERROR(VLOOKUP(Y1154,CONTROLES!$A$6:$Y$25,5,FALSE),"")</f>
        <v/>
      </c>
      <c r="AT1154" s="349" t="str">
        <f>IFERROR(VLOOKUP(Z1154,CONTROLES!$A$6:$Y$25,5,FALSE),"")</f>
        <v/>
      </c>
      <c r="AU1154" s="349" t="str">
        <f>IFERROR(VLOOKUP(AA1154,CONTROLES!$A$6:$Y$25,5,FALSE),"")</f>
        <v/>
      </c>
      <c r="AV1154" s="349" t="str">
        <f>IFERROR(VLOOKUP(AB1154,CONTROLES!$A$6:$Y$25,5,FALSE),"")</f>
        <v/>
      </c>
      <c r="AW1154" s="351">
        <f t="shared" si="339"/>
        <v>0</v>
      </c>
      <c r="AX1154" s="351">
        <f t="shared" si="339"/>
        <v>0</v>
      </c>
      <c r="AY1154" s="529"/>
      <c r="AZ1154" s="460"/>
      <c r="BA1154" s="457"/>
      <c r="BB1154" s="458"/>
      <c r="BC1154" s="460"/>
      <c r="BD1154" s="462"/>
      <c r="BE1154" s="526"/>
      <c r="BF1154" s="619"/>
      <c r="BG1154" s="620"/>
      <c r="BH1154" s="492"/>
      <c r="BI1154" s="530"/>
      <c r="BJ1154" s="475"/>
      <c r="BK1154" s="475"/>
    </row>
    <row r="1155" spans="1:63" s="224" customFormat="1" x14ac:dyDescent="0.25">
      <c r="A1155" s="564"/>
      <c r="B1155" s="567"/>
      <c r="C1155" s="595"/>
      <c r="D1155" s="475"/>
      <c r="E1155" s="475"/>
      <c r="F1155" s="636"/>
      <c r="G1155" s="561"/>
      <c r="H1155" s="561"/>
      <c r="I1155" s="482"/>
      <c r="J1155" s="346"/>
      <c r="K1155" s="347"/>
      <c r="L1155" s="595"/>
      <c r="M1155" s="595"/>
      <c r="N1155" s="622"/>
      <c r="O1155" s="477"/>
      <c r="P1155" s="477"/>
      <c r="Q1155" s="477"/>
      <c r="R1155" s="595"/>
      <c r="S1155" s="348"/>
      <c r="T1155" s="348">
        <f>IFERROR(VLOOKUP($S1155,TABLAS!$A$10:$B$14,2,FALSE),0)</f>
        <v>0</v>
      </c>
      <c r="U1155" s="477"/>
      <c r="V1155" s="524"/>
      <c r="W1155" s="524"/>
      <c r="X1155" s="526"/>
      <c r="Y1155" s="349"/>
      <c r="Z1155" s="349"/>
      <c r="AA1155" s="349"/>
      <c r="AB1155" s="349"/>
      <c r="AC1155" s="349"/>
      <c r="AD1155" s="349"/>
      <c r="AE1155" s="349"/>
      <c r="AF1155" s="349"/>
      <c r="AG1155" s="349"/>
      <c r="AH1155" s="349"/>
      <c r="AI1155" s="349"/>
      <c r="AJ1155" s="349"/>
      <c r="AK1155" s="349"/>
      <c r="AL1155" s="349" t="str">
        <f>IFERROR(VLOOKUP(AB1155,CONTROLES!$A$5:$Y$297,2,FALSE),"")</f>
        <v/>
      </c>
      <c r="AM1155" s="349"/>
      <c r="AN1155" s="349"/>
      <c r="AO1155" s="350" t="str">
        <f>IFERROR(VLOOKUP(Y1155,CONTROLES!$A$6:$Y$25,24,FALSE),"")</f>
        <v/>
      </c>
      <c r="AP1155" s="350" t="str">
        <f>IFERROR(VLOOKUP(Z1155,CONTROLES!$A$6:$Y$25,24,FALSE),"")</f>
        <v/>
      </c>
      <c r="AQ1155" s="350" t="str">
        <f>IFERROR(VLOOKUP(AA1155,CONTROLES!$A$6:$Y$25,24,FALSE),"")</f>
        <v/>
      </c>
      <c r="AR1155" s="350" t="str">
        <f>IFERROR(VLOOKUP(AB1155,CONTROLES!$A$6:$Y$25,24,FALSE),"")</f>
        <v/>
      </c>
      <c r="AS1155" s="349" t="str">
        <f>IFERROR(VLOOKUP(Y1155,CONTROLES!$A$6:$Y$25,5,FALSE),"")</f>
        <v/>
      </c>
      <c r="AT1155" s="349" t="str">
        <f>IFERROR(VLOOKUP(Z1155,CONTROLES!$A$6:$Y$25,5,FALSE),"")</f>
        <v/>
      </c>
      <c r="AU1155" s="349" t="str">
        <f>IFERROR(VLOOKUP(AA1155,CONTROLES!$A$6:$Y$25,5,FALSE),"")</f>
        <v/>
      </c>
      <c r="AV1155" s="349" t="str">
        <f>IFERROR(VLOOKUP(AB1155,CONTROLES!$A$6:$Y$25,5,FALSE),"")</f>
        <v/>
      </c>
      <c r="AW1155" s="351">
        <f t="shared" si="339"/>
        <v>0</v>
      </c>
      <c r="AX1155" s="351">
        <f t="shared" si="339"/>
        <v>0</v>
      </c>
      <c r="AY1155" s="551"/>
      <c r="AZ1155" s="460"/>
      <c r="BA1155" s="552"/>
      <c r="BB1155" s="458"/>
      <c r="BC1155" s="460"/>
      <c r="BD1155" s="462"/>
      <c r="BE1155" s="526"/>
      <c r="BF1155" s="630"/>
      <c r="BG1155" s="620"/>
      <c r="BH1155" s="554"/>
      <c r="BI1155" s="530"/>
      <c r="BJ1155" s="475"/>
      <c r="BK1155" s="475"/>
    </row>
    <row r="1156" spans="1:63" s="224" customFormat="1" x14ac:dyDescent="0.25">
      <c r="A1156" s="564">
        <f>A1149+1</f>
        <v>164</v>
      </c>
      <c r="B1156" s="565" t="s">
        <v>1269</v>
      </c>
      <c r="C1156" s="595" t="s">
        <v>1253</v>
      </c>
      <c r="D1156" s="475" t="s">
        <v>1270</v>
      </c>
      <c r="E1156" s="475" t="s">
        <v>1271</v>
      </c>
      <c r="F1156" s="636" t="s">
        <v>132</v>
      </c>
      <c r="G1156" s="466" t="s">
        <v>133</v>
      </c>
      <c r="H1156" s="466" t="s">
        <v>134</v>
      </c>
      <c r="I1156" s="476" t="s">
        <v>1272</v>
      </c>
      <c r="J1156" s="346">
        <v>1</v>
      </c>
      <c r="K1156" s="347" t="s">
        <v>1273</v>
      </c>
      <c r="L1156" s="595" t="s">
        <v>1274</v>
      </c>
      <c r="M1156" s="595" t="s">
        <v>160</v>
      </c>
      <c r="N1156" s="622" t="s">
        <v>226</v>
      </c>
      <c r="O1156" s="477" t="s">
        <v>425</v>
      </c>
      <c r="P1156" s="477" t="s">
        <v>1259</v>
      </c>
      <c r="Q1156" s="477" t="s">
        <v>747</v>
      </c>
      <c r="R1156" s="595" t="s">
        <v>297</v>
      </c>
      <c r="S1156" s="348" t="s">
        <v>155</v>
      </c>
      <c r="T1156" s="348">
        <f>IFERROR(VLOOKUP($S1156,TABLAS!$A$10:$B$14,2,FALSE),0)</f>
        <v>2</v>
      </c>
      <c r="U1156" s="477" t="s">
        <v>145</v>
      </c>
      <c r="V1156" s="524">
        <f>IFERROR(VLOOKUP($U1156,TABLAS!$A$2:$B$6,2,FALSE),0)</f>
        <v>3</v>
      </c>
      <c r="W1156" s="524" t="str">
        <f>MAX($T1156:$T1162)&amp;V1156</f>
        <v>33</v>
      </c>
      <c r="X1156" s="526" t="str">
        <f>IF(OR(W1156="11",W1156="12",W1156="21",W1156="22",W1156="31"),"BAJO",IF(OR(W1156="13",W1156="23",W1156="32",W1156="41"),"LEVE",IF(OR(W1156="14",W1156="15",W1156="24",W1156="33",W1156="43",W1156="42",W1156="52",W1156="51"),"MODERADO",IF(OR(W1156="25",W1156="34",W1156="35",W1156="44",W1156="45",W1156="53",W1156="54",W1156="55"),"IMPORTANTE"))))</f>
        <v>MODERADO</v>
      </c>
      <c r="Y1156" s="349">
        <v>3</v>
      </c>
      <c r="Z1156" s="349"/>
      <c r="AA1156" s="349"/>
      <c r="AB1156" s="349"/>
      <c r="AC1156" s="349"/>
      <c r="AD1156" s="349"/>
      <c r="AE1156" s="349"/>
      <c r="AF1156" s="349"/>
      <c r="AG1156" s="349"/>
      <c r="AH1156" s="349"/>
      <c r="AI1156" s="349"/>
      <c r="AJ1156" s="349"/>
      <c r="AK1156" s="349"/>
      <c r="AL1156" s="349" t="str">
        <f>IFERROR(VLOOKUP(AB1156,CONTROLES!$A$5:$Y$297,2,FALSE),"")</f>
        <v/>
      </c>
      <c r="AM1156" s="349"/>
      <c r="AN1156" s="349"/>
      <c r="AO1156" s="350">
        <f>IFERROR(VLOOKUP(Y1156,CONTROLES!$A$6:$Y$25,24,FALSE),"")</f>
        <v>0.78</v>
      </c>
      <c r="AP1156" s="350" t="str">
        <f>IFERROR(VLOOKUP(Z1156,CONTROLES!$A$6:$Y$25,24,FALSE),"")</f>
        <v/>
      </c>
      <c r="AQ1156" s="350" t="str">
        <f>IFERROR(VLOOKUP(AA1156,CONTROLES!$A$6:$Y$25,24,FALSE),"")</f>
        <v/>
      </c>
      <c r="AR1156" s="350" t="str">
        <f>IFERROR(VLOOKUP(AB1156,CONTROLES!$A$6:$Y$25,24,FALSE),"")</f>
        <v/>
      </c>
      <c r="AS1156" s="349" t="str">
        <f>IFERROR(VLOOKUP(Y1156,CONTROLES!$A$6:$Y$25,5,FALSE),"")</f>
        <v>Probabilidad</v>
      </c>
      <c r="AT1156" s="349" t="str">
        <f>IFERROR(VLOOKUP(Z1156,CONTROLES!$A$6:$Y$25,5,FALSE),"")</f>
        <v/>
      </c>
      <c r="AU1156" s="349" t="str">
        <f>IFERROR(VLOOKUP(AA1156,CONTROLES!$A$6:$Y$25,5,FALSE),"")</f>
        <v/>
      </c>
      <c r="AV1156" s="349" t="str">
        <f>IFERROR(VLOOKUP(AB1156,CONTROLES!$A$6:$Y$25,5,FALSE),"")</f>
        <v/>
      </c>
      <c r="AW1156" s="351">
        <f t="shared" si="339"/>
        <v>0.78</v>
      </c>
      <c r="AX1156" s="351">
        <f t="shared" si="339"/>
        <v>0</v>
      </c>
      <c r="AY1156" s="528" t="str">
        <f>IF(MAX(AX1156:AX1162)&gt;MAX(BF1156:BF1162),"Consecuencia",IF(MAX(AX1156:AX1162)&gt;MAX(BF1156:BF1162),"Probabilidad",""))</f>
        <v/>
      </c>
      <c r="AZ1156" s="460">
        <f>IF(AY1156="Probabilidad",MAX(BF1156:BF1162),MAX(AX1156:AX1162))</f>
        <v>0</v>
      </c>
      <c r="BA1156" s="456" t="str" cm="1">
        <f t="array" ref="BA1156">IF(OR(AY1156="Consecuencia",AY1156="Probabilidad"),IF(AZ1156&lt;CONTROLES!$AA$16:$AB$16,IF(AND(AZ1156&gt;=CONTROLES!$AA$15,AZ1156&lt;CONTROLES!$AB$15),CONTROLES!$AC$15,IF(AND(AZ1156&gt;=CONTROLES!$AA$14,AZ1156&lt;CONTROLES!$AB$14),CONTROLES!$AC$14,IF(AND(AZ1156&gt;=CONTROLES!$AA$13,AZ1156&lt;CONTROLES!$AB$13),CONTROLES!$AC$13,IF(AND(AZ1156&gt;=CONTROLES!$AA$12,AZ1156&lt;=CONTROLES!$AB$12),CONTROLES!$AC$12))))),"")</f>
        <v/>
      </c>
      <c r="BB1156" s="458" t="s">
        <v>144</v>
      </c>
      <c r="BC1156" s="460">
        <f>VLOOKUP(BB1156,TABLAS!$A$10:$B$14,2,FALSE)</f>
        <v>5</v>
      </c>
      <c r="BD1156" s="462" t="s">
        <v>211</v>
      </c>
      <c r="BE1156" s="526">
        <f>VLOOKUP(BD1156,TABLAS!$A$2:$B$6,2,FALSE)</f>
        <v>2</v>
      </c>
      <c r="BF1156" s="618" t="str">
        <f>BC1156&amp;BE1156</f>
        <v>52</v>
      </c>
      <c r="BG1156" s="620" t="str">
        <f>IF(OR(BF1156="11",BF1156="12",BF1156="21",BF1156="22",BF1156="31"),"BAJO",IF(OR(BF1156="13",BF1156="23",BF1156="32",BF1156="41"),"LEVE",IF(OR(BF1156="14",BF1156="15",BF1156="24",BF1156="33",BF1156="43",BF1156="42",BF1156="52",BF1156="51"),"MODERADO",IF(OR(BF1156="25",BF1156="34",BF1156="35",BF1156="44",BF1156="45",BF1156="53",BF1156="54",BF1156="55"),"IMPORTANTE",""))))</f>
        <v>MODERADO</v>
      </c>
      <c r="BH1156" s="491" t="s">
        <v>148</v>
      </c>
      <c r="BI1156" s="530" t="s">
        <v>189</v>
      </c>
      <c r="BJ1156" s="475" t="str">
        <f>IF(BH1156="SI","NO","SI")</f>
        <v>NO</v>
      </c>
      <c r="BK1156" s="475"/>
    </row>
    <row r="1157" spans="1:63" s="224" customFormat="1" x14ac:dyDescent="0.25">
      <c r="A1157" s="564"/>
      <c r="B1157" s="566"/>
      <c r="C1157" s="595"/>
      <c r="D1157" s="475"/>
      <c r="E1157" s="475"/>
      <c r="F1157" s="636"/>
      <c r="G1157" s="467"/>
      <c r="H1157" s="467"/>
      <c r="I1157" s="481"/>
      <c r="J1157" s="346">
        <v>2</v>
      </c>
      <c r="K1157" s="347" t="s">
        <v>1275</v>
      </c>
      <c r="L1157" s="595"/>
      <c r="M1157" s="595"/>
      <c r="N1157" s="622"/>
      <c r="O1157" s="477"/>
      <c r="P1157" s="477"/>
      <c r="Q1157" s="477"/>
      <c r="R1157" s="595"/>
      <c r="S1157" s="348" t="s">
        <v>146</v>
      </c>
      <c r="T1157" s="348">
        <f>IFERROR(VLOOKUP($S1157,TABLAS!$A$10:$B$14,2,FALSE),0)</f>
        <v>3</v>
      </c>
      <c r="U1157" s="477"/>
      <c r="V1157" s="524"/>
      <c r="W1157" s="524"/>
      <c r="X1157" s="526"/>
      <c r="Y1157" s="349">
        <v>126</v>
      </c>
      <c r="Z1157" s="349"/>
      <c r="AA1157" s="349"/>
      <c r="AB1157" s="349"/>
      <c r="AC1157" s="349"/>
      <c r="AD1157" s="349"/>
      <c r="AE1157" s="349"/>
      <c r="AF1157" s="349"/>
      <c r="AG1157" s="349"/>
      <c r="AH1157" s="349"/>
      <c r="AI1157" s="349"/>
      <c r="AJ1157" s="349"/>
      <c r="AK1157" s="349"/>
      <c r="AL1157" s="349" t="str">
        <f>IFERROR(VLOOKUP(AB1157,CONTROLES!$A$5:$Y$297,2,FALSE),"")</f>
        <v/>
      </c>
      <c r="AM1157" s="349"/>
      <c r="AN1157" s="349"/>
      <c r="AO1157" s="350" t="str">
        <f>IFERROR(VLOOKUP(Y1157,CONTROLES!$A$6:$Y$25,24,FALSE),"")</f>
        <v/>
      </c>
      <c r="AP1157" s="350" t="str">
        <f>IFERROR(VLOOKUP(Z1157,CONTROLES!$A$6:$Y$25,24,FALSE),"")</f>
        <v/>
      </c>
      <c r="AQ1157" s="350" t="str">
        <f>IFERROR(VLOOKUP(AA1157,CONTROLES!$A$6:$Y$25,24,FALSE),"")</f>
        <v/>
      </c>
      <c r="AR1157" s="350" t="str">
        <f>IFERROR(VLOOKUP(AB1157,CONTROLES!$A$6:$Y$25,24,FALSE),"")</f>
        <v/>
      </c>
      <c r="AS1157" s="349" t="str">
        <f>IFERROR(VLOOKUP(Y1157,CONTROLES!$A$6:$Y$25,5,FALSE),"")</f>
        <v/>
      </c>
      <c r="AT1157" s="349" t="str">
        <f>IFERROR(VLOOKUP(Z1157,CONTROLES!$A$6:$Y$25,5,FALSE),"")</f>
        <v/>
      </c>
      <c r="AU1157" s="349" t="str">
        <f>IFERROR(VLOOKUP(AA1157,CONTROLES!$A$6:$Y$25,5,FALSE),"")</f>
        <v/>
      </c>
      <c r="AV1157" s="349" t="str">
        <f>IFERROR(VLOOKUP(AB1157,CONTROLES!$A$6:$Y$25,5,FALSE),"")</f>
        <v/>
      </c>
      <c r="AW1157" s="351">
        <f t="shared" si="339"/>
        <v>0</v>
      </c>
      <c r="AX1157" s="351">
        <f t="shared" si="339"/>
        <v>0</v>
      </c>
      <c r="AY1157" s="529"/>
      <c r="AZ1157" s="460"/>
      <c r="BA1157" s="457"/>
      <c r="BB1157" s="458"/>
      <c r="BC1157" s="460"/>
      <c r="BD1157" s="462"/>
      <c r="BE1157" s="526"/>
      <c r="BF1157" s="619"/>
      <c r="BG1157" s="620"/>
      <c r="BH1157" s="492"/>
      <c r="BI1157" s="530"/>
      <c r="BJ1157" s="475"/>
      <c r="BK1157" s="475"/>
    </row>
    <row r="1158" spans="1:63" s="224" customFormat="1" x14ac:dyDescent="0.25">
      <c r="A1158" s="564"/>
      <c r="B1158" s="566"/>
      <c r="C1158" s="595"/>
      <c r="D1158" s="475"/>
      <c r="E1158" s="475"/>
      <c r="F1158" s="636"/>
      <c r="G1158" s="467"/>
      <c r="H1158" s="467"/>
      <c r="I1158" s="481"/>
      <c r="J1158" s="346"/>
      <c r="K1158" s="347"/>
      <c r="L1158" s="595"/>
      <c r="M1158" s="595"/>
      <c r="N1158" s="622"/>
      <c r="O1158" s="477"/>
      <c r="P1158" s="477"/>
      <c r="Q1158" s="477"/>
      <c r="R1158" s="595"/>
      <c r="S1158" s="348"/>
      <c r="T1158" s="348">
        <f>IFERROR(VLOOKUP($S1158,TABLAS!$A$10:$B$14,2,FALSE),0)</f>
        <v>0</v>
      </c>
      <c r="U1158" s="477"/>
      <c r="V1158" s="524"/>
      <c r="W1158" s="524"/>
      <c r="X1158" s="526"/>
      <c r="Y1158" s="349"/>
      <c r="Z1158" s="349"/>
      <c r="AA1158" s="349"/>
      <c r="AB1158" s="349"/>
      <c r="AC1158" s="349"/>
      <c r="AD1158" s="349"/>
      <c r="AE1158" s="349"/>
      <c r="AF1158" s="349"/>
      <c r="AG1158" s="349"/>
      <c r="AH1158" s="349"/>
      <c r="AI1158" s="349"/>
      <c r="AJ1158" s="349"/>
      <c r="AK1158" s="349"/>
      <c r="AL1158" s="349" t="str">
        <f>IFERROR(VLOOKUP(AB1158,CONTROLES!$A$5:$Y$297,2,FALSE),"")</f>
        <v/>
      </c>
      <c r="AM1158" s="349"/>
      <c r="AN1158" s="349"/>
      <c r="AO1158" s="350" t="str">
        <f>IFERROR(VLOOKUP(Y1158,CONTROLES!$A$6:$Y$25,24,FALSE),"")</f>
        <v/>
      </c>
      <c r="AP1158" s="350" t="str">
        <f>IFERROR(VLOOKUP(Z1158,CONTROLES!$A$6:$Y$25,24,FALSE),"")</f>
        <v/>
      </c>
      <c r="AQ1158" s="350" t="str">
        <f>IFERROR(VLOOKUP(AA1158,CONTROLES!$A$6:$Y$25,24,FALSE),"")</f>
        <v/>
      </c>
      <c r="AR1158" s="350" t="str">
        <f>IFERROR(VLOOKUP(AB1158,CONTROLES!$A$6:$Y$25,24,FALSE),"")</f>
        <v/>
      </c>
      <c r="AS1158" s="349" t="str">
        <f>IFERROR(VLOOKUP(Y1158,CONTROLES!$A$6:$Y$25,5,FALSE),"")</f>
        <v/>
      </c>
      <c r="AT1158" s="349" t="str">
        <f>IFERROR(VLOOKUP(Z1158,CONTROLES!$A$6:$Y$25,5,FALSE),"")</f>
        <v/>
      </c>
      <c r="AU1158" s="349" t="str">
        <f>IFERROR(VLOOKUP(AA1158,CONTROLES!$A$6:$Y$25,5,FALSE),"")</f>
        <v/>
      </c>
      <c r="AV1158" s="349" t="str">
        <f>IFERROR(VLOOKUP(AB1158,CONTROLES!$A$6:$Y$25,5,FALSE),"")</f>
        <v/>
      </c>
      <c r="AW1158" s="351">
        <f t="shared" si="339"/>
        <v>0</v>
      </c>
      <c r="AX1158" s="351">
        <f t="shared" si="339"/>
        <v>0</v>
      </c>
      <c r="AY1158" s="529"/>
      <c r="AZ1158" s="460"/>
      <c r="BA1158" s="457"/>
      <c r="BB1158" s="458"/>
      <c r="BC1158" s="460"/>
      <c r="BD1158" s="462"/>
      <c r="BE1158" s="526"/>
      <c r="BF1158" s="619"/>
      <c r="BG1158" s="620"/>
      <c r="BH1158" s="492"/>
      <c r="BI1158" s="530"/>
      <c r="BJ1158" s="475"/>
      <c r="BK1158" s="475"/>
    </row>
    <row r="1159" spans="1:63" s="224" customFormat="1" x14ac:dyDescent="0.25">
      <c r="A1159" s="564"/>
      <c r="B1159" s="566"/>
      <c r="C1159" s="595"/>
      <c r="D1159" s="475"/>
      <c r="E1159" s="475"/>
      <c r="F1159" s="636"/>
      <c r="G1159" s="467"/>
      <c r="H1159" s="467"/>
      <c r="I1159" s="481"/>
      <c r="J1159" s="346"/>
      <c r="K1159" s="347"/>
      <c r="L1159" s="595"/>
      <c r="M1159" s="595"/>
      <c r="N1159" s="622"/>
      <c r="O1159" s="477"/>
      <c r="P1159" s="477"/>
      <c r="Q1159" s="477"/>
      <c r="R1159" s="595"/>
      <c r="S1159" s="348"/>
      <c r="T1159" s="348">
        <f>IFERROR(VLOOKUP($S1159,TABLAS!$A$10:$B$14,2,FALSE),0)</f>
        <v>0</v>
      </c>
      <c r="U1159" s="477"/>
      <c r="V1159" s="524"/>
      <c r="W1159" s="524"/>
      <c r="X1159" s="526"/>
      <c r="Y1159" s="349"/>
      <c r="Z1159" s="349"/>
      <c r="AA1159" s="349"/>
      <c r="AB1159" s="349"/>
      <c r="AC1159" s="349"/>
      <c r="AD1159" s="349"/>
      <c r="AE1159" s="349"/>
      <c r="AF1159" s="349"/>
      <c r="AG1159" s="349"/>
      <c r="AH1159" s="349"/>
      <c r="AI1159" s="349"/>
      <c r="AJ1159" s="349"/>
      <c r="AK1159" s="349"/>
      <c r="AL1159" s="349" t="str">
        <f>IFERROR(VLOOKUP(AB1159,CONTROLES!$A$5:$Y$297,2,FALSE),"")</f>
        <v/>
      </c>
      <c r="AM1159" s="349"/>
      <c r="AN1159" s="349"/>
      <c r="AO1159" s="350" t="str">
        <f>IFERROR(VLOOKUP(Y1159,CONTROLES!$A$6:$Y$25,24,FALSE),"")</f>
        <v/>
      </c>
      <c r="AP1159" s="350" t="str">
        <f>IFERROR(VLOOKUP(Z1159,CONTROLES!$A$6:$Y$25,24,FALSE),"")</f>
        <v/>
      </c>
      <c r="AQ1159" s="350" t="str">
        <f>IFERROR(VLOOKUP(AA1159,CONTROLES!$A$6:$Y$25,24,FALSE),"")</f>
        <v/>
      </c>
      <c r="AR1159" s="350" t="str">
        <f>IFERROR(VLOOKUP(AB1159,CONTROLES!$A$6:$Y$25,24,FALSE),"")</f>
        <v/>
      </c>
      <c r="AS1159" s="349" t="str">
        <f>IFERROR(VLOOKUP(Y1159,CONTROLES!$A$6:$Y$25,5,FALSE),"")</f>
        <v/>
      </c>
      <c r="AT1159" s="349" t="str">
        <f>IFERROR(VLOOKUP(Z1159,CONTROLES!$A$6:$Y$25,5,FALSE),"")</f>
        <v/>
      </c>
      <c r="AU1159" s="349" t="str">
        <f>IFERROR(VLOOKUP(AA1159,CONTROLES!$A$6:$Y$25,5,FALSE),"")</f>
        <v/>
      </c>
      <c r="AV1159" s="349" t="str">
        <f>IFERROR(VLOOKUP(AB1159,CONTROLES!$A$6:$Y$25,5,FALSE),"")</f>
        <v/>
      </c>
      <c r="AW1159" s="351">
        <f t="shared" si="339"/>
        <v>0</v>
      </c>
      <c r="AX1159" s="351">
        <f t="shared" si="339"/>
        <v>0</v>
      </c>
      <c r="AY1159" s="529"/>
      <c r="AZ1159" s="460"/>
      <c r="BA1159" s="457"/>
      <c r="BB1159" s="458"/>
      <c r="BC1159" s="460"/>
      <c r="BD1159" s="462"/>
      <c r="BE1159" s="526"/>
      <c r="BF1159" s="619"/>
      <c r="BG1159" s="620"/>
      <c r="BH1159" s="492"/>
      <c r="BI1159" s="530"/>
      <c r="BJ1159" s="475"/>
      <c r="BK1159" s="475"/>
    </row>
    <row r="1160" spans="1:63" s="224" customFormat="1" x14ac:dyDescent="0.25">
      <c r="A1160" s="564"/>
      <c r="B1160" s="566"/>
      <c r="C1160" s="595"/>
      <c r="D1160" s="475"/>
      <c r="E1160" s="475"/>
      <c r="F1160" s="636"/>
      <c r="G1160" s="467"/>
      <c r="H1160" s="467"/>
      <c r="I1160" s="481"/>
      <c r="J1160" s="346"/>
      <c r="K1160" s="347"/>
      <c r="L1160" s="595"/>
      <c r="M1160" s="595"/>
      <c r="N1160" s="622"/>
      <c r="O1160" s="477"/>
      <c r="P1160" s="477"/>
      <c r="Q1160" s="477"/>
      <c r="R1160" s="595"/>
      <c r="S1160" s="348"/>
      <c r="T1160" s="348">
        <f>IFERROR(VLOOKUP($S1160,TABLAS!$A$10:$B$14,2,FALSE),0)</f>
        <v>0</v>
      </c>
      <c r="U1160" s="477"/>
      <c r="V1160" s="524"/>
      <c r="W1160" s="524"/>
      <c r="X1160" s="526"/>
      <c r="Y1160" s="349"/>
      <c r="Z1160" s="349"/>
      <c r="AA1160" s="349"/>
      <c r="AB1160" s="349"/>
      <c r="AC1160" s="349"/>
      <c r="AD1160" s="349"/>
      <c r="AE1160" s="349"/>
      <c r="AF1160" s="349"/>
      <c r="AG1160" s="349"/>
      <c r="AH1160" s="349"/>
      <c r="AI1160" s="349"/>
      <c r="AJ1160" s="349"/>
      <c r="AK1160" s="349"/>
      <c r="AL1160" s="349" t="str">
        <f>IFERROR(VLOOKUP(AB1160,CONTROLES!$A$5:$Y$297,2,FALSE),"")</f>
        <v/>
      </c>
      <c r="AM1160" s="349"/>
      <c r="AN1160" s="349"/>
      <c r="AO1160" s="350" t="str">
        <f>IFERROR(VLOOKUP(Y1160,CONTROLES!$A$6:$Y$25,24,FALSE),"")</f>
        <v/>
      </c>
      <c r="AP1160" s="350" t="str">
        <f>IFERROR(VLOOKUP(Z1160,CONTROLES!$A$6:$Y$25,24,FALSE),"")</f>
        <v/>
      </c>
      <c r="AQ1160" s="350" t="str">
        <f>IFERROR(VLOOKUP(AA1160,CONTROLES!$A$6:$Y$25,24,FALSE),"")</f>
        <v/>
      </c>
      <c r="AR1160" s="350" t="str">
        <f>IFERROR(VLOOKUP(AB1160,CONTROLES!$A$6:$Y$25,24,FALSE),"")</f>
        <v/>
      </c>
      <c r="AS1160" s="349" t="str">
        <f>IFERROR(VLOOKUP(Y1160,CONTROLES!$A$6:$Y$25,5,FALSE),"")</f>
        <v/>
      </c>
      <c r="AT1160" s="349" t="str">
        <f>IFERROR(VLOOKUP(Z1160,CONTROLES!$A$6:$Y$25,5,FALSE),"")</f>
        <v/>
      </c>
      <c r="AU1160" s="349" t="str">
        <f>IFERROR(VLOOKUP(AA1160,CONTROLES!$A$6:$Y$25,5,FALSE),"")</f>
        <v/>
      </c>
      <c r="AV1160" s="349" t="str">
        <f>IFERROR(VLOOKUP(AB1160,CONTROLES!$A$6:$Y$25,5,FALSE),"")</f>
        <v/>
      </c>
      <c r="AW1160" s="351">
        <f t="shared" si="339"/>
        <v>0</v>
      </c>
      <c r="AX1160" s="351">
        <f t="shared" si="339"/>
        <v>0</v>
      </c>
      <c r="AY1160" s="529"/>
      <c r="AZ1160" s="460"/>
      <c r="BA1160" s="457"/>
      <c r="BB1160" s="458"/>
      <c r="BC1160" s="460"/>
      <c r="BD1160" s="462"/>
      <c r="BE1160" s="526"/>
      <c r="BF1160" s="619"/>
      <c r="BG1160" s="620"/>
      <c r="BH1160" s="492"/>
      <c r="BI1160" s="530"/>
      <c r="BJ1160" s="475"/>
      <c r="BK1160" s="475"/>
    </row>
    <row r="1161" spans="1:63" s="224" customFormat="1" x14ac:dyDescent="0.25">
      <c r="A1161" s="564"/>
      <c r="B1161" s="566"/>
      <c r="C1161" s="595"/>
      <c r="D1161" s="475"/>
      <c r="E1161" s="475"/>
      <c r="F1161" s="636"/>
      <c r="G1161" s="467"/>
      <c r="H1161" s="467"/>
      <c r="I1161" s="481"/>
      <c r="J1161" s="346"/>
      <c r="K1161" s="347"/>
      <c r="L1161" s="595"/>
      <c r="M1161" s="595"/>
      <c r="N1161" s="622"/>
      <c r="O1161" s="477"/>
      <c r="P1161" s="477"/>
      <c r="Q1161" s="477"/>
      <c r="R1161" s="595"/>
      <c r="S1161" s="348"/>
      <c r="T1161" s="348">
        <f>IFERROR(VLOOKUP($S1161,TABLAS!$A$10:$B$14,2,FALSE),0)</f>
        <v>0</v>
      </c>
      <c r="U1161" s="477"/>
      <c r="V1161" s="524"/>
      <c r="W1161" s="524"/>
      <c r="X1161" s="526"/>
      <c r="Y1161" s="349"/>
      <c r="Z1161" s="349"/>
      <c r="AA1161" s="349"/>
      <c r="AB1161" s="349"/>
      <c r="AC1161" s="349"/>
      <c r="AD1161" s="349"/>
      <c r="AE1161" s="349"/>
      <c r="AF1161" s="349"/>
      <c r="AG1161" s="349"/>
      <c r="AH1161" s="349"/>
      <c r="AI1161" s="349"/>
      <c r="AJ1161" s="349"/>
      <c r="AK1161" s="349"/>
      <c r="AL1161" s="349" t="str">
        <f>IFERROR(VLOOKUP(AB1161,CONTROLES!$A$5:$Y$297,2,FALSE),"")</f>
        <v/>
      </c>
      <c r="AM1161" s="349"/>
      <c r="AN1161" s="349"/>
      <c r="AO1161" s="350" t="str">
        <f>IFERROR(VLOOKUP(Y1161,CONTROLES!$A$6:$Y$25,24,FALSE),"")</f>
        <v/>
      </c>
      <c r="AP1161" s="350" t="str">
        <f>IFERROR(VLOOKUP(Z1161,CONTROLES!$A$6:$Y$25,24,FALSE),"")</f>
        <v/>
      </c>
      <c r="AQ1161" s="350" t="str">
        <f>IFERROR(VLOOKUP(AA1161,CONTROLES!$A$6:$Y$25,24,FALSE),"")</f>
        <v/>
      </c>
      <c r="AR1161" s="350" t="str">
        <f>IFERROR(VLOOKUP(AB1161,CONTROLES!$A$6:$Y$25,24,FALSE),"")</f>
        <v/>
      </c>
      <c r="AS1161" s="349" t="str">
        <f>IFERROR(VLOOKUP(Y1161,CONTROLES!$A$6:$Y$25,5,FALSE),"")</f>
        <v/>
      </c>
      <c r="AT1161" s="349" t="str">
        <f>IFERROR(VLOOKUP(Z1161,CONTROLES!$A$6:$Y$25,5,FALSE),"")</f>
        <v/>
      </c>
      <c r="AU1161" s="349" t="str">
        <f>IFERROR(VLOOKUP(AA1161,CONTROLES!$A$6:$Y$25,5,FALSE),"")</f>
        <v/>
      </c>
      <c r="AV1161" s="349" t="str">
        <f>IFERROR(VLOOKUP(AB1161,CONTROLES!$A$6:$Y$25,5,FALSE),"")</f>
        <v/>
      </c>
      <c r="AW1161" s="351">
        <f t="shared" si="339"/>
        <v>0</v>
      </c>
      <c r="AX1161" s="351">
        <f t="shared" si="339"/>
        <v>0</v>
      </c>
      <c r="AY1161" s="529"/>
      <c r="AZ1161" s="460"/>
      <c r="BA1161" s="457"/>
      <c r="BB1161" s="458"/>
      <c r="BC1161" s="460"/>
      <c r="BD1161" s="462"/>
      <c r="BE1161" s="526"/>
      <c r="BF1161" s="619"/>
      <c r="BG1161" s="620"/>
      <c r="BH1161" s="492"/>
      <c r="BI1161" s="530"/>
      <c r="BJ1161" s="475"/>
      <c r="BK1161" s="475"/>
    </row>
    <row r="1162" spans="1:63" s="224" customFormat="1" x14ac:dyDescent="0.25">
      <c r="A1162" s="564"/>
      <c r="B1162" s="567"/>
      <c r="C1162" s="595"/>
      <c r="D1162" s="475"/>
      <c r="E1162" s="475"/>
      <c r="F1162" s="636"/>
      <c r="G1162" s="561"/>
      <c r="H1162" s="561"/>
      <c r="I1162" s="482"/>
      <c r="J1162" s="346"/>
      <c r="K1162" s="347"/>
      <c r="L1162" s="595"/>
      <c r="M1162" s="595"/>
      <c r="N1162" s="622"/>
      <c r="O1162" s="477"/>
      <c r="P1162" s="477"/>
      <c r="Q1162" s="477"/>
      <c r="R1162" s="595"/>
      <c r="S1162" s="348"/>
      <c r="T1162" s="348">
        <f>IFERROR(VLOOKUP($S1162,TABLAS!$A$10:$B$14,2,FALSE),0)</f>
        <v>0</v>
      </c>
      <c r="U1162" s="477"/>
      <c r="V1162" s="524"/>
      <c r="W1162" s="524"/>
      <c r="X1162" s="526"/>
      <c r="Y1162" s="349"/>
      <c r="Z1162" s="349"/>
      <c r="AA1162" s="349"/>
      <c r="AB1162" s="349"/>
      <c r="AC1162" s="349"/>
      <c r="AD1162" s="349"/>
      <c r="AE1162" s="349"/>
      <c r="AF1162" s="349"/>
      <c r="AG1162" s="349"/>
      <c r="AH1162" s="349"/>
      <c r="AI1162" s="349"/>
      <c r="AJ1162" s="349"/>
      <c r="AK1162" s="349"/>
      <c r="AL1162" s="349" t="str">
        <f>IFERROR(VLOOKUP(AB1162,CONTROLES!$A$5:$Y$297,2,FALSE),"")</f>
        <v/>
      </c>
      <c r="AM1162" s="349"/>
      <c r="AN1162" s="349"/>
      <c r="AO1162" s="350" t="str">
        <f>IFERROR(VLOOKUP(Y1162,CONTROLES!$A$6:$Y$25,24,FALSE),"")</f>
        <v/>
      </c>
      <c r="AP1162" s="350" t="str">
        <f>IFERROR(VLOOKUP(Z1162,CONTROLES!$A$6:$Y$25,24,FALSE),"")</f>
        <v/>
      </c>
      <c r="AQ1162" s="350" t="str">
        <f>IFERROR(VLOOKUP(AA1162,CONTROLES!$A$6:$Y$25,24,FALSE),"")</f>
        <v/>
      </c>
      <c r="AR1162" s="350" t="str">
        <f>IFERROR(VLOOKUP(AB1162,CONTROLES!$A$6:$Y$25,24,FALSE),"")</f>
        <v/>
      </c>
      <c r="AS1162" s="349" t="str">
        <f>IFERROR(VLOOKUP(Y1162,CONTROLES!$A$6:$Y$25,5,FALSE),"")</f>
        <v/>
      </c>
      <c r="AT1162" s="349" t="str">
        <f>IFERROR(VLOOKUP(Z1162,CONTROLES!$A$6:$Y$25,5,FALSE),"")</f>
        <v/>
      </c>
      <c r="AU1162" s="349" t="str">
        <f>IFERROR(VLOOKUP(AA1162,CONTROLES!$A$6:$Y$25,5,FALSE),"")</f>
        <v/>
      </c>
      <c r="AV1162" s="349" t="str">
        <f>IFERROR(VLOOKUP(AB1162,CONTROLES!$A$6:$Y$25,5,FALSE),"")</f>
        <v/>
      </c>
      <c r="AW1162" s="351">
        <f t="shared" si="339"/>
        <v>0</v>
      </c>
      <c r="AX1162" s="351">
        <f t="shared" si="339"/>
        <v>0</v>
      </c>
      <c r="AY1162" s="551"/>
      <c r="AZ1162" s="460"/>
      <c r="BA1162" s="552"/>
      <c r="BB1162" s="458"/>
      <c r="BC1162" s="460"/>
      <c r="BD1162" s="462"/>
      <c r="BE1162" s="526"/>
      <c r="BF1162" s="630"/>
      <c r="BG1162" s="620"/>
      <c r="BH1162" s="554"/>
      <c r="BI1162" s="530"/>
      <c r="BJ1162" s="475"/>
      <c r="BK1162" s="475"/>
    </row>
    <row r="1163" spans="1:63" s="224" customFormat="1" ht="26.4" x14ac:dyDescent="0.25">
      <c r="A1163" s="564">
        <f>A1156+1</f>
        <v>165</v>
      </c>
      <c r="B1163" s="565" t="s">
        <v>1276</v>
      </c>
      <c r="C1163" s="595" t="s">
        <v>1253</v>
      </c>
      <c r="D1163" s="475" t="s">
        <v>1277</v>
      </c>
      <c r="E1163" s="475" t="s">
        <v>1278</v>
      </c>
      <c r="F1163" s="636" t="s">
        <v>132</v>
      </c>
      <c r="G1163" s="466" t="s">
        <v>133</v>
      </c>
      <c r="H1163" s="466" t="s">
        <v>134</v>
      </c>
      <c r="I1163" s="476" t="s">
        <v>1279</v>
      </c>
      <c r="J1163" s="346">
        <v>1</v>
      </c>
      <c r="K1163" s="347" t="s">
        <v>1280</v>
      </c>
      <c r="L1163" s="595" t="s">
        <v>1281</v>
      </c>
      <c r="M1163" s="595" t="s">
        <v>160</v>
      </c>
      <c r="N1163" s="622" t="s">
        <v>226</v>
      </c>
      <c r="O1163" s="477" t="s">
        <v>635</v>
      </c>
      <c r="P1163" s="477" t="s">
        <v>1259</v>
      </c>
      <c r="Q1163" s="477" t="s">
        <v>747</v>
      </c>
      <c r="R1163" s="595" t="s">
        <v>297</v>
      </c>
      <c r="S1163" s="348" t="s">
        <v>164</v>
      </c>
      <c r="T1163" s="348">
        <f>IFERROR(VLOOKUP($S1163,TABLAS!$A$10:$B$14,2,FALSE),0)</f>
        <v>1</v>
      </c>
      <c r="U1163" s="477" t="s">
        <v>145</v>
      </c>
      <c r="V1163" s="524">
        <f>IFERROR(VLOOKUP($U1163,TABLAS!$A$2:$B$6,2,FALSE),0)</f>
        <v>3</v>
      </c>
      <c r="W1163" s="524" t="str">
        <f>MAX($T1163:$T1169)&amp;V1163</f>
        <v>13</v>
      </c>
      <c r="X1163" s="526" t="str">
        <f>IF(OR(W1163="11",W1163="12",W1163="21",W1163="22",W1163="31"),"BAJO",IF(OR(W1163="13",W1163="23",W1163="32",W1163="41"),"LEVE",IF(OR(W1163="14",W1163="15",W1163="24",W1163="33",W1163="43",W1163="42",W1163="52",W1163="51"),"MODERADO",IF(OR(W1163="25",W1163="34",W1163="35",W1163="44",W1163="45",W1163="53",W1163="54",W1163="55"),"IMPORTANTE"))))</f>
        <v>LEVE</v>
      </c>
      <c r="Y1163" s="349">
        <v>128</v>
      </c>
      <c r="Z1163" s="349">
        <v>127</v>
      </c>
      <c r="AA1163" s="349"/>
      <c r="AB1163" s="349"/>
      <c r="AC1163" s="349"/>
      <c r="AD1163" s="349"/>
      <c r="AE1163" s="349"/>
      <c r="AF1163" s="349"/>
      <c r="AG1163" s="349"/>
      <c r="AH1163" s="349"/>
      <c r="AI1163" s="349"/>
      <c r="AJ1163" s="349"/>
      <c r="AK1163" s="349"/>
      <c r="AL1163" s="349" t="str">
        <f>IFERROR(VLOOKUP(AB1163,CONTROLES!$A$5:$Y$297,2,FALSE),"")</f>
        <v/>
      </c>
      <c r="AM1163" s="349"/>
      <c r="AN1163" s="349"/>
      <c r="AO1163" s="350" t="str">
        <f>IFERROR(VLOOKUP(Y1163,CONTROLES!$A$6:$Y$25,24,FALSE),"")</f>
        <v/>
      </c>
      <c r="AP1163" s="350" t="str">
        <f>IFERROR(VLOOKUP(Z1163,CONTROLES!$A$6:$Y$25,24,FALSE),"")</f>
        <v/>
      </c>
      <c r="AQ1163" s="350" t="str">
        <f>IFERROR(VLOOKUP(AA1163,CONTROLES!$A$6:$Y$25,24,FALSE),"")</f>
        <v/>
      </c>
      <c r="AR1163" s="350" t="str">
        <f>IFERROR(VLOOKUP(AB1163,CONTROLES!$A$6:$Y$25,24,FALSE),"")</f>
        <v/>
      </c>
      <c r="AS1163" s="349" t="str">
        <f>IFERROR(VLOOKUP(Y1163,CONTROLES!$A$6:$Y$25,5,FALSE),"")</f>
        <v/>
      </c>
      <c r="AT1163" s="349" t="str">
        <f>IFERROR(VLOOKUP(Z1163,CONTROLES!$A$6:$Y$25,5,FALSE),"")</f>
        <v/>
      </c>
      <c r="AU1163" s="349" t="str">
        <f>IFERROR(VLOOKUP(AA1163,CONTROLES!$A$6:$Y$25,5,FALSE),"")</f>
        <v/>
      </c>
      <c r="AV1163" s="349" t="str">
        <f>IFERROR(VLOOKUP(AB1163,CONTROLES!$A$6:$Y$25,5,FALSE),"")</f>
        <v/>
      </c>
      <c r="AW1163" s="351">
        <f t="shared" si="339"/>
        <v>0</v>
      </c>
      <c r="AX1163" s="351">
        <f t="shared" si="339"/>
        <v>0</v>
      </c>
      <c r="AY1163" s="528" t="str">
        <f>IF(MAX(AX1163:AX1169)&gt;MAX(BF1163:BF1169),"Consecuencia",IF(MAX(AX1163:AX1169)&gt;MAX(BF1163:BF1169),"Probabilidad",""))</f>
        <v/>
      </c>
      <c r="AZ1163" s="460">
        <f>IF(AY1163="Probabilidad",MAX(BF1163:BF1169),MAX(AX1163:AX1169))</f>
        <v>0</v>
      </c>
      <c r="BA1163" s="456" t="str" cm="1">
        <f t="array" ref="BA1163">IF(OR(AY1163="Consecuencia",AY1163="Probabilidad"),IF(AZ1163&lt;CONTROLES!$AA$16:$AB$16,IF(AND(AZ1163&gt;=CONTROLES!$AA$15,AZ1163&lt;CONTROLES!$AB$15),CONTROLES!$AC$15,IF(AND(AZ1163&gt;=CONTROLES!$AA$14,AZ1163&lt;CONTROLES!$AB$14),CONTROLES!$AC$14,IF(AND(AZ1163&gt;=CONTROLES!$AA$13,AZ1163&lt;CONTROLES!$AB$13),CONTROLES!$AC$13,IF(AND(AZ1163&gt;=CONTROLES!$AA$12,AZ1163&lt;=CONTROLES!$AB$12),CONTROLES!$AC$12))))),"")</f>
        <v/>
      </c>
      <c r="BB1163" s="458" t="s">
        <v>144</v>
      </c>
      <c r="BC1163" s="460">
        <f>VLOOKUP(BB1163,TABLAS!$A$10:$B$14,2,FALSE)</f>
        <v>5</v>
      </c>
      <c r="BD1163" s="462" t="s">
        <v>211</v>
      </c>
      <c r="BE1163" s="526">
        <f>VLOOKUP(BD1163,TABLAS!$A$2:$B$6,2,FALSE)</f>
        <v>2</v>
      </c>
      <c r="BF1163" s="618" t="str">
        <f>BC1163&amp;BE1163</f>
        <v>52</v>
      </c>
      <c r="BG1163" s="620" t="str">
        <f>IF(OR(BF1163="11",BF1163="12",BF1163="21",BF1163="22",BF1163="31"),"BAJO",IF(OR(BF1163="13",BF1163="23",BF1163="32",BF1163="41"),"LEVE",IF(OR(BF1163="14",BF1163="15",BF1163="24",BF1163="33",BF1163="43",BF1163="42",BF1163="52",BF1163="51"),"MODERADO",IF(OR(BF1163="25",BF1163="34",BF1163="35",BF1163="44",BF1163="45",BF1163="53",BF1163="54",BF1163="55"),"IMPORTANTE",""))))</f>
        <v>MODERADO</v>
      </c>
      <c r="BH1163" s="491" t="s">
        <v>148</v>
      </c>
      <c r="BI1163" s="530" t="s">
        <v>189</v>
      </c>
      <c r="BJ1163" s="475" t="str">
        <f>IF(BH1163="SI","NO","SI")</f>
        <v>NO</v>
      </c>
      <c r="BK1163" s="475"/>
    </row>
    <row r="1164" spans="1:63" s="224" customFormat="1" x14ac:dyDescent="0.25">
      <c r="A1164" s="564"/>
      <c r="B1164" s="566"/>
      <c r="C1164" s="595"/>
      <c r="D1164" s="475"/>
      <c r="E1164" s="475"/>
      <c r="F1164" s="636"/>
      <c r="G1164" s="467"/>
      <c r="H1164" s="467"/>
      <c r="I1164" s="481"/>
      <c r="J1164" s="346">
        <v>2</v>
      </c>
      <c r="K1164" s="347" t="s">
        <v>1282</v>
      </c>
      <c r="L1164" s="595"/>
      <c r="M1164" s="595"/>
      <c r="N1164" s="622"/>
      <c r="O1164" s="477"/>
      <c r="P1164" s="477"/>
      <c r="Q1164" s="477"/>
      <c r="R1164" s="595"/>
      <c r="S1164" s="348" t="s">
        <v>164</v>
      </c>
      <c r="T1164" s="348">
        <f>IFERROR(VLOOKUP($S1164,TABLAS!$A$10:$B$14,2,FALSE),0)</f>
        <v>1</v>
      </c>
      <c r="U1164" s="477"/>
      <c r="V1164" s="524"/>
      <c r="W1164" s="524"/>
      <c r="X1164" s="526"/>
      <c r="Y1164" s="349">
        <v>3</v>
      </c>
      <c r="Z1164" s="349"/>
      <c r="AA1164" s="349"/>
      <c r="AB1164" s="349"/>
      <c r="AC1164" s="349"/>
      <c r="AD1164" s="349"/>
      <c r="AE1164" s="349"/>
      <c r="AF1164" s="349"/>
      <c r="AG1164" s="349"/>
      <c r="AH1164" s="349"/>
      <c r="AI1164" s="349"/>
      <c r="AJ1164" s="349"/>
      <c r="AK1164" s="349"/>
      <c r="AL1164" s="349" t="str">
        <f>IFERROR(VLOOKUP(AB1164,CONTROLES!$A$5:$Y$297,2,FALSE),"")</f>
        <v/>
      </c>
      <c r="AM1164" s="349"/>
      <c r="AN1164" s="349"/>
      <c r="AO1164" s="350">
        <f>IFERROR(VLOOKUP(Y1164,CONTROLES!$A$6:$Y$25,24,FALSE),"")</f>
        <v>0.78</v>
      </c>
      <c r="AP1164" s="350" t="str">
        <f>IFERROR(VLOOKUP(Z1164,CONTROLES!$A$6:$Y$25,24,FALSE),"")</f>
        <v/>
      </c>
      <c r="AQ1164" s="350" t="str">
        <f>IFERROR(VLOOKUP(AA1164,CONTROLES!$A$6:$Y$25,24,FALSE),"")</f>
        <v/>
      </c>
      <c r="AR1164" s="350" t="str">
        <f>IFERROR(VLOOKUP(AB1164,CONTROLES!$A$6:$Y$25,24,FALSE),"")</f>
        <v/>
      </c>
      <c r="AS1164" s="349" t="str">
        <f>IFERROR(VLOOKUP(Y1164,CONTROLES!$A$6:$Y$25,5,FALSE),"")</f>
        <v>Probabilidad</v>
      </c>
      <c r="AT1164" s="349" t="str">
        <f>IFERROR(VLOOKUP(Z1164,CONTROLES!$A$6:$Y$25,5,FALSE),"")</f>
        <v/>
      </c>
      <c r="AU1164" s="349" t="str">
        <f>IFERROR(VLOOKUP(AA1164,CONTROLES!$A$6:$Y$25,5,FALSE),"")</f>
        <v/>
      </c>
      <c r="AV1164" s="349" t="str">
        <f>IFERROR(VLOOKUP(AB1164,CONTROLES!$A$6:$Y$25,5,FALSE),"")</f>
        <v/>
      </c>
      <c r="AW1164" s="351">
        <f t="shared" si="339"/>
        <v>0.78</v>
      </c>
      <c r="AX1164" s="351">
        <f t="shared" si="339"/>
        <v>0</v>
      </c>
      <c r="AY1164" s="529"/>
      <c r="AZ1164" s="460"/>
      <c r="BA1164" s="457"/>
      <c r="BB1164" s="458"/>
      <c r="BC1164" s="460"/>
      <c r="BD1164" s="462"/>
      <c r="BE1164" s="526"/>
      <c r="BF1164" s="619"/>
      <c r="BG1164" s="620"/>
      <c r="BH1164" s="492"/>
      <c r="BI1164" s="530"/>
      <c r="BJ1164" s="475"/>
      <c r="BK1164" s="475"/>
    </row>
    <row r="1165" spans="1:63" s="224" customFormat="1" x14ac:dyDescent="0.25">
      <c r="A1165" s="564"/>
      <c r="B1165" s="566"/>
      <c r="C1165" s="595"/>
      <c r="D1165" s="475"/>
      <c r="E1165" s="475"/>
      <c r="F1165" s="636"/>
      <c r="G1165" s="467"/>
      <c r="H1165" s="467"/>
      <c r="I1165" s="481"/>
      <c r="J1165" s="346"/>
      <c r="K1165" s="347"/>
      <c r="L1165" s="595"/>
      <c r="M1165" s="595"/>
      <c r="N1165" s="622"/>
      <c r="O1165" s="477"/>
      <c r="P1165" s="477"/>
      <c r="Q1165" s="477"/>
      <c r="R1165" s="595"/>
      <c r="S1165" s="348"/>
      <c r="T1165" s="348">
        <f>IFERROR(VLOOKUP($S1165,TABLAS!$A$10:$B$14,2,FALSE),0)</f>
        <v>0</v>
      </c>
      <c r="U1165" s="477"/>
      <c r="V1165" s="524"/>
      <c r="W1165" s="524"/>
      <c r="X1165" s="526"/>
      <c r="Y1165" s="349"/>
      <c r="Z1165" s="349"/>
      <c r="AA1165" s="349"/>
      <c r="AB1165" s="349"/>
      <c r="AC1165" s="349"/>
      <c r="AD1165" s="349"/>
      <c r="AE1165" s="349"/>
      <c r="AF1165" s="349"/>
      <c r="AG1165" s="349"/>
      <c r="AH1165" s="349"/>
      <c r="AI1165" s="349"/>
      <c r="AJ1165" s="349"/>
      <c r="AK1165" s="349"/>
      <c r="AL1165" s="349" t="str">
        <f>IFERROR(VLOOKUP(AB1165,CONTROLES!$A$5:$Y$297,2,FALSE),"")</f>
        <v/>
      </c>
      <c r="AM1165" s="349"/>
      <c r="AN1165" s="349"/>
      <c r="AO1165" s="350" t="str">
        <f>IFERROR(VLOOKUP(Y1165,CONTROLES!$A$6:$Y$25,24,FALSE),"")</f>
        <v/>
      </c>
      <c r="AP1165" s="350" t="str">
        <f>IFERROR(VLOOKUP(Z1165,CONTROLES!$A$6:$Y$25,24,FALSE),"")</f>
        <v/>
      </c>
      <c r="AQ1165" s="350" t="str">
        <f>IFERROR(VLOOKUP(AA1165,CONTROLES!$A$6:$Y$25,24,FALSE),"")</f>
        <v/>
      </c>
      <c r="AR1165" s="350" t="str">
        <f>IFERROR(VLOOKUP(AB1165,CONTROLES!$A$6:$Y$25,24,FALSE),"")</f>
        <v/>
      </c>
      <c r="AS1165" s="349" t="str">
        <f>IFERROR(VLOOKUP(Y1165,CONTROLES!$A$6:$Y$25,5,FALSE),"")</f>
        <v/>
      </c>
      <c r="AT1165" s="349" t="str">
        <f>IFERROR(VLOOKUP(Z1165,CONTROLES!$A$6:$Y$25,5,FALSE),"")</f>
        <v/>
      </c>
      <c r="AU1165" s="349" t="str">
        <f>IFERROR(VLOOKUP(AA1165,CONTROLES!$A$6:$Y$25,5,FALSE),"")</f>
        <v/>
      </c>
      <c r="AV1165" s="349" t="str">
        <f>IFERROR(VLOOKUP(AB1165,CONTROLES!$A$6:$Y$25,5,FALSE),"")</f>
        <v/>
      </c>
      <c r="AW1165" s="351">
        <f t="shared" si="339"/>
        <v>0</v>
      </c>
      <c r="AX1165" s="351">
        <f t="shared" si="339"/>
        <v>0</v>
      </c>
      <c r="AY1165" s="529"/>
      <c r="AZ1165" s="460"/>
      <c r="BA1165" s="457"/>
      <c r="BB1165" s="458"/>
      <c r="BC1165" s="460"/>
      <c r="BD1165" s="462"/>
      <c r="BE1165" s="526"/>
      <c r="BF1165" s="619"/>
      <c r="BG1165" s="620"/>
      <c r="BH1165" s="492"/>
      <c r="BI1165" s="530"/>
      <c r="BJ1165" s="475"/>
      <c r="BK1165" s="475"/>
    </row>
    <row r="1166" spans="1:63" s="224" customFormat="1" x14ac:dyDescent="0.25">
      <c r="A1166" s="564"/>
      <c r="B1166" s="566"/>
      <c r="C1166" s="595"/>
      <c r="D1166" s="475"/>
      <c r="E1166" s="475"/>
      <c r="F1166" s="636"/>
      <c r="G1166" s="467"/>
      <c r="H1166" s="467"/>
      <c r="I1166" s="481"/>
      <c r="J1166" s="346"/>
      <c r="K1166" s="347"/>
      <c r="L1166" s="595"/>
      <c r="M1166" s="595"/>
      <c r="N1166" s="622"/>
      <c r="O1166" s="477"/>
      <c r="P1166" s="477"/>
      <c r="Q1166" s="477"/>
      <c r="R1166" s="595"/>
      <c r="S1166" s="348"/>
      <c r="T1166" s="348">
        <f>IFERROR(VLOOKUP($S1166,TABLAS!$A$10:$B$14,2,FALSE),0)</f>
        <v>0</v>
      </c>
      <c r="U1166" s="477"/>
      <c r="V1166" s="524"/>
      <c r="W1166" s="524"/>
      <c r="X1166" s="526"/>
      <c r="Y1166" s="349"/>
      <c r="Z1166" s="349"/>
      <c r="AA1166" s="349"/>
      <c r="AB1166" s="349"/>
      <c r="AC1166" s="349"/>
      <c r="AD1166" s="349"/>
      <c r="AE1166" s="349"/>
      <c r="AF1166" s="349"/>
      <c r="AG1166" s="349"/>
      <c r="AH1166" s="349"/>
      <c r="AI1166" s="349"/>
      <c r="AJ1166" s="349"/>
      <c r="AK1166" s="349"/>
      <c r="AL1166" s="349" t="str">
        <f>IFERROR(VLOOKUP(AB1166,CONTROLES!$A$5:$Y$297,2,FALSE),"")</f>
        <v/>
      </c>
      <c r="AM1166" s="349"/>
      <c r="AN1166" s="349"/>
      <c r="AO1166" s="350" t="str">
        <f>IFERROR(VLOOKUP(Y1166,CONTROLES!$A$6:$Y$25,24,FALSE),"")</f>
        <v/>
      </c>
      <c r="AP1166" s="350" t="str">
        <f>IFERROR(VLOOKUP(Z1166,CONTROLES!$A$6:$Y$25,24,FALSE),"")</f>
        <v/>
      </c>
      <c r="AQ1166" s="350" t="str">
        <f>IFERROR(VLOOKUP(AA1166,CONTROLES!$A$6:$Y$25,24,FALSE),"")</f>
        <v/>
      </c>
      <c r="AR1166" s="350" t="str">
        <f>IFERROR(VLOOKUP(AB1166,CONTROLES!$A$6:$Y$25,24,FALSE),"")</f>
        <v/>
      </c>
      <c r="AS1166" s="349" t="str">
        <f>IFERROR(VLOOKUP(Y1166,CONTROLES!$A$6:$Y$25,5,FALSE),"")</f>
        <v/>
      </c>
      <c r="AT1166" s="349" t="str">
        <f>IFERROR(VLOOKUP(Z1166,CONTROLES!$A$6:$Y$25,5,FALSE),"")</f>
        <v/>
      </c>
      <c r="AU1166" s="349" t="str">
        <f>IFERROR(VLOOKUP(AA1166,CONTROLES!$A$6:$Y$25,5,FALSE),"")</f>
        <v/>
      </c>
      <c r="AV1166" s="349" t="str">
        <f>IFERROR(VLOOKUP(AB1166,CONTROLES!$A$6:$Y$25,5,FALSE),"")</f>
        <v/>
      </c>
      <c r="AW1166" s="351">
        <f t="shared" si="339"/>
        <v>0</v>
      </c>
      <c r="AX1166" s="351">
        <f t="shared" si="339"/>
        <v>0</v>
      </c>
      <c r="AY1166" s="529"/>
      <c r="AZ1166" s="460"/>
      <c r="BA1166" s="457"/>
      <c r="BB1166" s="458"/>
      <c r="BC1166" s="460"/>
      <c r="BD1166" s="462"/>
      <c r="BE1166" s="526"/>
      <c r="BF1166" s="619"/>
      <c r="BG1166" s="620"/>
      <c r="BH1166" s="492"/>
      <c r="BI1166" s="530"/>
      <c r="BJ1166" s="475"/>
      <c r="BK1166" s="475"/>
    </row>
    <row r="1167" spans="1:63" s="224" customFormat="1" x14ac:dyDescent="0.25">
      <c r="A1167" s="564"/>
      <c r="B1167" s="566"/>
      <c r="C1167" s="595"/>
      <c r="D1167" s="475"/>
      <c r="E1167" s="475"/>
      <c r="F1167" s="636"/>
      <c r="G1167" s="467"/>
      <c r="H1167" s="467"/>
      <c r="I1167" s="481"/>
      <c r="J1167" s="346"/>
      <c r="K1167" s="347"/>
      <c r="L1167" s="595"/>
      <c r="M1167" s="595"/>
      <c r="N1167" s="622"/>
      <c r="O1167" s="477"/>
      <c r="P1167" s="477"/>
      <c r="Q1167" s="477"/>
      <c r="R1167" s="595"/>
      <c r="S1167" s="348"/>
      <c r="T1167" s="348">
        <f>IFERROR(VLOOKUP($S1167,TABLAS!$A$10:$B$14,2,FALSE),0)</f>
        <v>0</v>
      </c>
      <c r="U1167" s="477"/>
      <c r="V1167" s="524"/>
      <c r="W1167" s="524"/>
      <c r="X1167" s="526"/>
      <c r="Y1167" s="349"/>
      <c r="Z1167" s="349"/>
      <c r="AA1167" s="349"/>
      <c r="AB1167" s="349"/>
      <c r="AC1167" s="349"/>
      <c r="AD1167" s="349"/>
      <c r="AE1167" s="349"/>
      <c r="AF1167" s="349"/>
      <c r="AG1167" s="349"/>
      <c r="AH1167" s="349"/>
      <c r="AI1167" s="349"/>
      <c r="AJ1167" s="349"/>
      <c r="AK1167" s="349"/>
      <c r="AL1167" s="349" t="str">
        <f>IFERROR(VLOOKUP(AB1167,CONTROLES!$A$5:$Y$297,2,FALSE),"")</f>
        <v/>
      </c>
      <c r="AM1167" s="349"/>
      <c r="AN1167" s="349"/>
      <c r="AO1167" s="350" t="str">
        <f>IFERROR(VLOOKUP(Y1167,CONTROLES!$A$6:$Y$25,24,FALSE),"")</f>
        <v/>
      </c>
      <c r="AP1167" s="350" t="str">
        <f>IFERROR(VLOOKUP(Z1167,CONTROLES!$A$6:$Y$25,24,FALSE),"")</f>
        <v/>
      </c>
      <c r="AQ1167" s="350" t="str">
        <f>IFERROR(VLOOKUP(AA1167,CONTROLES!$A$6:$Y$25,24,FALSE),"")</f>
        <v/>
      </c>
      <c r="AR1167" s="350" t="str">
        <f>IFERROR(VLOOKUP(AB1167,CONTROLES!$A$6:$Y$25,24,FALSE),"")</f>
        <v/>
      </c>
      <c r="AS1167" s="349" t="str">
        <f>IFERROR(VLOOKUP(Y1167,CONTROLES!$A$6:$Y$25,5,FALSE),"")</f>
        <v/>
      </c>
      <c r="AT1167" s="349" t="str">
        <f>IFERROR(VLOOKUP(Z1167,CONTROLES!$A$6:$Y$25,5,FALSE),"")</f>
        <v/>
      </c>
      <c r="AU1167" s="349" t="str">
        <f>IFERROR(VLOOKUP(AA1167,CONTROLES!$A$6:$Y$25,5,FALSE),"")</f>
        <v/>
      </c>
      <c r="AV1167" s="349" t="str">
        <f>IFERROR(VLOOKUP(AB1167,CONTROLES!$A$6:$Y$25,5,FALSE),"")</f>
        <v/>
      </c>
      <c r="AW1167" s="351">
        <f t="shared" si="339"/>
        <v>0</v>
      </c>
      <c r="AX1167" s="351">
        <f t="shared" si="339"/>
        <v>0</v>
      </c>
      <c r="AY1167" s="529"/>
      <c r="AZ1167" s="460"/>
      <c r="BA1167" s="457"/>
      <c r="BB1167" s="458"/>
      <c r="BC1167" s="460"/>
      <c r="BD1167" s="462"/>
      <c r="BE1167" s="526"/>
      <c r="BF1167" s="619"/>
      <c r="BG1167" s="620"/>
      <c r="BH1167" s="492"/>
      <c r="BI1167" s="530"/>
      <c r="BJ1167" s="475"/>
      <c r="BK1167" s="475"/>
    </row>
    <row r="1168" spans="1:63" s="224" customFormat="1" x14ac:dyDescent="0.25">
      <c r="A1168" s="564"/>
      <c r="B1168" s="566"/>
      <c r="C1168" s="595"/>
      <c r="D1168" s="475"/>
      <c r="E1168" s="475"/>
      <c r="F1168" s="636"/>
      <c r="G1168" s="467"/>
      <c r="H1168" s="467"/>
      <c r="I1168" s="481"/>
      <c r="J1168" s="346"/>
      <c r="K1168" s="347"/>
      <c r="L1168" s="595"/>
      <c r="M1168" s="595"/>
      <c r="N1168" s="622"/>
      <c r="O1168" s="477"/>
      <c r="P1168" s="477"/>
      <c r="Q1168" s="477"/>
      <c r="R1168" s="595"/>
      <c r="S1168" s="348"/>
      <c r="T1168" s="348">
        <f>IFERROR(VLOOKUP($S1168,TABLAS!$A$10:$B$14,2,FALSE),0)</f>
        <v>0</v>
      </c>
      <c r="U1168" s="477"/>
      <c r="V1168" s="524"/>
      <c r="W1168" s="524"/>
      <c r="X1168" s="526"/>
      <c r="Y1168" s="349"/>
      <c r="Z1168" s="349"/>
      <c r="AA1168" s="349"/>
      <c r="AB1168" s="349"/>
      <c r="AC1168" s="349"/>
      <c r="AD1168" s="349"/>
      <c r="AE1168" s="349"/>
      <c r="AF1168" s="349"/>
      <c r="AG1168" s="349"/>
      <c r="AH1168" s="349"/>
      <c r="AI1168" s="349"/>
      <c r="AJ1168" s="349"/>
      <c r="AK1168" s="349"/>
      <c r="AL1168" s="349" t="str">
        <f>IFERROR(VLOOKUP(AB1168,CONTROLES!$A$5:$Y$297,2,FALSE),"")</f>
        <v/>
      </c>
      <c r="AM1168" s="349"/>
      <c r="AN1168" s="349"/>
      <c r="AO1168" s="350" t="str">
        <f>IFERROR(VLOOKUP(Y1168,CONTROLES!$A$6:$Y$25,24,FALSE),"")</f>
        <v/>
      </c>
      <c r="AP1168" s="350" t="str">
        <f>IFERROR(VLOOKUP(Z1168,CONTROLES!$A$6:$Y$25,24,FALSE),"")</f>
        <v/>
      </c>
      <c r="AQ1168" s="350" t="str">
        <f>IFERROR(VLOOKUP(AA1168,CONTROLES!$A$6:$Y$25,24,FALSE),"")</f>
        <v/>
      </c>
      <c r="AR1168" s="350" t="str">
        <f>IFERROR(VLOOKUP(AB1168,CONTROLES!$A$6:$Y$25,24,FALSE),"")</f>
        <v/>
      </c>
      <c r="AS1168" s="349" t="str">
        <f>IFERROR(VLOOKUP(Y1168,CONTROLES!$A$6:$Y$25,5,FALSE),"")</f>
        <v/>
      </c>
      <c r="AT1168" s="349" t="str">
        <f>IFERROR(VLOOKUP(Z1168,CONTROLES!$A$6:$Y$25,5,FALSE),"")</f>
        <v/>
      </c>
      <c r="AU1168" s="349" t="str">
        <f>IFERROR(VLOOKUP(AA1168,CONTROLES!$A$6:$Y$25,5,FALSE),"")</f>
        <v/>
      </c>
      <c r="AV1168" s="349" t="str">
        <f>IFERROR(VLOOKUP(AB1168,CONTROLES!$A$6:$Y$25,5,FALSE),"")</f>
        <v/>
      </c>
      <c r="AW1168" s="351">
        <f t="shared" si="339"/>
        <v>0</v>
      </c>
      <c r="AX1168" s="351">
        <f t="shared" si="339"/>
        <v>0</v>
      </c>
      <c r="AY1168" s="529"/>
      <c r="AZ1168" s="460"/>
      <c r="BA1168" s="457"/>
      <c r="BB1168" s="458"/>
      <c r="BC1168" s="460"/>
      <c r="BD1168" s="462"/>
      <c r="BE1168" s="526"/>
      <c r="BF1168" s="619"/>
      <c r="BG1168" s="620"/>
      <c r="BH1168" s="492"/>
      <c r="BI1168" s="530"/>
      <c r="BJ1168" s="475"/>
      <c r="BK1168" s="475"/>
    </row>
    <row r="1169" spans="1:64" s="224" customFormat="1" x14ac:dyDescent="0.25">
      <c r="A1169" s="564"/>
      <c r="B1169" s="567"/>
      <c r="C1169" s="595"/>
      <c r="D1169" s="475"/>
      <c r="E1169" s="475"/>
      <c r="F1169" s="636"/>
      <c r="G1169" s="561"/>
      <c r="H1169" s="561"/>
      <c r="I1169" s="482"/>
      <c r="J1169" s="346"/>
      <c r="K1169" s="347"/>
      <c r="L1169" s="595"/>
      <c r="M1169" s="595"/>
      <c r="N1169" s="622"/>
      <c r="O1169" s="477"/>
      <c r="P1169" s="477"/>
      <c r="Q1169" s="477"/>
      <c r="R1169" s="595"/>
      <c r="S1169" s="348"/>
      <c r="T1169" s="348">
        <f>IFERROR(VLOOKUP($S1169,TABLAS!$A$10:$B$14,2,FALSE),0)</f>
        <v>0</v>
      </c>
      <c r="U1169" s="477"/>
      <c r="V1169" s="524"/>
      <c r="W1169" s="524"/>
      <c r="X1169" s="526"/>
      <c r="Y1169" s="349"/>
      <c r="Z1169" s="349"/>
      <c r="AA1169" s="349"/>
      <c r="AB1169" s="349"/>
      <c r="AC1169" s="349"/>
      <c r="AD1169" s="349"/>
      <c r="AE1169" s="349"/>
      <c r="AF1169" s="349"/>
      <c r="AG1169" s="349"/>
      <c r="AH1169" s="349"/>
      <c r="AI1169" s="349"/>
      <c r="AJ1169" s="349"/>
      <c r="AK1169" s="349"/>
      <c r="AL1169" s="349" t="str">
        <f>IFERROR(VLOOKUP(AB1169,CONTROLES!$A$5:$Y$297,2,FALSE),"")</f>
        <v/>
      </c>
      <c r="AM1169" s="349"/>
      <c r="AN1169" s="349"/>
      <c r="AO1169" s="350" t="str">
        <f>IFERROR(VLOOKUP(Y1169,CONTROLES!$A$6:$Y$25,24,FALSE),"")</f>
        <v/>
      </c>
      <c r="AP1169" s="350" t="str">
        <f>IFERROR(VLOOKUP(Z1169,CONTROLES!$A$6:$Y$25,24,FALSE),"")</f>
        <v/>
      </c>
      <c r="AQ1169" s="350" t="str">
        <f>IFERROR(VLOOKUP(AA1169,CONTROLES!$A$6:$Y$25,24,FALSE),"")</f>
        <v/>
      </c>
      <c r="AR1169" s="350" t="str">
        <f>IFERROR(VLOOKUP(AB1169,CONTROLES!$A$6:$Y$25,24,FALSE),"")</f>
        <v/>
      </c>
      <c r="AS1169" s="349" t="str">
        <f>IFERROR(VLOOKUP(Y1169,CONTROLES!$A$6:$Y$25,5,FALSE),"")</f>
        <v/>
      </c>
      <c r="AT1169" s="349" t="str">
        <f>IFERROR(VLOOKUP(Z1169,CONTROLES!$A$6:$Y$25,5,FALSE),"")</f>
        <v/>
      </c>
      <c r="AU1169" s="349" t="str">
        <f>IFERROR(VLOOKUP(AA1169,CONTROLES!$A$6:$Y$25,5,FALSE),"")</f>
        <v/>
      </c>
      <c r="AV1169" s="349" t="str">
        <f>IFERROR(VLOOKUP(AB1169,CONTROLES!$A$6:$Y$25,5,FALSE),"")</f>
        <v/>
      </c>
      <c r="AW1169" s="351">
        <f t="shared" si="339"/>
        <v>0</v>
      </c>
      <c r="AX1169" s="351">
        <f t="shared" si="339"/>
        <v>0</v>
      </c>
      <c r="AY1169" s="551"/>
      <c r="AZ1169" s="460"/>
      <c r="BA1169" s="552"/>
      <c r="BB1169" s="458"/>
      <c r="BC1169" s="460"/>
      <c r="BD1169" s="462"/>
      <c r="BE1169" s="526"/>
      <c r="BF1169" s="630"/>
      <c r="BG1169" s="620"/>
      <c r="BH1169" s="554"/>
      <c r="BI1169" s="530"/>
      <c r="BJ1169" s="475"/>
      <c r="BK1169" s="475"/>
    </row>
    <row r="1170" spans="1:64" s="224" customFormat="1" x14ac:dyDescent="0.25">
      <c r="A1170" s="564">
        <f>A1163+1</f>
        <v>166</v>
      </c>
      <c r="B1170" s="565" t="s">
        <v>1283</v>
      </c>
      <c r="C1170" s="595" t="s">
        <v>1253</v>
      </c>
      <c r="D1170" s="475" t="s">
        <v>1284</v>
      </c>
      <c r="E1170" s="475" t="s">
        <v>1285</v>
      </c>
      <c r="F1170" s="636" t="s">
        <v>132</v>
      </c>
      <c r="G1170" s="466" t="s">
        <v>133</v>
      </c>
      <c r="H1170" s="466" t="s">
        <v>134</v>
      </c>
      <c r="I1170" s="476" t="s">
        <v>1286</v>
      </c>
      <c r="J1170" s="346">
        <v>1</v>
      </c>
      <c r="K1170" s="347" t="s">
        <v>1287</v>
      </c>
      <c r="L1170" s="476" t="s">
        <v>1288</v>
      </c>
      <c r="M1170" s="595" t="s">
        <v>160</v>
      </c>
      <c r="N1170" s="477" t="s">
        <v>226</v>
      </c>
      <c r="O1170" s="477" t="s">
        <v>313</v>
      </c>
      <c r="P1170" s="477" t="s">
        <v>1289</v>
      </c>
      <c r="Q1170" s="477" t="s">
        <v>747</v>
      </c>
      <c r="R1170" s="595" t="s">
        <v>544</v>
      </c>
      <c r="S1170" s="348" t="s">
        <v>155</v>
      </c>
      <c r="T1170" s="348">
        <f>IFERROR(VLOOKUP($S1170,TABLAS!$A$10:$B$14,2,FALSE),0)</f>
        <v>2</v>
      </c>
      <c r="U1170" s="477" t="s">
        <v>211</v>
      </c>
      <c r="V1170" s="524">
        <f>IFERROR(VLOOKUP($U1170,TABLAS!$A$2:$B$6,2,FALSE),0)</f>
        <v>2</v>
      </c>
      <c r="W1170" s="524" t="str">
        <f>MAX($T1170:$T1176)&amp;V1170</f>
        <v>22</v>
      </c>
      <c r="X1170" s="526" t="str">
        <f>IF(OR(W1170="11",W1170="12",W1170="21",W1170="22",W1170="31"),"BAJO",IF(OR(W1170="13",W1170="23",W1170="32",W1170="41"),"LEVE",IF(OR(W1170="14",W1170="15",W1170="24",W1170="33",W1170="43",W1170="42",W1170="52",W1170="51"),"MODERADO",IF(OR(W1170="25",W1170="34",W1170="35",W1170="44",W1170="45",W1170="53",W1170="54",W1170="55"),"IMPORTANTE"))))</f>
        <v>BAJO</v>
      </c>
      <c r="Y1170" s="349">
        <v>126</v>
      </c>
      <c r="Z1170" s="349"/>
      <c r="AA1170" s="349"/>
      <c r="AB1170" s="349"/>
      <c r="AC1170" s="349"/>
      <c r="AD1170" s="349"/>
      <c r="AE1170" s="349"/>
      <c r="AF1170" s="349"/>
      <c r="AG1170" s="349"/>
      <c r="AH1170" s="349"/>
      <c r="AI1170" s="349"/>
      <c r="AJ1170" s="349"/>
      <c r="AK1170" s="349"/>
      <c r="AL1170" s="349" t="str">
        <f>IFERROR(VLOOKUP(AB1170,CONTROLES!$A$5:$Y$297,2,FALSE),"")</f>
        <v/>
      </c>
      <c r="AM1170" s="349"/>
      <c r="AN1170" s="349"/>
      <c r="AO1170" s="350" t="str">
        <f>IFERROR(VLOOKUP(Y1170,CONTROLES!$A$6:$Y$25,24,FALSE),"")</f>
        <v/>
      </c>
      <c r="AP1170" s="350" t="str">
        <f>IFERROR(VLOOKUP(Z1170,CONTROLES!$A$6:$Y$25,24,FALSE),"")</f>
        <v/>
      </c>
      <c r="AQ1170" s="350" t="str">
        <f>IFERROR(VLOOKUP(AA1170,CONTROLES!$A$6:$Y$25,24,FALSE),"")</f>
        <v/>
      </c>
      <c r="AR1170" s="350" t="str">
        <f>IFERROR(VLOOKUP(AB1170,CONTROLES!$A$6:$Y$25,24,FALSE),"")</f>
        <v/>
      </c>
      <c r="AS1170" s="349" t="str">
        <f>IFERROR(VLOOKUP(Y1170,CONTROLES!$A$6:$Y$25,5,FALSE),"")</f>
        <v/>
      </c>
      <c r="AT1170" s="349" t="str">
        <f>IFERROR(VLOOKUP(Z1170,CONTROLES!$A$6:$Y$25,5,FALSE),"")</f>
        <v/>
      </c>
      <c r="AU1170" s="349" t="str">
        <f>IFERROR(VLOOKUP(AA1170,CONTROLES!$A$6:$Y$25,5,FALSE),"")</f>
        <v/>
      </c>
      <c r="AV1170" s="349" t="str">
        <f>IFERROR(VLOOKUP(AB1170,CONTROLES!$A$6:$Y$25,5,FALSE),"")</f>
        <v/>
      </c>
      <c r="AW1170" s="351">
        <f t="shared" si="339"/>
        <v>0</v>
      </c>
      <c r="AX1170" s="351">
        <f t="shared" si="339"/>
        <v>0</v>
      </c>
      <c r="AY1170" s="528" t="str">
        <f>IF(MAX(AX1170:AX1176)&gt;MAX(BF1170:BF1176),"Consecuencia",IF(MAX(AX1170:AX1176)&gt;MAX(BF1170:BF1176),"Probabilidad",""))</f>
        <v/>
      </c>
      <c r="AZ1170" s="460">
        <f>IF(AY1170="Probabilidad",MAX(BF1170:BF1176),MAX(AX1170:AX1176))</f>
        <v>0</v>
      </c>
      <c r="BA1170" s="456" t="str" cm="1">
        <f t="array" ref="BA1170">IF(OR(AY1170="Consecuencia",AY1170="Probabilidad"),IF(AZ1170&lt;CONTROLES!$AA$16:$AB$16,IF(AND(AZ1170&gt;=CONTROLES!$AA$15,AZ1170&lt;CONTROLES!$AB$15),CONTROLES!$AC$15,IF(AND(AZ1170&gt;=CONTROLES!$AA$14,AZ1170&lt;CONTROLES!$AB$14),CONTROLES!$AC$14,IF(AND(AZ1170&gt;=CONTROLES!$AA$13,AZ1170&lt;CONTROLES!$AB$13),CONTROLES!$AC$13,IF(AND(AZ1170&gt;=CONTROLES!$AA$12,AZ1170&lt;=CONTROLES!$AB$12),CONTROLES!$AC$12))))),"")</f>
        <v/>
      </c>
      <c r="BB1170" s="458" t="s">
        <v>144</v>
      </c>
      <c r="BC1170" s="460">
        <f>VLOOKUP(BB1170,TABLAS!$A$10:$B$14,2,FALSE)</f>
        <v>5</v>
      </c>
      <c r="BD1170" s="462" t="s">
        <v>211</v>
      </c>
      <c r="BE1170" s="526">
        <f>VLOOKUP(BD1170,TABLAS!$A$2:$B$6,2,FALSE)</f>
        <v>2</v>
      </c>
      <c r="BF1170" s="618" t="str">
        <f>BC1170&amp;BE1170</f>
        <v>52</v>
      </c>
      <c r="BG1170" s="620" t="str">
        <f>IF(OR(BF1170="11",BF1170="12",BF1170="21",BF1170="22",BF1170="31"),"BAJO",IF(OR(BF1170="13",BF1170="23",BF1170="32",BF1170="41"),"LEVE",IF(OR(BF1170="14",BF1170="15",BF1170="24",BF1170="33",BF1170="43",BF1170="42",BF1170="52",BF1170="51"),"MODERADO",IF(OR(BF1170="25",BF1170="34",BF1170="35",BF1170="44",BF1170="45",BF1170="53",BF1170="54",BF1170="55"),"IMPORTANTE",""))))</f>
        <v>MODERADO</v>
      </c>
      <c r="BH1170" s="491" t="s">
        <v>148</v>
      </c>
      <c r="BI1170" s="530" t="s">
        <v>189</v>
      </c>
      <c r="BJ1170" s="475" t="str">
        <f>IF(BH1170="SI","NO","SI")</f>
        <v>NO</v>
      </c>
      <c r="BK1170" s="475"/>
    </row>
    <row r="1171" spans="1:64" x14ac:dyDescent="0.25">
      <c r="A1171" s="564"/>
      <c r="B1171" s="566"/>
      <c r="C1171" s="595"/>
      <c r="D1171" s="475"/>
      <c r="E1171" s="475"/>
      <c r="F1171" s="636"/>
      <c r="G1171" s="467"/>
      <c r="H1171" s="467"/>
      <c r="I1171" s="481"/>
      <c r="J1171" s="346">
        <v>2</v>
      </c>
      <c r="K1171" s="347" t="s">
        <v>1290</v>
      </c>
      <c r="L1171" s="481"/>
      <c r="M1171" s="595"/>
      <c r="N1171" s="477"/>
      <c r="O1171" s="477"/>
      <c r="P1171" s="477"/>
      <c r="Q1171" s="477"/>
      <c r="R1171" s="595"/>
      <c r="S1171" s="348" t="s">
        <v>155</v>
      </c>
      <c r="T1171" s="348">
        <f>IFERROR(VLOOKUP($S1171,TABLAS!$A$10:$B$14,2,FALSE),0)</f>
        <v>2</v>
      </c>
      <c r="U1171" s="477"/>
      <c r="V1171" s="524"/>
      <c r="W1171" s="524"/>
      <c r="X1171" s="526"/>
      <c r="Y1171" s="349">
        <v>128</v>
      </c>
      <c r="Z1171" s="349"/>
      <c r="AA1171" s="349"/>
      <c r="AB1171" s="349"/>
      <c r="AC1171" s="349"/>
      <c r="AD1171" s="349"/>
      <c r="AE1171" s="349"/>
      <c r="AF1171" s="349"/>
      <c r="AG1171" s="349"/>
      <c r="AH1171" s="349"/>
      <c r="AI1171" s="349"/>
      <c r="AJ1171" s="349"/>
      <c r="AK1171" s="349"/>
      <c r="AL1171" s="349" t="str">
        <f>IFERROR(VLOOKUP(AB1171,CONTROLES!$A$5:$Y$297,2,FALSE),"")</f>
        <v/>
      </c>
      <c r="AM1171" s="349"/>
      <c r="AN1171" s="349"/>
      <c r="AO1171" s="350" t="str">
        <f>IFERROR(VLOOKUP(Y1171,CONTROLES!$A$6:$Y$25,24,FALSE),"")</f>
        <v/>
      </c>
      <c r="AP1171" s="350" t="str">
        <f>IFERROR(VLOOKUP(Z1171,CONTROLES!$A$6:$Y$25,24,FALSE),"")</f>
        <v/>
      </c>
      <c r="AQ1171" s="350" t="str">
        <f>IFERROR(VLOOKUP(AA1171,CONTROLES!$A$6:$Y$25,24,FALSE),"")</f>
        <v/>
      </c>
      <c r="AR1171" s="350" t="str">
        <f>IFERROR(VLOOKUP(AB1171,CONTROLES!$A$6:$Y$25,24,FALSE),"")</f>
        <v/>
      </c>
      <c r="AS1171" s="349" t="str">
        <f>IFERROR(VLOOKUP(Y1171,CONTROLES!$A$6:$Y$25,5,FALSE),"")</f>
        <v/>
      </c>
      <c r="AT1171" s="349" t="str">
        <f>IFERROR(VLOOKUP(Z1171,CONTROLES!$A$6:$Y$25,5,FALSE),"")</f>
        <v/>
      </c>
      <c r="AU1171" s="349" t="str">
        <f>IFERROR(VLOOKUP(AA1171,CONTROLES!$A$6:$Y$25,5,FALSE),"")</f>
        <v/>
      </c>
      <c r="AV1171" s="349" t="str">
        <f>IFERROR(VLOOKUP(AB1171,CONTROLES!$A$6:$Y$25,5,FALSE),"")</f>
        <v/>
      </c>
      <c r="AW1171" s="351">
        <f t="shared" si="339"/>
        <v>0</v>
      </c>
      <c r="AX1171" s="351">
        <f t="shared" si="339"/>
        <v>0</v>
      </c>
      <c r="AY1171" s="529"/>
      <c r="AZ1171" s="460"/>
      <c r="BA1171" s="457"/>
      <c r="BB1171" s="458"/>
      <c r="BC1171" s="460"/>
      <c r="BD1171" s="462"/>
      <c r="BE1171" s="526"/>
      <c r="BF1171" s="619"/>
      <c r="BG1171" s="620"/>
      <c r="BH1171" s="492"/>
      <c r="BI1171" s="530"/>
      <c r="BJ1171" s="475"/>
      <c r="BK1171" s="475"/>
    </row>
    <row r="1172" spans="1:64" x14ac:dyDescent="0.25">
      <c r="A1172" s="564"/>
      <c r="B1172" s="566"/>
      <c r="C1172" s="595"/>
      <c r="D1172" s="475"/>
      <c r="E1172" s="475"/>
      <c r="F1172" s="636"/>
      <c r="G1172" s="467"/>
      <c r="H1172" s="467"/>
      <c r="I1172" s="481"/>
      <c r="J1172" s="346"/>
      <c r="K1172" s="347"/>
      <c r="L1172" s="481"/>
      <c r="M1172" s="595"/>
      <c r="N1172" s="477"/>
      <c r="O1172" s="477"/>
      <c r="P1172" s="477"/>
      <c r="Q1172" s="477"/>
      <c r="R1172" s="595"/>
      <c r="S1172" s="348"/>
      <c r="T1172" s="348">
        <f>IFERROR(VLOOKUP($S1172,TABLAS!$A$10:$B$14,2,FALSE),0)</f>
        <v>0</v>
      </c>
      <c r="U1172" s="477"/>
      <c r="V1172" s="524"/>
      <c r="W1172" s="524"/>
      <c r="X1172" s="526"/>
      <c r="Y1172" s="349"/>
      <c r="Z1172" s="349"/>
      <c r="AA1172" s="349"/>
      <c r="AB1172" s="349"/>
      <c r="AC1172" s="349"/>
      <c r="AD1172" s="349"/>
      <c r="AE1172" s="349"/>
      <c r="AF1172" s="349"/>
      <c r="AG1172" s="349"/>
      <c r="AH1172" s="349"/>
      <c r="AI1172" s="349"/>
      <c r="AJ1172" s="349"/>
      <c r="AK1172" s="349"/>
      <c r="AL1172" s="349" t="str">
        <f>IFERROR(VLOOKUP(AB1172,CONTROLES!$A$5:$Y$297,2,FALSE),"")</f>
        <v/>
      </c>
      <c r="AM1172" s="349"/>
      <c r="AN1172" s="349"/>
      <c r="AO1172" s="350" t="str">
        <f>IFERROR(VLOOKUP(Y1172,CONTROLES!$A$6:$Y$25,24,FALSE),"")</f>
        <v/>
      </c>
      <c r="AP1172" s="350" t="str">
        <f>IFERROR(VLOOKUP(Z1172,CONTROLES!$A$6:$Y$25,24,FALSE),"")</f>
        <v/>
      </c>
      <c r="AQ1172" s="350" t="str">
        <f>IFERROR(VLOOKUP(AA1172,CONTROLES!$A$6:$Y$25,24,FALSE),"")</f>
        <v/>
      </c>
      <c r="AR1172" s="350" t="str">
        <f>IFERROR(VLOOKUP(AB1172,CONTROLES!$A$6:$Y$25,24,FALSE),"")</f>
        <v/>
      </c>
      <c r="AS1172" s="349" t="str">
        <f>IFERROR(VLOOKUP(Y1172,CONTROLES!$A$6:$Y$25,5,FALSE),"")</f>
        <v/>
      </c>
      <c r="AT1172" s="349" t="str">
        <f>IFERROR(VLOOKUP(Z1172,CONTROLES!$A$6:$Y$25,5,FALSE),"")</f>
        <v/>
      </c>
      <c r="AU1172" s="349" t="str">
        <f>IFERROR(VLOOKUP(AA1172,CONTROLES!$A$6:$Y$25,5,FALSE),"")</f>
        <v/>
      </c>
      <c r="AV1172" s="349" t="str">
        <f>IFERROR(VLOOKUP(AB1172,CONTROLES!$A$6:$Y$25,5,FALSE),"")</f>
        <v/>
      </c>
      <c r="AW1172" s="351">
        <f t="shared" si="339"/>
        <v>0</v>
      </c>
      <c r="AX1172" s="351">
        <f t="shared" si="339"/>
        <v>0</v>
      </c>
      <c r="AY1172" s="529"/>
      <c r="AZ1172" s="460"/>
      <c r="BA1172" s="457"/>
      <c r="BB1172" s="458"/>
      <c r="BC1172" s="460"/>
      <c r="BD1172" s="462"/>
      <c r="BE1172" s="526"/>
      <c r="BF1172" s="619"/>
      <c r="BG1172" s="620"/>
      <c r="BH1172" s="492"/>
      <c r="BI1172" s="530"/>
      <c r="BJ1172" s="475"/>
      <c r="BK1172" s="475"/>
    </row>
    <row r="1173" spans="1:64" x14ac:dyDescent="0.25">
      <c r="A1173" s="564"/>
      <c r="B1173" s="566"/>
      <c r="C1173" s="595"/>
      <c r="D1173" s="475"/>
      <c r="E1173" s="475"/>
      <c r="F1173" s="636"/>
      <c r="G1173" s="467"/>
      <c r="H1173" s="467"/>
      <c r="I1173" s="481"/>
      <c r="J1173" s="346"/>
      <c r="K1173" s="347"/>
      <c r="L1173" s="481"/>
      <c r="M1173" s="595"/>
      <c r="N1173" s="477"/>
      <c r="O1173" s="477"/>
      <c r="P1173" s="477"/>
      <c r="Q1173" s="477"/>
      <c r="R1173" s="595"/>
      <c r="S1173" s="348"/>
      <c r="T1173" s="348">
        <f>IFERROR(VLOOKUP($S1173,TABLAS!$A$10:$B$14,2,FALSE),0)</f>
        <v>0</v>
      </c>
      <c r="U1173" s="477"/>
      <c r="V1173" s="524"/>
      <c r="W1173" s="524"/>
      <c r="X1173" s="526"/>
      <c r="Y1173" s="349"/>
      <c r="Z1173" s="349"/>
      <c r="AA1173" s="349"/>
      <c r="AB1173" s="349"/>
      <c r="AC1173" s="349"/>
      <c r="AD1173" s="349"/>
      <c r="AE1173" s="349"/>
      <c r="AF1173" s="349"/>
      <c r="AG1173" s="349"/>
      <c r="AH1173" s="349"/>
      <c r="AI1173" s="349"/>
      <c r="AJ1173" s="349"/>
      <c r="AK1173" s="349"/>
      <c r="AL1173" s="349" t="str">
        <f>IFERROR(VLOOKUP(AB1173,CONTROLES!$A$5:$Y$297,2,FALSE),"")</f>
        <v/>
      </c>
      <c r="AM1173" s="349"/>
      <c r="AN1173" s="349"/>
      <c r="AO1173" s="350" t="str">
        <f>IFERROR(VLOOKUP(Y1173,CONTROLES!$A$6:$Y$25,24,FALSE),"")</f>
        <v/>
      </c>
      <c r="AP1173" s="350" t="str">
        <f>IFERROR(VLOOKUP(Z1173,CONTROLES!$A$6:$Y$25,24,FALSE),"")</f>
        <v/>
      </c>
      <c r="AQ1173" s="350" t="str">
        <f>IFERROR(VLOOKUP(AA1173,CONTROLES!$A$6:$Y$25,24,FALSE),"")</f>
        <v/>
      </c>
      <c r="AR1173" s="350" t="str">
        <f>IFERROR(VLOOKUP(AB1173,CONTROLES!$A$6:$Y$25,24,FALSE),"")</f>
        <v/>
      </c>
      <c r="AS1173" s="349" t="str">
        <f>IFERROR(VLOOKUP(Y1173,CONTROLES!$A$6:$Y$25,5,FALSE),"")</f>
        <v/>
      </c>
      <c r="AT1173" s="349" t="str">
        <f>IFERROR(VLOOKUP(Z1173,CONTROLES!$A$6:$Y$25,5,FALSE),"")</f>
        <v/>
      </c>
      <c r="AU1173" s="349" t="str">
        <f>IFERROR(VLOOKUP(AA1173,CONTROLES!$A$6:$Y$25,5,FALSE),"")</f>
        <v/>
      </c>
      <c r="AV1173" s="349" t="str">
        <f>IFERROR(VLOOKUP(AB1173,CONTROLES!$A$6:$Y$25,5,FALSE),"")</f>
        <v/>
      </c>
      <c r="AW1173" s="351">
        <f t="shared" si="339"/>
        <v>0</v>
      </c>
      <c r="AX1173" s="351">
        <f t="shared" si="339"/>
        <v>0</v>
      </c>
      <c r="AY1173" s="529"/>
      <c r="AZ1173" s="460"/>
      <c r="BA1173" s="457"/>
      <c r="BB1173" s="458"/>
      <c r="BC1173" s="460"/>
      <c r="BD1173" s="462"/>
      <c r="BE1173" s="526"/>
      <c r="BF1173" s="619"/>
      <c r="BG1173" s="620"/>
      <c r="BH1173" s="492"/>
      <c r="BI1173" s="530"/>
      <c r="BJ1173" s="475"/>
      <c r="BK1173" s="475"/>
    </row>
    <row r="1174" spans="1:64" x14ac:dyDescent="0.25">
      <c r="A1174" s="564"/>
      <c r="B1174" s="566"/>
      <c r="C1174" s="595"/>
      <c r="D1174" s="475"/>
      <c r="E1174" s="475"/>
      <c r="F1174" s="636"/>
      <c r="G1174" s="467"/>
      <c r="H1174" s="467"/>
      <c r="I1174" s="481"/>
      <c r="J1174" s="346"/>
      <c r="K1174" s="347"/>
      <c r="L1174" s="481"/>
      <c r="M1174" s="595"/>
      <c r="N1174" s="477"/>
      <c r="O1174" s="477"/>
      <c r="P1174" s="477"/>
      <c r="Q1174" s="477"/>
      <c r="R1174" s="595"/>
      <c r="S1174" s="348"/>
      <c r="T1174" s="348">
        <f>IFERROR(VLOOKUP($S1174,TABLAS!$A$10:$B$14,2,FALSE),0)</f>
        <v>0</v>
      </c>
      <c r="U1174" s="477"/>
      <c r="V1174" s="524"/>
      <c r="W1174" s="524"/>
      <c r="X1174" s="526"/>
      <c r="Y1174" s="349"/>
      <c r="Z1174" s="349"/>
      <c r="AA1174" s="349"/>
      <c r="AB1174" s="349"/>
      <c r="AC1174" s="349"/>
      <c r="AD1174" s="349"/>
      <c r="AE1174" s="349"/>
      <c r="AF1174" s="349"/>
      <c r="AG1174" s="349"/>
      <c r="AH1174" s="349"/>
      <c r="AI1174" s="349"/>
      <c r="AJ1174" s="349"/>
      <c r="AK1174" s="349"/>
      <c r="AL1174" s="349" t="str">
        <f>IFERROR(VLOOKUP(AB1174,CONTROLES!$A$5:$Y$297,2,FALSE),"")</f>
        <v/>
      </c>
      <c r="AM1174" s="349"/>
      <c r="AN1174" s="349"/>
      <c r="AO1174" s="350" t="str">
        <f>IFERROR(VLOOKUP(Y1174,CONTROLES!$A$6:$Y$25,24,FALSE),"")</f>
        <v/>
      </c>
      <c r="AP1174" s="350" t="str">
        <f>IFERROR(VLOOKUP(Z1174,CONTROLES!$A$6:$Y$25,24,FALSE),"")</f>
        <v/>
      </c>
      <c r="AQ1174" s="350" t="str">
        <f>IFERROR(VLOOKUP(AA1174,CONTROLES!$A$6:$Y$25,24,FALSE),"")</f>
        <v/>
      </c>
      <c r="AR1174" s="350" t="str">
        <f>IFERROR(VLOOKUP(AB1174,CONTROLES!$A$6:$Y$25,24,FALSE),"")</f>
        <v/>
      </c>
      <c r="AS1174" s="349" t="str">
        <f>IFERROR(VLOOKUP(Y1174,CONTROLES!$A$6:$Y$25,5,FALSE),"")</f>
        <v/>
      </c>
      <c r="AT1174" s="349" t="str">
        <f>IFERROR(VLOOKUP(Z1174,CONTROLES!$A$6:$Y$25,5,FALSE),"")</f>
        <v/>
      </c>
      <c r="AU1174" s="349" t="str">
        <f>IFERROR(VLOOKUP(AA1174,CONTROLES!$A$6:$Y$25,5,FALSE),"")</f>
        <v/>
      </c>
      <c r="AV1174" s="349" t="str">
        <f>IFERROR(VLOOKUP(AB1174,CONTROLES!$A$6:$Y$25,5,FALSE),"")</f>
        <v/>
      </c>
      <c r="AW1174" s="351">
        <f t="shared" si="339"/>
        <v>0</v>
      </c>
      <c r="AX1174" s="351">
        <f t="shared" si="339"/>
        <v>0</v>
      </c>
      <c r="AY1174" s="529"/>
      <c r="AZ1174" s="460"/>
      <c r="BA1174" s="457"/>
      <c r="BB1174" s="458"/>
      <c r="BC1174" s="460"/>
      <c r="BD1174" s="462"/>
      <c r="BE1174" s="526"/>
      <c r="BF1174" s="619"/>
      <c r="BG1174" s="620"/>
      <c r="BH1174" s="492"/>
      <c r="BI1174" s="530"/>
      <c r="BJ1174" s="475"/>
      <c r="BK1174" s="475"/>
    </row>
    <row r="1175" spans="1:64" x14ac:dyDescent="0.25">
      <c r="A1175" s="564"/>
      <c r="B1175" s="566"/>
      <c r="C1175" s="595"/>
      <c r="D1175" s="475"/>
      <c r="E1175" s="475"/>
      <c r="F1175" s="636"/>
      <c r="G1175" s="467"/>
      <c r="H1175" s="467"/>
      <c r="I1175" s="481"/>
      <c r="J1175" s="346"/>
      <c r="K1175" s="347"/>
      <c r="L1175" s="481"/>
      <c r="M1175" s="595"/>
      <c r="N1175" s="477"/>
      <c r="O1175" s="477"/>
      <c r="P1175" s="477"/>
      <c r="Q1175" s="477"/>
      <c r="R1175" s="595"/>
      <c r="S1175" s="348"/>
      <c r="T1175" s="348">
        <f>IFERROR(VLOOKUP($S1175,TABLAS!$A$10:$B$14,2,FALSE),0)</f>
        <v>0</v>
      </c>
      <c r="U1175" s="477"/>
      <c r="V1175" s="524"/>
      <c r="W1175" s="524"/>
      <c r="X1175" s="526"/>
      <c r="Y1175" s="349"/>
      <c r="Z1175" s="349"/>
      <c r="AA1175" s="349"/>
      <c r="AB1175" s="349"/>
      <c r="AC1175" s="349"/>
      <c r="AD1175" s="349"/>
      <c r="AE1175" s="349"/>
      <c r="AF1175" s="349"/>
      <c r="AG1175" s="349"/>
      <c r="AH1175" s="349"/>
      <c r="AI1175" s="349"/>
      <c r="AJ1175" s="349"/>
      <c r="AK1175" s="349"/>
      <c r="AL1175" s="349" t="str">
        <f>IFERROR(VLOOKUP(AB1175,CONTROLES!$A$5:$Y$297,2,FALSE),"")</f>
        <v/>
      </c>
      <c r="AM1175" s="349"/>
      <c r="AN1175" s="349"/>
      <c r="AO1175" s="350" t="str">
        <f>IFERROR(VLOOKUP(Y1175,CONTROLES!$A$6:$Y$25,24,FALSE),"")</f>
        <v/>
      </c>
      <c r="AP1175" s="350" t="str">
        <f>IFERROR(VLOOKUP(Z1175,CONTROLES!$A$6:$Y$25,24,FALSE),"")</f>
        <v/>
      </c>
      <c r="AQ1175" s="350" t="str">
        <f>IFERROR(VLOOKUP(AA1175,CONTROLES!$A$6:$Y$25,24,FALSE),"")</f>
        <v/>
      </c>
      <c r="AR1175" s="350" t="str">
        <f>IFERROR(VLOOKUP(AB1175,CONTROLES!$A$6:$Y$25,24,FALSE),"")</f>
        <v/>
      </c>
      <c r="AS1175" s="349" t="str">
        <f>IFERROR(VLOOKUP(Y1175,CONTROLES!$A$6:$Y$25,5,FALSE),"")</f>
        <v/>
      </c>
      <c r="AT1175" s="349" t="str">
        <f>IFERROR(VLOOKUP(Z1175,CONTROLES!$A$6:$Y$25,5,FALSE),"")</f>
        <v/>
      </c>
      <c r="AU1175" s="349" t="str">
        <f>IFERROR(VLOOKUP(AA1175,CONTROLES!$A$6:$Y$25,5,FALSE),"")</f>
        <v/>
      </c>
      <c r="AV1175" s="349" t="str">
        <f>IFERROR(VLOOKUP(AB1175,CONTROLES!$A$6:$Y$25,5,FALSE),"")</f>
        <v/>
      </c>
      <c r="AW1175" s="351">
        <f t="shared" si="339"/>
        <v>0</v>
      </c>
      <c r="AX1175" s="351">
        <f t="shared" si="339"/>
        <v>0</v>
      </c>
      <c r="AY1175" s="529"/>
      <c r="AZ1175" s="460"/>
      <c r="BA1175" s="457"/>
      <c r="BB1175" s="458"/>
      <c r="BC1175" s="460"/>
      <c r="BD1175" s="462"/>
      <c r="BE1175" s="526"/>
      <c r="BF1175" s="619"/>
      <c r="BG1175" s="620"/>
      <c r="BH1175" s="492"/>
      <c r="BI1175" s="530"/>
      <c r="BJ1175" s="475"/>
      <c r="BK1175" s="475"/>
    </row>
    <row r="1176" spans="1:64" x14ac:dyDescent="0.25">
      <c r="A1176" s="639"/>
      <c r="B1176" s="566"/>
      <c r="C1176" s="478"/>
      <c r="D1176" s="476"/>
      <c r="E1176" s="476"/>
      <c r="F1176" s="466"/>
      <c r="G1176" s="467"/>
      <c r="H1176" s="467"/>
      <c r="I1176" s="481"/>
      <c r="J1176" s="361"/>
      <c r="K1176" s="363"/>
      <c r="L1176" s="481"/>
      <c r="M1176" s="478"/>
      <c r="N1176" s="486"/>
      <c r="O1176" s="486"/>
      <c r="P1176" s="486"/>
      <c r="Q1176" s="486"/>
      <c r="R1176" s="478"/>
      <c r="S1176" s="354"/>
      <c r="T1176" s="354">
        <f>IFERROR(VLOOKUP($S1176,TABLAS!$A$10:$B$14,2,FALSE),0)</f>
        <v>0</v>
      </c>
      <c r="U1176" s="486"/>
      <c r="V1176" s="525"/>
      <c r="W1176" s="525"/>
      <c r="X1176" s="526"/>
      <c r="Y1176" s="362"/>
      <c r="Z1176" s="362"/>
      <c r="AA1176" s="362"/>
      <c r="AB1176" s="362"/>
      <c r="AC1176" s="362"/>
      <c r="AD1176" s="362"/>
      <c r="AE1176" s="362"/>
      <c r="AF1176" s="362"/>
      <c r="AG1176" s="362"/>
      <c r="AH1176" s="362"/>
      <c r="AI1176" s="362"/>
      <c r="AJ1176" s="362"/>
      <c r="AK1176" s="362"/>
      <c r="AL1176" s="362" t="str">
        <f>IFERROR(VLOOKUP(AB1176,CONTROLES!$A$5:$Y$297,2,FALSE),"")</f>
        <v/>
      </c>
      <c r="AM1176" s="362"/>
      <c r="AN1176" s="362"/>
      <c r="AO1176" s="350" t="str">
        <f>IFERROR(VLOOKUP(Y1176,CONTROLES!$A$6:$Y$25,24,FALSE),"")</f>
        <v/>
      </c>
      <c r="AP1176" s="350" t="str">
        <f>IFERROR(VLOOKUP(Z1176,CONTROLES!$A$6:$Y$25,24,FALSE),"")</f>
        <v/>
      </c>
      <c r="AQ1176" s="350" t="str">
        <f>IFERROR(VLOOKUP(AA1176,CONTROLES!$A$6:$Y$25,24,FALSE),"")</f>
        <v/>
      </c>
      <c r="AR1176" s="350" t="str">
        <f>IFERROR(VLOOKUP(AB1176,CONTROLES!$A$6:$Y$25,24,FALSE),"")</f>
        <v/>
      </c>
      <c r="AS1176" s="349" t="str">
        <f>IFERROR(VLOOKUP(Y1176,CONTROLES!$A$6:$Y$25,5,FALSE),"")</f>
        <v/>
      </c>
      <c r="AT1176" s="349" t="str">
        <f>IFERROR(VLOOKUP(Z1176,CONTROLES!$A$6:$Y$25,5,FALSE),"")</f>
        <v/>
      </c>
      <c r="AU1176" s="349" t="str">
        <f>IFERROR(VLOOKUP(AA1176,CONTROLES!$A$6:$Y$25,5,FALSE),"")</f>
        <v/>
      </c>
      <c r="AV1176" s="349" t="str">
        <f>IFERROR(VLOOKUP(AB1176,CONTROLES!$A$6:$Y$25,5,FALSE),"")</f>
        <v/>
      </c>
      <c r="AW1176" s="351">
        <f t="shared" si="339"/>
        <v>0</v>
      </c>
      <c r="AX1176" s="351">
        <f t="shared" si="339"/>
        <v>0</v>
      </c>
      <c r="AY1176" s="529"/>
      <c r="AZ1176" s="461"/>
      <c r="BA1176" s="457"/>
      <c r="BB1176" s="459"/>
      <c r="BC1176" s="461"/>
      <c r="BD1176" s="463"/>
      <c r="BE1176" s="527"/>
      <c r="BF1176" s="619"/>
      <c r="BG1176" s="491"/>
      <c r="BH1176" s="492"/>
      <c r="BI1176" s="531"/>
      <c r="BJ1176" s="476"/>
      <c r="BK1176" s="476"/>
    </row>
    <row r="1177" spans="1:64" x14ac:dyDescent="0.25">
      <c r="A1177" s="558">
        <f>A1170+1</f>
        <v>167</v>
      </c>
      <c r="B1177" s="559" t="s">
        <v>1291</v>
      </c>
      <c r="C1177" s="556" t="s">
        <v>1253</v>
      </c>
      <c r="D1177" s="470" t="s">
        <v>1292</v>
      </c>
      <c r="E1177" s="470" t="s">
        <v>1293</v>
      </c>
      <c r="F1177" s="547" t="s">
        <v>132</v>
      </c>
      <c r="G1177" s="547" t="s">
        <v>133</v>
      </c>
      <c r="H1177" s="547" t="s">
        <v>134</v>
      </c>
      <c r="I1177" s="470" t="s">
        <v>1294</v>
      </c>
      <c r="J1177" s="364">
        <v>1</v>
      </c>
      <c r="K1177" s="365" t="s">
        <v>1295</v>
      </c>
      <c r="L1177" s="556" t="s">
        <v>1296</v>
      </c>
      <c r="M1177" s="556" t="s">
        <v>160</v>
      </c>
      <c r="N1177" s="560" t="s">
        <v>381</v>
      </c>
      <c r="O1177" s="560" t="s">
        <v>382</v>
      </c>
      <c r="P1177" s="560" t="s">
        <v>1297</v>
      </c>
      <c r="Q1177" s="560" t="s">
        <v>747</v>
      </c>
      <c r="R1177" s="556" t="s">
        <v>544</v>
      </c>
      <c r="S1177" s="366" t="s">
        <v>155</v>
      </c>
      <c r="T1177" s="366">
        <f>IFERROR(VLOOKUP($S1177,TABLAS!$A$10:$B$14,2,FALSE),0)</f>
        <v>2</v>
      </c>
      <c r="U1177" s="560" t="s">
        <v>145</v>
      </c>
      <c r="V1177" s="615">
        <f>IFERROR(VLOOKUP($U1177,TABLAS!$A$2:$B$6,2,FALSE),0)</f>
        <v>3</v>
      </c>
      <c r="W1177" s="615" t="str">
        <f>MAX($T1177:$T1183)&amp;V1177</f>
        <v>23</v>
      </c>
      <c r="X1177" s="608" t="str">
        <f>IF(OR(W1177="11",W1177="12",W1177="21",W1177="22",W1177="31"),"BAJO",IF(OR(W1177="13",W1177="23",W1177="32",W1177="41"),"LEVE",IF(OR(W1177="14",W1177="15",W1177="24",W1177="33",W1177="43",W1177="42",W1177="52",W1177="51"),"MODERADO",IF(OR(W1177="25",W1177="34",W1177="35",W1177="44",W1177="45",W1177="53",W1177="54",W1177="55"),"IMPORTANTE"))))</f>
        <v>LEVE</v>
      </c>
      <c r="Y1177" s="367">
        <v>136</v>
      </c>
      <c r="Z1177" s="367"/>
      <c r="AA1177" s="367"/>
      <c r="AB1177" s="367"/>
      <c r="AC1177" s="367"/>
      <c r="AD1177" s="367"/>
      <c r="AE1177" s="367"/>
      <c r="AF1177" s="367"/>
      <c r="AG1177" s="367"/>
      <c r="AH1177" s="367"/>
      <c r="AI1177" s="367"/>
      <c r="AJ1177" s="367"/>
      <c r="AK1177" s="367"/>
      <c r="AL1177" s="367" t="str">
        <f>IFERROR(VLOOKUP(AB1177,CONTROLES!$A$5:$Y$297,2,FALSE),"")</f>
        <v/>
      </c>
      <c r="AM1177" s="367"/>
      <c r="AN1177" s="367"/>
      <c r="AO1177" s="350" t="str">
        <f>IFERROR(VLOOKUP(Y1177,CONTROLES!$A$6:$Y$25,24,FALSE),"")</f>
        <v/>
      </c>
      <c r="AP1177" s="350" t="str">
        <f>IFERROR(VLOOKUP(Z1177,CONTROLES!$A$6:$Y$25,24,FALSE),"")</f>
        <v/>
      </c>
      <c r="AQ1177" s="350" t="str">
        <f>IFERROR(VLOOKUP(AA1177,CONTROLES!$A$6:$Y$25,24,FALSE),"")</f>
        <v/>
      </c>
      <c r="AR1177" s="350" t="str">
        <f>IFERROR(VLOOKUP(AB1177,CONTROLES!$A$6:$Y$25,24,FALSE),"")</f>
        <v/>
      </c>
      <c r="AS1177" s="349" t="str">
        <f>IFERROR(VLOOKUP(Y1177,CONTROLES!$A$6:$Y$25,5,FALSE),"")</f>
        <v/>
      </c>
      <c r="AT1177" s="349" t="str">
        <f>IFERROR(VLOOKUP(Z1177,CONTROLES!$A$6:$Y$25,5,FALSE),"")</f>
        <v/>
      </c>
      <c r="AU1177" s="349" t="str">
        <f>IFERROR(VLOOKUP(AA1177,CONTROLES!$A$6:$Y$25,5,FALSE),"")</f>
        <v/>
      </c>
      <c r="AV1177" s="349" t="str">
        <f>IFERROR(VLOOKUP(AB1177,CONTROLES!$A$6:$Y$25,5,FALSE),"")</f>
        <v/>
      </c>
      <c r="AW1177" s="351">
        <f t="shared" si="339"/>
        <v>0</v>
      </c>
      <c r="AX1177" s="351">
        <f t="shared" si="339"/>
        <v>0</v>
      </c>
      <c r="AY1177" s="610" t="str">
        <f>IF(MAX(AX1177:AX1183)&gt;MAX(BF1177:BF1183),"Consecuencia",IF(MAX(AX1177:AX1183)&gt;MAX(BF1177:BF1183),"Probabilidad",""))</f>
        <v/>
      </c>
      <c r="AZ1177" s="611">
        <f>IF(AY1177="Probabilidad",MAX(BF1177:BF1183),MAX(AX1177:AX1183))</f>
        <v>0</v>
      </c>
      <c r="BA1177" s="612" t="str" cm="1">
        <f t="array" ref="BA1177">IF(OR(AY1177="Consecuencia",AY1177="Probabilidad"),IF(AZ1177&lt;CONTROLES!$AA$16:$AB$16,IF(AND(AZ1177&gt;=CONTROLES!$AA$15,AZ1177&lt;CONTROLES!$AB$15),CONTROLES!$AC$15,IF(AND(AZ1177&gt;=CONTROLES!$AA$14,AZ1177&lt;CONTROLES!$AB$14),CONTROLES!$AC$14,IF(AND(AZ1177&gt;=CONTROLES!$AA$13,AZ1177&lt;CONTROLES!$AB$13),CONTROLES!$AC$13,IF(AND(AZ1177&gt;=CONTROLES!$AA$12,AZ1177&lt;=CONTROLES!$AB$12),CONTROLES!$AC$12))))),"")</f>
        <v/>
      </c>
      <c r="BB1177" s="613" t="s">
        <v>144</v>
      </c>
      <c r="BC1177" s="611">
        <f>VLOOKUP(BB1177,TABLAS!$A$10:$B$14,2,FALSE)</f>
        <v>5</v>
      </c>
      <c r="BD1177" s="621" t="s">
        <v>211</v>
      </c>
      <c r="BE1177" s="608">
        <f>VLOOKUP(BD1177,TABLAS!$A$2:$B$6,2,FALSE)</f>
        <v>2</v>
      </c>
      <c r="BF1177" s="625" t="str">
        <f>BC1177&amp;BE1177</f>
        <v>52</v>
      </c>
      <c r="BG1177" s="626" t="str">
        <f>IF(OR(BF1177="11",BF1177="12",BF1177="21",BF1177="22",BF1177="31"),"BAJO",IF(OR(BF1177="13",BF1177="23",BF1177="32",BF1177="41"),"LEVE",IF(OR(BF1177="14",BF1177="15",BF1177="24",BF1177="33",BF1177="43",BF1177="42",BF1177="52",BF1177="51"),"MODERADO",IF(OR(BF1177="25",BF1177="34",BF1177="35",BF1177="44",BF1177="45",BF1177="53",BF1177="54",BF1177="55"),"IMPORTANTE",""))))</f>
        <v>MODERADO</v>
      </c>
      <c r="BH1177" s="626" t="s">
        <v>148</v>
      </c>
      <c r="BI1177" s="624" t="s">
        <v>189</v>
      </c>
      <c r="BJ1177" s="470" t="str">
        <f>IF(BH1177="SI","NO","SI")</f>
        <v>NO</v>
      </c>
      <c r="BK1177" s="470"/>
      <c r="BL1177" s="49"/>
    </row>
    <row r="1178" spans="1:64" x14ac:dyDescent="0.25">
      <c r="A1178" s="558"/>
      <c r="B1178" s="559"/>
      <c r="C1178" s="556"/>
      <c r="D1178" s="470"/>
      <c r="E1178" s="470"/>
      <c r="F1178" s="547"/>
      <c r="G1178" s="547"/>
      <c r="H1178" s="547"/>
      <c r="I1178" s="470"/>
      <c r="J1178" s="364">
        <v>2</v>
      </c>
      <c r="K1178" s="365" t="s">
        <v>1298</v>
      </c>
      <c r="L1178" s="556"/>
      <c r="M1178" s="556"/>
      <c r="N1178" s="560"/>
      <c r="O1178" s="560"/>
      <c r="P1178" s="560"/>
      <c r="Q1178" s="560"/>
      <c r="R1178" s="556"/>
      <c r="S1178" s="366" t="s">
        <v>155</v>
      </c>
      <c r="T1178" s="366">
        <f>IFERROR(VLOOKUP($S1178,TABLAS!$A$10:$B$14,2,FALSE),0)</f>
        <v>2</v>
      </c>
      <c r="U1178" s="560"/>
      <c r="V1178" s="615"/>
      <c r="W1178" s="615"/>
      <c r="X1178" s="608"/>
      <c r="Y1178" s="367">
        <v>137</v>
      </c>
      <c r="Z1178" s="367"/>
      <c r="AA1178" s="367"/>
      <c r="AB1178" s="367"/>
      <c r="AC1178" s="367"/>
      <c r="AD1178" s="367"/>
      <c r="AE1178" s="367"/>
      <c r="AF1178" s="367"/>
      <c r="AG1178" s="367"/>
      <c r="AH1178" s="367"/>
      <c r="AI1178" s="367"/>
      <c r="AJ1178" s="367"/>
      <c r="AK1178" s="367"/>
      <c r="AL1178" s="367" t="str">
        <f>IFERROR(VLOOKUP(AB1178,CONTROLES!$A$5:$Y$297,2,FALSE),"")</f>
        <v/>
      </c>
      <c r="AM1178" s="367"/>
      <c r="AN1178" s="367"/>
      <c r="AO1178" s="350" t="str">
        <f>IFERROR(VLOOKUP(Y1178,CONTROLES!$A$6:$Y$25,24,FALSE),"")</f>
        <v/>
      </c>
      <c r="AP1178" s="350" t="str">
        <f>IFERROR(VLOOKUP(Z1178,CONTROLES!$A$6:$Y$25,24,FALSE),"")</f>
        <v/>
      </c>
      <c r="AQ1178" s="350" t="str">
        <f>IFERROR(VLOOKUP(AA1178,CONTROLES!$A$6:$Y$25,24,FALSE),"")</f>
        <v/>
      </c>
      <c r="AR1178" s="350" t="str">
        <f>IFERROR(VLOOKUP(AB1178,CONTROLES!$A$6:$Y$25,24,FALSE),"")</f>
        <v/>
      </c>
      <c r="AS1178" s="349" t="str">
        <f>IFERROR(VLOOKUP(Y1178,CONTROLES!$A$6:$Y$25,5,FALSE),"")</f>
        <v/>
      </c>
      <c r="AT1178" s="349" t="str">
        <f>IFERROR(VLOOKUP(Z1178,CONTROLES!$A$6:$Y$25,5,FALSE),"")</f>
        <v/>
      </c>
      <c r="AU1178" s="349" t="str">
        <f>IFERROR(VLOOKUP(AA1178,CONTROLES!$A$6:$Y$25,5,FALSE),"")</f>
        <v/>
      </c>
      <c r="AV1178" s="349" t="str">
        <f>IFERROR(VLOOKUP(AB1178,CONTROLES!$A$6:$Y$25,5,FALSE),"")</f>
        <v/>
      </c>
      <c r="AW1178" s="351">
        <f t="shared" si="339"/>
        <v>0</v>
      </c>
      <c r="AX1178" s="351">
        <f t="shared" si="339"/>
        <v>0</v>
      </c>
      <c r="AY1178" s="610"/>
      <c r="AZ1178" s="611"/>
      <c r="BA1178" s="612"/>
      <c r="BB1178" s="613"/>
      <c r="BC1178" s="611"/>
      <c r="BD1178" s="621"/>
      <c r="BE1178" s="608"/>
      <c r="BF1178" s="625"/>
      <c r="BG1178" s="626"/>
      <c r="BH1178" s="626"/>
      <c r="BI1178" s="624"/>
      <c r="BJ1178" s="470"/>
      <c r="BK1178" s="470"/>
      <c r="BL1178" s="49"/>
    </row>
    <row r="1179" spans="1:64" x14ac:dyDescent="0.25">
      <c r="A1179" s="558"/>
      <c r="B1179" s="559"/>
      <c r="C1179" s="556"/>
      <c r="D1179" s="470"/>
      <c r="E1179" s="470"/>
      <c r="F1179" s="547"/>
      <c r="G1179" s="547"/>
      <c r="H1179" s="547"/>
      <c r="I1179" s="470"/>
      <c r="J1179" s="364">
        <v>3</v>
      </c>
      <c r="K1179" s="365" t="s">
        <v>1299</v>
      </c>
      <c r="L1179" s="556"/>
      <c r="M1179" s="556"/>
      <c r="N1179" s="560"/>
      <c r="O1179" s="560"/>
      <c r="P1179" s="560"/>
      <c r="Q1179" s="560"/>
      <c r="R1179" s="556"/>
      <c r="S1179" s="366" t="s">
        <v>164</v>
      </c>
      <c r="T1179" s="366">
        <f>IFERROR(VLOOKUP($S1179,TABLAS!$A$10:$B$14,2,FALSE),0)</f>
        <v>1</v>
      </c>
      <c r="U1179" s="560"/>
      <c r="V1179" s="615"/>
      <c r="W1179" s="615"/>
      <c r="X1179" s="608"/>
      <c r="Y1179" s="367">
        <v>3</v>
      </c>
      <c r="Z1179" s="367"/>
      <c r="AA1179" s="367"/>
      <c r="AB1179" s="367"/>
      <c r="AC1179" s="367"/>
      <c r="AD1179" s="367"/>
      <c r="AE1179" s="367"/>
      <c r="AF1179" s="367"/>
      <c r="AG1179" s="367"/>
      <c r="AH1179" s="367"/>
      <c r="AI1179" s="367"/>
      <c r="AJ1179" s="367"/>
      <c r="AK1179" s="367"/>
      <c r="AL1179" s="367" t="str">
        <f>IFERROR(VLOOKUP(AB1179,CONTROLES!$A$5:$Y$297,2,FALSE),"")</f>
        <v/>
      </c>
      <c r="AM1179" s="367"/>
      <c r="AN1179" s="367"/>
      <c r="AO1179" s="350">
        <f>IFERROR(VLOOKUP(Y1179,CONTROLES!$A$6:$Y$25,24,FALSE),"")</f>
        <v>0.78</v>
      </c>
      <c r="AP1179" s="350" t="str">
        <f>IFERROR(VLOOKUP(Z1179,CONTROLES!$A$6:$Y$25,24,FALSE),"")</f>
        <v/>
      </c>
      <c r="AQ1179" s="350" t="str">
        <f>IFERROR(VLOOKUP(AA1179,CONTROLES!$A$6:$Y$25,24,FALSE),"")</f>
        <v/>
      </c>
      <c r="AR1179" s="350" t="str">
        <f>IFERROR(VLOOKUP(AB1179,CONTROLES!$A$6:$Y$25,24,FALSE),"")</f>
        <v/>
      </c>
      <c r="AS1179" s="349" t="str">
        <f>IFERROR(VLOOKUP(Y1179,CONTROLES!$A$6:$Y$25,5,FALSE),"")</f>
        <v>Probabilidad</v>
      </c>
      <c r="AT1179" s="349" t="str">
        <f>IFERROR(VLOOKUP(Z1179,CONTROLES!$A$6:$Y$25,5,FALSE),"")</f>
        <v/>
      </c>
      <c r="AU1179" s="349" t="str">
        <f>IFERROR(VLOOKUP(AA1179,CONTROLES!$A$6:$Y$25,5,FALSE),"")</f>
        <v/>
      </c>
      <c r="AV1179" s="349" t="str">
        <f>IFERROR(VLOOKUP(AB1179,CONTROLES!$A$6:$Y$25,5,FALSE),"")</f>
        <v/>
      </c>
      <c r="AW1179" s="351">
        <f t="shared" si="339"/>
        <v>0.78</v>
      </c>
      <c r="AX1179" s="351">
        <f t="shared" si="339"/>
        <v>0</v>
      </c>
      <c r="AY1179" s="610"/>
      <c r="AZ1179" s="611"/>
      <c r="BA1179" s="612"/>
      <c r="BB1179" s="613"/>
      <c r="BC1179" s="611"/>
      <c r="BD1179" s="621"/>
      <c r="BE1179" s="608"/>
      <c r="BF1179" s="625"/>
      <c r="BG1179" s="626"/>
      <c r="BH1179" s="626"/>
      <c r="BI1179" s="624"/>
      <c r="BJ1179" s="470"/>
      <c r="BK1179" s="470"/>
      <c r="BL1179" s="49"/>
    </row>
    <row r="1180" spans="1:64" x14ac:dyDescent="0.25">
      <c r="A1180" s="558"/>
      <c r="B1180" s="559"/>
      <c r="C1180" s="556"/>
      <c r="D1180" s="470"/>
      <c r="E1180" s="470"/>
      <c r="F1180" s="547"/>
      <c r="G1180" s="547"/>
      <c r="H1180" s="547"/>
      <c r="I1180" s="470"/>
      <c r="J1180" s="364"/>
      <c r="K1180" s="365"/>
      <c r="L1180" s="556"/>
      <c r="M1180" s="556"/>
      <c r="N1180" s="560"/>
      <c r="O1180" s="560"/>
      <c r="P1180" s="560"/>
      <c r="Q1180" s="560"/>
      <c r="R1180" s="556"/>
      <c r="S1180" s="366"/>
      <c r="T1180" s="366">
        <f>IFERROR(VLOOKUP($S1180,TABLAS!$A$10:$B$14,2,FALSE),0)</f>
        <v>0</v>
      </c>
      <c r="U1180" s="560"/>
      <c r="V1180" s="615"/>
      <c r="W1180" s="615"/>
      <c r="X1180" s="608"/>
      <c r="Y1180" s="367"/>
      <c r="Z1180" s="367"/>
      <c r="AA1180" s="367"/>
      <c r="AB1180" s="367"/>
      <c r="AC1180" s="367"/>
      <c r="AD1180" s="367"/>
      <c r="AE1180" s="367"/>
      <c r="AF1180" s="367"/>
      <c r="AG1180" s="367"/>
      <c r="AH1180" s="367"/>
      <c r="AI1180" s="367"/>
      <c r="AJ1180" s="367"/>
      <c r="AK1180" s="367"/>
      <c r="AL1180" s="367" t="str">
        <f>IFERROR(VLOOKUP(AB1180,CONTROLES!$A$5:$Y$297,2,FALSE),"")</f>
        <v/>
      </c>
      <c r="AM1180" s="367"/>
      <c r="AN1180" s="367"/>
      <c r="AO1180" s="350" t="str">
        <f>IFERROR(VLOOKUP(Y1180,CONTROLES!$A$6:$Y$25,24,FALSE),"")</f>
        <v/>
      </c>
      <c r="AP1180" s="350" t="str">
        <f>IFERROR(VLOOKUP(Z1180,CONTROLES!$A$6:$Y$25,24,FALSE),"")</f>
        <v/>
      </c>
      <c r="AQ1180" s="350" t="str">
        <f>IFERROR(VLOOKUP(AA1180,CONTROLES!$A$6:$Y$25,24,FALSE),"")</f>
        <v/>
      </c>
      <c r="AR1180" s="350" t="str">
        <f>IFERROR(VLOOKUP(AB1180,CONTROLES!$A$6:$Y$25,24,FALSE),"")</f>
        <v/>
      </c>
      <c r="AS1180" s="349" t="str">
        <f>IFERROR(VLOOKUP(Y1180,CONTROLES!$A$6:$Y$25,5,FALSE),"")</f>
        <v/>
      </c>
      <c r="AT1180" s="349" t="str">
        <f>IFERROR(VLOOKUP(Z1180,CONTROLES!$A$6:$Y$25,5,FALSE),"")</f>
        <v/>
      </c>
      <c r="AU1180" s="349" t="str">
        <f>IFERROR(VLOOKUP(AA1180,CONTROLES!$A$6:$Y$25,5,FALSE),"")</f>
        <v/>
      </c>
      <c r="AV1180" s="349" t="str">
        <f>IFERROR(VLOOKUP(AB1180,CONTROLES!$A$6:$Y$25,5,FALSE),"")</f>
        <v/>
      </c>
      <c r="AW1180" s="351">
        <f t="shared" si="339"/>
        <v>0</v>
      </c>
      <c r="AX1180" s="351">
        <f t="shared" si="339"/>
        <v>0</v>
      </c>
      <c r="AY1180" s="610"/>
      <c r="AZ1180" s="611"/>
      <c r="BA1180" s="612"/>
      <c r="BB1180" s="613"/>
      <c r="BC1180" s="611"/>
      <c r="BD1180" s="621"/>
      <c r="BE1180" s="608"/>
      <c r="BF1180" s="625"/>
      <c r="BG1180" s="626"/>
      <c r="BH1180" s="626"/>
      <c r="BI1180" s="624"/>
      <c r="BJ1180" s="470"/>
      <c r="BK1180" s="470"/>
      <c r="BL1180" s="49"/>
    </row>
    <row r="1181" spans="1:64" x14ac:dyDescent="0.25">
      <c r="A1181" s="558"/>
      <c r="B1181" s="559"/>
      <c r="C1181" s="556"/>
      <c r="D1181" s="470"/>
      <c r="E1181" s="470"/>
      <c r="F1181" s="547"/>
      <c r="G1181" s="547"/>
      <c r="H1181" s="547"/>
      <c r="I1181" s="470"/>
      <c r="J1181" s="364"/>
      <c r="K1181" s="365"/>
      <c r="L1181" s="556"/>
      <c r="M1181" s="556"/>
      <c r="N1181" s="560"/>
      <c r="O1181" s="560"/>
      <c r="P1181" s="560"/>
      <c r="Q1181" s="560"/>
      <c r="R1181" s="556"/>
      <c r="S1181" s="366"/>
      <c r="T1181" s="366">
        <f>IFERROR(VLOOKUP($S1181,TABLAS!$A$10:$B$14,2,FALSE),0)</f>
        <v>0</v>
      </c>
      <c r="U1181" s="560"/>
      <c r="V1181" s="615"/>
      <c r="W1181" s="615"/>
      <c r="X1181" s="608"/>
      <c r="Y1181" s="367"/>
      <c r="Z1181" s="367"/>
      <c r="AA1181" s="367"/>
      <c r="AB1181" s="367"/>
      <c r="AC1181" s="367"/>
      <c r="AD1181" s="367"/>
      <c r="AE1181" s="367"/>
      <c r="AF1181" s="367"/>
      <c r="AG1181" s="367"/>
      <c r="AH1181" s="367"/>
      <c r="AI1181" s="367"/>
      <c r="AJ1181" s="367"/>
      <c r="AK1181" s="367"/>
      <c r="AL1181" s="367" t="str">
        <f>IFERROR(VLOOKUP(AB1181,CONTROLES!$A$5:$Y$297,2,FALSE),"")</f>
        <v/>
      </c>
      <c r="AM1181" s="367"/>
      <c r="AN1181" s="367"/>
      <c r="AO1181" s="350" t="str">
        <f>IFERROR(VLOOKUP(Y1181,CONTROLES!$A$6:$Y$25,24,FALSE),"")</f>
        <v/>
      </c>
      <c r="AP1181" s="350" t="str">
        <f>IFERROR(VLOOKUP(Z1181,CONTROLES!$A$6:$Y$25,24,FALSE),"")</f>
        <v/>
      </c>
      <c r="AQ1181" s="350" t="str">
        <f>IFERROR(VLOOKUP(AA1181,CONTROLES!$A$6:$Y$25,24,FALSE),"")</f>
        <v/>
      </c>
      <c r="AR1181" s="350" t="str">
        <f>IFERROR(VLOOKUP(AB1181,CONTROLES!$A$6:$Y$25,24,FALSE),"")</f>
        <v/>
      </c>
      <c r="AS1181" s="349" t="str">
        <f>IFERROR(VLOOKUP(Y1181,CONTROLES!$A$6:$Y$25,5,FALSE),"")</f>
        <v/>
      </c>
      <c r="AT1181" s="349" t="str">
        <f>IFERROR(VLOOKUP(Z1181,CONTROLES!$A$6:$Y$25,5,FALSE),"")</f>
        <v/>
      </c>
      <c r="AU1181" s="349" t="str">
        <f>IFERROR(VLOOKUP(AA1181,CONTROLES!$A$6:$Y$25,5,FALSE),"")</f>
        <v/>
      </c>
      <c r="AV1181" s="349" t="str">
        <f>IFERROR(VLOOKUP(AB1181,CONTROLES!$A$6:$Y$25,5,FALSE),"")</f>
        <v/>
      </c>
      <c r="AW1181" s="351">
        <f t="shared" si="339"/>
        <v>0</v>
      </c>
      <c r="AX1181" s="351">
        <f t="shared" si="339"/>
        <v>0</v>
      </c>
      <c r="AY1181" s="610"/>
      <c r="AZ1181" s="611"/>
      <c r="BA1181" s="612"/>
      <c r="BB1181" s="613"/>
      <c r="BC1181" s="611"/>
      <c r="BD1181" s="621"/>
      <c r="BE1181" s="608"/>
      <c r="BF1181" s="625"/>
      <c r="BG1181" s="626"/>
      <c r="BH1181" s="626"/>
      <c r="BI1181" s="624"/>
      <c r="BJ1181" s="470"/>
      <c r="BK1181" s="470"/>
      <c r="BL1181" s="49"/>
    </row>
    <row r="1182" spans="1:64" x14ac:dyDescent="0.25">
      <c r="A1182" s="558"/>
      <c r="B1182" s="559"/>
      <c r="C1182" s="556"/>
      <c r="D1182" s="470"/>
      <c r="E1182" s="470"/>
      <c r="F1182" s="547"/>
      <c r="G1182" s="547"/>
      <c r="H1182" s="547"/>
      <c r="I1182" s="470"/>
      <c r="J1182" s="364"/>
      <c r="K1182" s="365"/>
      <c r="L1182" s="556"/>
      <c r="M1182" s="556"/>
      <c r="N1182" s="560"/>
      <c r="O1182" s="560"/>
      <c r="P1182" s="560"/>
      <c r="Q1182" s="560"/>
      <c r="R1182" s="556"/>
      <c r="S1182" s="366"/>
      <c r="T1182" s="366">
        <f>IFERROR(VLOOKUP($S1182,TABLAS!$A$10:$B$14,2,FALSE),0)</f>
        <v>0</v>
      </c>
      <c r="U1182" s="560"/>
      <c r="V1182" s="615"/>
      <c r="W1182" s="615"/>
      <c r="X1182" s="608"/>
      <c r="Y1182" s="367"/>
      <c r="Z1182" s="367"/>
      <c r="AA1182" s="367"/>
      <c r="AB1182" s="367"/>
      <c r="AC1182" s="367"/>
      <c r="AD1182" s="367"/>
      <c r="AE1182" s="367"/>
      <c r="AF1182" s="367"/>
      <c r="AG1182" s="367"/>
      <c r="AH1182" s="367"/>
      <c r="AI1182" s="367"/>
      <c r="AJ1182" s="367"/>
      <c r="AK1182" s="367"/>
      <c r="AL1182" s="367" t="str">
        <f>IFERROR(VLOOKUP(AB1182,CONTROLES!$A$5:$Y$297,2,FALSE),"")</f>
        <v/>
      </c>
      <c r="AM1182" s="367"/>
      <c r="AN1182" s="367"/>
      <c r="AO1182" s="350" t="str">
        <f>IFERROR(VLOOKUP(Y1182,CONTROLES!$A$6:$Y$25,24,FALSE),"")</f>
        <v/>
      </c>
      <c r="AP1182" s="350" t="str">
        <f>IFERROR(VLOOKUP(Z1182,CONTROLES!$A$6:$Y$25,24,FALSE),"")</f>
        <v/>
      </c>
      <c r="AQ1182" s="350" t="str">
        <f>IFERROR(VLOOKUP(AA1182,CONTROLES!$A$6:$Y$25,24,FALSE),"")</f>
        <v/>
      </c>
      <c r="AR1182" s="350" t="str">
        <f>IFERROR(VLOOKUP(AB1182,CONTROLES!$A$6:$Y$25,24,FALSE),"")</f>
        <v/>
      </c>
      <c r="AS1182" s="349" t="str">
        <f>IFERROR(VLOOKUP(Y1182,CONTROLES!$A$6:$Y$25,5,FALSE),"")</f>
        <v/>
      </c>
      <c r="AT1182" s="349" t="str">
        <f>IFERROR(VLOOKUP(Z1182,CONTROLES!$A$6:$Y$25,5,FALSE),"")</f>
        <v/>
      </c>
      <c r="AU1182" s="349" t="str">
        <f>IFERROR(VLOOKUP(AA1182,CONTROLES!$A$6:$Y$25,5,FALSE),"")</f>
        <v/>
      </c>
      <c r="AV1182" s="349" t="str">
        <f>IFERROR(VLOOKUP(AB1182,CONTROLES!$A$6:$Y$25,5,FALSE),"")</f>
        <v/>
      </c>
      <c r="AW1182" s="351">
        <f t="shared" si="339"/>
        <v>0</v>
      </c>
      <c r="AX1182" s="351">
        <f t="shared" si="339"/>
        <v>0</v>
      </c>
      <c r="AY1182" s="610"/>
      <c r="AZ1182" s="611"/>
      <c r="BA1182" s="612"/>
      <c r="BB1182" s="613"/>
      <c r="BC1182" s="611"/>
      <c r="BD1182" s="621"/>
      <c r="BE1182" s="608"/>
      <c r="BF1182" s="625"/>
      <c r="BG1182" s="626"/>
      <c r="BH1182" s="626"/>
      <c r="BI1182" s="624"/>
      <c r="BJ1182" s="470"/>
      <c r="BK1182" s="470"/>
      <c r="BL1182" s="49"/>
    </row>
    <row r="1183" spans="1:64" x14ac:dyDescent="0.25">
      <c r="A1183" s="558"/>
      <c r="B1183" s="559"/>
      <c r="C1183" s="556"/>
      <c r="D1183" s="470"/>
      <c r="E1183" s="470"/>
      <c r="F1183" s="547"/>
      <c r="G1183" s="547"/>
      <c r="H1183" s="547"/>
      <c r="I1183" s="470"/>
      <c r="J1183" s="364"/>
      <c r="K1183" s="365"/>
      <c r="L1183" s="556"/>
      <c r="M1183" s="556"/>
      <c r="N1183" s="560"/>
      <c r="O1183" s="560"/>
      <c r="P1183" s="560"/>
      <c r="Q1183" s="560"/>
      <c r="R1183" s="556"/>
      <c r="S1183" s="366"/>
      <c r="T1183" s="366">
        <f>IFERROR(VLOOKUP($S1183,TABLAS!$A$10:$B$14,2,FALSE),0)</f>
        <v>0</v>
      </c>
      <c r="U1183" s="560"/>
      <c r="V1183" s="615"/>
      <c r="W1183" s="615"/>
      <c r="X1183" s="608"/>
      <c r="Y1183" s="367"/>
      <c r="Z1183" s="367"/>
      <c r="AA1183" s="367"/>
      <c r="AB1183" s="367"/>
      <c r="AC1183" s="367"/>
      <c r="AD1183" s="367"/>
      <c r="AE1183" s="367"/>
      <c r="AF1183" s="367"/>
      <c r="AG1183" s="367"/>
      <c r="AH1183" s="367"/>
      <c r="AI1183" s="367"/>
      <c r="AJ1183" s="367"/>
      <c r="AK1183" s="367"/>
      <c r="AL1183" s="367" t="str">
        <f>IFERROR(VLOOKUP(AB1183,CONTROLES!$A$5:$Y$297,2,FALSE),"")</f>
        <v/>
      </c>
      <c r="AM1183" s="367"/>
      <c r="AN1183" s="367"/>
      <c r="AO1183" s="350" t="str">
        <f>IFERROR(VLOOKUP(Y1183,CONTROLES!$A$6:$Y$25,24,FALSE),"")</f>
        <v/>
      </c>
      <c r="AP1183" s="350" t="str">
        <f>IFERROR(VLOOKUP(Z1183,CONTROLES!$A$6:$Y$25,24,FALSE),"")</f>
        <v/>
      </c>
      <c r="AQ1183" s="350" t="str">
        <f>IFERROR(VLOOKUP(AA1183,CONTROLES!$A$6:$Y$25,24,FALSE),"")</f>
        <v/>
      </c>
      <c r="AR1183" s="350" t="str">
        <f>IFERROR(VLOOKUP(AB1183,CONTROLES!$A$6:$Y$25,24,FALSE),"")</f>
        <v/>
      </c>
      <c r="AS1183" s="349" t="str">
        <f>IFERROR(VLOOKUP(Y1183,CONTROLES!$A$6:$Y$25,5,FALSE),"")</f>
        <v/>
      </c>
      <c r="AT1183" s="349" t="str">
        <f>IFERROR(VLOOKUP(Z1183,CONTROLES!$A$6:$Y$25,5,FALSE),"")</f>
        <v/>
      </c>
      <c r="AU1183" s="349" t="str">
        <f>IFERROR(VLOOKUP(AA1183,CONTROLES!$A$6:$Y$25,5,FALSE),"")</f>
        <v/>
      </c>
      <c r="AV1183" s="349" t="str">
        <f>IFERROR(VLOOKUP(AB1183,CONTROLES!$A$6:$Y$25,5,FALSE),"")</f>
        <v/>
      </c>
      <c r="AW1183" s="351">
        <f t="shared" si="339"/>
        <v>0</v>
      </c>
      <c r="AX1183" s="351">
        <f t="shared" si="339"/>
        <v>0</v>
      </c>
      <c r="AY1183" s="610"/>
      <c r="AZ1183" s="611"/>
      <c r="BA1183" s="612"/>
      <c r="BB1183" s="613"/>
      <c r="BC1183" s="611"/>
      <c r="BD1183" s="621"/>
      <c r="BE1183" s="608"/>
      <c r="BF1183" s="625"/>
      <c r="BG1183" s="626"/>
      <c r="BH1183" s="626"/>
      <c r="BI1183" s="624"/>
      <c r="BJ1183" s="470"/>
      <c r="BK1183" s="470"/>
      <c r="BL1183" s="49"/>
    </row>
    <row r="1184" spans="1:64" x14ac:dyDescent="0.25">
      <c r="A1184" s="558">
        <f>A1177+1</f>
        <v>168</v>
      </c>
      <c r="B1184" s="559" t="s">
        <v>1300</v>
      </c>
      <c r="C1184" s="556" t="s">
        <v>1253</v>
      </c>
      <c r="D1184" s="470" t="s">
        <v>1301</v>
      </c>
      <c r="E1184" s="470" t="s">
        <v>1302</v>
      </c>
      <c r="F1184" s="547" t="s">
        <v>132</v>
      </c>
      <c r="G1184" s="547" t="s">
        <v>133</v>
      </c>
      <c r="H1184" s="547" t="s">
        <v>134</v>
      </c>
      <c r="I1184" s="470" t="s">
        <v>1303</v>
      </c>
      <c r="J1184" s="364">
        <v>1</v>
      </c>
      <c r="K1184" s="365" t="s">
        <v>1304</v>
      </c>
      <c r="L1184" s="556" t="s">
        <v>1305</v>
      </c>
      <c r="M1184" s="556" t="s">
        <v>370</v>
      </c>
      <c r="N1184" s="594" t="s">
        <v>371</v>
      </c>
      <c r="O1184" s="560" t="s">
        <v>541</v>
      </c>
      <c r="P1184" s="560" t="s">
        <v>1289</v>
      </c>
      <c r="Q1184" s="560" t="s">
        <v>747</v>
      </c>
      <c r="R1184" s="556" t="s">
        <v>544</v>
      </c>
      <c r="S1184" s="366" t="s">
        <v>155</v>
      </c>
      <c r="T1184" s="366">
        <f>IFERROR(VLOOKUP($S1184,TABLAS!$A$10:$B$14,2,FALSE),0)</f>
        <v>2</v>
      </c>
      <c r="U1184" s="560" t="s">
        <v>145</v>
      </c>
      <c r="V1184" s="615">
        <f>IFERROR(VLOOKUP($U1184,TABLAS!$A$2:$B$6,2,FALSE),0)</f>
        <v>3</v>
      </c>
      <c r="W1184" s="615" t="str">
        <f>MAX($T1184:$T1190)&amp;V1184</f>
        <v>23</v>
      </c>
      <c r="X1184" s="608" t="str">
        <f>IF(OR(W1184="11",W1184="12",W1184="21",W1184="22",W1184="31"),"BAJO",IF(OR(W1184="13",W1184="23",W1184="32",W1184="41"),"LEVE",IF(OR(W1184="14",W1184="15",W1184="24",W1184="33",W1184="43",W1184="42",W1184="52",W1184="51"),"MODERADO",IF(OR(W1184="25",W1184="34",W1184="35",W1184="44",W1184="45",W1184="53",W1184="54",W1184="55"),"IMPORTANTE"))))</f>
        <v>LEVE</v>
      </c>
      <c r="Y1184" s="367">
        <v>138</v>
      </c>
      <c r="Z1184" s="367"/>
      <c r="AA1184" s="367"/>
      <c r="AB1184" s="367"/>
      <c r="AC1184" s="367"/>
      <c r="AD1184" s="367"/>
      <c r="AE1184" s="367"/>
      <c r="AF1184" s="367"/>
      <c r="AG1184" s="367"/>
      <c r="AH1184" s="367"/>
      <c r="AI1184" s="367"/>
      <c r="AJ1184" s="367"/>
      <c r="AK1184" s="367"/>
      <c r="AL1184" s="367" t="str">
        <f>IFERROR(VLOOKUP(AB1184,CONTROLES!$A$5:$Y$297,2,FALSE),"")</f>
        <v/>
      </c>
      <c r="AM1184" s="367"/>
      <c r="AN1184" s="367"/>
      <c r="AO1184" s="350" t="str">
        <f>IFERROR(VLOOKUP(Y1184,CONTROLES!$A$6:$Y$25,24,FALSE),"")</f>
        <v/>
      </c>
      <c r="AP1184" s="350" t="str">
        <f>IFERROR(VLOOKUP(Z1184,CONTROLES!$A$6:$Y$25,24,FALSE),"")</f>
        <v/>
      </c>
      <c r="AQ1184" s="350" t="str">
        <f>IFERROR(VLOOKUP(AA1184,CONTROLES!$A$6:$Y$25,24,FALSE),"")</f>
        <v/>
      </c>
      <c r="AR1184" s="350" t="str">
        <f>IFERROR(VLOOKUP(AB1184,CONTROLES!$A$6:$Y$25,24,FALSE),"")</f>
        <v/>
      </c>
      <c r="AS1184" s="349" t="str">
        <f>IFERROR(VLOOKUP(Y1184,CONTROLES!$A$6:$Y$25,5,FALSE),"")</f>
        <v/>
      </c>
      <c r="AT1184" s="349" t="str">
        <f>IFERROR(VLOOKUP(Z1184,CONTROLES!$A$6:$Y$25,5,FALSE),"")</f>
        <v/>
      </c>
      <c r="AU1184" s="349" t="str">
        <f>IFERROR(VLOOKUP(AA1184,CONTROLES!$A$6:$Y$25,5,FALSE),"")</f>
        <v/>
      </c>
      <c r="AV1184" s="349" t="str">
        <f>IFERROR(VLOOKUP(AB1184,CONTROLES!$A$6:$Y$25,5,FALSE),"")</f>
        <v/>
      </c>
      <c r="AW1184" s="351">
        <f t="shared" si="339"/>
        <v>0</v>
      </c>
      <c r="AX1184" s="351">
        <f t="shared" si="339"/>
        <v>0</v>
      </c>
      <c r="AY1184" s="610" t="str">
        <f>IF(MAX(AX1184:AX1190)&gt;MAX(BF1184:BF1190),"Consecuencia",IF(MAX(AX1184:AX1190)&gt;MAX(BF1184:BF1190),"Probabilidad",""))</f>
        <v/>
      </c>
      <c r="AZ1184" s="611">
        <f>IF(AY1184="Probabilidad",MAX(BF1184:BF1190),MAX(AX1184:AX1190))</f>
        <v>0</v>
      </c>
      <c r="BA1184" s="612" t="str" cm="1">
        <f t="array" ref="BA1184">IF(OR(AY1184="Consecuencia",AY1184="Probabilidad"),IF(AZ1184&lt;CONTROLES!$AA$16:$AB$16,IF(AND(AZ1184&gt;=CONTROLES!$AA$15,AZ1184&lt;CONTROLES!$AB$15),CONTROLES!$AC$15,IF(AND(AZ1184&gt;=CONTROLES!$AA$14,AZ1184&lt;CONTROLES!$AB$14),CONTROLES!$AC$14,IF(AND(AZ1184&gt;=CONTROLES!$AA$13,AZ1184&lt;CONTROLES!$AB$13),CONTROLES!$AC$13,IF(AND(AZ1184&gt;=CONTROLES!$AA$12,AZ1184&lt;=CONTROLES!$AB$12),CONTROLES!$AC$12))))),"")</f>
        <v/>
      </c>
      <c r="BB1184" s="613" t="s">
        <v>144</v>
      </c>
      <c r="BC1184" s="611">
        <f>VLOOKUP(BB1184,TABLAS!$A$10:$B$14,2,FALSE)</f>
        <v>5</v>
      </c>
      <c r="BD1184" s="621" t="s">
        <v>211</v>
      </c>
      <c r="BE1184" s="608">
        <f>VLOOKUP(BD1184,TABLAS!$A$2:$B$6,2,FALSE)</f>
        <v>2</v>
      </c>
      <c r="BF1184" s="625" t="str">
        <f>BC1184&amp;BE1184</f>
        <v>52</v>
      </c>
      <c r="BG1184" s="626" t="str">
        <f>IF(OR(BF1184="11",BF1184="12",BF1184="21",BF1184="22",BF1184="31"),"BAJO",IF(OR(BF1184="13",BF1184="23",BF1184="32",BF1184="41"),"LEVE",IF(OR(BF1184="14",BF1184="15",BF1184="24",BF1184="33",BF1184="43",BF1184="42",BF1184="52",BF1184="51"),"MODERADO",IF(OR(BF1184="25",BF1184="34",BF1184="35",BF1184="44",BF1184="45",BF1184="53",BF1184="54",BF1184="55"),"IMPORTANTE",""))))</f>
        <v>MODERADO</v>
      </c>
      <c r="BH1184" s="626" t="s">
        <v>148</v>
      </c>
      <c r="BI1184" s="624" t="s">
        <v>189</v>
      </c>
      <c r="BJ1184" s="470" t="str">
        <f>IF(BH1184="SI","NO","SI")</f>
        <v>NO</v>
      </c>
      <c r="BK1184" s="470"/>
      <c r="BL1184" s="49"/>
    </row>
    <row r="1185" spans="1:64" x14ac:dyDescent="0.25">
      <c r="A1185" s="558"/>
      <c r="B1185" s="559"/>
      <c r="C1185" s="556"/>
      <c r="D1185" s="470"/>
      <c r="E1185" s="470"/>
      <c r="F1185" s="547"/>
      <c r="G1185" s="547"/>
      <c r="H1185" s="547"/>
      <c r="I1185" s="470"/>
      <c r="J1185" s="364">
        <v>2</v>
      </c>
      <c r="K1185" s="365" t="s">
        <v>1306</v>
      </c>
      <c r="L1185" s="556"/>
      <c r="M1185" s="556"/>
      <c r="N1185" s="594"/>
      <c r="O1185" s="560"/>
      <c r="P1185" s="560"/>
      <c r="Q1185" s="560"/>
      <c r="R1185" s="556"/>
      <c r="S1185" s="366" t="s">
        <v>155</v>
      </c>
      <c r="T1185" s="366">
        <f>IFERROR(VLOOKUP($S1185,TABLAS!$A$10:$B$14,2,FALSE),0)</f>
        <v>2</v>
      </c>
      <c r="U1185" s="560"/>
      <c r="V1185" s="615"/>
      <c r="W1185" s="615"/>
      <c r="X1185" s="608"/>
      <c r="Y1185" s="367">
        <v>139</v>
      </c>
      <c r="Z1185" s="367"/>
      <c r="AA1185" s="367"/>
      <c r="AB1185" s="367"/>
      <c r="AC1185" s="367"/>
      <c r="AD1185" s="367"/>
      <c r="AE1185" s="367"/>
      <c r="AF1185" s="367"/>
      <c r="AG1185" s="367"/>
      <c r="AH1185" s="367"/>
      <c r="AI1185" s="367"/>
      <c r="AJ1185" s="367"/>
      <c r="AK1185" s="367"/>
      <c r="AL1185" s="367" t="str">
        <f>IFERROR(VLOOKUP(AB1185,CONTROLES!$A$5:$Y$297,2,FALSE),"")</f>
        <v/>
      </c>
      <c r="AM1185" s="367"/>
      <c r="AN1185" s="367"/>
      <c r="AO1185" s="350" t="str">
        <f>IFERROR(VLOOKUP(Y1185,CONTROLES!$A$6:$Y$25,24,FALSE),"")</f>
        <v/>
      </c>
      <c r="AP1185" s="350" t="str">
        <f>IFERROR(VLOOKUP(Z1185,CONTROLES!$A$6:$Y$25,24,FALSE),"")</f>
        <v/>
      </c>
      <c r="AQ1185" s="350" t="str">
        <f>IFERROR(VLOOKUP(AA1185,CONTROLES!$A$6:$Y$25,24,FALSE),"")</f>
        <v/>
      </c>
      <c r="AR1185" s="350" t="str">
        <f>IFERROR(VLOOKUP(AB1185,CONTROLES!$A$6:$Y$25,24,FALSE),"")</f>
        <v/>
      </c>
      <c r="AS1185" s="349" t="str">
        <f>IFERROR(VLOOKUP(Y1185,CONTROLES!$A$6:$Y$25,5,FALSE),"")</f>
        <v/>
      </c>
      <c r="AT1185" s="349" t="str">
        <f>IFERROR(VLOOKUP(Z1185,CONTROLES!$A$6:$Y$25,5,FALSE),"")</f>
        <v/>
      </c>
      <c r="AU1185" s="349" t="str">
        <f>IFERROR(VLOOKUP(AA1185,CONTROLES!$A$6:$Y$25,5,FALSE),"")</f>
        <v/>
      </c>
      <c r="AV1185" s="349" t="str">
        <f>IFERROR(VLOOKUP(AB1185,CONTROLES!$A$6:$Y$25,5,FALSE),"")</f>
        <v/>
      </c>
      <c r="AW1185" s="351">
        <f t="shared" si="339"/>
        <v>0</v>
      </c>
      <c r="AX1185" s="351">
        <f t="shared" si="339"/>
        <v>0</v>
      </c>
      <c r="AY1185" s="610"/>
      <c r="AZ1185" s="611"/>
      <c r="BA1185" s="612"/>
      <c r="BB1185" s="613"/>
      <c r="BC1185" s="611"/>
      <c r="BD1185" s="621"/>
      <c r="BE1185" s="608"/>
      <c r="BF1185" s="625"/>
      <c r="BG1185" s="626"/>
      <c r="BH1185" s="626"/>
      <c r="BI1185" s="624"/>
      <c r="BJ1185" s="470"/>
      <c r="BK1185" s="470"/>
      <c r="BL1185" s="49"/>
    </row>
    <row r="1186" spans="1:64" x14ac:dyDescent="0.25">
      <c r="A1186" s="558"/>
      <c r="B1186" s="559"/>
      <c r="C1186" s="556"/>
      <c r="D1186" s="470"/>
      <c r="E1186" s="470"/>
      <c r="F1186" s="547"/>
      <c r="G1186" s="547"/>
      <c r="H1186" s="547"/>
      <c r="I1186" s="470"/>
      <c r="J1186" s="364">
        <v>3</v>
      </c>
      <c r="K1186" s="365" t="s">
        <v>1307</v>
      </c>
      <c r="L1186" s="556"/>
      <c r="M1186" s="556"/>
      <c r="N1186" s="594"/>
      <c r="O1186" s="560"/>
      <c r="P1186" s="560"/>
      <c r="Q1186" s="560"/>
      <c r="R1186" s="556"/>
      <c r="S1186" s="366" t="s">
        <v>155</v>
      </c>
      <c r="T1186" s="366">
        <f>IFERROR(VLOOKUP($S1186,TABLAS!$A$10:$B$14,2,FALSE),0)</f>
        <v>2</v>
      </c>
      <c r="U1186" s="560"/>
      <c r="V1186" s="615"/>
      <c r="W1186" s="615"/>
      <c r="X1186" s="608"/>
      <c r="Y1186" s="367">
        <v>140</v>
      </c>
      <c r="Z1186" s="367"/>
      <c r="AA1186" s="367"/>
      <c r="AB1186" s="367"/>
      <c r="AC1186" s="367"/>
      <c r="AD1186" s="367"/>
      <c r="AE1186" s="367"/>
      <c r="AF1186" s="367"/>
      <c r="AG1186" s="367"/>
      <c r="AH1186" s="367"/>
      <c r="AI1186" s="367"/>
      <c r="AJ1186" s="367"/>
      <c r="AK1186" s="367"/>
      <c r="AL1186" s="367" t="str">
        <f>IFERROR(VLOOKUP(AB1186,CONTROLES!$A$5:$Y$297,2,FALSE),"")</f>
        <v/>
      </c>
      <c r="AM1186" s="367"/>
      <c r="AN1186" s="367"/>
      <c r="AO1186" s="350" t="str">
        <f>IFERROR(VLOOKUP(Y1186,CONTROLES!$A$6:$Y$25,24,FALSE),"")</f>
        <v/>
      </c>
      <c r="AP1186" s="350" t="str">
        <f>IFERROR(VLOOKUP(Z1186,CONTROLES!$A$6:$Y$25,24,FALSE),"")</f>
        <v/>
      </c>
      <c r="AQ1186" s="350" t="str">
        <f>IFERROR(VLOOKUP(AA1186,CONTROLES!$A$6:$Y$25,24,FALSE),"")</f>
        <v/>
      </c>
      <c r="AR1186" s="350" t="str">
        <f>IFERROR(VLOOKUP(AB1186,CONTROLES!$A$6:$Y$25,24,FALSE),"")</f>
        <v/>
      </c>
      <c r="AS1186" s="349" t="str">
        <f>IFERROR(VLOOKUP(Y1186,CONTROLES!$A$6:$Y$25,5,FALSE),"")</f>
        <v/>
      </c>
      <c r="AT1186" s="349" t="str">
        <f>IFERROR(VLOOKUP(Z1186,CONTROLES!$A$6:$Y$25,5,FALSE),"")</f>
        <v/>
      </c>
      <c r="AU1186" s="349" t="str">
        <f>IFERROR(VLOOKUP(AA1186,CONTROLES!$A$6:$Y$25,5,FALSE),"")</f>
        <v/>
      </c>
      <c r="AV1186" s="349" t="str">
        <f>IFERROR(VLOOKUP(AB1186,CONTROLES!$A$6:$Y$25,5,FALSE),"")</f>
        <v/>
      </c>
      <c r="AW1186" s="351">
        <f t="shared" si="339"/>
        <v>0</v>
      </c>
      <c r="AX1186" s="351">
        <f t="shared" si="339"/>
        <v>0</v>
      </c>
      <c r="AY1186" s="610"/>
      <c r="AZ1186" s="611"/>
      <c r="BA1186" s="612"/>
      <c r="BB1186" s="613"/>
      <c r="BC1186" s="611"/>
      <c r="BD1186" s="621"/>
      <c r="BE1186" s="608"/>
      <c r="BF1186" s="625"/>
      <c r="BG1186" s="626"/>
      <c r="BH1186" s="626"/>
      <c r="BI1186" s="624"/>
      <c r="BJ1186" s="470"/>
      <c r="BK1186" s="470"/>
      <c r="BL1186" s="49"/>
    </row>
    <row r="1187" spans="1:64" x14ac:dyDescent="0.25">
      <c r="A1187" s="558"/>
      <c r="B1187" s="559"/>
      <c r="C1187" s="556"/>
      <c r="D1187" s="470"/>
      <c r="E1187" s="470"/>
      <c r="F1187" s="547"/>
      <c r="G1187" s="547"/>
      <c r="H1187" s="547"/>
      <c r="I1187" s="470"/>
      <c r="J1187" s="364"/>
      <c r="K1187" s="365"/>
      <c r="L1187" s="556"/>
      <c r="M1187" s="556"/>
      <c r="N1187" s="594"/>
      <c r="O1187" s="560"/>
      <c r="P1187" s="560"/>
      <c r="Q1187" s="560"/>
      <c r="R1187" s="556"/>
      <c r="S1187" s="366"/>
      <c r="T1187" s="366">
        <f>IFERROR(VLOOKUP($S1187,TABLAS!$A$10:$B$14,2,FALSE),0)</f>
        <v>0</v>
      </c>
      <c r="U1187" s="560"/>
      <c r="V1187" s="615"/>
      <c r="W1187" s="615"/>
      <c r="X1187" s="608"/>
      <c r="Y1187" s="367"/>
      <c r="Z1187" s="367"/>
      <c r="AA1187" s="367"/>
      <c r="AB1187" s="367"/>
      <c r="AC1187" s="367"/>
      <c r="AD1187" s="367"/>
      <c r="AE1187" s="367"/>
      <c r="AF1187" s="367"/>
      <c r="AG1187" s="367"/>
      <c r="AH1187" s="367"/>
      <c r="AI1187" s="367"/>
      <c r="AJ1187" s="367"/>
      <c r="AK1187" s="367"/>
      <c r="AL1187" s="367" t="str">
        <f>IFERROR(VLOOKUP(AB1187,CONTROLES!$A$5:$Y$297,2,FALSE),"")</f>
        <v/>
      </c>
      <c r="AM1187" s="367"/>
      <c r="AN1187" s="367"/>
      <c r="AO1187" s="350" t="str">
        <f>IFERROR(VLOOKUP(Y1187,CONTROLES!$A$6:$Y$25,24,FALSE),"")</f>
        <v/>
      </c>
      <c r="AP1187" s="350" t="str">
        <f>IFERROR(VLOOKUP(Z1187,CONTROLES!$A$6:$Y$25,24,FALSE),"")</f>
        <v/>
      </c>
      <c r="AQ1187" s="350" t="str">
        <f>IFERROR(VLOOKUP(AA1187,CONTROLES!$A$6:$Y$25,24,FALSE),"")</f>
        <v/>
      </c>
      <c r="AR1187" s="350" t="str">
        <f>IFERROR(VLOOKUP(AB1187,CONTROLES!$A$6:$Y$25,24,FALSE),"")</f>
        <v/>
      </c>
      <c r="AS1187" s="349" t="str">
        <f>IFERROR(VLOOKUP(Y1187,CONTROLES!$A$6:$Y$25,5,FALSE),"")</f>
        <v/>
      </c>
      <c r="AT1187" s="349" t="str">
        <f>IFERROR(VLOOKUP(Z1187,CONTROLES!$A$6:$Y$25,5,FALSE),"")</f>
        <v/>
      </c>
      <c r="AU1187" s="349" t="str">
        <f>IFERROR(VLOOKUP(AA1187,CONTROLES!$A$6:$Y$25,5,FALSE),"")</f>
        <v/>
      </c>
      <c r="AV1187" s="349" t="str">
        <f>IFERROR(VLOOKUP(AB1187,CONTROLES!$A$6:$Y$25,5,FALSE),"")</f>
        <v/>
      </c>
      <c r="AW1187" s="351">
        <f t="shared" ref="AW1187:AX1236" si="342">IFERROR(AVERAGEIFS(AO1187:AR1187,AS1187:AV1187,"Probabilidad"),0)</f>
        <v>0</v>
      </c>
      <c r="AX1187" s="351">
        <f t="shared" si="342"/>
        <v>0</v>
      </c>
      <c r="AY1187" s="610"/>
      <c r="AZ1187" s="611"/>
      <c r="BA1187" s="612"/>
      <c r="BB1187" s="613"/>
      <c r="BC1187" s="611"/>
      <c r="BD1187" s="621"/>
      <c r="BE1187" s="608"/>
      <c r="BF1187" s="625"/>
      <c r="BG1187" s="626"/>
      <c r="BH1187" s="626"/>
      <c r="BI1187" s="624"/>
      <c r="BJ1187" s="470"/>
      <c r="BK1187" s="470"/>
      <c r="BL1187" s="49"/>
    </row>
    <row r="1188" spans="1:64" x14ac:dyDescent="0.25">
      <c r="A1188" s="558"/>
      <c r="B1188" s="559"/>
      <c r="C1188" s="556"/>
      <c r="D1188" s="470"/>
      <c r="E1188" s="470"/>
      <c r="F1188" s="547"/>
      <c r="G1188" s="547"/>
      <c r="H1188" s="547"/>
      <c r="I1188" s="470"/>
      <c r="J1188" s="364"/>
      <c r="K1188" s="365"/>
      <c r="L1188" s="556"/>
      <c r="M1188" s="556"/>
      <c r="N1188" s="594"/>
      <c r="O1188" s="560"/>
      <c r="P1188" s="560"/>
      <c r="Q1188" s="560"/>
      <c r="R1188" s="556"/>
      <c r="S1188" s="366"/>
      <c r="T1188" s="366">
        <f>IFERROR(VLOOKUP($S1188,TABLAS!$A$10:$B$14,2,FALSE),0)</f>
        <v>0</v>
      </c>
      <c r="U1188" s="560"/>
      <c r="V1188" s="615"/>
      <c r="W1188" s="615"/>
      <c r="X1188" s="608"/>
      <c r="Y1188" s="367"/>
      <c r="Z1188" s="367"/>
      <c r="AA1188" s="367"/>
      <c r="AB1188" s="367"/>
      <c r="AC1188" s="367"/>
      <c r="AD1188" s="367"/>
      <c r="AE1188" s="367"/>
      <c r="AF1188" s="367"/>
      <c r="AG1188" s="367"/>
      <c r="AH1188" s="367"/>
      <c r="AI1188" s="367"/>
      <c r="AJ1188" s="367"/>
      <c r="AK1188" s="367"/>
      <c r="AL1188" s="367" t="str">
        <f>IFERROR(VLOOKUP(AB1188,CONTROLES!$A$5:$Y$297,2,FALSE),"")</f>
        <v/>
      </c>
      <c r="AM1188" s="367"/>
      <c r="AN1188" s="367"/>
      <c r="AO1188" s="350" t="str">
        <f>IFERROR(VLOOKUP(Y1188,CONTROLES!$A$6:$Y$25,24,FALSE),"")</f>
        <v/>
      </c>
      <c r="AP1188" s="350" t="str">
        <f>IFERROR(VLOOKUP(Z1188,CONTROLES!$A$6:$Y$25,24,FALSE),"")</f>
        <v/>
      </c>
      <c r="AQ1188" s="350" t="str">
        <f>IFERROR(VLOOKUP(AA1188,CONTROLES!$A$6:$Y$25,24,FALSE),"")</f>
        <v/>
      </c>
      <c r="AR1188" s="350" t="str">
        <f>IFERROR(VLOOKUP(AB1188,CONTROLES!$A$6:$Y$25,24,FALSE),"")</f>
        <v/>
      </c>
      <c r="AS1188" s="349" t="str">
        <f>IFERROR(VLOOKUP(Y1188,CONTROLES!$A$6:$Y$25,5,FALSE),"")</f>
        <v/>
      </c>
      <c r="AT1188" s="349" t="str">
        <f>IFERROR(VLOOKUP(Z1188,CONTROLES!$A$6:$Y$25,5,FALSE),"")</f>
        <v/>
      </c>
      <c r="AU1188" s="349" t="str">
        <f>IFERROR(VLOOKUP(AA1188,CONTROLES!$A$6:$Y$25,5,FALSE),"")</f>
        <v/>
      </c>
      <c r="AV1188" s="349" t="str">
        <f>IFERROR(VLOOKUP(AB1188,CONTROLES!$A$6:$Y$25,5,FALSE),"")</f>
        <v/>
      </c>
      <c r="AW1188" s="351">
        <f t="shared" si="342"/>
        <v>0</v>
      </c>
      <c r="AX1188" s="351">
        <f t="shared" si="342"/>
        <v>0</v>
      </c>
      <c r="AY1188" s="610"/>
      <c r="AZ1188" s="611"/>
      <c r="BA1188" s="612"/>
      <c r="BB1188" s="613"/>
      <c r="BC1188" s="611"/>
      <c r="BD1188" s="621"/>
      <c r="BE1188" s="608"/>
      <c r="BF1188" s="625"/>
      <c r="BG1188" s="626"/>
      <c r="BH1188" s="626"/>
      <c r="BI1188" s="624"/>
      <c r="BJ1188" s="470"/>
      <c r="BK1188" s="470"/>
      <c r="BL1188" s="49"/>
    </row>
    <row r="1189" spans="1:64" x14ac:dyDescent="0.25">
      <c r="A1189" s="558"/>
      <c r="B1189" s="559"/>
      <c r="C1189" s="556"/>
      <c r="D1189" s="470"/>
      <c r="E1189" s="470"/>
      <c r="F1189" s="547"/>
      <c r="G1189" s="547"/>
      <c r="H1189" s="547"/>
      <c r="I1189" s="470"/>
      <c r="J1189" s="364"/>
      <c r="K1189" s="365"/>
      <c r="L1189" s="556"/>
      <c r="M1189" s="556"/>
      <c r="N1189" s="594"/>
      <c r="O1189" s="560"/>
      <c r="P1189" s="560"/>
      <c r="Q1189" s="560"/>
      <c r="R1189" s="556"/>
      <c r="S1189" s="366"/>
      <c r="T1189" s="366">
        <f>IFERROR(VLOOKUP($S1189,TABLAS!$A$10:$B$14,2,FALSE),0)</f>
        <v>0</v>
      </c>
      <c r="U1189" s="560"/>
      <c r="V1189" s="615"/>
      <c r="W1189" s="615"/>
      <c r="X1189" s="608"/>
      <c r="Y1189" s="367"/>
      <c r="Z1189" s="367"/>
      <c r="AA1189" s="367"/>
      <c r="AB1189" s="367"/>
      <c r="AC1189" s="367"/>
      <c r="AD1189" s="367"/>
      <c r="AE1189" s="367"/>
      <c r="AF1189" s="367"/>
      <c r="AG1189" s="367"/>
      <c r="AH1189" s="367"/>
      <c r="AI1189" s="367"/>
      <c r="AJ1189" s="367"/>
      <c r="AK1189" s="367"/>
      <c r="AL1189" s="367" t="str">
        <f>IFERROR(VLOOKUP(AB1189,CONTROLES!$A$5:$Y$297,2,FALSE),"")</f>
        <v/>
      </c>
      <c r="AM1189" s="367"/>
      <c r="AN1189" s="367"/>
      <c r="AO1189" s="350" t="str">
        <f>IFERROR(VLOOKUP(Y1189,CONTROLES!$A$6:$Y$25,24,FALSE),"")</f>
        <v/>
      </c>
      <c r="AP1189" s="350" t="str">
        <f>IFERROR(VLOOKUP(Z1189,CONTROLES!$A$6:$Y$25,24,FALSE),"")</f>
        <v/>
      </c>
      <c r="AQ1189" s="350" t="str">
        <f>IFERROR(VLOOKUP(AA1189,CONTROLES!$A$6:$Y$25,24,FALSE),"")</f>
        <v/>
      </c>
      <c r="AR1189" s="350" t="str">
        <f>IFERROR(VLOOKUP(AB1189,CONTROLES!$A$6:$Y$25,24,FALSE),"")</f>
        <v/>
      </c>
      <c r="AS1189" s="349" t="str">
        <f>IFERROR(VLOOKUP(Y1189,CONTROLES!$A$6:$Y$25,5,FALSE),"")</f>
        <v/>
      </c>
      <c r="AT1189" s="349" t="str">
        <f>IFERROR(VLOOKUP(Z1189,CONTROLES!$A$6:$Y$25,5,FALSE),"")</f>
        <v/>
      </c>
      <c r="AU1189" s="349" t="str">
        <f>IFERROR(VLOOKUP(AA1189,CONTROLES!$A$6:$Y$25,5,FALSE),"")</f>
        <v/>
      </c>
      <c r="AV1189" s="349" t="str">
        <f>IFERROR(VLOOKUP(AB1189,CONTROLES!$A$6:$Y$25,5,FALSE),"")</f>
        <v/>
      </c>
      <c r="AW1189" s="351">
        <f t="shared" si="342"/>
        <v>0</v>
      </c>
      <c r="AX1189" s="351">
        <f t="shared" si="342"/>
        <v>0</v>
      </c>
      <c r="AY1189" s="610"/>
      <c r="AZ1189" s="611"/>
      <c r="BA1189" s="612"/>
      <c r="BB1189" s="613"/>
      <c r="BC1189" s="611"/>
      <c r="BD1189" s="621"/>
      <c r="BE1189" s="608"/>
      <c r="BF1189" s="625"/>
      <c r="BG1189" s="626"/>
      <c r="BH1189" s="626"/>
      <c r="BI1189" s="624"/>
      <c r="BJ1189" s="470"/>
      <c r="BK1189" s="470"/>
      <c r="BL1189" s="49"/>
    </row>
    <row r="1190" spans="1:64" x14ac:dyDescent="0.25">
      <c r="A1190" s="637"/>
      <c r="B1190" s="638"/>
      <c r="C1190" s="605"/>
      <c r="D1190" s="471"/>
      <c r="E1190" s="471"/>
      <c r="F1190" s="616"/>
      <c r="G1190" s="616"/>
      <c r="H1190" s="616"/>
      <c r="I1190" s="471"/>
      <c r="J1190" s="379"/>
      <c r="K1190" s="380"/>
      <c r="L1190" s="605"/>
      <c r="M1190" s="605"/>
      <c r="N1190" s="606"/>
      <c r="O1190" s="607"/>
      <c r="P1190" s="607"/>
      <c r="Q1190" s="607"/>
      <c r="R1190" s="605"/>
      <c r="S1190" s="381"/>
      <c r="T1190" s="381">
        <f>IFERROR(VLOOKUP($S1190,TABLAS!$A$10:$B$14,2,FALSE),0)</f>
        <v>0</v>
      </c>
      <c r="U1190" s="607"/>
      <c r="V1190" s="627"/>
      <c r="W1190" s="627"/>
      <c r="X1190" s="609"/>
      <c r="Y1190" s="382"/>
      <c r="Z1190" s="367"/>
      <c r="AA1190" s="382"/>
      <c r="AB1190" s="382"/>
      <c r="AC1190" s="382"/>
      <c r="AD1190" s="382"/>
      <c r="AE1190" s="382"/>
      <c r="AF1190" s="382"/>
      <c r="AG1190" s="382"/>
      <c r="AH1190" s="382"/>
      <c r="AI1190" s="382"/>
      <c r="AJ1190" s="382"/>
      <c r="AK1190" s="382"/>
      <c r="AL1190" s="382" t="str">
        <f>IFERROR(VLOOKUP(AB1190,CONTROLES!$A$5:$Y$297,2,FALSE),"")</f>
        <v/>
      </c>
      <c r="AM1190" s="382"/>
      <c r="AN1190" s="382"/>
      <c r="AO1190" s="355" t="str">
        <f>IFERROR(VLOOKUP(Y1190,CONTROLES!$A$6:$Y$25,24,FALSE),"")</f>
        <v/>
      </c>
      <c r="AP1190" s="355" t="str">
        <f>IFERROR(VLOOKUP(Z1190,CONTROLES!$A$6:$Y$25,24,FALSE),"")</f>
        <v/>
      </c>
      <c r="AQ1190" s="355" t="str">
        <f>IFERROR(VLOOKUP(AA1190,CONTROLES!$A$6:$Y$25,24,FALSE),"")</f>
        <v/>
      </c>
      <c r="AR1190" s="355" t="str">
        <f>IFERROR(VLOOKUP(AB1190,CONTROLES!$A$6:$Y$25,24,FALSE),"")</f>
        <v/>
      </c>
      <c r="AS1190" s="362" t="str">
        <f>IFERROR(VLOOKUP(Y1190,CONTROLES!$A$6:$Y$25,5,FALSE),"")</f>
        <v/>
      </c>
      <c r="AT1190" s="362" t="str">
        <f>IFERROR(VLOOKUP(Z1190,CONTROLES!$A$6:$Y$25,5,FALSE),"")</f>
        <v/>
      </c>
      <c r="AU1190" s="362" t="str">
        <f>IFERROR(VLOOKUP(AA1190,CONTROLES!$A$6:$Y$25,5,FALSE),"")</f>
        <v/>
      </c>
      <c r="AV1190" s="362" t="str">
        <f>IFERROR(VLOOKUP(AB1190,CONTROLES!$A$6:$Y$25,5,FALSE),"")</f>
        <v/>
      </c>
      <c r="AW1190" s="370">
        <f t="shared" si="342"/>
        <v>0</v>
      </c>
      <c r="AX1190" s="370">
        <f t="shared" si="342"/>
        <v>0</v>
      </c>
      <c r="AY1190" s="623"/>
      <c r="AZ1190" s="614"/>
      <c r="BA1190" s="628"/>
      <c r="BB1190" s="629"/>
      <c r="BC1190" s="614"/>
      <c r="BD1190" s="631"/>
      <c r="BE1190" s="609"/>
      <c r="BF1190" s="632"/>
      <c r="BG1190" s="633"/>
      <c r="BH1190" s="633"/>
      <c r="BI1190" s="635"/>
      <c r="BJ1190" s="471"/>
      <c r="BK1190" s="471"/>
      <c r="BL1190" s="49"/>
    </row>
    <row r="1191" spans="1:64" ht="52.5" customHeight="1" x14ac:dyDescent="0.25">
      <c r="A1191" s="558">
        <f>A1184+1</f>
        <v>169</v>
      </c>
      <c r="B1191" s="559" t="s">
        <v>1308</v>
      </c>
      <c r="C1191" s="556" t="s">
        <v>1309</v>
      </c>
      <c r="D1191" s="470" t="s">
        <v>1310</v>
      </c>
      <c r="E1191" s="470" t="s">
        <v>1311</v>
      </c>
      <c r="F1191" s="547" t="s">
        <v>132</v>
      </c>
      <c r="G1191" s="556" t="s">
        <v>1312</v>
      </c>
      <c r="H1191" s="547" t="s">
        <v>134</v>
      </c>
      <c r="I1191" s="470" t="s">
        <v>1313</v>
      </c>
      <c r="J1191" s="364">
        <v>1</v>
      </c>
      <c r="K1191" s="371" t="s">
        <v>1314</v>
      </c>
      <c r="L1191" s="470" t="s">
        <v>1315</v>
      </c>
      <c r="M1191" s="556" t="s">
        <v>160</v>
      </c>
      <c r="N1191" s="560" t="s">
        <v>226</v>
      </c>
      <c r="O1191" s="560" t="s">
        <v>313</v>
      </c>
      <c r="P1191" s="560" t="s">
        <v>141</v>
      </c>
      <c r="Q1191" s="560" t="s">
        <v>1316</v>
      </c>
      <c r="R1191" s="556" t="s">
        <v>625</v>
      </c>
      <c r="S1191" s="366" t="s">
        <v>144</v>
      </c>
      <c r="T1191" s="366">
        <f>IFERROR(VLOOKUP($S1191,TABLAS!$A$10:$B$14,2,FALSE),0)</f>
        <v>5</v>
      </c>
      <c r="U1191" s="560" t="s">
        <v>180</v>
      </c>
      <c r="V1191" s="615">
        <f>IFERROR(VLOOKUP($U1191,TABLAS!$A$2:$B$6,2,FALSE),0)</f>
        <v>4</v>
      </c>
      <c r="W1191" s="615" t="str">
        <f>MAX($T1191:$T1197)&amp;V1191</f>
        <v>54</v>
      </c>
      <c r="X1191" s="608" t="str">
        <f>IF(OR(W1191="11",W1191="12",W1191="21",W1191="22",W1191="31"),"BAJO",IF(OR(W1191="13",W1191="23",W1191="32",W1191="41"),"LEVE",IF(OR(W1191="14",W1191="15",W1191="24",W1191="33",W1191="43",W1191="42",W1191="52",W1191="51"),"MODERADO",IF(OR(W1191="25",W1191="34",W1191="35",W1191="44",W1191="45",W1191="53",W1191="54",W1191="55"),"IMPORTANTE"))))</f>
        <v>IMPORTANTE</v>
      </c>
      <c r="Y1191" s="367">
        <v>83</v>
      </c>
      <c r="Z1191" s="367"/>
      <c r="AA1191" s="367"/>
      <c r="AB1191" s="367"/>
      <c r="AC1191" s="367" t="str">
        <f>VLOOKUP(Y1191,CONTROLES!$A$6:$Y$1048576,2,FALSE)</f>
        <v>Ajuste de la estructura orgánica y administrativa</v>
      </c>
      <c r="AD1191" s="367"/>
      <c r="AE1191" s="367"/>
      <c r="AF1191" s="367"/>
      <c r="AG1191" s="367"/>
      <c r="AH1191" s="367"/>
      <c r="AI1191" s="367"/>
      <c r="AJ1191" s="367"/>
      <c r="AK1191" s="367"/>
      <c r="AL1191" s="367" t="str">
        <f>IFERROR(VLOOKUP(AB1191,CONTROLES!$A$5:$Y$297,2,FALSE),"")</f>
        <v/>
      </c>
      <c r="AM1191" s="367"/>
      <c r="AN1191" s="367"/>
      <c r="AO1191" s="368" t="str">
        <f>IFERROR(VLOOKUP(Y1191,CONTROLES!$A$6:$Y$25,24,FALSE),"")</f>
        <v/>
      </c>
      <c r="AP1191" s="368" t="str">
        <f>IFERROR(VLOOKUP(AC1191,CONTROLES!$A$6:$Y$25,24,FALSE),"")</f>
        <v/>
      </c>
      <c r="AQ1191" s="368" t="str">
        <f>IFERROR(VLOOKUP(AA1191,CONTROLES!$A$6:$Y$25,24,FALSE),"")</f>
        <v/>
      </c>
      <c r="AR1191" s="368" t="str">
        <f>IFERROR(VLOOKUP(AB1191,CONTROLES!$A$6:$Y$25,24,FALSE),"")</f>
        <v/>
      </c>
      <c r="AS1191" s="367" t="str">
        <f>IFERROR(VLOOKUP(Y1191,CONTROLES!$A$6:$Y$25,5,FALSE),"")</f>
        <v/>
      </c>
      <c r="AT1191" s="367" t="str">
        <f>IFERROR(VLOOKUP(AC1191,CONTROLES!$A$6:$Y$25,5,FALSE),"")</f>
        <v/>
      </c>
      <c r="AU1191" s="367" t="str">
        <f>IFERROR(VLOOKUP(AA1191,CONTROLES!$A$6:$Y$25,5,FALSE),"")</f>
        <v/>
      </c>
      <c r="AV1191" s="367" t="str">
        <f>IFERROR(VLOOKUP(AB1191,CONTROLES!$A$6:$Y$25,5,FALSE),"")</f>
        <v/>
      </c>
      <c r="AW1191" s="369">
        <f t="shared" si="342"/>
        <v>0</v>
      </c>
      <c r="AX1191" s="369">
        <f t="shared" si="342"/>
        <v>0</v>
      </c>
      <c r="AY1191" s="610" t="str">
        <f>IF(MAX(AX1191:AX1197)&gt;MAX(BF1191:BF1197),"Consecuencia",IF(MAX(AX1191:AX1197)&gt;MAX(BF1191:BF1197),"Probabilidad",""))</f>
        <v/>
      </c>
      <c r="AZ1191" s="611">
        <f>IF(AY1191="Probabilidad",MAX(BF1191:BF1197),MAX(AX1191:AX1197))</f>
        <v>0</v>
      </c>
      <c r="BA1191" s="612" t="str" cm="1">
        <f t="array" ref="BA1191">IF(OR(AY1191="Consecuencia",AY1191="Probabilidad"),IF(AZ1191&lt;CONTROLES!$AA$16:$AB$16,IF(AND(AZ1191&gt;=CONTROLES!$AA$15,AZ1191&lt;CONTROLES!$AB$15),CONTROLES!$AC$15,IF(AND(AZ1191&gt;=CONTROLES!$AA$14,AZ1191&lt;CONTROLES!$AB$14),CONTROLES!$AC$14,IF(AND(AZ1191&gt;=CONTROLES!$AA$13,AZ1191&lt;CONTROLES!$AB$13),CONTROLES!$AC$13,IF(AND(AZ1191&gt;=CONTROLES!$AA$12,AZ1191&lt;=CONTROLES!$AB$12),CONTROLES!$AC$12))))),"")</f>
        <v/>
      </c>
      <c r="BB1191" s="613" t="s">
        <v>144</v>
      </c>
      <c r="BC1191" s="611">
        <f>VLOOKUP(BB1191,TABLAS!$A$10:$B$14,2,FALSE)</f>
        <v>5</v>
      </c>
      <c r="BD1191" s="621" t="s">
        <v>180</v>
      </c>
      <c r="BE1191" s="608">
        <f>VLOOKUP(BD1191,TABLAS!$A$2:$B$6,2,FALSE)</f>
        <v>4</v>
      </c>
      <c r="BF1191" s="625" t="str">
        <f>BC1191&amp;BE1191</f>
        <v>54</v>
      </c>
      <c r="BG1191" s="608" t="str">
        <f>IF(OR(BF1191="11",BF1191="12",BF1191="21",BF1191="22",BF1191="31"),"BAJO",IF(OR(BF1191="13",BF1191="23",BF1191="32",BF1191="41"),"LEVE",IF(OR(BF1191="14",BF1191="15",BF1191="24",BF1191="33",BF1191="43",BF1191="42",BF1191="52",BF1191="51"),"MODERADO",IF(OR(BF1191="25",BF1191="34",BF1191="35",BF1191="44",BF1191="45",BF1191="53",BF1191="54",BF1191="55"),"IMPORTANTE",""))))</f>
        <v>IMPORTANTE</v>
      </c>
      <c r="BH1191" s="626" t="s">
        <v>1317</v>
      </c>
      <c r="BI1191" s="624" t="s">
        <v>189</v>
      </c>
      <c r="BJ1191" s="470" t="str">
        <f>IF(BH1191="SI","NO","SI")</f>
        <v>SI</v>
      </c>
      <c r="BK1191" s="634" t="s">
        <v>1318</v>
      </c>
      <c r="BL1191" s="49"/>
    </row>
    <row r="1192" spans="1:64" x14ac:dyDescent="0.25">
      <c r="A1192" s="558"/>
      <c r="B1192" s="559"/>
      <c r="C1192" s="556"/>
      <c r="D1192" s="470"/>
      <c r="E1192" s="470"/>
      <c r="F1192" s="547"/>
      <c r="G1192" s="556"/>
      <c r="H1192" s="547"/>
      <c r="I1192" s="470"/>
      <c r="J1192" s="364">
        <v>2</v>
      </c>
      <c r="K1192" s="372" t="s">
        <v>1319</v>
      </c>
      <c r="L1192" s="470"/>
      <c r="M1192" s="556"/>
      <c r="N1192" s="560"/>
      <c r="O1192" s="560"/>
      <c r="P1192" s="560"/>
      <c r="Q1192" s="560"/>
      <c r="R1192" s="556"/>
      <c r="S1192" s="366" t="s">
        <v>144</v>
      </c>
      <c r="T1192" s="366">
        <f>IFERROR(VLOOKUP($S1192,TABLAS!$A$10:$B$14,2,FALSE),0)</f>
        <v>5</v>
      </c>
      <c r="U1192" s="560"/>
      <c r="V1192" s="615"/>
      <c r="W1192" s="615"/>
      <c r="X1192" s="608"/>
      <c r="Y1192" s="367">
        <v>84</v>
      </c>
      <c r="Z1192" s="367"/>
      <c r="AA1192" s="367"/>
      <c r="AB1192" s="367"/>
      <c r="AC1192" s="367" t="str">
        <f>VLOOKUP(Y1192,CONTROLES!$A$6:$Y$1048576,2,FALSE)</f>
        <v>Procedimiento para la elaboración de un aplicativo</v>
      </c>
      <c r="AD1192" s="367"/>
      <c r="AE1192" s="367"/>
      <c r="AF1192" s="367"/>
      <c r="AG1192" s="367"/>
      <c r="AH1192" s="367"/>
      <c r="AI1192" s="367"/>
      <c r="AJ1192" s="367"/>
      <c r="AK1192" s="367"/>
      <c r="AL1192" s="367" t="str">
        <f>IFERROR(VLOOKUP(AB1192,CONTROLES!$A$5:$Y$297,2,FALSE),"")</f>
        <v/>
      </c>
      <c r="AM1192" s="367"/>
      <c r="AN1192" s="367"/>
      <c r="AO1192" s="368" t="str">
        <f>IFERROR(VLOOKUP(Y1192,CONTROLES!$A$6:$Y$25,24,FALSE),"")</f>
        <v/>
      </c>
      <c r="AP1192" s="368" t="str">
        <f>IFERROR(VLOOKUP(AC1192,CONTROLES!$A$6:$Y$25,24,FALSE),"")</f>
        <v/>
      </c>
      <c r="AQ1192" s="368" t="str">
        <f>IFERROR(VLOOKUP(AA1192,CONTROLES!$A$6:$Y$25,24,FALSE),"")</f>
        <v/>
      </c>
      <c r="AR1192" s="368" t="str">
        <f>IFERROR(VLOOKUP(AB1192,CONTROLES!$A$6:$Y$25,24,FALSE),"")</f>
        <v/>
      </c>
      <c r="AS1192" s="367" t="str">
        <f>IFERROR(VLOOKUP(Y1192,CONTROLES!$A$6:$Y$25,5,FALSE),"")</f>
        <v/>
      </c>
      <c r="AT1192" s="367" t="str">
        <f>IFERROR(VLOOKUP(AC1192,CONTROLES!$A$6:$Y$25,5,FALSE),"")</f>
        <v/>
      </c>
      <c r="AU1192" s="367" t="str">
        <f>IFERROR(VLOOKUP(AA1192,CONTROLES!$A$6:$Y$25,5,FALSE),"")</f>
        <v/>
      </c>
      <c r="AV1192" s="367" t="str">
        <f>IFERROR(VLOOKUP(AB1192,CONTROLES!$A$6:$Y$25,5,FALSE),"")</f>
        <v/>
      </c>
      <c r="AW1192" s="369">
        <f t="shared" si="342"/>
        <v>0</v>
      </c>
      <c r="AX1192" s="369">
        <f t="shared" si="342"/>
        <v>0</v>
      </c>
      <c r="AY1192" s="610"/>
      <c r="AZ1192" s="611"/>
      <c r="BA1192" s="612"/>
      <c r="BB1192" s="613"/>
      <c r="BC1192" s="611"/>
      <c r="BD1192" s="621"/>
      <c r="BE1192" s="608"/>
      <c r="BF1192" s="625"/>
      <c r="BG1192" s="608"/>
      <c r="BH1192" s="626"/>
      <c r="BI1192" s="624"/>
      <c r="BJ1192" s="470"/>
      <c r="BK1192" s="634"/>
      <c r="BL1192" s="49"/>
    </row>
    <row r="1193" spans="1:64" x14ac:dyDescent="0.25">
      <c r="A1193" s="558"/>
      <c r="B1193" s="559"/>
      <c r="C1193" s="556"/>
      <c r="D1193" s="470"/>
      <c r="E1193" s="470"/>
      <c r="F1193" s="547"/>
      <c r="G1193" s="556"/>
      <c r="H1193" s="547"/>
      <c r="I1193" s="470"/>
      <c r="J1193" s="364"/>
      <c r="K1193" s="365"/>
      <c r="L1193" s="470"/>
      <c r="M1193" s="556"/>
      <c r="N1193" s="560"/>
      <c r="O1193" s="560"/>
      <c r="P1193" s="560"/>
      <c r="Q1193" s="560"/>
      <c r="R1193" s="556"/>
      <c r="S1193" s="366" t="s">
        <v>144</v>
      </c>
      <c r="T1193" s="366">
        <f>IFERROR(VLOOKUP($S1193,TABLAS!$A$10:$B$14,2,FALSE),0)</f>
        <v>5</v>
      </c>
      <c r="U1193" s="560"/>
      <c r="V1193" s="615"/>
      <c r="W1193" s="615"/>
      <c r="X1193" s="608"/>
      <c r="Y1193" s="367"/>
      <c r="Z1193" s="367"/>
      <c r="AA1193" s="367"/>
      <c r="AB1193" s="367"/>
      <c r="AC1193" s="367"/>
      <c r="AD1193" s="367" t="s">
        <v>1320</v>
      </c>
      <c r="AE1193" s="367"/>
      <c r="AF1193" s="367"/>
      <c r="AG1193" s="367"/>
      <c r="AH1193" s="367"/>
      <c r="AI1193" s="367"/>
      <c r="AJ1193" s="367"/>
      <c r="AK1193" s="367"/>
      <c r="AL1193" s="367" t="str">
        <f>IFERROR(VLOOKUP(AB1193,CONTROLES!$A$5:$Y$297,2,FALSE),"")</f>
        <v/>
      </c>
      <c r="AM1193" s="367"/>
      <c r="AN1193" s="367"/>
      <c r="AO1193" s="368" t="str">
        <f>IFERROR(VLOOKUP(Y1193,CONTROLES!$A$6:$Y$25,24,FALSE),"")</f>
        <v/>
      </c>
      <c r="AP1193" s="368" t="str">
        <f>IFERROR(VLOOKUP(AC1193,CONTROLES!$A$6:$Y$25,24,FALSE),"")</f>
        <v/>
      </c>
      <c r="AQ1193" s="368" t="str">
        <f>IFERROR(VLOOKUP(AA1193,CONTROLES!$A$6:$Y$25,24,FALSE),"")</f>
        <v/>
      </c>
      <c r="AR1193" s="368" t="str">
        <f>IFERROR(VLOOKUP(AB1193,CONTROLES!$A$6:$Y$25,24,FALSE),"")</f>
        <v/>
      </c>
      <c r="AS1193" s="367" t="str">
        <f>IFERROR(VLOOKUP(Y1193,CONTROLES!$A$6:$Y$25,5,FALSE),"")</f>
        <v/>
      </c>
      <c r="AT1193" s="367" t="str">
        <f>IFERROR(VLOOKUP(AC1193,CONTROLES!$A$6:$Y$25,5,FALSE),"")</f>
        <v/>
      </c>
      <c r="AU1193" s="367" t="str">
        <f>IFERROR(VLOOKUP(AA1193,CONTROLES!$A$6:$Y$25,5,FALSE),"")</f>
        <v/>
      </c>
      <c r="AV1193" s="367" t="str">
        <f>IFERROR(VLOOKUP(AB1193,CONTROLES!$A$6:$Y$25,5,FALSE),"")</f>
        <v/>
      </c>
      <c r="AW1193" s="369">
        <f t="shared" si="342"/>
        <v>0</v>
      </c>
      <c r="AX1193" s="369">
        <f t="shared" si="342"/>
        <v>0</v>
      </c>
      <c r="AY1193" s="610"/>
      <c r="AZ1193" s="611"/>
      <c r="BA1193" s="612"/>
      <c r="BB1193" s="613"/>
      <c r="BC1193" s="611"/>
      <c r="BD1193" s="621"/>
      <c r="BE1193" s="608"/>
      <c r="BF1193" s="625"/>
      <c r="BG1193" s="608"/>
      <c r="BH1193" s="626"/>
      <c r="BI1193" s="624"/>
      <c r="BJ1193" s="470"/>
      <c r="BK1193" s="634"/>
      <c r="BL1193" s="49"/>
    </row>
    <row r="1194" spans="1:64" x14ac:dyDescent="0.25">
      <c r="A1194" s="558"/>
      <c r="B1194" s="559"/>
      <c r="C1194" s="556"/>
      <c r="D1194" s="470"/>
      <c r="E1194" s="470"/>
      <c r="F1194" s="547"/>
      <c r="G1194" s="556"/>
      <c r="H1194" s="547"/>
      <c r="I1194" s="470"/>
      <c r="J1194" s="364"/>
      <c r="K1194" s="365"/>
      <c r="L1194" s="470"/>
      <c r="M1194" s="556"/>
      <c r="N1194" s="560"/>
      <c r="O1194" s="560"/>
      <c r="P1194" s="560"/>
      <c r="Q1194" s="560"/>
      <c r="R1194" s="556"/>
      <c r="S1194" s="366"/>
      <c r="T1194" s="366">
        <f>IFERROR(VLOOKUP($S1194,TABLAS!$A$10:$B$14,2,FALSE),0)</f>
        <v>0</v>
      </c>
      <c r="U1194" s="560"/>
      <c r="V1194" s="615"/>
      <c r="W1194" s="615"/>
      <c r="X1194" s="608"/>
      <c r="Y1194" s="367"/>
      <c r="Z1194" s="367"/>
      <c r="AA1194" s="367"/>
      <c r="AB1194" s="367"/>
      <c r="AC1194" s="367"/>
      <c r="AD1194" s="367"/>
      <c r="AE1194" s="367"/>
      <c r="AF1194" s="367"/>
      <c r="AG1194" s="367"/>
      <c r="AH1194" s="367"/>
      <c r="AI1194" s="367"/>
      <c r="AJ1194" s="367"/>
      <c r="AK1194" s="367"/>
      <c r="AL1194" s="367" t="str">
        <f>IFERROR(VLOOKUP(AB1194,CONTROLES!$A$5:$Y$297,2,FALSE),"")</f>
        <v/>
      </c>
      <c r="AM1194" s="367"/>
      <c r="AN1194" s="367"/>
      <c r="AO1194" s="368" t="str">
        <f>IFERROR(VLOOKUP(Y1194,CONTROLES!$A$6:$Y$25,24,FALSE),"")</f>
        <v/>
      </c>
      <c r="AP1194" s="368" t="str">
        <f>IFERROR(VLOOKUP(AC1194,CONTROLES!$A$6:$Y$25,24,FALSE),"")</f>
        <v/>
      </c>
      <c r="AQ1194" s="368" t="str">
        <f>IFERROR(VLOOKUP(AA1194,CONTROLES!$A$6:$Y$25,24,FALSE),"")</f>
        <v/>
      </c>
      <c r="AR1194" s="368" t="str">
        <f>IFERROR(VLOOKUP(AB1194,CONTROLES!$A$6:$Y$25,24,FALSE),"")</f>
        <v/>
      </c>
      <c r="AS1194" s="367" t="str">
        <f>IFERROR(VLOOKUP(Y1194,CONTROLES!$A$6:$Y$25,5,FALSE),"")</f>
        <v/>
      </c>
      <c r="AT1194" s="367" t="str">
        <f>IFERROR(VLOOKUP(AC1194,CONTROLES!$A$6:$Y$25,5,FALSE),"")</f>
        <v/>
      </c>
      <c r="AU1194" s="367" t="str">
        <f>IFERROR(VLOOKUP(AA1194,CONTROLES!$A$6:$Y$25,5,FALSE),"")</f>
        <v/>
      </c>
      <c r="AV1194" s="367" t="str">
        <f>IFERROR(VLOOKUP(AB1194,CONTROLES!$A$6:$Y$25,5,FALSE),"")</f>
        <v/>
      </c>
      <c r="AW1194" s="369">
        <f t="shared" si="342"/>
        <v>0</v>
      </c>
      <c r="AX1194" s="369">
        <f t="shared" si="342"/>
        <v>0</v>
      </c>
      <c r="AY1194" s="610"/>
      <c r="AZ1194" s="611"/>
      <c r="BA1194" s="612"/>
      <c r="BB1194" s="613"/>
      <c r="BC1194" s="611"/>
      <c r="BD1194" s="621"/>
      <c r="BE1194" s="608"/>
      <c r="BF1194" s="625"/>
      <c r="BG1194" s="608"/>
      <c r="BH1194" s="626"/>
      <c r="BI1194" s="624"/>
      <c r="BJ1194" s="470"/>
      <c r="BK1194" s="634"/>
      <c r="BL1194" s="49"/>
    </row>
    <row r="1195" spans="1:64" x14ac:dyDescent="0.25">
      <c r="A1195" s="558"/>
      <c r="B1195" s="559"/>
      <c r="C1195" s="556"/>
      <c r="D1195" s="470"/>
      <c r="E1195" s="470"/>
      <c r="F1195" s="547"/>
      <c r="G1195" s="556"/>
      <c r="H1195" s="547"/>
      <c r="I1195" s="470"/>
      <c r="J1195" s="364"/>
      <c r="K1195" s="365"/>
      <c r="L1195" s="470"/>
      <c r="M1195" s="556"/>
      <c r="N1195" s="560"/>
      <c r="O1195" s="560"/>
      <c r="P1195" s="560"/>
      <c r="Q1195" s="560"/>
      <c r="R1195" s="556"/>
      <c r="S1195" s="366"/>
      <c r="T1195" s="366">
        <f>IFERROR(VLOOKUP($S1195,TABLAS!$A$10:$B$14,2,FALSE),0)</f>
        <v>0</v>
      </c>
      <c r="U1195" s="560"/>
      <c r="V1195" s="615"/>
      <c r="W1195" s="615"/>
      <c r="X1195" s="608"/>
      <c r="Y1195" s="367"/>
      <c r="Z1195" s="367"/>
      <c r="AA1195" s="367"/>
      <c r="AB1195" s="367"/>
      <c r="AC1195" s="367"/>
      <c r="AD1195" s="367"/>
      <c r="AE1195" s="367"/>
      <c r="AF1195" s="367"/>
      <c r="AG1195" s="367"/>
      <c r="AH1195" s="367"/>
      <c r="AI1195" s="367"/>
      <c r="AJ1195" s="367"/>
      <c r="AK1195" s="367"/>
      <c r="AL1195" s="367" t="str">
        <f>IFERROR(VLOOKUP(AB1195,CONTROLES!$A$5:$Y$297,2,FALSE),"")</f>
        <v/>
      </c>
      <c r="AM1195" s="367"/>
      <c r="AN1195" s="367"/>
      <c r="AO1195" s="368" t="str">
        <f>IFERROR(VLOOKUP(Y1195,CONTROLES!$A$6:$Y$25,24,FALSE),"")</f>
        <v/>
      </c>
      <c r="AP1195" s="368" t="str">
        <f>IFERROR(VLOOKUP(AC1195,CONTROLES!$A$6:$Y$25,24,FALSE),"")</f>
        <v/>
      </c>
      <c r="AQ1195" s="368" t="str">
        <f>IFERROR(VLOOKUP(AA1195,CONTROLES!$A$6:$Y$25,24,FALSE),"")</f>
        <v/>
      </c>
      <c r="AR1195" s="368" t="str">
        <f>IFERROR(VLOOKUP(AB1195,CONTROLES!$A$6:$Y$25,24,FALSE),"")</f>
        <v/>
      </c>
      <c r="AS1195" s="367" t="str">
        <f>IFERROR(VLOOKUP(Y1195,CONTROLES!$A$6:$Y$25,5,FALSE),"")</f>
        <v/>
      </c>
      <c r="AT1195" s="367" t="str">
        <f>IFERROR(VLOOKUP(AC1195,CONTROLES!$A$6:$Y$25,5,FALSE),"")</f>
        <v/>
      </c>
      <c r="AU1195" s="367" t="str">
        <f>IFERROR(VLOOKUP(AA1195,CONTROLES!$A$6:$Y$25,5,FALSE),"")</f>
        <v/>
      </c>
      <c r="AV1195" s="367" t="str">
        <f>IFERROR(VLOOKUP(AB1195,CONTROLES!$A$6:$Y$25,5,FALSE),"")</f>
        <v/>
      </c>
      <c r="AW1195" s="369">
        <f t="shared" si="342"/>
        <v>0</v>
      </c>
      <c r="AX1195" s="369">
        <f t="shared" si="342"/>
        <v>0</v>
      </c>
      <c r="AY1195" s="610"/>
      <c r="AZ1195" s="611"/>
      <c r="BA1195" s="612"/>
      <c r="BB1195" s="613"/>
      <c r="BC1195" s="611"/>
      <c r="BD1195" s="621"/>
      <c r="BE1195" s="608"/>
      <c r="BF1195" s="625"/>
      <c r="BG1195" s="608"/>
      <c r="BH1195" s="626"/>
      <c r="BI1195" s="624"/>
      <c r="BJ1195" s="470"/>
      <c r="BK1195" s="634"/>
      <c r="BL1195" s="49"/>
    </row>
    <row r="1196" spans="1:64" x14ac:dyDescent="0.25">
      <c r="A1196" s="558"/>
      <c r="B1196" s="559"/>
      <c r="C1196" s="556"/>
      <c r="D1196" s="470"/>
      <c r="E1196" s="470"/>
      <c r="F1196" s="547"/>
      <c r="G1196" s="556"/>
      <c r="H1196" s="547"/>
      <c r="I1196" s="470"/>
      <c r="J1196" s="364"/>
      <c r="K1196" s="365"/>
      <c r="L1196" s="470"/>
      <c r="M1196" s="556"/>
      <c r="N1196" s="560"/>
      <c r="O1196" s="560"/>
      <c r="P1196" s="560"/>
      <c r="Q1196" s="560"/>
      <c r="R1196" s="556"/>
      <c r="S1196" s="366"/>
      <c r="T1196" s="366">
        <f>IFERROR(VLOOKUP($S1196,TABLAS!$A$10:$B$14,2,FALSE),0)</f>
        <v>0</v>
      </c>
      <c r="U1196" s="560"/>
      <c r="V1196" s="615"/>
      <c r="W1196" s="615"/>
      <c r="X1196" s="608"/>
      <c r="Y1196" s="367"/>
      <c r="Z1196" s="367"/>
      <c r="AA1196" s="367"/>
      <c r="AB1196" s="367"/>
      <c r="AC1196" s="367"/>
      <c r="AD1196" s="367"/>
      <c r="AE1196" s="367"/>
      <c r="AF1196" s="367"/>
      <c r="AG1196" s="367"/>
      <c r="AH1196" s="367"/>
      <c r="AI1196" s="367"/>
      <c r="AJ1196" s="367"/>
      <c r="AK1196" s="367"/>
      <c r="AL1196" s="367" t="str">
        <f>IFERROR(VLOOKUP(AB1196,CONTROLES!$A$5:$Y$297,2,FALSE),"")</f>
        <v/>
      </c>
      <c r="AM1196" s="367"/>
      <c r="AN1196" s="367"/>
      <c r="AO1196" s="368" t="str">
        <f>IFERROR(VLOOKUP(Y1196,CONTROLES!$A$6:$Y$25,24,FALSE),"")</f>
        <v/>
      </c>
      <c r="AP1196" s="368" t="str">
        <f>IFERROR(VLOOKUP(AC1196,CONTROLES!$A$6:$Y$25,24,FALSE),"")</f>
        <v/>
      </c>
      <c r="AQ1196" s="368" t="str">
        <f>IFERROR(VLOOKUP(AA1196,CONTROLES!$A$6:$Y$25,24,FALSE),"")</f>
        <v/>
      </c>
      <c r="AR1196" s="368" t="str">
        <f>IFERROR(VLOOKUP(AB1196,CONTROLES!$A$6:$Y$25,24,FALSE),"")</f>
        <v/>
      </c>
      <c r="AS1196" s="367" t="str">
        <f>IFERROR(VLOOKUP(Y1196,CONTROLES!$A$6:$Y$25,5,FALSE),"")</f>
        <v/>
      </c>
      <c r="AT1196" s="367" t="str">
        <f>IFERROR(VLOOKUP(AC1196,CONTROLES!$A$6:$Y$25,5,FALSE),"")</f>
        <v/>
      </c>
      <c r="AU1196" s="367" t="str">
        <f>IFERROR(VLOOKUP(AA1196,CONTROLES!$A$6:$Y$25,5,FALSE),"")</f>
        <v/>
      </c>
      <c r="AV1196" s="367" t="str">
        <f>IFERROR(VLOOKUP(AB1196,CONTROLES!$A$6:$Y$25,5,FALSE),"")</f>
        <v/>
      </c>
      <c r="AW1196" s="369">
        <f t="shared" si="342"/>
        <v>0</v>
      </c>
      <c r="AX1196" s="369">
        <f t="shared" si="342"/>
        <v>0</v>
      </c>
      <c r="AY1196" s="610"/>
      <c r="AZ1196" s="611"/>
      <c r="BA1196" s="612"/>
      <c r="BB1196" s="613"/>
      <c r="BC1196" s="611"/>
      <c r="BD1196" s="621"/>
      <c r="BE1196" s="608"/>
      <c r="BF1196" s="625"/>
      <c r="BG1196" s="608"/>
      <c r="BH1196" s="626"/>
      <c r="BI1196" s="624"/>
      <c r="BJ1196" s="470"/>
      <c r="BK1196" s="634"/>
      <c r="BL1196" s="49"/>
    </row>
    <row r="1197" spans="1:64" x14ac:dyDescent="0.25">
      <c r="A1197" s="558"/>
      <c r="B1197" s="559"/>
      <c r="C1197" s="556"/>
      <c r="D1197" s="470"/>
      <c r="E1197" s="470"/>
      <c r="F1197" s="547"/>
      <c r="G1197" s="556"/>
      <c r="H1197" s="547"/>
      <c r="I1197" s="470"/>
      <c r="J1197" s="364"/>
      <c r="K1197" s="365"/>
      <c r="L1197" s="470"/>
      <c r="M1197" s="556"/>
      <c r="N1197" s="560"/>
      <c r="O1197" s="560"/>
      <c r="P1197" s="560"/>
      <c r="Q1197" s="560"/>
      <c r="R1197" s="556"/>
      <c r="S1197" s="366"/>
      <c r="T1197" s="366">
        <f>IFERROR(VLOOKUP($S1197,TABLAS!$A$10:$B$14,2,FALSE),0)</f>
        <v>0</v>
      </c>
      <c r="U1197" s="560"/>
      <c r="V1197" s="615"/>
      <c r="W1197" s="615"/>
      <c r="X1197" s="609"/>
      <c r="Y1197" s="367"/>
      <c r="Z1197" s="367"/>
      <c r="AA1197" s="367"/>
      <c r="AB1197" s="367"/>
      <c r="AC1197" s="367"/>
      <c r="AD1197" s="367"/>
      <c r="AE1197" s="367"/>
      <c r="AF1197" s="367"/>
      <c r="AG1197" s="367"/>
      <c r="AH1197" s="367"/>
      <c r="AI1197" s="367"/>
      <c r="AJ1197" s="367"/>
      <c r="AK1197" s="367"/>
      <c r="AL1197" s="367" t="str">
        <f>IFERROR(VLOOKUP(AB1197,CONTROLES!$A$5:$Y$297,2,FALSE),"")</f>
        <v/>
      </c>
      <c r="AM1197" s="367"/>
      <c r="AN1197" s="367"/>
      <c r="AO1197" s="368" t="str">
        <f>IFERROR(VLOOKUP(Y1197,CONTROLES!$A$6:$Y$25,24,FALSE),"")</f>
        <v/>
      </c>
      <c r="AP1197" s="368" t="str">
        <f>IFERROR(VLOOKUP(AC1197,CONTROLES!$A$6:$Y$25,24,FALSE),"")</f>
        <v/>
      </c>
      <c r="AQ1197" s="368" t="str">
        <f>IFERROR(VLOOKUP(AA1197,CONTROLES!$A$6:$Y$25,24,FALSE),"")</f>
        <v/>
      </c>
      <c r="AR1197" s="368" t="str">
        <f>IFERROR(VLOOKUP(AB1197,CONTROLES!$A$6:$Y$25,24,FALSE),"")</f>
        <v/>
      </c>
      <c r="AS1197" s="367" t="str">
        <f>IFERROR(VLOOKUP(Y1197,CONTROLES!$A$6:$Y$25,5,FALSE),"")</f>
        <v/>
      </c>
      <c r="AT1197" s="367" t="str">
        <f>IFERROR(VLOOKUP(AC1197,CONTROLES!$A$6:$Y$25,5,FALSE),"")</f>
        <v/>
      </c>
      <c r="AU1197" s="367" t="str">
        <f>IFERROR(VLOOKUP(AA1197,CONTROLES!$A$6:$Y$25,5,FALSE),"")</f>
        <v/>
      </c>
      <c r="AV1197" s="367" t="str">
        <f>IFERROR(VLOOKUP(AB1197,CONTROLES!$A$6:$Y$25,5,FALSE),"")</f>
        <v/>
      </c>
      <c r="AW1197" s="369">
        <f t="shared" si="342"/>
        <v>0</v>
      </c>
      <c r="AX1197" s="369">
        <f t="shared" si="342"/>
        <v>0</v>
      </c>
      <c r="AY1197" s="610"/>
      <c r="AZ1197" s="611"/>
      <c r="BA1197" s="612"/>
      <c r="BB1197" s="613"/>
      <c r="BC1197" s="611"/>
      <c r="BD1197" s="621"/>
      <c r="BE1197" s="608"/>
      <c r="BF1197" s="625"/>
      <c r="BG1197" s="608"/>
      <c r="BH1197" s="626"/>
      <c r="BI1197" s="624"/>
      <c r="BJ1197" s="470"/>
      <c r="BK1197" s="634"/>
      <c r="BL1197" s="49"/>
    </row>
    <row r="1198" spans="1:64" s="189" customFormat="1" ht="51" customHeight="1" x14ac:dyDescent="0.25">
      <c r="A1198" s="558">
        <f>A1191+1</f>
        <v>170</v>
      </c>
      <c r="B1198" s="559" t="s">
        <v>1321</v>
      </c>
      <c r="C1198" s="556" t="s">
        <v>1309</v>
      </c>
      <c r="D1198" s="470" t="s">
        <v>1322</v>
      </c>
      <c r="E1198" s="470" t="s">
        <v>1323</v>
      </c>
      <c r="F1198" s="547" t="s">
        <v>132</v>
      </c>
      <c r="G1198" s="547" t="s">
        <v>230</v>
      </c>
      <c r="H1198" s="547" t="s">
        <v>134</v>
      </c>
      <c r="I1198" s="470" t="s">
        <v>1324</v>
      </c>
      <c r="J1198" s="366">
        <v>1</v>
      </c>
      <c r="K1198" s="371" t="s">
        <v>1325</v>
      </c>
      <c r="L1198" s="470" t="s">
        <v>1326</v>
      </c>
      <c r="M1198" s="556" t="s">
        <v>199</v>
      </c>
      <c r="N1198" s="594" t="s">
        <v>234</v>
      </c>
      <c r="O1198" s="560" t="s">
        <v>162</v>
      </c>
      <c r="P1198" s="560" t="s">
        <v>141</v>
      </c>
      <c r="Q1198" s="560" t="s">
        <v>1316</v>
      </c>
      <c r="R1198" s="556" t="s">
        <v>210</v>
      </c>
      <c r="S1198" s="366" t="s">
        <v>169</v>
      </c>
      <c r="T1198" s="366">
        <f>IFERROR(VLOOKUP($S1198,TABLAS!$A$10:$B$14,2,FALSE),0)</f>
        <v>4</v>
      </c>
      <c r="U1198" s="560" t="s">
        <v>145</v>
      </c>
      <c r="V1198" s="615">
        <f>IFERROR(VLOOKUP($U1198,TABLAS!$A$2:$B$6,2,FALSE),0)</f>
        <v>3</v>
      </c>
      <c r="W1198" s="615" t="str">
        <f>MAX($T1198:$T1204)&amp;V1198</f>
        <v>43</v>
      </c>
      <c r="X1198" s="608" t="str">
        <f>IF(OR(W1198="11",W1198="12",W1198="21",W1198="22",W1198="31"),"BAJO",IF(OR(W1198="13",W1198="23",W1198="32",W1198="41"),"LEVE",IF(OR(W1198="14",W1198="15",W1198="24",W1198="33",W1198="43",W1198="42",W1198="52",W1198="51"),"MODERADO",IF(OR(W1198="25",W1198="34",W1198="35",W1198="44",W1198="45",W1198="53",W1198="54",W1198="55"),"IMPORTANTE"))))</f>
        <v>MODERADO</v>
      </c>
      <c r="Y1198" s="367">
        <v>85</v>
      </c>
      <c r="Z1198" s="367"/>
      <c r="AA1198" s="367"/>
      <c r="AB1198" s="367"/>
      <c r="AC1198" s="367"/>
      <c r="AD1198" s="367"/>
      <c r="AE1198" s="367"/>
      <c r="AF1198" s="367"/>
      <c r="AG1198" s="367"/>
      <c r="AH1198" s="367"/>
      <c r="AI1198" s="367"/>
      <c r="AJ1198" s="367"/>
      <c r="AK1198" s="367"/>
      <c r="AL1198" s="367" t="str">
        <f>IFERROR(VLOOKUP(AB1198,CONTROLES!$A$5:$Y$297,2,FALSE),"")</f>
        <v/>
      </c>
      <c r="AM1198" s="367"/>
      <c r="AN1198" s="367"/>
      <c r="AO1198" s="368" t="str">
        <f>IFERROR(VLOOKUP(Y1198,CONTROLES!$A$6:$Y$25,24,FALSE),"")</f>
        <v/>
      </c>
      <c r="AP1198" s="368" t="str">
        <f>IFERROR(VLOOKUP(AC1198,CONTROLES!$A$6:$Y$25,24,FALSE),"")</f>
        <v/>
      </c>
      <c r="AQ1198" s="368" t="str">
        <f>IFERROR(VLOOKUP(AA1198,CONTROLES!$A$6:$Y$25,24,FALSE),"")</f>
        <v/>
      </c>
      <c r="AR1198" s="368" t="str">
        <f>IFERROR(VLOOKUP(AB1198,CONTROLES!$A$6:$Y$25,24,FALSE),"")</f>
        <v/>
      </c>
      <c r="AS1198" s="367" t="str">
        <f>IFERROR(VLOOKUP(Y1198,CONTROLES!$A$6:$Y$25,5,FALSE),"")</f>
        <v/>
      </c>
      <c r="AT1198" s="367" t="str">
        <f>IFERROR(VLOOKUP(AC1198,CONTROLES!$A$6:$Y$25,5,FALSE),"")</f>
        <v/>
      </c>
      <c r="AU1198" s="367" t="str">
        <f>IFERROR(VLOOKUP(AA1198,CONTROLES!$A$6:$Y$25,5,FALSE),"")</f>
        <v/>
      </c>
      <c r="AV1198" s="367" t="str">
        <f>IFERROR(VLOOKUP(AB1198,CONTROLES!$A$6:$Y$25,5,FALSE),"")</f>
        <v/>
      </c>
      <c r="AW1198" s="369">
        <f t="shared" si="342"/>
        <v>0</v>
      </c>
      <c r="AX1198" s="369">
        <f t="shared" si="342"/>
        <v>0</v>
      </c>
      <c r="AY1198" s="610" t="str">
        <f>IF(MAX(AX1198:AX1204)&gt;MAX(BF1198:BF1204),"Consecuencia",IF(MAX(AX1198:AX1204)&gt;MAX(BF1198:BF1204),"Probabilidad",""))</f>
        <v/>
      </c>
      <c r="AZ1198" s="611">
        <f>IF(AY1198="Probabilidad",MAX(BF1198:BF1204),MAX(AX1198:AX1204))</f>
        <v>0</v>
      </c>
      <c r="BA1198" s="612" t="str" cm="1">
        <f t="array" ref="BA1198">IF(OR(AY1198="Consecuencia",AY1198="Probabilidad"),IF(AZ1198&lt;CONTROLES!$AA$16:$AB$16,IF(AND(AZ1198&gt;=CONTROLES!$AA$15,AZ1198&lt;CONTROLES!$AB$15),CONTROLES!$AC$15,IF(AND(AZ1198&gt;=CONTROLES!$AA$14,AZ1198&lt;CONTROLES!$AB$14),CONTROLES!$AC$14,IF(AND(AZ1198&gt;=CONTROLES!$AA$13,AZ1198&lt;CONTROLES!$AB$13),CONTROLES!$AC$13,IF(AND(AZ1198&gt;=CONTROLES!$AA$12,AZ1198&lt;=CONTROLES!$AB$12),CONTROLES!$AC$12))))),"")</f>
        <v/>
      </c>
      <c r="BB1198" s="613" t="s">
        <v>164</v>
      </c>
      <c r="BC1198" s="611">
        <f>VLOOKUP(BB1198,TABLAS!$A$10:$B$14,2,FALSE)</f>
        <v>1</v>
      </c>
      <c r="BD1198" s="621" t="s">
        <v>147</v>
      </c>
      <c r="BE1198" s="608">
        <f>VLOOKUP(BD1198,TABLAS!$A$2:$B$6,2,FALSE)</f>
        <v>1</v>
      </c>
      <c r="BF1198" s="625" t="str">
        <f>BC1198&amp;BE1198</f>
        <v>11</v>
      </c>
      <c r="BG1198" s="608" t="str">
        <f>IF(OR(BF1198="11",BF1198="12",BF1198="21",BF1198="22",BF1198="31"),"BAJO",IF(OR(BF1198="13",BF1198="23",BF1198="32",BF1198="41"),"LEVE",IF(OR(BF1198="14",BF1198="15",BF1198="24",BF1198="33",BF1198="43",BF1198="42",BF1198="52",BF1198="51"),"MODERADO",IF(OR(BF1198="25",BF1198="34",BF1198="35",BF1198="44",BF1198="45",BF1198="53",BF1198="54",BF1198="55"),"IMPORTANTE",""))))</f>
        <v>BAJO</v>
      </c>
      <c r="BH1198" s="626" t="s">
        <v>148</v>
      </c>
      <c r="BI1198" s="624" t="s">
        <v>149</v>
      </c>
      <c r="BJ1198" s="470" t="str">
        <f>IF(BH1198="SI","NO","SI")</f>
        <v>NO</v>
      </c>
      <c r="BK1198" s="470"/>
      <c r="BL1198" s="374"/>
    </row>
    <row r="1199" spans="1:64" s="189" customFormat="1" x14ac:dyDescent="0.25">
      <c r="A1199" s="558"/>
      <c r="B1199" s="559"/>
      <c r="C1199" s="556"/>
      <c r="D1199" s="470"/>
      <c r="E1199" s="470"/>
      <c r="F1199" s="547"/>
      <c r="G1199" s="547"/>
      <c r="H1199" s="547"/>
      <c r="I1199" s="470"/>
      <c r="J1199" s="366">
        <v>2</v>
      </c>
      <c r="K1199" s="371" t="s">
        <v>151</v>
      </c>
      <c r="L1199" s="470"/>
      <c r="M1199" s="556"/>
      <c r="N1199" s="594"/>
      <c r="O1199" s="560"/>
      <c r="P1199" s="560"/>
      <c r="Q1199" s="560"/>
      <c r="R1199" s="556"/>
      <c r="S1199" s="366" t="s">
        <v>169</v>
      </c>
      <c r="T1199" s="366">
        <f>IFERROR(VLOOKUP($S1199,TABLAS!$A$10:$B$14,2,FALSE),0)</f>
        <v>4</v>
      </c>
      <c r="U1199" s="560"/>
      <c r="V1199" s="615"/>
      <c r="W1199" s="615"/>
      <c r="X1199" s="608"/>
      <c r="Y1199" s="367">
        <v>42</v>
      </c>
      <c r="Z1199" s="367"/>
      <c r="AA1199" s="367"/>
      <c r="AB1199" s="367"/>
      <c r="AC1199" s="367" t="str">
        <f>VLOOKUP(Y1199,CONTROLES!$A$6:$Y$1048576,2,FALSE)</f>
        <v>Política de manejo de conflicto de interés</v>
      </c>
      <c r="AD1199" s="367"/>
      <c r="AE1199" s="367"/>
      <c r="AF1199" s="367"/>
      <c r="AG1199" s="367"/>
      <c r="AH1199" s="367"/>
      <c r="AI1199" s="367"/>
      <c r="AJ1199" s="367"/>
      <c r="AK1199" s="367"/>
      <c r="AL1199" s="367" t="str">
        <f>IFERROR(VLOOKUP(AB1199,CONTROLES!$A$5:$Y$297,2,FALSE),"")</f>
        <v/>
      </c>
      <c r="AM1199" s="367"/>
      <c r="AN1199" s="367"/>
      <c r="AO1199" s="368" t="str">
        <f>IFERROR(VLOOKUP(Y1199,CONTROLES!$A$6:$Y$25,24,FALSE),"")</f>
        <v/>
      </c>
      <c r="AP1199" s="368" t="str">
        <f>IFERROR(VLOOKUP(AC1199,CONTROLES!$A$6:$Y$25,24,FALSE),"")</f>
        <v/>
      </c>
      <c r="AQ1199" s="368" t="str">
        <f>IFERROR(VLOOKUP(AA1199,CONTROLES!$A$6:$Y$25,24,FALSE),"")</f>
        <v/>
      </c>
      <c r="AR1199" s="368" t="str">
        <f>IFERROR(VLOOKUP(AB1199,CONTROLES!$A$6:$Y$25,24,FALSE),"")</f>
        <v/>
      </c>
      <c r="AS1199" s="367" t="str">
        <f>IFERROR(VLOOKUP(Y1199,CONTROLES!$A$6:$Y$25,5,FALSE),"")</f>
        <v/>
      </c>
      <c r="AT1199" s="367" t="str">
        <f>IFERROR(VLOOKUP(AC1199,CONTROLES!$A$6:$Y$25,5,FALSE),"")</f>
        <v/>
      </c>
      <c r="AU1199" s="367" t="str">
        <f>IFERROR(VLOOKUP(AA1199,CONTROLES!$A$6:$Y$25,5,FALSE),"")</f>
        <v/>
      </c>
      <c r="AV1199" s="367" t="str">
        <f>IFERROR(VLOOKUP(AB1199,CONTROLES!$A$6:$Y$25,5,FALSE),"")</f>
        <v/>
      </c>
      <c r="AW1199" s="369">
        <f t="shared" si="342"/>
        <v>0</v>
      </c>
      <c r="AX1199" s="369">
        <f t="shared" si="342"/>
        <v>0</v>
      </c>
      <c r="AY1199" s="610"/>
      <c r="AZ1199" s="611"/>
      <c r="BA1199" s="612"/>
      <c r="BB1199" s="613"/>
      <c r="BC1199" s="611"/>
      <c r="BD1199" s="621"/>
      <c r="BE1199" s="608"/>
      <c r="BF1199" s="625"/>
      <c r="BG1199" s="608"/>
      <c r="BH1199" s="626"/>
      <c r="BI1199" s="624"/>
      <c r="BJ1199" s="470"/>
      <c r="BK1199" s="470"/>
      <c r="BL1199" s="374"/>
    </row>
    <row r="1200" spans="1:64" s="189" customFormat="1" x14ac:dyDescent="0.25">
      <c r="A1200" s="558"/>
      <c r="B1200" s="559"/>
      <c r="C1200" s="556"/>
      <c r="D1200" s="470"/>
      <c r="E1200" s="470"/>
      <c r="F1200" s="547"/>
      <c r="G1200" s="547"/>
      <c r="H1200" s="547"/>
      <c r="I1200" s="470"/>
      <c r="J1200" s="366">
        <v>3</v>
      </c>
      <c r="K1200" s="371" t="s">
        <v>1327</v>
      </c>
      <c r="L1200" s="470"/>
      <c r="M1200" s="556"/>
      <c r="N1200" s="594"/>
      <c r="O1200" s="560"/>
      <c r="P1200" s="560"/>
      <c r="Q1200" s="560"/>
      <c r="R1200" s="556"/>
      <c r="S1200" s="366" t="s">
        <v>146</v>
      </c>
      <c r="T1200" s="366">
        <f>IFERROR(VLOOKUP($S1200,TABLAS!$A$10:$B$14,2,FALSE),0)</f>
        <v>3</v>
      </c>
      <c r="U1200" s="560"/>
      <c r="V1200" s="615"/>
      <c r="W1200" s="615"/>
      <c r="X1200" s="608"/>
      <c r="Y1200" s="367">
        <v>86</v>
      </c>
      <c r="Z1200" s="367"/>
      <c r="AA1200" s="367"/>
      <c r="AB1200" s="367"/>
      <c r="AC1200" s="367" t="str">
        <f>VLOOKUP(Y1200,CONTROLES!$A$6:$Y$1048576,2,FALSE)</f>
        <v xml:space="preserve">MA-AD-02 Manual de funciones y responsabilidades </v>
      </c>
      <c r="AD1200" s="367"/>
      <c r="AE1200" s="367"/>
      <c r="AF1200" s="367"/>
      <c r="AG1200" s="367"/>
      <c r="AH1200" s="367"/>
      <c r="AI1200" s="367"/>
      <c r="AJ1200" s="367"/>
      <c r="AK1200" s="367"/>
      <c r="AL1200" s="367" t="str">
        <f>IFERROR(VLOOKUP(AB1200,CONTROLES!$A$5:$Y$297,2,FALSE),"")</f>
        <v/>
      </c>
      <c r="AM1200" s="367"/>
      <c r="AN1200" s="367"/>
      <c r="AO1200" s="368" t="str">
        <f>IFERROR(VLOOKUP(Y1200,CONTROLES!$A$6:$Y$25,24,FALSE),"")</f>
        <v/>
      </c>
      <c r="AP1200" s="368" t="str">
        <f>IFERROR(VLOOKUP(AC1200,CONTROLES!$A$6:$Y$25,24,FALSE),"")</f>
        <v/>
      </c>
      <c r="AQ1200" s="368" t="str">
        <f>IFERROR(VLOOKUP(AA1200,CONTROLES!$A$6:$Y$25,24,FALSE),"")</f>
        <v/>
      </c>
      <c r="AR1200" s="368" t="str">
        <f>IFERROR(VLOOKUP(AB1200,CONTROLES!$A$6:$Y$25,24,FALSE),"")</f>
        <v/>
      </c>
      <c r="AS1200" s="367" t="str">
        <f>IFERROR(VLOOKUP(Y1200,CONTROLES!$A$6:$Y$25,5,FALSE),"")</f>
        <v/>
      </c>
      <c r="AT1200" s="367" t="str">
        <f>IFERROR(VLOOKUP(AC1200,CONTROLES!$A$6:$Y$25,5,FALSE),"")</f>
        <v/>
      </c>
      <c r="AU1200" s="367" t="str">
        <f>IFERROR(VLOOKUP(AA1200,CONTROLES!$A$6:$Y$25,5,FALSE),"")</f>
        <v/>
      </c>
      <c r="AV1200" s="367" t="str">
        <f>IFERROR(VLOOKUP(AB1200,CONTROLES!$A$6:$Y$25,5,FALSE),"")</f>
        <v/>
      </c>
      <c r="AW1200" s="369">
        <f t="shared" si="342"/>
        <v>0</v>
      </c>
      <c r="AX1200" s="369">
        <f t="shared" si="342"/>
        <v>0</v>
      </c>
      <c r="AY1200" s="610"/>
      <c r="AZ1200" s="611"/>
      <c r="BA1200" s="612"/>
      <c r="BB1200" s="613"/>
      <c r="BC1200" s="611"/>
      <c r="BD1200" s="621"/>
      <c r="BE1200" s="608"/>
      <c r="BF1200" s="625"/>
      <c r="BG1200" s="608"/>
      <c r="BH1200" s="626"/>
      <c r="BI1200" s="624"/>
      <c r="BJ1200" s="470"/>
      <c r="BK1200" s="470"/>
      <c r="BL1200" s="374"/>
    </row>
    <row r="1201" spans="1:64" s="189" customFormat="1" x14ac:dyDescent="0.25">
      <c r="A1201" s="558"/>
      <c r="B1201" s="559"/>
      <c r="C1201" s="556"/>
      <c r="D1201" s="470"/>
      <c r="E1201" s="470"/>
      <c r="F1201" s="547"/>
      <c r="G1201" s="547"/>
      <c r="H1201" s="547"/>
      <c r="I1201" s="470"/>
      <c r="J1201" s="366"/>
      <c r="K1201" s="365"/>
      <c r="L1201" s="470"/>
      <c r="M1201" s="556"/>
      <c r="N1201" s="594"/>
      <c r="O1201" s="560"/>
      <c r="P1201" s="560"/>
      <c r="Q1201" s="560"/>
      <c r="R1201" s="556"/>
      <c r="S1201" s="366" t="s">
        <v>146</v>
      </c>
      <c r="T1201" s="366">
        <f>IFERROR(VLOOKUP($S1201,TABLAS!$A$10:$B$14,2,FALSE),0)</f>
        <v>3</v>
      </c>
      <c r="U1201" s="560"/>
      <c r="V1201" s="615"/>
      <c r="W1201" s="615"/>
      <c r="X1201" s="608"/>
      <c r="Y1201" s="367"/>
      <c r="Z1201" s="367"/>
      <c r="AA1201" s="367"/>
      <c r="AB1201" s="367"/>
      <c r="AC1201" s="367"/>
      <c r="AD1201" s="367"/>
      <c r="AE1201" s="367"/>
      <c r="AF1201" s="367"/>
      <c r="AG1201" s="367"/>
      <c r="AH1201" s="367"/>
      <c r="AI1201" s="367"/>
      <c r="AJ1201" s="367"/>
      <c r="AK1201" s="367"/>
      <c r="AL1201" s="367" t="str">
        <f>IFERROR(VLOOKUP(AB1201,CONTROLES!$A$5:$Y$297,2,FALSE),"")</f>
        <v/>
      </c>
      <c r="AM1201" s="367"/>
      <c r="AN1201" s="367"/>
      <c r="AO1201" s="368" t="str">
        <f>IFERROR(VLOOKUP(Y1201,CONTROLES!$A$6:$Y$25,24,FALSE),"")</f>
        <v/>
      </c>
      <c r="AP1201" s="368" t="str">
        <f>IFERROR(VLOOKUP(AC1201,CONTROLES!$A$6:$Y$25,24,FALSE),"")</f>
        <v/>
      </c>
      <c r="AQ1201" s="368" t="str">
        <f>IFERROR(VLOOKUP(AA1201,CONTROLES!$A$6:$Y$25,24,FALSE),"")</f>
        <v/>
      </c>
      <c r="AR1201" s="368" t="str">
        <f>IFERROR(VLOOKUP(AB1201,CONTROLES!$A$6:$Y$25,24,FALSE),"")</f>
        <v/>
      </c>
      <c r="AS1201" s="367" t="str">
        <f>IFERROR(VLOOKUP(Y1201,CONTROLES!$A$6:$Y$25,5,FALSE),"")</f>
        <v/>
      </c>
      <c r="AT1201" s="367" t="str">
        <f>IFERROR(VLOOKUP(AC1201,CONTROLES!$A$6:$Y$25,5,FALSE),"")</f>
        <v/>
      </c>
      <c r="AU1201" s="367" t="str">
        <f>IFERROR(VLOOKUP(AA1201,CONTROLES!$A$6:$Y$25,5,FALSE),"")</f>
        <v/>
      </c>
      <c r="AV1201" s="367" t="str">
        <f>IFERROR(VLOOKUP(AB1201,CONTROLES!$A$6:$Y$25,5,FALSE),"")</f>
        <v/>
      </c>
      <c r="AW1201" s="369">
        <f t="shared" si="342"/>
        <v>0</v>
      </c>
      <c r="AX1201" s="369">
        <f t="shared" si="342"/>
        <v>0</v>
      </c>
      <c r="AY1201" s="610"/>
      <c r="AZ1201" s="611"/>
      <c r="BA1201" s="612"/>
      <c r="BB1201" s="613"/>
      <c r="BC1201" s="611"/>
      <c r="BD1201" s="621"/>
      <c r="BE1201" s="608"/>
      <c r="BF1201" s="625"/>
      <c r="BG1201" s="608"/>
      <c r="BH1201" s="626"/>
      <c r="BI1201" s="624"/>
      <c r="BJ1201" s="470"/>
      <c r="BK1201" s="470"/>
      <c r="BL1201" s="374"/>
    </row>
    <row r="1202" spans="1:64" s="189" customFormat="1" x14ac:dyDescent="0.25">
      <c r="A1202" s="558"/>
      <c r="B1202" s="559"/>
      <c r="C1202" s="556"/>
      <c r="D1202" s="470"/>
      <c r="E1202" s="470"/>
      <c r="F1202" s="547"/>
      <c r="G1202" s="547"/>
      <c r="H1202" s="547"/>
      <c r="I1202" s="470"/>
      <c r="J1202" s="364"/>
      <c r="K1202" s="365"/>
      <c r="L1202" s="470"/>
      <c r="M1202" s="556"/>
      <c r="N1202" s="594"/>
      <c r="O1202" s="560"/>
      <c r="P1202" s="560"/>
      <c r="Q1202" s="560"/>
      <c r="R1202" s="556"/>
      <c r="S1202" s="366"/>
      <c r="T1202" s="366">
        <f>IFERROR(VLOOKUP($S1202,TABLAS!$A$10:$B$14,2,FALSE),0)</f>
        <v>0</v>
      </c>
      <c r="U1202" s="560"/>
      <c r="V1202" s="615"/>
      <c r="W1202" s="615"/>
      <c r="X1202" s="608"/>
      <c r="Y1202" s="367"/>
      <c r="Z1202" s="367"/>
      <c r="AA1202" s="367"/>
      <c r="AB1202" s="367"/>
      <c r="AC1202" s="367"/>
      <c r="AD1202" s="367"/>
      <c r="AE1202" s="367"/>
      <c r="AF1202" s="367"/>
      <c r="AG1202" s="367"/>
      <c r="AH1202" s="367"/>
      <c r="AI1202" s="367"/>
      <c r="AJ1202" s="367"/>
      <c r="AK1202" s="367"/>
      <c r="AL1202" s="367" t="str">
        <f>IFERROR(VLOOKUP(AB1202,CONTROLES!$A$5:$Y$297,2,FALSE),"")</f>
        <v/>
      </c>
      <c r="AM1202" s="367"/>
      <c r="AN1202" s="367"/>
      <c r="AO1202" s="368" t="str">
        <f>IFERROR(VLOOKUP(Y1202,CONTROLES!$A$6:$Y$25,24,FALSE),"")</f>
        <v/>
      </c>
      <c r="AP1202" s="368" t="str">
        <f>IFERROR(VLOOKUP(Z1202,CONTROLES!$A$6:$Y$25,24,FALSE),"")</f>
        <v/>
      </c>
      <c r="AQ1202" s="368" t="str">
        <f>IFERROR(VLOOKUP(AA1202,CONTROLES!$A$6:$Y$25,24,FALSE),"")</f>
        <v/>
      </c>
      <c r="AR1202" s="368" t="str">
        <f>IFERROR(VLOOKUP(AB1202,CONTROLES!$A$6:$Y$25,24,FALSE),"")</f>
        <v/>
      </c>
      <c r="AS1202" s="367" t="str">
        <f>IFERROR(VLOOKUP(Y1202,CONTROLES!$A$6:$Y$25,5,FALSE),"")</f>
        <v/>
      </c>
      <c r="AT1202" s="367" t="str">
        <f>IFERROR(VLOOKUP(Z1202,CONTROLES!$A$6:$Y$25,5,FALSE),"")</f>
        <v/>
      </c>
      <c r="AU1202" s="367" t="str">
        <f>IFERROR(VLOOKUP(AA1202,CONTROLES!$A$6:$Y$25,5,FALSE),"")</f>
        <v/>
      </c>
      <c r="AV1202" s="367" t="str">
        <f>IFERROR(VLOOKUP(AB1202,CONTROLES!$A$6:$Y$25,5,FALSE),"")</f>
        <v/>
      </c>
      <c r="AW1202" s="369">
        <f t="shared" si="342"/>
        <v>0</v>
      </c>
      <c r="AX1202" s="369">
        <f t="shared" si="342"/>
        <v>0</v>
      </c>
      <c r="AY1202" s="610"/>
      <c r="AZ1202" s="611"/>
      <c r="BA1202" s="612"/>
      <c r="BB1202" s="613"/>
      <c r="BC1202" s="611"/>
      <c r="BD1202" s="621"/>
      <c r="BE1202" s="608"/>
      <c r="BF1202" s="625"/>
      <c r="BG1202" s="608"/>
      <c r="BH1202" s="626"/>
      <c r="BI1202" s="624"/>
      <c r="BJ1202" s="470"/>
      <c r="BK1202" s="470"/>
      <c r="BL1202" s="374"/>
    </row>
    <row r="1203" spans="1:64" s="189" customFormat="1" x14ac:dyDescent="0.25">
      <c r="A1203" s="558"/>
      <c r="B1203" s="559"/>
      <c r="C1203" s="556"/>
      <c r="D1203" s="470"/>
      <c r="E1203" s="470"/>
      <c r="F1203" s="547"/>
      <c r="G1203" s="547"/>
      <c r="H1203" s="547"/>
      <c r="I1203" s="470"/>
      <c r="J1203" s="364"/>
      <c r="K1203" s="365"/>
      <c r="L1203" s="470"/>
      <c r="M1203" s="556"/>
      <c r="N1203" s="594"/>
      <c r="O1203" s="560"/>
      <c r="P1203" s="560"/>
      <c r="Q1203" s="560"/>
      <c r="R1203" s="556"/>
      <c r="S1203" s="366"/>
      <c r="T1203" s="366">
        <f>IFERROR(VLOOKUP($S1203,TABLAS!$A$10:$B$14,2,FALSE),0)</f>
        <v>0</v>
      </c>
      <c r="U1203" s="560"/>
      <c r="V1203" s="615"/>
      <c r="W1203" s="615"/>
      <c r="X1203" s="608"/>
      <c r="Y1203" s="367"/>
      <c r="Z1203" s="367"/>
      <c r="AA1203" s="367"/>
      <c r="AB1203" s="367"/>
      <c r="AC1203" s="367"/>
      <c r="AD1203" s="367"/>
      <c r="AE1203" s="367"/>
      <c r="AF1203" s="367"/>
      <c r="AG1203" s="367"/>
      <c r="AH1203" s="367"/>
      <c r="AI1203" s="367"/>
      <c r="AJ1203" s="367"/>
      <c r="AK1203" s="367"/>
      <c r="AL1203" s="367" t="str">
        <f>IFERROR(VLOOKUP(AB1203,CONTROLES!$A$5:$Y$297,2,FALSE),"")</f>
        <v/>
      </c>
      <c r="AM1203" s="367"/>
      <c r="AN1203" s="367"/>
      <c r="AO1203" s="368" t="str">
        <f>IFERROR(VLOOKUP(Y1203,CONTROLES!$A$6:$Y$25,24,FALSE),"")</f>
        <v/>
      </c>
      <c r="AP1203" s="368" t="str">
        <f>IFERROR(VLOOKUP(Z1203,CONTROLES!$A$6:$Y$25,24,FALSE),"")</f>
        <v/>
      </c>
      <c r="AQ1203" s="368" t="str">
        <f>IFERROR(VLOOKUP(AA1203,CONTROLES!$A$6:$Y$25,24,FALSE),"")</f>
        <v/>
      </c>
      <c r="AR1203" s="368" t="str">
        <f>IFERROR(VLOOKUP(AB1203,CONTROLES!$A$6:$Y$25,24,FALSE),"")</f>
        <v/>
      </c>
      <c r="AS1203" s="367" t="str">
        <f>IFERROR(VLOOKUP(Y1203,CONTROLES!$A$6:$Y$25,5,FALSE),"")</f>
        <v/>
      </c>
      <c r="AT1203" s="367" t="str">
        <f>IFERROR(VLOOKUP(Z1203,CONTROLES!$A$6:$Y$25,5,FALSE),"")</f>
        <v/>
      </c>
      <c r="AU1203" s="367" t="str">
        <f>IFERROR(VLOOKUP(AA1203,CONTROLES!$A$6:$Y$25,5,FALSE),"")</f>
        <v/>
      </c>
      <c r="AV1203" s="367" t="str">
        <f>IFERROR(VLOOKUP(AB1203,CONTROLES!$A$6:$Y$25,5,FALSE),"")</f>
        <v/>
      </c>
      <c r="AW1203" s="369">
        <f t="shared" si="342"/>
        <v>0</v>
      </c>
      <c r="AX1203" s="369">
        <f t="shared" si="342"/>
        <v>0</v>
      </c>
      <c r="AY1203" s="610"/>
      <c r="AZ1203" s="611"/>
      <c r="BA1203" s="612"/>
      <c r="BB1203" s="613"/>
      <c r="BC1203" s="611"/>
      <c r="BD1203" s="621"/>
      <c r="BE1203" s="608"/>
      <c r="BF1203" s="625"/>
      <c r="BG1203" s="608"/>
      <c r="BH1203" s="626"/>
      <c r="BI1203" s="624"/>
      <c r="BJ1203" s="470"/>
      <c r="BK1203" s="470"/>
      <c r="BL1203" s="374"/>
    </row>
    <row r="1204" spans="1:64" s="189" customFormat="1" x14ac:dyDescent="0.25">
      <c r="A1204" s="558"/>
      <c r="B1204" s="559"/>
      <c r="C1204" s="556"/>
      <c r="D1204" s="470"/>
      <c r="E1204" s="470"/>
      <c r="F1204" s="547"/>
      <c r="G1204" s="547"/>
      <c r="H1204" s="547"/>
      <c r="I1204" s="470"/>
      <c r="J1204" s="364"/>
      <c r="K1204" s="365"/>
      <c r="L1204" s="470"/>
      <c r="M1204" s="556"/>
      <c r="N1204" s="594"/>
      <c r="O1204" s="560"/>
      <c r="P1204" s="560"/>
      <c r="Q1204" s="560"/>
      <c r="R1204" s="556"/>
      <c r="S1204" s="366"/>
      <c r="T1204" s="366">
        <f>IFERROR(VLOOKUP($S1204,TABLAS!$A$10:$B$14,2,FALSE),0)</f>
        <v>0</v>
      </c>
      <c r="U1204" s="560"/>
      <c r="V1204" s="615"/>
      <c r="W1204" s="615"/>
      <c r="X1204" s="609"/>
      <c r="Y1204" s="367"/>
      <c r="Z1204" s="367"/>
      <c r="AA1204" s="367"/>
      <c r="AB1204" s="367"/>
      <c r="AC1204" s="367"/>
      <c r="AD1204" s="367"/>
      <c r="AE1204" s="367"/>
      <c r="AF1204" s="367"/>
      <c r="AG1204" s="367"/>
      <c r="AH1204" s="367"/>
      <c r="AI1204" s="367"/>
      <c r="AJ1204" s="367"/>
      <c r="AK1204" s="367"/>
      <c r="AL1204" s="367" t="str">
        <f>IFERROR(VLOOKUP(AB1204,CONTROLES!$A$5:$Y$297,2,FALSE),"")</f>
        <v/>
      </c>
      <c r="AM1204" s="367"/>
      <c r="AN1204" s="367"/>
      <c r="AO1204" s="368" t="str">
        <f>IFERROR(VLOOKUP(Y1204,CONTROLES!$A$6:$Y$25,24,FALSE),"")</f>
        <v/>
      </c>
      <c r="AP1204" s="368" t="str">
        <f>IFERROR(VLOOKUP(Z1204,CONTROLES!$A$6:$Y$25,24,FALSE),"")</f>
        <v/>
      </c>
      <c r="AQ1204" s="368" t="str">
        <f>IFERROR(VLOOKUP(AA1204,CONTROLES!$A$6:$Y$25,24,FALSE),"")</f>
        <v/>
      </c>
      <c r="AR1204" s="368" t="str">
        <f>IFERROR(VLOOKUP(AB1204,CONTROLES!$A$6:$Y$25,24,FALSE),"")</f>
        <v/>
      </c>
      <c r="AS1204" s="367" t="str">
        <f>IFERROR(VLOOKUP(Y1204,CONTROLES!$A$6:$Y$25,5,FALSE),"")</f>
        <v/>
      </c>
      <c r="AT1204" s="367" t="str">
        <f>IFERROR(VLOOKUP(Z1204,CONTROLES!$A$6:$Y$25,5,FALSE),"")</f>
        <v/>
      </c>
      <c r="AU1204" s="367" t="str">
        <f>IFERROR(VLOOKUP(AA1204,CONTROLES!$A$6:$Y$25,5,FALSE),"")</f>
        <v/>
      </c>
      <c r="AV1204" s="367" t="str">
        <f>IFERROR(VLOOKUP(AB1204,CONTROLES!$A$6:$Y$25,5,FALSE),"")</f>
        <v/>
      </c>
      <c r="AW1204" s="369">
        <f t="shared" si="342"/>
        <v>0</v>
      </c>
      <c r="AX1204" s="369">
        <f t="shared" si="342"/>
        <v>0</v>
      </c>
      <c r="AY1204" s="610"/>
      <c r="AZ1204" s="611"/>
      <c r="BA1204" s="612"/>
      <c r="BB1204" s="613"/>
      <c r="BC1204" s="611"/>
      <c r="BD1204" s="621"/>
      <c r="BE1204" s="608"/>
      <c r="BF1204" s="625"/>
      <c r="BG1204" s="608"/>
      <c r="BH1204" s="626"/>
      <c r="BI1204" s="624"/>
      <c r="BJ1204" s="470"/>
      <c r="BK1204" s="470"/>
      <c r="BL1204" s="374"/>
    </row>
    <row r="1205" spans="1:64" s="217" customFormat="1" ht="55.5" customHeight="1" x14ac:dyDescent="0.25">
      <c r="A1205" s="558">
        <f>A1198+1</f>
        <v>171</v>
      </c>
      <c r="B1205" s="559" t="s">
        <v>1328</v>
      </c>
      <c r="C1205" s="556" t="s">
        <v>1309</v>
      </c>
      <c r="D1205" s="470" t="s">
        <v>1329</v>
      </c>
      <c r="E1205" s="470" t="s">
        <v>1330</v>
      </c>
      <c r="F1205" s="547" t="s">
        <v>132</v>
      </c>
      <c r="G1205" s="547" t="s">
        <v>133</v>
      </c>
      <c r="H1205" s="547" t="s">
        <v>134</v>
      </c>
      <c r="I1205" s="470" t="s">
        <v>1331</v>
      </c>
      <c r="J1205" s="366">
        <v>1</v>
      </c>
      <c r="K1205" s="371" t="s">
        <v>1332</v>
      </c>
      <c r="L1205" s="470" t="s">
        <v>1333</v>
      </c>
      <c r="M1205" s="556" t="s">
        <v>160</v>
      </c>
      <c r="N1205" s="594" t="s">
        <v>161</v>
      </c>
      <c r="O1205" s="560" t="s">
        <v>434</v>
      </c>
      <c r="P1205" s="560" t="s">
        <v>141</v>
      </c>
      <c r="Q1205" s="560" t="s">
        <v>1316</v>
      </c>
      <c r="R1205" s="556" t="s">
        <v>210</v>
      </c>
      <c r="S1205" s="366" t="s">
        <v>169</v>
      </c>
      <c r="T1205" s="366">
        <f>IFERROR(VLOOKUP($S1205,TABLAS!$A$10:$B$14,2,FALSE),0)</f>
        <v>4</v>
      </c>
      <c r="U1205" s="560" t="s">
        <v>145</v>
      </c>
      <c r="V1205" s="615">
        <v>3</v>
      </c>
      <c r="W1205" s="615" t="str">
        <f>MAX($T1205:$T1211)&amp;V1205</f>
        <v>53</v>
      </c>
      <c r="X1205" s="608" t="str">
        <f>IF(OR(W1205="11",W1205="12",W1205="21",W1205="22",W1205="31"),"BAJO",IF(OR(W1205="13",W1205="23",W1205="32",W1205="41"),"LEVE",IF(OR(W1205="14",W1205="15",W1205="24",W1205="33",W1205="43",W1205="42",W1205="52",W1205="51"),"MODERADO",IF(OR(W1205="25",W1205="34",W1205="35",W1205="44",W1205="45",W1205="53",W1205="54",W1205="55"),"IMPORTANTE"))))</f>
        <v>IMPORTANTE</v>
      </c>
      <c r="Y1205" s="367">
        <v>87</v>
      </c>
      <c r="Z1205" s="367"/>
      <c r="AA1205" s="367"/>
      <c r="AB1205" s="367"/>
      <c r="AC1205" s="367" t="s">
        <v>1334</v>
      </c>
      <c r="AD1205" s="367"/>
      <c r="AE1205" s="367"/>
      <c r="AF1205" s="367"/>
      <c r="AG1205" s="367"/>
      <c r="AH1205" s="367"/>
      <c r="AI1205" s="367"/>
      <c r="AJ1205" s="367"/>
      <c r="AK1205" s="367"/>
      <c r="AL1205" s="367" t="str">
        <f>IFERROR(VLOOKUP(AB1205,CONTROLES!$A$5:$Y$297,2,FALSE),"")</f>
        <v/>
      </c>
      <c r="AM1205" s="367"/>
      <c r="AN1205" s="367"/>
      <c r="AO1205" s="368" t="str">
        <f>IFERROR(VLOOKUP(Y1205,CONTROLES!$A$6:$Y$25,24,FALSE),"")</f>
        <v/>
      </c>
      <c r="AP1205" s="368" t="str">
        <f>IFERROR(VLOOKUP(Z1205,CONTROLES!$A$6:$Y$25,24,FALSE),"")</f>
        <v/>
      </c>
      <c r="AQ1205" s="368" t="str">
        <f>IFERROR(VLOOKUP(AA1205,CONTROLES!$A$6:$Y$25,24,FALSE),"")</f>
        <v/>
      </c>
      <c r="AR1205" s="368" t="str">
        <f>IFERROR(VLOOKUP(AB1205,CONTROLES!$A$6:$Y$25,24,FALSE),"")</f>
        <v/>
      </c>
      <c r="AS1205" s="367" t="str">
        <f>IFERROR(VLOOKUP(Y1205,CONTROLES!$A$6:$Y$25,5,FALSE),"")</f>
        <v/>
      </c>
      <c r="AT1205" s="367" t="str">
        <f>IFERROR(VLOOKUP(Z1205,CONTROLES!$A$6:$Y$25,5,FALSE),"")</f>
        <v/>
      </c>
      <c r="AU1205" s="367" t="str">
        <f>IFERROR(VLOOKUP(AA1205,CONTROLES!$A$6:$Y$25,5,FALSE),"")</f>
        <v/>
      </c>
      <c r="AV1205" s="367" t="str">
        <f>IFERROR(VLOOKUP(AB1205,CONTROLES!$A$6:$Y$25,5,FALSE),"")</f>
        <v/>
      </c>
      <c r="AW1205" s="369">
        <f t="shared" si="342"/>
        <v>0</v>
      </c>
      <c r="AX1205" s="369">
        <f t="shared" si="342"/>
        <v>0</v>
      </c>
      <c r="AY1205" s="610" t="str">
        <f>IF(MAX(AX1205:AX1211)&gt;MAX(BF1205:BF1211),"Consecuencia",IF(MAX(AX1205:AX1211)&gt;MAX(BF1205:BF1211),"Probabilidad",""))</f>
        <v/>
      </c>
      <c r="AZ1205" s="611">
        <f>IF(AY1205="Probabilidad",MAX(BF1205:BF1211),MAX(AX1205:AX1211))</f>
        <v>0</v>
      </c>
      <c r="BA1205" s="612" t="str" cm="1">
        <f t="array" ref="BA1205">IF(OR(AY1205="Consecuencia",AY1205="Probabilidad"),IF(AZ1205&lt;CONTROLES!$AA$16:$AB$16,IF(AND(AZ1205&gt;=CONTROLES!$AA$15,AZ1205&lt;CONTROLES!$AB$15),CONTROLES!$AC$15,IF(AND(AZ1205&gt;=CONTROLES!$AA$14,AZ1205&lt;CONTROLES!$AB$14),CONTROLES!$AC$14,IF(AND(AZ1205&gt;=CONTROLES!$AA$13,AZ1205&lt;CONTROLES!$AB$13),CONTROLES!$AC$13,IF(AND(AZ1205&gt;=CONTROLES!$AA$12,AZ1205&lt;=CONTROLES!$AB$12),CONTROLES!$AC$12))))),"")</f>
        <v/>
      </c>
      <c r="BB1205" s="613" t="s">
        <v>144</v>
      </c>
      <c r="BC1205" s="611">
        <f>VLOOKUP(BB1205,TABLAS!$A$10:$B$14,2,FALSE)</f>
        <v>5</v>
      </c>
      <c r="BD1205" s="621" t="s">
        <v>211</v>
      </c>
      <c r="BE1205" s="608">
        <f>VLOOKUP(BD1205,TABLAS!$A$2:$B$6,2,FALSE)</f>
        <v>2</v>
      </c>
      <c r="BF1205" s="625" t="str">
        <f>BC1205&amp;BE1205</f>
        <v>52</v>
      </c>
      <c r="BG1205" s="626" t="str">
        <f>IF(OR(BF1205="11",BF1205="12",BF1205="21",BF1205="22",BF1205="31"),"BAJO",IF(OR(BF1205="13",BF1205="23",BF1205="32",BF1205="41"),"LEVE",IF(OR(BF1205="14",BF1205="15",BF1205="24",BF1205="33",BF1205="43",BF1205="42",BF1205="52",BF1205="51"),"MODERADO",IF(OR(BF1205="25",BF1205="34",BF1205="35",BF1205="44",BF1205="45",BF1205="53",BF1205="54",BF1205="55"),"IMPORTANTE",""))))</f>
        <v>MODERADO</v>
      </c>
      <c r="BH1205" s="626" t="s">
        <v>148</v>
      </c>
      <c r="BI1205" s="624" t="s">
        <v>189</v>
      </c>
      <c r="BJ1205" s="470" t="str">
        <f>IF(BH1205="SI","NO","SI")</f>
        <v>NO</v>
      </c>
      <c r="BK1205" s="470"/>
      <c r="BL1205" s="375"/>
    </row>
    <row r="1206" spans="1:64" s="217" customFormat="1" ht="25.5" customHeight="1" x14ac:dyDescent="0.25">
      <c r="A1206" s="558"/>
      <c r="B1206" s="559"/>
      <c r="C1206" s="556"/>
      <c r="D1206" s="470"/>
      <c r="E1206" s="470"/>
      <c r="F1206" s="547"/>
      <c r="G1206" s="547"/>
      <c r="H1206" s="547"/>
      <c r="I1206" s="470"/>
      <c r="J1206" s="366">
        <v>2</v>
      </c>
      <c r="K1206" s="371" t="s">
        <v>1335</v>
      </c>
      <c r="L1206" s="470"/>
      <c r="M1206" s="556"/>
      <c r="N1206" s="594"/>
      <c r="O1206" s="560"/>
      <c r="P1206" s="560"/>
      <c r="Q1206" s="560"/>
      <c r="R1206" s="556"/>
      <c r="S1206" s="366" t="s">
        <v>144</v>
      </c>
      <c r="T1206" s="366">
        <f>IFERROR(VLOOKUP($S1206,TABLAS!$A$10:$B$14,2,FALSE),0)</f>
        <v>5</v>
      </c>
      <c r="U1206" s="560"/>
      <c r="V1206" s="615"/>
      <c r="W1206" s="615"/>
      <c r="X1206" s="608"/>
      <c r="Y1206" s="367">
        <v>88</v>
      </c>
      <c r="Z1206" s="367"/>
      <c r="AA1206" s="367"/>
      <c r="AB1206" s="367"/>
      <c r="AC1206" s="367" t="s">
        <v>1336</v>
      </c>
      <c r="AD1206" s="367"/>
      <c r="AE1206" s="367"/>
      <c r="AF1206" s="367"/>
      <c r="AG1206" s="367"/>
      <c r="AH1206" s="367"/>
      <c r="AI1206" s="367"/>
      <c r="AJ1206" s="367"/>
      <c r="AK1206" s="367"/>
      <c r="AL1206" s="367" t="str">
        <f>IFERROR(VLOOKUP(AB1206,CONTROLES!$A$5:$Y$297,2,FALSE),"")</f>
        <v/>
      </c>
      <c r="AM1206" s="367"/>
      <c r="AN1206" s="367"/>
      <c r="AO1206" s="368" t="str">
        <f>IFERROR(VLOOKUP(Y1206,CONTROLES!$A$6:$Y$25,24,FALSE),"")</f>
        <v/>
      </c>
      <c r="AP1206" s="368" t="str">
        <f>IFERROR(VLOOKUP(Z1206,CONTROLES!$A$6:$Y$25,24,FALSE),"")</f>
        <v/>
      </c>
      <c r="AQ1206" s="368" t="str">
        <f>IFERROR(VLOOKUP(AA1206,CONTROLES!$A$6:$Y$25,24,FALSE),"")</f>
        <v/>
      </c>
      <c r="AR1206" s="368" t="str">
        <f>IFERROR(VLOOKUP(AB1206,CONTROLES!$A$6:$Y$25,24,FALSE),"")</f>
        <v/>
      </c>
      <c r="AS1206" s="367" t="str">
        <f>IFERROR(VLOOKUP(Y1206,CONTROLES!$A$6:$Y$25,5,FALSE),"")</f>
        <v/>
      </c>
      <c r="AT1206" s="367" t="str">
        <f>IFERROR(VLOOKUP(Z1206,CONTROLES!$A$6:$Y$25,5,FALSE),"")</f>
        <v/>
      </c>
      <c r="AU1206" s="367" t="str">
        <f>IFERROR(VLOOKUP(AA1206,CONTROLES!$A$6:$Y$25,5,FALSE),"")</f>
        <v/>
      </c>
      <c r="AV1206" s="367" t="str">
        <f>IFERROR(VLOOKUP(AB1206,CONTROLES!$A$6:$Y$25,5,FALSE),"")</f>
        <v/>
      </c>
      <c r="AW1206" s="369">
        <f t="shared" si="342"/>
        <v>0</v>
      </c>
      <c r="AX1206" s="369">
        <f t="shared" si="342"/>
        <v>0</v>
      </c>
      <c r="AY1206" s="610"/>
      <c r="AZ1206" s="611"/>
      <c r="BA1206" s="612"/>
      <c r="BB1206" s="613"/>
      <c r="BC1206" s="611"/>
      <c r="BD1206" s="621"/>
      <c r="BE1206" s="608"/>
      <c r="BF1206" s="625"/>
      <c r="BG1206" s="626"/>
      <c r="BH1206" s="626"/>
      <c r="BI1206" s="624"/>
      <c r="BJ1206" s="470"/>
      <c r="BK1206" s="470"/>
      <c r="BL1206" s="375"/>
    </row>
    <row r="1207" spans="1:64" s="217" customFormat="1" ht="51" customHeight="1" x14ac:dyDescent="0.25">
      <c r="A1207" s="558"/>
      <c r="B1207" s="559"/>
      <c r="C1207" s="556"/>
      <c r="D1207" s="470"/>
      <c r="E1207" s="470"/>
      <c r="F1207" s="547"/>
      <c r="G1207" s="547"/>
      <c r="H1207" s="547"/>
      <c r="I1207" s="470"/>
      <c r="J1207" s="366">
        <v>3</v>
      </c>
      <c r="K1207" s="371" t="s">
        <v>1337</v>
      </c>
      <c r="L1207" s="470"/>
      <c r="M1207" s="556"/>
      <c r="N1207" s="594"/>
      <c r="O1207" s="560"/>
      <c r="P1207" s="560"/>
      <c r="Q1207" s="560"/>
      <c r="R1207" s="556"/>
      <c r="S1207" s="366" t="s">
        <v>146</v>
      </c>
      <c r="T1207" s="366">
        <f>IFERROR(VLOOKUP($S1207,TABLAS!$A$10:$B$14,2,FALSE),0)</f>
        <v>3</v>
      </c>
      <c r="U1207" s="560"/>
      <c r="V1207" s="615"/>
      <c r="W1207" s="615"/>
      <c r="X1207" s="608"/>
      <c r="Y1207" s="367">
        <v>89</v>
      </c>
      <c r="Z1207" s="367"/>
      <c r="AA1207" s="367"/>
      <c r="AB1207" s="367"/>
      <c r="AC1207" s="367" t="s">
        <v>1338</v>
      </c>
      <c r="AD1207" s="367"/>
      <c r="AE1207" s="367"/>
      <c r="AF1207" s="367"/>
      <c r="AG1207" s="367"/>
      <c r="AH1207" s="367"/>
      <c r="AI1207" s="367"/>
      <c r="AJ1207" s="367"/>
      <c r="AK1207" s="367"/>
      <c r="AL1207" s="367" t="str">
        <f>IFERROR(VLOOKUP(AB1207,CONTROLES!$A$5:$Y$297,2,FALSE),"")</f>
        <v/>
      </c>
      <c r="AM1207" s="367"/>
      <c r="AN1207" s="367"/>
      <c r="AO1207" s="368" t="str">
        <f>IFERROR(VLOOKUP(Y1207,CONTROLES!$A$6:$Y$25,24,FALSE),"")</f>
        <v/>
      </c>
      <c r="AP1207" s="368" t="str">
        <f>IFERROR(VLOOKUP(Z1207,CONTROLES!$A$6:$Y$25,24,FALSE),"")</f>
        <v/>
      </c>
      <c r="AQ1207" s="368" t="str">
        <f>IFERROR(VLOOKUP(AA1207,CONTROLES!$A$6:$Y$25,24,FALSE),"")</f>
        <v/>
      </c>
      <c r="AR1207" s="368" t="str">
        <f>IFERROR(VLOOKUP(AB1207,CONTROLES!$A$6:$Y$25,24,FALSE),"")</f>
        <v/>
      </c>
      <c r="AS1207" s="367" t="str">
        <f>IFERROR(VLOOKUP(Y1207,CONTROLES!$A$6:$Y$25,5,FALSE),"")</f>
        <v/>
      </c>
      <c r="AT1207" s="367" t="str">
        <f>IFERROR(VLOOKUP(Z1207,CONTROLES!$A$6:$Y$25,5,FALSE),"")</f>
        <v/>
      </c>
      <c r="AU1207" s="367" t="str">
        <f>IFERROR(VLOOKUP(AA1207,CONTROLES!$A$6:$Y$25,5,FALSE),"")</f>
        <v/>
      </c>
      <c r="AV1207" s="367" t="str">
        <f>IFERROR(VLOOKUP(AB1207,CONTROLES!$A$6:$Y$25,5,FALSE),"")</f>
        <v/>
      </c>
      <c r="AW1207" s="369">
        <f t="shared" si="342"/>
        <v>0</v>
      </c>
      <c r="AX1207" s="369">
        <f t="shared" si="342"/>
        <v>0</v>
      </c>
      <c r="AY1207" s="610"/>
      <c r="AZ1207" s="611"/>
      <c r="BA1207" s="612"/>
      <c r="BB1207" s="613"/>
      <c r="BC1207" s="611"/>
      <c r="BD1207" s="621"/>
      <c r="BE1207" s="608"/>
      <c r="BF1207" s="625"/>
      <c r="BG1207" s="626"/>
      <c r="BH1207" s="626"/>
      <c r="BI1207" s="624"/>
      <c r="BJ1207" s="470"/>
      <c r="BK1207" s="470"/>
      <c r="BL1207" s="375"/>
    </row>
    <row r="1208" spans="1:64" s="217" customFormat="1" ht="51" customHeight="1" x14ac:dyDescent="0.25">
      <c r="A1208" s="558"/>
      <c r="B1208" s="559"/>
      <c r="C1208" s="556"/>
      <c r="D1208" s="470"/>
      <c r="E1208" s="470"/>
      <c r="F1208" s="547"/>
      <c r="G1208" s="547"/>
      <c r="H1208" s="547"/>
      <c r="I1208" s="470"/>
      <c r="J1208" s="366">
        <v>4</v>
      </c>
      <c r="K1208" s="371" t="s">
        <v>1339</v>
      </c>
      <c r="L1208" s="470"/>
      <c r="M1208" s="556"/>
      <c r="N1208" s="594"/>
      <c r="O1208" s="560"/>
      <c r="P1208" s="560"/>
      <c r="Q1208" s="560"/>
      <c r="R1208" s="556"/>
      <c r="S1208" s="366" t="s">
        <v>146</v>
      </c>
      <c r="T1208" s="366">
        <f>IFERROR(VLOOKUP($S1208,TABLAS!$A$10:$B$14,2,FALSE),0)</f>
        <v>3</v>
      </c>
      <c r="U1208" s="560"/>
      <c r="V1208" s="615"/>
      <c r="W1208" s="615"/>
      <c r="X1208" s="608"/>
      <c r="Y1208" s="367">
        <v>89</v>
      </c>
      <c r="Z1208" s="367"/>
      <c r="AA1208" s="367"/>
      <c r="AB1208" s="367"/>
      <c r="AC1208" s="367" t="s">
        <v>1338</v>
      </c>
      <c r="AD1208" s="367"/>
      <c r="AE1208" s="367"/>
      <c r="AF1208" s="367"/>
      <c r="AG1208" s="367"/>
      <c r="AH1208" s="367"/>
      <c r="AI1208" s="367"/>
      <c r="AJ1208" s="367"/>
      <c r="AK1208" s="367"/>
      <c r="AL1208" s="367" t="str">
        <f>IFERROR(VLOOKUP(AB1208,CONTROLES!$A$5:$Y$297,2,FALSE),"")</f>
        <v/>
      </c>
      <c r="AM1208" s="367"/>
      <c r="AN1208" s="367"/>
      <c r="AO1208" s="368" t="str">
        <f>IFERROR(VLOOKUP(Y1208,CONTROLES!$A$6:$Y$25,24,FALSE),"")</f>
        <v/>
      </c>
      <c r="AP1208" s="368" t="str">
        <f>IFERROR(VLOOKUP(Z1208,CONTROLES!$A$6:$Y$25,24,FALSE),"")</f>
        <v/>
      </c>
      <c r="AQ1208" s="368" t="str">
        <f>IFERROR(VLOOKUP(AA1208,CONTROLES!$A$6:$Y$25,24,FALSE),"")</f>
        <v/>
      </c>
      <c r="AR1208" s="368" t="str">
        <f>IFERROR(VLOOKUP(AB1208,CONTROLES!$A$6:$Y$25,24,FALSE),"")</f>
        <v/>
      </c>
      <c r="AS1208" s="367" t="str">
        <f>IFERROR(VLOOKUP(Y1208,CONTROLES!$A$6:$Y$25,5,FALSE),"")</f>
        <v/>
      </c>
      <c r="AT1208" s="367" t="str">
        <f>IFERROR(VLOOKUP(Z1208,CONTROLES!$A$6:$Y$25,5,FALSE),"")</f>
        <v/>
      </c>
      <c r="AU1208" s="367" t="str">
        <f>IFERROR(VLOOKUP(AA1208,CONTROLES!$A$6:$Y$25,5,FALSE),"")</f>
        <v/>
      </c>
      <c r="AV1208" s="367" t="str">
        <f>IFERROR(VLOOKUP(AB1208,CONTROLES!$A$6:$Y$25,5,FALSE),"")</f>
        <v/>
      </c>
      <c r="AW1208" s="369">
        <f t="shared" si="342"/>
        <v>0</v>
      </c>
      <c r="AX1208" s="369">
        <f t="shared" si="342"/>
        <v>0</v>
      </c>
      <c r="AY1208" s="610"/>
      <c r="AZ1208" s="611"/>
      <c r="BA1208" s="612"/>
      <c r="BB1208" s="613"/>
      <c r="BC1208" s="611"/>
      <c r="BD1208" s="621"/>
      <c r="BE1208" s="608"/>
      <c r="BF1208" s="625"/>
      <c r="BG1208" s="626"/>
      <c r="BH1208" s="626"/>
      <c r="BI1208" s="624"/>
      <c r="BJ1208" s="470"/>
      <c r="BK1208" s="470"/>
      <c r="BL1208" s="375"/>
    </row>
    <row r="1209" spans="1:64" s="217" customFormat="1" x14ac:dyDescent="0.25">
      <c r="A1209" s="558"/>
      <c r="B1209" s="559"/>
      <c r="C1209" s="556"/>
      <c r="D1209" s="470"/>
      <c r="E1209" s="470"/>
      <c r="F1209" s="547"/>
      <c r="G1209" s="547"/>
      <c r="H1209" s="547"/>
      <c r="I1209" s="470"/>
      <c r="J1209" s="364"/>
      <c r="K1209" s="365"/>
      <c r="L1209" s="470"/>
      <c r="M1209" s="556"/>
      <c r="N1209" s="594"/>
      <c r="O1209" s="560"/>
      <c r="P1209" s="560"/>
      <c r="Q1209" s="560"/>
      <c r="R1209" s="556"/>
      <c r="S1209" s="366"/>
      <c r="T1209" s="366">
        <f>IFERROR(VLOOKUP($S1209,TABLAS!$A$10:$B$14,2,FALSE),0)</f>
        <v>0</v>
      </c>
      <c r="U1209" s="560"/>
      <c r="V1209" s="615"/>
      <c r="W1209" s="615"/>
      <c r="X1209" s="608"/>
      <c r="Y1209" s="367"/>
      <c r="Z1209" s="367"/>
      <c r="AA1209" s="367"/>
      <c r="AB1209" s="367"/>
      <c r="AC1209" s="367"/>
      <c r="AD1209" s="367"/>
      <c r="AE1209" s="367"/>
      <c r="AF1209" s="367"/>
      <c r="AG1209" s="367"/>
      <c r="AH1209" s="367"/>
      <c r="AI1209" s="367"/>
      <c r="AJ1209" s="367"/>
      <c r="AK1209" s="367"/>
      <c r="AL1209" s="367" t="str">
        <f>IFERROR(VLOOKUP(AB1209,CONTROLES!$A$5:$Y$297,2,FALSE),"")</f>
        <v/>
      </c>
      <c r="AM1209" s="367"/>
      <c r="AN1209" s="367"/>
      <c r="AO1209" s="368" t="str">
        <f>IFERROR(VLOOKUP(Y1209,CONTROLES!$A$6:$Y$25,24,FALSE),"")</f>
        <v/>
      </c>
      <c r="AP1209" s="368" t="str">
        <f>IFERROR(VLOOKUP(Z1209,CONTROLES!$A$6:$Y$25,24,FALSE),"")</f>
        <v/>
      </c>
      <c r="AQ1209" s="368" t="str">
        <f>IFERROR(VLOOKUP(AA1209,CONTROLES!$A$6:$Y$25,24,FALSE),"")</f>
        <v/>
      </c>
      <c r="AR1209" s="368" t="str">
        <f>IFERROR(VLOOKUP(AB1209,CONTROLES!$A$6:$Y$25,24,FALSE),"")</f>
        <v/>
      </c>
      <c r="AS1209" s="367" t="str">
        <f>IFERROR(VLOOKUP(Y1209,CONTROLES!$A$6:$Y$25,5,FALSE),"")</f>
        <v/>
      </c>
      <c r="AT1209" s="367" t="str">
        <f>IFERROR(VLOOKUP(Z1209,CONTROLES!$A$6:$Y$25,5,FALSE),"")</f>
        <v/>
      </c>
      <c r="AU1209" s="367" t="str">
        <f>IFERROR(VLOOKUP(AA1209,CONTROLES!$A$6:$Y$25,5,FALSE),"")</f>
        <v/>
      </c>
      <c r="AV1209" s="367" t="str">
        <f>IFERROR(VLOOKUP(AB1209,CONTROLES!$A$6:$Y$25,5,FALSE),"")</f>
        <v/>
      </c>
      <c r="AW1209" s="369">
        <f t="shared" si="342"/>
        <v>0</v>
      </c>
      <c r="AX1209" s="369">
        <f t="shared" si="342"/>
        <v>0</v>
      </c>
      <c r="AY1209" s="610"/>
      <c r="AZ1209" s="611"/>
      <c r="BA1209" s="612"/>
      <c r="BB1209" s="613"/>
      <c r="BC1209" s="611"/>
      <c r="BD1209" s="621"/>
      <c r="BE1209" s="608"/>
      <c r="BF1209" s="625"/>
      <c r="BG1209" s="626"/>
      <c r="BH1209" s="626"/>
      <c r="BI1209" s="624"/>
      <c r="BJ1209" s="470"/>
      <c r="BK1209" s="470"/>
      <c r="BL1209" s="375"/>
    </row>
    <row r="1210" spans="1:64" s="217" customFormat="1" x14ac:dyDescent="0.25">
      <c r="A1210" s="558"/>
      <c r="B1210" s="559"/>
      <c r="C1210" s="556"/>
      <c r="D1210" s="470"/>
      <c r="E1210" s="470"/>
      <c r="F1210" s="547"/>
      <c r="G1210" s="547"/>
      <c r="H1210" s="547"/>
      <c r="I1210" s="470"/>
      <c r="J1210" s="364"/>
      <c r="K1210" s="365"/>
      <c r="L1210" s="470"/>
      <c r="M1210" s="556"/>
      <c r="N1210" s="594"/>
      <c r="O1210" s="560"/>
      <c r="P1210" s="560"/>
      <c r="Q1210" s="560"/>
      <c r="R1210" s="556"/>
      <c r="S1210" s="366"/>
      <c r="T1210" s="366">
        <f>IFERROR(VLOOKUP($S1210,TABLAS!$A$10:$B$14,2,FALSE),0)</f>
        <v>0</v>
      </c>
      <c r="U1210" s="560"/>
      <c r="V1210" s="615"/>
      <c r="W1210" s="615"/>
      <c r="X1210" s="608"/>
      <c r="Y1210" s="367"/>
      <c r="Z1210" s="367"/>
      <c r="AA1210" s="367"/>
      <c r="AB1210" s="367"/>
      <c r="AC1210" s="367"/>
      <c r="AD1210" s="367"/>
      <c r="AE1210" s="367"/>
      <c r="AF1210" s="367"/>
      <c r="AG1210" s="367"/>
      <c r="AH1210" s="367"/>
      <c r="AI1210" s="367"/>
      <c r="AJ1210" s="367"/>
      <c r="AK1210" s="367"/>
      <c r="AL1210" s="367" t="str">
        <f>IFERROR(VLOOKUP(AB1210,CONTROLES!$A$5:$Y$297,2,FALSE),"")</f>
        <v/>
      </c>
      <c r="AM1210" s="367"/>
      <c r="AN1210" s="367"/>
      <c r="AO1210" s="368" t="str">
        <f>IFERROR(VLOOKUP(Y1210,CONTROLES!$A$6:$Y$25,24,FALSE),"")</f>
        <v/>
      </c>
      <c r="AP1210" s="368" t="str">
        <f>IFERROR(VLOOKUP(Z1210,CONTROLES!$A$6:$Y$25,24,FALSE),"")</f>
        <v/>
      </c>
      <c r="AQ1210" s="368" t="str">
        <f>IFERROR(VLOOKUP(AA1210,CONTROLES!$A$6:$Y$25,24,FALSE),"")</f>
        <v/>
      </c>
      <c r="AR1210" s="368" t="str">
        <f>IFERROR(VLOOKUP(AB1210,CONTROLES!$A$6:$Y$25,24,FALSE),"")</f>
        <v/>
      </c>
      <c r="AS1210" s="367" t="str">
        <f>IFERROR(VLOOKUP(Y1210,CONTROLES!$A$6:$Y$25,5,FALSE),"")</f>
        <v/>
      </c>
      <c r="AT1210" s="367" t="str">
        <f>IFERROR(VLOOKUP(Z1210,CONTROLES!$A$6:$Y$25,5,FALSE),"")</f>
        <v/>
      </c>
      <c r="AU1210" s="367" t="str">
        <f>IFERROR(VLOOKUP(AA1210,CONTROLES!$A$6:$Y$25,5,FALSE),"")</f>
        <v/>
      </c>
      <c r="AV1210" s="367" t="str">
        <f>IFERROR(VLOOKUP(AB1210,CONTROLES!$A$6:$Y$25,5,FALSE),"")</f>
        <v/>
      </c>
      <c r="AW1210" s="369">
        <f t="shared" si="342"/>
        <v>0</v>
      </c>
      <c r="AX1210" s="369">
        <f t="shared" si="342"/>
        <v>0</v>
      </c>
      <c r="AY1210" s="610"/>
      <c r="AZ1210" s="611"/>
      <c r="BA1210" s="612"/>
      <c r="BB1210" s="613"/>
      <c r="BC1210" s="611"/>
      <c r="BD1210" s="621"/>
      <c r="BE1210" s="608"/>
      <c r="BF1210" s="625"/>
      <c r="BG1210" s="626"/>
      <c r="BH1210" s="626"/>
      <c r="BI1210" s="624"/>
      <c r="BJ1210" s="470"/>
      <c r="BK1210" s="470"/>
      <c r="BL1210" s="375"/>
    </row>
    <row r="1211" spans="1:64" s="217" customFormat="1" x14ac:dyDescent="0.25">
      <c r="A1211" s="558"/>
      <c r="B1211" s="559"/>
      <c r="C1211" s="556"/>
      <c r="D1211" s="470"/>
      <c r="E1211" s="470"/>
      <c r="F1211" s="547"/>
      <c r="G1211" s="547"/>
      <c r="H1211" s="547"/>
      <c r="I1211" s="470"/>
      <c r="J1211" s="364"/>
      <c r="K1211" s="365"/>
      <c r="L1211" s="470"/>
      <c r="M1211" s="556"/>
      <c r="N1211" s="594"/>
      <c r="O1211" s="560"/>
      <c r="P1211" s="560"/>
      <c r="Q1211" s="560"/>
      <c r="R1211" s="556"/>
      <c r="S1211" s="366"/>
      <c r="T1211" s="366">
        <f>IFERROR(VLOOKUP($S1211,TABLAS!$A$10:$B$14,2,FALSE),0)</f>
        <v>0</v>
      </c>
      <c r="U1211" s="560"/>
      <c r="V1211" s="615"/>
      <c r="W1211" s="615"/>
      <c r="X1211" s="609"/>
      <c r="Y1211" s="367"/>
      <c r="Z1211" s="367"/>
      <c r="AA1211" s="367"/>
      <c r="AB1211" s="367"/>
      <c r="AC1211" s="367"/>
      <c r="AD1211" s="367"/>
      <c r="AE1211" s="367"/>
      <c r="AF1211" s="367"/>
      <c r="AG1211" s="367"/>
      <c r="AH1211" s="367"/>
      <c r="AI1211" s="367"/>
      <c r="AJ1211" s="367"/>
      <c r="AK1211" s="367"/>
      <c r="AL1211" s="367" t="str">
        <f>IFERROR(VLOOKUP(AB1211,CONTROLES!$A$5:$Y$297,2,FALSE),"")</f>
        <v/>
      </c>
      <c r="AM1211" s="367"/>
      <c r="AN1211" s="367"/>
      <c r="AO1211" s="368" t="str">
        <f>IFERROR(VLOOKUP(Y1211,CONTROLES!$A$6:$Y$25,24,FALSE),"")</f>
        <v/>
      </c>
      <c r="AP1211" s="368" t="str">
        <f>IFERROR(VLOOKUP(Z1211,CONTROLES!$A$6:$Y$25,24,FALSE),"")</f>
        <v/>
      </c>
      <c r="AQ1211" s="368" t="str">
        <f>IFERROR(VLOOKUP(AA1211,CONTROLES!$A$6:$Y$25,24,FALSE),"")</f>
        <v/>
      </c>
      <c r="AR1211" s="368" t="str">
        <f>IFERROR(VLOOKUP(AB1211,CONTROLES!$A$6:$Y$25,24,FALSE),"")</f>
        <v/>
      </c>
      <c r="AS1211" s="367" t="str">
        <f>IFERROR(VLOOKUP(Y1211,CONTROLES!$A$6:$Y$25,5,FALSE),"")</f>
        <v/>
      </c>
      <c r="AT1211" s="367" t="str">
        <f>IFERROR(VLOOKUP(Z1211,CONTROLES!$A$6:$Y$25,5,FALSE),"")</f>
        <v/>
      </c>
      <c r="AU1211" s="367" t="str">
        <f>IFERROR(VLOOKUP(AA1211,CONTROLES!$A$6:$Y$25,5,FALSE),"")</f>
        <v/>
      </c>
      <c r="AV1211" s="367" t="str">
        <f>IFERROR(VLOOKUP(AB1211,CONTROLES!$A$6:$Y$25,5,FALSE),"")</f>
        <v/>
      </c>
      <c r="AW1211" s="369">
        <f t="shared" si="342"/>
        <v>0</v>
      </c>
      <c r="AX1211" s="369">
        <f t="shared" si="342"/>
        <v>0</v>
      </c>
      <c r="AY1211" s="610"/>
      <c r="AZ1211" s="611"/>
      <c r="BA1211" s="612"/>
      <c r="BB1211" s="613"/>
      <c r="BC1211" s="611"/>
      <c r="BD1211" s="621"/>
      <c r="BE1211" s="608"/>
      <c r="BF1211" s="625"/>
      <c r="BG1211" s="626"/>
      <c r="BH1211" s="626"/>
      <c r="BI1211" s="624"/>
      <c r="BJ1211" s="470"/>
      <c r="BK1211" s="470"/>
      <c r="BL1211" s="375"/>
    </row>
    <row r="1212" spans="1:64" s="217" customFormat="1" ht="26.25" customHeight="1" x14ac:dyDescent="0.25">
      <c r="A1212" s="558">
        <f>A1205+1</f>
        <v>172</v>
      </c>
      <c r="B1212" s="559" t="s">
        <v>1340</v>
      </c>
      <c r="C1212" s="556" t="s">
        <v>1309</v>
      </c>
      <c r="D1212" s="470" t="s">
        <v>1341</v>
      </c>
      <c r="E1212" s="470" t="s">
        <v>1342</v>
      </c>
      <c r="F1212" s="547" t="s">
        <v>132</v>
      </c>
      <c r="G1212" s="547" t="s">
        <v>133</v>
      </c>
      <c r="H1212" s="547" t="s">
        <v>134</v>
      </c>
      <c r="I1212" s="470" t="s">
        <v>1343</v>
      </c>
      <c r="J1212" s="364">
        <v>1</v>
      </c>
      <c r="K1212" s="365" t="s">
        <v>1344</v>
      </c>
      <c r="L1212" s="556" t="s">
        <v>1345</v>
      </c>
      <c r="M1212" s="556" t="s">
        <v>160</v>
      </c>
      <c r="N1212" s="594" t="s">
        <v>161</v>
      </c>
      <c r="O1212" s="560" t="s">
        <v>162</v>
      </c>
      <c r="P1212" s="617" t="s">
        <v>141</v>
      </c>
      <c r="Q1212" s="560" t="s">
        <v>314</v>
      </c>
      <c r="R1212" s="556" t="s">
        <v>210</v>
      </c>
      <c r="S1212" s="366" t="s">
        <v>146</v>
      </c>
      <c r="T1212" s="366">
        <f>IFERROR(VLOOKUP($S1212,TABLAS!$A$10:$B$14,2,FALSE),0)</f>
        <v>3</v>
      </c>
      <c r="U1212" s="560" t="s">
        <v>211</v>
      </c>
      <c r="V1212" s="615">
        <f>IFERROR(VLOOKUP($U1093,TABLAS!$A$2:$B$6,2,FALSE),0)</f>
        <v>2</v>
      </c>
      <c r="W1212" s="615" t="str">
        <f>MAX($T1212:$T1218)&amp;V1212</f>
        <v>42</v>
      </c>
      <c r="X1212" s="608" t="str">
        <f>IF(OR(W1212="11",W1212="12",W1212="21",W1212="22",W1212="31"),"BAJO",IF(OR(W1212="13",W1212="23",W1212="32",W1212="41"),"LEVE",IF(OR(W1212="14",W1212="15",W1212="24",W1212="33",W1212="43",W1212="42",W1212="52",W1212="51"),"MODERADO",IF(OR(W1212="25",W1212="34",W1212="35",W1212="44",W1212="45",W1212="53",W1212="54",W1212="55"),"IMPORTANTE"))))</f>
        <v>MODERADO</v>
      </c>
      <c r="Y1212" s="367">
        <v>100</v>
      </c>
      <c r="Z1212" s="367"/>
      <c r="AA1212" s="367"/>
      <c r="AB1212" s="367"/>
      <c r="AC1212" s="367"/>
      <c r="AD1212" s="367"/>
      <c r="AE1212" s="367"/>
      <c r="AF1212" s="367"/>
      <c r="AG1212" s="367"/>
      <c r="AH1212" s="367"/>
      <c r="AI1212" s="367"/>
      <c r="AJ1212" s="367"/>
      <c r="AK1212" s="367"/>
      <c r="AL1212" s="367" t="str">
        <f>IFERROR(VLOOKUP(AB1212,CONTROLES!$A$5:$Y$297,2,FALSE),"")</f>
        <v/>
      </c>
      <c r="AM1212" s="367"/>
      <c r="AN1212" s="367"/>
      <c r="AO1212" s="368" t="str">
        <f>IFERROR(VLOOKUP(Y1212,CONTROLES!$A$6:$Y$25,24,FALSE),"")</f>
        <v/>
      </c>
      <c r="AP1212" s="368" t="str">
        <f>IFERROR(VLOOKUP(Z1212,CONTROLES!$A$6:$Y$25,24,FALSE),"")</f>
        <v/>
      </c>
      <c r="AQ1212" s="368" t="str">
        <f>IFERROR(VLOOKUP(AA1212,CONTROLES!$A$6:$Y$25,24,FALSE),"")</f>
        <v/>
      </c>
      <c r="AR1212" s="368" t="str">
        <f>IFERROR(VLOOKUP(AB1212,CONTROLES!$A$6:$Y$25,24,FALSE),"")</f>
        <v/>
      </c>
      <c r="AS1212" s="367" t="str">
        <f>IFERROR(VLOOKUP(Y1212,CONTROLES!$A$6:$Y$25,5,FALSE),"")</f>
        <v/>
      </c>
      <c r="AT1212" s="367" t="str">
        <f>IFERROR(VLOOKUP(Z1212,CONTROLES!$A$6:$Y$25,5,FALSE),"")</f>
        <v/>
      </c>
      <c r="AU1212" s="367" t="str">
        <f>IFERROR(VLOOKUP(AA1212,CONTROLES!$A$6:$Y$25,5,FALSE),"")</f>
        <v/>
      </c>
      <c r="AV1212" s="367" t="str">
        <f>IFERROR(VLOOKUP(AB1212,CONTROLES!$A$6:$Y$25,5,FALSE),"")</f>
        <v/>
      </c>
      <c r="AW1212" s="369">
        <f t="shared" si="342"/>
        <v>0</v>
      </c>
      <c r="AX1212" s="369">
        <f t="shared" si="342"/>
        <v>0</v>
      </c>
      <c r="AY1212" s="610" t="str">
        <f>IF(MAX(AX1212:AX1218)&gt;MAX(BF1212:BF1218),"Consecuencia",IF(MAX(AX1212:AX1218)&gt;MAX(BF1212:BF1218),"Probabilidad",""))</f>
        <v/>
      </c>
      <c r="AZ1212" s="611">
        <f>IF(AY1212="Probabilidad",MAX(BF1212:BF1218),MAX(AX1212:AX1218))</f>
        <v>0</v>
      </c>
      <c r="BA1212" s="612" t="str" cm="1">
        <f t="array" ref="BA1212">IF(OR(AY1212="Consecuencia",AY1212="Probabilidad"),IF(AZ1212&lt;CONTROLES!$AA$16:$AB$16,IF(AND(AZ1212&gt;=CONTROLES!$AA$15,AZ1212&lt;CONTROLES!$AB$15),CONTROLES!$AC$15,IF(AND(AZ1212&gt;=CONTROLES!$AA$14,AZ1212&lt;CONTROLES!$AB$14),CONTROLES!$AC$14,IF(AND(AZ1212&gt;=CONTROLES!$AA$13,AZ1212&lt;CONTROLES!$AB$13),CONTROLES!$AC$13,IF(AND(AZ1212&gt;=CONTROLES!$AA$12,AZ1212&lt;=CONTROLES!$AB$12),CONTROLES!$AC$12))))),"")</f>
        <v/>
      </c>
      <c r="BB1212" s="613" t="s">
        <v>144</v>
      </c>
      <c r="BC1212" s="611">
        <f>VLOOKUP(BB1212,TABLAS!$A$10:$B$14,2,FALSE)</f>
        <v>5</v>
      </c>
      <c r="BD1212" s="621" t="s">
        <v>211</v>
      </c>
      <c r="BE1212" s="608">
        <f>VLOOKUP(BD1212,TABLAS!$A$2:$B$6,2,FALSE)</f>
        <v>2</v>
      </c>
      <c r="BF1212" s="625" t="str">
        <f>BC1212&amp;BE1212</f>
        <v>52</v>
      </c>
      <c r="BG1212" s="626" t="str">
        <f>IF(OR(BF1212="11",BF1212="12",BF1212="21",BF1212="22",BF1212="31"),"BAJO",IF(OR(BF1212="13",BF1212="23",BF1212="32",BF1212="41"),"LEVE",IF(OR(BF1212="14",BF1212="15",BF1212="24",BF1212="33",BF1212="43",BF1212="42",BF1212="52",BF1212="51"),"MODERADO",IF(OR(BF1212="25",BF1212="34",BF1212="35",BF1212="44",BF1212="45",BF1212="53",BF1212="54",BF1212="55"),"IMPORTANTE",""))))</f>
        <v>MODERADO</v>
      </c>
      <c r="BH1212" s="626" t="s">
        <v>148</v>
      </c>
      <c r="BI1212" s="624" t="s">
        <v>189</v>
      </c>
      <c r="BJ1212" s="470" t="str">
        <f>IF(BH1212="SI","NO","SI")</f>
        <v>NO</v>
      </c>
      <c r="BK1212" s="470"/>
      <c r="BL1212" s="375"/>
    </row>
    <row r="1213" spans="1:64" s="217" customFormat="1" x14ac:dyDescent="0.25">
      <c r="A1213" s="558"/>
      <c r="B1213" s="559"/>
      <c r="C1213" s="556"/>
      <c r="D1213" s="470"/>
      <c r="E1213" s="470"/>
      <c r="F1213" s="547"/>
      <c r="G1213" s="547"/>
      <c r="H1213" s="547"/>
      <c r="I1213" s="470"/>
      <c r="J1213" s="364">
        <v>2</v>
      </c>
      <c r="K1213" s="365" t="s">
        <v>1346</v>
      </c>
      <c r="L1213" s="556"/>
      <c r="M1213" s="556"/>
      <c r="N1213" s="594"/>
      <c r="O1213" s="560"/>
      <c r="P1213" s="617"/>
      <c r="Q1213" s="560"/>
      <c r="R1213" s="556"/>
      <c r="S1213" s="366" t="s">
        <v>169</v>
      </c>
      <c r="T1213" s="366">
        <f>IFERROR(VLOOKUP($S1213,TABLAS!$A$10:$B$14,2,FALSE),0)</f>
        <v>4</v>
      </c>
      <c r="U1213" s="560"/>
      <c r="V1213" s="615"/>
      <c r="W1213" s="615"/>
      <c r="X1213" s="608"/>
      <c r="Y1213" s="367">
        <v>100</v>
      </c>
      <c r="Z1213" s="367"/>
      <c r="AA1213" s="367"/>
      <c r="AB1213" s="367"/>
      <c r="AC1213" s="367"/>
      <c r="AD1213" s="367"/>
      <c r="AE1213" s="367"/>
      <c r="AF1213" s="367"/>
      <c r="AG1213" s="367"/>
      <c r="AH1213" s="367"/>
      <c r="AI1213" s="367"/>
      <c r="AJ1213" s="367"/>
      <c r="AK1213" s="367"/>
      <c r="AL1213" s="367" t="str">
        <f>IFERROR(VLOOKUP(AB1213,CONTROLES!$A$5:$Y$297,2,FALSE),"")</f>
        <v/>
      </c>
      <c r="AM1213" s="367"/>
      <c r="AN1213" s="367"/>
      <c r="AO1213" s="368" t="str">
        <f>IFERROR(VLOOKUP(Y1213,CONTROLES!$A$6:$Y$25,24,FALSE),"")</f>
        <v/>
      </c>
      <c r="AP1213" s="368" t="str">
        <f>IFERROR(VLOOKUP(Z1213,CONTROLES!$A$6:$Y$25,24,FALSE),"")</f>
        <v/>
      </c>
      <c r="AQ1213" s="368" t="str">
        <f>IFERROR(VLOOKUP(AA1213,CONTROLES!$A$6:$Y$25,24,FALSE),"")</f>
        <v/>
      </c>
      <c r="AR1213" s="368" t="str">
        <f>IFERROR(VLOOKUP(AB1213,CONTROLES!$A$6:$Y$25,24,FALSE),"")</f>
        <v/>
      </c>
      <c r="AS1213" s="367" t="str">
        <f>IFERROR(VLOOKUP(Y1213,CONTROLES!$A$6:$Y$25,5,FALSE),"")</f>
        <v/>
      </c>
      <c r="AT1213" s="367" t="str">
        <f>IFERROR(VLOOKUP(Z1213,CONTROLES!$A$6:$Y$25,5,FALSE),"")</f>
        <v/>
      </c>
      <c r="AU1213" s="367" t="str">
        <f>IFERROR(VLOOKUP(AA1213,CONTROLES!$A$6:$Y$25,5,FALSE),"")</f>
        <v/>
      </c>
      <c r="AV1213" s="367" t="str">
        <f>IFERROR(VLOOKUP(AB1213,CONTROLES!$A$6:$Y$25,5,FALSE),"")</f>
        <v/>
      </c>
      <c r="AW1213" s="369">
        <f t="shared" si="342"/>
        <v>0</v>
      </c>
      <c r="AX1213" s="369">
        <f t="shared" si="342"/>
        <v>0</v>
      </c>
      <c r="AY1213" s="610"/>
      <c r="AZ1213" s="611"/>
      <c r="BA1213" s="612"/>
      <c r="BB1213" s="613"/>
      <c r="BC1213" s="611"/>
      <c r="BD1213" s="621"/>
      <c r="BE1213" s="608"/>
      <c r="BF1213" s="625"/>
      <c r="BG1213" s="626"/>
      <c r="BH1213" s="626"/>
      <c r="BI1213" s="624"/>
      <c r="BJ1213" s="470"/>
      <c r="BK1213" s="470"/>
      <c r="BL1213" s="375"/>
    </row>
    <row r="1214" spans="1:64" s="217" customFormat="1" x14ac:dyDescent="0.25">
      <c r="A1214" s="558"/>
      <c r="B1214" s="559"/>
      <c r="C1214" s="556"/>
      <c r="D1214" s="470"/>
      <c r="E1214" s="470"/>
      <c r="F1214" s="547"/>
      <c r="G1214" s="547"/>
      <c r="H1214" s="547"/>
      <c r="I1214" s="470"/>
      <c r="J1214" s="364">
        <v>3</v>
      </c>
      <c r="K1214" s="365" t="s">
        <v>1347</v>
      </c>
      <c r="L1214" s="556"/>
      <c r="M1214" s="556"/>
      <c r="N1214" s="594"/>
      <c r="O1214" s="560"/>
      <c r="P1214" s="617"/>
      <c r="Q1214" s="560"/>
      <c r="R1214" s="556"/>
      <c r="S1214" s="366" t="s">
        <v>169</v>
      </c>
      <c r="T1214" s="366">
        <f>IFERROR(VLOOKUP($S1214,TABLAS!$A$10:$B$14,2,FALSE),0)</f>
        <v>4</v>
      </c>
      <c r="U1214" s="560"/>
      <c r="V1214" s="615"/>
      <c r="W1214" s="615"/>
      <c r="X1214" s="608"/>
      <c r="Y1214" s="367">
        <v>100</v>
      </c>
      <c r="Z1214" s="367"/>
      <c r="AA1214" s="367"/>
      <c r="AB1214" s="367"/>
      <c r="AC1214" s="367"/>
      <c r="AD1214" s="367"/>
      <c r="AE1214" s="367"/>
      <c r="AF1214" s="367"/>
      <c r="AG1214" s="367"/>
      <c r="AH1214" s="367"/>
      <c r="AI1214" s="367"/>
      <c r="AJ1214" s="367"/>
      <c r="AK1214" s="367"/>
      <c r="AL1214" s="367" t="str">
        <f>IFERROR(VLOOKUP(AB1214,CONTROLES!$A$5:$Y$297,2,FALSE),"")</f>
        <v/>
      </c>
      <c r="AM1214" s="367"/>
      <c r="AN1214" s="367"/>
      <c r="AO1214" s="368" t="str">
        <f>IFERROR(VLOOKUP(Y1214,CONTROLES!$A$6:$Y$25,24,FALSE),"")</f>
        <v/>
      </c>
      <c r="AP1214" s="368" t="str">
        <f>IFERROR(VLOOKUP(Z1214,CONTROLES!$A$6:$Y$25,24,FALSE),"")</f>
        <v/>
      </c>
      <c r="AQ1214" s="368" t="str">
        <f>IFERROR(VLOOKUP(AA1214,CONTROLES!$A$6:$Y$25,24,FALSE),"")</f>
        <v/>
      </c>
      <c r="AR1214" s="368" t="str">
        <f>IFERROR(VLOOKUP(AB1214,CONTROLES!$A$6:$Y$25,24,FALSE),"")</f>
        <v/>
      </c>
      <c r="AS1214" s="367" t="str">
        <f>IFERROR(VLOOKUP(Y1214,CONTROLES!$A$6:$Y$25,5,FALSE),"")</f>
        <v/>
      </c>
      <c r="AT1214" s="367" t="str">
        <f>IFERROR(VLOOKUP(Z1214,CONTROLES!$A$6:$Y$25,5,FALSE),"")</f>
        <v/>
      </c>
      <c r="AU1214" s="367" t="str">
        <f>IFERROR(VLOOKUP(AA1214,CONTROLES!$A$6:$Y$25,5,FALSE),"")</f>
        <v/>
      </c>
      <c r="AV1214" s="367" t="str">
        <f>IFERROR(VLOOKUP(AB1214,CONTROLES!$A$6:$Y$25,5,FALSE),"")</f>
        <v/>
      </c>
      <c r="AW1214" s="369">
        <f t="shared" si="342"/>
        <v>0</v>
      </c>
      <c r="AX1214" s="369">
        <f t="shared" si="342"/>
        <v>0</v>
      </c>
      <c r="AY1214" s="610"/>
      <c r="AZ1214" s="611"/>
      <c r="BA1214" s="612"/>
      <c r="BB1214" s="613"/>
      <c r="BC1214" s="611"/>
      <c r="BD1214" s="621"/>
      <c r="BE1214" s="608"/>
      <c r="BF1214" s="625"/>
      <c r="BG1214" s="626"/>
      <c r="BH1214" s="626"/>
      <c r="BI1214" s="624"/>
      <c r="BJ1214" s="470"/>
      <c r="BK1214" s="470"/>
      <c r="BL1214" s="375"/>
    </row>
    <row r="1215" spans="1:64" s="217" customFormat="1" x14ac:dyDescent="0.25">
      <c r="A1215" s="558"/>
      <c r="B1215" s="559"/>
      <c r="C1215" s="556"/>
      <c r="D1215" s="470"/>
      <c r="E1215" s="470"/>
      <c r="F1215" s="547"/>
      <c r="G1215" s="547"/>
      <c r="H1215" s="547"/>
      <c r="I1215" s="470"/>
      <c r="J1215" s="364"/>
      <c r="K1215" s="365"/>
      <c r="L1215" s="556"/>
      <c r="M1215" s="556"/>
      <c r="N1215" s="594"/>
      <c r="O1215" s="560"/>
      <c r="P1215" s="617"/>
      <c r="Q1215" s="560"/>
      <c r="R1215" s="556"/>
      <c r="S1215" s="366"/>
      <c r="T1215" s="366">
        <f>IFERROR(VLOOKUP($S1215,TABLAS!$A$10:$B$14,2,FALSE),0)</f>
        <v>0</v>
      </c>
      <c r="U1215" s="560"/>
      <c r="V1215" s="615"/>
      <c r="W1215" s="615"/>
      <c r="X1215" s="608"/>
      <c r="Y1215" s="367"/>
      <c r="Z1215" s="367"/>
      <c r="AA1215" s="367"/>
      <c r="AB1215" s="367"/>
      <c r="AC1215" s="367"/>
      <c r="AD1215" s="367"/>
      <c r="AE1215" s="367"/>
      <c r="AF1215" s="367"/>
      <c r="AG1215" s="367"/>
      <c r="AH1215" s="367"/>
      <c r="AI1215" s="367"/>
      <c r="AJ1215" s="367"/>
      <c r="AK1215" s="367"/>
      <c r="AL1215" s="367" t="str">
        <f>IFERROR(VLOOKUP(AB1215,CONTROLES!$A$5:$Y$297,2,FALSE),"")</f>
        <v/>
      </c>
      <c r="AM1215" s="367"/>
      <c r="AN1215" s="367"/>
      <c r="AO1215" s="368" t="str">
        <f>IFERROR(VLOOKUP(Y1215,CONTROLES!$A$6:$Y$25,24,FALSE),"")</f>
        <v/>
      </c>
      <c r="AP1215" s="368" t="str">
        <f>IFERROR(VLOOKUP(Z1215,CONTROLES!$A$6:$Y$25,24,FALSE),"")</f>
        <v/>
      </c>
      <c r="AQ1215" s="368" t="str">
        <f>IFERROR(VLOOKUP(AA1215,CONTROLES!$A$6:$Y$25,24,FALSE),"")</f>
        <v/>
      </c>
      <c r="AR1215" s="368" t="str">
        <f>IFERROR(VLOOKUP(AB1215,CONTROLES!$A$6:$Y$25,24,FALSE),"")</f>
        <v/>
      </c>
      <c r="AS1215" s="367" t="str">
        <f>IFERROR(VLOOKUP(Y1215,CONTROLES!$A$6:$Y$25,5,FALSE),"")</f>
        <v/>
      </c>
      <c r="AT1215" s="367" t="str">
        <f>IFERROR(VLOOKUP(Z1215,CONTROLES!$A$6:$Y$25,5,FALSE),"")</f>
        <v/>
      </c>
      <c r="AU1215" s="367" t="str">
        <f>IFERROR(VLOOKUP(AA1215,CONTROLES!$A$6:$Y$25,5,FALSE),"")</f>
        <v/>
      </c>
      <c r="AV1215" s="367" t="str">
        <f>IFERROR(VLOOKUP(AB1215,CONTROLES!$A$6:$Y$25,5,FALSE),"")</f>
        <v/>
      </c>
      <c r="AW1215" s="369">
        <f t="shared" si="342"/>
        <v>0</v>
      </c>
      <c r="AX1215" s="369">
        <f t="shared" si="342"/>
        <v>0</v>
      </c>
      <c r="AY1215" s="610"/>
      <c r="AZ1215" s="611"/>
      <c r="BA1215" s="612"/>
      <c r="BB1215" s="613"/>
      <c r="BC1215" s="611"/>
      <c r="BD1215" s="621"/>
      <c r="BE1215" s="608"/>
      <c r="BF1215" s="625"/>
      <c r="BG1215" s="626"/>
      <c r="BH1215" s="626"/>
      <c r="BI1215" s="624"/>
      <c r="BJ1215" s="470"/>
      <c r="BK1215" s="470"/>
      <c r="BL1215" s="375"/>
    </row>
    <row r="1216" spans="1:64" s="217" customFormat="1" x14ac:dyDescent="0.25">
      <c r="A1216" s="558"/>
      <c r="B1216" s="559"/>
      <c r="C1216" s="556"/>
      <c r="D1216" s="470"/>
      <c r="E1216" s="470"/>
      <c r="F1216" s="547"/>
      <c r="G1216" s="547"/>
      <c r="H1216" s="547"/>
      <c r="I1216" s="470"/>
      <c r="J1216" s="364"/>
      <c r="K1216" s="365"/>
      <c r="L1216" s="556"/>
      <c r="M1216" s="556"/>
      <c r="N1216" s="594"/>
      <c r="O1216" s="560"/>
      <c r="P1216" s="617"/>
      <c r="Q1216" s="560"/>
      <c r="R1216" s="556"/>
      <c r="S1216" s="366"/>
      <c r="T1216" s="366">
        <f>IFERROR(VLOOKUP($S1216,TABLAS!$A$10:$B$14,2,FALSE),0)</f>
        <v>0</v>
      </c>
      <c r="U1216" s="560"/>
      <c r="V1216" s="615"/>
      <c r="W1216" s="615"/>
      <c r="X1216" s="608"/>
      <c r="Y1216" s="367"/>
      <c r="Z1216" s="367"/>
      <c r="AA1216" s="367"/>
      <c r="AB1216" s="367"/>
      <c r="AC1216" s="367"/>
      <c r="AD1216" s="367"/>
      <c r="AE1216" s="367"/>
      <c r="AF1216" s="367"/>
      <c r="AG1216" s="367"/>
      <c r="AH1216" s="367"/>
      <c r="AI1216" s="367"/>
      <c r="AJ1216" s="367"/>
      <c r="AK1216" s="367"/>
      <c r="AL1216" s="367" t="str">
        <f>IFERROR(VLOOKUP(AB1216,CONTROLES!$A$5:$Y$297,2,FALSE),"")</f>
        <v/>
      </c>
      <c r="AM1216" s="367"/>
      <c r="AN1216" s="367"/>
      <c r="AO1216" s="368" t="str">
        <f>IFERROR(VLOOKUP(Y1216,CONTROLES!$A$6:$Y$25,24,FALSE),"")</f>
        <v/>
      </c>
      <c r="AP1216" s="368" t="str">
        <f>IFERROR(VLOOKUP(Z1216,CONTROLES!$A$6:$Y$25,24,FALSE),"")</f>
        <v/>
      </c>
      <c r="AQ1216" s="368" t="str">
        <f>IFERROR(VLOOKUP(AA1216,CONTROLES!$A$6:$Y$25,24,FALSE),"")</f>
        <v/>
      </c>
      <c r="AR1216" s="368" t="str">
        <f>IFERROR(VLOOKUP(AB1216,CONTROLES!$A$6:$Y$25,24,FALSE),"")</f>
        <v/>
      </c>
      <c r="AS1216" s="367" t="str">
        <f>IFERROR(VLOOKUP(Y1216,CONTROLES!$A$6:$Y$25,5,FALSE),"")</f>
        <v/>
      </c>
      <c r="AT1216" s="367" t="str">
        <f>IFERROR(VLOOKUP(Z1216,CONTROLES!$A$6:$Y$25,5,FALSE),"")</f>
        <v/>
      </c>
      <c r="AU1216" s="367" t="str">
        <f>IFERROR(VLOOKUP(AA1216,CONTROLES!$A$6:$Y$25,5,FALSE),"")</f>
        <v/>
      </c>
      <c r="AV1216" s="367" t="str">
        <f>IFERROR(VLOOKUP(AB1216,CONTROLES!$A$6:$Y$25,5,FALSE),"")</f>
        <v/>
      </c>
      <c r="AW1216" s="369">
        <f t="shared" si="342"/>
        <v>0</v>
      </c>
      <c r="AX1216" s="369">
        <f t="shared" si="342"/>
        <v>0</v>
      </c>
      <c r="AY1216" s="610"/>
      <c r="AZ1216" s="611"/>
      <c r="BA1216" s="612"/>
      <c r="BB1216" s="613"/>
      <c r="BC1216" s="611"/>
      <c r="BD1216" s="621"/>
      <c r="BE1216" s="608"/>
      <c r="BF1216" s="625"/>
      <c r="BG1216" s="626"/>
      <c r="BH1216" s="626"/>
      <c r="BI1216" s="624"/>
      <c r="BJ1216" s="470"/>
      <c r="BK1216" s="470"/>
      <c r="BL1216" s="375"/>
    </row>
    <row r="1217" spans="1:64" s="217" customFormat="1" x14ac:dyDescent="0.25">
      <c r="A1217" s="558"/>
      <c r="B1217" s="559"/>
      <c r="C1217" s="556"/>
      <c r="D1217" s="470"/>
      <c r="E1217" s="470"/>
      <c r="F1217" s="547"/>
      <c r="G1217" s="547"/>
      <c r="H1217" s="547"/>
      <c r="I1217" s="470"/>
      <c r="J1217" s="364"/>
      <c r="K1217" s="365"/>
      <c r="L1217" s="556"/>
      <c r="M1217" s="556"/>
      <c r="N1217" s="594"/>
      <c r="O1217" s="560"/>
      <c r="P1217" s="617"/>
      <c r="Q1217" s="560"/>
      <c r="R1217" s="556"/>
      <c r="S1217" s="366"/>
      <c r="T1217" s="366">
        <f>IFERROR(VLOOKUP($S1217,TABLAS!$A$10:$B$14,2,FALSE),0)</f>
        <v>0</v>
      </c>
      <c r="U1217" s="560"/>
      <c r="V1217" s="615"/>
      <c r="W1217" s="615"/>
      <c r="X1217" s="608"/>
      <c r="Y1217" s="367"/>
      <c r="Z1217" s="367"/>
      <c r="AA1217" s="367"/>
      <c r="AB1217" s="367"/>
      <c r="AC1217" s="367"/>
      <c r="AD1217" s="367"/>
      <c r="AE1217" s="367"/>
      <c r="AF1217" s="367"/>
      <c r="AG1217" s="367"/>
      <c r="AH1217" s="367"/>
      <c r="AI1217" s="367"/>
      <c r="AJ1217" s="367"/>
      <c r="AK1217" s="367"/>
      <c r="AL1217" s="367" t="str">
        <f>IFERROR(VLOOKUP(AB1217,CONTROLES!$A$5:$Y$297,2,FALSE),"")</f>
        <v/>
      </c>
      <c r="AM1217" s="367"/>
      <c r="AN1217" s="367"/>
      <c r="AO1217" s="368" t="str">
        <f>IFERROR(VLOOKUP(Y1217,CONTROLES!$A$6:$Y$25,24,FALSE),"")</f>
        <v/>
      </c>
      <c r="AP1217" s="368" t="str">
        <f>IFERROR(VLOOKUP(Z1217,CONTROLES!$A$6:$Y$25,24,FALSE),"")</f>
        <v/>
      </c>
      <c r="AQ1217" s="368" t="str">
        <f>IFERROR(VLOOKUP(AA1217,CONTROLES!$A$6:$Y$25,24,FALSE),"")</f>
        <v/>
      </c>
      <c r="AR1217" s="368" t="str">
        <f>IFERROR(VLOOKUP(AB1217,CONTROLES!$A$6:$Y$25,24,FALSE),"")</f>
        <v/>
      </c>
      <c r="AS1217" s="367" t="str">
        <f>IFERROR(VLOOKUP(Y1217,CONTROLES!$A$6:$Y$25,5,FALSE),"")</f>
        <v/>
      </c>
      <c r="AT1217" s="367" t="str">
        <f>IFERROR(VLOOKUP(Z1217,CONTROLES!$A$6:$Y$25,5,FALSE),"")</f>
        <v/>
      </c>
      <c r="AU1217" s="367" t="str">
        <f>IFERROR(VLOOKUP(AA1217,CONTROLES!$A$6:$Y$25,5,FALSE),"")</f>
        <v/>
      </c>
      <c r="AV1217" s="367" t="str">
        <f>IFERROR(VLOOKUP(AB1217,CONTROLES!$A$6:$Y$25,5,FALSE),"")</f>
        <v/>
      </c>
      <c r="AW1217" s="369">
        <f t="shared" si="342"/>
        <v>0</v>
      </c>
      <c r="AX1217" s="369">
        <f t="shared" si="342"/>
        <v>0</v>
      </c>
      <c r="AY1217" s="610"/>
      <c r="AZ1217" s="611"/>
      <c r="BA1217" s="612"/>
      <c r="BB1217" s="613"/>
      <c r="BC1217" s="611"/>
      <c r="BD1217" s="621"/>
      <c r="BE1217" s="608"/>
      <c r="BF1217" s="625"/>
      <c r="BG1217" s="626"/>
      <c r="BH1217" s="626"/>
      <c r="BI1217" s="624"/>
      <c r="BJ1217" s="470"/>
      <c r="BK1217" s="470"/>
      <c r="BL1217" s="375"/>
    </row>
    <row r="1218" spans="1:64" s="217" customFormat="1" x14ac:dyDescent="0.25">
      <c r="A1218" s="558"/>
      <c r="B1218" s="559"/>
      <c r="C1218" s="556"/>
      <c r="D1218" s="470"/>
      <c r="E1218" s="470"/>
      <c r="F1218" s="547"/>
      <c r="G1218" s="547"/>
      <c r="H1218" s="547"/>
      <c r="I1218" s="470"/>
      <c r="J1218" s="364"/>
      <c r="K1218" s="365"/>
      <c r="L1218" s="556"/>
      <c r="M1218" s="556"/>
      <c r="N1218" s="594"/>
      <c r="O1218" s="560"/>
      <c r="P1218" s="617"/>
      <c r="Q1218" s="560"/>
      <c r="R1218" s="556"/>
      <c r="S1218" s="366"/>
      <c r="T1218" s="366">
        <f>IFERROR(VLOOKUP($S1218,TABLAS!$A$10:$B$14,2,FALSE),0)</f>
        <v>0</v>
      </c>
      <c r="U1218" s="560"/>
      <c r="V1218" s="615"/>
      <c r="W1218" s="615"/>
      <c r="X1218" s="609"/>
      <c r="Y1218" s="367"/>
      <c r="Z1218" s="367"/>
      <c r="AA1218" s="367"/>
      <c r="AB1218" s="367"/>
      <c r="AC1218" s="367"/>
      <c r="AD1218" s="367"/>
      <c r="AE1218" s="367"/>
      <c r="AF1218" s="367"/>
      <c r="AG1218" s="367"/>
      <c r="AH1218" s="367"/>
      <c r="AI1218" s="367"/>
      <c r="AJ1218" s="367"/>
      <c r="AK1218" s="367"/>
      <c r="AL1218" s="367" t="str">
        <f>IFERROR(VLOOKUP(AB1218,CONTROLES!$A$5:$Y$297,2,FALSE),"")</f>
        <v/>
      </c>
      <c r="AM1218" s="367"/>
      <c r="AN1218" s="367"/>
      <c r="AO1218" s="368" t="str">
        <f>IFERROR(VLOOKUP(Y1218,CONTROLES!$A$6:$Y$25,24,FALSE),"")</f>
        <v/>
      </c>
      <c r="AP1218" s="368" t="str">
        <f>IFERROR(VLOOKUP(Z1218,CONTROLES!$A$6:$Y$25,24,FALSE),"")</f>
        <v/>
      </c>
      <c r="AQ1218" s="368" t="str">
        <f>IFERROR(VLOOKUP(AA1218,CONTROLES!$A$6:$Y$25,24,FALSE),"")</f>
        <v/>
      </c>
      <c r="AR1218" s="368" t="str">
        <f>IFERROR(VLOOKUP(AB1218,CONTROLES!$A$6:$Y$25,24,FALSE),"")</f>
        <v/>
      </c>
      <c r="AS1218" s="367" t="str">
        <f>IFERROR(VLOOKUP(Y1218,CONTROLES!$A$6:$Y$25,5,FALSE),"")</f>
        <v/>
      </c>
      <c r="AT1218" s="367" t="str">
        <f>IFERROR(VLOOKUP(Z1218,CONTROLES!$A$6:$Y$25,5,FALSE),"")</f>
        <v/>
      </c>
      <c r="AU1218" s="367" t="str">
        <f>IFERROR(VLOOKUP(AA1218,CONTROLES!$A$6:$Y$25,5,FALSE),"")</f>
        <v/>
      </c>
      <c r="AV1218" s="367" t="str">
        <f>IFERROR(VLOOKUP(AB1218,CONTROLES!$A$6:$Y$25,5,FALSE),"")</f>
        <v/>
      </c>
      <c r="AW1218" s="369">
        <f t="shared" si="342"/>
        <v>0</v>
      </c>
      <c r="AX1218" s="369">
        <f t="shared" si="342"/>
        <v>0</v>
      </c>
      <c r="AY1218" s="610"/>
      <c r="AZ1218" s="611"/>
      <c r="BA1218" s="612"/>
      <c r="BB1218" s="613"/>
      <c r="BC1218" s="611"/>
      <c r="BD1218" s="621"/>
      <c r="BE1218" s="608"/>
      <c r="BF1218" s="625"/>
      <c r="BG1218" s="626"/>
      <c r="BH1218" s="626"/>
      <c r="BI1218" s="624"/>
      <c r="BJ1218" s="470"/>
      <c r="BK1218" s="470"/>
      <c r="BL1218" s="375"/>
    </row>
    <row r="1219" spans="1:64" s="166" customFormat="1" ht="14.25" customHeight="1" x14ac:dyDescent="0.25">
      <c r="A1219" s="558">
        <f>A1212+1</f>
        <v>173</v>
      </c>
      <c r="B1219" s="559" t="s">
        <v>1348</v>
      </c>
      <c r="C1219" s="556" t="s">
        <v>1309</v>
      </c>
      <c r="D1219" s="470" t="s">
        <v>1349</v>
      </c>
      <c r="E1219" s="470" t="s">
        <v>1350</v>
      </c>
      <c r="F1219" s="547" t="s">
        <v>132</v>
      </c>
      <c r="G1219" s="547" t="s">
        <v>133</v>
      </c>
      <c r="H1219" s="547" t="s">
        <v>134</v>
      </c>
      <c r="I1219" s="470" t="s">
        <v>1351</v>
      </c>
      <c r="J1219" s="364">
        <v>1</v>
      </c>
      <c r="K1219" s="365" t="s">
        <v>1352</v>
      </c>
      <c r="L1219" s="556" t="s">
        <v>1353</v>
      </c>
      <c r="M1219" s="556" t="s">
        <v>218</v>
      </c>
      <c r="N1219" s="594" t="s">
        <v>219</v>
      </c>
      <c r="O1219" s="560" t="s">
        <v>1354</v>
      </c>
      <c r="P1219" s="560" t="s">
        <v>141</v>
      </c>
      <c r="Q1219" s="560" t="s">
        <v>227</v>
      </c>
      <c r="R1219" s="556" t="s">
        <v>210</v>
      </c>
      <c r="S1219" s="366" t="s">
        <v>146</v>
      </c>
      <c r="T1219" s="366">
        <f>IFERROR(VLOOKUP($S1219,TABLAS!$A$10:$B$14,2,FALSE),0)</f>
        <v>3</v>
      </c>
      <c r="U1219" s="560" t="s">
        <v>145</v>
      </c>
      <c r="V1219" s="615">
        <f>IFERROR(VLOOKUP($U1093,TABLAS!$A$2:$B$6,2,FALSE),0)</f>
        <v>2</v>
      </c>
      <c r="W1219" s="615" t="str">
        <f>MAX($T1219:$T1225)&amp;V1219</f>
        <v>32</v>
      </c>
      <c r="X1219" s="608" t="str">
        <f>IF(OR(W1219="11",W1219="12",W1219="21",W1219="22",W1219="31"),"BAJO",IF(OR(W1219="13",W1219="23",W1219="32",W1219="41"),"LEVE",IF(OR(W1219="14",W1219="15",W1219="24",W1219="33",W1219="43",W1219="42",W1219="52",W1219="51"),"MODERADO",IF(OR(W1219="25",W1219="34",W1219="35",W1219="44",W1219="45",W1219="53",W1219="54",W1219="55"),"IMPORTANTE"))))</f>
        <v>LEVE</v>
      </c>
      <c r="Y1219" s="367">
        <v>101</v>
      </c>
      <c r="Z1219" s="367"/>
      <c r="AA1219" s="367"/>
      <c r="AB1219" s="367"/>
      <c r="AC1219" s="367"/>
      <c r="AD1219" s="367"/>
      <c r="AE1219" s="367"/>
      <c r="AF1219" s="367"/>
      <c r="AG1219" s="367"/>
      <c r="AH1219" s="367"/>
      <c r="AI1219" s="367"/>
      <c r="AJ1219" s="367"/>
      <c r="AK1219" s="367"/>
      <c r="AL1219" s="367" t="str">
        <f>IFERROR(VLOOKUP(AB1219,CONTROLES!$A$5:$Y$297,2,FALSE),"")</f>
        <v/>
      </c>
      <c r="AM1219" s="367"/>
      <c r="AN1219" s="367"/>
      <c r="AO1219" s="368" t="str">
        <f>IFERROR(VLOOKUP(Y1219,CONTROLES!$A$6:$Y$25,24,FALSE),"")</f>
        <v/>
      </c>
      <c r="AP1219" s="368" t="str">
        <f>IFERROR(VLOOKUP(Z1219,CONTROLES!$A$6:$Y$25,24,FALSE),"")</f>
        <v/>
      </c>
      <c r="AQ1219" s="368" t="str">
        <f>IFERROR(VLOOKUP(AA1219,CONTROLES!$A$6:$Y$25,24,FALSE),"")</f>
        <v/>
      </c>
      <c r="AR1219" s="368" t="str">
        <f>IFERROR(VLOOKUP(AB1219,CONTROLES!$A$6:$Y$25,24,FALSE),"")</f>
        <v/>
      </c>
      <c r="AS1219" s="367" t="str">
        <f>IFERROR(VLOOKUP(Y1219,CONTROLES!$A$6:$Y$25,5,FALSE),"")</f>
        <v/>
      </c>
      <c r="AT1219" s="367" t="str">
        <f>IFERROR(VLOOKUP(Z1219,CONTROLES!$A$6:$Y$25,5,FALSE),"")</f>
        <v/>
      </c>
      <c r="AU1219" s="367" t="str">
        <f>IFERROR(VLOOKUP(AA1219,CONTROLES!$A$6:$Y$25,5,FALSE),"")</f>
        <v/>
      </c>
      <c r="AV1219" s="367" t="str">
        <f>IFERROR(VLOOKUP(AB1219,CONTROLES!$A$6:$Y$25,5,FALSE),"")</f>
        <v/>
      </c>
      <c r="AW1219" s="369">
        <f t="shared" si="342"/>
        <v>0</v>
      </c>
      <c r="AX1219" s="369">
        <f t="shared" si="342"/>
        <v>0</v>
      </c>
      <c r="AY1219" s="610" t="str">
        <f>IF(MAX(AX1219:AX1225)&gt;MAX(BF1219:BF1225),"Consecuencia",IF(MAX(AX1219:AX1225)&gt;MAX(BF1219:BF1225),"Probabilidad",""))</f>
        <v/>
      </c>
      <c r="AZ1219" s="611">
        <f>IF(AY1219="Probabilidad",MAX(BF1219:BF1225),MAX(AX1219:AX1225))</f>
        <v>0</v>
      </c>
      <c r="BA1219" s="612" t="str" cm="1">
        <f t="array" ref="BA1219">IF(OR(AY1219="Consecuencia",AY1219="Probabilidad"),IF(AZ1219&lt;CONTROLES!$AA$16:$AB$16,IF(AND(AZ1219&gt;=CONTROLES!$AA$15,AZ1219&lt;CONTROLES!$AB$15),CONTROLES!$AC$15,IF(AND(AZ1219&gt;=CONTROLES!$AA$14,AZ1219&lt;CONTROLES!$AB$14),CONTROLES!$AC$14,IF(AND(AZ1219&gt;=CONTROLES!$AA$13,AZ1219&lt;CONTROLES!$AB$13),CONTROLES!$AC$13,IF(AND(AZ1219&gt;=CONTROLES!$AA$12,AZ1219&lt;=CONTROLES!$AB$12),CONTROLES!$AC$12))))),"")</f>
        <v/>
      </c>
      <c r="BB1219" s="613" t="s">
        <v>144</v>
      </c>
      <c r="BC1219" s="611">
        <f>VLOOKUP(BB1219,TABLAS!$A$10:$B$14,2,FALSE)</f>
        <v>5</v>
      </c>
      <c r="BD1219" s="621" t="s">
        <v>211</v>
      </c>
      <c r="BE1219" s="608">
        <f>VLOOKUP(BD1219,TABLAS!$A$2:$B$6,2,FALSE)</f>
        <v>2</v>
      </c>
      <c r="BF1219" s="625" t="str">
        <f>BC1219&amp;BE1219</f>
        <v>52</v>
      </c>
      <c r="BG1219" s="626" t="str">
        <f>IF(OR(BF1219="11",BF1219="12",BF1219="21",BF1219="22",BF1219="31"),"BAJO",IF(OR(BF1219="13",BF1219="23",BF1219="32",BF1219="41"),"LEVE",IF(OR(BF1219="14",BF1219="15",BF1219="24",BF1219="33",BF1219="43",BF1219="42",BF1219="52",BF1219="51"),"MODERADO",IF(OR(BF1219="25",BF1219="34",BF1219="35",BF1219="44",BF1219="45",BF1219="53",BF1219="54",BF1219="55"),"IMPORTANTE",""))))</f>
        <v>MODERADO</v>
      </c>
      <c r="BH1219" s="626" t="s">
        <v>148</v>
      </c>
      <c r="BI1219" s="624" t="s">
        <v>189</v>
      </c>
      <c r="BJ1219" s="470" t="str">
        <f>IF(BH1219="SI","NO","SI")</f>
        <v>NO</v>
      </c>
      <c r="BK1219" s="470"/>
      <c r="BL1219" s="376"/>
    </row>
    <row r="1220" spans="1:64" s="166" customFormat="1" ht="14.25" customHeight="1" x14ac:dyDescent="0.25">
      <c r="A1220" s="558"/>
      <c r="B1220" s="559"/>
      <c r="C1220" s="556"/>
      <c r="D1220" s="470"/>
      <c r="E1220" s="470"/>
      <c r="F1220" s="547"/>
      <c r="G1220" s="547"/>
      <c r="H1220" s="547"/>
      <c r="I1220" s="470"/>
      <c r="J1220" s="364">
        <v>2</v>
      </c>
      <c r="K1220" s="365" t="s">
        <v>1355</v>
      </c>
      <c r="L1220" s="556"/>
      <c r="M1220" s="556"/>
      <c r="N1220" s="594"/>
      <c r="O1220" s="560"/>
      <c r="P1220" s="560"/>
      <c r="Q1220" s="560"/>
      <c r="R1220" s="556"/>
      <c r="S1220" s="366" t="s">
        <v>155</v>
      </c>
      <c r="T1220" s="366">
        <f>IFERROR(VLOOKUP($S1220,TABLAS!$A$10:$B$14,2,FALSE),0)</f>
        <v>2</v>
      </c>
      <c r="U1220" s="560"/>
      <c r="V1220" s="615"/>
      <c r="W1220" s="615"/>
      <c r="X1220" s="608"/>
      <c r="Y1220" s="367">
        <v>101</v>
      </c>
      <c r="Z1220" s="367"/>
      <c r="AA1220" s="367"/>
      <c r="AB1220" s="367"/>
      <c r="AC1220" s="367"/>
      <c r="AD1220" s="367"/>
      <c r="AE1220" s="367"/>
      <c r="AF1220" s="367"/>
      <c r="AG1220" s="367"/>
      <c r="AH1220" s="367"/>
      <c r="AI1220" s="367"/>
      <c r="AJ1220" s="367"/>
      <c r="AK1220" s="367"/>
      <c r="AL1220" s="367" t="str">
        <f>IFERROR(VLOOKUP(AB1220,CONTROLES!$A$5:$Y$297,2,FALSE),"")</f>
        <v/>
      </c>
      <c r="AM1220" s="367"/>
      <c r="AN1220" s="367"/>
      <c r="AO1220" s="368" t="str">
        <f>IFERROR(VLOOKUP(Y1220,CONTROLES!$A$6:$Y$25,24,FALSE),"")</f>
        <v/>
      </c>
      <c r="AP1220" s="368" t="str">
        <f>IFERROR(VLOOKUP(Z1220,CONTROLES!$A$6:$Y$25,24,FALSE),"")</f>
        <v/>
      </c>
      <c r="AQ1220" s="368" t="str">
        <f>IFERROR(VLOOKUP(AA1220,CONTROLES!$A$6:$Y$25,24,FALSE),"")</f>
        <v/>
      </c>
      <c r="AR1220" s="368" t="str">
        <f>IFERROR(VLOOKUP(AB1220,CONTROLES!$A$6:$Y$25,24,FALSE),"")</f>
        <v/>
      </c>
      <c r="AS1220" s="367" t="str">
        <f>IFERROR(VLOOKUP(Y1220,CONTROLES!$A$6:$Y$25,5,FALSE),"")</f>
        <v/>
      </c>
      <c r="AT1220" s="367" t="str">
        <f>IFERROR(VLOOKUP(Z1220,CONTROLES!$A$6:$Y$25,5,FALSE),"")</f>
        <v/>
      </c>
      <c r="AU1220" s="367" t="str">
        <f>IFERROR(VLOOKUP(AA1220,CONTROLES!$A$6:$Y$25,5,FALSE),"")</f>
        <v/>
      </c>
      <c r="AV1220" s="367" t="str">
        <f>IFERROR(VLOOKUP(AB1220,CONTROLES!$A$6:$Y$25,5,FALSE),"")</f>
        <v/>
      </c>
      <c r="AW1220" s="369">
        <f t="shared" si="342"/>
        <v>0</v>
      </c>
      <c r="AX1220" s="369">
        <f t="shared" si="342"/>
        <v>0</v>
      </c>
      <c r="AY1220" s="610"/>
      <c r="AZ1220" s="611"/>
      <c r="BA1220" s="612"/>
      <c r="BB1220" s="613"/>
      <c r="BC1220" s="611"/>
      <c r="BD1220" s="621"/>
      <c r="BE1220" s="608"/>
      <c r="BF1220" s="625"/>
      <c r="BG1220" s="626"/>
      <c r="BH1220" s="626"/>
      <c r="BI1220" s="624"/>
      <c r="BJ1220" s="470"/>
      <c r="BK1220" s="470"/>
      <c r="BL1220" s="376"/>
    </row>
    <row r="1221" spans="1:64" s="166" customFormat="1" ht="14.25" customHeight="1" x14ac:dyDescent="0.25">
      <c r="A1221" s="558"/>
      <c r="B1221" s="559"/>
      <c r="C1221" s="556"/>
      <c r="D1221" s="470"/>
      <c r="E1221" s="470"/>
      <c r="F1221" s="547"/>
      <c r="G1221" s="547"/>
      <c r="H1221" s="547"/>
      <c r="I1221" s="470"/>
      <c r="J1221" s="364">
        <v>3</v>
      </c>
      <c r="K1221" s="373" t="s">
        <v>1356</v>
      </c>
      <c r="L1221" s="556"/>
      <c r="M1221" s="556"/>
      <c r="N1221" s="594"/>
      <c r="O1221" s="560"/>
      <c r="P1221" s="560"/>
      <c r="Q1221" s="560"/>
      <c r="R1221" s="556"/>
      <c r="S1221" s="366"/>
      <c r="T1221" s="366">
        <f>IFERROR(VLOOKUP($S1221,TABLAS!$A$10:$B$14,2,FALSE),0)</f>
        <v>0</v>
      </c>
      <c r="U1221" s="560"/>
      <c r="V1221" s="615"/>
      <c r="W1221" s="615"/>
      <c r="X1221" s="608"/>
      <c r="Y1221" s="367"/>
      <c r="Z1221" s="367"/>
      <c r="AA1221" s="367"/>
      <c r="AB1221" s="367"/>
      <c r="AC1221" s="367"/>
      <c r="AD1221" s="367"/>
      <c r="AE1221" s="367"/>
      <c r="AF1221" s="367"/>
      <c r="AG1221" s="367"/>
      <c r="AH1221" s="367"/>
      <c r="AI1221" s="367"/>
      <c r="AJ1221" s="367"/>
      <c r="AK1221" s="367"/>
      <c r="AL1221" s="367" t="str">
        <f>IFERROR(VLOOKUP(AB1221,CONTROLES!$A$5:$Y$297,2,FALSE),"")</f>
        <v/>
      </c>
      <c r="AM1221" s="367"/>
      <c r="AN1221" s="367"/>
      <c r="AO1221" s="368" t="str">
        <f>IFERROR(VLOOKUP(Y1221,CONTROLES!$A$6:$Y$25,24,FALSE),"")</f>
        <v/>
      </c>
      <c r="AP1221" s="368" t="str">
        <f>IFERROR(VLOOKUP(Z1221,CONTROLES!$A$6:$Y$25,24,FALSE),"")</f>
        <v/>
      </c>
      <c r="AQ1221" s="368" t="str">
        <f>IFERROR(VLOOKUP(AA1221,CONTROLES!$A$6:$Y$25,24,FALSE),"")</f>
        <v/>
      </c>
      <c r="AR1221" s="368" t="str">
        <f>IFERROR(VLOOKUP(AB1221,CONTROLES!$A$6:$Y$25,24,FALSE),"")</f>
        <v/>
      </c>
      <c r="AS1221" s="367" t="str">
        <f>IFERROR(VLOOKUP(Y1221,CONTROLES!$A$6:$Y$25,5,FALSE),"")</f>
        <v/>
      </c>
      <c r="AT1221" s="367" t="str">
        <f>IFERROR(VLOOKUP(Z1221,CONTROLES!$A$6:$Y$25,5,FALSE),"")</f>
        <v/>
      </c>
      <c r="AU1221" s="367" t="str">
        <f>IFERROR(VLOOKUP(AA1221,CONTROLES!$A$6:$Y$25,5,FALSE),"")</f>
        <v/>
      </c>
      <c r="AV1221" s="367" t="str">
        <f>IFERROR(VLOOKUP(AB1221,CONTROLES!$A$6:$Y$25,5,FALSE),"")</f>
        <v/>
      </c>
      <c r="AW1221" s="369">
        <f t="shared" si="342"/>
        <v>0</v>
      </c>
      <c r="AX1221" s="369">
        <f t="shared" si="342"/>
        <v>0</v>
      </c>
      <c r="AY1221" s="610"/>
      <c r="AZ1221" s="611"/>
      <c r="BA1221" s="612"/>
      <c r="BB1221" s="613"/>
      <c r="BC1221" s="611"/>
      <c r="BD1221" s="621"/>
      <c r="BE1221" s="608"/>
      <c r="BF1221" s="625"/>
      <c r="BG1221" s="626"/>
      <c r="BH1221" s="626"/>
      <c r="BI1221" s="624"/>
      <c r="BJ1221" s="470"/>
      <c r="BK1221" s="470"/>
      <c r="BL1221" s="376"/>
    </row>
    <row r="1222" spans="1:64" s="166" customFormat="1" ht="14.25" customHeight="1" x14ac:dyDescent="0.25">
      <c r="A1222" s="558"/>
      <c r="B1222" s="559"/>
      <c r="C1222" s="556"/>
      <c r="D1222" s="470"/>
      <c r="E1222" s="470"/>
      <c r="F1222" s="547"/>
      <c r="G1222" s="547"/>
      <c r="H1222" s="547"/>
      <c r="I1222" s="470"/>
      <c r="J1222" s="364"/>
      <c r="K1222" s="365"/>
      <c r="L1222" s="556"/>
      <c r="M1222" s="556"/>
      <c r="N1222" s="594"/>
      <c r="O1222" s="560"/>
      <c r="P1222" s="560"/>
      <c r="Q1222" s="560"/>
      <c r="R1222" s="556"/>
      <c r="S1222" s="366"/>
      <c r="T1222" s="366">
        <f>IFERROR(VLOOKUP($S1222,TABLAS!$A$10:$B$14,2,FALSE),0)</f>
        <v>0</v>
      </c>
      <c r="U1222" s="560"/>
      <c r="V1222" s="615"/>
      <c r="W1222" s="615"/>
      <c r="X1222" s="608"/>
      <c r="Y1222" s="367"/>
      <c r="Z1222" s="367"/>
      <c r="AA1222" s="367"/>
      <c r="AB1222" s="367"/>
      <c r="AC1222" s="367"/>
      <c r="AD1222" s="367"/>
      <c r="AE1222" s="367"/>
      <c r="AF1222" s="367"/>
      <c r="AG1222" s="367"/>
      <c r="AH1222" s="367"/>
      <c r="AI1222" s="367"/>
      <c r="AJ1222" s="367"/>
      <c r="AK1222" s="367"/>
      <c r="AL1222" s="367" t="str">
        <f>IFERROR(VLOOKUP(AB1222,CONTROLES!$A$5:$Y$297,2,FALSE),"")</f>
        <v/>
      </c>
      <c r="AM1222" s="367"/>
      <c r="AN1222" s="367"/>
      <c r="AO1222" s="368" t="str">
        <f>IFERROR(VLOOKUP(Y1222,CONTROLES!$A$6:$Y$25,24,FALSE),"")</f>
        <v/>
      </c>
      <c r="AP1222" s="368" t="str">
        <f>IFERROR(VLOOKUP(Z1222,CONTROLES!$A$6:$Y$25,24,FALSE),"")</f>
        <v/>
      </c>
      <c r="AQ1222" s="368" t="str">
        <f>IFERROR(VLOOKUP(AA1222,CONTROLES!$A$6:$Y$25,24,FALSE),"")</f>
        <v/>
      </c>
      <c r="AR1222" s="368" t="str">
        <f>IFERROR(VLOOKUP(AB1222,CONTROLES!$A$6:$Y$25,24,FALSE),"")</f>
        <v/>
      </c>
      <c r="AS1222" s="367" t="str">
        <f>IFERROR(VLOOKUP(Y1222,CONTROLES!$A$6:$Y$25,5,FALSE),"")</f>
        <v/>
      </c>
      <c r="AT1222" s="367" t="str">
        <f>IFERROR(VLOOKUP(Z1222,CONTROLES!$A$6:$Y$25,5,FALSE),"")</f>
        <v/>
      </c>
      <c r="AU1222" s="367" t="str">
        <f>IFERROR(VLOOKUP(AA1222,CONTROLES!$A$6:$Y$25,5,FALSE),"")</f>
        <v/>
      </c>
      <c r="AV1222" s="367" t="str">
        <f>IFERROR(VLOOKUP(AB1222,CONTROLES!$A$6:$Y$25,5,FALSE),"")</f>
        <v/>
      </c>
      <c r="AW1222" s="369">
        <f t="shared" si="342"/>
        <v>0</v>
      </c>
      <c r="AX1222" s="369">
        <f t="shared" si="342"/>
        <v>0</v>
      </c>
      <c r="AY1222" s="610"/>
      <c r="AZ1222" s="611"/>
      <c r="BA1222" s="612"/>
      <c r="BB1222" s="613"/>
      <c r="BC1222" s="611"/>
      <c r="BD1222" s="621"/>
      <c r="BE1222" s="608"/>
      <c r="BF1222" s="625"/>
      <c r="BG1222" s="626"/>
      <c r="BH1222" s="626"/>
      <c r="BI1222" s="624"/>
      <c r="BJ1222" s="470"/>
      <c r="BK1222" s="470"/>
      <c r="BL1222" s="376"/>
    </row>
    <row r="1223" spans="1:64" s="166" customFormat="1" ht="14.25" customHeight="1" x14ac:dyDescent="0.25">
      <c r="A1223" s="558"/>
      <c r="B1223" s="559"/>
      <c r="C1223" s="556"/>
      <c r="D1223" s="470"/>
      <c r="E1223" s="470"/>
      <c r="F1223" s="547"/>
      <c r="G1223" s="547"/>
      <c r="H1223" s="547"/>
      <c r="I1223" s="470"/>
      <c r="J1223" s="364"/>
      <c r="K1223" s="365"/>
      <c r="L1223" s="556"/>
      <c r="M1223" s="556"/>
      <c r="N1223" s="594"/>
      <c r="O1223" s="560"/>
      <c r="P1223" s="560"/>
      <c r="Q1223" s="560"/>
      <c r="R1223" s="556"/>
      <c r="S1223" s="366"/>
      <c r="T1223" s="366">
        <f>IFERROR(VLOOKUP($S1223,TABLAS!$A$10:$B$14,2,FALSE),0)</f>
        <v>0</v>
      </c>
      <c r="U1223" s="560"/>
      <c r="V1223" s="615"/>
      <c r="W1223" s="615"/>
      <c r="X1223" s="608"/>
      <c r="Y1223" s="367"/>
      <c r="Z1223" s="367"/>
      <c r="AA1223" s="367"/>
      <c r="AB1223" s="367"/>
      <c r="AC1223" s="367"/>
      <c r="AD1223" s="367"/>
      <c r="AE1223" s="367"/>
      <c r="AF1223" s="367"/>
      <c r="AG1223" s="367"/>
      <c r="AH1223" s="367"/>
      <c r="AI1223" s="367"/>
      <c r="AJ1223" s="367"/>
      <c r="AK1223" s="367"/>
      <c r="AL1223" s="367" t="str">
        <f>IFERROR(VLOOKUP(AB1223,CONTROLES!$A$5:$Y$297,2,FALSE),"")</f>
        <v/>
      </c>
      <c r="AM1223" s="367"/>
      <c r="AN1223" s="367"/>
      <c r="AO1223" s="368" t="str">
        <f>IFERROR(VLOOKUP(Y1223,CONTROLES!$A$6:$Y$25,24,FALSE),"")</f>
        <v/>
      </c>
      <c r="AP1223" s="368" t="str">
        <f>IFERROR(VLOOKUP(Z1223,CONTROLES!$A$6:$Y$25,24,FALSE),"")</f>
        <v/>
      </c>
      <c r="AQ1223" s="368" t="str">
        <f>IFERROR(VLOOKUP(AA1223,CONTROLES!$A$6:$Y$25,24,FALSE),"")</f>
        <v/>
      </c>
      <c r="AR1223" s="368" t="str">
        <f>IFERROR(VLOOKUP(AB1223,CONTROLES!$A$6:$Y$25,24,FALSE),"")</f>
        <v/>
      </c>
      <c r="AS1223" s="367" t="str">
        <f>IFERROR(VLOOKUP(Y1223,CONTROLES!$A$6:$Y$25,5,FALSE),"")</f>
        <v/>
      </c>
      <c r="AT1223" s="367" t="str">
        <f>IFERROR(VLOOKUP(Z1223,CONTROLES!$A$6:$Y$25,5,FALSE),"")</f>
        <v/>
      </c>
      <c r="AU1223" s="367" t="str">
        <f>IFERROR(VLOOKUP(AA1223,CONTROLES!$A$6:$Y$25,5,FALSE),"")</f>
        <v/>
      </c>
      <c r="AV1223" s="367" t="str">
        <f>IFERROR(VLOOKUP(AB1223,CONTROLES!$A$6:$Y$25,5,FALSE),"")</f>
        <v/>
      </c>
      <c r="AW1223" s="369">
        <f t="shared" si="342"/>
        <v>0</v>
      </c>
      <c r="AX1223" s="369">
        <f t="shared" si="342"/>
        <v>0</v>
      </c>
      <c r="AY1223" s="610"/>
      <c r="AZ1223" s="611"/>
      <c r="BA1223" s="612"/>
      <c r="BB1223" s="613"/>
      <c r="BC1223" s="611"/>
      <c r="BD1223" s="621"/>
      <c r="BE1223" s="608"/>
      <c r="BF1223" s="625"/>
      <c r="BG1223" s="626"/>
      <c r="BH1223" s="626"/>
      <c r="BI1223" s="624"/>
      <c r="BJ1223" s="470"/>
      <c r="BK1223" s="470"/>
      <c r="BL1223" s="376"/>
    </row>
    <row r="1224" spans="1:64" s="166" customFormat="1" ht="14.25" customHeight="1" x14ac:dyDescent="0.25">
      <c r="A1224" s="558"/>
      <c r="B1224" s="559"/>
      <c r="C1224" s="556"/>
      <c r="D1224" s="470"/>
      <c r="E1224" s="470"/>
      <c r="F1224" s="547"/>
      <c r="G1224" s="547"/>
      <c r="H1224" s="547"/>
      <c r="I1224" s="470"/>
      <c r="J1224" s="364"/>
      <c r="K1224" s="365"/>
      <c r="L1224" s="556"/>
      <c r="M1224" s="556"/>
      <c r="N1224" s="594"/>
      <c r="O1224" s="560"/>
      <c r="P1224" s="560"/>
      <c r="Q1224" s="560"/>
      <c r="R1224" s="556"/>
      <c r="S1224" s="366"/>
      <c r="T1224" s="366">
        <f>IFERROR(VLOOKUP($S1224,TABLAS!$A$10:$B$14,2,FALSE),0)</f>
        <v>0</v>
      </c>
      <c r="U1224" s="560"/>
      <c r="V1224" s="615"/>
      <c r="W1224" s="615"/>
      <c r="X1224" s="608"/>
      <c r="Y1224" s="367"/>
      <c r="Z1224" s="367"/>
      <c r="AA1224" s="367"/>
      <c r="AB1224" s="367"/>
      <c r="AC1224" s="367"/>
      <c r="AD1224" s="367"/>
      <c r="AE1224" s="367"/>
      <c r="AF1224" s="367"/>
      <c r="AG1224" s="367"/>
      <c r="AH1224" s="367"/>
      <c r="AI1224" s="367"/>
      <c r="AJ1224" s="367"/>
      <c r="AK1224" s="367"/>
      <c r="AL1224" s="367" t="str">
        <f>IFERROR(VLOOKUP(AB1224,CONTROLES!$A$5:$Y$297,2,FALSE),"")</f>
        <v/>
      </c>
      <c r="AM1224" s="367"/>
      <c r="AN1224" s="367"/>
      <c r="AO1224" s="368" t="str">
        <f>IFERROR(VLOOKUP(Y1224,CONTROLES!$A$6:$Y$25,24,FALSE),"")</f>
        <v/>
      </c>
      <c r="AP1224" s="368" t="str">
        <f>IFERROR(VLOOKUP(Z1224,CONTROLES!$A$6:$Y$25,24,FALSE),"")</f>
        <v/>
      </c>
      <c r="AQ1224" s="368" t="str">
        <f>IFERROR(VLOOKUP(AA1224,CONTROLES!$A$6:$Y$25,24,FALSE),"")</f>
        <v/>
      </c>
      <c r="AR1224" s="368" t="str">
        <f>IFERROR(VLOOKUP(AB1224,CONTROLES!$A$6:$Y$25,24,FALSE),"")</f>
        <v/>
      </c>
      <c r="AS1224" s="367" t="str">
        <f>IFERROR(VLOOKUP(Y1224,CONTROLES!$A$6:$Y$25,5,FALSE),"")</f>
        <v/>
      </c>
      <c r="AT1224" s="367" t="str">
        <f>IFERROR(VLOOKUP(Z1224,CONTROLES!$A$6:$Y$25,5,FALSE),"")</f>
        <v/>
      </c>
      <c r="AU1224" s="367" t="str">
        <f>IFERROR(VLOOKUP(AA1224,CONTROLES!$A$6:$Y$25,5,FALSE),"")</f>
        <v/>
      </c>
      <c r="AV1224" s="367" t="str">
        <f>IFERROR(VLOOKUP(AB1224,CONTROLES!$A$6:$Y$25,5,FALSE),"")</f>
        <v/>
      </c>
      <c r="AW1224" s="369">
        <f t="shared" si="342"/>
        <v>0</v>
      </c>
      <c r="AX1224" s="369">
        <f t="shared" si="342"/>
        <v>0</v>
      </c>
      <c r="AY1224" s="610"/>
      <c r="AZ1224" s="611"/>
      <c r="BA1224" s="612"/>
      <c r="BB1224" s="613"/>
      <c r="BC1224" s="611"/>
      <c r="BD1224" s="621"/>
      <c r="BE1224" s="608"/>
      <c r="BF1224" s="625"/>
      <c r="BG1224" s="626"/>
      <c r="BH1224" s="626"/>
      <c r="BI1224" s="624"/>
      <c r="BJ1224" s="470"/>
      <c r="BK1224" s="470"/>
      <c r="BL1224" s="376"/>
    </row>
    <row r="1225" spans="1:64" s="166" customFormat="1" ht="25.5" customHeight="1" x14ac:dyDescent="0.25">
      <c r="A1225" s="558"/>
      <c r="B1225" s="559"/>
      <c r="C1225" s="556"/>
      <c r="D1225" s="470"/>
      <c r="E1225" s="470"/>
      <c r="F1225" s="547"/>
      <c r="G1225" s="547"/>
      <c r="H1225" s="547"/>
      <c r="I1225" s="470"/>
      <c r="J1225" s="364"/>
      <c r="K1225" s="365"/>
      <c r="L1225" s="556"/>
      <c r="M1225" s="556"/>
      <c r="N1225" s="594"/>
      <c r="O1225" s="560"/>
      <c r="P1225" s="560"/>
      <c r="Q1225" s="560"/>
      <c r="R1225" s="556"/>
      <c r="S1225" s="366"/>
      <c r="T1225" s="366">
        <f>IFERROR(VLOOKUP($S1225,TABLAS!$A$10:$B$14,2,FALSE),0)</f>
        <v>0</v>
      </c>
      <c r="U1225" s="560"/>
      <c r="V1225" s="615"/>
      <c r="W1225" s="615"/>
      <c r="X1225" s="609"/>
      <c r="Y1225" s="367"/>
      <c r="Z1225" s="367"/>
      <c r="AA1225" s="367"/>
      <c r="AB1225" s="367"/>
      <c r="AC1225" s="367"/>
      <c r="AD1225" s="367"/>
      <c r="AE1225" s="367"/>
      <c r="AF1225" s="367"/>
      <c r="AG1225" s="367"/>
      <c r="AH1225" s="367"/>
      <c r="AI1225" s="367"/>
      <c r="AJ1225" s="367"/>
      <c r="AK1225" s="367"/>
      <c r="AL1225" s="367" t="str">
        <f>IFERROR(VLOOKUP(AB1225,CONTROLES!$A$5:$Y$297,2,FALSE),"")</f>
        <v/>
      </c>
      <c r="AM1225" s="367"/>
      <c r="AN1225" s="367"/>
      <c r="AO1225" s="368" t="str">
        <f>IFERROR(VLOOKUP(Y1225,CONTROLES!$A$6:$Y$25,24,FALSE),"")</f>
        <v/>
      </c>
      <c r="AP1225" s="368" t="str">
        <f>IFERROR(VLOOKUP(Z1225,CONTROLES!$A$6:$Y$25,24,FALSE),"")</f>
        <v/>
      </c>
      <c r="AQ1225" s="368" t="str">
        <f>IFERROR(VLOOKUP(AA1225,CONTROLES!$A$6:$Y$25,24,FALSE),"")</f>
        <v/>
      </c>
      <c r="AR1225" s="368" t="str">
        <f>IFERROR(VLOOKUP(AB1225,CONTROLES!$A$6:$Y$25,24,FALSE),"")</f>
        <v/>
      </c>
      <c r="AS1225" s="367" t="str">
        <f>IFERROR(VLOOKUP(Y1225,CONTROLES!$A$6:$Y$25,5,FALSE),"")</f>
        <v/>
      </c>
      <c r="AT1225" s="367" t="str">
        <f>IFERROR(VLOOKUP(Z1225,CONTROLES!$A$6:$Y$25,5,FALSE),"")</f>
        <v/>
      </c>
      <c r="AU1225" s="367" t="str">
        <f>IFERROR(VLOOKUP(AA1225,CONTROLES!$A$6:$Y$25,5,FALSE),"")</f>
        <v/>
      </c>
      <c r="AV1225" s="367" t="str">
        <f>IFERROR(VLOOKUP(AB1225,CONTROLES!$A$6:$Y$25,5,FALSE),"")</f>
        <v/>
      </c>
      <c r="AW1225" s="369">
        <f t="shared" si="342"/>
        <v>0</v>
      </c>
      <c r="AX1225" s="369">
        <f t="shared" si="342"/>
        <v>0</v>
      </c>
      <c r="AY1225" s="610"/>
      <c r="AZ1225" s="611"/>
      <c r="BA1225" s="612"/>
      <c r="BB1225" s="613"/>
      <c r="BC1225" s="611"/>
      <c r="BD1225" s="621"/>
      <c r="BE1225" s="608"/>
      <c r="BF1225" s="625"/>
      <c r="BG1225" s="626"/>
      <c r="BH1225" s="626"/>
      <c r="BI1225" s="624"/>
      <c r="BJ1225" s="470"/>
      <c r="BK1225" s="470"/>
      <c r="BL1225" s="376"/>
    </row>
    <row r="1226" spans="1:64" s="166" customFormat="1" ht="14.25" customHeight="1" x14ac:dyDescent="0.25">
      <c r="A1226" s="558">
        <f>A1219+1</f>
        <v>174</v>
      </c>
      <c r="B1226" s="559" t="s">
        <v>1357</v>
      </c>
      <c r="C1226" s="556" t="s">
        <v>1309</v>
      </c>
      <c r="D1226" s="470" t="s">
        <v>1358</v>
      </c>
      <c r="E1226" s="470" t="s">
        <v>1359</v>
      </c>
      <c r="F1226" s="547" t="s">
        <v>132</v>
      </c>
      <c r="G1226" s="547" t="s">
        <v>133</v>
      </c>
      <c r="H1226" s="547" t="s">
        <v>134</v>
      </c>
      <c r="I1226" s="470" t="s">
        <v>1360</v>
      </c>
      <c r="J1226" s="364">
        <v>1</v>
      </c>
      <c r="K1226" s="371" t="s">
        <v>1361</v>
      </c>
      <c r="L1226" s="556" t="s">
        <v>1362</v>
      </c>
      <c r="M1226" s="556" t="s">
        <v>160</v>
      </c>
      <c r="N1226" s="560" t="s">
        <v>226</v>
      </c>
      <c r="O1226" s="560" t="s">
        <v>715</v>
      </c>
      <c r="P1226" s="560" t="s">
        <v>1363</v>
      </c>
      <c r="Q1226" s="560" t="s">
        <v>1364</v>
      </c>
      <c r="R1226" s="556" t="s">
        <v>297</v>
      </c>
      <c r="S1226" s="366" t="s">
        <v>155</v>
      </c>
      <c r="T1226" s="366">
        <f>IFERROR(VLOOKUP($S1226,TABLAS!$A$10:$B$14,2,FALSE),0)</f>
        <v>2</v>
      </c>
      <c r="U1226" s="560" t="s">
        <v>145</v>
      </c>
      <c r="V1226" s="615">
        <f>IFERROR(VLOOKUP($U1226,TABLAS!$A$2:$B$6,2,FALSE),0)</f>
        <v>3</v>
      </c>
      <c r="W1226" s="615" t="str">
        <f>MAX($T1226:$T1232)&amp;V1226</f>
        <v>33</v>
      </c>
      <c r="X1226" s="608" t="str">
        <f>IF(OR(W1226="11",W1226="12",W1226="21",W1226="22",W1226="31"),"BAJO",IF(OR(W1226="13",W1226="23",W1226="32",W1226="41"),"LEVE",IF(OR(W1226="14",W1226="15",W1226="24",W1226="33",W1226="43",W1226="42",W1226="52",W1226="51"),"MODERADO",IF(OR(W1226="25",W1226="34",W1226="35",W1226="44",W1226="45",W1226="53",W1226="54",W1226="55"),"IMPORTANTE"))))</f>
        <v>MODERADO</v>
      </c>
      <c r="Y1226" s="367">
        <v>124</v>
      </c>
      <c r="Z1226" s="367"/>
      <c r="AA1226" s="367"/>
      <c r="AB1226" s="367"/>
      <c r="AC1226" s="367"/>
      <c r="AD1226" s="367"/>
      <c r="AE1226" s="367"/>
      <c r="AF1226" s="367"/>
      <c r="AG1226" s="367"/>
      <c r="AH1226" s="367"/>
      <c r="AI1226" s="367"/>
      <c r="AJ1226" s="367"/>
      <c r="AK1226" s="367"/>
      <c r="AL1226" s="367" t="str">
        <f>IFERROR(VLOOKUP(AB1226,CONTROLES!$A$5:$Y$297,2,FALSE),"")</f>
        <v/>
      </c>
      <c r="AM1226" s="367"/>
      <c r="AN1226" s="367"/>
      <c r="AO1226" s="368" t="str">
        <f>IFERROR(VLOOKUP(Y1226,CONTROLES!$A$6:$Y$25,24,FALSE),"")</f>
        <v/>
      </c>
      <c r="AP1226" s="368" t="str">
        <f>IFERROR(VLOOKUP(Z1226,CONTROLES!$A$6:$Y$25,24,FALSE),"")</f>
        <v/>
      </c>
      <c r="AQ1226" s="368" t="str">
        <f>IFERROR(VLOOKUP(AA1226,CONTROLES!$A$6:$Y$25,24,FALSE),"")</f>
        <v/>
      </c>
      <c r="AR1226" s="368" t="str">
        <f>IFERROR(VLOOKUP(AB1226,CONTROLES!$A$6:$Y$25,24,FALSE),"")</f>
        <v/>
      </c>
      <c r="AS1226" s="367" t="str">
        <f>IFERROR(VLOOKUP(Y1226,CONTROLES!$A$6:$Y$25,5,FALSE),"")</f>
        <v/>
      </c>
      <c r="AT1226" s="367" t="str">
        <f>IFERROR(VLOOKUP(Z1226,CONTROLES!$A$6:$Y$25,5,FALSE),"")</f>
        <v/>
      </c>
      <c r="AU1226" s="367" t="str">
        <f>IFERROR(VLOOKUP(AA1226,CONTROLES!$A$6:$Y$25,5,FALSE),"")</f>
        <v/>
      </c>
      <c r="AV1226" s="367" t="str">
        <f>IFERROR(VLOOKUP(AB1226,CONTROLES!$A$6:$Y$25,5,FALSE),"")</f>
        <v/>
      </c>
      <c r="AW1226" s="369">
        <f t="shared" si="342"/>
        <v>0</v>
      </c>
      <c r="AX1226" s="369">
        <f t="shared" si="342"/>
        <v>0</v>
      </c>
      <c r="AY1226" s="610" t="str">
        <f>IF(MAX(AX1226:AX1232)&gt;MAX(BF1226:BF1232),"Consecuencia",IF(MAX(AX1226:AX1232)&gt;MAX(BF1226:BF1232),"Probabilidad",""))</f>
        <v/>
      </c>
      <c r="AZ1226" s="611">
        <f>IF(AY1226="Probabilidad",MAX(BF1226:BF1232),MAX(AX1226:AX1232))</f>
        <v>0</v>
      </c>
      <c r="BA1226" s="612" t="str" cm="1">
        <f t="array" ref="BA1226">IF(OR(AY1226="Consecuencia",AY1226="Probabilidad"),IF(AZ1226&lt;CONTROLES!$AA$16:$AB$16,IF(AND(AZ1226&gt;=CONTROLES!$AA$15,AZ1226&lt;CONTROLES!$AB$15),CONTROLES!$AC$15,IF(AND(AZ1226&gt;=CONTROLES!$AA$14,AZ1226&lt;CONTROLES!$AB$14),CONTROLES!$AC$14,IF(AND(AZ1226&gt;=CONTROLES!$AA$13,AZ1226&lt;CONTROLES!$AB$13),CONTROLES!$AC$13,IF(AND(AZ1226&gt;=CONTROLES!$AA$12,AZ1226&lt;=CONTROLES!$AB$12),CONTROLES!$AC$12))))),"")</f>
        <v/>
      </c>
      <c r="BB1226" s="613" t="s">
        <v>144</v>
      </c>
      <c r="BC1226" s="611">
        <f>VLOOKUP(BB1226,TABLAS!$A$10:$B$14,2,FALSE)</f>
        <v>5</v>
      </c>
      <c r="BD1226" s="621" t="s">
        <v>211</v>
      </c>
      <c r="BE1226" s="608">
        <f>VLOOKUP(BD1226,TABLAS!$A$2:$B$6,2,FALSE)</f>
        <v>2</v>
      </c>
      <c r="BF1226" s="625" t="str">
        <f>BC1226&amp;BE1226</f>
        <v>52</v>
      </c>
      <c r="BG1226" s="626" t="str">
        <f>IF(OR(BF1226="11",BF1226="12",BF1226="21",BF1226="22",BF1226="31"),"BAJO",IF(OR(BF1226="13",BF1226="23",BF1226="32",BF1226="41"),"LEVE",IF(OR(BF1226="14",BF1226="15",BF1226="24",BF1226="33",BF1226="43",BF1226="42",BF1226="52",BF1226="51"),"MODERADO",IF(OR(BF1226="25",BF1226="34",BF1226="35",BF1226="44",BF1226="45",BF1226="53",BF1226="54",BF1226="55"),"IMPORTANTE",""))))</f>
        <v>MODERADO</v>
      </c>
      <c r="BH1226" s="626" t="s">
        <v>148</v>
      </c>
      <c r="BI1226" s="624" t="s">
        <v>189</v>
      </c>
      <c r="BJ1226" s="470" t="str">
        <f>IF(BH1226="SI","NO","SI")</f>
        <v>NO</v>
      </c>
      <c r="BK1226" s="470"/>
      <c r="BL1226" s="376"/>
    </row>
    <row r="1227" spans="1:64" s="166" customFormat="1" x14ac:dyDescent="0.25">
      <c r="A1227" s="558"/>
      <c r="B1227" s="559"/>
      <c r="C1227" s="556"/>
      <c r="D1227" s="470"/>
      <c r="E1227" s="470"/>
      <c r="F1227" s="547"/>
      <c r="G1227" s="547"/>
      <c r="H1227" s="547"/>
      <c r="I1227" s="470"/>
      <c r="J1227" s="364">
        <v>2</v>
      </c>
      <c r="K1227" s="371" t="s">
        <v>1365</v>
      </c>
      <c r="L1227" s="556"/>
      <c r="M1227" s="556"/>
      <c r="N1227" s="560"/>
      <c r="O1227" s="560"/>
      <c r="P1227" s="560"/>
      <c r="Q1227" s="560"/>
      <c r="R1227" s="556"/>
      <c r="S1227" s="366" t="s">
        <v>155</v>
      </c>
      <c r="T1227" s="366">
        <f>IFERROR(VLOOKUP($S1227,TABLAS!$A$10:$B$14,2,FALSE),0)</f>
        <v>2</v>
      </c>
      <c r="U1227" s="560"/>
      <c r="V1227" s="615"/>
      <c r="W1227" s="615"/>
      <c r="X1227" s="608"/>
      <c r="Y1227" s="367">
        <v>124</v>
      </c>
      <c r="Z1227" s="367"/>
      <c r="AA1227" s="367"/>
      <c r="AB1227" s="367"/>
      <c r="AC1227" s="367"/>
      <c r="AD1227" s="367"/>
      <c r="AE1227" s="367"/>
      <c r="AF1227" s="367"/>
      <c r="AG1227" s="367"/>
      <c r="AH1227" s="367"/>
      <c r="AI1227" s="367"/>
      <c r="AJ1227" s="367"/>
      <c r="AK1227" s="367"/>
      <c r="AL1227" s="367" t="str">
        <f>IFERROR(VLOOKUP(AB1227,CONTROLES!$A$5:$Y$297,2,FALSE),"")</f>
        <v/>
      </c>
      <c r="AM1227" s="367"/>
      <c r="AN1227" s="367"/>
      <c r="AO1227" s="368" t="str">
        <f>IFERROR(VLOOKUP(Y1227,CONTROLES!$A$6:$Y$25,24,FALSE),"")</f>
        <v/>
      </c>
      <c r="AP1227" s="368" t="str">
        <f>IFERROR(VLOOKUP(Z1227,CONTROLES!$A$6:$Y$25,24,FALSE),"")</f>
        <v/>
      </c>
      <c r="AQ1227" s="368" t="str">
        <f>IFERROR(VLOOKUP(AA1227,CONTROLES!$A$6:$Y$25,24,FALSE),"")</f>
        <v/>
      </c>
      <c r="AR1227" s="368" t="str">
        <f>IFERROR(VLOOKUP(AB1227,CONTROLES!$A$6:$Y$25,24,FALSE),"")</f>
        <v/>
      </c>
      <c r="AS1227" s="367" t="str">
        <f>IFERROR(VLOOKUP(Y1227,CONTROLES!$A$6:$Y$25,5,FALSE),"")</f>
        <v/>
      </c>
      <c r="AT1227" s="367" t="str">
        <f>IFERROR(VLOOKUP(Z1227,CONTROLES!$A$6:$Y$25,5,FALSE),"")</f>
        <v/>
      </c>
      <c r="AU1227" s="367" t="str">
        <f>IFERROR(VLOOKUP(AA1227,CONTROLES!$A$6:$Y$25,5,FALSE),"")</f>
        <v/>
      </c>
      <c r="AV1227" s="367" t="str">
        <f>IFERROR(VLOOKUP(AB1227,CONTROLES!$A$6:$Y$25,5,FALSE),"")</f>
        <v/>
      </c>
      <c r="AW1227" s="369">
        <f t="shared" si="342"/>
        <v>0</v>
      </c>
      <c r="AX1227" s="369">
        <f t="shared" si="342"/>
        <v>0</v>
      </c>
      <c r="AY1227" s="610"/>
      <c r="AZ1227" s="611"/>
      <c r="BA1227" s="612"/>
      <c r="BB1227" s="613"/>
      <c r="BC1227" s="611"/>
      <c r="BD1227" s="621"/>
      <c r="BE1227" s="608"/>
      <c r="BF1227" s="625"/>
      <c r="BG1227" s="626"/>
      <c r="BH1227" s="626"/>
      <c r="BI1227" s="624"/>
      <c r="BJ1227" s="470"/>
      <c r="BK1227" s="470"/>
      <c r="BL1227" s="376"/>
    </row>
    <row r="1228" spans="1:64" s="166" customFormat="1" x14ac:dyDescent="0.25">
      <c r="A1228" s="558"/>
      <c r="B1228" s="559"/>
      <c r="C1228" s="556"/>
      <c r="D1228" s="470"/>
      <c r="E1228" s="470"/>
      <c r="F1228" s="547"/>
      <c r="G1228" s="547"/>
      <c r="H1228" s="547"/>
      <c r="I1228" s="470"/>
      <c r="J1228" s="364">
        <v>3</v>
      </c>
      <c r="K1228" s="371" t="s">
        <v>1366</v>
      </c>
      <c r="L1228" s="556"/>
      <c r="M1228" s="556"/>
      <c r="N1228" s="560"/>
      <c r="O1228" s="560"/>
      <c r="P1228" s="560"/>
      <c r="Q1228" s="560"/>
      <c r="R1228" s="556"/>
      <c r="S1228" s="366" t="s">
        <v>155</v>
      </c>
      <c r="T1228" s="366">
        <f>IFERROR(VLOOKUP($S1228,TABLAS!$A$10:$B$14,2,FALSE),0)</f>
        <v>2</v>
      </c>
      <c r="U1228" s="560"/>
      <c r="V1228" s="615"/>
      <c r="W1228" s="615"/>
      <c r="X1228" s="608"/>
      <c r="Y1228" s="367">
        <v>124</v>
      </c>
      <c r="Z1228" s="367"/>
      <c r="AA1228" s="367"/>
      <c r="AB1228" s="367"/>
      <c r="AC1228" s="367"/>
      <c r="AD1228" s="367"/>
      <c r="AE1228" s="367"/>
      <c r="AF1228" s="367"/>
      <c r="AG1228" s="367"/>
      <c r="AH1228" s="367"/>
      <c r="AI1228" s="367"/>
      <c r="AJ1228" s="367"/>
      <c r="AK1228" s="367"/>
      <c r="AL1228" s="367" t="str">
        <f>IFERROR(VLOOKUP(AB1228,CONTROLES!$A$5:$Y$297,2,FALSE),"")</f>
        <v/>
      </c>
      <c r="AM1228" s="367"/>
      <c r="AN1228" s="367"/>
      <c r="AO1228" s="368" t="str">
        <f>IFERROR(VLOOKUP(Y1228,CONTROLES!$A$6:$Y$25,24,FALSE),"")</f>
        <v/>
      </c>
      <c r="AP1228" s="368" t="str">
        <f>IFERROR(VLOOKUP(Z1228,CONTROLES!$A$6:$Y$25,24,FALSE),"")</f>
        <v/>
      </c>
      <c r="AQ1228" s="368" t="str">
        <f>IFERROR(VLOOKUP(AA1228,CONTROLES!$A$6:$Y$25,24,FALSE),"")</f>
        <v/>
      </c>
      <c r="AR1228" s="368" t="str">
        <f>IFERROR(VLOOKUP(AB1228,CONTROLES!$A$6:$Y$25,24,FALSE),"")</f>
        <v/>
      </c>
      <c r="AS1228" s="367" t="str">
        <f>IFERROR(VLOOKUP(Y1228,CONTROLES!$A$6:$Y$25,5,FALSE),"")</f>
        <v/>
      </c>
      <c r="AT1228" s="367" t="str">
        <f>IFERROR(VLOOKUP(Z1228,CONTROLES!$A$6:$Y$25,5,FALSE),"")</f>
        <v/>
      </c>
      <c r="AU1228" s="367" t="str">
        <f>IFERROR(VLOOKUP(AA1228,CONTROLES!$A$6:$Y$25,5,FALSE),"")</f>
        <v/>
      </c>
      <c r="AV1228" s="367" t="str">
        <f>IFERROR(VLOOKUP(AB1228,CONTROLES!$A$6:$Y$25,5,FALSE),"")</f>
        <v/>
      </c>
      <c r="AW1228" s="369">
        <f t="shared" si="342"/>
        <v>0</v>
      </c>
      <c r="AX1228" s="369">
        <f t="shared" si="342"/>
        <v>0</v>
      </c>
      <c r="AY1228" s="610"/>
      <c r="AZ1228" s="611"/>
      <c r="BA1228" s="612"/>
      <c r="BB1228" s="613"/>
      <c r="BC1228" s="611"/>
      <c r="BD1228" s="621"/>
      <c r="BE1228" s="608"/>
      <c r="BF1228" s="625"/>
      <c r="BG1228" s="626"/>
      <c r="BH1228" s="626"/>
      <c r="BI1228" s="624"/>
      <c r="BJ1228" s="470"/>
      <c r="BK1228" s="470"/>
      <c r="BL1228" s="376"/>
    </row>
    <row r="1229" spans="1:64" s="166" customFormat="1" x14ac:dyDescent="0.25">
      <c r="A1229" s="558"/>
      <c r="B1229" s="559"/>
      <c r="C1229" s="556"/>
      <c r="D1229" s="470"/>
      <c r="E1229" s="470"/>
      <c r="F1229" s="547"/>
      <c r="G1229" s="547"/>
      <c r="H1229" s="547"/>
      <c r="I1229" s="470"/>
      <c r="J1229" s="364">
        <v>4</v>
      </c>
      <c r="K1229" s="371" t="s">
        <v>1367</v>
      </c>
      <c r="L1229" s="556"/>
      <c r="M1229" s="556"/>
      <c r="N1229" s="560"/>
      <c r="O1229" s="560"/>
      <c r="P1229" s="560"/>
      <c r="Q1229" s="560"/>
      <c r="R1229" s="556"/>
      <c r="S1229" s="366" t="s">
        <v>146</v>
      </c>
      <c r="T1229" s="366">
        <f>IFERROR(VLOOKUP($S1229,TABLAS!$A$10:$B$14,2,FALSE),0)</f>
        <v>3</v>
      </c>
      <c r="U1229" s="560"/>
      <c r="V1229" s="615"/>
      <c r="W1229" s="615"/>
      <c r="X1229" s="608"/>
      <c r="Y1229" s="367">
        <v>124</v>
      </c>
      <c r="Z1229" s="367"/>
      <c r="AA1229" s="367"/>
      <c r="AB1229" s="367"/>
      <c r="AC1229" s="367"/>
      <c r="AD1229" s="367"/>
      <c r="AE1229" s="367"/>
      <c r="AF1229" s="367"/>
      <c r="AG1229" s="367"/>
      <c r="AH1229" s="367"/>
      <c r="AI1229" s="367"/>
      <c r="AJ1229" s="367"/>
      <c r="AK1229" s="367"/>
      <c r="AL1229" s="367" t="str">
        <f>IFERROR(VLOOKUP(AB1229,CONTROLES!$A$5:$Y$297,2,FALSE),"")</f>
        <v/>
      </c>
      <c r="AM1229" s="367"/>
      <c r="AN1229" s="367"/>
      <c r="AO1229" s="368" t="str">
        <f>IFERROR(VLOOKUP(Y1229,CONTROLES!$A$6:$Y$25,24,FALSE),"")</f>
        <v/>
      </c>
      <c r="AP1229" s="368" t="str">
        <f>IFERROR(VLOOKUP(Z1229,CONTROLES!$A$6:$Y$25,24,FALSE),"")</f>
        <v/>
      </c>
      <c r="AQ1229" s="368" t="str">
        <f>IFERROR(VLOOKUP(AA1229,CONTROLES!$A$6:$Y$25,24,FALSE),"")</f>
        <v/>
      </c>
      <c r="AR1229" s="368" t="str">
        <f>IFERROR(VLOOKUP(AB1229,CONTROLES!$A$6:$Y$25,24,FALSE),"")</f>
        <v/>
      </c>
      <c r="AS1229" s="367" t="str">
        <f>IFERROR(VLOOKUP(Y1229,CONTROLES!$A$6:$Y$25,5,FALSE),"")</f>
        <v/>
      </c>
      <c r="AT1229" s="367" t="str">
        <f>IFERROR(VLOOKUP(Z1229,CONTROLES!$A$6:$Y$25,5,FALSE),"")</f>
        <v/>
      </c>
      <c r="AU1229" s="367" t="str">
        <f>IFERROR(VLOOKUP(AA1229,CONTROLES!$A$6:$Y$25,5,FALSE),"")</f>
        <v/>
      </c>
      <c r="AV1229" s="367" t="str">
        <f>IFERROR(VLOOKUP(AB1229,CONTROLES!$A$6:$Y$25,5,FALSE),"")</f>
        <v/>
      </c>
      <c r="AW1229" s="369">
        <f t="shared" si="342"/>
        <v>0</v>
      </c>
      <c r="AX1229" s="369">
        <f t="shared" si="342"/>
        <v>0</v>
      </c>
      <c r="AY1229" s="610"/>
      <c r="AZ1229" s="611"/>
      <c r="BA1229" s="612"/>
      <c r="BB1229" s="613"/>
      <c r="BC1229" s="611"/>
      <c r="BD1229" s="621"/>
      <c r="BE1229" s="608"/>
      <c r="BF1229" s="625"/>
      <c r="BG1229" s="626"/>
      <c r="BH1229" s="626"/>
      <c r="BI1229" s="624"/>
      <c r="BJ1229" s="470"/>
      <c r="BK1229" s="470"/>
      <c r="BL1229" s="376"/>
    </row>
    <row r="1230" spans="1:64" s="166" customFormat="1" x14ac:dyDescent="0.25">
      <c r="A1230" s="558"/>
      <c r="B1230" s="559"/>
      <c r="C1230" s="556"/>
      <c r="D1230" s="470"/>
      <c r="E1230" s="470"/>
      <c r="F1230" s="547"/>
      <c r="G1230" s="547"/>
      <c r="H1230" s="547"/>
      <c r="I1230" s="470"/>
      <c r="J1230" s="364">
        <v>5</v>
      </c>
      <c r="K1230" s="371" t="s">
        <v>1368</v>
      </c>
      <c r="L1230" s="556"/>
      <c r="M1230" s="556"/>
      <c r="N1230" s="560"/>
      <c r="O1230" s="560"/>
      <c r="P1230" s="560"/>
      <c r="Q1230" s="560"/>
      <c r="R1230" s="556"/>
      <c r="S1230" s="366" t="s">
        <v>146</v>
      </c>
      <c r="T1230" s="366">
        <f>IFERROR(VLOOKUP($S1230,TABLAS!$A$10:$B$14,2,FALSE),0)</f>
        <v>3</v>
      </c>
      <c r="U1230" s="560"/>
      <c r="V1230" s="615"/>
      <c r="W1230" s="615"/>
      <c r="X1230" s="608"/>
      <c r="Y1230" s="367">
        <v>124</v>
      </c>
      <c r="Z1230" s="367"/>
      <c r="AA1230" s="367"/>
      <c r="AB1230" s="367"/>
      <c r="AC1230" s="367"/>
      <c r="AD1230" s="367"/>
      <c r="AE1230" s="367"/>
      <c r="AF1230" s="367"/>
      <c r="AG1230" s="367"/>
      <c r="AH1230" s="367"/>
      <c r="AI1230" s="367"/>
      <c r="AJ1230" s="367"/>
      <c r="AK1230" s="367"/>
      <c r="AL1230" s="367" t="str">
        <f>IFERROR(VLOOKUP(AB1230,CONTROLES!$A$5:$Y$297,2,FALSE),"")</f>
        <v/>
      </c>
      <c r="AM1230" s="367"/>
      <c r="AN1230" s="367"/>
      <c r="AO1230" s="368" t="str">
        <f>IFERROR(VLOOKUP(Y1230,CONTROLES!$A$6:$Y$25,24,FALSE),"")</f>
        <v/>
      </c>
      <c r="AP1230" s="368" t="str">
        <f>IFERROR(VLOOKUP(Z1230,CONTROLES!$A$6:$Y$25,24,FALSE),"")</f>
        <v/>
      </c>
      <c r="AQ1230" s="368" t="str">
        <f>IFERROR(VLOOKUP(AA1230,CONTROLES!$A$6:$Y$25,24,FALSE),"")</f>
        <v/>
      </c>
      <c r="AR1230" s="368" t="str">
        <f>IFERROR(VLOOKUP(AB1230,CONTROLES!$A$6:$Y$25,24,FALSE),"")</f>
        <v/>
      </c>
      <c r="AS1230" s="367" t="str">
        <f>IFERROR(VLOOKUP(Y1230,CONTROLES!$A$6:$Y$25,5,FALSE),"")</f>
        <v/>
      </c>
      <c r="AT1230" s="367" t="str">
        <f>IFERROR(VLOOKUP(Z1230,CONTROLES!$A$6:$Y$25,5,FALSE),"")</f>
        <v/>
      </c>
      <c r="AU1230" s="367" t="str">
        <f>IFERROR(VLOOKUP(AA1230,CONTROLES!$A$6:$Y$25,5,FALSE),"")</f>
        <v/>
      </c>
      <c r="AV1230" s="367" t="str">
        <f>IFERROR(VLOOKUP(AB1230,CONTROLES!$A$6:$Y$25,5,FALSE),"")</f>
        <v/>
      </c>
      <c r="AW1230" s="369">
        <f t="shared" si="342"/>
        <v>0</v>
      </c>
      <c r="AX1230" s="369">
        <f t="shared" si="342"/>
        <v>0</v>
      </c>
      <c r="AY1230" s="610"/>
      <c r="AZ1230" s="611"/>
      <c r="BA1230" s="612"/>
      <c r="BB1230" s="613"/>
      <c r="BC1230" s="611"/>
      <c r="BD1230" s="621"/>
      <c r="BE1230" s="608"/>
      <c r="BF1230" s="625"/>
      <c r="BG1230" s="626"/>
      <c r="BH1230" s="626"/>
      <c r="BI1230" s="624"/>
      <c r="BJ1230" s="470"/>
      <c r="BK1230" s="470"/>
      <c r="BL1230" s="376"/>
    </row>
    <row r="1231" spans="1:64" s="166" customFormat="1" x14ac:dyDescent="0.25">
      <c r="A1231" s="558"/>
      <c r="B1231" s="559"/>
      <c r="C1231" s="556"/>
      <c r="D1231" s="470"/>
      <c r="E1231" s="470"/>
      <c r="F1231" s="547"/>
      <c r="G1231" s="547"/>
      <c r="H1231" s="547"/>
      <c r="I1231" s="470"/>
      <c r="J1231" s="364"/>
      <c r="K1231" s="365"/>
      <c r="L1231" s="556"/>
      <c r="M1231" s="556"/>
      <c r="N1231" s="560"/>
      <c r="O1231" s="560"/>
      <c r="P1231" s="560"/>
      <c r="Q1231" s="560"/>
      <c r="R1231" s="556"/>
      <c r="S1231" s="366"/>
      <c r="T1231" s="366">
        <f>IFERROR(VLOOKUP($S1231,TABLAS!$A$10:$B$14,2,FALSE),0)</f>
        <v>0</v>
      </c>
      <c r="U1231" s="560"/>
      <c r="V1231" s="615"/>
      <c r="W1231" s="615"/>
      <c r="X1231" s="608"/>
      <c r="Y1231" s="367"/>
      <c r="Z1231" s="367"/>
      <c r="AA1231" s="367"/>
      <c r="AB1231" s="367"/>
      <c r="AC1231" s="367"/>
      <c r="AD1231" s="367"/>
      <c r="AE1231" s="367"/>
      <c r="AF1231" s="367"/>
      <c r="AG1231" s="367"/>
      <c r="AH1231" s="367"/>
      <c r="AI1231" s="367"/>
      <c r="AJ1231" s="367"/>
      <c r="AK1231" s="367"/>
      <c r="AL1231" s="367" t="str">
        <f>IFERROR(VLOOKUP(AB1231,CONTROLES!$A$5:$Y$297,2,FALSE),"")</f>
        <v/>
      </c>
      <c r="AM1231" s="367"/>
      <c r="AN1231" s="367"/>
      <c r="AO1231" s="368" t="str">
        <f>IFERROR(VLOOKUP(Y1231,CONTROLES!$A$6:$Y$25,24,FALSE),"")</f>
        <v/>
      </c>
      <c r="AP1231" s="368" t="str">
        <f>IFERROR(VLOOKUP(Z1231,CONTROLES!$A$6:$Y$25,24,FALSE),"")</f>
        <v/>
      </c>
      <c r="AQ1231" s="368" t="str">
        <f>IFERROR(VLOOKUP(AA1231,CONTROLES!$A$6:$Y$25,24,FALSE),"")</f>
        <v/>
      </c>
      <c r="AR1231" s="368" t="str">
        <f>IFERROR(VLOOKUP(AB1231,CONTROLES!$A$6:$Y$25,24,FALSE),"")</f>
        <v/>
      </c>
      <c r="AS1231" s="367" t="str">
        <f>IFERROR(VLOOKUP(Y1231,CONTROLES!$A$6:$Y$25,5,FALSE),"")</f>
        <v/>
      </c>
      <c r="AT1231" s="367" t="str">
        <f>IFERROR(VLOOKUP(Z1231,CONTROLES!$A$6:$Y$25,5,FALSE),"")</f>
        <v/>
      </c>
      <c r="AU1231" s="367" t="str">
        <f>IFERROR(VLOOKUP(AA1231,CONTROLES!$A$6:$Y$25,5,FALSE),"")</f>
        <v/>
      </c>
      <c r="AV1231" s="367" t="str">
        <f>IFERROR(VLOOKUP(AB1231,CONTROLES!$A$6:$Y$25,5,FALSE),"")</f>
        <v/>
      </c>
      <c r="AW1231" s="369">
        <f t="shared" si="342"/>
        <v>0</v>
      </c>
      <c r="AX1231" s="369">
        <f t="shared" si="342"/>
        <v>0</v>
      </c>
      <c r="AY1231" s="610"/>
      <c r="AZ1231" s="611"/>
      <c r="BA1231" s="612"/>
      <c r="BB1231" s="613"/>
      <c r="BC1231" s="611"/>
      <c r="BD1231" s="621"/>
      <c r="BE1231" s="608"/>
      <c r="BF1231" s="625"/>
      <c r="BG1231" s="626"/>
      <c r="BH1231" s="626"/>
      <c r="BI1231" s="624"/>
      <c r="BJ1231" s="470"/>
      <c r="BK1231" s="470"/>
      <c r="BL1231" s="376"/>
    </row>
    <row r="1232" spans="1:64" s="166" customFormat="1" x14ac:dyDescent="0.25">
      <c r="A1232" s="558"/>
      <c r="B1232" s="559"/>
      <c r="C1232" s="556"/>
      <c r="D1232" s="470"/>
      <c r="E1232" s="470"/>
      <c r="F1232" s="547"/>
      <c r="G1232" s="547"/>
      <c r="H1232" s="547"/>
      <c r="I1232" s="470"/>
      <c r="J1232" s="364"/>
      <c r="K1232" s="365"/>
      <c r="L1232" s="556"/>
      <c r="M1232" s="556"/>
      <c r="N1232" s="560"/>
      <c r="O1232" s="560"/>
      <c r="P1232" s="560"/>
      <c r="Q1232" s="560"/>
      <c r="R1232" s="556"/>
      <c r="S1232" s="366"/>
      <c r="T1232" s="366">
        <f>IFERROR(VLOOKUP($S1232,TABLAS!$A$10:$B$14,2,FALSE),0)</f>
        <v>0</v>
      </c>
      <c r="U1232" s="560"/>
      <c r="V1232" s="615"/>
      <c r="W1232" s="615"/>
      <c r="X1232" s="609"/>
      <c r="Y1232" s="367"/>
      <c r="Z1232" s="367"/>
      <c r="AA1232" s="367"/>
      <c r="AB1232" s="367"/>
      <c r="AC1232" s="367"/>
      <c r="AD1232" s="367"/>
      <c r="AE1232" s="367"/>
      <c r="AF1232" s="367"/>
      <c r="AG1232" s="367"/>
      <c r="AH1232" s="367"/>
      <c r="AI1232" s="367"/>
      <c r="AJ1232" s="367"/>
      <c r="AK1232" s="367"/>
      <c r="AL1232" s="367" t="str">
        <f>IFERROR(VLOOKUP(AB1232,CONTROLES!$A$5:$Y$297,2,FALSE),"")</f>
        <v/>
      </c>
      <c r="AM1232" s="367"/>
      <c r="AN1232" s="367"/>
      <c r="AO1232" s="368" t="str">
        <f>IFERROR(VLOOKUP(Y1232,CONTROLES!$A$6:$Y$25,24,FALSE),"")</f>
        <v/>
      </c>
      <c r="AP1232" s="368" t="str">
        <f>IFERROR(VLOOKUP(Z1232,CONTROLES!$A$6:$Y$25,24,FALSE),"")</f>
        <v/>
      </c>
      <c r="AQ1232" s="368" t="str">
        <f>IFERROR(VLOOKUP(AA1232,CONTROLES!$A$6:$Y$25,24,FALSE),"")</f>
        <v/>
      </c>
      <c r="AR1232" s="368" t="str">
        <f>IFERROR(VLOOKUP(AB1232,CONTROLES!$A$6:$Y$25,24,FALSE),"")</f>
        <v/>
      </c>
      <c r="AS1232" s="367" t="str">
        <f>IFERROR(VLOOKUP(Y1232,CONTROLES!$A$6:$Y$25,5,FALSE),"")</f>
        <v/>
      </c>
      <c r="AT1232" s="367" t="str">
        <f>IFERROR(VLOOKUP(Z1232,CONTROLES!$A$6:$Y$25,5,FALSE),"")</f>
        <v/>
      </c>
      <c r="AU1232" s="367" t="str">
        <f>IFERROR(VLOOKUP(AA1232,CONTROLES!$A$6:$Y$25,5,FALSE),"")</f>
        <v/>
      </c>
      <c r="AV1232" s="367" t="str">
        <f>IFERROR(VLOOKUP(AB1232,CONTROLES!$A$6:$Y$25,5,FALSE),"")</f>
        <v/>
      </c>
      <c r="AW1232" s="369">
        <f t="shared" si="342"/>
        <v>0</v>
      </c>
      <c r="AX1232" s="369">
        <f t="shared" si="342"/>
        <v>0</v>
      </c>
      <c r="AY1232" s="610"/>
      <c r="AZ1232" s="611"/>
      <c r="BA1232" s="612"/>
      <c r="BB1232" s="613"/>
      <c r="BC1232" s="611"/>
      <c r="BD1232" s="621"/>
      <c r="BE1232" s="608"/>
      <c r="BF1232" s="625"/>
      <c r="BG1232" s="626"/>
      <c r="BH1232" s="626"/>
      <c r="BI1232" s="624"/>
      <c r="BJ1232" s="470"/>
      <c r="BK1232" s="470"/>
      <c r="BL1232" s="376"/>
    </row>
    <row r="1233" spans="1:64" s="166" customFormat="1" ht="14.25" customHeight="1" x14ac:dyDescent="0.25">
      <c r="A1233" s="558">
        <f>A1226+1</f>
        <v>175</v>
      </c>
      <c r="B1233" s="559" t="s">
        <v>1369</v>
      </c>
      <c r="C1233" s="556" t="s">
        <v>1309</v>
      </c>
      <c r="D1233" s="470" t="s">
        <v>1370</v>
      </c>
      <c r="E1233" s="470" t="s">
        <v>1371</v>
      </c>
      <c r="F1233" s="547" t="s">
        <v>132</v>
      </c>
      <c r="G1233" s="547" t="s">
        <v>133</v>
      </c>
      <c r="H1233" s="547" t="s">
        <v>134</v>
      </c>
      <c r="I1233" s="470" t="s">
        <v>1372</v>
      </c>
      <c r="J1233" s="364">
        <v>1</v>
      </c>
      <c r="K1233" s="365" t="s">
        <v>1373</v>
      </c>
      <c r="L1233" s="556" t="s">
        <v>1374</v>
      </c>
      <c r="M1233" s="556" t="s">
        <v>160</v>
      </c>
      <c r="N1233" s="560" t="s">
        <v>226</v>
      </c>
      <c r="O1233" s="560" t="s">
        <v>715</v>
      </c>
      <c r="P1233" s="560" t="s">
        <v>1375</v>
      </c>
      <c r="Q1233" s="560" t="s">
        <v>1376</v>
      </c>
      <c r="R1233" s="556" t="s">
        <v>277</v>
      </c>
      <c r="S1233" s="366" t="s">
        <v>169</v>
      </c>
      <c r="T1233" s="366">
        <f>IFERROR(VLOOKUP($S1233,TABLAS!$A$10:$B$14,2,FALSE),0)</f>
        <v>4</v>
      </c>
      <c r="U1233" s="560" t="s">
        <v>180</v>
      </c>
      <c r="V1233" s="615">
        <f>IFERROR(VLOOKUP($U1233,TABLAS!$A$2:$B$6,2,FALSE),0)</f>
        <v>4</v>
      </c>
      <c r="W1233" s="615" t="str">
        <f>MAX($T1233:$T1239)&amp;V1233</f>
        <v>44</v>
      </c>
      <c r="X1233" s="608" t="str">
        <f>IF(OR(W1233="11",W1233="12",W1233="21",W1233="22",W1233="31"),"BAJO",IF(OR(W1233="13",W1233="23",W1233="32",W1233="41"),"LEVE",IF(OR(W1233="14",W1233="15",W1233="24",W1233="33",W1233="43",W1233="42",W1233="52",W1233="51"),"MODERADO",IF(OR(W1233="25",W1233="34",W1233="35",W1233="44",W1233="45",W1233="53",W1233="54",W1233="55"),"IMPORTANTE"))))</f>
        <v>IMPORTANTE</v>
      </c>
      <c r="Y1233" s="367">
        <v>3</v>
      </c>
      <c r="Z1233" s="367"/>
      <c r="AA1233" s="367"/>
      <c r="AB1233" s="367"/>
      <c r="AC1233" s="367"/>
      <c r="AD1233" s="367"/>
      <c r="AE1233" s="367"/>
      <c r="AF1233" s="367"/>
      <c r="AG1233" s="367"/>
      <c r="AH1233" s="367"/>
      <c r="AI1233" s="367"/>
      <c r="AJ1233" s="367"/>
      <c r="AK1233" s="367"/>
      <c r="AL1233" s="367" t="str">
        <f>IFERROR(VLOOKUP(AB1233,CONTROLES!$A$5:$Y$297,2,FALSE),"")</f>
        <v/>
      </c>
      <c r="AM1233" s="367"/>
      <c r="AN1233" s="367"/>
      <c r="AO1233" s="368">
        <f>IFERROR(VLOOKUP(Y1233,CONTROLES!$A$6:$Y$25,24,FALSE),"")</f>
        <v>0.78</v>
      </c>
      <c r="AP1233" s="368" t="str">
        <f>IFERROR(VLOOKUP(Z1233,CONTROLES!$A$6:$Y$25,24,FALSE),"")</f>
        <v/>
      </c>
      <c r="AQ1233" s="368" t="str">
        <f>IFERROR(VLOOKUP(AA1233,CONTROLES!$A$6:$Y$25,24,FALSE),"")</f>
        <v/>
      </c>
      <c r="AR1233" s="368" t="str">
        <f>IFERROR(VLOOKUP(AB1233,CONTROLES!$A$6:$Y$25,24,FALSE),"")</f>
        <v/>
      </c>
      <c r="AS1233" s="367" t="str">
        <f>IFERROR(VLOOKUP(Y1233,CONTROLES!$A$6:$Y$25,5,FALSE),"")</f>
        <v>Probabilidad</v>
      </c>
      <c r="AT1233" s="367" t="str">
        <f>IFERROR(VLOOKUP(Z1233,CONTROLES!$A$6:$Y$25,5,FALSE),"")</f>
        <v/>
      </c>
      <c r="AU1233" s="367" t="str">
        <f>IFERROR(VLOOKUP(AA1233,CONTROLES!$A$6:$Y$25,5,FALSE),"")</f>
        <v/>
      </c>
      <c r="AV1233" s="367" t="str">
        <f>IFERROR(VLOOKUP(AB1233,CONTROLES!$A$6:$Y$25,5,FALSE),"")</f>
        <v/>
      </c>
      <c r="AW1233" s="369">
        <f t="shared" si="342"/>
        <v>0.78</v>
      </c>
      <c r="AX1233" s="369">
        <f t="shared" si="342"/>
        <v>0</v>
      </c>
      <c r="AY1233" s="610" t="str">
        <f>IF(MAX(AX1233:AX1239)&gt;MAX(BF1233:BF1239),"Consecuencia",IF(MAX(AX1233:AX1239)&gt;MAX(BF1233:BF1239),"Probabilidad",""))</f>
        <v/>
      </c>
      <c r="AZ1233" s="611">
        <f>IF(AY1233="Probabilidad",MAX(BF1233:BF1239),MAX(AX1233:AX1239))</f>
        <v>0</v>
      </c>
      <c r="BA1233" s="612" t="str" cm="1">
        <f t="array" ref="BA1233">IF(OR(AY1233="Consecuencia",AY1233="Probabilidad"),IF(AZ1233&lt;CONTROLES!$AA$16:$AB$16,IF(AND(AZ1233&gt;=CONTROLES!$AA$15,AZ1233&lt;CONTROLES!$AB$15),CONTROLES!$AC$15,IF(AND(AZ1233&gt;=CONTROLES!$AA$14,AZ1233&lt;CONTROLES!$AB$14),CONTROLES!$AC$14,IF(AND(AZ1233&gt;=CONTROLES!$AA$13,AZ1233&lt;CONTROLES!$AB$13),CONTROLES!$AC$13,IF(AND(AZ1233&gt;=CONTROLES!$AA$12,AZ1233&lt;=CONTROLES!$AB$12),CONTROLES!$AC$12))))),"")</f>
        <v/>
      </c>
      <c r="BB1233" s="613" t="s">
        <v>144</v>
      </c>
      <c r="BC1233" s="611">
        <f>VLOOKUP(BB1233,TABLAS!$A$10:$B$14,2,FALSE)</f>
        <v>5</v>
      </c>
      <c r="BD1233" s="621" t="s">
        <v>211</v>
      </c>
      <c r="BE1233" s="608">
        <f>VLOOKUP(BD1233,TABLAS!$A$2:$B$6,2,FALSE)</f>
        <v>2</v>
      </c>
      <c r="BF1233" s="625" t="str">
        <f>BC1233&amp;BE1233</f>
        <v>52</v>
      </c>
      <c r="BG1233" s="626" t="str">
        <f>IF(OR(BF1233="11",BF1233="12",BF1233="21",BF1233="22",BF1233="31"),"BAJO",IF(OR(BF1233="13",BF1233="23",BF1233="32",BF1233="41"),"LEVE",IF(OR(BF1233="14",BF1233="15",BF1233="24",BF1233="33",BF1233="43",BF1233="42",BF1233="52",BF1233="51"),"MODERADO",IF(OR(BF1233="25",BF1233="34",BF1233="35",BF1233="44",BF1233="45",BF1233="53",BF1233="54",BF1233="55"),"IMPORTANTE",""))))</f>
        <v>MODERADO</v>
      </c>
      <c r="BH1233" s="626" t="s">
        <v>148</v>
      </c>
      <c r="BI1233" s="624" t="s">
        <v>189</v>
      </c>
      <c r="BJ1233" s="470" t="str">
        <f>IF(BH1233="SI","NO","SI")</f>
        <v>NO</v>
      </c>
      <c r="BK1233" s="470"/>
      <c r="BL1233" s="376"/>
    </row>
    <row r="1234" spans="1:64" s="166" customFormat="1" ht="14.25" customHeight="1" x14ac:dyDescent="0.25">
      <c r="A1234" s="558"/>
      <c r="B1234" s="559"/>
      <c r="C1234" s="556"/>
      <c r="D1234" s="470"/>
      <c r="E1234" s="470"/>
      <c r="F1234" s="547"/>
      <c r="G1234" s="547"/>
      <c r="H1234" s="547"/>
      <c r="I1234" s="470"/>
      <c r="J1234" s="364">
        <v>2</v>
      </c>
      <c r="K1234" s="365" t="s">
        <v>1377</v>
      </c>
      <c r="L1234" s="556"/>
      <c r="M1234" s="556"/>
      <c r="N1234" s="560"/>
      <c r="O1234" s="560"/>
      <c r="P1234" s="560"/>
      <c r="Q1234" s="560"/>
      <c r="R1234" s="556"/>
      <c r="S1234" s="366" t="s">
        <v>146</v>
      </c>
      <c r="T1234" s="366">
        <f>IFERROR(VLOOKUP($S1234,TABLAS!$A$10:$B$14,2,FALSE),0)</f>
        <v>3</v>
      </c>
      <c r="U1234" s="560"/>
      <c r="V1234" s="615"/>
      <c r="W1234" s="615"/>
      <c r="X1234" s="608"/>
      <c r="Y1234" s="367">
        <v>125</v>
      </c>
      <c r="Z1234" s="367"/>
      <c r="AA1234" s="367"/>
      <c r="AB1234" s="367"/>
      <c r="AC1234" s="367"/>
      <c r="AD1234" s="367"/>
      <c r="AE1234" s="367"/>
      <c r="AF1234" s="367"/>
      <c r="AG1234" s="367"/>
      <c r="AH1234" s="367"/>
      <c r="AI1234" s="367"/>
      <c r="AJ1234" s="367"/>
      <c r="AK1234" s="367"/>
      <c r="AL1234" s="367" t="str">
        <f>IFERROR(VLOOKUP(AB1234,CONTROLES!$A$5:$Y$297,2,FALSE),"")</f>
        <v/>
      </c>
      <c r="AM1234" s="367"/>
      <c r="AN1234" s="367"/>
      <c r="AO1234" s="368" t="str">
        <f>IFERROR(VLOOKUP(Y1234,CONTROLES!$A$6:$Y$25,24,FALSE),"")</f>
        <v/>
      </c>
      <c r="AP1234" s="368" t="str">
        <f>IFERROR(VLOOKUP(Z1234,CONTROLES!$A$6:$Y$25,24,FALSE),"")</f>
        <v/>
      </c>
      <c r="AQ1234" s="368" t="str">
        <f>IFERROR(VLOOKUP(AA1234,CONTROLES!$A$6:$Y$25,24,FALSE),"")</f>
        <v/>
      </c>
      <c r="AR1234" s="368" t="str">
        <f>IFERROR(VLOOKUP(AB1234,CONTROLES!$A$6:$Y$25,24,FALSE),"")</f>
        <v/>
      </c>
      <c r="AS1234" s="367" t="str">
        <f>IFERROR(VLOOKUP(Y1234,CONTROLES!$A$6:$Y$25,5,FALSE),"")</f>
        <v/>
      </c>
      <c r="AT1234" s="367" t="str">
        <f>IFERROR(VLOOKUP(Z1234,CONTROLES!$A$6:$Y$25,5,FALSE),"")</f>
        <v/>
      </c>
      <c r="AU1234" s="367" t="str">
        <f>IFERROR(VLOOKUP(AA1234,CONTROLES!$A$6:$Y$25,5,FALSE),"")</f>
        <v/>
      </c>
      <c r="AV1234" s="367" t="str">
        <f>IFERROR(VLOOKUP(AB1234,CONTROLES!$A$6:$Y$25,5,FALSE),"")</f>
        <v/>
      </c>
      <c r="AW1234" s="369">
        <f t="shared" si="342"/>
        <v>0</v>
      </c>
      <c r="AX1234" s="369">
        <f t="shared" si="342"/>
        <v>0</v>
      </c>
      <c r="AY1234" s="610"/>
      <c r="AZ1234" s="611"/>
      <c r="BA1234" s="612"/>
      <c r="BB1234" s="613"/>
      <c r="BC1234" s="611"/>
      <c r="BD1234" s="621"/>
      <c r="BE1234" s="608"/>
      <c r="BF1234" s="625"/>
      <c r="BG1234" s="626"/>
      <c r="BH1234" s="626"/>
      <c r="BI1234" s="624"/>
      <c r="BJ1234" s="470"/>
      <c r="BK1234" s="470"/>
      <c r="BL1234" s="376"/>
    </row>
    <row r="1235" spans="1:64" s="166" customFormat="1" ht="14.25" customHeight="1" x14ac:dyDescent="0.25">
      <c r="A1235" s="558"/>
      <c r="B1235" s="559"/>
      <c r="C1235" s="556"/>
      <c r="D1235" s="470"/>
      <c r="E1235" s="470"/>
      <c r="F1235" s="547"/>
      <c r="G1235" s="547"/>
      <c r="H1235" s="547"/>
      <c r="I1235" s="470"/>
      <c r="J1235" s="364"/>
      <c r="K1235" s="365"/>
      <c r="L1235" s="556"/>
      <c r="M1235" s="556"/>
      <c r="N1235" s="560"/>
      <c r="O1235" s="560"/>
      <c r="P1235" s="560"/>
      <c r="Q1235" s="560"/>
      <c r="R1235" s="556"/>
      <c r="S1235" s="366"/>
      <c r="T1235" s="366">
        <f>IFERROR(VLOOKUP($S1235,TABLAS!$A$10:$B$14,2,FALSE),0)</f>
        <v>0</v>
      </c>
      <c r="U1235" s="560"/>
      <c r="V1235" s="615"/>
      <c r="W1235" s="615"/>
      <c r="X1235" s="608"/>
      <c r="Y1235" s="367"/>
      <c r="Z1235" s="367"/>
      <c r="AA1235" s="367"/>
      <c r="AB1235" s="367"/>
      <c r="AC1235" s="367"/>
      <c r="AD1235" s="367"/>
      <c r="AE1235" s="367"/>
      <c r="AF1235" s="367"/>
      <c r="AG1235" s="367"/>
      <c r="AH1235" s="367"/>
      <c r="AI1235" s="367"/>
      <c r="AJ1235" s="367"/>
      <c r="AK1235" s="367"/>
      <c r="AL1235" s="367" t="str">
        <f>IFERROR(VLOOKUP(AB1235,CONTROLES!$A$5:$Y$297,2,FALSE),"")</f>
        <v/>
      </c>
      <c r="AM1235" s="367"/>
      <c r="AN1235" s="367"/>
      <c r="AO1235" s="368" t="str">
        <f>IFERROR(VLOOKUP(Y1235,CONTROLES!$A$6:$Y$25,24,FALSE),"")</f>
        <v/>
      </c>
      <c r="AP1235" s="368" t="str">
        <f>IFERROR(VLOOKUP(Z1235,CONTROLES!$A$6:$Y$25,24,FALSE),"")</f>
        <v/>
      </c>
      <c r="AQ1235" s="368" t="str">
        <f>IFERROR(VLOOKUP(AA1235,CONTROLES!$A$6:$Y$25,24,FALSE),"")</f>
        <v/>
      </c>
      <c r="AR1235" s="368" t="str">
        <f>IFERROR(VLOOKUP(AB1235,CONTROLES!$A$6:$Y$25,24,FALSE),"")</f>
        <v/>
      </c>
      <c r="AS1235" s="367" t="str">
        <f>IFERROR(VLOOKUP(Y1235,CONTROLES!$A$6:$Y$25,5,FALSE),"")</f>
        <v/>
      </c>
      <c r="AT1235" s="367" t="str">
        <f>IFERROR(VLOOKUP(Z1235,CONTROLES!$A$6:$Y$25,5,FALSE),"")</f>
        <v/>
      </c>
      <c r="AU1235" s="367" t="str">
        <f>IFERROR(VLOOKUP(AA1235,CONTROLES!$A$6:$Y$25,5,FALSE),"")</f>
        <v/>
      </c>
      <c r="AV1235" s="367" t="str">
        <f>IFERROR(VLOOKUP(AB1235,CONTROLES!$A$6:$Y$25,5,FALSE),"")</f>
        <v/>
      </c>
      <c r="AW1235" s="369">
        <f t="shared" si="342"/>
        <v>0</v>
      </c>
      <c r="AX1235" s="369">
        <f t="shared" si="342"/>
        <v>0</v>
      </c>
      <c r="AY1235" s="610"/>
      <c r="AZ1235" s="611"/>
      <c r="BA1235" s="612"/>
      <c r="BB1235" s="613"/>
      <c r="BC1235" s="611"/>
      <c r="BD1235" s="621"/>
      <c r="BE1235" s="608"/>
      <c r="BF1235" s="625"/>
      <c r="BG1235" s="626"/>
      <c r="BH1235" s="626"/>
      <c r="BI1235" s="624"/>
      <c r="BJ1235" s="470"/>
      <c r="BK1235" s="470"/>
      <c r="BL1235" s="376"/>
    </row>
    <row r="1236" spans="1:64" s="166" customFormat="1" ht="14.25" customHeight="1" x14ac:dyDescent="0.25">
      <c r="A1236" s="558"/>
      <c r="B1236" s="559"/>
      <c r="C1236" s="556"/>
      <c r="D1236" s="470"/>
      <c r="E1236" s="470"/>
      <c r="F1236" s="547"/>
      <c r="G1236" s="547"/>
      <c r="H1236" s="547"/>
      <c r="I1236" s="470"/>
      <c r="J1236" s="364"/>
      <c r="K1236" s="365"/>
      <c r="L1236" s="556"/>
      <c r="M1236" s="556"/>
      <c r="N1236" s="560"/>
      <c r="O1236" s="560"/>
      <c r="P1236" s="560"/>
      <c r="Q1236" s="560"/>
      <c r="R1236" s="556"/>
      <c r="S1236" s="366"/>
      <c r="T1236" s="366">
        <f>IFERROR(VLOOKUP($S1236,TABLAS!$A$10:$B$14,2,FALSE),0)</f>
        <v>0</v>
      </c>
      <c r="U1236" s="560"/>
      <c r="V1236" s="615"/>
      <c r="W1236" s="615"/>
      <c r="X1236" s="608"/>
      <c r="Y1236" s="367"/>
      <c r="Z1236" s="367"/>
      <c r="AA1236" s="367"/>
      <c r="AB1236" s="367"/>
      <c r="AC1236" s="367"/>
      <c r="AD1236" s="367"/>
      <c r="AE1236" s="367"/>
      <c r="AF1236" s="367"/>
      <c r="AG1236" s="367"/>
      <c r="AH1236" s="367"/>
      <c r="AI1236" s="367"/>
      <c r="AJ1236" s="367"/>
      <c r="AK1236" s="367"/>
      <c r="AL1236" s="367" t="str">
        <f>IFERROR(VLOOKUP(AB1236,CONTROLES!$A$5:$Y$297,2,FALSE),"")</f>
        <v/>
      </c>
      <c r="AM1236" s="367"/>
      <c r="AN1236" s="367"/>
      <c r="AO1236" s="368" t="str">
        <f>IFERROR(VLOOKUP(Y1236,CONTROLES!$A$6:$Y$25,24,FALSE),"")</f>
        <v/>
      </c>
      <c r="AP1236" s="368" t="str">
        <f>IFERROR(VLOOKUP(Z1236,CONTROLES!$A$6:$Y$25,24,FALSE),"")</f>
        <v/>
      </c>
      <c r="AQ1236" s="368" t="str">
        <f>IFERROR(VLOOKUP(AA1236,CONTROLES!$A$6:$Y$25,24,FALSE),"")</f>
        <v/>
      </c>
      <c r="AR1236" s="368" t="str">
        <f>IFERROR(VLOOKUP(AB1236,CONTROLES!$A$6:$Y$25,24,FALSE),"")</f>
        <v/>
      </c>
      <c r="AS1236" s="367" t="str">
        <f>IFERROR(VLOOKUP(Y1236,CONTROLES!$A$6:$Y$25,5,FALSE),"")</f>
        <v/>
      </c>
      <c r="AT1236" s="367" t="str">
        <f>IFERROR(VLOOKUP(Z1236,CONTROLES!$A$6:$Y$25,5,FALSE),"")</f>
        <v/>
      </c>
      <c r="AU1236" s="367" t="str">
        <f>IFERROR(VLOOKUP(AA1236,CONTROLES!$A$6:$Y$25,5,FALSE),"")</f>
        <v/>
      </c>
      <c r="AV1236" s="367" t="str">
        <f>IFERROR(VLOOKUP(AB1236,CONTROLES!$A$6:$Y$25,5,FALSE),"")</f>
        <v/>
      </c>
      <c r="AW1236" s="369">
        <f t="shared" si="342"/>
        <v>0</v>
      </c>
      <c r="AX1236" s="369">
        <f t="shared" si="342"/>
        <v>0</v>
      </c>
      <c r="AY1236" s="610"/>
      <c r="AZ1236" s="611"/>
      <c r="BA1236" s="612"/>
      <c r="BB1236" s="613"/>
      <c r="BC1236" s="611"/>
      <c r="BD1236" s="621"/>
      <c r="BE1236" s="608"/>
      <c r="BF1236" s="625"/>
      <c r="BG1236" s="626"/>
      <c r="BH1236" s="626"/>
      <c r="BI1236" s="624"/>
      <c r="BJ1236" s="470"/>
      <c r="BK1236" s="470"/>
      <c r="BL1236" s="376"/>
    </row>
    <row r="1237" spans="1:64" s="166" customFormat="1" ht="14.25" customHeight="1" x14ac:dyDescent="0.25">
      <c r="A1237" s="558"/>
      <c r="B1237" s="559"/>
      <c r="C1237" s="556"/>
      <c r="D1237" s="470"/>
      <c r="E1237" s="470"/>
      <c r="F1237" s="547"/>
      <c r="G1237" s="547"/>
      <c r="H1237" s="547"/>
      <c r="I1237" s="470"/>
      <c r="J1237" s="364"/>
      <c r="K1237" s="365"/>
      <c r="L1237" s="556"/>
      <c r="M1237" s="556"/>
      <c r="N1237" s="560"/>
      <c r="O1237" s="560"/>
      <c r="P1237" s="560"/>
      <c r="Q1237" s="560"/>
      <c r="R1237" s="556"/>
      <c r="S1237" s="366"/>
      <c r="T1237" s="366">
        <f>IFERROR(VLOOKUP($S1237,TABLAS!$A$10:$B$14,2,FALSE),0)</f>
        <v>0</v>
      </c>
      <c r="U1237" s="560"/>
      <c r="V1237" s="615"/>
      <c r="W1237" s="615"/>
      <c r="X1237" s="608"/>
      <c r="Y1237" s="367"/>
      <c r="Z1237" s="367"/>
      <c r="AA1237" s="367"/>
      <c r="AB1237" s="367"/>
      <c r="AC1237" s="367"/>
      <c r="AD1237" s="367"/>
      <c r="AE1237" s="367"/>
      <c r="AF1237" s="367"/>
      <c r="AG1237" s="367"/>
      <c r="AH1237" s="367"/>
      <c r="AI1237" s="367"/>
      <c r="AJ1237" s="367"/>
      <c r="AK1237" s="367"/>
      <c r="AL1237" s="367" t="str">
        <f>IFERROR(VLOOKUP(AB1237,CONTROLES!$A$5:$Y$297,2,FALSE),"")</f>
        <v/>
      </c>
      <c r="AM1237" s="367"/>
      <c r="AN1237" s="367"/>
      <c r="AO1237" s="368" t="str">
        <f>IFERROR(VLOOKUP(Y1237,CONTROLES!$A$6:$Y$25,24,FALSE),"")</f>
        <v/>
      </c>
      <c r="AP1237" s="368" t="str">
        <f>IFERROR(VLOOKUP(Z1237,CONTROLES!$A$6:$Y$25,24,FALSE),"")</f>
        <v/>
      </c>
      <c r="AQ1237" s="368" t="str">
        <f>IFERROR(VLOOKUP(AA1237,CONTROLES!$A$6:$Y$25,24,FALSE),"")</f>
        <v/>
      </c>
      <c r="AR1237" s="368" t="str">
        <f>IFERROR(VLOOKUP(AB1237,CONTROLES!$A$6:$Y$25,24,FALSE),"")</f>
        <v/>
      </c>
      <c r="AS1237" s="367" t="str">
        <f>IFERROR(VLOOKUP(Y1237,CONTROLES!$A$6:$Y$25,5,FALSE),"")</f>
        <v/>
      </c>
      <c r="AT1237" s="367" t="str">
        <f>IFERROR(VLOOKUP(Z1237,CONTROLES!$A$6:$Y$25,5,FALSE),"")</f>
        <v/>
      </c>
      <c r="AU1237" s="367" t="str">
        <f>IFERROR(VLOOKUP(AA1237,CONTROLES!$A$6:$Y$25,5,FALSE),"")</f>
        <v/>
      </c>
      <c r="AV1237" s="367" t="str">
        <f>IFERROR(VLOOKUP(AB1237,CONTROLES!$A$6:$Y$25,5,FALSE),"")</f>
        <v/>
      </c>
      <c r="AW1237" s="369">
        <f t="shared" ref="AW1237:AX1293" si="343">IFERROR(AVERAGEIFS(AO1237:AR1237,AS1237:AV1237,"Probabilidad"),0)</f>
        <v>0</v>
      </c>
      <c r="AX1237" s="369">
        <f t="shared" si="343"/>
        <v>0</v>
      </c>
      <c r="AY1237" s="610"/>
      <c r="AZ1237" s="611"/>
      <c r="BA1237" s="612"/>
      <c r="BB1237" s="613"/>
      <c r="BC1237" s="611"/>
      <c r="BD1237" s="621"/>
      <c r="BE1237" s="608"/>
      <c r="BF1237" s="625"/>
      <c r="BG1237" s="626"/>
      <c r="BH1237" s="626"/>
      <c r="BI1237" s="624"/>
      <c r="BJ1237" s="470"/>
      <c r="BK1237" s="470"/>
      <c r="BL1237" s="376"/>
    </row>
    <row r="1238" spans="1:64" s="166" customFormat="1" ht="14.25" customHeight="1" x14ac:dyDescent="0.25">
      <c r="A1238" s="558"/>
      <c r="B1238" s="559"/>
      <c r="C1238" s="556"/>
      <c r="D1238" s="470"/>
      <c r="E1238" s="470"/>
      <c r="F1238" s="547"/>
      <c r="G1238" s="547"/>
      <c r="H1238" s="547"/>
      <c r="I1238" s="470"/>
      <c r="J1238" s="364"/>
      <c r="K1238" s="365"/>
      <c r="L1238" s="556"/>
      <c r="M1238" s="556"/>
      <c r="N1238" s="560"/>
      <c r="O1238" s="560"/>
      <c r="P1238" s="560"/>
      <c r="Q1238" s="560"/>
      <c r="R1238" s="556"/>
      <c r="S1238" s="366"/>
      <c r="T1238" s="366">
        <f>IFERROR(VLOOKUP($S1238,TABLAS!$A$10:$B$14,2,FALSE),0)</f>
        <v>0</v>
      </c>
      <c r="U1238" s="560"/>
      <c r="V1238" s="615"/>
      <c r="W1238" s="615"/>
      <c r="X1238" s="608"/>
      <c r="Y1238" s="367"/>
      <c r="Z1238" s="367"/>
      <c r="AA1238" s="367"/>
      <c r="AB1238" s="367"/>
      <c r="AC1238" s="367"/>
      <c r="AD1238" s="367"/>
      <c r="AE1238" s="367"/>
      <c r="AF1238" s="367"/>
      <c r="AG1238" s="367"/>
      <c r="AH1238" s="367"/>
      <c r="AI1238" s="367"/>
      <c r="AJ1238" s="367"/>
      <c r="AK1238" s="367"/>
      <c r="AL1238" s="367" t="str">
        <f>IFERROR(VLOOKUP(AB1238,CONTROLES!$A$5:$Y$297,2,FALSE),"")</f>
        <v/>
      </c>
      <c r="AM1238" s="367"/>
      <c r="AN1238" s="367"/>
      <c r="AO1238" s="368" t="str">
        <f>IFERROR(VLOOKUP(Y1238,CONTROLES!$A$6:$Y$25,24,FALSE),"")</f>
        <v/>
      </c>
      <c r="AP1238" s="368" t="str">
        <f>IFERROR(VLOOKUP(Z1238,CONTROLES!$A$6:$Y$25,24,FALSE),"")</f>
        <v/>
      </c>
      <c r="AQ1238" s="368" t="str">
        <f>IFERROR(VLOOKUP(AA1238,CONTROLES!$A$6:$Y$25,24,FALSE),"")</f>
        <v/>
      </c>
      <c r="AR1238" s="368" t="str">
        <f>IFERROR(VLOOKUP(AB1238,CONTROLES!$A$6:$Y$25,24,FALSE),"")</f>
        <v/>
      </c>
      <c r="AS1238" s="367" t="str">
        <f>IFERROR(VLOOKUP(Y1238,CONTROLES!$A$6:$Y$25,5,FALSE),"")</f>
        <v/>
      </c>
      <c r="AT1238" s="367" t="str">
        <f>IFERROR(VLOOKUP(Z1238,CONTROLES!$A$6:$Y$25,5,FALSE),"")</f>
        <v/>
      </c>
      <c r="AU1238" s="367" t="str">
        <f>IFERROR(VLOOKUP(AA1238,CONTROLES!$A$6:$Y$25,5,FALSE),"")</f>
        <v/>
      </c>
      <c r="AV1238" s="367" t="str">
        <f>IFERROR(VLOOKUP(AB1238,CONTROLES!$A$6:$Y$25,5,FALSE),"")</f>
        <v/>
      </c>
      <c r="AW1238" s="369">
        <f t="shared" si="343"/>
        <v>0</v>
      </c>
      <c r="AX1238" s="369">
        <f t="shared" si="343"/>
        <v>0</v>
      </c>
      <c r="AY1238" s="610"/>
      <c r="AZ1238" s="611"/>
      <c r="BA1238" s="612"/>
      <c r="BB1238" s="613"/>
      <c r="BC1238" s="611"/>
      <c r="BD1238" s="621"/>
      <c r="BE1238" s="608"/>
      <c r="BF1238" s="625"/>
      <c r="BG1238" s="626"/>
      <c r="BH1238" s="626"/>
      <c r="BI1238" s="624"/>
      <c r="BJ1238" s="470"/>
      <c r="BK1238" s="470"/>
      <c r="BL1238" s="376"/>
    </row>
    <row r="1239" spans="1:64" s="166" customFormat="1" ht="14.25" customHeight="1" x14ac:dyDescent="0.25">
      <c r="A1239" s="558"/>
      <c r="B1239" s="559"/>
      <c r="C1239" s="556"/>
      <c r="D1239" s="470"/>
      <c r="E1239" s="470"/>
      <c r="F1239" s="547"/>
      <c r="G1239" s="547"/>
      <c r="H1239" s="547"/>
      <c r="I1239" s="470"/>
      <c r="J1239" s="364"/>
      <c r="K1239" s="365"/>
      <c r="L1239" s="556"/>
      <c r="M1239" s="556"/>
      <c r="N1239" s="560"/>
      <c r="O1239" s="560"/>
      <c r="P1239" s="560"/>
      <c r="Q1239" s="560"/>
      <c r="R1239" s="556"/>
      <c r="S1239" s="366"/>
      <c r="T1239" s="366">
        <f>IFERROR(VLOOKUP($S1239,TABLAS!$A$10:$B$14,2,FALSE),0)</f>
        <v>0</v>
      </c>
      <c r="U1239" s="560"/>
      <c r="V1239" s="615"/>
      <c r="W1239" s="615"/>
      <c r="X1239" s="609"/>
      <c r="Y1239" s="367"/>
      <c r="Z1239" s="367"/>
      <c r="AA1239" s="367"/>
      <c r="AB1239" s="367"/>
      <c r="AC1239" s="367"/>
      <c r="AD1239" s="367"/>
      <c r="AE1239" s="367"/>
      <c r="AF1239" s="367"/>
      <c r="AG1239" s="367"/>
      <c r="AH1239" s="367"/>
      <c r="AI1239" s="367"/>
      <c r="AJ1239" s="367"/>
      <c r="AK1239" s="367"/>
      <c r="AL1239" s="367" t="str">
        <f>IFERROR(VLOOKUP(AB1239,CONTROLES!$A$5:$Y$297,2,FALSE),"")</f>
        <v/>
      </c>
      <c r="AM1239" s="367"/>
      <c r="AN1239" s="367"/>
      <c r="AO1239" s="368" t="str">
        <f>IFERROR(VLOOKUP(Y1239,CONTROLES!$A$6:$Y$25,24,FALSE),"")</f>
        <v/>
      </c>
      <c r="AP1239" s="368" t="str">
        <f>IFERROR(VLOOKUP(Z1239,CONTROLES!$A$6:$Y$25,24,FALSE),"")</f>
        <v/>
      </c>
      <c r="AQ1239" s="368" t="str">
        <f>IFERROR(VLOOKUP(AA1239,CONTROLES!$A$6:$Y$25,24,FALSE),"")</f>
        <v/>
      </c>
      <c r="AR1239" s="368" t="str">
        <f>IFERROR(VLOOKUP(AB1239,CONTROLES!$A$6:$Y$25,24,FALSE),"")</f>
        <v/>
      </c>
      <c r="AS1239" s="367" t="str">
        <f>IFERROR(VLOOKUP(Y1239,CONTROLES!$A$6:$Y$25,5,FALSE),"")</f>
        <v/>
      </c>
      <c r="AT1239" s="367" t="str">
        <f>IFERROR(VLOOKUP(Z1239,CONTROLES!$A$6:$Y$25,5,FALSE),"")</f>
        <v/>
      </c>
      <c r="AU1239" s="367" t="str">
        <f>IFERROR(VLOOKUP(AA1239,CONTROLES!$A$6:$Y$25,5,FALSE),"")</f>
        <v/>
      </c>
      <c r="AV1239" s="367" t="str">
        <f>IFERROR(VLOOKUP(AB1239,CONTROLES!$A$6:$Y$25,5,FALSE),"")</f>
        <v/>
      </c>
      <c r="AW1239" s="369">
        <f t="shared" si="343"/>
        <v>0</v>
      </c>
      <c r="AX1239" s="369">
        <f t="shared" si="343"/>
        <v>0</v>
      </c>
      <c r="AY1239" s="610"/>
      <c r="AZ1239" s="611"/>
      <c r="BA1239" s="612"/>
      <c r="BB1239" s="613"/>
      <c r="BC1239" s="611"/>
      <c r="BD1239" s="621"/>
      <c r="BE1239" s="608"/>
      <c r="BF1239" s="625"/>
      <c r="BG1239" s="626"/>
      <c r="BH1239" s="626"/>
      <c r="BI1239" s="624"/>
      <c r="BJ1239" s="470"/>
      <c r="BK1239" s="470"/>
      <c r="BL1239" s="376"/>
    </row>
    <row r="1240" spans="1:64" ht="14.25" customHeight="1" x14ac:dyDescent="0.25">
      <c r="A1240" s="558">
        <f>A1233+1</f>
        <v>176</v>
      </c>
      <c r="B1240" s="559" t="s">
        <v>1378</v>
      </c>
      <c r="C1240" s="556" t="s">
        <v>1309</v>
      </c>
      <c r="D1240" s="470" t="s">
        <v>1379</v>
      </c>
      <c r="E1240" s="470" t="s">
        <v>1380</v>
      </c>
      <c r="F1240" s="547" t="s">
        <v>132</v>
      </c>
      <c r="G1240" s="547" t="s">
        <v>133</v>
      </c>
      <c r="H1240" s="547" t="s">
        <v>134</v>
      </c>
      <c r="I1240" s="470" t="s">
        <v>1381</v>
      </c>
      <c r="J1240" s="364">
        <v>1</v>
      </c>
      <c r="K1240" s="365" t="s">
        <v>1382</v>
      </c>
      <c r="L1240" s="556" t="s">
        <v>1383</v>
      </c>
      <c r="M1240" s="556" t="s">
        <v>160</v>
      </c>
      <c r="N1240" s="560" t="s">
        <v>226</v>
      </c>
      <c r="O1240" s="560" t="s">
        <v>187</v>
      </c>
      <c r="P1240" s="560" t="s">
        <v>1375</v>
      </c>
      <c r="Q1240" s="560" t="s">
        <v>1384</v>
      </c>
      <c r="R1240" s="556" t="s">
        <v>210</v>
      </c>
      <c r="S1240" s="366" t="s">
        <v>146</v>
      </c>
      <c r="T1240" s="366">
        <f>IFERROR(VLOOKUP($S1240,TABLAS!$A$10:$B$14,2,FALSE),0)</f>
        <v>3</v>
      </c>
      <c r="U1240" s="560" t="s">
        <v>145</v>
      </c>
      <c r="V1240" s="615">
        <f>IFERROR(VLOOKUP($U1240,TABLAS!$A$2:$B$6,2,FALSE),0)</f>
        <v>3</v>
      </c>
      <c r="W1240" s="615" t="str">
        <f>MAX($T1240:$T1246)&amp;V1240</f>
        <v>43</v>
      </c>
      <c r="X1240" s="608" t="str">
        <f>IF(OR(W1240="11",W1240="12",W1240="21",W1240="22",W1240="31"),"BAJO",IF(OR(W1240="13",W1240="23",W1240="32",W1240="41"),"LEVE",IF(OR(W1240="14",W1240="15",W1240="24",W1240="33",W1240="43",W1240="42",W1240="52",W1240="51"),"MODERADO",IF(OR(W1240="25",W1240="34",W1240="35",W1240="44",W1240="45",W1240="53",W1240="54",W1240="55"),"IMPORTANTE"))))</f>
        <v>MODERADO</v>
      </c>
      <c r="Y1240" s="367">
        <v>154</v>
      </c>
      <c r="Z1240" s="367">
        <v>3</v>
      </c>
      <c r="AA1240" s="367"/>
      <c r="AB1240" s="367"/>
      <c r="AC1240" s="367"/>
      <c r="AD1240" s="367"/>
      <c r="AE1240" s="367"/>
      <c r="AF1240" s="367"/>
      <c r="AG1240" s="367"/>
      <c r="AH1240" s="367"/>
      <c r="AI1240" s="367"/>
      <c r="AJ1240" s="367"/>
      <c r="AK1240" s="367"/>
      <c r="AL1240" s="367" t="str">
        <f>IFERROR(VLOOKUP(AB1240,CONTROLES!$A$5:$Y$297,2,FALSE),"")</f>
        <v/>
      </c>
      <c r="AM1240" s="367"/>
      <c r="AN1240" s="367"/>
      <c r="AO1240" s="368" t="str">
        <f>IFERROR(VLOOKUP(Y1240,CONTROLES!$A$6:$Y$25,24,FALSE),"")</f>
        <v/>
      </c>
      <c r="AP1240" s="368">
        <f>IFERROR(VLOOKUP(Z1240,CONTROLES!$A$6:$Y$25,24,FALSE),"")</f>
        <v>0.78</v>
      </c>
      <c r="AQ1240" s="368" t="str">
        <f>IFERROR(VLOOKUP(AA1240,CONTROLES!$A$6:$Y$25,24,FALSE),"")</f>
        <v/>
      </c>
      <c r="AR1240" s="368" t="str">
        <f>IFERROR(VLOOKUP(AB1240,CONTROLES!$A$6:$Y$25,24,FALSE),"")</f>
        <v/>
      </c>
      <c r="AS1240" s="367" t="str">
        <f>IFERROR(VLOOKUP(Y1240,CONTROLES!$A$6:$Y$25,5,FALSE),"")</f>
        <v/>
      </c>
      <c r="AT1240" s="367" t="str">
        <f>IFERROR(VLOOKUP(Z1240,CONTROLES!$A$6:$Y$25,5,FALSE),"")</f>
        <v>Probabilidad</v>
      </c>
      <c r="AU1240" s="367" t="str">
        <f>IFERROR(VLOOKUP(AA1240,CONTROLES!$A$6:$Y$25,5,FALSE),"")</f>
        <v/>
      </c>
      <c r="AV1240" s="367" t="str">
        <f>IFERROR(VLOOKUP(AB1240,CONTROLES!$A$6:$Y$25,5,FALSE),"")</f>
        <v/>
      </c>
      <c r="AW1240" s="369">
        <f t="shared" si="343"/>
        <v>0.78</v>
      </c>
      <c r="AX1240" s="369">
        <f t="shared" si="343"/>
        <v>0.78</v>
      </c>
      <c r="AY1240" s="610" t="str">
        <f>IF(MAX(AX1240:AX1246)&gt;MAX(BF1240:BF1246),"Consecuencia",IF(MAX(AX1240:AX1246)&gt;MAX(BF1240:BF1246),"Probabilidad",""))</f>
        <v>Consecuencia</v>
      </c>
      <c r="AZ1240" s="611">
        <f>IF(AY1240="Probabilidad",MAX(BF1240:BF1246),MAX(AX1240:AX1246))</f>
        <v>0.78</v>
      </c>
      <c r="BA1240" s="612" t="e" cm="1" vm="1">
        <f t="array" aca="1" ref="BA1240" ca="1">IF(OR(AY1240="Consecuencia",AY1240="Probabilidad"),IF(AZ1240&lt;CONTROLES!$AA$16:$AB$16,IF(AND(AZ1240&gt;=CONTROLES!$AA$15,AZ1240&lt;CONTROLES!$AB$15),CONTROLES!$AC$15,IF(AND(AZ1240&gt;=CONTROLES!$AA$14,AZ1240&lt;CONTROLES!$AB$14),CONTROLES!$AC$14,IF(AND(AZ1240&gt;=CONTROLES!$AA$13,AZ1240&lt;CONTROLES!$AB$13),CONTROLES!$AC$13,IF(AND(AZ1240&gt;=CONTROLES!$AA$12,AZ1240&lt;=CONTROLES!$AB$12),CONTROLES!$AC$12))))),"")</f>
        <v>#VALUE!</v>
      </c>
      <c r="BB1240" s="613" t="s">
        <v>144</v>
      </c>
      <c r="BC1240" s="611">
        <f>VLOOKUP(BB1240,TABLAS!$A$10:$B$14,2,FALSE)</f>
        <v>5</v>
      </c>
      <c r="BD1240" s="621" t="s">
        <v>211</v>
      </c>
      <c r="BE1240" s="608">
        <f>VLOOKUP(BD1240,TABLAS!$A$2:$B$6,2,FALSE)</f>
        <v>2</v>
      </c>
      <c r="BF1240" s="625" t="str">
        <f>BC1240&amp;BE1240</f>
        <v>52</v>
      </c>
      <c r="BG1240" s="626" t="str">
        <f>IF(OR(BF1240="11",BF1240="12",BF1240="21",BF1240="22",BF1240="31"),"BAJO",IF(OR(BF1240="13",BF1240="23",BF1240="32",BF1240="41"),"LEVE",IF(OR(BF1240="14",BF1240="15",BF1240="24",BF1240="33",BF1240="43",BF1240="42",BF1240="52",BF1240="51"),"MODERADO",IF(OR(BF1240="25",BF1240="34",BF1240="35",BF1240="44",BF1240="45",BF1240="53",BF1240="54",BF1240="55"),"IMPORTANTE",""))))</f>
        <v>MODERADO</v>
      </c>
      <c r="BH1240" s="626" t="s">
        <v>148</v>
      </c>
      <c r="BI1240" s="624" t="s">
        <v>189</v>
      </c>
      <c r="BJ1240" s="470" t="str">
        <f>IF(BH1240="SI","NO","SI")</f>
        <v>NO</v>
      </c>
      <c r="BK1240" s="470"/>
      <c r="BL1240" s="49"/>
    </row>
    <row r="1241" spans="1:64" ht="14.25" customHeight="1" x14ac:dyDescent="0.25">
      <c r="A1241" s="558"/>
      <c r="B1241" s="559"/>
      <c r="C1241" s="556"/>
      <c r="D1241" s="470"/>
      <c r="E1241" s="470"/>
      <c r="F1241" s="547"/>
      <c r="G1241" s="547"/>
      <c r="H1241" s="547"/>
      <c r="I1241" s="470"/>
      <c r="J1241" s="364">
        <v>2</v>
      </c>
      <c r="K1241" s="365" t="s">
        <v>1385</v>
      </c>
      <c r="L1241" s="556"/>
      <c r="M1241" s="556"/>
      <c r="N1241" s="560"/>
      <c r="O1241" s="560"/>
      <c r="P1241" s="560"/>
      <c r="Q1241" s="560"/>
      <c r="R1241" s="556"/>
      <c r="S1241" s="366" t="s">
        <v>169</v>
      </c>
      <c r="T1241" s="366">
        <f>IFERROR(VLOOKUP($S1241,TABLAS!$A$10:$B$14,2,FALSE),0)</f>
        <v>4</v>
      </c>
      <c r="U1241" s="560"/>
      <c r="V1241" s="615"/>
      <c r="W1241" s="615"/>
      <c r="X1241" s="608"/>
      <c r="Y1241" s="367">
        <v>107</v>
      </c>
      <c r="Z1241" s="367"/>
      <c r="AA1241" s="367"/>
      <c r="AB1241" s="367"/>
      <c r="AC1241" s="367"/>
      <c r="AD1241" s="367"/>
      <c r="AE1241" s="367"/>
      <c r="AF1241" s="367"/>
      <c r="AG1241" s="367"/>
      <c r="AH1241" s="367"/>
      <c r="AI1241" s="367"/>
      <c r="AJ1241" s="367"/>
      <c r="AK1241" s="367"/>
      <c r="AL1241" s="367" t="str">
        <f>IFERROR(VLOOKUP(AB1241,CONTROLES!$A$5:$Y$297,2,FALSE),"")</f>
        <v/>
      </c>
      <c r="AM1241" s="367"/>
      <c r="AN1241" s="367"/>
      <c r="AO1241" s="368" t="str">
        <f>IFERROR(VLOOKUP(Y1241,CONTROLES!$A$6:$Y$25,24,FALSE),"")</f>
        <v/>
      </c>
      <c r="AP1241" s="368" t="str">
        <f>IFERROR(VLOOKUP(Z1241,CONTROLES!$A$6:$Y$25,24,FALSE),"")</f>
        <v/>
      </c>
      <c r="AQ1241" s="368" t="str">
        <f>IFERROR(VLOOKUP(AA1241,CONTROLES!$A$6:$Y$25,24,FALSE),"")</f>
        <v/>
      </c>
      <c r="AR1241" s="368" t="str">
        <f>IFERROR(VLOOKUP(AB1241,CONTROLES!$A$6:$Y$25,24,FALSE),"")</f>
        <v/>
      </c>
      <c r="AS1241" s="367" t="str">
        <f>IFERROR(VLOOKUP(Y1241,CONTROLES!$A$6:$Y$25,5,FALSE),"")</f>
        <v/>
      </c>
      <c r="AT1241" s="367" t="str">
        <f>IFERROR(VLOOKUP(Z1241,CONTROLES!$A$6:$Y$25,5,FALSE),"")</f>
        <v/>
      </c>
      <c r="AU1241" s="367" t="str">
        <f>IFERROR(VLOOKUP(AA1241,CONTROLES!$A$6:$Y$25,5,FALSE),"")</f>
        <v/>
      </c>
      <c r="AV1241" s="367" t="str">
        <f>IFERROR(VLOOKUP(AB1241,CONTROLES!$A$6:$Y$25,5,FALSE),"")</f>
        <v/>
      </c>
      <c r="AW1241" s="369">
        <f t="shared" si="343"/>
        <v>0</v>
      </c>
      <c r="AX1241" s="369">
        <f t="shared" si="343"/>
        <v>0</v>
      </c>
      <c r="AY1241" s="610"/>
      <c r="AZ1241" s="611"/>
      <c r="BA1241" s="612"/>
      <c r="BB1241" s="613"/>
      <c r="BC1241" s="611"/>
      <c r="BD1241" s="621"/>
      <c r="BE1241" s="608"/>
      <c r="BF1241" s="625"/>
      <c r="BG1241" s="626"/>
      <c r="BH1241" s="626"/>
      <c r="BI1241" s="624"/>
      <c r="BJ1241" s="470"/>
      <c r="BK1241" s="470"/>
      <c r="BL1241" s="49"/>
    </row>
    <row r="1242" spans="1:64" ht="14.25" customHeight="1" x14ac:dyDescent="0.25">
      <c r="A1242" s="558"/>
      <c r="B1242" s="559"/>
      <c r="C1242" s="556"/>
      <c r="D1242" s="470"/>
      <c r="E1242" s="470"/>
      <c r="F1242" s="547"/>
      <c r="G1242" s="547"/>
      <c r="H1242" s="547"/>
      <c r="I1242" s="470"/>
      <c r="J1242" s="364">
        <v>3</v>
      </c>
      <c r="K1242" s="365" t="s">
        <v>1386</v>
      </c>
      <c r="L1242" s="556"/>
      <c r="M1242" s="556"/>
      <c r="N1242" s="560"/>
      <c r="O1242" s="560"/>
      <c r="P1242" s="560"/>
      <c r="Q1242" s="560"/>
      <c r="R1242" s="556"/>
      <c r="S1242" s="366" t="s">
        <v>169</v>
      </c>
      <c r="T1242" s="366">
        <f>IFERROR(VLOOKUP($S1242,TABLAS!$A$10:$B$14,2,FALSE),0)</f>
        <v>4</v>
      </c>
      <c r="U1242" s="560"/>
      <c r="V1242" s="615"/>
      <c r="W1242" s="615"/>
      <c r="X1242" s="608"/>
      <c r="Y1242" s="367">
        <v>107</v>
      </c>
      <c r="Z1242" s="367"/>
      <c r="AA1242" s="367"/>
      <c r="AB1242" s="367"/>
      <c r="AC1242" s="367"/>
      <c r="AD1242" s="367"/>
      <c r="AE1242" s="367"/>
      <c r="AF1242" s="367"/>
      <c r="AG1242" s="367"/>
      <c r="AH1242" s="367"/>
      <c r="AI1242" s="367"/>
      <c r="AJ1242" s="367"/>
      <c r="AK1242" s="367"/>
      <c r="AL1242" s="367" t="str">
        <f>IFERROR(VLOOKUP(AB1242,CONTROLES!$A$5:$Y$297,2,FALSE),"")</f>
        <v/>
      </c>
      <c r="AM1242" s="367"/>
      <c r="AN1242" s="367"/>
      <c r="AO1242" s="368" t="str">
        <f>IFERROR(VLOOKUP(Y1242,CONTROLES!$A$6:$Y$25,24,FALSE),"")</f>
        <v/>
      </c>
      <c r="AP1242" s="368" t="str">
        <f>IFERROR(VLOOKUP(Z1242,CONTROLES!$A$6:$Y$25,24,FALSE),"")</f>
        <v/>
      </c>
      <c r="AQ1242" s="368" t="str">
        <f>IFERROR(VLOOKUP(AA1242,CONTROLES!$A$6:$Y$25,24,FALSE),"")</f>
        <v/>
      </c>
      <c r="AR1242" s="368" t="str">
        <f>IFERROR(VLOOKUP(AB1242,CONTROLES!$A$6:$Y$25,24,FALSE),"")</f>
        <v/>
      </c>
      <c r="AS1242" s="367" t="str">
        <f>IFERROR(VLOOKUP(Y1242,CONTROLES!$A$6:$Y$25,5,FALSE),"")</f>
        <v/>
      </c>
      <c r="AT1242" s="367" t="str">
        <f>IFERROR(VLOOKUP(Z1242,CONTROLES!$A$6:$Y$25,5,FALSE),"")</f>
        <v/>
      </c>
      <c r="AU1242" s="367" t="str">
        <f>IFERROR(VLOOKUP(AA1242,CONTROLES!$A$6:$Y$25,5,FALSE),"")</f>
        <v/>
      </c>
      <c r="AV1242" s="367" t="str">
        <f>IFERROR(VLOOKUP(AB1242,CONTROLES!$A$6:$Y$25,5,FALSE),"")</f>
        <v/>
      </c>
      <c r="AW1242" s="369">
        <f t="shared" si="343"/>
        <v>0</v>
      </c>
      <c r="AX1242" s="369">
        <f t="shared" si="343"/>
        <v>0</v>
      </c>
      <c r="AY1242" s="610"/>
      <c r="AZ1242" s="611"/>
      <c r="BA1242" s="612"/>
      <c r="BB1242" s="613"/>
      <c r="BC1242" s="611"/>
      <c r="BD1242" s="621"/>
      <c r="BE1242" s="608"/>
      <c r="BF1242" s="625"/>
      <c r="BG1242" s="626"/>
      <c r="BH1242" s="626"/>
      <c r="BI1242" s="624"/>
      <c r="BJ1242" s="470"/>
      <c r="BK1242" s="470"/>
      <c r="BL1242" s="49"/>
    </row>
    <row r="1243" spans="1:64" ht="14.25" customHeight="1" x14ac:dyDescent="0.25">
      <c r="A1243" s="558"/>
      <c r="B1243" s="559"/>
      <c r="C1243" s="556"/>
      <c r="D1243" s="470"/>
      <c r="E1243" s="470"/>
      <c r="F1243" s="547"/>
      <c r="G1243" s="547"/>
      <c r="H1243" s="547"/>
      <c r="I1243" s="470"/>
      <c r="J1243" s="364"/>
      <c r="K1243" s="365"/>
      <c r="L1243" s="556"/>
      <c r="M1243" s="556"/>
      <c r="N1243" s="560"/>
      <c r="O1243" s="560"/>
      <c r="P1243" s="560"/>
      <c r="Q1243" s="560"/>
      <c r="R1243" s="556"/>
      <c r="S1243" s="366"/>
      <c r="T1243" s="366">
        <f>IFERROR(VLOOKUP($S1243,TABLAS!$A$10:$B$14,2,FALSE),0)</f>
        <v>0</v>
      </c>
      <c r="U1243" s="560"/>
      <c r="V1243" s="615"/>
      <c r="W1243" s="615"/>
      <c r="X1243" s="608"/>
      <c r="Y1243" s="367"/>
      <c r="Z1243" s="367"/>
      <c r="AA1243" s="367"/>
      <c r="AB1243" s="367"/>
      <c r="AC1243" s="367"/>
      <c r="AD1243" s="367"/>
      <c r="AE1243" s="367"/>
      <c r="AF1243" s="367"/>
      <c r="AG1243" s="367"/>
      <c r="AH1243" s="367"/>
      <c r="AI1243" s="367"/>
      <c r="AJ1243" s="367"/>
      <c r="AK1243" s="367"/>
      <c r="AL1243" s="367" t="str">
        <f>IFERROR(VLOOKUP(AB1243,CONTROLES!$A$5:$Y$297,2,FALSE),"")</f>
        <v/>
      </c>
      <c r="AM1243" s="367"/>
      <c r="AN1243" s="367"/>
      <c r="AO1243" s="368" t="str">
        <f>IFERROR(VLOOKUP(Y1243,CONTROLES!$A$6:$Y$25,24,FALSE),"")</f>
        <v/>
      </c>
      <c r="AP1243" s="368" t="str">
        <f>IFERROR(VLOOKUP(Z1243,CONTROLES!$A$6:$Y$25,24,FALSE),"")</f>
        <v/>
      </c>
      <c r="AQ1243" s="368" t="str">
        <f>IFERROR(VLOOKUP(AA1243,CONTROLES!$A$6:$Y$25,24,FALSE),"")</f>
        <v/>
      </c>
      <c r="AR1243" s="368" t="str">
        <f>IFERROR(VLOOKUP(AB1243,CONTROLES!$A$6:$Y$25,24,FALSE),"")</f>
        <v/>
      </c>
      <c r="AS1243" s="367" t="str">
        <f>IFERROR(VLOOKUP(Y1243,CONTROLES!$A$6:$Y$25,5,FALSE),"")</f>
        <v/>
      </c>
      <c r="AT1243" s="367" t="str">
        <f>IFERROR(VLOOKUP(Z1243,CONTROLES!$A$6:$Y$25,5,FALSE),"")</f>
        <v/>
      </c>
      <c r="AU1243" s="367" t="str">
        <f>IFERROR(VLOOKUP(AA1243,CONTROLES!$A$6:$Y$25,5,FALSE),"")</f>
        <v/>
      </c>
      <c r="AV1243" s="367" t="str">
        <f>IFERROR(VLOOKUP(AB1243,CONTROLES!$A$6:$Y$25,5,FALSE),"")</f>
        <v/>
      </c>
      <c r="AW1243" s="369">
        <f t="shared" si="343"/>
        <v>0</v>
      </c>
      <c r="AX1243" s="369">
        <f t="shared" si="343"/>
        <v>0</v>
      </c>
      <c r="AY1243" s="610"/>
      <c r="AZ1243" s="611"/>
      <c r="BA1243" s="612"/>
      <c r="BB1243" s="613"/>
      <c r="BC1243" s="611"/>
      <c r="BD1243" s="621"/>
      <c r="BE1243" s="608"/>
      <c r="BF1243" s="625"/>
      <c r="BG1243" s="626"/>
      <c r="BH1243" s="626"/>
      <c r="BI1243" s="624"/>
      <c r="BJ1243" s="470"/>
      <c r="BK1243" s="470"/>
      <c r="BL1243" s="49"/>
    </row>
    <row r="1244" spans="1:64" ht="14.25" customHeight="1" x14ac:dyDescent="0.25">
      <c r="A1244" s="558"/>
      <c r="B1244" s="559"/>
      <c r="C1244" s="556"/>
      <c r="D1244" s="470"/>
      <c r="E1244" s="470"/>
      <c r="F1244" s="547"/>
      <c r="G1244" s="547"/>
      <c r="H1244" s="547"/>
      <c r="I1244" s="470"/>
      <c r="J1244" s="364"/>
      <c r="K1244" s="365"/>
      <c r="L1244" s="556"/>
      <c r="M1244" s="556"/>
      <c r="N1244" s="560"/>
      <c r="O1244" s="560"/>
      <c r="P1244" s="560"/>
      <c r="Q1244" s="560"/>
      <c r="R1244" s="556"/>
      <c r="S1244" s="366"/>
      <c r="T1244" s="366">
        <f>IFERROR(VLOOKUP($S1244,TABLAS!$A$10:$B$14,2,FALSE),0)</f>
        <v>0</v>
      </c>
      <c r="U1244" s="560"/>
      <c r="V1244" s="615"/>
      <c r="W1244" s="615"/>
      <c r="X1244" s="608"/>
      <c r="Y1244" s="367"/>
      <c r="Z1244" s="367"/>
      <c r="AA1244" s="367"/>
      <c r="AB1244" s="367"/>
      <c r="AC1244" s="367"/>
      <c r="AD1244" s="367"/>
      <c r="AE1244" s="367"/>
      <c r="AF1244" s="367"/>
      <c r="AG1244" s="367"/>
      <c r="AH1244" s="367"/>
      <c r="AI1244" s="367"/>
      <c r="AJ1244" s="367"/>
      <c r="AK1244" s="367"/>
      <c r="AL1244" s="367" t="str">
        <f>IFERROR(VLOOKUP(AB1244,CONTROLES!$A$5:$Y$297,2,FALSE),"")</f>
        <v/>
      </c>
      <c r="AM1244" s="367"/>
      <c r="AN1244" s="367"/>
      <c r="AO1244" s="368" t="str">
        <f>IFERROR(VLOOKUP(Y1244,CONTROLES!$A$6:$Y$25,24,FALSE),"")</f>
        <v/>
      </c>
      <c r="AP1244" s="368" t="str">
        <f>IFERROR(VLOOKUP(Z1244,CONTROLES!$A$6:$Y$25,24,FALSE),"")</f>
        <v/>
      </c>
      <c r="AQ1244" s="368" t="str">
        <f>IFERROR(VLOOKUP(AA1244,CONTROLES!$A$6:$Y$25,24,FALSE),"")</f>
        <v/>
      </c>
      <c r="AR1244" s="368" t="str">
        <f>IFERROR(VLOOKUP(AB1244,CONTROLES!$A$6:$Y$25,24,FALSE),"")</f>
        <v/>
      </c>
      <c r="AS1244" s="367" t="str">
        <f>IFERROR(VLOOKUP(Y1244,CONTROLES!$A$6:$Y$25,5,FALSE),"")</f>
        <v/>
      </c>
      <c r="AT1244" s="367" t="str">
        <f>IFERROR(VLOOKUP(Z1244,CONTROLES!$A$6:$Y$25,5,FALSE),"")</f>
        <v/>
      </c>
      <c r="AU1244" s="367" t="str">
        <f>IFERROR(VLOOKUP(AA1244,CONTROLES!$A$6:$Y$25,5,FALSE),"")</f>
        <v/>
      </c>
      <c r="AV1244" s="367" t="str">
        <f>IFERROR(VLOOKUP(AB1244,CONTROLES!$A$6:$Y$25,5,FALSE),"")</f>
        <v/>
      </c>
      <c r="AW1244" s="369">
        <f t="shared" si="343"/>
        <v>0</v>
      </c>
      <c r="AX1244" s="369">
        <f t="shared" si="343"/>
        <v>0</v>
      </c>
      <c r="AY1244" s="610"/>
      <c r="AZ1244" s="611"/>
      <c r="BA1244" s="612"/>
      <c r="BB1244" s="613"/>
      <c r="BC1244" s="611"/>
      <c r="BD1244" s="621"/>
      <c r="BE1244" s="608"/>
      <c r="BF1244" s="625"/>
      <c r="BG1244" s="626"/>
      <c r="BH1244" s="626"/>
      <c r="BI1244" s="624"/>
      <c r="BJ1244" s="470"/>
      <c r="BK1244" s="470"/>
      <c r="BL1244" s="49"/>
    </row>
    <row r="1245" spans="1:64" ht="14.25" customHeight="1" x14ac:dyDescent="0.25">
      <c r="A1245" s="558"/>
      <c r="B1245" s="559"/>
      <c r="C1245" s="556"/>
      <c r="D1245" s="470"/>
      <c r="E1245" s="470"/>
      <c r="F1245" s="547"/>
      <c r="G1245" s="547"/>
      <c r="H1245" s="547"/>
      <c r="I1245" s="470"/>
      <c r="J1245" s="364"/>
      <c r="K1245" s="365"/>
      <c r="L1245" s="556"/>
      <c r="M1245" s="556"/>
      <c r="N1245" s="560"/>
      <c r="O1245" s="560"/>
      <c r="P1245" s="560"/>
      <c r="Q1245" s="560"/>
      <c r="R1245" s="556"/>
      <c r="S1245" s="366"/>
      <c r="T1245" s="366">
        <f>IFERROR(VLOOKUP($S1245,TABLAS!$A$10:$B$14,2,FALSE),0)</f>
        <v>0</v>
      </c>
      <c r="U1245" s="560"/>
      <c r="V1245" s="615"/>
      <c r="W1245" s="615"/>
      <c r="X1245" s="608"/>
      <c r="Y1245" s="367"/>
      <c r="Z1245" s="367"/>
      <c r="AA1245" s="367"/>
      <c r="AB1245" s="367"/>
      <c r="AC1245" s="367"/>
      <c r="AD1245" s="367"/>
      <c r="AE1245" s="367"/>
      <c r="AF1245" s="367"/>
      <c r="AG1245" s="367"/>
      <c r="AH1245" s="367"/>
      <c r="AI1245" s="367"/>
      <c r="AJ1245" s="367"/>
      <c r="AK1245" s="367"/>
      <c r="AL1245" s="367" t="str">
        <f>IFERROR(VLOOKUP(AB1245,CONTROLES!$A$5:$Y$297,2,FALSE),"")</f>
        <v/>
      </c>
      <c r="AM1245" s="367"/>
      <c r="AN1245" s="367"/>
      <c r="AO1245" s="368" t="str">
        <f>IFERROR(VLOOKUP(Y1245,CONTROLES!$A$6:$Y$25,24,FALSE),"")</f>
        <v/>
      </c>
      <c r="AP1245" s="368" t="str">
        <f>IFERROR(VLOOKUP(Z1245,CONTROLES!$A$6:$Y$25,24,FALSE),"")</f>
        <v/>
      </c>
      <c r="AQ1245" s="368" t="str">
        <f>IFERROR(VLOOKUP(AA1245,CONTROLES!$A$6:$Y$25,24,FALSE),"")</f>
        <v/>
      </c>
      <c r="AR1245" s="368" t="str">
        <f>IFERROR(VLOOKUP(AB1245,CONTROLES!$A$6:$Y$25,24,FALSE),"")</f>
        <v/>
      </c>
      <c r="AS1245" s="367" t="str">
        <f>IFERROR(VLOOKUP(Y1245,CONTROLES!$A$6:$Y$25,5,FALSE),"")</f>
        <v/>
      </c>
      <c r="AT1245" s="367" t="str">
        <f>IFERROR(VLOOKUP(Z1245,CONTROLES!$A$6:$Y$25,5,FALSE),"")</f>
        <v/>
      </c>
      <c r="AU1245" s="367" t="str">
        <f>IFERROR(VLOOKUP(AA1245,CONTROLES!$A$6:$Y$25,5,FALSE),"")</f>
        <v/>
      </c>
      <c r="AV1245" s="367" t="str">
        <f>IFERROR(VLOOKUP(AB1245,CONTROLES!$A$6:$Y$25,5,FALSE),"")</f>
        <v/>
      </c>
      <c r="AW1245" s="369">
        <f t="shared" si="343"/>
        <v>0</v>
      </c>
      <c r="AX1245" s="369">
        <f t="shared" si="343"/>
        <v>0</v>
      </c>
      <c r="AY1245" s="610"/>
      <c r="AZ1245" s="611"/>
      <c r="BA1245" s="612"/>
      <c r="BB1245" s="613"/>
      <c r="BC1245" s="611"/>
      <c r="BD1245" s="621"/>
      <c r="BE1245" s="608"/>
      <c r="BF1245" s="625"/>
      <c r="BG1245" s="626"/>
      <c r="BH1245" s="626"/>
      <c r="BI1245" s="624"/>
      <c r="BJ1245" s="470"/>
      <c r="BK1245" s="470"/>
      <c r="BL1245" s="49"/>
    </row>
    <row r="1246" spans="1:64" ht="14.25" customHeight="1" x14ac:dyDescent="0.25">
      <c r="A1246" s="558"/>
      <c r="B1246" s="559"/>
      <c r="C1246" s="556"/>
      <c r="D1246" s="470"/>
      <c r="E1246" s="470"/>
      <c r="F1246" s="547"/>
      <c r="G1246" s="547"/>
      <c r="H1246" s="547"/>
      <c r="I1246" s="470"/>
      <c r="J1246" s="364"/>
      <c r="K1246" s="365"/>
      <c r="L1246" s="556"/>
      <c r="M1246" s="556"/>
      <c r="N1246" s="560"/>
      <c r="O1246" s="560"/>
      <c r="P1246" s="560"/>
      <c r="Q1246" s="560"/>
      <c r="R1246" s="556"/>
      <c r="S1246" s="366"/>
      <c r="T1246" s="366">
        <f>IFERROR(VLOOKUP($S1246,TABLAS!$A$10:$B$14,2,FALSE),0)</f>
        <v>0</v>
      </c>
      <c r="U1246" s="560"/>
      <c r="V1246" s="615"/>
      <c r="W1246" s="615"/>
      <c r="X1246" s="609"/>
      <c r="Y1246" s="367"/>
      <c r="Z1246" s="367"/>
      <c r="AA1246" s="367"/>
      <c r="AB1246" s="367"/>
      <c r="AC1246" s="367"/>
      <c r="AD1246" s="367"/>
      <c r="AE1246" s="367"/>
      <c r="AF1246" s="367"/>
      <c r="AG1246" s="367"/>
      <c r="AH1246" s="367"/>
      <c r="AI1246" s="367"/>
      <c r="AJ1246" s="367"/>
      <c r="AK1246" s="367"/>
      <c r="AL1246" s="367" t="str">
        <f>IFERROR(VLOOKUP(AB1246,CONTROLES!$A$5:$Y$297,2,FALSE),"")</f>
        <v/>
      </c>
      <c r="AM1246" s="367"/>
      <c r="AN1246" s="367"/>
      <c r="AO1246" s="368" t="str">
        <f>IFERROR(VLOOKUP(Y1246,CONTROLES!$A$6:$Y$25,24,FALSE),"")</f>
        <v/>
      </c>
      <c r="AP1246" s="368" t="str">
        <f>IFERROR(VLOOKUP(Z1246,CONTROLES!$A$6:$Y$25,24,FALSE),"")</f>
        <v/>
      </c>
      <c r="AQ1246" s="368" t="str">
        <f>IFERROR(VLOOKUP(AA1246,CONTROLES!$A$6:$Y$25,24,FALSE),"")</f>
        <v/>
      </c>
      <c r="AR1246" s="368" t="str">
        <f>IFERROR(VLOOKUP(AB1246,CONTROLES!$A$6:$Y$25,24,FALSE),"")</f>
        <v/>
      </c>
      <c r="AS1246" s="367" t="str">
        <f>IFERROR(VLOOKUP(Y1246,CONTROLES!$A$6:$Y$25,5,FALSE),"")</f>
        <v/>
      </c>
      <c r="AT1246" s="367" t="str">
        <f>IFERROR(VLOOKUP(Z1246,CONTROLES!$A$6:$Y$25,5,FALSE),"")</f>
        <v/>
      </c>
      <c r="AU1246" s="367" t="str">
        <f>IFERROR(VLOOKUP(AA1246,CONTROLES!$A$6:$Y$25,5,FALSE),"")</f>
        <v/>
      </c>
      <c r="AV1246" s="367" t="str">
        <f>IFERROR(VLOOKUP(AB1246,CONTROLES!$A$6:$Y$25,5,FALSE),"")</f>
        <v/>
      </c>
      <c r="AW1246" s="369">
        <f t="shared" si="343"/>
        <v>0</v>
      </c>
      <c r="AX1246" s="369">
        <f t="shared" si="343"/>
        <v>0</v>
      </c>
      <c r="AY1246" s="610"/>
      <c r="AZ1246" s="611"/>
      <c r="BA1246" s="612"/>
      <c r="BB1246" s="613"/>
      <c r="BC1246" s="611"/>
      <c r="BD1246" s="621"/>
      <c r="BE1246" s="608"/>
      <c r="BF1246" s="625"/>
      <c r="BG1246" s="626"/>
      <c r="BH1246" s="626"/>
      <c r="BI1246" s="624"/>
      <c r="BJ1246" s="470"/>
      <c r="BK1246" s="470"/>
      <c r="BL1246" s="49"/>
    </row>
    <row r="1247" spans="1:64" ht="14.25" customHeight="1" x14ac:dyDescent="0.25">
      <c r="A1247" s="558">
        <f>A1240+1</f>
        <v>177</v>
      </c>
      <c r="B1247" s="559" t="s">
        <v>1387</v>
      </c>
      <c r="C1247" s="556" t="s">
        <v>1309</v>
      </c>
      <c r="D1247" s="470" t="s">
        <v>1388</v>
      </c>
      <c r="E1247" s="470" t="s">
        <v>1389</v>
      </c>
      <c r="F1247" s="547" t="s">
        <v>132</v>
      </c>
      <c r="G1247" s="547" t="s">
        <v>133</v>
      </c>
      <c r="H1247" s="547" t="s">
        <v>134</v>
      </c>
      <c r="I1247" s="470" t="s">
        <v>1390</v>
      </c>
      <c r="J1247" s="364">
        <v>1</v>
      </c>
      <c r="K1247" s="365" t="s">
        <v>1391</v>
      </c>
      <c r="L1247" s="556" t="s">
        <v>1392</v>
      </c>
      <c r="M1247" s="556" t="s">
        <v>160</v>
      </c>
      <c r="N1247" s="560" t="s">
        <v>226</v>
      </c>
      <c r="O1247" s="560" t="s">
        <v>313</v>
      </c>
      <c r="P1247" s="560" t="s">
        <v>1375</v>
      </c>
      <c r="Q1247" s="560" t="s">
        <v>1393</v>
      </c>
      <c r="R1247" s="556" t="s">
        <v>210</v>
      </c>
      <c r="S1247" s="366" t="s">
        <v>146</v>
      </c>
      <c r="T1247" s="366">
        <f>IFERROR(VLOOKUP($S1247,TABLAS!$A$10:$B$14,2,FALSE),0)</f>
        <v>3</v>
      </c>
      <c r="U1247" s="560" t="s">
        <v>211</v>
      </c>
      <c r="V1247" s="615">
        <f>IFERROR(VLOOKUP($U1247,TABLAS!$A$2:$B$6,2,FALSE),0)</f>
        <v>2</v>
      </c>
      <c r="W1247" s="615" t="str">
        <f>MAX($T1247:$T1253)&amp;V1247</f>
        <v>42</v>
      </c>
      <c r="X1247" s="608" t="str">
        <f>IF(OR(W1247="11",W1247="12",W1247="21",W1247="22",W1247="31"),"BAJO",IF(OR(W1247="13",W1247="23",W1247="32",W1247="41"),"LEVE",IF(OR(W1247="14",W1247="15",W1247="24",W1247="33",W1247="43",W1247="42",W1247="52",W1247="51"),"MODERADO",IF(OR(W1247="25",W1247="34",W1247="35",W1247="44",W1247="45",W1247="53",W1247="54",W1247="55"),"IMPORTANTE"))))</f>
        <v>MODERADO</v>
      </c>
      <c r="Y1247" s="367">
        <v>3</v>
      </c>
      <c r="Z1247" s="367"/>
      <c r="AA1247" s="367"/>
      <c r="AB1247" s="367"/>
      <c r="AC1247" s="367"/>
      <c r="AD1247" s="367"/>
      <c r="AE1247" s="367"/>
      <c r="AF1247" s="367"/>
      <c r="AG1247" s="367"/>
      <c r="AH1247" s="367"/>
      <c r="AI1247" s="367"/>
      <c r="AJ1247" s="367"/>
      <c r="AK1247" s="367"/>
      <c r="AL1247" s="367" t="str">
        <f>IFERROR(VLOOKUP(AB1247,CONTROLES!$A$5:$Y$297,2,FALSE),"")</f>
        <v/>
      </c>
      <c r="AM1247" s="367"/>
      <c r="AN1247" s="367"/>
      <c r="AO1247" s="368">
        <f>IFERROR(VLOOKUP(Y1247,CONTROLES!$A$6:$Y$25,24,FALSE),"")</f>
        <v>0.78</v>
      </c>
      <c r="AP1247" s="368" t="str">
        <f>IFERROR(VLOOKUP(Z1247,CONTROLES!$A$6:$Y$25,24,FALSE),"")</f>
        <v/>
      </c>
      <c r="AQ1247" s="368" t="str">
        <f>IFERROR(VLOOKUP(AA1247,CONTROLES!$A$6:$Y$25,24,FALSE),"")</f>
        <v/>
      </c>
      <c r="AR1247" s="368" t="str">
        <f>IFERROR(VLOOKUP(AB1247,CONTROLES!$A$6:$Y$25,24,FALSE),"")</f>
        <v/>
      </c>
      <c r="AS1247" s="367" t="str">
        <f>IFERROR(VLOOKUP(Y1247,CONTROLES!$A$6:$Y$25,5,FALSE),"")</f>
        <v>Probabilidad</v>
      </c>
      <c r="AT1247" s="367" t="str">
        <f>IFERROR(VLOOKUP(Z1247,CONTROLES!$A$6:$Y$25,5,FALSE),"")</f>
        <v/>
      </c>
      <c r="AU1247" s="367" t="str">
        <f>IFERROR(VLOOKUP(AA1247,CONTROLES!$A$6:$Y$25,5,FALSE),"")</f>
        <v/>
      </c>
      <c r="AV1247" s="367" t="str">
        <f>IFERROR(VLOOKUP(AB1247,CONTROLES!$A$6:$Y$25,5,FALSE),"")</f>
        <v/>
      </c>
      <c r="AW1247" s="369">
        <f t="shared" si="343"/>
        <v>0.78</v>
      </c>
      <c r="AX1247" s="369">
        <f t="shared" si="343"/>
        <v>0</v>
      </c>
      <c r="AY1247" s="610" t="str">
        <f>IF(MAX(AX1247:AX1253)&gt;MAX(BF1247:BF1253),"Consecuencia",IF(MAX(AX1247:AX1253)&gt;MAX(BF1247:BF1253),"Probabilidad",""))</f>
        <v/>
      </c>
      <c r="AZ1247" s="611">
        <f>IF(AY1247="Probabilidad",MAX(BF1247:BF1253),MAX(AX1247:AX1253))</f>
        <v>0</v>
      </c>
      <c r="BA1247" s="612" t="str" cm="1">
        <f t="array" ref="BA1247">IF(OR(AY1247="Consecuencia",AY1247="Probabilidad"),IF(AZ1247&lt;CONTROLES!$AA$16:$AB$16,IF(AND(AZ1247&gt;=CONTROLES!$AA$15,AZ1247&lt;CONTROLES!$AB$15),CONTROLES!$AC$15,IF(AND(AZ1247&gt;=CONTROLES!$AA$14,AZ1247&lt;CONTROLES!$AB$14),CONTROLES!$AC$14,IF(AND(AZ1247&gt;=CONTROLES!$AA$13,AZ1247&lt;CONTROLES!$AB$13),CONTROLES!$AC$13,IF(AND(AZ1247&gt;=CONTROLES!$AA$12,AZ1247&lt;=CONTROLES!$AB$12),CONTROLES!$AC$12))))),"")</f>
        <v/>
      </c>
      <c r="BB1247" s="613" t="s">
        <v>144</v>
      </c>
      <c r="BC1247" s="611">
        <f>VLOOKUP(BB1247,TABLAS!$A$10:$B$14,2,FALSE)</f>
        <v>5</v>
      </c>
      <c r="BD1247" s="621" t="s">
        <v>211</v>
      </c>
      <c r="BE1247" s="608">
        <f>VLOOKUP(BD1247,TABLAS!$A$2:$B$6,2,FALSE)</f>
        <v>2</v>
      </c>
      <c r="BF1247" s="625" t="str">
        <f>BC1247&amp;BE1247</f>
        <v>52</v>
      </c>
      <c r="BG1247" s="626" t="str">
        <f>IF(OR(BF1247="11",BF1247="12",BF1247="21",BF1247="22",BF1247="31"),"BAJO",IF(OR(BF1247="13",BF1247="23",BF1247="32",BF1247="41"),"LEVE",IF(OR(BF1247="14",BF1247="15",BF1247="24",BF1247="33",BF1247="43",BF1247="42",BF1247="52",BF1247="51"),"MODERADO",IF(OR(BF1247="25",BF1247="34",BF1247="35",BF1247="44",BF1247="45",BF1247="53",BF1247="54",BF1247="55"),"IMPORTANTE",""))))</f>
        <v>MODERADO</v>
      </c>
      <c r="BH1247" s="626" t="s">
        <v>148</v>
      </c>
      <c r="BI1247" s="624" t="s">
        <v>189</v>
      </c>
      <c r="BJ1247" s="470" t="str">
        <f>IF(BH1247="SI","NO","SI")</f>
        <v>NO</v>
      </c>
      <c r="BK1247" s="470"/>
      <c r="BL1247" s="49"/>
    </row>
    <row r="1248" spans="1:64" ht="14.25" customHeight="1" x14ac:dyDescent="0.25">
      <c r="A1248" s="558"/>
      <c r="B1248" s="559"/>
      <c r="C1248" s="556"/>
      <c r="D1248" s="470"/>
      <c r="E1248" s="470"/>
      <c r="F1248" s="547"/>
      <c r="G1248" s="547"/>
      <c r="H1248" s="547"/>
      <c r="I1248" s="470"/>
      <c r="J1248" s="364">
        <v>2</v>
      </c>
      <c r="K1248" s="365" t="s">
        <v>1394</v>
      </c>
      <c r="L1248" s="556"/>
      <c r="M1248" s="556"/>
      <c r="N1248" s="560"/>
      <c r="O1248" s="560"/>
      <c r="P1248" s="560"/>
      <c r="Q1248" s="560"/>
      <c r="R1248" s="556"/>
      <c r="S1248" s="366" t="s">
        <v>169</v>
      </c>
      <c r="T1248" s="366">
        <f>IFERROR(VLOOKUP($S1248,TABLAS!$A$10:$B$14,2,FALSE),0)</f>
        <v>4</v>
      </c>
      <c r="U1248" s="560"/>
      <c r="V1248" s="615"/>
      <c r="W1248" s="615"/>
      <c r="X1248" s="608"/>
      <c r="Y1248" s="367">
        <v>130</v>
      </c>
      <c r="Z1248" s="367"/>
      <c r="AA1248" s="367"/>
      <c r="AB1248" s="367"/>
      <c r="AC1248" s="367"/>
      <c r="AD1248" s="367"/>
      <c r="AE1248" s="367"/>
      <c r="AF1248" s="367"/>
      <c r="AG1248" s="367"/>
      <c r="AH1248" s="367"/>
      <c r="AI1248" s="367"/>
      <c r="AJ1248" s="367"/>
      <c r="AK1248" s="367"/>
      <c r="AL1248" s="367" t="str">
        <f>IFERROR(VLOOKUP(AB1248,CONTROLES!$A$5:$Y$297,2,FALSE),"")</f>
        <v/>
      </c>
      <c r="AM1248" s="367"/>
      <c r="AN1248" s="367"/>
      <c r="AO1248" s="368" t="str">
        <f>IFERROR(VLOOKUP(Y1248,CONTROLES!$A$6:$Y$25,24,FALSE),"")</f>
        <v/>
      </c>
      <c r="AP1248" s="368" t="str">
        <f>IFERROR(VLOOKUP(Z1248,CONTROLES!$A$6:$Y$25,24,FALSE),"")</f>
        <v/>
      </c>
      <c r="AQ1248" s="368" t="str">
        <f>IFERROR(VLOOKUP(AA1248,CONTROLES!$A$6:$Y$25,24,FALSE),"")</f>
        <v/>
      </c>
      <c r="AR1248" s="368" t="str">
        <f>IFERROR(VLOOKUP(AB1248,CONTROLES!$A$6:$Y$25,24,FALSE),"")</f>
        <v/>
      </c>
      <c r="AS1248" s="367" t="str">
        <f>IFERROR(VLOOKUP(Y1248,CONTROLES!$A$6:$Y$25,5,FALSE),"")</f>
        <v/>
      </c>
      <c r="AT1248" s="367" t="str">
        <f>IFERROR(VLOOKUP(Z1248,CONTROLES!$A$6:$Y$25,5,FALSE),"")</f>
        <v/>
      </c>
      <c r="AU1248" s="367" t="str">
        <f>IFERROR(VLOOKUP(AA1248,CONTROLES!$A$6:$Y$25,5,FALSE),"")</f>
        <v/>
      </c>
      <c r="AV1248" s="367" t="str">
        <f>IFERROR(VLOOKUP(AB1248,CONTROLES!$A$6:$Y$25,5,FALSE),"")</f>
        <v/>
      </c>
      <c r="AW1248" s="369">
        <f t="shared" si="343"/>
        <v>0</v>
      </c>
      <c r="AX1248" s="369">
        <f t="shared" si="343"/>
        <v>0</v>
      </c>
      <c r="AY1248" s="610"/>
      <c r="AZ1248" s="611"/>
      <c r="BA1248" s="612"/>
      <c r="BB1248" s="613"/>
      <c r="BC1248" s="611"/>
      <c r="BD1248" s="621"/>
      <c r="BE1248" s="608"/>
      <c r="BF1248" s="625"/>
      <c r="BG1248" s="626"/>
      <c r="BH1248" s="626"/>
      <c r="BI1248" s="624"/>
      <c r="BJ1248" s="470"/>
      <c r="BK1248" s="470"/>
      <c r="BL1248" s="49"/>
    </row>
    <row r="1249" spans="1:64" ht="25.5" customHeight="1" x14ac:dyDescent="0.25">
      <c r="A1249" s="558"/>
      <c r="B1249" s="559"/>
      <c r="C1249" s="556"/>
      <c r="D1249" s="470"/>
      <c r="E1249" s="470"/>
      <c r="F1249" s="547"/>
      <c r="G1249" s="547"/>
      <c r="H1249" s="547"/>
      <c r="I1249" s="470"/>
      <c r="J1249" s="364">
        <v>3</v>
      </c>
      <c r="K1249" s="365" t="s">
        <v>1395</v>
      </c>
      <c r="L1249" s="556"/>
      <c r="M1249" s="556"/>
      <c r="N1249" s="560"/>
      <c r="O1249" s="560"/>
      <c r="P1249" s="560"/>
      <c r="Q1249" s="560"/>
      <c r="R1249" s="556"/>
      <c r="S1249" s="366" t="s">
        <v>146</v>
      </c>
      <c r="T1249" s="366">
        <f>IFERROR(VLOOKUP($S1249,TABLAS!$A$10:$B$14,2,FALSE),0)</f>
        <v>3</v>
      </c>
      <c r="U1249" s="560"/>
      <c r="V1249" s="615"/>
      <c r="W1249" s="615"/>
      <c r="X1249" s="608"/>
      <c r="Y1249" s="367">
        <v>107</v>
      </c>
      <c r="Z1249" s="367"/>
      <c r="AA1249" s="367"/>
      <c r="AB1249" s="367"/>
      <c r="AC1249" s="367"/>
      <c r="AD1249" s="367"/>
      <c r="AE1249" s="367"/>
      <c r="AF1249" s="367"/>
      <c r="AG1249" s="367"/>
      <c r="AH1249" s="367"/>
      <c r="AI1249" s="367"/>
      <c r="AJ1249" s="367"/>
      <c r="AK1249" s="367"/>
      <c r="AL1249" s="367" t="str">
        <f>IFERROR(VLOOKUP(AB1249,CONTROLES!$A$5:$Y$297,2,FALSE),"")</f>
        <v/>
      </c>
      <c r="AM1249" s="367"/>
      <c r="AN1249" s="367"/>
      <c r="AO1249" s="368" t="str">
        <f>IFERROR(VLOOKUP(Y1249,CONTROLES!$A$6:$Y$25,24,FALSE),"")</f>
        <v/>
      </c>
      <c r="AP1249" s="368" t="str">
        <f>IFERROR(VLOOKUP(Z1249,CONTROLES!$A$6:$Y$25,24,FALSE),"")</f>
        <v/>
      </c>
      <c r="AQ1249" s="368" t="str">
        <f>IFERROR(VLOOKUP(AA1249,CONTROLES!$A$6:$Y$25,24,FALSE),"")</f>
        <v/>
      </c>
      <c r="AR1249" s="368" t="str">
        <f>IFERROR(VLOOKUP(AB1249,CONTROLES!$A$6:$Y$25,24,FALSE),"")</f>
        <v/>
      </c>
      <c r="AS1249" s="367" t="str">
        <f>IFERROR(VLOOKUP(Y1249,CONTROLES!$A$6:$Y$25,5,FALSE),"")</f>
        <v/>
      </c>
      <c r="AT1249" s="367" t="str">
        <f>IFERROR(VLOOKUP(Z1249,CONTROLES!$A$6:$Y$25,5,FALSE),"")</f>
        <v/>
      </c>
      <c r="AU1249" s="367" t="str">
        <f>IFERROR(VLOOKUP(AA1249,CONTROLES!$A$6:$Y$25,5,FALSE),"")</f>
        <v/>
      </c>
      <c r="AV1249" s="367" t="str">
        <f>IFERROR(VLOOKUP(AB1249,CONTROLES!$A$6:$Y$25,5,FALSE),"")</f>
        <v/>
      </c>
      <c r="AW1249" s="369">
        <f t="shared" si="343"/>
        <v>0</v>
      </c>
      <c r="AX1249" s="369">
        <f t="shared" si="343"/>
        <v>0</v>
      </c>
      <c r="AY1249" s="610"/>
      <c r="AZ1249" s="611"/>
      <c r="BA1249" s="612"/>
      <c r="BB1249" s="613"/>
      <c r="BC1249" s="611"/>
      <c r="BD1249" s="621"/>
      <c r="BE1249" s="608"/>
      <c r="BF1249" s="625"/>
      <c r="BG1249" s="626"/>
      <c r="BH1249" s="626"/>
      <c r="BI1249" s="624"/>
      <c r="BJ1249" s="470"/>
      <c r="BK1249" s="470"/>
      <c r="BL1249" s="49"/>
    </row>
    <row r="1250" spans="1:64" ht="14.25" customHeight="1" x14ac:dyDescent="0.25">
      <c r="A1250" s="558"/>
      <c r="B1250" s="559"/>
      <c r="C1250" s="556"/>
      <c r="D1250" s="470"/>
      <c r="E1250" s="470"/>
      <c r="F1250" s="547"/>
      <c r="G1250" s="547"/>
      <c r="H1250" s="547"/>
      <c r="I1250" s="470"/>
      <c r="J1250" s="364"/>
      <c r="K1250" s="365"/>
      <c r="L1250" s="556"/>
      <c r="M1250" s="556"/>
      <c r="N1250" s="560"/>
      <c r="O1250" s="560"/>
      <c r="P1250" s="560"/>
      <c r="Q1250" s="560"/>
      <c r="R1250" s="556"/>
      <c r="S1250" s="366"/>
      <c r="T1250" s="366">
        <f>IFERROR(VLOOKUP($S1250,TABLAS!$A$10:$B$14,2,FALSE),0)</f>
        <v>0</v>
      </c>
      <c r="U1250" s="560"/>
      <c r="V1250" s="615"/>
      <c r="W1250" s="615"/>
      <c r="X1250" s="608"/>
      <c r="Y1250" s="367"/>
      <c r="Z1250" s="367"/>
      <c r="AA1250" s="367"/>
      <c r="AB1250" s="367"/>
      <c r="AC1250" s="367"/>
      <c r="AD1250" s="367"/>
      <c r="AE1250" s="367"/>
      <c r="AF1250" s="367"/>
      <c r="AG1250" s="367"/>
      <c r="AH1250" s="367"/>
      <c r="AI1250" s="367"/>
      <c r="AJ1250" s="367"/>
      <c r="AK1250" s="367"/>
      <c r="AL1250" s="367" t="str">
        <f>IFERROR(VLOOKUP(AB1250,CONTROLES!$A$5:$Y$297,2,FALSE),"")</f>
        <v/>
      </c>
      <c r="AM1250" s="367"/>
      <c r="AN1250" s="367"/>
      <c r="AO1250" s="368" t="str">
        <f>IFERROR(VLOOKUP(Y1250,CONTROLES!$A$6:$Y$25,24,FALSE),"")</f>
        <v/>
      </c>
      <c r="AP1250" s="368" t="str">
        <f>IFERROR(VLOOKUP(Z1250,CONTROLES!$A$6:$Y$25,24,FALSE),"")</f>
        <v/>
      </c>
      <c r="AQ1250" s="368" t="str">
        <f>IFERROR(VLOOKUP(AA1250,CONTROLES!$A$6:$Y$25,24,FALSE),"")</f>
        <v/>
      </c>
      <c r="AR1250" s="368" t="str">
        <f>IFERROR(VLOOKUP(AB1250,CONTROLES!$A$6:$Y$25,24,FALSE),"")</f>
        <v/>
      </c>
      <c r="AS1250" s="367" t="str">
        <f>IFERROR(VLOOKUP(Y1250,CONTROLES!$A$6:$Y$25,5,FALSE),"")</f>
        <v/>
      </c>
      <c r="AT1250" s="367" t="str">
        <f>IFERROR(VLOOKUP(Z1250,CONTROLES!$A$6:$Y$25,5,FALSE),"")</f>
        <v/>
      </c>
      <c r="AU1250" s="367" t="str">
        <f>IFERROR(VLOOKUP(AA1250,CONTROLES!$A$6:$Y$25,5,FALSE),"")</f>
        <v/>
      </c>
      <c r="AV1250" s="367" t="str">
        <f>IFERROR(VLOOKUP(AB1250,CONTROLES!$A$6:$Y$25,5,FALSE),"")</f>
        <v/>
      </c>
      <c r="AW1250" s="369">
        <f t="shared" si="343"/>
        <v>0</v>
      </c>
      <c r="AX1250" s="369">
        <f t="shared" si="343"/>
        <v>0</v>
      </c>
      <c r="AY1250" s="610"/>
      <c r="AZ1250" s="611"/>
      <c r="BA1250" s="612"/>
      <c r="BB1250" s="613"/>
      <c r="BC1250" s="611"/>
      <c r="BD1250" s="621"/>
      <c r="BE1250" s="608"/>
      <c r="BF1250" s="625"/>
      <c r="BG1250" s="626"/>
      <c r="BH1250" s="626"/>
      <c r="BI1250" s="624"/>
      <c r="BJ1250" s="470"/>
      <c r="BK1250" s="470"/>
      <c r="BL1250" s="49"/>
    </row>
    <row r="1251" spans="1:64" ht="14.25" customHeight="1" x14ac:dyDescent="0.25">
      <c r="A1251" s="558"/>
      <c r="B1251" s="559"/>
      <c r="C1251" s="556"/>
      <c r="D1251" s="470"/>
      <c r="E1251" s="470"/>
      <c r="F1251" s="547"/>
      <c r="G1251" s="547"/>
      <c r="H1251" s="547"/>
      <c r="I1251" s="470"/>
      <c r="J1251" s="364"/>
      <c r="K1251" s="365"/>
      <c r="L1251" s="556"/>
      <c r="M1251" s="556"/>
      <c r="N1251" s="560"/>
      <c r="O1251" s="560"/>
      <c r="P1251" s="560"/>
      <c r="Q1251" s="560"/>
      <c r="R1251" s="556"/>
      <c r="S1251" s="366"/>
      <c r="T1251" s="366">
        <f>IFERROR(VLOOKUP($S1251,TABLAS!$A$10:$B$14,2,FALSE),0)</f>
        <v>0</v>
      </c>
      <c r="U1251" s="560"/>
      <c r="V1251" s="615"/>
      <c r="W1251" s="615"/>
      <c r="X1251" s="608"/>
      <c r="Y1251" s="367"/>
      <c r="Z1251" s="367"/>
      <c r="AA1251" s="367"/>
      <c r="AB1251" s="367"/>
      <c r="AC1251" s="367"/>
      <c r="AD1251" s="367"/>
      <c r="AE1251" s="367"/>
      <c r="AF1251" s="367"/>
      <c r="AG1251" s="367"/>
      <c r="AH1251" s="367"/>
      <c r="AI1251" s="367"/>
      <c r="AJ1251" s="367"/>
      <c r="AK1251" s="367"/>
      <c r="AL1251" s="367" t="str">
        <f>IFERROR(VLOOKUP(AB1251,CONTROLES!$A$5:$Y$297,2,FALSE),"")</f>
        <v/>
      </c>
      <c r="AM1251" s="367"/>
      <c r="AN1251" s="367"/>
      <c r="AO1251" s="368" t="str">
        <f>IFERROR(VLOOKUP(Y1251,CONTROLES!$A$6:$Y$25,24,FALSE),"")</f>
        <v/>
      </c>
      <c r="AP1251" s="368" t="str">
        <f>IFERROR(VLOOKUP(Z1251,CONTROLES!$A$6:$Y$25,24,FALSE),"")</f>
        <v/>
      </c>
      <c r="AQ1251" s="368" t="str">
        <f>IFERROR(VLOOKUP(AA1251,CONTROLES!$A$6:$Y$25,24,FALSE),"")</f>
        <v/>
      </c>
      <c r="AR1251" s="368" t="str">
        <f>IFERROR(VLOOKUP(AB1251,CONTROLES!$A$6:$Y$25,24,FALSE),"")</f>
        <v/>
      </c>
      <c r="AS1251" s="367" t="str">
        <f>IFERROR(VLOOKUP(Y1251,CONTROLES!$A$6:$Y$25,5,FALSE),"")</f>
        <v/>
      </c>
      <c r="AT1251" s="367" t="str">
        <f>IFERROR(VLOOKUP(Z1251,CONTROLES!$A$6:$Y$25,5,FALSE),"")</f>
        <v/>
      </c>
      <c r="AU1251" s="367" t="str">
        <f>IFERROR(VLOOKUP(AA1251,CONTROLES!$A$6:$Y$25,5,FALSE),"")</f>
        <v/>
      </c>
      <c r="AV1251" s="367" t="str">
        <f>IFERROR(VLOOKUP(AB1251,CONTROLES!$A$6:$Y$25,5,FALSE),"")</f>
        <v/>
      </c>
      <c r="AW1251" s="369">
        <f t="shared" si="343"/>
        <v>0</v>
      </c>
      <c r="AX1251" s="369">
        <f t="shared" si="343"/>
        <v>0</v>
      </c>
      <c r="AY1251" s="610"/>
      <c r="AZ1251" s="611"/>
      <c r="BA1251" s="612"/>
      <c r="BB1251" s="613"/>
      <c r="BC1251" s="611"/>
      <c r="BD1251" s="621"/>
      <c r="BE1251" s="608"/>
      <c r="BF1251" s="625"/>
      <c r="BG1251" s="626"/>
      <c r="BH1251" s="626"/>
      <c r="BI1251" s="624"/>
      <c r="BJ1251" s="470"/>
      <c r="BK1251" s="470"/>
      <c r="BL1251" s="49"/>
    </row>
    <row r="1252" spans="1:64" ht="14.25" customHeight="1" x14ac:dyDescent="0.25">
      <c r="A1252" s="558"/>
      <c r="B1252" s="559"/>
      <c r="C1252" s="556"/>
      <c r="D1252" s="470"/>
      <c r="E1252" s="470"/>
      <c r="F1252" s="547"/>
      <c r="G1252" s="547"/>
      <c r="H1252" s="547"/>
      <c r="I1252" s="470"/>
      <c r="J1252" s="364"/>
      <c r="K1252" s="365"/>
      <c r="L1252" s="556"/>
      <c r="M1252" s="556"/>
      <c r="N1252" s="560"/>
      <c r="O1252" s="560"/>
      <c r="P1252" s="560"/>
      <c r="Q1252" s="560"/>
      <c r="R1252" s="556"/>
      <c r="S1252" s="366"/>
      <c r="T1252" s="366">
        <f>IFERROR(VLOOKUP($S1252,TABLAS!$A$10:$B$14,2,FALSE),0)</f>
        <v>0</v>
      </c>
      <c r="U1252" s="560"/>
      <c r="V1252" s="615"/>
      <c r="W1252" s="615"/>
      <c r="X1252" s="608"/>
      <c r="Y1252" s="367"/>
      <c r="Z1252" s="367"/>
      <c r="AA1252" s="367"/>
      <c r="AB1252" s="367"/>
      <c r="AC1252" s="367"/>
      <c r="AD1252" s="367"/>
      <c r="AE1252" s="367"/>
      <c r="AF1252" s="367"/>
      <c r="AG1252" s="367"/>
      <c r="AH1252" s="367"/>
      <c r="AI1252" s="367"/>
      <c r="AJ1252" s="367"/>
      <c r="AK1252" s="367"/>
      <c r="AL1252" s="367" t="str">
        <f>IFERROR(VLOOKUP(AB1252,CONTROLES!$A$5:$Y$297,2,FALSE),"")</f>
        <v/>
      </c>
      <c r="AM1252" s="367"/>
      <c r="AN1252" s="367"/>
      <c r="AO1252" s="368" t="str">
        <f>IFERROR(VLOOKUP(Y1252,CONTROLES!$A$6:$Y$25,24,FALSE),"")</f>
        <v/>
      </c>
      <c r="AP1252" s="368" t="str">
        <f>IFERROR(VLOOKUP(Z1252,CONTROLES!$A$6:$Y$25,24,FALSE),"")</f>
        <v/>
      </c>
      <c r="AQ1252" s="368" t="str">
        <f>IFERROR(VLOOKUP(AA1252,CONTROLES!$A$6:$Y$25,24,FALSE),"")</f>
        <v/>
      </c>
      <c r="AR1252" s="368" t="str">
        <f>IFERROR(VLOOKUP(AB1252,CONTROLES!$A$6:$Y$25,24,FALSE),"")</f>
        <v/>
      </c>
      <c r="AS1252" s="367" t="str">
        <f>IFERROR(VLOOKUP(Y1252,CONTROLES!$A$6:$Y$25,5,FALSE),"")</f>
        <v/>
      </c>
      <c r="AT1252" s="367" t="str">
        <f>IFERROR(VLOOKUP(Z1252,CONTROLES!$A$6:$Y$25,5,FALSE),"")</f>
        <v/>
      </c>
      <c r="AU1252" s="367" t="str">
        <f>IFERROR(VLOOKUP(AA1252,CONTROLES!$A$6:$Y$25,5,FALSE),"")</f>
        <v/>
      </c>
      <c r="AV1252" s="367" t="str">
        <f>IFERROR(VLOOKUP(AB1252,CONTROLES!$A$6:$Y$25,5,FALSE),"")</f>
        <v/>
      </c>
      <c r="AW1252" s="369">
        <f t="shared" si="343"/>
        <v>0</v>
      </c>
      <c r="AX1252" s="369">
        <f t="shared" si="343"/>
        <v>0</v>
      </c>
      <c r="AY1252" s="610"/>
      <c r="AZ1252" s="611"/>
      <c r="BA1252" s="612"/>
      <c r="BB1252" s="613"/>
      <c r="BC1252" s="611"/>
      <c r="BD1252" s="621"/>
      <c r="BE1252" s="608"/>
      <c r="BF1252" s="625"/>
      <c r="BG1252" s="626"/>
      <c r="BH1252" s="626"/>
      <c r="BI1252" s="624"/>
      <c r="BJ1252" s="470"/>
      <c r="BK1252" s="470"/>
      <c r="BL1252" s="49"/>
    </row>
    <row r="1253" spans="1:64" ht="14.25" customHeight="1" x14ac:dyDescent="0.25">
      <c r="A1253" s="558"/>
      <c r="B1253" s="559"/>
      <c r="C1253" s="556"/>
      <c r="D1253" s="470"/>
      <c r="E1253" s="470"/>
      <c r="F1253" s="547"/>
      <c r="G1253" s="547"/>
      <c r="H1253" s="547"/>
      <c r="I1253" s="470"/>
      <c r="J1253" s="364"/>
      <c r="K1253" s="365"/>
      <c r="L1253" s="556"/>
      <c r="M1253" s="556"/>
      <c r="N1253" s="560"/>
      <c r="O1253" s="560"/>
      <c r="P1253" s="560"/>
      <c r="Q1253" s="560"/>
      <c r="R1253" s="556"/>
      <c r="S1253" s="366"/>
      <c r="T1253" s="366">
        <f>IFERROR(VLOOKUP($S1253,TABLAS!$A$10:$B$14,2,FALSE),0)</f>
        <v>0</v>
      </c>
      <c r="U1253" s="560"/>
      <c r="V1253" s="615"/>
      <c r="W1253" s="615"/>
      <c r="X1253" s="609"/>
      <c r="Y1253" s="367"/>
      <c r="Z1253" s="367"/>
      <c r="AA1253" s="367"/>
      <c r="AB1253" s="367"/>
      <c r="AC1253" s="367"/>
      <c r="AD1253" s="367"/>
      <c r="AE1253" s="367"/>
      <c r="AF1253" s="367"/>
      <c r="AG1253" s="367"/>
      <c r="AH1253" s="367"/>
      <c r="AI1253" s="367"/>
      <c r="AJ1253" s="367"/>
      <c r="AK1253" s="367"/>
      <c r="AL1253" s="367" t="str">
        <f>IFERROR(VLOOKUP(AB1253,CONTROLES!$A$5:$Y$297,2,FALSE),"")</f>
        <v/>
      </c>
      <c r="AM1253" s="367"/>
      <c r="AN1253" s="367"/>
      <c r="AO1253" s="368" t="str">
        <f>IFERROR(VLOOKUP(Y1253,CONTROLES!$A$6:$Y$25,24,FALSE),"")</f>
        <v/>
      </c>
      <c r="AP1253" s="368" t="str">
        <f>IFERROR(VLOOKUP(Z1253,CONTROLES!$A$6:$Y$25,24,FALSE),"")</f>
        <v/>
      </c>
      <c r="AQ1253" s="368" t="str">
        <f>IFERROR(VLOOKUP(AA1253,CONTROLES!$A$6:$Y$25,24,FALSE),"")</f>
        <v/>
      </c>
      <c r="AR1253" s="368" t="str">
        <f>IFERROR(VLOOKUP(AB1253,CONTROLES!$A$6:$Y$25,24,FALSE),"")</f>
        <v/>
      </c>
      <c r="AS1253" s="367" t="str">
        <f>IFERROR(VLOOKUP(Y1253,CONTROLES!$A$6:$Y$25,5,FALSE),"")</f>
        <v/>
      </c>
      <c r="AT1253" s="367" t="str">
        <f>IFERROR(VLOOKUP(Z1253,CONTROLES!$A$6:$Y$25,5,FALSE),"")</f>
        <v/>
      </c>
      <c r="AU1253" s="367" t="str">
        <f>IFERROR(VLOOKUP(AA1253,CONTROLES!$A$6:$Y$25,5,FALSE),"")</f>
        <v/>
      </c>
      <c r="AV1253" s="367" t="str">
        <f>IFERROR(VLOOKUP(AB1253,CONTROLES!$A$6:$Y$25,5,FALSE),"")</f>
        <v/>
      </c>
      <c r="AW1253" s="369">
        <f t="shared" si="343"/>
        <v>0</v>
      </c>
      <c r="AX1253" s="369">
        <f t="shared" si="343"/>
        <v>0</v>
      </c>
      <c r="AY1253" s="610"/>
      <c r="AZ1253" s="611"/>
      <c r="BA1253" s="612"/>
      <c r="BB1253" s="613"/>
      <c r="BC1253" s="611"/>
      <c r="BD1253" s="621"/>
      <c r="BE1253" s="608"/>
      <c r="BF1253" s="625"/>
      <c r="BG1253" s="626"/>
      <c r="BH1253" s="626"/>
      <c r="BI1253" s="624"/>
      <c r="BJ1253" s="470"/>
      <c r="BK1253" s="470"/>
      <c r="BL1253" s="49"/>
    </row>
    <row r="1254" spans="1:64" ht="14.25" customHeight="1" x14ac:dyDescent="0.25">
      <c r="A1254" s="558">
        <f>A1247+1</f>
        <v>178</v>
      </c>
      <c r="B1254" s="559" t="s">
        <v>1396</v>
      </c>
      <c r="C1254" s="556" t="s">
        <v>1309</v>
      </c>
      <c r="D1254" s="470" t="s">
        <v>1397</v>
      </c>
      <c r="E1254" s="470" t="s">
        <v>1398</v>
      </c>
      <c r="F1254" s="547" t="s">
        <v>132</v>
      </c>
      <c r="G1254" s="547" t="s">
        <v>133</v>
      </c>
      <c r="H1254" s="547" t="s">
        <v>134</v>
      </c>
      <c r="I1254" s="470" t="s">
        <v>1399</v>
      </c>
      <c r="J1254" s="364">
        <v>1</v>
      </c>
      <c r="K1254" s="365" t="s">
        <v>1400</v>
      </c>
      <c r="L1254" s="556" t="s">
        <v>1401</v>
      </c>
      <c r="M1254" s="556" t="s">
        <v>332</v>
      </c>
      <c r="N1254" s="594" t="s">
        <v>1402</v>
      </c>
      <c r="O1254" s="560" t="s">
        <v>1403</v>
      </c>
      <c r="P1254" s="560" t="s">
        <v>1375</v>
      </c>
      <c r="Q1254" s="560" t="s">
        <v>1393</v>
      </c>
      <c r="R1254" s="556" t="s">
        <v>297</v>
      </c>
      <c r="S1254" s="366" t="s">
        <v>146</v>
      </c>
      <c r="T1254" s="366">
        <f>IFERROR(VLOOKUP($S1254,TABLAS!$A$10:$B$14,2,FALSE),0)</f>
        <v>3</v>
      </c>
      <c r="U1254" s="560" t="s">
        <v>180</v>
      </c>
      <c r="V1254" s="615">
        <f>IFERROR(VLOOKUP($U1254,TABLAS!$A$2:$B$6,2,FALSE),0)</f>
        <v>4</v>
      </c>
      <c r="W1254" s="615" t="str">
        <f>MAX($T1254:$T1260)&amp;V1254</f>
        <v>54</v>
      </c>
      <c r="X1254" s="608" t="str">
        <f>IF(OR(W1254="11",W1254="12",W1254="21",W1254="22",W1254="31"),"BAJO",IF(OR(W1254="13",W1254="23",W1254="32",W1254="41"),"LEVE",IF(OR(W1254="14",W1254="15",W1254="24",W1254="33",W1254="43",W1254="42",W1254="52",W1254="51"),"MODERADO",IF(OR(W1254="25",W1254="34",W1254="35",W1254="44",W1254="45",W1254="53",W1254="54",W1254="55"),"IMPORTANTE"))))</f>
        <v>IMPORTANTE</v>
      </c>
      <c r="Y1254" s="367">
        <v>146</v>
      </c>
      <c r="Z1254" s="367"/>
      <c r="AA1254" s="367"/>
      <c r="AB1254" s="367"/>
      <c r="AC1254" s="367"/>
      <c r="AD1254" s="367"/>
      <c r="AE1254" s="367"/>
      <c r="AF1254" s="367"/>
      <c r="AG1254" s="367"/>
      <c r="AH1254" s="367"/>
      <c r="AI1254" s="367"/>
      <c r="AJ1254" s="367"/>
      <c r="AK1254" s="367"/>
      <c r="AL1254" s="367" t="str">
        <f>IFERROR(VLOOKUP(AB1254,CONTROLES!$A$5:$Y$297,2,FALSE),"")</f>
        <v/>
      </c>
      <c r="AM1254" s="367"/>
      <c r="AN1254" s="367"/>
      <c r="AO1254" s="368" t="str">
        <f>IFERROR(VLOOKUP(Y1254,CONTROLES!$A$6:$Y$25,24,FALSE),"")</f>
        <v/>
      </c>
      <c r="AP1254" s="368" t="str">
        <f>IFERROR(VLOOKUP(Z1254,CONTROLES!$A$6:$Y$25,24,FALSE),"")</f>
        <v/>
      </c>
      <c r="AQ1254" s="368" t="str">
        <f>IFERROR(VLOOKUP(AA1254,CONTROLES!$A$6:$Y$25,24,FALSE),"")</f>
        <v/>
      </c>
      <c r="AR1254" s="368" t="str">
        <f>IFERROR(VLOOKUP(AB1254,CONTROLES!$A$6:$Y$25,24,FALSE),"")</f>
        <v/>
      </c>
      <c r="AS1254" s="367" t="str">
        <f>IFERROR(VLOOKUP(Y1254,CONTROLES!$A$6:$Y$25,5,FALSE),"")</f>
        <v/>
      </c>
      <c r="AT1254" s="367" t="str">
        <f>IFERROR(VLOOKUP(Z1254,CONTROLES!$A$6:$Y$25,5,FALSE),"")</f>
        <v/>
      </c>
      <c r="AU1254" s="367" t="str">
        <f>IFERROR(VLOOKUP(AA1254,CONTROLES!$A$6:$Y$25,5,FALSE),"")</f>
        <v/>
      </c>
      <c r="AV1254" s="367" t="str">
        <f>IFERROR(VLOOKUP(AB1254,CONTROLES!$A$6:$Y$25,5,FALSE),"")</f>
        <v/>
      </c>
      <c r="AW1254" s="369">
        <f t="shared" si="343"/>
        <v>0</v>
      </c>
      <c r="AX1254" s="369">
        <f t="shared" si="343"/>
        <v>0</v>
      </c>
      <c r="AY1254" s="610" t="str">
        <f>IF(MAX(AX1254:AX1260)&gt;MAX(BF1254:BF1260),"Consecuencia",IF(MAX(AX1254:AX1260)&gt;MAX(BF1254:BF1260),"Probabilidad",""))</f>
        <v/>
      </c>
      <c r="AZ1254" s="611">
        <f>IF(AY1254="Probabilidad",MAX(BF1254:BF1260),MAX(AX1254:AX1260))</f>
        <v>0</v>
      </c>
      <c r="BA1254" s="612" t="str" cm="1">
        <f t="array" ref="BA1254">IF(OR(AY1254="Consecuencia",AY1254="Probabilidad"),IF(AZ1254&lt;CONTROLES!$AA$16:$AB$16,IF(AND(AZ1254&gt;=CONTROLES!$AA$15,AZ1254&lt;CONTROLES!$AB$15),CONTROLES!$AC$15,IF(AND(AZ1254&gt;=CONTROLES!$AA$14,AZ1254&lt;CONTROLES!$AB$14),CONTROLES!$AC$14,IF(AND(AZ1254&gt;=CONTROLES!$AA$13,AZ1254&lt;CONTROLES!$AB$13),CONTROLES!$AC$13,IF(AND(AZ1254&gt;=CONTROLES!$AA$12,AZ1254&lt;=CONTROLES!$AB$12),CONTROLES!$AC$12))))),"")</f>
        <v/>
      </c>
      <c r="BB1254" s="613" t="s">
        <v>144</v>
      </c>
      <c r="BC1254" s="611">
        <f>VLOOKUP(BB1254,TABLAS!$A$10:$B$14,2,FALSE)</f>
        <v>5</v>
      </c>
      <c r="BD1254" s="621" t="s">
        <v>211</v>
      </c>
      <c r="BE1254" s="608">
        <f>VLOOKUP(BD1254,TABLAS!$A$2:$B$6,2,FALSE)</f>
        <v>2</v>
      </c>
      <c r="BF1254" s="625" t="str">
        <f>BC1254&amp;BE1254</f>
        <v>52</v>
      </c>
      <c r="BG1254" s="626" t="str">
        <f>IF(OR(BF1254="11",BF1254="12",BF1254="21",BF1254="22",BF1254="31"),"BAJO",IF(OR(BF1254="13",BF1254="23",BF1254="32",BF1254="41"),"LEVE",IF(OR(BF1254="14",BF1254="15",BF1254="24",BF1254="33",BF1254="43",BF1254="42",BF1254="52",BF1254="51"),"MODERADO",IF(OR(BF1254="25",BF1254="34",BF1254="35",BF1254="44",BF1254="45",BF1254="53",BF1254="54",BF1254="55"),"IMPORTANTE",""))))</f>
        <v>MODERADO</v>
      </c>
      <c r="BH1254" s="626" t="s">
        <v>148</v>
      </c>
      <c r="BI1254" s="624" t="s">
        <v>189</v>
      </c>
      <c r="BJ1254" s="470" t="str">
        <f>IF(BH1254="SI","NO","SI")</f>
        <v>NO</v>
      </c>
      <c r="BK1254" s="470"/>
      <c r="BL1254" s="49"/>
    </row>
    <row r="1255" spans="1:64" ht="25.5" customHeight="1" x14ac:dyDescent="0.25">
      <c r="A1255" s="558"/>
      <c r="B1255" s="559"/>
      <c r="C1255" s="556"/>
      <c r="D1255" s="470"/>
      <c r="E1255" s="470"/>
      <c r="F1255" s="547"/>
      <c r="G1255" s="547"/>
      <c r="H1255" s="547"/>
      <c r="I1255" s="470"/>
      <c r="J1255" s="364">
        <v>2</v>
      </c>
      <c r="K1255" s="365" t="s">
        <v>1404</v>
      </c>
      <c r="L1255" s="556"/>
      <c r="M1255" s="556"/>
      <c r="N1255" s="594"/>
      <c r="O1255" s="560"/>
      <c r="P1255" s="560"/>
      <c r="Q1255" s="560"/>
      <c r="R1255" s="556"/>
      <c r="S1255" s="366" t="s">
        <v>144</v>
      </c>
      <c r="T1255" s="366">
        <f>IFERROR(VLOOKUP($S1255,TABLAS!$A$10:$B$14,2,FALSE),0)</f>
        <v>5</v>
      </c>
      <c r="U1255" s="560"/>
      <c r="V1255" s="615"/>
      <c r="W1255" s="615"/>
      <c r="X1255" s="608"/>
      <c r="Y1255" s="367">
        <v>125</v>
      </c>
      <c r="Z1255" s="367"/>
      <c r="AA1255" s="367"/>
      <c r="AB1255" s="367"/>
      <c r="AC1255" s="367"/>
      <c r="AD1255" s="367"/>
      <c r="AE1255" s="367"/>
      <c r="AF1255" s="367"/>
      <c r="AG1255" s="367"/>
      <c r="AH1255" s="367"/>
      <c r="AI1255" s="367"/>
      <c r="AJ1255" s="367"/>
      <c r="AK1255" s="367"/>
      <c r="AL1255" s="367" t="str">
        <f>IFERROR(VLOOKUP(AB1255,CONTROLES!$A$5:$Y$297,2,FALSE),"")</f>
        <v/>
      </c>
      <c r="AM1255" s="367"/>
      <c r="AN1255" s="367"/>
      <c r="AO1255" s="368" t="str">
        <f>IFERROR(VLOOKUP(Y1255,CONTROLES!$A$6:$Y$25,24,FALSE),"")</f>
        <v/>
      </c>
      <c r="AP1255" s="368" t="str">
        <f>IFERROR(VLOOKUP(Z1255,CONTROLES!$A$6:$Y$25,24,FALSE),"")</f>
        <v/>
      </c>
      <c r="AQ1255" s="368" t="str">
        <f>IFERROR(VLOOKUP(AA1255,CONTROLES!$A$6:$Y$25,24,FALSE),"")</f>
        <v/>
      </c>
      <c r="AR1255" s="368" t="str">
        <f>IFERROR(VLOOKUP(AB1255,CONTROLES!$A$6:$Y$25,24,FALSE),"")</f>
        <v/>
      </c>
      <c r="AS1255" s="367" t="str">
        <f>IFERROR(VLOOKUP(Y1255,CONTROLES!$A$6:$Y$25,5,FALSE),"")</f>
        <v/>
      </c>
      <c r="AT1255" s="367" t="str">
        <f>IFERROR(VLOOKUP(Z1255,CONTROLES!$A$6:$Y$25,5,FALSE),"")</f>
        <v/>
      </c>
      <c r="AU1255" s="367" t="str">
        <f>IFERROR(VLOOKUP(AA1255,CONTROLES!$A$6:$Y$25,5,FALSE),"")</f>
        <v/>
      </c>
      <c r="AV1255" s="367" t="str">
        <f>IFERROR(VLOOKUP(AB1255,CONTROLES!$A$6:$Y$25,5,FALSE),"")</f>
        <v/>
      </c>
      <c r="AW1255" s="369">
        <f t="shared" si="343"/>
        <v>0</v>
      </c>
      <c r="AX1255" s="369">
        <f t="shared" si="343"/>
        <v>0</v>
      </c>
      <c r="AY1255" s="610"/>
      <c r="AZ1255" s="611"/>
      <c r="BA1255" s="612"/>
      <c r="BB1255" s="613"/>
      <c r="BC1255" s="611"/>
      <c r="BD1255" s="621"/>
      <c r="BE1255" s="608"/>
      <c r="BF1255" s="625"/>
      <c r="BG1255" s="626"/>
      <c r="BH1255" s="626"/>
      <c r="BI1255" s="624"/>
      <c r="BJ1255" s="470"/>
      <c r="BK1255" s="470"/>
      <c r="BL1255" s="49"/>
    </row>
    <row r="1256" spans="1:64" ht="14.25" customHeight="1" x14ac:dyDescent="0.25">
      <c r="A1256" s="558"/>
      <c r="B1256" s="559"/>
      <c r="C1256" s="556"/>
      <c r="D1256" s="470"/>
      <c r="E1256" s="470"/>
      <c r="F1256" s="547"/>
      <c r="G1256" s="547"/>
      <c r="H1256" s="547"/>
      <c r="I1256" s="470"/>
      <c r="J1256" s="364">
        <v>3</v>
      </c>
      <c r="K1256" s="365" t="s">
        <v>1405</v>
      </c>
      <c r="L1256" s="556"/>
      <c r="M1256" s="556"/>
      <c r="N1256" s="594"/>
      <c r="O1256" s="560"/>
      <c r="P1256" s="560"/>
      <c r="Q1256" s="560"/>
      <c r="R1256" s="556"/>
      <c r="S1256" s="366" t="s">
        <v>146</v>
      </c>
      <c r="T1256" s="366">
        <f>IFERROR(VLOOKUP($S1256,TABLAS!$A$10:$B$14,2,FALSE),0)</f>
        <v>3</v>
      </c>
      <c r="U1256" s="560"/>
      <c r="V1256" s="615"/>
      <c r="W1256" s="615"/>
      <c r="X1256" s="608"/>
      <c r="Y1256" s="367">
        <v>168</v>
      </c>
      <c r="Z1256" s="367"/>
      <c r="AA1256" s="367"/>
      <c r="AB1256" s="367"/>
      <c r="AC1256" s="367"/>
      <c r="AD1256" s="367"/>
      <c r="AE1256" s="367"/>
      <c r="AF1256" s="367"/>
      <c r="AG1256" s="367"/>
      <c r="AH1256" s="367"/>
      <c r="AI1256" s="367"/>
      <c r="AJ1256" s="367"/>
      <c r="AK1256" s="367"/>
      <c r="AL1256" s="367" t="str">
        <f>IFERROR(VLOOKUP(AB1256,CONTROLES!$A$5:$Y$297,2,FALSE),"")</f>
        <v/>
      </c>
      <c r="AM1256" s="367"/>
      <c r="AN1256" s="367"/>
      <c r="AO1256" s="368" t="str">
        <f>IFERROR(VLOOKUP(Y1256,CONTROLES!$A$6:$Y$25,24,FALSE),"")</f>
        <v/>
      </c>
      <c r="AP1256" s="368" t="str">
        <f>IFERROR(VLOOKUP(Z1256,CONTROLES!$A$6:$Y$25,24,FALSE),"")</f>
        <v/>
      </c>
      <c r="AQ1256" s="368" t="str">
        <f>IFERROR(VLOOKUP(AA1256,CONTROLES!$A$6:$Y$25,24,FALSE),"")</f>
        <v/>
      </c>
      <c r="AR1256" s="368" t="str">
        <f>IFERROR(VLOOKUP(AB1256,CONTROLES!$A$6:$Y$25,24,FALSE),"")</f>
        <v/>
      </c>
      <c r="AS1256" s="367" t="str">
        <f>IFERROR(VLOOKUP(Y1256,CONTROLES!$A$6:$Y$25,5,FALSE),"")</f>
        <v/>
      </c>
      <c r="AT1256" s="367" t="str">
        <f>IFERROR(VLOOKUP(Z1256,CONTROLES!$A$6:$Y$25,5,FALSE),"")</f>
        <v/>
      </c>
      <c r="AU1256" s="367" t="str">
        <f>IFERROR(VLOOKUP(AA1256,CONTROLES!$A$6:$Y$25,5,FALSE),"")</f>
        <v/>
      </c>
      <c r="AV1256" s="367" t="str">
        <f>IFERROR(VLOOKUP(AB1256,CONTROLES!$A$6:$Y$25,5,FALSE),"")</f>
        <v/>
      </c>
      <c r="AW1256" s="369">
        <f t="shared" si="343"/>
        <v>0</v>
      </c>
      <c r="AX1256" s="369">
        <f t="shared" si="343"/>
        <v>0</v>
      </c>
      <c r="AY1256" s="610"/>
      <c r="AZ1256" s="611"/>
      <c r="BA1256" s="612"/>
      <c r="BB1256" s="613"/>
      <c r="BC1256" s="611"/>
      <c r="BD1256" s="621"/>
      <c r="BE1256" s="608"/>
      <c r="BF1256" s="625"/>
      <c r="BG1256" s="626"/>
      <c r="BH1256" s="626"/>
      <c r="BI1256" s="624"/>
      <c r="BJ1256" s="470"/>
      <c r="BK1256" s="470"/>
      <c r="BL1256" s="49"/>
    </row>
    <row r="1257" spans="1:64" ht="14.25" customHeight="1" x14ac:dyDescent="0.25">
      <c r="A1257" s="558"/>
      <c r="B1257" s="559"/>
      <c r="C1257" s="556"/>
      <c r="D1257" s="470"/>
      <c r="E1257" s="470"/>
      <c r="F1257" s="547"/>
      <c r="G1257" s="547"/>
      <c r="H1257" s="547"/>
      <c r="I1257" s="470"/>
      <c r="J1257" s="364"/>
      <c r="K1257" s="365"/>
      <c r="L1257" s="556"/>
      <c r="M1257" s="556"/>
      <c r="N1257" s="594"/>
      <c r="O1257" s="560"/>
      <c r="P1257" s="560"/>
      <c r="Q1257" s="560"/>
      <c r="R1257" s="556"/>
      <c r="S1257" s="366"/>
      <c r="T1257" s="366">
        <f>IFERROR(VLOOKUP($S1257,TABLAS!$A$10:$B$14,2,FALSE),0)</f>
        <v>0</v>
      </c>
      <c r="U1257" s="560"/>
      <c r="V1257" s="615"/>
      <c r="W1257" s="615"/>
      <c r="X1257" s="608"/>
      <c r="Y1257" s="367"/>
      <c r="Z1257" s="367"/>
      <c r="AA1257" s="367"/>
      <c r="AB1257" s="367"/>
      <c r="AC1257" s="367"/>
      <c r="AD1257" s="367"/>
      <c r="AE1257" s="367"/>
      <c r="AF1257" s="367"/>
      <c r="AG1257" s="367"/>
      <c r="AH1257" s="367"/>
      <c r="AI1257" s="367"/>
      <c r="AJ1257" s="367"/>
      <c r="AK1257" s="367"/>
      <c r="AL1257" s="367" t="str">
        <f>IFERROR(VLOOKUP(AB1257,CONTROLES!$A$5:$Y$297,2,FALSE),"")</f>
        <v/>
      </c>
      <c r="AM1257" s="367"/>
      <c r="AN1257" s="367"/>
      <c r="AO1257" s="368" t="str">
        <f>IFERROR(VLOOKUP(Y1257,CONTROLES!$A$6:$Y$25,24,FALSE),"")</f>
        <v/>
      </c>
      <c r="AP1257" s="368" t="str">
        <f>IFERROR(VLOOKUP(Z1257,CONTROLES!$A$6:$Y$25,24,FALSE),"")</f>
        <v/>
      </c>
      <c r="AQ1257" s="368" t="str">
        <f>IFERROR(VLOOKUP(AA1257,CONTROLES!$A$6:$Y$25,24,FALSE),"")</f>
        <v/>
      </c>
      <c r="AR1257" s="368" t="str">
        <f>IFERROR(VLOOKUP(AB1257,CONTROLES!$A$6:$Y$25,24,FALSE),"")</f>
        <v/>
      </c>
      <c r="AS1257" s="367" t="str">
        <f>IFERROR(VLOOKUP(Y1257,CONTROLES!$A$6:$Y$25,5,FALSE),"")</f>
        <v/>
      </c>
      <c r="AT1257" s="367" t="str">
        <f>IFERROR(VLOOKUP(Z1257,CONTROLES!$A$6:$Y$25,5,FALSE),"")</f>
        <v/>
      </c>
      <c r="AU1257" s="367" t="str">
        <f>IFERROR(VLOOKUP(AA1257,CONTROLES!$A$6:$Y$25,5,FALSE),"")</f>
        <v/>
      </c>
      <c r="AV1257" s="367" t="str">
        <f>IFERROR(VLOOKUP(AB1257,CONTROLES!$A$6:$Y$25,5,FALSE),"")</f>
        <v/>
      </c>
      <c r="AW1257" s="369">
        <f t="shared" si="343"/>
        <v>0</v>
      </c>
      <c r="AX1257" s="369">
        <f t="shared" si="343"/>
        <v>0</v>
      </c>
      <c r="AY1257" s="610"/>
      <c r="AZ1257" s="611"/>
      <c r="BA1257" s="612"/>
      <c r="BB1257" s="613"/>
      <c r="BC1257" s="611"/>
      <c r="BD1257" s="621"/>
      <c r="BE1257" s="608"/>
      <c r="BF1257" s="625"/>
      <c r="BG1257" s="626"/>
      <c r="BH1257" s="626"/>
      <c r="BI1257" s="624"/>
      <c r="BJ1257" s="470"/>
      <c r="BK1257" s="470"/>
      <c r="BL1257" s="49"/>
    </row>
    <row r="1258" spans="1:64" ht="14.25" customHeight="1" x14ac:dyDescent="0.25">
      <c r="A1258" s="558"/>
      <c r="B1258" s="559"/>
      <c r="C1258" s="556"/>
      <c r="D1258" s="470"/>
      <c r="E1258" s="470"/>
      <c r="F1258" s="547"/>
      <c r="G1258" s="547"/>
      <c r="H1258" s="547"/>
      <c r="I1258" s="470"/>
      <c r="J1258" s="364"/>
      <c r="K1258" s="365"/>
      <c r="L1258" s="556"/>
      <c r="M1258" s="556"/>
      <c r="N1258" s="594"/>
      <c r="O1258" s="560"/>
      <c r="P1258" s="560"/>
      <c r="Q1258" s="560"/>
      <c r="R1258" s="556"/>
      <c r="S1258" s="366"/>
      <c r="T1258" s="366">
        <f>IFERROR(VLOOKUP($S1258,TABLAS!$A$10:$B$14,2,FALSE),0)</f>
        <v>0</v>
      </c>
      <c r="U1258" s="560"/>
      <c r="V1258" s="615"/>
      <c r="W1258" s="615"/>
      <c r="X1258" s="608"/>
      <c r="Y1258" s="367"/>
      <c r="Z1258" s="367"/>
      <c r="AA1258" s="367"/>
      <c r="AB1258" s="367"/>
      <c r="AC1258" s="367"/>
      <c r="AD1258" s="367"/>
      <c r="AE1258" s="367"/>
      <c r="AF1258" s="367"/>
      <c r="AG1258" s="367"/>
      <c r="AH1258" s="367"/>
      <c r="AI1258" s="367"/>
      <c r="AJ1258" s="367"/>
      <c r="AK1258" s="367"/>
      <c r="AL1258" s="367" t="str">
        <f>IFERROR(VLOOKUP(AB1258,CONTROLES!$A$5:$Y$297,2,FALSE),"")</f>
        <v/>
      </c>
      <c r="AM1258" s="367"/>
      <c r="AN1258" s="367"/>
      <c r="AO1258" s="368" t="str">
        <f>IFERROR(VLOOKUP(Y1258,CONTROLES!$A$6:$Y$25,24,FALSE),"")</f>
        <v/>
      </c>
      <c r="AP1258" s="368" t="str">
        <f>IFERROR(VLOOKUP(Z1258,CONTROLES!$A$6:$Y$25,24,FALSE),"")</f>
        <v/>
      </c>
      <c r="AQ1258" s="368" t="str">
        <f>IFERROR(VLOOKUP(AA1258,CONTROLES!$A$6:$Y$25,24,FALSE),"")</f>
        <v/>
      </c>
      <c r="AR1258" s="368" t="str">
        <f>IFERROR(VLOOKUP(AB1258,CONTROLES!$A$6:$Y$25,24,FALSE),"")</f>
        <v/>
      </c>
      <c r="AS1258" s="367" t="str">
        <f>IFERROR(VLOOKUP(Y1258,CONTROLES!$A$6:$Y$25,5,FALSE),"")</f>
        <v/>
      </c>
      <c r="AT1258" s="367" t="str">
        <f>IFERROR(VLOOKUP(Z1258,CONTROLES!$A$6:$Y$25,5,FALSE),"")</f>
        <v/>
      </c>
      <c r="AU1258" s="367" t="str">
        <f>IFERROR(VLOOKUP(AA1258,CONTROLES!$A$6:$Y$25,5,FALSE),"")</f>
        <v/>
      </c>
      <c r="AV1258" s="367" t="str">
        <f>IFERROR(VLOOKUP(AB1258,CONTROLES!$A$6:$Y$25,5,FALSE),"")</f>
        <v/>
      </c>
      <c r="AW1258" s="369">
        <f t="shared" si="343"/>
        <v>0</v>
      </c>
      <c r="AX1258" s="369">
        <f t="shared" si="343"/>
        <v>0</v>
      </c>
      <c r="AY1258" s="610"/>
      <c r="AZ1258" s="611"/>
      <c r="BA1258" s="612"/>
      <c r="BB1258" s="613"/>
      <c r="BC1258" s="611"/>
      <c r="BD1258" s="621"/>
      <c r="BE1258" s="608"/>
      <c r="BF1258" s="625"/>
      <c r="BG1258" s="626"/>
      <c r="BH1258" s="626"/>
      <c r="BI1258" s="624"/>
      <c r="BJ1258" s="470"/>
      <c r="BK1258" s="470"/>
      <c r="BL1258" s="49"/>
    </row>
    <row r="1259" spans="1:64" ht="14.25" customHeight="1" x14ac:dyDescent="0.25">
      <c r="A1259" s="558"/>
      <c r="B1259" s="559"/>
      <c r="C1259" s="556"/>
      <c r="D1259" s="470"/>
      <c r="E1259" s="470"/>
      <c r="F1259" s="547"/>
      <c r="G1259" s="547"/>
      <c r="H1259" s="547"/>
      <c r="I1259" s="470"/>
      <c r="J1259" s="364"/>
      <c r="K1259" s="365"/>
      <c r="L1259" s="556"/>
      <c r="M1259" s="556"/>
      <c r="N1259" s="594"/>
      <c r="O1259" s="560"/>
      <c r="P1259" s="560"/>
      <c r="Q1259" s="560"/>
      <c r="R1259" s="556"/>
      <c r="S1259" s="366"/>
      <c r="T1259" s="366">
        <f>IFERROR(VLOOKUP($S1259,TABLAS!$A$10:$B$14,2,FALSE),0)</f>
        <v>0</v>
      </c>
      <c r="U1259" s="560"/>
      <c r="V1259" s="615"/>
      <c r="W1259" s="615"/>
      <c r="X1259" s="608"/>
      <c r="Y1259" s="367"/>
      <c r="Z1259" s="367"/>
      <c r="AA1259" s="367"/>
      <c r="AB1259" s="367"/>
      <c r="AC1259" s="367"/>
      <c r="AD1259" s="367"/>
      <c r="AE1259" s="367"/>
      <c r="AF1259" s="367"/>
      <c r="AG1259" s="367"/>
      <c r="AH1259" s="367"/>
      <c r="AI1259" s="367"/>
      <c r="AJ1259" s="367"/>
      <c r="AK1259" s="367"/>
      <c r="AL1259" s="367" t="str">
        <f>IFERROR(VLOOKUP(AB1259,CONTROLES!$A$5:$Y$297,2,FALSE),"")</f>
        <v/>
      </c>
      <c r="AM1259" s="367"/>
      <c r="AN1259" s="367"/>
      <c r="AO1259" s="368" t="str">
        <f>IFERROR(VLOOKUP(Y1259,CONTROLES!$A$6:$Y$25,24,FALSE),"")</f>
        <v/>
      </c>
      <c r="AP1259" s="368" t="str">
        <f>IFERROR(VLOOKUP(Z1259,CONTROLES!$A$6:$Y$25,24,FALSE),"")</f>
        <v/>
      </c>
      <c r="AQ1259" s="368" t="str">
        <f>IFERROR(VLOOKUP(AA1259,CONTROLES!$A$6:$Y$25,24,FALSE),"")</f>
        <v/>
      </c>
      <c r="AR1259" s="368" t="str">
        <f>IFERROR(VLOOKUP(AB1259,CONTROLES!$A$6:$Y$25,24,FALSE),"")</f>
        <v/>
      </c>
      <c r="AS1259" s="367" t="str">
        <f>IFERROR(VLOOKUP(Y1259,CONTROLES!$A$6:$Y$25,5,FALSE),"")</f>
        <v/>
      </c>
      <c r="AT1259" s="367" t="str">
        <f>IFERROR(VLOOKUP(Z1259,CONTROLES!$A$6:$Y$25,5,FALSE),"")</f>
        <v/>
      </c>
      <c r="AU1259" s="367" t="str">
        <f>IFERROR(VLOOKUP(AA1259,CONTROLES!$A$6:$Y$25,5,FALSE),"")</f>
        <v/>
      </c>
      <c r="AV1259" s="367" t="str">
        <f>IFERROR(VLOOKUP(AB1259,CONTROLES!$A$6:$Y$25,5,FALSE),"")</f>
        <v/>
      </c>
      <c r="AW1259" s="369">
        <f t="shared" si="343"/>
        <v>0</v>
      </c>
      <c r="AX1259" s="369">
        <f t="shared" si="343"/>
        <v>0</v>
      </c>
      <c r="AY1259" s="610"/>
      <c r="AZ1259" s="611"/>
      <c r="BA1259" s="612"/>
      <c r="BB1259" s="613"/>
      <c r="BC1259" s="611"/>
      <c r="BD1259" s="621"/>
      <c r="BE1259" s="608"/>
      <c r="BF1259" s="625"/>
      <c r="BG1259" s="626"/>
      <c r="BH1259" s="626"/>
      <c r="BI1259" s="624"/>
      <c r="BJ1259" s="470"/>
      <c r="BK1259" s="470"/>
      <c r="BL1259" s="49"/>
    </row>
    <row r="1260" spans="1:64" ht="14.25" customHeight="1" x14ac:dyDescent="0.25">
      <c r="A1260" s="558"/>
      <c r="B1260" s="559"/>
      <c r="C1260" s="556"/>
      <c r="D1260" s="470"/>
      <c r="E1260" s="470"/>
      <c r="F1260" s="547"/>
      <c r="G1260" s="547"/>
      <c r="H1260" s="547"/>
      <c r="I1260" s="470"/>
      <c r="J1260" s="364"/>
      <c r="K1260" s="365"/>
      <c r="L1260" s="556"/>
      <c r="M1260" s="556"/>
      <c r="N1260" s="594"/>
      <c r="O1260" s="560"/>
      <c r="P1260" s="560"/>
      <c r="Q1260" s="560"/>
      <c r="R1260" s="556"/>
      <c r="S1260" s="366"/>
      <c r="T1260" s="366">
        <f>IFERROR(VLOOKUP($S1260,TABLAS!$A$10:$B$14,2,FALSE),0)</f>
        <v>0</v>
      </c>
      <c r="U1260" s="560"/>
      <c r="V1260" s="615"/>
      <c r="W1260" s="615"/>
      <c r="X1260" s="609"/>
      <c r="Y1260" s="367"/>
      <c r="Z1260" s="367"/>
      <c r="AA1260" s="367"/>
      <c r="AB1260" s="367"/>
      <c r="AC1260" s="367"/>
      <c r="AD1260" s="367"/>
      <c r="AE1260" s="367"/>
      <c r="AF1260" s="367"/>
      <c r="AG1260" s="367"/>
      <c r="AH1260" s="367"/>
      <c r="AI1260" s="367"/>
      <c r="AJ1260" s="367"/>
      <c r="AK1260" s="367"/>
      <c r="AL1260" s="367" t="str">
        <f>IFERROR(VLOOKUP(AB1260,CONTROLES!$A$5:$Y$297,2,FALSE),"")</f>
        <v/>
      </c>
      <c r="AM1260" s="367"/>
      <c r="AN1260" s="367"/>
      <c r="AO1260" s="368" t="str">
        <f>IFERROR(VLOOKUP(Y1260,CONTROLES!$A$6:$Y$25,24,FALSE),"")</f>
        <v/>
      </c>
      <c r="AP1260" s="368" t="str">
        <f>IFERROR(VLOOKUP(Z1260,CONTROLES!$A$6:$Y$25,24,FALSE),"")</f>
        <v/>
      </c>
      <c r="AQ1260" s="368" t="str">
        <f>IFERROR(VLOOKUP(AA1260,CONTROLES!$A$6:$Y$25,24,FALSE),"")</f>
        <v/>
      </c>
      <c r="AR1260" s="368" t="str">
        <f>IFERROR(VLOOKUP(AB1260,CONTROLES!$A$6:$Y$25,24,FALSE),"")</f>
        <v/>
      </c>
      <c r="AS1260" s="367" t="str">
        <f>IFERROR(VLOOKUP(Y1260,CONTROLES!$A$6:$Y$25,5,FALSE),"")</f>
        <v/>
      </c>
      <c r="AT1260" s="367" t="str">
        <f>IFERROR(VLOOKUP(Z1260,CONTROLES!$A$6:$Y$25,5,FALSE),"")</f>
        <v/>
      </c>
      <c r="AU1260" s="367" t="str">
        <f>IFERROR(VLOOKUP(AA1260,CONTROLES!$A$6:$Y$25,5,FALSE),"")</f>
        <v/>
      </c>
      <c r="AV1260" s="367" t="str">
        <f>IFERROR(VLOOKUP(AB1260,CONTROLES!$A$6:$Y$25,5,FALSE),"")</f>
        <v/>
      </c>
      <c r="AW1260" s="369">
        <f t="shared" si="343"/>
        <v>0</v>
      </c>
      <c r="AX1260" s="369">
        <f t="shared" si="343"/>
        <v>0</v>
      </c>
      <c r="AY1260" s="610"/>
      <c r="AZ1260" s="611"/>
      <c r="BA1260" s="612"/>
      <c r="BB1260" s="613"/>
      <c r="BC1260" s="611"/>
      <c r="BD1260" s="621"/>
      <c r="BE1260" s="608"/>
      <c r="BF1260" s="625"/>
      <c r="BG1260" s="626"/>
      <c r="BH1260" s="626"/>
      <c r="BI1260" s="624"/>
      <c r="BJ1260" s="470"/>
      <c r="BK1260" s="470"/>
      <c r="BL1260" s="49"/>
    </row>
    <row r="1261" spans="1:64" ht="25.5" customHeight="1" x14ac:dyDescent="0.25">
      <c r="A1261" s="558">
        <f>A1254+1</f>
        <v>179</v>
      </c>
      <c r="B1261" s="559" t="s">
        <v>1406</v>
      </c>
      <c r="C1261" s="556" t="s">
        <v>1309</v>
      </c>
      <c r="D1261" s="470" t="s">
        <v>1407</v>
      </c>
      <c r="E1261" s="470" t="s">
        <v>1408</v>
      </c>
      <c r="F1261" s="547" t="s">
        <v>132</v>
      </c>
      <c r="G1261" s="547" t="s">
        <v>133</v>
      </c>
      <c r="H1261" s="547" t="s">
        <v>134</v>
      </c>
      <c r="I1261" s="470" t="s">
        <v>1409</v>
      </c>
      <c r="J1261" s="364">
        <v>1</v>
      </c>
      <c r="K1261" s="365" t="s">
        <v>1410</v>
      </c>
      <c r="L1261" s="556" t="s">
        <v>1411</v>
      </c>
      <c r="M1261" s="556" t="s">
        <v>160</v>
      </c>
      <c r="N1261" s="560" t="s">
        <v>226</v>
      </c>
      <c r="O1261" s="560" t="s">
        <v>715</v>
      </c>
      <c r="P1261" s="560" t="s">
        <v>1375</v>
      </c>
      <c r="Q1261" s="560" t="s">
        <v>1393</v>
      </c>
      <c r="R1261" s="556" t="s">
        <v>297</v>
      </c>
      <c r="S1261" s="366" t="s">
        <v>144</v>
      </c>
      <c r="T1261" s="366">
        <f>IFERROR(VLOOKUP($S1261,TABLAS!$A$10:$B$14,2,FALSE),0)</f>
        <v>5</v>
      </c>
      <c r="U1261" s="560" t="s">
        <v>145</v>
      </c>
      <c r="V1261" s="615">
        <f>IFERROR(VLOOKUP($U1261,TABLAS!$A$2:$B$6,2,FALSE),0)</f>
        <v>3</v>
      </c>
      <c r="W1261" s="615" t="str">
        <f>MAX($T1261:$T1267)&amp;V1261</f>
        <v>53</v>
      </c>
      <c r="X1261" s="608" t="str">
        <f>IF(OR(W1261="11",W1261="12",W1261="21",W1261="22",W1261="31"),"BAJO",IF(OR(W1261="13",W1261="23",W1261="32",W1261="41"),"LEVE",IF(OR(W1261="14",W1261="15",W1261="24",W1261="33",W1261="43",W1261="42",W1261="52",W1261="51"),"MODERADO",IF(OR(W1261="25",W1261="34",W1261="35",W1261="44",W1261="45",W1261="53",W1261="54",W1261="55"),"IMPORTANTE"))))</f>
        <v>IMPORTANTE</v>
      </c>
      <c r="Y1261" s="367">
        <v>169</v>
      </c>
      <c r="Z1261" s="367"/>
      <c r="AA1261" s="367"/>
      <c r="AB1261" s="367"/>
      <c r="AC1261" s="367"/>
      <c r="AD1261" s="367"/>
      <c r="AE1261" s="367"/>
      <c r="AF1261" s="367"/>
      <c r="AG1261" s="367"/>
      <c r="AH1261" s="367"/>
      <c r="AI1261" s="367"/>
      <c r="AJ1261" s="367"/>
      <c r="AK1261" s="367"/>
      <c r="AL1261" s="367" t="str">
        <f>IFERROR(VLOOKUP(AB1261,CONTROLES!$A$5:$Y$297,2,FALSE),"")</f>
        <v/>
      </c>
      <c r="AM1261" s="367"/>
      <c r="AN1261" s="367"/>
      <c r="AO1261" s="368" t="str">
        <f>IFERROR(VLOOKUP(Y1261,CONTROLES!$A$6:$Y$25,24,FALSE),"")</f>
        <v/>
      </c>
      <c r="AP1261" s="368" t="str">
        <f>IFERROR(VLOOKUP(Z1261,CONTROLES!$A$6:$Y$25,24,FALSE),"")</f>
        <v/>
      </c>
      <c r="AQ1261" s="368" t="str">
        <f>IFERROR(VLOOKUP(AA1261,CONTROLES!$A$6:$Y$25,24,FALSE),"")</f>
        <v/>
      </c>
      <c r="AR1261" s="368" t="str">
        <f>IFERROR(VLOOKUP(AB1261,CONTROLES!$A$6:$Y$25,24,FALSE),"")</f>
        <v/>
      </c>
      <c r="AS1261" s="367" t="str">
        <f>IFERROR(VLOOKUP(Y1261,CONTROLES!$A$6:$Y$25,5,FALSE),"")</f>
        <v/>
      </c>
      <c r="AT1261" s="367" t="str">
        <f>IFERROR(VLOOKUP(Z1261,CONTROLES!$A$6:$Y$25,5,FALSE),"")</f>
        <v/>
      </c>
      <c r="AU1261" s="367" t="str">
        <f>IFERROR(VLOOKUP(AA1261,CONTROLES!$A$6:$Y$25,5,FALSE),"")</f>
        <v/>
      </c>
      <c r="AV1261" s="367" t="str">
        <f>IFERROR(VLOOKUP(AB1261,CONTROLES!$A$6:$Y$25,5,FALSE),"")</f>
        <v/>
      </c>
      <c r="AW1261" s="369">
        <f t="shared" si="343"/>
        <v>0</v>
      </c>
      <c r="AX1261" s="369">
        <f t="shared" si="343"/>
        <v>0</v>
      </c>
      <c r="AY1261" s="610" t="str">
        <f>IF(MAX(AX1261:AX1267)&gt;MAX(BF1261:BF1267),"Consecuencia",IF(MAX(AX1261:AX1267)&gt;MAX(BF1261:BF1267),"Probabilidad",""))</f>
        <v/>
      </c>
      <c r="AZ1261" s="611">
        <f>IF(AY1261="Probabilidad",MAX(BF1261:BF1267),MAX(AX1261:AX1267))</f>
        <v>0</v>
      </c>
      <c r="BA1261" s="612" t="str" cm="1">
        <f t="array" ref="BA1261">IF(OR(AY1261="Consecuencia",AY1261="Probabilidad"),IF(AZ1261&lt;CONTROLES!$AA$16:$AB$16,IF(AND(AZ1261&gt;=CONTROLES!$AA$15,AZ1261&lt;CONTROLES!$AB$15),CONTROLES!$AC$15,IF(AND(AZ1261&gt;=CONTROLES!$AA$14,AZ1261&lt;CONTROLES!$AB$14),CONTROLES!$AC$14,IF(AND(AZ1261&gt;=CONTROLES!$AA$13,AZ1261&lt;CONTROLES!$AB$13),CONTROLES!$AC$13,IF(AND(AZ1261&gt;=CONTROLES!$AA$12,AZ1261&lt;=CONTROLES!$AB$12),CONTROLES!$AC$12))))),"")</f>
        <v/>
      </c>
      <c r="BB1261" s="613" t="s">
        <v>144</v>
      </c>
      <c r="BC1261" s="611">
        <f>VLOOKUP(BB1261,TABLAS!$A$10:$B$14,2,FALSE)</f>
        <v>5</v>
      </c>
      <c r="BD1261" s="621" t="s">
        <v>211</v>
      </c>
      <c r="BE1261" s="608">
        <f>VLOOKUP(BD1261,TABLAS!$A$2:$B$6,2,FALSE)</f>
        <v>2</v>
      </c>
      <c r="BF1261" s="625" t="str">
        <f>BC1261&amp;BE1261</f>
        <v>52</v>
      </c>
      <c r="BG1261" s="626" t="str">
        <f>IF(OR(BF1261="11",BF1261="12",BF1261="21",BF1261="22",BF1261="31"),"BAJO",IF(OR(BF1261="13",BF1261="23",BF1261="32",BF1261="41"),"LEVE",IF(OR(BF1261="14",BF1261="15",BF1261="24",BF1261="33",BF1261="43",BF1261="42",BF1261="52",BF1261="51"),"MODERADO",IF(OR(BF1261="25",BF1261="34",BF1261="35",BF1261="44",BF1261="45",BF1261="53",BF1261="54",BF1261="55"),"IMPORTANTE",""))))</f>
        <v>MODERADO</v>
      </c>
      <c r="BH1261" s="626" t="s">
        <v>148</v>
      </c>
      <c r="BI1261" s="624" t="s">
        <v>189</v>
      </c>
      <c r="BJ1261" s="470" t="str">
        <f>IF(BH1261="SI","NO","SI")</f>
        <v>NO</v>
      </c>
      <c r="BK1261" s="470"/>
      <c r="BL1261" s="49"/>
    </row>
    <row r="1262" spans="1:64" ht="14.25" customHeight="1" x14ac:dyDescent="0.25">
      <c r="A1262" s="558"/>
      <c r="B1262" s="559"/>
      <c r="C1262" s="556"/>
      <c r="D1262" s="470"/>
      <c r="E1262" s="470"/>
      <c r="F1262" s="547"/>
      <c r="G1262" s="547"/>
      <c r="H1262" s="547"/>
      <c r="I1262" s="470"/>
      <c r="J1262" s="364">
        <v>2</v>
      </c>
      <c r="K1262" s="365" t="s">
        <v>1412</v>
      </c>
      <c r="L1262" s="556"/>
      <c r="M1262" s="556"/>
      <c r="N1262" s="560"/>
      <c r="O1262" s="560"/>
      <c r="P1262" s="560"/>
      <c r="Q1262" s="560"/>
      <c r="R1262" s="556"/>
      <c r="S1262" s="366" t="s">
        <v>169</v>
      </c>
      <c r="T1262" s="366">
        <f>IFERROR(VLOOKUP($S1262,TABLAS!$A$10:$B$14,2,FALSE),0)</f>
        <v>4</v>
      </c>
      <c r="U1262" s="560"/>
      <c r="V1262" s="615"/>
      <c r="W1262" s="615"/>
      <c r="X1262" s="608"/>
      <c r="Y1262" s="367">
        <v>169</v>
      </c>
      <c r="Z1262" s="367"/>
      <c r="AA1262" s="367"/>
      <c r="AB1262" s="367"/>
      <c r="AC1262" s="367"/>
      <c r="AD1262" s="367"/>
      <c r="AE1262" s="367"/>
      <c r="AF1262" s="367"/>
      <c r="AG1262" s="367"/>
      <c r="AH1262" s="367"/>
      <c r="AI1262" s="367"/>
      <c r="AJ1262" s="367"/>
      <c r="AK1262" s="367"/>
      <c r="AL1262" s="367" t="str">
        <f>IFERROR(VLOOKUP(AB1262,CONTROLES!$A$5:$Y$297,2,FALSE),"")</f>
        <v/>
      </c>
      <c r="AM1262" s="367"/>
      <c r="AN1262" s="367"/>
      <c r="AO1262" s="368" t="str">
        <f>IFERROR(VLOOKUP(Y1262,CONTROLES!$A$6:$Y$25,24,FALSE),"")</f>
        <v/>
      </c>
      <c r="AP1262" s="368" t="str">
        <f>IFERROR(VLOOKUP(Z1262,CONTROLES!$A$6:$Y$25,24,FALSE),"")</f>
        <v/>
      </c>
      <c r="AQ1262" s="368" t="str">
        <f>IFERROR(VLOOKUP(AA1262,CONTROLES!$A$6:$Y$25,24,FALSE),"")</f>
        <v/>
      </c>
      <c r="AR1262" s="368" t="str">
        <f>IFERROR(VLOOKUP(AB1262,CONTROLES!$A$6:$Y$25,24,FALSE),"")</f>
        <v/>
      </c>
      <c r="AS1262" s="367" t="str">
        <f>IFERROR(VLOOKUP(Y1262,CONTROLES!$A$6:$Y$25,5,FALSE),"")</f>
        <v/>
      </c>
      <c r="AT1262" s="367" t="str">
        <f>IFERROR(VLOOKUP(Z1262,CONTROLES!$A$6:$Y$25,5,FALSE),"")</f>
        <v/>
      </c>
      <c r="AU1262" s="367" t="str">
        <f>IFERROR(VLOOKUP(AA1262,CONTROLES!$A$6:$Y$25,5,FALSE),"")</f>
        <v/>
      </c>
      <c r="AV1262" s="367" t="str">
        <f>IFERROR(VLOOKUP(AB1262,CONTROLES!$A$6:$Y$25,5,FALSE),"")</f>
        <v/>
      </c>
      <c r="AW1262" s="369">
        <f t="shared" si="343"/>
        <v>0</v>
      </c>
      <c r="AX1262" s="369">
        <f t="shared" si="343"/>
        <v>0</v>
      </c>
      <c r="AY1262" s="610"/>
      <c r="AZ1262" s="611"/>
      <c r="BA1262" s="612"/>
      <c r="BB1262" s="613"/>
      <c r="BC1262" s="611"/>
      <c r="BD1262" s="621"/>
      <c r="BE1262" s="608"/>
      <c r="BF1262" s="625"/>
      <c r="BG1262" s="626"/>
      <c r="BH1262" s="626"/>
      <c r="BI1262" s="624"/>
      <c r="BJ1262" s="470"/>
      <c r="BK1262" s="470"/>
      <c r="BL1262" s="49"/>
    </row>
    <row r="1263" spans="1:64" ht="14.25" customHeight="1" x14ac:dyDescent="0.25">
      <c r="A1263" s="558"/>
      <c r="B1263" s="559"/>
      <c r="C1263" s="556"/>
      <c r="D1263" s="470"/>
      <c r="E1263" s="470"/>
      <c r="F1263" s="547"/>
      <c r="G1263" s="547"/>
      <c r="H1263" s="547"/>
      <c r="I1263" s="470"/>
      <c r="J1263" s="364"/>
      <c r="K1263" s="365"/>
      <c r="L1263" s="556"/>
      <c r="M1263" s="556"/>
      <c r="N1263" s="560"/>
      <c r="O1263" s="560"/>
      <c r="P1263" s="560"/>
      <c r="Q1263" s="560"/>
      <c r="R1263" s="556"/>
      <c r="S1263" s="366"/>
      <c r="T1263" s="366">
        <f>IFERROR(VLOOKUP($S1263,TABLAS!$A$10:$B$14,2,FALSE),0)</f>
        <v>0</v>
      </c>
      <c r="U1263" s="560"/>
      <c r="V1263" s="615"/>
      <c r="W1263" s="615"/>
      <c r="X1263" s="608"/>
      <c r="Y1263" s="367"/>
      <c r="Z1263" s="367"/>
      <c r="AA1263" s="367"/>
      <c r="AB1263" s="367"/>
      <c r="AC1263" s="367"/>
      <c r="AD1263" s="367"/>
      <c r="AE1263" s="367"/>
      <c r="AF1263" s="367"/>
      <c r="AG1263" s="367"/>
      <c r="AH1263" s="367"/>
      <c r="AI1263" s="367"/>
      <c r="AJ1263" s="367"/>
      <c r="AK1263" s="367"/>
      <c r="AL1263" s="367" t="str">
        <f>IFERROR(VLOOKUP(AB1263,CONTROLES!$A$5:$Y$297,2,FALSE),"")</f>
        <v/>
      </c>
      <c r="AM1263" s="367"/>
      <c r="AN1263" s="367"/>
      <c r="AO1263" s="368" t="str">
        <f>IFERROR(VLOOKUP(Y1263,CONTROLES!$A$6:$Y$25,24,FALSE),"")</f>
        <v/>
      </c>
      <c r="AP1263" s="368" t="str">
        <f>IFERROR(VLOOKUP(Z1263,CONTROLES!$A$6:$Y$25,24,FALSE),"")</f>
        <v/>
      </c>
      <c r="AQ1263" s="368" t="str">
        <f>IFERROR(VLOOKUP(AA1263,CONTROLES!$A$6:$Y$25,24,FALSE),"")</f>
        <v/>
      </c>
      <c r="AR1263" s="368" t="str">
        <f>IFERROR(VLOOKUP(AB1263,CONTROLES!$A$6:$Y$25,24,FALSE),"")</f>
        <v/>
      </c>
      <c r="AS1263" s="367" t="str">
        <f>IFERROR(VLOOKUP(Y1263,CONTROLES!$A$6:$Y$25,5,FALSE),"")</f>
        <v/>
      </c>
      <c r="AT1263" s="367" t="str">
        <f>IFERROR(VLOOKUP(Z1263,CONTROLES!$A$6:$Y$25,5,FALSE),"")</f>
        <v/>
      </c>
      <c r="AU1263" s="367" t="str">
        <f>IFERROR(VLOOKUP(AA1263,CONTROLES!$A$6:$Y$25,5,FALSE),"")</f>
        <v/>
      </c>
      <c r="AV1263" s="367" t="str">
        <f>IFERROR(VLOOKUP(AB1263,CONTROLES!$A$6:$Y$25,5,FALSE),"")</f>
        <v/>
      </c>
      <c r="AW1263" s="369">
        <f t="shared" si="343"/>
        <v>0</v>
      </c>
      <c r="AX1263" s="369">
        <f t="shared" si="343"/>
        <v>0</v>
      </c>
      <c r="AY1263" s="610"/>
      <c r="AZ1263" s="611"/>
      <c r="BA1263" s="612"/>
      <c r="BB1263" s="613"/>
      <c r="BC1263" s="611"/>
      <c r="BD1263" s="621"/>
      <c r="BE1263" s="608"/>
      <c r="BF1263" s="625"/>
      <c r="BG1263" s="626"/>
      <c r="BH1263" s="626"/>
      <c r="BI1263" s="624"/>
      <c r="BJ1263" s="470"/>
      <c r="BK1263" s="470"/>
      <c r="BL1263" s="49"/>
    </row>
    <row r="1264" spans="1:64" ht="14.25" customHeight="1" x14ac:dyDescent="0.25">
      <c r="A1264" s="558"/>
      <c r="B1264" s="559"/>
      <c r="C1264" s="556"/>
      <c r="D1264" s="470"/>
      <c r="E1264" s="470"/>
      <c r="F1264" s="547"/>
      <c r="G1264" s="547"/>
      <c r="H1264" s="547"/>
      <c r="I1264" s="470"/>
      <c r="J1264" s="364"/>
      <c r="K1264" s="365"/>
      <c r="L1264" s="556"/>
      <c r="M1264" s="556"/>
      <c r="N1264" s="560"/>
      <c r="O1264" s="560"/>
      <c r="P1264" s="560"/>
      <c r="Q1264" s="560"/>
      <c r="R1264" s="556"/>
      <c r="S1264" s="366"/>
      <c r="T1264" s="366">
        <f>IFERROR(VLOOKUP($S1264,TABLAS!$A$10:$B$14,2,FALSE),0)</f>
        <v>0</v>
      </c>
      <c r="U1264" s="560"/>
      <c r="V1264" s="615"/>
      <c r="W1264" s="615"/>
      <c r="X1264" s="608"/>
      <c r="Y1264" s="367"/>
      <c r="Z1264" s="367"/>
      <c r="AA1264" s="367"/>
      <c r="AB1264" s="367"/>
      <c r="AC1264" s="367"/>
      <c r="AD1264" s="367"/>
      <c r="AE1264" s="367"/>
      <c r="AF1264" s="367"/>
      <c r="AG1264" s="367"/>
      <c r="AH1264" s="367"/>
      <c r="AI1264" s="367"/>
      <c r="AJ1264" s="367"/>
      <c r="AK1264" s="367"/>
      <c r="AL1264" s="367" t="str">
        <f>IFERROR(VLOOKUP(AB1264,CONTROLES!$A$5:$Y$297,2,FALSE),"")</f>
        <v/>
      </c>
      <c r="AM1264" s="367"/>
      <c r="AN1264" s="367"/>
      <c r="AO1264" s="368" t="str">
        <f>IFERROR(VLOOKUP(Y1264,CONTROLES!$A$6:$Y$25,24,FALSE),"")</f>
        <v/>
      </c>
      <c r="AP1264" s="368" t="str">
        <f>IFERROR(VLOOKUP(Z1264,CONTROLES!$A$6:$Y$25,24,FALSE),"")</f>
        <v/>
      </c>
      <c r="AQ1264" s="368" t="str">
        <f>IFERROR(VLOOKUP(AA1264,CONTROLES!$A$6:$Y$25,24,FALSE),"")</f>
        <v/>
      </c>
      <c r="AR1264" s="368" t="str">
        <f>IFERROR(VLOOKUP(AB1264,CONTROLES!$A$6:$Y$25,24,FALSE),"")</f>
        <v/>
      </c>
      <c r="AS1264" s="367" t="str">
        <f>IFERROR(VLOOKUP(Y1264,CONTROLES!$A$6:$Y$25,5,FALSE),"")</f>
        <v/>
      </c>
      <c r="AT1264" s="367" t="str">
        <f>IFERROR(VLOOKUP(Z1264,CONTROLES!$A$6:$Y$25,5,FALSE),"")</f>
        <v/>
      </c>
      <c r="AU1264" s="367" t="str">
        <f>IFERROR(VLOOKUP(AA1264,CONTROLES!$A$6:$Y$25,5,FALSE),"")</f>
        <v/>
      </c>
      <c r="AV1264" s="367" t="str">
        <f>IFERROR(VLOOKUP(AB1264,CONTROLES!$A$6:$Y$25,5,FALSE),"")</f>
        <v/>
      </c>
      <c r="AW1264" s="369">
        <f t="shared" si="343"/>
        <v>0</v>
      </c>
      <c r="AX1264" s="369">
        <f t="shared" si="343"/>
        <v>0</v>
      </c>
      <c r="AY1264" s="610"/>
      <c r="AZ1264" s="611"/>
      <c r="BA1264" s="612"/>
      <c r="BB1264" s="613"/>
      <c r="BC1264" s="611"/>
      <c r="BD1264" s="621"/>
      <c r="BE1264" s="608"/>
      <c r="BF1264" s="625"/>
      <c r="BG1264" s="626"/>
      <c r="BH1264" s="626"/>
      <c r="BI1264" s="624"/>
      <c r="BJ1264" s="470"/>
      <c r="BK1264" s="470"/>
      <c r="BL1264" s="49"/>
    </row>
    <row r="1265" spans="1:64" ht="14.25" customHeight="1" x14ac:dyDescent="0.25">
      <c r="A1265" s="558"/>
      <c r="B1265" s="559"/>
      <c r="C1265" s="556"/>
      <c r="D1265" s="470"/>
      <c r="E1265" s="470"/>
      <c r="F1265" s="547"/>
      <c r="G1265" s="547"/>
      <c r="H1265" s="547"/>
      <c r="I1265" s="470"/>
      <c r="J1265" s="364"/>
      <c r="K1265" s="365"/>
      <c r="L1265" s="556"/>
      <c r="M1265" s="556"/>
      <c r="N1265" s="560"/>
      <c r="O1265" s="560"/>
      <c r="P1265" s="560"/>
      <c r="Q1265" s="560"/>
      <c r="R1265" s="556"/>
      <c r="S1265" s="366"/>
      <c r="T1265" s="366">
        <f>IFERROR(VLOOKUP($S1265,TABLAS!$A$10:$B$14,2,FALSE),0)</f>
        <v>0</v>
      </c>
      <c r="U1265" s="560"/>
      <c r="V1265" s="615"/>
      <c r="W1265" s="615"/>
      <c r="X1265" s="608"/>
      <c r="Y1265" s="367"/>
      <c r="Z1265" s="367"/>
      <c r="AA1265" s="367"/>
      <c r="AB1265" s="367"/>
      <c r="AC1265" s="367"/>
      <c r="AD1265" s="367"/>
      <c r="AE1265" s="367"/>
      <c r="AF1265" s="367"/>
      <c r="AG1265" s="367"/>
      <c r="AH1265" s="367"/>
      <c r="AI1265" s="367"/>
      <c r="AJ1265" s="367"/>
      <c r="AK1265" s="367"/>
      <c r="AL1265" s="367" t="str">
        <f>IFERROR(VLOOKUP(AB1265,CONTROLES!$A$5:$Y$297,2,FALSE),"")</f>
        <v/>
      </c>
      <c r="AM1265" s="367"/>
      <c r="AN1265" s="367"/>
      <c r="AO1265" s="368" t="str">
        <f>IFERROR(VLOOKUP(Y1265,CONTROLES!$A$6:$Y$25,24,FALSE),"")</f>
        <v/>
      </c>
      <c r="AP1265" s="368" t="str">
        <f>IFERROR(VLOOKUP(Z1265,CONTROLES!$A$6:$Y$25,24,FALSE),"")</f>
        <v/>
      </c>
      <c r="AQ1265" s="368" t="str">
        <f>IFERROR(VLOOKUP(AA1265,CONTROLES!$A$6:$Y$25,24,FALSE),"")</f>
        <v/>
      </c>
      <c r="AR1265" s="368" t="str">
        <f>IFERROR(VLOOKUP(AB1265,CONTROLES!$A$6:$Y$25,24,FALSE),"")</f>
        <v/>
      </c>
      <c r="AS1265" s="367" t="str">
        <f>IFERROR(VLOOKUP(Y1265,CONTROLES!$A$6:$Y$25,5,FALSE),"")</f>
        <v/>
      </c>
      <c r="AT1265" s="367" t="str">
        <f>IFERROR(VLOOKUP(Z1265,CONTROLES!$A$6:$Y$25,5,FALSE),"")</f>
        <v/>
      </c>
      <c r="AU1265" s="367" t="str">
        <f>IFERROR(VLOOKUP(AA1265,CONTROLES!$A$6:$Y$25,5,FALSE),"")</f>
        <v/>
      </c>
      <c r="AV1265" s="367" t="str">
        <f>IFERROR(VLOOKUP(AB1265,CONTROLES!$A$6:$Y$25,5,FALSE),"")</f>
        <v/>
      </c>
      <c r="AW1265" s="369">
        <f t="shared" si="343"/>
        <v>0</v>
      </c>
      <c r="AX1265" s="369">
        <f t="shared" si="343"/>
        <v>0</v>
      </c>
      <c r="AY1265" s="610"/>
      <c r="AZ1265" s="611"/>
      <c r="BA1265" s="612"/>
      <c r="BB1265" s="613"/>
      <c r="BC1265" s="611"/>
      <c r="BD1265" s="621"/>
      <c r="BE1265" s="608"/>
      <c r="BF1265" s="625"/>
      <c r="BG1265" s="626"/>
      <c r="BH1265" s="626"/>
      <c r="BI1265" s="624"/>
      <c r="BJ1265" s="470"/>
      <c r="BK1265" s="470"/>
      <c r="BL1265" s="49"/>
    </row>
    <row r="1266" spans="1:64" ht="14.25" customHeight="1" x14ac:dyDescent="0.25">
      <c r="A1266" s="558"/>
      <c r="B1266" s="559"/>
      <c r="C1266" s="556"/>
      <c r="D1266" s="470"/>
      <c r="E1266" s="470"/>
      <c r="F1266" s="547"/>
      <c r="G1266" s="547"/>
      <c r="H1266" s="547"/>
      <c r="I1266" s="470"/>
      <c r="J1266" s="364"/>
      <c r="K1266" s="365"/>
      <c r="L1266" s="556"/>
      <c r="M1266" s="556"/>
      <c r="N1266" s="560"/>
      <c r="O1266" s="560"/>
      <c r="P1266" s="560"/>
      <c r="Q1266" s="560"/>
      <c r="R1266" s="556"/>
      <c r="S1266" s="366"/>
      <c r="T1266" s="366">
        <f>IFERROR(VLOOKUP($S1266,TABLAS!$A$10:$B$14,2,FALSE),0)</f>
        <v>0</v>
      </c>
      <c r="U1266" s="560"/>
      <c r="V1266" s="615"/>
      <c r="W1266" s="615"/>
      <c r="X1266" s="608"/>
      <c r="Y1266" s="367"/>
      <c r="Z1266" s="367"/>
      <c r="AA1266" s="367"/>
      <c r="AB1266" s="367"/>
      <c r="AC1266" s="367"/>
      <c r="AD1266" s="367"/>
      <c r="AE1266" s="367"/>
      <c r="AF1266" s="367"/>
      <c r="AG1266" s="367"/>
      <c r="AH1266" s="367"/>
      <c r="AI1266" s="367"/>
      <c r="AJ1266" s="367"/>
      <c r="AK1266" s="367"/>
      <c r="AL1266" s="367" t="str">
        <f>IFERROR(VLOOKUP(AB1266,CONTROLES!$A$5:$Y$297,2,FALSE),"")</f>
        <v/>
      </c>
      <c r="AM1266" s="367"/>
      <c r="AN1266" s="367"/>
      <c r="AO1266" s="368" t="str">
        <f>IFERROR(VLOOKUP(Y1266,CONTROLES!$A$6:$Y$25,24,FALSE),"")</f>
        <v/>
      </c>
      <c r="AP1266" s="368" t="str">
        <f>IFERROR(VLOOKUP(Z1266,CONTROLES!$A$6:$Y$25,24,FALSE),"")</f>
        <v/>
      </c>
      <c r="AQ1266" s="368" t="str">
        <f>IFERROR(VLOOKUP(AA1266,CONTROLES!$A$6:$Y$25,24,FALSE),"")</f>
        <v/>
      </c>
      <c r="AR1266" s="368" t="str">
        <f>IFERROR(VLOOKUP(AB1266,CONTROLES!$A$6:$Y$25,24,FALSE),"")</f>
        <v/>
      </c>
      <c r="AS1266" s="367" t="str">
        <f>IFERROR(VLOOKUP(Y1266,CONTROLES!$A$6:$Y$25,5,FALSE),"")</f>
        <v/>
      </c>
      <c r="AT1266" s="367" t="str">
        <f>IFERROR(VLOOKUP(Z1266,CONTROLES!$A$6:$Y$25,5,FALSE),"")</f>
        <v/>
      </c>
      <c r="AU1266" s="367" t="str">
        <f>IFERROR(VLOOKUP(AA1266,CONTROLES!$A$6:$Y$25,5,FALSE),"")</f>
        <v/>
      </c>
      <c r="AV1266" s="367" t="str">
        <f>IFERROR(VLOOKUP(AB1266,CONTROLES!$A$6:$Y$25,5,FALSE),"")</f>
        <v/>
      </c>
      <c r="AW1266" s="369">
        <f t="shared" si="343"/>
        <v>0</v>
      </c>
      <c r="AX1266" s="369">
        <f t="shared" si="343"/>
        <v>0</v>
      </c>
      <c r="AY1266" s="610"/>
      <c r="AZ1266" s="611"/>
      <c r="BA1266" s="612"/>
      <c r="BB1266" s="613"/>
      <c r="BC1266" s="611"/>
      <c r="BD1266" s="621"/>
      <c r="BE1266" s="608"/>
      <c r="BF1266" s="625"/>
      <c r="BG1266" s="626"/>
      <c r="BH1266" s="626"/>
      <c r="BI1266" s="624"/>
      <c r="BJ1266" s="470"/>
      <c r="BK1266" s="470"/>
      <c r="BL1266" s="49"/>
    </row>
    <row r="1267" spans="1:64" ht="14.25" customHeight="1" x14ac:dyDescent="0.25">
      <c r="A1267" s="558"/>
      <c r="B1267" s="559"/>
      <c r="C1267" s="556"/>
      <c r="D1267" s="470"/>
      <c r="E1267" s="470"/>
      <c r="F1267" s="547"/>
      <c r="G1267" s="547"/>
      <c r="H1267" s="547"/>
      <c r="I1267" s="470"/>
      <c r="J1267" s="364"/>
      <c r="K1267" s="365"/>
      <c r="L1267" s="556"/>
      <c r="M1267" s="556"/>
      <c r="N1267" s="560"/>
      <c r="O1267" s="560"/>
      <c r="P1267" s="560"/>
      <c r="Q1267" s="560"/>
      <c r="R1267" s="556"/>
      <c r="S1267" s="366"/>
      <c r="T1267" s="366">
        <f>IFERROR(VLOOKUP($S1267,TABLAS!$A$10:$B$14,2,FALSE),0)</f>
        <v>0</v>
      </c>
      <c r="U1267" s="560"/>
      <c r="V1267" s="615"/>
      <c r="W1267" s="615"/>
      <c r="X1267" s="608"/>
      <c r="Y1267" s="367"/>
      <c r="Z1267" s="367"/>
      <c r="AA1267" s="367"/>
      <c r="AB1267" s="367"/>
      <c r="AC1267" s="367"/>
      <c r="AD1267" s="367"/>
      <c r="AE1267" s="367"/>
      <c r="AF1267" s="367"/>
      <c r="AG1267" s="367"/>
      <c r="AH1267" s="367"/>
      <c r="AI1267" s="367"/>
      <c r="AJ1267" s="367"/>
      <c r="AK1267" s="367"/>
      <c r="AL1267" s="367" t="str">
        <f>IFERROR(VLOOKUP(AB1267,CONTROLES!$A$5:$Y$297,2,FALSE),"")</f>
        <v/>
      </c>
      <c r="AM1267" s="367"/>
      <c r="AN1267" s="367"/>
      <c r="AO1267" s="368" t="str">
        <f>IFERROR(VLOOKUP(Y1267,CONTROLES!$A$6:$Y$25,24,FALSE),"")</f>
        <v/>
      </c>
      <c r="AP1267" s="368" t="str">
        <f>IFERROR(VLOOKUP(Z1267,CONTROLES!$A$6:$Y$25,24,FALSE),"")</f>
        <v/>
      </c>
      <c r="AQ1267" s="368" t="str">
        <f>IFERROR(VLOOKUP(AA1267,CONTROLES!$A$6:$Y$25,24,FALSE),"")</f>
        <v/>
      </c>
      <c r="AR1267" s="368" t="str">
        <f>IFERROR(VLOOKUP(AB1267,CONTROLES!$A$6:$Y$25,24,FALSE),"")</f>
        <v/>
      </c>
      <c r="AS1267" s="367" t="str">
        <f>IFERROR(VLOOKUP(Y1267,CONTROLES!$A$6:$Y$25,5,FALSE),"")</f>
        <v/>
      </c>
      <c r="AT1267" s="367" t="str">
        <f>IFERROR(VLOOKUP(Z1267,CONTROLES!$A$6:$Y$25,5,FALSE),"")</f>
        <v/>
      </c>
      <c r="AU1267" s="367" t="str">
        <f>IFERROR(VLOOKUP(AA1267,CONTROLES!$A$6:$Y$25,5,FALSE),"")</f>
        <v/>
      </c>
      <c r="AV1267" s="367" t="str">
        <f>IFERROR(VLOOKUP(AB1267,CONTROLES!$A$6:$Y$25,5,FALSE),"")</f>
        <v/>
      </c>
      <c r="AW1267" s="369">
        <f t="shared" si="343"/>
        <v>0</v>
      </c>
      <c r="AX1267" s="369">
        <f t="shared" si="343"/>
        <v>0</v>
      </c>
      <c r="AY1267" s="610"/>
      <c r="AZ1267" s="611"/>
      <c r="BA1267" s="612"/>
      <c r="BB1267" s="613"/>
      <c r="BC1267" s="611"/>
      <c r="BD1267" s="621"/>
      <c r="BE1267" s="608"/>
      <c r="BF1267" s="625"/>
      <c r="BG1267" s="626"/>
      <c r="BH1267" s="626"/>
      <c r="BI1267" s="624"/>
      <c r="BJ1267" s="470"/>
      <c r="BK1267" s="470"/>
      <c r="BL1267" s="49"/>
    </row>
    <row r="1268" spans="1:64" ht="14.25" customHeight="1" x14ac:dyDescent="0.25">
      <c r="A1268" s="558">
        <f>A1261+1</f>
        <v>180</v>
      </c>
      <c r="B1268" s="559" t="s">
        <v>1413</v>
      </c>
      <c r="C1268" s="556" t="s">
        <v>1309</v>
      </c>
      <c r="D1268" s="470" t="s">
        <v>1414</v>
      </c>
      <c r="E1268" s="470" t="s">
        <v>1415</v>
      </c>
      <c r="F1268" s="547" t="s">
        <v>132</v>
      </c>
      <c r="G1268" s="547" t="s">
        <v>133</v>
      </c>
      <c r="H1268" s="547" t="s">
        <v>134</v>
      </c>
      <c r="I1268" s="470" t="s">
        <v>1416</v>
      </c>
      <c r="J1268" s="364">
        <v>1</v>
      </c>
      <c r="K1268" s="365" t="s">
        <v>1417</v>
      </c>
      <c r="L1268" s="556" t="s">
        <v>1418</v>
      </c>
      <c r="M1268" s="556" t="s">
        <v>370</v>
      </c>
      <c r="N1268" s="594" t="s">
        <v>613</v>
      </c>
      <c r="O1268" s="560" t="s">
        <v>1419</v>
      </c>
      <c r="P1268" s="560" t="s">
        <v>1420</v>
      </c>
      <c r="Q1268" s="560" t="s">
        <v>287</v>
      </c>
      <c r="R1268" s="556" t="s">
        <v>228</v>
      </c>
      <c r="S1268" s="366" t="s">
        <v>146</v>
      </c>
      <c r="T1268" s="366">
        <f>IFERROR(VLOOKUP($S1268,TABLAS!$A$10:$B$14,2,FALSE),0)</f>
        <v>3</v>
      </c>
      <c r="U1268" s="560" t="s">
        <v>211</v>
      </c>
      <c r="V1268" s="615">
        <f>IFERROR(VLOOKUP($U1268,TABLAS!$A$2:$B$6,2,FALSE),0)</f>
        <v>2</v>
      </c>
      <c r="W1268" s="615" t="str">
        <f>MAX($T1268:$T1274)&amp;V1268</f>
        <v>32</v>
      </c>
      <c r="X1268" s="608" t="str">
        <f>IF(OR(W1268="11",W1268="12",W1268="21",W1268="22",W1268="31"),"BAJO",IF(OR(W1268="13",W1268="23",W1268="32",W1268="41"),"LEVE",IF(OR(W1268="14",W1268="15",W1268="24",W1268="33",W1268="43",W1268="42",W1268="52",W1268="51"),"MODERADO",IF(OR(W1268="25",W1268="34",W1268="35",W1268="44",W1268="45",W1268="53",W1268="54",W1268="55"),"IMPORTANTE"))))</f>
        <v>LEVE</v>
      </c>
      <c r="Y1268" s="367">
        <v>169</v>
      </c>
      <c r="Z1268" s="367"/>
      <c r="AA1268" s="367"/>
      <c r="AB1268" s="367"/>
      <c r="AC1268" s="367"/>
      <c r="AD1268" s="367"/>
      <c r="AE1268" s="367"/>
      <c r="AF1268" s="367"/>
      <c r="AG1268" s="367"/>
      <c r="AH1268" s="367"/>
      <c r="AI1268" s="367"/>
      <c r="AJ1268" s="367"/>
      <c r="AK1268" s="367"/>
      <c r="AL1268" s="367" t="str">
        <f>IFERROR(VLOOKUP(AB1268,CONTROLES!$A$5:$Y$297,2,FALSE),"")</f>
        <v/>
      </c>
      <c r="AM1268" s="367"/>
      <c r="AN1268" s="367"/>
      <c r="AO1268" s="368" t="str">
        <f>IFERROR(VLOOKUP(Y1268,CONTROLES!$A$6:$Y$25,24,FALSE),"")</f>
        <v/>
      </c>
      <c r="AP1268" s="368" t="str">
        <f>IFERROR(VLOOKUP(Z1268,CONTROLES!$A$6:$Y$25,24,FALSE),"")</f>
        <v/>
      </c>
      <c r="AQ1268" s="368" t="str">
        <f>IFERROR(VLOOKUP(AA1268,CONTROLES!$A$6:$Y$25,24,FALSE),"")</f>
        <v/>
      </c>
      <c r="AR1268" s="368" t="str">
        <f>IFERROR(VLOOKUP(AB1268,CONTROLES!$A$6:$Y$25,24,FALSE),"")</f>
        <v/>
      </c>
      <c r="AS1268" s="367" t="str">
        <f>IFERROR(VLOOKUP(Y1268,CONTROLES!$A$6:$Y$25,5,FALSE),"")</f>
        <v/>
      </c>
      <c r="AT1268" s="367" t="str">
        <f>IFERROR(VLOOKUP(Z1268,CONTROLES!$A$6:$Y$25,5,FALSE),"")</f>
        <v/>
      </c>
      <c r="AU1268" s="367" t="str">
        <f>IFERROR(VLOOKUP(AA1268,CONTROLES!$A$6:$Y$25,5,FALSE),"")</f>
        <v/>
      </c>
      <c r="AV1268" s="367" t="str">
        <f>IFERROR(VLOOKUP(AB1268,CONTROLES!$A$6:$Y$25,5,FALSE),"")</f>
        <v/>
      </c>
      <c r="AW1268" s="369">
        <f t="shared" si="343"/>
        <v>0</v>
      </c>
      <c r="AX1268" s="369">
        <f t="shared" si="343"/>
        <v>0</v>
      </c>
      <c r="AY1268" s="610" t="str">
        <f>IF(MAX(AX1268:AX1274)&gt;MAX(BF1268:BF1274),"Consecuencia",IF(MAX(AX1268:AX1274)&gt;MAX(BF1268:BF1274),"Probabilidad",""))</f>
        <v>Consecuencia</v>
      </c>
      <c r="AZ1268" s="611">
        <f>IF(AY1268="Probabilidad",MAX(BF1268:BF1274),MAX(AX1268:AX1274))</f>
        <v>0.78</v>
      </c>
      <c r="BA1268" s="612" t="e" cm="1" vm="1">
        <f t="array" aca="1" ref="BA1268" ca="1">IF(OR(AY1268="Consecuencia",AY1268="Probabilidad"),IF(AZ1268&lt;CONTROLES!$AA$16:$AB$16,IF(AND(AZ1268&gt;=CONTROLES!$AA$15,AZ1268&lt;CONTROLES!$AB$15),CONTROLES!$AC$15,IF(AND(AZ1268&gt;=CONTROLES!$AA$14,AZ1268&lt;CONTROLES!$AB$14),CONTROLES!$AC$14,IF(AND(AZ1268&gt;=CONTROLES!$AA$13,AZ1268&lt;CONTROLES!$AB$13),CONTROLES!$AC$13,IF(AND(AZ1268&gt;=CONTROLES!$AA$12,AZ1268&lt;=CONTROLES!$AB$12),CONTROLES!$AC$12))))),"")</f>
        <v>#VALUE!</v>
      </c>
      <c r="BB1268" s="613" t="s">
        <v>144</v>
      </c>
      <c r="BC1268" s="611">
        <f>VLOOKUP(BB1268,TABLAS!$A$10:$B$14,2,FALSE)</f>
        <v>5</v>
      </c>
      <c r="BD1268" s="621" t="s">
        <v>211</v>
      </c>
      <c r="BE1268" s="608">
        <f>VLOOKUP(BD1268,TABLAS!$A$2:$B$6,2,FALSE)</f>
        <v>2</v>
      </c>
      <c r="BF1268" s="625" t="str">
        <f>BC1268&amp;BE1268</f>
        <v>52</v>
      </c>
      <c r="BG1268" s="626" t="str">
        <f>IF(OR(BF1268="11",BF1268="12",BF1268="21",BF1268="22",BF1268="31"),"BAJO",IF(OR(BF1268="13",BF1268="23",BF1268="32",BF1268="41"),"LEVE",IF(OR(BF1268="14",BF1268="15",BF1268="24",BF1268="33",BF1268="43",BF1268="42",BF1268="52",BF1268="51"),"MODERADO",IF(OR(BF1268="25",BF1268="34",BF1268="35",BF1268="44",BF1268="45",BF1268="53",BF1268="54",BF1268="55"),"IMPORTANTE",""))))</f>
        <v>MODERADO</v>
      </c>
      <c r="BH1268" s="626" t="s">
        <v>148</v>
      </c>
      <c r="BI1268" s="624" t="s">
        <v>189</v>
      </c>
      <c r="BJ1268" s="470" t="str">
        <f>IF(BH1268="SI","NO","SI")</f>
        <v>NO</v>
      </c>
      <c r="BK1268" s="470"/>
      <c r="BL1268" s="49"/>
    </row>
    <row r="1269" spans="1:64" ht="25.5" customHeight="1" x14ac:dyDescent="0.25">
      <c r="A1269" s="558"/>
      <c r="B1269" s="559"/>
      <c r="C1269" s="556"/>
      <c r="D1269" s="470"/>
      <c r="E1269" s="470"/>
      <c r="F1269" s="547"/>
      <c r="G1269" s="547"/>
      <c r="H1269" s="547"/>
      <c r="I1269" s="470"/>
      <c r="J1269" s="364">
        <v>2</v>
      </c>
      <c r="K1269" s="365" t="s">
        <v>1421</v>
      </c>
      <c r="L1269" s="556"/>
      <c r="M1269" s="556"/>
      <c r="N1269" s="594"/>
      <c r="O1269" s="560"/>
      <c r="P1269" s="560"/>
      <c r="Q1269" s="560"/>
      <c r="R1269" s="556"/>
      <c r="S1269" s="366" t="s">
        <v>146</v>
      </c>
      <c r="T1269" s="366">
        <f>IFERROR(VLOOKUP($S1269,TABLAS!$A$10:$B$14,2,FALSE),0)</f>
        <v>3</v>
      </c>
      <c r="U1269" s="560"/>
      <c r="V1269" s="615"/>
      <c r="W1269" s="615"/>
      <c r="X1269" s="608"/>
      <c r="Y1269" s="367">
        <v>50</v>
      </c>
      <c r="Z1269" s="367">
        <v>3</v>
      </c>
      <c r="AA1269" s="367">
        <v>145</v>
      </c>
      <c r="AB1269" s="367"/>
      <c r="AC1269" s="367"/>
      <c r="AD1269" s="367"/>
      <c r="AE1269" s="367"/>
      <c r="AF1269" s="367"/>
      <c r="AG1269" s="367"/>
      <c r="AH1269" s="367"/>
      <c r="AI1269" s="367"/>
      <c r="AJ1269" s="367"/>
      <c r="AK1269" s="367"/>
      <c r="AL1269" s="367" t="str">
        <f>IFERROR(VLOOKUP(AB1269,CONTROLES!$A$5:$Y$297,2,FALSE),"")</f>
        <v/>
      </c>
      <c r="AM1269" s="367"/>
      <c r="AN1269" s="367"/>
      <c r="AO1269" s="368" t="str">
        <f>IFERROR(VLOOKUP(Y1269,CONTROLES!$A$6:$Y$25,24,FALSE),"")</f>
        <v/>
      </c>
      <c r="AP1269" s="368">
        <f>IFERROR(VLOOKUP(Z1269,CONTROLES!$A$6:$Y$25,24,FALSE),"")</f>
        <v>0.78</v>
      </c>
      <c r="AQ1269" s="368" t="str">
        <f>IFERROR(VLOOKUP(AA1269,CONTROLES!$A$6:$Y$25,24,FALSE),"")</f>
        <v/>
      </c>
      <c r="AR1269" s="368" t="str">
        <f>IFERROR(VLOOKUP(AB1269,CONTROLES!$A$6:$Y$25,24,FALSE),"")</f>
        <v/>
      </c>
      <c r="AS1269" s="367" t="str">
        <f>IFERROR(VLOOKUP(Y1269,CONTROLES!$A$6:$Y$25,5,FALSE),"")</f>
        <v/>
      </c>
      <c r="AT1269" s="367" t="str">
        <f>IFERROR(VLOOKUP(Z1269,CONTROLES!$A$6:$Y$25,5,FALSE),"")</f>
        <v>Probabilidad</v>
      </c>
      <c r="AU1269" s="367" t="str">
        <f>IFERROR(VLOOKUP(AA1269,CONTROLES!$A$6:$Y$25,5,FALSE),"")</f>
        <v/>
      </c>
      <c r="AV1269" s="367" t="str">
        <f>IFERROR(VLOOKUP(AB1269,CONTROLES!$A$6:$Y$25,5,FALSE),"")</f>
        <v/>
      </c>
      <c r="AW1269" s="369">
        <f t="shared" si="343"/>
        <v>0.78</v>
      </c>
      <c r="AX1269" s="369">
        <f t="shared" si="343"/>
        <v>0.78</v>
      </c>
      <c r="AY1269" s="610"/>
      <c r="AZ1269" s="611"/>
      <c r="BA1269" s="612"/>
      <c r="BB1269" s="613"/>
      <c r="BC1269" s="611"/>
      <c r="BD1269" s="621"/>
      <c r="BE1269" s="608"/>
      <c r="BF1269" s="625"/>
      <c r="BG1269" s="626"/>
      <c r="BH1269" s="626"/>
      <c r="BI1269" s="624"/>
      <c r="BJ1269" s="470"/>
      <c r="BK1269" s="470"/>
      <c r="BL1269" s="49"/>
    </row>
    <row r="1270" spans="1:64" ht="14.25" customHeight="1" x14ac:dyDescent="0.25">
      <c r="A1270" s="558"/>
      <c r="B1270" s="559"/>
      <c r="C1270" s="556"/>
      <c r="D1270" s="470"/>
      <c r="E1270" s="470"/>
      <c r="F1270" s="547"/>
      <c r="G1270" s="547"/>
      <c r="H1270" s="547"/>
      <c r="I1270" s="470"/>
      <c r="J1270" s="364"/>
      <c r="K1270" s="365"/>
      <c r="L1270" s="556"/>
      <c r="M1270" s="556"/>
      <c r="N1270" s="594"/>
      <c r="O1270" s="560"/>
      <c r="P1270" s="560"/>
      <c r="Q1270" s="560"/>
      <c r="R1270" s="556"/>
      <c r="S1270" s="366"/>
      <c r="T1270" s="366">
        <f>IFERROR(VLOOKUP($S1270,TABLAS!$A$10:$B$14,2,FALSE),0)</f>
        <v>0</v>
      </c>
      <c r="U1270" s="560"/>
      <c r="V1270" s="615"/>
      <c r="W1270" s="615"/>
      <c r="X1270" s="608"/>
      <c r="Y1270" s="367"/>
      <c r="Z1270" s="367"/>
      <c r="AA1270" s="367"/>
      <c r="AB1270" s="367"/>
      <c r="AC1270" s="367"/>
      <c r="AD1270" s="367"/>
      <c r="AE1270" s="367"/>
      <c r="AF1270" s="367"/>
      <c r="AG1270" s="367"/>
      <c r="AH1270" s="367"/>
      <c r="AI1270" s="367"/>
      <c r="AJ1270" s="367"/>
      <c r="AK1270" s="367"/>
      <c r="AL1270" s="367" t="str">
        <f>IFERROR(VLOOKUP(AB1270,CONTROLES!$A$5:$Y$297,2,FALSE),"")</f>
        <v/>
      </c>
      <c r="AM1270" s="367"/>
      <c r="AN1270" s="367"/>
      <c r="AO1270" s="368" t="str">
        <f>IFERROR(VLOOKUP(Y1270,CONTROLES!$A$6:$Y$25,24,FALSE),"")</f>
        <v/>
      </c>
      <c r="AP1270" s="368" t="str">
        <f>IFERROR(VLOOKUP(Z1270,CONTROLES!$A$6:$Y$25,24,FALSE),"")</f>
        <v/>
      </c>
      <c r="AQ1270" s="368" t="str">
        <f>IFERROR(VLOOKUP(AA1270,CONTROLES!$A$6:$Y$25,24,FALSE),"")</f>
        <v/>
      </c>
      <c r="AR1270" s="368" t="str">
        <f>IFERROR(VLOOKUP(AB1270,CONTROLES!$A$6:$Y$25,24,FALSE),"")</f>
        <v/>
      </c>
      <c r="AS1270" s="367" t="str">
        <f>IFERROR(VLOOKUP(Y1270,CONTROLES!$A$6:$Y$25,5,FALSE),"")</f>
        <v/>
      </c>
      <c r="AT1270" s="367" t="str">
        <f>IFERROR(VLOOKUP(Z1270,CONTROLES!$A$6:$Y$25,5,FALSE),"")</f>
        <v/>
      </c>
      <c r="AU1270" s="367" t="str">
        <f>IFERROR(VLOOKUP(AA1270,CONTROLES!$A$6:$Y$25,5,FALSE),"")</f>
        <v/>
      </c>
      <c r="AV1270" s="367" t="str">
        <f>IFERROR(VLOOKUP(AB1270,CONTROLES!$A$6:$Y$25,5,FALSE),"")</f>
        <v/>
      </c>
      <c r="AW1270" s="369">
        <f t="shared" si="343"/>
        <v>0</v>
      </c>
      <c r="AX1270" s="369">
        <f t="shared" si="343"/>
        <v>0</v>
      </c>
      <c r="AY1270" s="610"/>
      <c r="AZ1270" s="611"/>
      <c r="BA1270" s="612"/>
      <c r="BB1270" s="613"/>
      <c r="BC1270" s="611"/>
      <c r="BD1270" s="621"/>
      <c r="BE1270" s="608"/>
      <c r="BF1270" s="625"/>
      <c r="BG1270" s="626"/>
      <c r="BH1270" s="626"/>
      <c r="BI1270" s="624"/>
      <c r="BJ1270" s="470"/>
      <c r="BK1270" s="470"/>
      <c r="BL1270" s="49"/>
    </row>
    <row r="1271" spans="1:64" ht="14.25" customHeight="1" x14ac:dyDescent="0.25">
      <c r="A1271" s="558"/>
      <c r="B1271" s="559"/>
      <c r="C1271" s="556"/>
      <c r="D1271" s="470"/>
      <c r="E1271" s="470"/>
      <c r="F1271" s="547"/>
      <c r="G1271" s="547"/>
      <c r="H1271" s="547"/>
      <c r="I1271" s="470"/>
      <c r="J1271" s="364"/>
      <c r="K1271" s="365"/>
      <c r="L1271" s="556"/>
      <c r="M1271" s="556"/>
      <c r="N1271" s="594"/>
      <c r="O1271" s="560"/>
      <c r="P1271" s="560"/>
      <c r="Q1271" s="560"/>
      <c r="R1271" s="556"/>
      <c r="S1271" s="366"/>
      <c r="T1271" s="366">
        <f>IFERROR(VLOOKUP($S1271,TABLAS!$A$10:$B$14,2,FALSE),0)</f>
        <v>0</v>
      </c>
      <c r="U1271" s="560"/>
      <c r="V1271" s="615"/>
      <c r="W1271" s="615"/>
      <c r="X1271" s="608"/>
      <c r="Y1271" s="367"/>
      <c r="Z1271" s="367"/>
      <c r="AA1271" s="367"/>
      <c r="AB1271" s="367"/>
      <c r="AC1271" s="367"/>
      <c r="AD1271" s="367"/>
      <c r="AE1271" s="367"/>
      <c r="AF1271" s="367"/>
      <c r="AG1271" s="367"/>
      <c r="AH1271" s="367"/>
      <c r="AI1271" s="367"/>
      <c r="AJ1271" s="367"/>
      <c r="AK1271" s="367"/>
      <c r="AL1271" s="367" t="str">
        <f>IFERROR(VLOOKUP(AB1271,CONTROLES!$A$5:$Y$297,2,FALSE),"")</f>
        <v/>
      </c>
      <c r="AM1271" s="367"/>
      <c r="AN1271" s="367"/>
      <c r="AO1271" s="368" t="str">
        <f>IFERROR(VLOOKUP(Y1271,CONTROLES!$A$6:$Y$25,24,FALSE),"")</f>
        <v/>
      </c>
      <c r="AP1271" s="368" t="str">
        <f>IFERROR(VLOOKUP(Z1271,CONTROLES!$A$6:$Y$25,24,FALSE),"")</f>
        <v/>
      </c>
      <c r="AQ1271" s="368" t="str">
        <f>IFERROR(VLOOKUP(AA1271,CONTROLES!$A$6:$Y$25,24,FALSE),"")</f>
        <v/>
      </c>
      <c r="AR1271" s="368" t="str">
        <f>IFERROR(VLOOKUP(AB1271,CONTROLES!$A$6:$Y$25,24,FALSE),"")</f>
        <v/>
      </c>
      <c r="AS1271" s="367" t="str">
        <f>IFERROR(VLOOKUP(Y1271,CONTROLES!$A$6:$Y$25,5,FALSE),"")</f>
        <v/>
      </c>
      <c r="AT1271" s="367" t="str">
        <f>IFERROR(VLOOKUP(Z1271,CONTROLES!$A$6:$Y$25,5,FALSE),"")</f>
        <v/>
      </c>
      <c r="AU1271" s="367" t="str">
        <f>IFERROR(VLOOKUP(AA1271,CONTROLES!$A$6:$Y$25,5,FALSE),"")</f>
        <v/>
      </c>
      <c r="AV1271" s="367" t="str">
        <f>IFERROR(VLOOKUP(AB1271,CONTROLES!$A$6:$Y$25,5,FALSE),"")</f>
        <v/>
      </c>
      <c r="AW1271" s="369">
        <f t="shared" si="343"/>
        <v>0</v>
      </c>
      <c r="AX1271" s="369">
        <f t="shared" si="343"/>
        <v>0</v>
      </c>
      <c r="AY1271" s="610"/>
      <c r="AZ1271" s="611"/>
      <c r="BA1271" s="612"/>
      <c r="BB1271" s="613"/>
      <c r="BC1271" s="611"/>
      <c r="BD1271" s="621"/>
      <c r="BE1271" s="608"/>
      <c r="BF1271" s="625"/>
      <c r="BG1271" s="626"/>
      <c r="BH1271" s="626"/>
      <c r="BI1271" s="624"/>
      <c r="BJ1271" s="470"/>
      <c r="BK1271" s="470"/>
      <c r="BL1271" s="49"/>
    </row>
    <row r="1272" spans="1:64" ht="14.25" customHeight="1" x14ac:dyDescent="0.25">
      <c r="A1272" s="558"/>
      <c r="B1272" s="559"/>
      <c r="C1272" s="556"/>
      <c r="D1272" s="470"/>
      <c r="E1272" s="470"/>
      <c r="F1272" s="547"/>
      <c r="G1272" s="547"/>
      <c r="H1272" s="547"/>
      <c r="I1272" s="470"/>
      <c r="J1272" s="364"/>
      <c r="K1272" s="365"/>
      <c r="L1272" s="556"/>
      <c r="M1272" s="556"/>
      <c r="N1272" s="594"/>
      <c r="O1272" s="560"/>
      <c r="P1272" s="560"/>
      <c r="Q1272" s="560"/>
      <c r="R1272" s="556"/>
      <c r="S1272" s="366"/>
      <c r="T1272" s="366">
        <f>IFERROR(VLOOKUP($S1272,TABLAS!$A$10:$B$14,2,FALSE),0)</f>
        <v>0</v>
      </c>
      <c r="U1272" s="560"/>
      <c r="V1272" s="615"/>
      <c r="W1272" s="615"/>
      <c r="X1272" s="608"/>
      <c r="Y1272" s="367"/>
      <c r="Z1272" s="367"/>
      <c r="AA1272" s="367"/>
      <c r="AB1272" s="367"/>
      <c r="AC1272" s="367"/>
      <c r="AD1272" s="367"/>
      <c r="AE1272" s="367"/>
      <c r="AF1272" s="367"/>
      <c r="AG1272" s="367"/>
      <c r="AH1272" s="367"/>
      <c r="AI1272" s="367"/>
      <c r="AJ1272" s="367"/>
      <c r="AK1272" s="367"/>
      <c r="AL1272" s="367" t="str">
        <f>IFERROR(VLOOKUP(AB1272,CONTROLES!$A$5:$Y$297,2,FALSE),"")</f>
        <v/>
      </c>
      <c r="AM1272" s="367"/>
      <c r="AN1272" s="367"/>
      <c r="AO1272" s="368" t="str">
        <f>IFERROR(VLOOKUP(Y1272,CONTROLES!$A$6:$Y$25,24,FALSE),"")</f>
        <v/>
      </c>
      <c r="AP1272" s="368" t="str">
        <f>IFERROR(VLOOKUP(Z1272,CONTROLES!$A$6:$Y$25,24,FALSE),"")</f>
        <v/>
      </c>
      <c r="AQ1272" s="368" t="str">
        <f>IFERROR(VLOOKUP(AA1272,CONTROLES!$A$6:$Y$25,24,FALSE),"")</f>
        <v/>
      </c>
      <c r="AR1272" s="368" t="str">
        <f>IFERROR(VLOOKUP(AB1272,CONTROLES!$A$6:$Y$25,24,FALSE),"")</f>
        <v/>
      </c>
      <c r="AS1272" s="367" t="str">
        <f>IFERROR(VLOOKUP(Y1272,CONTROLES!$A$6:$Y$25,5,FALSE),"")</f>
        <v/>
      </c>
      <c r="AT1272" s="367" t="str">
        <f>IFERROR(VLOOKUP(Z1272,CONTROLES!$A$6:$Y$25,5,FALSE),"")</f>
        <v/>
      </c>
      <c r="AU1272" s="367" t="str">
        <f>IFERROR(VLOOKUP(AA1272,CONTROLES!$A$6:$Y$25,5,FALSE),"")</f>
        <v/>
      </c>
      <c r="AV1272" s="367" t="str">
        <f>IFERROR(VLOOKUP(AB1272,CONTROLES!$A$6:$Y$25,5,FALSE),"")</f>
        <v/>
      </c>
      <c r="AW1272" s="369">
        <f t="shared" si="343"/>
        <v>0</v>
      </c>
      <c r="AX1272" s="369">
        <f t="shared" si="343"/>
        <v>0</v>
      </c>
      <c r="AY1272" s="610"/>
      <c r="AZ1272" s="611"/>
      <c r="BA1272" s="612"/>
      <c r="BB1272" s="613"/>
      <c r="BC1272" s="611"/>
      <c r="BD1272" s="621"/>
      <c r="BE1272" s="608"/>
      <c r="BF1272" s="625"/>
      <c r="BG1272" s="626"/>
      <c r="BH1272" s="626"/>
      <c r="BI1272" s="624"/>
      <c r="BJ1272" s="470"/>
      <c r="BK1272" s="470"/>
      <c r="BL1272" s="49"/>
    </row>
    <row r="1273" spans="1:64" ht="14.25" customHeight="1" x14ac:dyDescent="0.25">
      <c r="A1273" s="558"/>
      <c r="B1273" s="559"/>
      <c r="C1273" s="556"/>
      <c r="D1273" s="470"/>
      <c r="E1273" s="470"/>
      <c r="F1273" s="547"/>
      <c r="G1273" s="547"/>
      <c r="H1273" s="547"/>
      <c r="I1273" s="470"/>
      <c r="J1273" s="364"/>
      <c r="K1273" s="365"/>
      <c r="L1273" s="556"/>
      <c r="M1273" s="556"/>
      <c r="N1273" s="594"/>
      <c r="O1273" s="560"/>
      <c r="P1273" s="560"/>
      <c r="Q1273" s="560"/>
      <c r="R1273" s="556"/>
      <c r="S1273" s="366"/>
      <c r="T1273" s="366">
        <f>IFERROR(VLOOKUP($S1273,TABLAS!$A$10:$B$14,2,FALSE),0)</f>
        <v>0</v>
      </c>
      <c r="U1273" s="560"/>
      <c r="V1273" s="615"/>
      <c r="W1273" s="615"/>
      <c r="X1273" s="608"/>
      <c r="Y1273" s="367"/>
      <c r="Z1273" s="367"/>
      <c r="AA1273" s="367"/>
      <c r="AB1273" s="367"/>
      <c r="AC1273" s="367"/>
      <c r="AD1273" s="367"/>
      <c r="AE1273" s="367"/>
      <c r="AF1273" s="367"/>
      <c r="AG1273" s="367"/>
      <c r="AH1273" s="367"/>
      <c r="AI1273" s="367"/>
      <c r="AJ1273" s="367"/>
      <c r="AK1273" s="367"/>
      <c r="AL1273" s="367" t="str">
        <f>IFERROR(VLOOKUP(AB1273,CONTROLES!$A$5:$Y$297,2,FALSE),"")</f>
        <v/>
      </c>
      <c r="AM1273" s="367"/>
      <c r="AN1273" s="367"/>
      <c r="AO1273" s="368" t="str">
        <f>IFERROR(VLOOKUP(Y1273,CONTROLES!$A$6:$Y$25,24,FALSE),"")</f>
        <v/>
      </c>
      <c r="AP1273" s="368" t="str">
        <f>IFERROR(VLOOKUP(Z1273,CONTROLES!$A$6:$Y$25,24,FALSE),"")</f>
        <v/>
      </c>
      <c r="AQ1273" s="368" t="str">
        <f>IFERROR(VLOOKUP(AA1273,CONTROLES!$A$6:$Y$25,24,FALSE),"")</f>
        <v/>
      </c>
      <c r="AR1273" s="368" t="str">
        <f>IFERROR(VLOOKUP(AB1273,CONTROLES!$A$6:$Y$25,24,FALSE),"")</f>
        <v/>
      </c>
      <c r="AS1273" s="367" t="str">
        <f>IFERROR(VLOOKUP(Y1273,CONTROLES!$A$6:$Y$25,5,FALSE),"")</f>
        <v/>
      </c>
      <c r="AT1273" s="367" t="str">
        <f>IFERROR(VLOOKUP(Z1273,CONTROLES!$A$6:$Y$25,5,FALSE),"")</f>
        <v/>
      </c>
      <c r="AU1273" s="367" t="str">
        <f>IFERROR(VLOOKUP(AA1273,CONTROLES!$A$6:$Y$25,5,FALSE),"")</f>
        <v/>
      </c>
      <c r="AV1273" s="367" t="str">
        <f>IFERROR(VLOOKUP(AB1273,CONTROLES!$A$6:$Y$25,5,FALSE),"")</f>
        <v/>
      </c>
      <c r="AW1273" s="369">
        <f t="shared" si="343"/>
        <v>0</v>
      </c>
      <c r="AX1273" s="369">
        <f t="shared" si="343"/>
        <v>0</v>
      </c>
      <c r="AY1273" s="610"/>
      <c r="AZ1273" s="611"/>
      <c r="BA1273" s="612"/>
      <c r="BB1273" s="613"/>
      <c r="BC1273" s="611"/>
      <c r="BD1273" s="621"/>
      <c r="BE1273" s="608"/>
      <c r="BF1273" s="625"/>
      <c r="BG1273" s="626"/>
      <c r="BH1273" s="626"/>
      <c r="BI1273" s="624"/>
      <c r="BJ1273" s="470"/>
      <c r="BK1273" s="470"/>
      <c r="BL1273" s="49"/>
    </row>
    <row r="1274" spans="1:64" ht="14.25" customHeight="1" x14ac:dyDescent="0.25">
      <c r="A1274" s="558"/>
      <c r="B1274" s="559"/>
      <c r="C1274" s="556"/>
      <c r="D1274" s="470"/>
      <c r="E1274" s="470"/>
      <c r="F1274" s="547"/>
      <c r="G1274" s="547"/>
      <c r="H1274" s="547"/>
      <c r="I1274" s="470"/>
      <c r="J1274" s="364"/>
      <c r="K1274" s="365"/>
      <c r="L1274" s="556"/>
      <c r="M1274" s="556"/>
      <c r="N1274" s="594"/>
      <c r="O1274" s="560"/>
      <c r="P1274" s="560"/>
      <c r="Q1274" s="560"/>
      <c r="R1274" s="556"/>
      <c r="S1274" s="366"/>
      <c r="T1274" s="366">
        <f>IFERROR(VLOOKUP($S1274,TABLAS!$A$10:$B$14,2,FALSE),0)</f>
        <v>0</v>
      </c>
      <c r="U1274" s="560"/>
      <c r="V1274" s="615"/>
      <c r="W1274" s="615"/>
      <c r="X1274" s="608"/>
      <c r="Y1274" s="367"/>
      <c r="Z1274" s="367"/>
      <c r="AA1274" s="367"/>
      <c r="AB1274" s="367"/>
      <c r="AC1274" s="367"/>
      <c r="AD1274" s="367"/>
      <c r="AE1274" s="367"/>
      <c r="AF1274" s="367"/>
      <c r="AG1274" s="367"/>
      <c r="AH1274" s="367"/>
      <c r="AI1274" s="367"/>
      <c r="AJ1274" s="367"/>
      <c r="AK1274" s="367"/>
      <c r="AL1274" s="367" t="str">
        <f>IFERROR(VLOOKUP(AB1274,CONTROLES!$A$5:$Y$297,2,FALSE),"")</f>
        <v/>
      </c>
      <c r="AM1274" s="367"/>
      <c r="AN1274" s="367"/>
      <c r="AO1274" s="368" t="str">
        <f>IFERROR(VLOOKUP(Y1274,CONTROLES!$A$6:$Y$25,24,FALSE),"")</f>
        <v/>
      </c>
      <c r="AP1274" s="368" t="str">
        <f>IFERROR(VLOOKUP(Z1274,CONTROLES!$A$6:$Y$25,24,FALSE),"")</f>
        <v/>
      </c>
      <c r="AQ1274" s="368" t="str">
        <f>IFERROR(VLOOKUP(AA1274,CONTROLES!$A$6:$Y$25,24,FALSE),"")</f>
        <v/>
      </c>
      <c r="AR1274" s="368" t="str">
        <f>IFERROR(VLOOKUP(AB1274,CONTROLES!$A$6:$Y$25,24,FALSE),"")</f>
        <v/>
      </c>
      <c r="AS1274" s="367" t="str">
        <f>IFERROR(VLOOKUP(Y1274,CONTROLES!$A$6:$Y$25,5,FALSE),"")</f>
        <v/>
      </c>
      <c r="AT1274" s="367" t="str">
        <f>IFERROR(VLOOKUP(Z1274,CONTROLES!$A$6:$Y$25,5,FALSE),"")</f>
        <v/>
      </c>
      <c r="AU1274" s="367" t="str">
        <f>IFERROR(VLOOKUP(AA1274,CONTROLES!$A$6:$Y$25,5,FALSE),"")</f>
        <v/>
      </c>
      <c r="AV1274" s="367" t="str">
        <f>IFERROR(VLOOKUP(AB1274,CONTROLES!$A$6:$Y$25,5,FALSE),"")</f>
        <v/>
      </c>
      <c r="AW1274" s="369">
        <f t="shared" si="343"/>
        <v>0</v>
      </c>
      <c r="AX1274" s="369">
        <f t="shared" si="343"/>
        <v>0</v>
      </c>
      <c r="AY1274" s="610"/>
      <c r="AZ1274" s="611"/>
      <c r="BA1274" s="612"/>
      <c r="BB1274" s="613"/>
      <c r="BC1274" s="611"/>
      <c r="BD1274" s="621"/>
      <c r="BE1274" s="608"/>
      <c r="BF1274" s="625"/>
      <c r="BG1274" s="626"/>
      <c r="BH1274" s="626"/>
      <c r="BI1274" s="624"/>
      <c r="BJ1274" s="470"/>
      <c r="BK1274" s="470"/>
      <c r="BL1274" s="49"/>
    </row>
    <row r="1275" spans="1:64" ht="14.25" customHeight="1" x14ac:dyDescent="0.25">
      <c r="A1275" s="558">
        <f>A1268+1</f>
        <v>181</v>
      </c>
      <c r="B1275" s="559" t="s">
        <v>1422</v>
      </c>
      <c r="C1275" s="556" t="s">
        <v>1309</v>
      </c>
      <c r="D1275" s="470" t="s">
        <v>1423</v>
      </c>
      <c r="E1275" s="470" t="s">
        <v>1424</v>
      </c>
      <c r="F1275" s="547" t="s">
        <v>132</v>
      </c>
      <c r="G1275" s="547" t="s">
        <v>133</v>
      </c>
      <c r="H1275" s="547" t="s">
        <v>134</v>
      </c>
      <c r="I1275" s="470" t="s">
        <v>1425</v>
      </c>
      <c r="J1275" s="364">
        <v>1</v>
      </c>
      <c r="K1275" s="365" t="s">
        <v>1426</v>
      </c>
      <c r="L1275" s="556" t="s">
        <v>1427</v>
      </c>
      <c r="M1275" s="556" t="s">
        <v>160</v>
      </c>
      <c r="N1275" s="594" t="s">
        <v>226</v>
      </c>
      <c r="O1275" s="560" t="s">
        <v>715</v>
      </c>
      <c r="P1275" s="560" t="s">
        <v>1428</v>
      </c>
      <c r="Q1275" s="560" t="s">
        <v>1393</v>
      </c>
      <c r="R1275" s="556" t="s">
        <v>297</v>
      </c>
      <c r="S1275" s="366" t="s">
        <v>169</v>
      </c>
      <c r="T1275" s="366">
        <f>IFERROR(VLOOKUP($S1275,TABLAS!$A$10:$B$14,2,FALSE),0)</f>
        <v>4</v>
      </c>
      <c r="U1275" s="560" t="s">
        <v>145</v>
      </c>
      <c r="V1275" s="615">
        <f>IFERROR(VLOOKUP($U1275,TABLAS!$A$2:$B$6,2,FALSE),0)</f>
        <v>3</v>
      </c>
      <c r="W1275" s="615" t="str">
        <f>MAX($T1275:$T1281)&amp;V1275</f>
        <v>43</v>
      </c>
      <c r="X1275" s="608" t="str">
        <f>IF(OR(W1275="11",W1275="12",W1275="21",W1275="22",W1275="31"),"BAJO",IF(OR(W1275="13",W1275="23",W1275="32",W1275="41"),"LEVE",IF(OR(W1275="14",W1275="15",W1275="24",W1275="33",W1275="43",W1275="42",W1275="52",W1275="51"),"MODERADO",IF(OR(W1275="25",W1275="34",W1275="35",W1275="44",W1275="45",W1275="53",W1275="54",W1275="55"),"IMPORTANTE"))))</f>
        <v>MODERADO</v>
      </c>
      <c r="Y1275" s="367">
        <v>169</v>
      </c>
      <c r="Z1275" s="367"/>
      <c r="AA1275" s="367"/>
      <c r="AB1275" s="367"/>
      <c r="AC1275" s="367"/>
      <c r="AD1275" s="367"/>
      <c r="AE1275" s="367"/>
      <c r="AF1275" s="367"/>
      <c r="AG1275" s="367"/>
      <c r="AH1275" s="367"/>
      <c r="AI1275" s="367"/>
      <c r="AJ1275" s="367"/>
      <c r="AK1275" s="367"/>
      <c r="AL1275" s="367" t="str">
        <f>IFERROR(VLOOKUP(AB1275,CONTROLES!$A$5:$Y$297,2,FALSE),"")</f>
        <v/>
      </c>
      <c r="AM1275" s="367"/>
      <c r="AN1275" s="367"/>
      <c r="AO1275" s="368" t="str">
        <f>IFERROR(VLOOKUP(Y1275,CONTROLES!$A$6:$Y$25,24,FALSE),"")</f>
        <v/>
      </c>
      <c r="AP1275" s="368" t="str">
        <f>IFERROR(VLOOKUP(Z1275,CONTROLES!$A$6:$Y$25,24,FALSE),"")</f>
        <v/>
      </c>
      <c r="AQ1275" s="368" t="str">
        <f>IFERROR(VLOOKUP(AA1275,CONTROLES!$A$6:$Y$25,24,FALSE),"")</f>
        <v/>
      </c>
      <c r="AR1275" s="368" t="str">
        <f>IFERROR(VLOOKUP(AB1275,CONTROLES!$A$6:$Y$25,24,FALSE),"")</f>
        <v/>
      </c>
      <c r="AS1275" s="367" t="str">
        <f>IFERROR(VLOOKUP(Y1275,CONTROLES!$A$6:$Y$25,5,FALSE),"")</f>
        <v/>
      </c>
      <c r="AT1275" s="367" t="str">
        <f>IFERROR(VLOOKUP(Z1275,CONTROLES!$A$6:$Y$25,5,FALSE),"")</f>
        <v/>
      </c>
      <c r="AU1275" s="367" t="str">
        <f>IFERROR(VLOOKUP(AA1275,CONTROLES!$A$6:$Y$25,5,FALSE),"")</f>
        <v/>
      </c>
      <c r="AV1275" s="367" t="str">
        <f>IFERROR(VLOOKUP(AB1275,CONTROLES!$A$6:$Y$25,5,FALSE),"")</f>
        <v/>
      </c>
      <c r="AW1275" s="369">
        <f t="shared" si="343"/>
        <v>0</v>
      </c>
      <c r="AX1275" s="369">
        <f t="shared" si="343"/>
        <v>0</v>
      </c>
      <c r="AY1275" s="610" t="str">
        <f>IF(MAX(AX1275:AX1281)&gt;MAX(BF1275:BF1281),"Consecuencia",IF(MAX(AX1275:AX1281)&gt;MAX(BF1275:BF1281),"Probabilidad",""))</f>
        <v/>
      </c>
      <c r="AZ1275" s="611">
        <f>IF(AY1275="Probabilidad",MAX(BF1275:BF1281),MAX(AX1275:AX1281))</f>
        <v>0</v>
      </c>
      <c r="BA1275" s="612" t="str" cm="1">
        <f t="array" ref="BA1275">IF(OR(AY1275="Consecuencia",AY1275="Probabilidad"),IF(AZ1275&lt;CONTROLES!$AA$16:$AB$16,IF(AND(AZ1275&gt;=CONTROLES!$AA$15,AZ1275&lt;CONTROLES!$AB$15),CONTROLES!$AC$15,IF(AND(AZ1275&gt;=CONTROLES!$AA$14,AZ1275&lt;CONTROLES!$AB$14),CONTROLES!$AC$14,IF(AND(AZ1275&gt;=CONTROLES!$AA$13,AZ1275&lt;CONTROLES!$AB$13),CONTROLES!$AC$13,IF(AND(AZ1275&gt;=CONTROLES!$AA$12,AZ1275&lt;=CONTROLES!$AB$12),CONTROLES!$AC$12))))),"")</f>
        <v/>
      </c>
      <c r="BB1275" s="613" t="s">
        <v>144</v>
      </c>
      <c r="BC1275" s="611">
        <f>VLOOKUP(BB1275,TABLAS!$A$10:$B$14,2,FALSE)</f>
        <v>5</v>
      </c>
      <c r="BD1275" s="621" t="s">
        <v>211</v>
      </c>
      <c r="BE1275" s="608">
        <f>VLOOKUP(BD1275,TABLAS!$A$2:$B$6,2,FALSE)</f>
        <v>2</v>
      </c>
      <c r="BF1275" s="625" t="str">
        <f>BC1275&amp;BE1275</f>
        <v>52</v>
      </c>
      <c r="BG1275" s="626" t="str">
        <f>IF(OR(BF1275="11",BF1275="12",BF1275="21",BF1275="22",BF1275="31"),"BAJO",IF(OR(BF1275="13",BF1275="23",BF1275="32",BF1275="41"),"LEVE",IF(OR(BF1275="14",BF1275="15",BF1275="24",BF1275="33",BF1275="43",BF1275="42",BF1275="52",BF1275="51"),"MODERADO",IF(OR(BF1275="25",BF1275="34",BF1275="35",BF1275="44",BF1275="45",BF1275="53",BF1275="54",BF1275="55"),"IMPORTANTE",""))))</f>
        <v>MODERADO</v>
      </c>
      <c r="BH1275" s="626" t="s">
        <v>148</v>
      </c>
      <c r="BI1275" s="624" t="s">
        <v>189</v>
      </c>
      <c r="BJ1275" s="470" t="str">
        <f>IF(BH1275="SI","NO","SI")</f>
        <v>NO</v>
      </c>
      <c r="BK1275" s="470"/>
      <c r="BL1275" s="49"/>
    </row>
    <row r="1276" spans="1:64" ht="25.5" customHeight="1" x14ac:dyDescent="0.25">
      <c r="A1276" s="558"/>
      <c r="B1276" s="559"/>
      <c r="C1276" s="556"/>
      <c r="D1276" s="470"/>
      <c r="E1276" s="470"/>
      <c r="F1276" s="547"/>
      <c r="G1276" s="547"/>
      <c r="H1276" s="547"/>
      <c r="I1276" s="470"/>
      <c r="J1276" s="364">
        <v>2</v>
      </c>
      <c r="K1276" s="365" t="s">
        <v>1429</v>
      </c>
      <c r="L1276" s="556"/>
      <c r="M1276" s="556"/>
      <c r="N1276" s="594"/>
      <c r="O1276" s="560"/>
      <c r="P1276" s="560"/>
      <c r="Q1276" s="560"/>
      <c r="R1276" s="556"/>
      <c r="S1276" s="366" t="s">
        <v>169</v>
      </c>
      <c r="T1276" s="366">
        <f>IFERROR(VLOOKUP($S1276,TABLAS!$A$10:$B$14,2,FALSE),0)</f>
        <v>4</v>
      </c>
      <c r="U1276" s="560"/>
      <c r="V1276" s="615"/>
      <c r="W1276" s="615"/>
      <c r="X1276" s="608"/>
      <c r="Y1276" s="367">
        <v>3</v>
      </c>
      <c r="Z1276" s="367"/>
      <c r="AA1276" s="367"/>
      <c r="AB1276" s="367"/>
      <c r="AC1276" s="367"/>
      <c r="AD1276" s="367"/>
      <c r="AE1276" s="367"/>
      <c r="AF1276" s="367"/>
      <c r="AG1276" s="367"/>
      <c r="AH1276" s="367"/>
      <c r="AI1276" s="367"/>
      <c r="AJ1276" s="367"/>
      <c r="AK1276" s="367"/>
      <c r="AL1276" s="367" t="str">
        <f>IFERROR(VLOOKUP(AB1276,CONTROLES!$A$5:$Y$297,2,FALSE),"")</f>
        <v/>
      </c>
      <c r="AM1276" s="367"/>
      <c r="AN1276" s="367"/>
      <c r="AO1276" s="368">
        <f>IFERROR(VLOOKUP(Y1276,CONTROLES!$A$6:$Y$25,24,FALSE),"")</f>
        <v>0.78</v>
      </c>
      <c r="AP1276" s="368" t="str">
        <f>IFERROR(VLOOKUP(Z1276,CONTROLES!$A$6:$Y$25,24,FALSE),"")</f>
        <v/>
      </c>
      <c r="AQ1276" s="368" t="str">
        <f>IFERROR(VLOOKUP(AA1276,CONTROLES!$A$6:$Y$25,24,FALSE),"")</f>
        <v/>
      </c>
      <c r="AR1276" s="368" t="str">
        <f>IFERROR(VLOOKUP(AB1276,CONTROLES!$A$6:$Y$25,24,FALSE),"")</f>
        <v/>
      </c>
      <c r="AS1276" s="367" t="str">
        <f>IFERROR(VLOOKUP(Y1276,CONTROLES!$A$6:$Y$25,5,FALSE),"")</f>
        <v>Probabilidad</v>
      </c>
      <c r="AT1276" s="367" t="str">
        <f>IFERROR(VLOOKUP(Z1276,CONTROLES!$A$6:$Y$25,5,FALSE),"")</f>
        <v/>
      </c>
      <c r="AU1276" s="367" t="str">
        <f>IFERROR(VLOOKUP(AA1276,CONTROLES!$A$6:$Y$25,5,FALSE),"")</f>
        <v/>
      </c>
      <c r="AV1276" s="367" t="str">
        <f>IFERROR(VLOOKUP(AB1276,CONTROLES!$A$6:$Y$25,5,FALSE),"")</f>
        <v/>
      </c>
      <c r="AW1276" s="369">
        <f t="shared" si="343"/>
        <v>0.78</v>
      </c>
      <c r="AX1276" s="369">
        <f t="shared" si="343"/>
        <v>0</v>
      </c>
      <c r="AY1276" s="610"/>
      <c r="AZ1276" s="611"/>
      <c r="BA1276" s="612"/>
      <c r="BB1276" s="613"/>
      <c r="BC1276" s="611"/>
      <c r="BD1276" s="621"/>
      <c r="BE1276" s="608"/>
      <c r="BF1276" s="625"/>
      <c r="BG1276" s="626"/>
      <c r="BH1276" s="626"/>
      <c r="BI1276" s="624"/>
      <c r="BJ1276" s="470"/>
      <c r="BK1276" s="470"/>
      <c r="BL1276" s="49"/>
    </row>
    <row r="1277" spans="1:64" ht="14.25" customHeight="1" x14ac:dyDescent="0.25">
      <c r="A1277" s="558"/>
      <c r="B1277" s="559"/>
      <c r="C1277" s="556"/>
      <c r="D1277" s="470"/>
      <c r="E1277" s="470"/>
      <c r="F1277" s="547"/>
      <c r="G1277" s="547"/>
      <c r="H1277" s="547"/>
      <c r="I1277" s="470"/>
      <c r="J1277" s="364"/>
      <c r="K1277" s="365"/>
      <c r="L1277" s="556"/>
      <c r="M1277" s="556"/>
      <c r="N1277" s="594"/>
      <c r="O1277" s="560"/>
      <c r="P1277" s="560"/>
      <c r="Q1277" s="560"/>
      <c r="R1277" s="556"/>
      <c r="S1277" s="366"/>
      <c r="T1277" s="366">
        <f>IFERROR(VLOOKUP($S1277,TABLAS!$A$10:$B$14,2,FALSE),0)</f>
        <v>0</v>
      </c>
      <c r="U1277" s="560"/>
      <c r="V1277" s="615"/>
      <c r="W1277" s="615"/>
      <c r="X1277" s="608"/>
      <c r="Y1277" s="367"/>
      <c r="Z1277" s="367"/>
      <c r="AA1277" s="367"/>
      <c r="AB1277" s="367"/>
      <c r="AC1277" s="367"/>
      <c r="AD1277" s="367"/>
      <c r="AE1277" s="367"/>
      <c r="AF1277" s="367"/>
      <c r="AG1277" s="367"/>
      <c r="AH1277" s="367"/>
      <c r="AI1277" s="367"/>
      <c r="AJ1277" s="367"/>
      <c r="AK1277" s="367"/>
      <c r="AL1277" s="367" t="str">
        <f>IFERROR(VLOOKUP(AB1277,CONTROLES!$A$5:$Y$297,2,FALSE),"")</f>
        <v/>
      </c>
      <c r="AM1277" s="367"/>
      <c r="AN1277" s="367"/>
      <c r="AO1277" s="368" t="str">
        <f>IFERROR(VLOOKUP(Y1277,CONTROLES!$A$6:$Y$25,24,FALSE),"")</f>
        <v/>
      </c>
      <c r="AP1277" s="368" t="str">
        <f>IFERROR(VLOOKUP(Z1277,CONTROLES!$A$6:$Y$25,24,FALSE),"")</f>
        <v/>
      </c>
      <c r="AQ1277" s="368" t="str">
        <f>IFERROR(VLOOKUP(AA1277,CONTROLES!$A$6:$Y$25,24,FALSE),"")</f>
        <v/>
      </c>
      <c r="AR1277" s="368" t="str">
        <f>IFERROR(VLOOKUP(AB1277,CONTROLES!$A$6:$Y$25,24,FALSE),"")</f>
        <v/>
      </c>
      <c r="AS1277" s="367" t="str">
        <f>IFERROR(VLOOKUP(Y1277,CONTROLES!$A$6:$Y$25,5,FALSE),"")</f>
        <v/>
      </c>
      <c r="AT1277" s="367" t="str">
        <f>IFERROR(VLOOKUP(Z1277,CONTROLES!$A$6:$Y$25,5,FALSE),"")</f>
        <v/>
      </c>
      <c r="AU1277" s="367" t="str">
        <f>IFERROR(VLOOKUP(AA1277,CONTROLES!$A$6:$Y$25,5,FALSE),"")</f>
        <v/>
      </c>
      <c r="AV1277" s="367" t="str">
        <f>IFERROR(VLOOKUP(AB1277,CONTROLES!$A$6:$Y$25,5,FALSE),"")</f>
        <v/>
      </c>
      <c r="AW1277" s="369">
        <f t="shared" si="343"/>
        <v>0</v>
      </c>
      <c r="AX1277" s="369">
        <f t="shared" si="343"/>
        <v>0</v>
      </c>
      <c r="AY1277" s="610"/>
      <c r="AZ1277" s="611"/>
      <c r="BA1277" s="612"/>
      <c r="BB1277" s="613"/>
      <c r="BC1277" s="611"/>
      <c r="BD1277" s="621"/>
      <c r="BE1277" s="608"/>
      <c r="BF1277" s="625"/>
      <c r="BG1277" s="626"/>
      <c r="BH1277" s="626"/>
      <c r="BI1277" s="624"/>
      <c r="BJ1277" s="470"/>
      <c r="BK1277" s="470"/>
      <c r="BL1277" s="49"/>
    </row>
    <row r="1278" spans="1:64" ht="14.25" customHeight="1" x14ac:dyDescent="0.25">
      <c r="A1278" s="558"/>
      <c r="B1278" s="559"/>
      <c r="C1278" s="556"/>
      <c r="D1278" s="470"/>
      <c r="E1278" s="470"/>
      <c r="F1278" s="547"/>
      <c r="G1278" s="547"/>
      <c r="H1278" s="547"/>
      <c r="I1278" s="470"/>
      <c r="J1278" s="364"/>
      <c r="K1278" s="365"/>
      <c r="L1278" s="556"/>
      <c r="M1278" s="556"/>
      <c r="N1278" s="594"/>
      <c r="O1278" s="560"/>
      <c r="P1278" s="560"/>
      <c r="Q1278" s="560"/>
      <c r="R1278" s="556"/>
      <c r="S1278" s="366"/>
      <c r="T1278" s="366">
        <f>IFERROR(VLOOKUP($S1278,TABLAS!$A$10:$B$14,2,FALSE),0)</f>
        <v>0</v>
      </c>
      <c r="U1278" s="560"/>
      <c r="V1278" s="615"/>
      <c r="W1278" s="615"/>
      <c r="X1278" s="608"/>
      <c r="Y1278" s="367"/>
      <c r="Z1278" s="367"/>
      <c r="AA1278" s="367"/>
      <c r="AB1278" s="367"/>
      <c r="AC1278" s="367"/>
      <c r="AD1278" s="367"/>
      <c r="AE1278" s="367"/>
      <c r="AF1278" s="367"/>
      <c r="AG1278" s="367"/>
      <c r="AH1278" s="367"/>
      <c r="AI1278" s="367"/>
      <c r="AJ1278" s="367"/>
      <c r="AK1278" s="367"/>
      <c r="AL1278" s="367" t="str">
        <f>IFERROR(VLOOKUP(AB1278,CONTROLES!$A$5:$Y$297,2,FALSE),"")</f>
        <v/>
      </c>
      <c r="AM1278" s="367"/>
      <c r="AN1278" s="367"/>
      <c r="AO1278" s="368" t="str">
        <f>IFERROR(VLOOKUP(Y1278,CONTROLES!$A$6:$Y$25,24,FALSE),"")</f>
        <v/>
      </c>
      <c r="AP1278" s="368" t="str">
        <f>IFERROR(VLOOKUP(Z1278,CONTROLES!$A$6:$Y$25,24,FALSE),"")</f>
        <v/>
      </c>
      <c r="AQ1278" s="368" t="str">
        <f>IFERROR(VLOOKUP(AA1278,CONTROLES!$A$6:$Y$25,24,FALSE),"")</f>
        <v/>
      </c>
      <c r="AR1278" s="368" t="str">
        <f>IFERROR(VLOOKUP(AB1278,CONTROLES!$A$6:$Y$25,24,FALSE),"")</f>
        <v/>
      </c>
      <c r="AS1278" s="367" t="str">
        <f>IFERROR(VLOOKUP(Y1278,CONTROLES!$A$6:$Y$25,5,FALSE),"")</f>
        <v/>
      </c>
      <c r="AT1278" s="367" t="str">
        <f>IFERROR(VLOOKUP(Z1278,CONTROLES!$A$6:$Y$25,5,FALSE),"")</f>
        <v/>
      </c>
      <c r="AU1278" s="367" t="str">
        <f>IFERROR(VLOOKUP(AA1278,CONTROLES!$A$6:$Y$25,5,FALSE),"")</f>
        <v/>
      </c>
      <c r="AV1278" s="367" t="str">
        <f>IFERROR(VLOOKUP(AB1278,CONTROLES!$A$6:$Y$25,5,FALSE),"")</f>
        <v/>
      </c>
      <c r="AW1278" s="369">
        <f t="shared" si="343"/>
        <v>0</v>
      </c>
      <c r="AX1278" s="369">
        <f t="shared" si="343"/>
        <v>0</v>
      </c>
      <c r="AY1278" s="610"/>
      <c r="AZ1278" s="611"/>
      <c r="BA1278" s="612"/>
      <c r="BB1278" s="613"/>
      <c r="BC1278" s="611"/>
      <c r="BD1278" s="621"/>
      <c r="BE1278" s="608"/>
      <c r="BF1278" s="625"/>
      <c r="BG1278" s="626"/>
      <c r="BH1278" s="626"/>
      <c r="BI1278" s="624"/>
      <c r="BJ1278" s="470"/>
      <c r="BK1278" s="470"/>
      <c r="BL1278" s="49"/>
    </row>
    <row r="1279" spans="1:64" ht="14.25" customHeight="1" x14ac:dyDescent="0.25">
      <c r="A1279" s="558"/>
      <c r="B1279" s="559"/>
      <c r="C1279" s="556"/>
      <c r="D1279" s="470"/>
      <c r="E1279" s="470"/>
      <c r="F1279" s="547"/>
      <c r="G1279" s="547"/>
      <c r="H1279" s="547"/>
      <c r="I1279" s="470"/>
      <c r="J1279" s="364"/>
      <c r="K1279" s="365"/>
      <c r="L1279" s="556"/>
      <c r="M1279" s="556"/>
      <c r="N1279" s="594"/>
      <c r="O1279" s="560"/>
      <c r="P1279" s="560"/>
      <c r="Q1279" s="560"/>
      <c r="R1279" s="556"/>
      <c r="S1279" s="366"/>
      <c r="T1279" s="366">
        <f>IFERROR(VLOOKUP($S1279,TABLAS!$A$10:$B$14,2,FALSE),0)</f>
        <v>0</v>
      </c>
      <c r="U1279" s="560"/>
      <c r="V1279" s="615"/>
      <c r="W1279" s="615"/>
      <c r="X1279" s="608"/>
      <c r="Y1279" s="367"/>
      <c r="Z1279" s="367"/>
      <c r="AA1279" s="367"/>
      <c r="AB1279" s="367"/>
      <c r="AC1279" s="367"/>
      <c r="AD1279" s="367"/>
      <c r="AE1279" s="367"/>
      <c r="AF1279" s="367"/>
      <c r="AG1279" s="367"/>
      <c r="AH1279" s="367"/>
      <c r="AI1279" s="367"/>
      <c r="AJ1279" s="367"/>
      <c r="AK1279" s="367"/>
      <c r="AL1279" s="367" t="str">
        <f>IFERROR(VLOOKUP(AB1279,CONTROLES!$A$5:$Y$297,2,FALSE),"")</f>
        <v/>
      </c>
      <c r="AM1279" s="367"/>
      <c r="AN1279" s="367"/>
      <c r="AO1279" s="368" t="str">
        <f>IFERROR(VLOOKUP(Y1279,CONTROLES!$A$6:$Y$25,24,FALSE),"")</f>
        <v/>
      </c>
      <c r="AP1279" s="368" t="str">
        <f>IFERROR(VLOOKUP(Z1279,CONTROLES!$A$6:$Y$25,24,FALSE),"")</f>
        <v/>
      </c>
      <c r="AQ1279" s="368" t="str">
        <f>IFERROR(VLOOKUP(AA1279,CONTROLES!$A$6:$Y$25,24,FALSE),"")</f>
        <v/>
      </c>
      <c r="AR1279" s="368" t="str">
        <f>IFERROR(VLOOKUP(AB1279,CONTROLES!$A$6:$Y$25,24,FALSE),"")</f>
        <v/>
      </c>
      <c r="AS1279" s="367" t="str">
        <f>IFERROR(VLOOKUP(Y1279,CONTROLES!$A$6:$Y$25,5,FALSE),"")</f>
        <v/>
      </c>
      <c r="AT1279" s="367" t="str">
        <f>IFERROR(VLOOKUP(Z1279,CONTROLES!$A$6:$Y$25,5,FALSE),"")</f>
        <v/>
      </c>
      <c r="AU1279" s="367" t="str">
        <f>IFERROR(VLOOKUP(AA1279,CONTROLES!$A$6:$Y$25,5,FALSE),"")</f>
        <v/>
      </c>
      <c r="AV1279" s="367" t="str">
        <f>IFERROR(VLOOKUP(AB1279,CONTROLES!$A$6:$Y$25,5,FALSE),"")</f>
        <v/>
      </c>
      <c r="AW1279" s="369">
        <f t="shared" si="343"/>
        <v>0</v>
      </c>
      <c r="AX1279" s="369">
        <f t="shared" si="343"/>
        <v>0</v>
      </c>
      <c r="AY1279" s="610"/>
      <c r="AZ1279" s="611"/>
      <c r="BA1279" s="612"/>
      <c r="BB1279" s="613"/>
      <c r="BC1279" s="611"/>
      <c r="BD1279" s="621"/>
      <c r="BE1279" s="608"/>
      <c r="BF1279" s="625"/>
      <c r="BG1279" s="626"/>
      <c r="BH1279" s="626"/>
      <c r="BI1279" s="624"/>
      <c r="BJ1279" s="470"/>
      <c r="BK1279" s="470"/>
      <c r="BL1279" s="49"/>
    </row>
    <row r="1280" spans="1:64" ht="14.25" customHeight="1" x14ac:dyDescent="0.25">
      <c r="A1280" s="558"/>
      <c r="B1280" s="559"/>
      <c r="C1280" s="556"/>
      <c r="D1280" s="470"/>
      <c r="E1280" s="470"/>
      <c r="F1280" s="547"/>
      <c r="G1280" s="547"/>
      <c r="H1280" s="547"/>
      <c r="I1280" s="470"/>
      <c r="J1280" s="364"/>
      <c r="K1280" s="365"/>
      <c r="L1280" s="556"/>
      <c r="M1280" s="556"/>
      <c r="N1280" s="594"/>
      <c r="O1280" s="560"/>
      <c r="P1280" s="560"/>
      <c r="Q1280" s="560"/>
      <c r="R1280" s="556"/>
      <c r="S1280" s="366"/>
      <c r="T1280" s="366">
        <f>IFERROR(VLOOKUP($S1280,TABLAS!$A$10:$B$14,2,FALSE),0)</f>
        <v>0</v>
      </c>
      <c r="U1280" s="560"/>
      <c r="V1280" s="615"/>
      <c r="W1280" s="615"/>
      <c r="X1280" s="608"/>
      <c r="Y1280" s="367"/>
      <c r="Z1280" s="367"/>
      <c r="AA1280" s="367"/>
      <c r="AB1280" s="367"/>
      <c r="AC1280" s="367"/>
      <c r="AD1280" s="367"/>
      <c r="AE1280" s="367"/>
      <c r="AF1280" s="367"/>
      <c r="AG1280" s="367"/>
      <c r="AH1280" s="367"/>
      <c r="AI1280" s="367"/>
      <c r="AJ1280" s="367"/>
      <c r="AK1280" s="367"/>
      <c r="AL1280" s="367" t="str">
        <f>IFERROR(VLOOKUP(AB1280,CONTROLES!$A$5:$Y$297,2,FALSE),"")</f>
        <v/>
      </c>
      <c r="AM1280" s="367"/>
      <c r="AN1280" s="367"/>
      <c r="AO1280" s="368" t="str">
        <f>IFERROR(VLOOKUP(Y1280,CONTROLES!$A$6:$Y$25,24,FALSE),"")</f>
        <v/>
      </c>
      <c r="AP1280" s="368" t="str">
        <f>IFERROR(VLOOKUP(Z1280,CONTROLES!$A$6:$Y$25,24,FALSE),"")</f>
        <v/>
      </c>
      <c r="AQ1280" s="368" t="str">
        <f>IFERROR(VLOOKUP(AA1280,CONTROLES!$A$6:$Y$25,24,FALSE),"")</f>
        <v/>
      </c>
      <c r="AR1280" s="368" t="str">
        <f>IFERROR(VLOOKUP(AB1280,CONTROLES!$A$6:$Y$25,24,FALSE),"")</f>
        <v/>
      </c>
      <c r="AS1280" s="367" t="str">
        <f>IFERROR(VLOOKUP(Y1280,CONTROLES!$A$6:$Y$25,5,FALSE),"")</f>
        <v/>
      </c>
      <c r="AT1280" s="367" t="str">
        <f>IFERROR(VLOOKUP(Z1280,CONTROLES!$A$6:$Y$25,5,FALSE),"")</f>
        <v/>
      </c>
      <c r="AU1280" s="367" t="str">
        <f>IFERROR(VLOOKUP(AA1280,CONTROLES!$A$6:$Y$25,5,FALSE),"")</f>
        <v/>
      </c>
      <c r="AV1280" s="367" t="str">
        <f>IFERROR(VLOOKUP(AB1280,CONTROLES!$A$6:$Y$25,5,FALSE),"")</f>
        <v/>
      </c>
      <c r="AW1280" s="369">
        <f t="shared" si="343"/>
        <v>0</v>
      </c>
      <c r="AX1280" s="369">
        <f t="shared" si="343"/>
        <v>0</v>
      </c>
      <c r="AY1280" s="610"/>
      <c r="AZ1280" s="611"/>
      <c r="BA1280" s="612"/>
      <c r="BB1280" s="613"/>
      <c r="BC1280" s="611"/>
      <c r="BD1280" s="621"/>
      <c r="BE1280" s="608"/>
      <c r="BF1280" s="625"/>
      <c r="BG1280" s="626"/>
      <c r="BH1280" s="626"/>
      <c r="BI1280" s="624"/>
      <c r="BJ1280" s="470"/>
      <c r="BK1280" s="470"/>
      <c r="BL1280" s="49"/>
    </row>
    <row r="1281" spans="1:64" ht="14.25" customHeight="1" x14ac:dyDescent="0.25">
      <c r="A1281" s="558"/>
      <c r="B1281" s="559"/>
      <c r="C1281" s="556"/>
      <c r="D1281" s="470"/>
      <c r="E1281" s="470"/>
      <c r="F1281" s="547"/>
      <c r="G1281" s="547"/>
      <c r="H1281" s="547"/>
      <c r="I1281" s="470"/>
      <c r="J1281" s="364"/>
      <c r="K1281" s="365"/>
      <c r="L1281" s="556"/>
      <c r="M1281" s="556"/>
      <c r="N1281" s="594"/>
      <c r="O1281" s="560"/>
      <c r="P1281" s="560"/>
      <c r="Q1281" s="560"/>
      <c r="R1281" s="556"/>
      <c r="S1281" s="366"/>
      <c r="T1281" s="366">
        <f>IFERROR(VLOOKUP($S1281,TABLAS!$A$10:$B$14,2,FALSE),0)</f>
        <v>0</v>
      </c>
      <c r="U1281" s="560"/>
      <c r="V1281" s="615"/>
      <c r="W1281" s="615"/>
      <c r="X1281" s="608"/>
      <c r="Y1281" s="367"/>
      <c r="Z1281" s="367"/>
      <c r="AA1281" s="367"/>
      <c r="AB1281" s="367"/>
      <c r="AC1281" s="367"/>
      <c r="AD1281" s="367"/>
      <c r="AE1281" s="367"/>
      <c r="AF1281" s="367"/>
      <c r="AG1281" s="367"/>
      <c r="AH1281" s="367"/>
      <c r="AI1281" s="367"/>
      <c r="AJ1281" s="367"/>
      <c r="AK1281" s="367"/>
      <c r="AL1281" s="367" t="str">
        <f>IFERROR(VLOOKUP(AB1281,CONTROLES!$A$5:$Y$297,2,FALSE),"")</f>
        <v/>
      </c>
      <c r="AM1281" s="367"/>
      <c r="AN1281" s="367"/>
      <c r="AO1281" s="368" t="str">
        <f>IFERROR(VLOOKUP(Y1281,CONTROLES!$A$6:$Y$25,24,FALSE),"")</f>
        <v/>
      </c>
      <c r="AP1281" s="368" t="str">
        <f>IFERROR(VLOOKUP(Z1281,CONTROLES!$A$6:$Y$25,24,FALSE),"")</f>
        <v/>
      </c>
      <c r="AQ1281" s="368" t="str">
        <f>IFERROR(VLOOKUP(AA1281,CONTROLES!$A$6:$Y$25,24,FALSE),"")</f>
        <v/>
      </c>
      <c r="AR1281" s="368" t="str">
        <f>IFERROR(VLOOKUP(AB1281,CONTROLES!$A$6:$Y$25,24,FALSE),"")</f>
        <v/>
      </c>
      <c r="AS1281" s="367" t="str">
        <f>IFERROR(VLOOKUP(Y1281,CONTROLES!$A$6:$Y$25,5,FALSE),"")</f>
        <v/>
      </c>
      <c r="AT1281" s="367" t="str">
        <f>IFERROR(VLOOKUP(Z1281,CONTROLES!$A$6:$Y$25,5,FALSE),"")</f>
        <v/>
      </c>
      <c r="AU1281" s="367" t="str">
        <f>IFERROR(VLOOKUP(AA1281,CONTROLES!$A$6:$Y$25,5,FALSE),"")</f>
        <v/>
      </c>
      <c r="AV1281" s="367" t="str">
        <f>IFERROR(VLOOKUP(AB1281,CONTROLES!$A$6:$Y$25,5,FALSE),"")</f>
        <v/>
      </c>
      <c r="AW1281" s="369">
        <f t="shared" si="343"/>
        <v>0</v>
      </c>
      <c r="AX1281" s="369">
        <f t="shared" si="343"/>
        <v>0</v>
      </c>
      <c r="AY1281" s="610"/>
      <c r="AZ1281" s="611"/>
      <c r="BA1281" s="612"/>
      <c r="BB1281" s="613"/>
      <c r="BC1281" s="611"/>
      <c r="BD1281" s="621"/>
      <c r="BE1281" s="608"/>
      <c r="BF1281" s="625"/>
      <c r="BG1281" s="626"/>
      <c r="BH1281" s="626"/>
      <c r="BI1281" s="624"/>
      <c r="BJ1281" s="470"/>
      <c r="BK1281" s="470"/>
      <c r="BL1281" s="49"/>
    </row>
    <row r="1282" spans="1:64" ht="14.25" customHeight="1" x14ac:dyDescent="0.25">
      <c r="A1282" s="558">
        <f>A1275+1</f>
        <v>182</v>
      </c>
      <c r="B1282" s="559" t="s">
        <v>1430</v>
      </c>
      <c r="C1282" s="556" t="s">
        <v>1309</v>
      </c>
      <c r="D1282" s="470" t="s">
        <v>1431</v>
      </c>
      <c r="E1282" s="470" t="s">
        <v>1432</v>
      </c>
      <c r="F1282" s="547" t="s">
        <v>132</v>
      </c>
      <c r="G1282" s="547" t="s">
        <v>681</v>
      </c>
      <c r="H1282" s="547" t="s">
        <v>134</v>
      </c>
      <c r="I1282" s="470" t="s">
        <v>1433</v>
      </c>
      <c r="J1282" s="364">
        <v>1</v>
      </c>
      <c r="K1282" s="365" t="s">
        <v>1434</v>
      </c>
      <c r="L1282" s="556" t="s">
        <v>1435</v>
      </c>
      <c r="M1282" s="556" t="s">
        <v>218</v>
      </c>
      <c r="N1282" s="594" t="s">
        <v>219</v>
      </c>
      <c r="O1282" s="560" t="s">
        <v>220</v>
      </c>
      <c r="P1282" s="560" t="s">
        <v>1428</v>
      </c>
      <c r="Q1282" s="560" t="s">
        <v>1393</v>
      </c>
      <c r="R1282" s="556" t="s">
        <v>210</v>
      </c>
      <c r="S1282" s="366" t="s">
        <v>146</v>
      </c>
      <c r="T1282" s="366">
        <f>IFERROR(VLOOKUP($S1282,TABLAS!$A$10:$B$14,2,FALSE),0)</f>
        <v>3</v>
      </c>
      <c r="U1282" s="560" t="s">
        <v>145</v>
      </c>
      <c r="V1282" s="615">
        <f>IFERROR(VLOOKUP($U1282,TABLAS!$A$2:$B$6,2,FALSE),0)</f>
        <v>3</v>
      </c>
      <c r="W1282" s="615" t="str">
        <f>MAX($T1282:$T1288)&amp;V1282</f>
        <v>33</v>
      </c>
      <c r="X1282" s="608" t="str">
        <f>IF(OR(W1282="11",W1282="12",W1282="21",W1282="22",W1282="31"),"BAJO",IF(OR(W1282="13",W1282="23",W1282="32",W1282="41"),"LEVE",IF(OR(W1282="14",W1282="15",W1282="24",W1282="33",W1282="43",W1282="42",W1282="52",W1282="51"),"MODERADO",IF(OR(W1282="25",W1282="34",W1282="35",W1282="44",W1282="45",W1282="53",W1282="54",W1282="55"),"IMPORTANTE"))))</f>
        <v>MODERADO</v>
      </c>
      <c r="Y1282" s="367">
        <v>130</v>
      </c>
      <c r="Z1282" s="367"/>
      <c r="AA1282" s="367"/>
      <c r="AB1282" s="367"/>
      <c r="AC1282" s="367"/>
      <c r="AD1282" s="367"/>
      <c r="AE1282" s="367"/>
      <c r="AF1282" s="367"/>
      <c r="AG1282" s="367"/>
      <c r="AH1282" s="367"/>
      <c r="AI1282" s="367"/>
      <c r="AJ1282" s="367"/>
      <c r="AK1282" s="367"/>
      <c r="AL1282" s="367" t="str">
        <f>IFERROR(VLOOKUP(AB1282,CONTROLES!$A$5:$Y$297,2,FALSE),"")</f>
        <v/>
      </c>
      <c r="AM1282" s="367"/>
      <c r="AN1282" s="367"/>
      <c r="AO1282" s="368" t="str">
        <f>IFERROR(VLOOKUP(Y1282,CONTROLES!$A$6:$Y$25,24,FALSE),"")</f>
        <v/>
      </c>
      <c r="AP1282" s="368" t="str">
        <f>IFERROR(VLOOKUP(Z1282,CONTROLES!$A$6:$Y$25,24,FALSE),"")</f>
        <v/>
      </c>
      <c r="AQ1282" s="368" t="str">
        <f>IFERROR(VLOOKUP(AA1282,CONTROLES!$A$6:$Y$25,24,FALSE),"")</f>
        <v/>
      </c>
      <c r="AR1282" s="368" t="str">
        <f>IFERROR(VLOOKUP(AB1282,CONTROLES!$A$6:$Y$25,24,FALSE),"")</f>
        <v/>
      </c>
      <c r="AS1282" s="367" t="str">
        <f>IFERROR(VLOOKUP(Y1282,CONTROLES!$A$6:$Y$25,5,FALSE),"")</f>
        <v/>
      </c>
      <c r="AT1282" s="367" t="str">
        <f>IFERROR(VLOOKUP(Z1282,CONTROLES!$A$6:$Y$25,5,FALSE),"")</f>
        <v/>
      </c>
      <c r="AU1282" s="367" t="str">
        <f>IFERROR(VLOOKUP(AA1282,CONTROLES!$A$6:$Y$25,5,FALSE),"")</f>
        <v/>
      </c>
      <c r="AV1282" s="367" t="str">
        <f>IFERROR(VLOOKUP(AB1282,CONTROLES!$A$6:$Y$25,5,FALSE),"")</f>
        <v/>
      </c>
      <c r="AW1282" s="369">
        <f t="shared" si="343"/>
        <v>0</v>
      </c>
      <c r="AX1282" s="369">
        <f t="shared" si="343"/>
        <v>0</v>
      </c>
      <c r="AY1282" s="610" t="str">
        <f>IF(MAX(AX1282:AX1288)&gt;MAX(BF1282:BF1288),"Consecuencia",IF(MAX(AX1282:AX1288)&gt;MAX(BF1282:BF1288),"Probabilidad",""))</f>
        <v/>
      </c>
      <c r="AZ1282" s="611">
        <f>IF(AY1282="Probabilidad",MAX(BF1282:BF1288),MAX(AX1282:AX1288))</f>
        <v>0</v>
      </c>
      <c r="BA1282" s="612" t="str" cm="1">
        <f t="array" ref="BA1282">IF(OR(AY1282="Consecuencia",AY1282="Probabilidad"),IF(AZ1282&lt;CONTROLES!$AA$16:$AB$16,IF(AND(AZ1282&gt;=CONTROLES!$AA$15,AZ1282&lt;CONTROLES!$AB$15),CONTROLES!$AC$15,IF(AND(AZ1282&gt;=CONTROLES!$AA$14,AZ1282&lt;CONTROLES!$AB$14),CONTROLES!$AC$14,IF(AND(AZ1282&gt;=CONTROLES!$AA$13,AZ1282&lt;CONTROLES!$AB$13),CONTROLES!$AC$13,IF(AND(AZ1282&gt;=CONTROLES!$AA$12,AZ1282&lt;=CONTROLES!$AB$12),CONTROLES!$AC$12))))),"")</f>
        <v/>
      </c>
      <c r="BB1282" s="613" t="s">
        <v>144</v>
      </c>
      <c r="BC1282" s="611">
        <f>VLOOKUP(BB1282,TABLAS!$A$10:$B$14,2,FALSE)</f>
        <v>5</v>
      </c>
      <c r="BD1282" s="621" t="s">
        <v>211</v>
      </c>
      <c r="BE1282" s="608">
        <f>VLOOKUP(BD1282,TABLAS!$A$2:$B$6,2,FALSE)</f>
        <v>2</v>
      </c>
      <c r="BF1282" s="625" t="str">
        <f>BC1282&amp;BE1282</f>
        <v>52</v>
      </c>
      <c r="BG1282" s="626" t="str">
        <f>IF(OR(BF1282="11",BF1282="12",BF1282="21",BF1282="22",BF1282="31"),"BAJO",IF(OR(BF1282="13",BF1282="23",BF1282="32",BF1282="41"),"LEVE",IF(OR(BF1282="14",BF1282="15",BF1282="24",BF1282="33",BF1282="43",BF1282="42",BF1282="52",BF1282="51"),"MODERADO",IF(OR(BF1282="25",BF1282="34",BF1282="35",BF1282="44",BF1282="45",BF1282="53",BF1282="54",BF1282="55"),"IMPORTANTE",""))))</f>
        <v>MODERADO</v>
      </c>
      <c r="BH1282" s="626" t="s">
        <v>148</v>
      </c>
      <c r="BI1282" s="624" t="s">
        <v>189</v>
      </c>
      <c r="BJ1282" s="470" t="str">
        <f>IF(BH1282="SI","NO","SI")</f>
        <v>NO</v>
      </c>
      <c r="BK1282" s="470"/>
      <c r="BL1282" s="49"/>
    </row>
    <row r="1283" spans="1:64" ht="25.5" customHeight="1" x14ac:dyDescent="0.25">
      <c r="A1283" s="558"/>
      <c r="B1283" s="559"/>
      <c r="C1283" s="556"/>
      <c r="D1283" s="470"/>
      <c r="E1283" s="470"/>
      <c r="F1283" s="547"/>
      <c r="G1283" s="547"/>
      <c r="H1283" s="547"/>
      <c r="I1283" s="470"/>
      <c r="J1283" s="364">
        <v>2</v>
      </c>
      <c r="K1283" s="365" t="s">
        <v>1436</v>
      </c>
      <c r="L1283" s="556"/>
      <c r="M1283" s="556"/>
      <c r="N1283" s="594"/>
      <c r="O1283" s="560"/>
      <c r="P1283" s="560"/>
      <c r="Q1283" s="560"/>
      <c r="R1283" s="556"/>
      <c r="S1283" s="366" t="s">
        <v>146</v>
      </c>
      <c r="T1283" s="366">
        <f>IFERROR(VLOOKUP($S1283,TABLAS!$A$10:$B$14,2,FALSE),0)</f>
        <v>3</v>
      </c>
      <c r="U1283" s="560"/>
      <c r="V1283" s="615"/>
      <c r="W1283" s="615"/>
      <c r="X1283" s="608"/>
      <c r="Y1283" s="367">
        <v>3</v>
      </c>
      <c r="Z1283" s="367">
        <v>86</v>
      </c>
      <c r="AA1283" s="367"/>
      <c r="AB1283" s="367"/>
      <c r="AC1283" s="367"/>
      <c r="AD1283" s="367"/>
      <c r="AE1283" s="367"/>
      <c r="AF1283" s="367"/>
      <c r="AG1283" s="367"/>
      <c r="AH1283" s="367"/>
      <c r="AI1283" s="367"/>
      <c r="AJ1283" s="367"/>
      <c r="AK1283" s="367"/>
      <c r="AL1283" s="367" t="str">
        <f>IFERROR(VLOOKUP(AB1283,CONTROLES!$A$5:$Y$297,2,FALSE),"")</f>
        <v/>
      </c>
      <c r="AM1283" s="367"/>
      <c r="AN1283" s="367"/>
      <c r="AO1283" s="368">
        <f>IFERROR(VLOOKUP(Y1283,CONTROLES!$A$6:$Y$25,24,FALSE),"")</f>
        <v>0.78</v>
      </c>
      <c r="AP1283" s="368" t="str">
        <f>IFERROR(VLOOKUP(Z1283,CONTROLES!$A$6:$Y$25,24,FALSE),"")</f>
        <v/>
      </c>
      <c r="AQ1283" s="368" t="str">
        <f>IFERROR(VLOOKUP(AA1283,CONTROLES!$A$6:$Y$25,24,FALSE),"")</f>
        <v/>
      </c>
      <c r="AR1283" s="368" t="str">
        <f>IFERROR(VLOOKUP(AB1283,CONTROLES!$A$6:$Y$25,24,FALSE),"")</f>
        <v/>
      </c>
      <c r="AS1283" s="367" t="str">
        <f>IFERROR(VLOOKUP(Y1283,CONTROLES!$A$6:$Y$25,5,FALSE),"")</f>
        <v>Probabilidad</v>
      </c>
      <c r="AT1283" s="367" t="str">
        <f>IFERROR(VLOOKUP(Z1283,CONTROLES!$A$6:$Y$25,5,FALSE),"")</f>
        <v/>
      </c>
      <c r="AU1283" s="367" t="str">
        <f>IFERROR(VLOOKUP(AA1283,CONTROLES!$A$6:$Y$25,5,FALSE),"")</f>
        <v/>
      </c>
      <c r="AV1283" s="367" t="str">
        <f>IFERROR(VLOOKUP(AB1283,CONTROLES!$A$6:$Y$25,5,FALSE),"")</f>
        <v/>
      </c>
      <c r="AW1283" s="369">
        <f t="shared" si="343"/>
        <v>0.78</v>
      </c>
      <c r="AX1283" s="369">
        <f t="shared" si="343"/>
        <v>0</v>
      </c>
      <c r="AY1283" s="610"/>
      <c r="AZ1283" s="611"/>
      <c r="BA1283" s="612"/>
      <c r="BB1283" s="613"/>
      <c r="BC1283" s="611"/>
      <c r="BD1283" s="621"/>
      <c r="BE1283" s="608"/>
      <c r="BF1283" s="625"/>
      <c r="BG1283" s="626"/>
      <c r="BH1283" s="626"/>
      <c r="BI1283" s="624"/>
      <c r="BJ1283" s="470"/>
      <c r="BK1283" s="470"/>
      <c r="BL1283" s="49"/>
    </row>
    <row r="1284" spans="1:64" ht="14.25" customHeight="1" x14ac:dyDescent="0.25">
      <c r="A1284" s="558"/>
      <c r="B1284" s="559"/>
      <c r="C1284" s="556"/>
      <c r="D1284" s="470"/>
      <c r="E1284" s="470"/>
      <c r="F1284" s="547"/>
      <c r="G1284" s="547"/>
      <c r="H1284" s="547"/>
      <c r="I1284" s="470"/>
      <c r="J1284" s="364"/>
      <c r="K1284" s="365"/>
      <c r="L1284" s="556"/>
      <c r="M1284" s="556"/>
      <c r="N1284" s="594"/>
      <c r="O1284" s="560"/>
      <c r="P1284" s="560"/>
      <c r="Q1284" s="560"/>
      <c r="R1284" s="556"/>
      <c r="S1284" s="366"/>
      <c r="T1284" s="366">
        <f>IFERROR(VLOOKUP($S1284,TABLAS!$A$10:$B$14,2,FALSE),0)</f>
        <v>0</v>
      </c>
      <c r="U1284" s="560"/>
      <c r="V1284" s="615"/>
      <c r="W1284" s="615"/>
      <c r="X1284" s="608"/>
      <c r="Y1284" s="367"/>
      <c r="Z1284" s="367"/>
      <c r="AA1284" s="367"/>
      <c r="AB1284" s="367"/>
      <c r="AC1284" s="367"/>
      <c r="AD1284" s="367"/>
      <c r="AE1284" s="367"/>
      <c r="AF1284" s="367"/>
      <c r="AG1284" s="367"/>
      <c r="AH1284" s="367"/>
      <c r="AI1284" s="367"/>
      <c r="AJ1284" s="367"/>
      <c r="AK1284" s="367"/>
      <c r="AL1284" s="367" t="str">
        <f>IFERROR(VLOOKUP(AB1284,CONTROLES!$A$5:$Y$297,2,FALSE),"")</f>
        <v/>
      </c>
      <c r="AM1284" s="367"/>
      <c r="AN1284" s="367"/>
      <c r="AO1284" s="368" t="str">
        <f>IFERROR(VLOOKUP(Y1284,CONTROLES!$A$6:$Y$25,24,FALSE),"")</f>
        <v/>
      </c>
      <c r="AP1284" s="368" t="str">
        <f>IFERROR(VLOOKUP(Z1284,CONTROLES!$A$6:$Y$25,24,FALSE),"")</f>
        <v/>
      </c>
      <c r="AQ1284" s="368" t="str">
        <f>IFERROR(VLOOKUP(AA1284,CONTROLES!$A$6:$Y$25,24,FALSE),"")</f>
        <v/>
      </c>
      <c r="AR1284" s="368" t="str">
        <f>IFERROR(VLOOKUP(AB1284,CONTROLES!$A$6:$Y$25,24,FALSE),"")</f>
        <v/>
      </c>
      <c r="AS1284" s="367" t="str">
        <f>IFERROR(VLOOKUP(Y1284,CONTROLES!$A$6:$Y$25,5,FALSE),"")</f>
        <v/>
      </c>
      <c r="AT1284" s="367" t="str">
        <f>IFERROR(VLOOKUP(Z1284,CONTROLES!$A$6:$Y$25,5,FALSE),"")</f>
        <v/>
      </c>
      <c r="AU1284" s="367" t="str">
        <f>IFERROR(VLOOKUP(AA1284,CONTROLES!$A$6:$Y$25,5,FALSE),"")</f>
        <v/>
      </c>
      <c r="AV1284" s="367" t="str">
        <f>IFERROR(VLOOKUP(AB1284,CONTROLES!$A$6:$Y$25,5,FALSE),"")</f>
        <v/>
      </c>
      <c r="AW1284" s="369">
        <f t="shared" si="343"/>
        <v>0</v>
      </c>
      <c r="AX1284" s="369">
        <f t="shared" si="343"/>
        <v>0</v>
      </c>
      <c r="AY1284" s="610"/>
      <c r="AZ1284" s="611"/>
      <c r="BA1284" s="612"/>
      <c r="BB1284" s="613"/>
      <c r="BC1284" s="611"/>
      <c r="BD1284" s="621"/>
      <c r="BE1284" s="608"/>
      <c r="BF1284" s="625"/>
      <c r="BG1284" s="626"/>
      <c r="BH1284" s="626"/>
      <c r="BI1284" s="624"/>
      <c r="BJ1284" s="470"/>
      <c r="BK1284" s="470"/>
      <c r="BL1284" s="49"/>
    </row>
    <row r="1285" spans="1:64" ht="14.25" customHeight="1" x14ac:dyDescent="0.25">
      <c r="A1285" s="558"/>
      <c r="B1285" s="559"/>
      <c r="C1285" s="556"/>
      <c r="D1285" s="470"/>
      <c r="E1285" s="470"/>
      <c r="F1285" s="547"/>
      <c r="G1285" s="547"/>
      <c r="H1285" s="547"/>
      <c r="I1285" s="470"/>
      <c r="J1285" s="364"/>
      <c r="K1285" s="365"/>
      <c r="L1285" s="556"/>
      <c r="M1285" s="556"/>
      <c r="N1285" s="594"/>
      <c r="O1285" s="560"/>
      <c r="P1285" s="560"/>
      <c r="Q1285" s="560"/>
      <c r="R1285" s="556"/>
      <c r="S1285" s="366"/>
      <c r="T1285" s="366">
        <f>IFERROR(VLOOKUP($S1285,TABLAS!$A$10:$B$14,2,FALSE),0)</f>
        <v>0</v>
      </c>
      <c r="U1285" s="560"/>
      <c r="V1285" s="615"/>
      <c r="W1285" s="615"/>
      <c r="X1285" s="608"/>
      <c r="Y1285" s="367"/>
      <c r="Z1285" s="367"/>
      <c r="AA1285" s="367"/>
      <c r="AB1285" s="367"/>
      <c r="AC1285" s="367"/>
      <c r="AD1285" s="367"/>
      <c r="AE1285" s="367"/>
      <c r="AF1285" s="367"/>
      <c r="AG1285" s="367"/>
      <c r="AH1285" s="367"/>
      <c r="AI1285" s="367"/>
      <c r="AJ1285" s="367"/>
      <c r="AK1285" s="367"/>
      <c r="AL1285" s="367" t="str">
        <f>IFERROR(VLOOKUP(AB1285,CONTROLES!$A$5:$Y$297,2,FALSE),"")</f>
        <v/>
      </c>
      <c r="AM1285" s="367"/>
      <c r="AN1285" s="367"/>
      <c r="AO1285" s="368" t="str">
        <f>IFERROR(VLOOKUP(Y1285,CONTROLES!$A$6:$Y$25,24,FALSE),"")</f>
        <v/>
      </c>
      <c r="AP1285" s="368" t="str">
        <f>IFERROR(VLOOKUP(Z1285,CONTROLES!$A$6:$Y$25,24,FALSE),"")</f>
        <v/>
      </c>
      <c r="AQ1285" s="368" t="str">
        <f>IFERROR(VLOOKUP(AA1285,CONTROLES!$A$6:$Y$25,24,FALSE),"")</f>
        <v/>
      </c>
      <c r="AR1285" s="368" t="str">
        <f>IFERROR(VLOOKUP(AB1285,CONTROLES!$A$6:$Y$25,24,FALSE),"")</f>
        <v/>
      </c>
      <c r="AS1285" s="367" t="str">
        <f>IFERROR(VLOOKUP(Y1285,CONTROLES!$A$6:$Y$25,5,FALSE),"")</f>
        <v/>
      </c>
      <c r="AT1285" s="367" t="str">
        <f>IFERROR(VLOOKUP(Z1285,CONTROLES!$A$6:$Y$25,5,FALSE),"")</f>
        <v/>
      </c>
      <c r="AU1285" s="367" t="str">
        <f>IFERROR(VLOOKUP(AA1285,CONTROLES!$A$6:$Y$25,5,FALSE),"")</f>
        <v/>
      </c>
      <c r="AV1285" s="367" t="str">
        <f>IFERROR(VLOOKUP(AB1285,CONTROLES!$A$6:$Y$25,5,FALSE),"")</f>
        <v/>
      </c>
      <c r="AW1285" s="369">
        <f t="shared" si="343"/>
        <v>0</v>
      </c>
      <c r="AX1285" s="369">
        <f t="shared" si="343"/>
        <v>0</v>
      </c>
      <c r="AY1285" s="610"/>
      <c r="AZ1285" s="611"/>
      <c r="BA1285" s="612"/>
      <c r="BB1285" s="613"/>
      <c r="BC1285" s="611"/>
      <c r="BD1285" s="621"/>
      <c r="BE1285" s="608"/>
      <c r="BF1285" s="625"/>
      <c r="BG1285" s="626"/>
      <c r="BH1285" s="626"/>
      <c r="BI1285" s="624"/>
      <c r="BJ1285" s="470"/>
      <c r="BK1285" s="470"/>
      <c r="BL1285" s="49"/>
    </row>
    <row r="1286" spans="1:64" ht="14.25" customHeight="1" x14ac:dyDescent="0.25">
      <c r="A1286" s="558"/>
      <c r="B1286" s="559"/>
      <c r="C1286" s="556"/>
      <c r="D1286" s="470"/>
      <c r="E1286" s="470"/>
      <c r="F1286" s="547"/>
      <c r="G1286" s="547"/>
      <c r="H1286" s="547"/>
      <c r="I1286" s="470"/>
      <c r="J1286" s="364"/>
      <c r="K1286" s="365"/>
      <c r="L1286" s="556"/>
      <c r="M1286" s="556"/>
      <c r="N1286" s="594"/>
      <c r="O1286" s="560"/>
      <c r="P1286" s="560"/>
      <c r="Q1286" s="560"/>
      <c r="R1286" s="556"/>
      <c r="S1286" s="366"/>
      <c r="T1286" s="366">
        <f>IFERROR(VLOOKUP($S1286,TABLAS!$A$10:$B$14,2,FALSE),0)</f>
        <v>0</v>
      </c>
      <c r="U1286" s="560"/>
      <c r="V1286" s="615"/>
      <c r="W1286" s="615"/>
      <c r="X1286" s="608"/>
      <c r="Y1286" s="367"/>
      <c r="Z1286" s="367"/>
      <c r="AA1286" s="367"/>
      <c r="AB1286" s="367"/>
      <c r="AC1286" s="367"/>
      <c r="AD1286" s="367"/>
      <c r="AE1286" s="367"/>
      <c r="AF1286" s="367"/>
      <c r="AG1286" s="367"/>
      <c r="AH1286" s="367"/>
      <c r="AI1286" s="367"/>
      <c r="AJ1286" s="367"/>
      <c r="AK1286" s="367"/>
      <c r="AL1286" s="367" t="str">
        <f>IFERROR(VLOOKUP(AB1286,CONTROLES!$A$5:$Y$297,2,FALSE),"")</f>
        <v/>
      </c>
      <c r="AM1286" s="367"/>
      <c r="AN1286" s="367"/>
      <c r="AO1286" s="368" t="str">
        <f>IFERROR(VLOOKUP(Y1286,CONTROLES!$A$6:$Y$25,24,FALSE),"")</f>
        <v/>
      </c>
      <c r="AP1286" s="368" t="str">
        <f>IFERROR(VLOOKUP(Z1286,CONTROLES!$A$6:$Y$25,24,FALSE),"")</f>
        <v/>
      </c>
      <c r="AQ1286" s="368" t="str">
        <f>IFERROR(VLOOKUP(AA1286,CONTROLES!$A$6:$Y$25,24,FALSE),"")</f>
        <v/>
      </c>
      <c r="AR1286" s="368" t="str">
        <f>IFERROR(VLOOKUP(AB1286,CONTROLES!$A$6:$Y$25,24,FALSE),"")</f>
        <v/>
      </c>
      <c r="AS1286" s="367" t="str">
        <f>IFERROR(VLOOKUP(Y1286,CONTROLES!$A$6:$Y$25,5,FALSE),"")</f>
        <v/>
      </c>
      <c r="AT1286" s="367" t="str">
        <f>IFERROR(VLOOKUP(Z1286,CONTROLES!$A$6:$Y$25,5,FALSE),"")</f>
        <v/>
      </c>
      <c r="AU1286" s="367" t="str">
        <f>IFERROR(VLOOKUP(AA1286,CONTROLES!$A$6:$Y$25,5,FALSE),"")</f>
        <v/>
      </c>
      <c r="AV1286" s="367" t="str">
        <f>IFERROR(VLOOKUP(AB1286,CONTROLES!$A$6:$Y$25,5,FALSE),"")</f>
        <v/>
      </c>
      <c r="AW1286" s="369">
        <f t="shared" si="343"/>
        <v>0</v>
      </c>
      <c r="AX1286" s="369">
        <f t="shared" si="343"/>
        <v>0</v>
      </c>
      <c r="AY1286" s="610"/>
      <c r="AZ1286" s="611"/>
      <c r="BA1286" s="612"/>
      <c r="BB1286" s="613"/>
      <c r="BC1286" s="611"/>
      <c r="BD1286" s="621"/>
      <c r="BE1286" s="608"/>
      <c r="BF1286" s="625"/>
      <c r="BG1286" s="626"/>
      <c r="BH1286" s="626"/>
      <c r="BI1286" s="624"/>
      <c r="BJ1286" s="470"/>
      <c r="BK1286" s="470"/>
      <c r="BL1286" s="49"/>
    </row>
    <row r="1287" spans="1:64" ht="14.25" customHeight="1" x14ac:dyDescent="0.25">
      <c r="A1287" s="558"/>
      <c r="B1287" s="559"/>
      <c r="C1287" s="556"/>
      <c r="D1287" s="470"/>
      <c r="E1287" s="470"/>
      <c r="F1287" s="547"/>
      <c r="G1287" s="547"/>
      <c r="H1287" s="547"/>
      <c r="I1287" s="470"/>
      <c r="J1287" s="364"/>
      <c r="K1287" s="365"/>
      <c r="L1287" s="556"/>
      <c r="M1287" s="556"/>
      <c r="N1287" s="594"/>
      <c r="O1287" s="560"/>
      <c r="P1287" s="560"/>
      <c r="Q1287" s="560"/>
      <c r="R1287" s="556"/>
      <c r="S1287" s="366"/>
      <c r="T1287" s="366">
        <f>IFERROR(VLOOKUP($S1287,TABLAS!$A$10:$B$14,2,FALSE),0)</f>
        <v>0</v>
      </c>
      <c r="U1287" s="560"/>
      <c r="V1287" s="615"/>
      <c r="W1287" s="615"/>
      <c r="X1287" s="608"/>
      <c r="Y1287" s="367"/>
      <c r="Z1287" s="367"/>
      <c r="AA1287" s="367"/>
      <c r="AB1287" s="367"/>
      <c r="AC1287" s="367"/>
      <c r="AD1287" s="367"/>
      <c r="AE1287" s="367"/>
      <c r="AF1287" s="367"/>
      <c r="AG1287" s="367"/>
      <c r="AH1287" s="367"/>
      <c r="AI1287" s="367"/>
      <c r="AJ1287" s="367"/>
      <c r="AK1287" s="367"/>
      <c r="AL1287" s="367" t="str">
        <f>IFERROR(VLOOKUP(AB1287,CONTROLES!$A$5:$Y$297,2,FALSE),"")</f>
        <v/>
      </c>
      <c r="AM1287" s="367"/>
      <c r="AN1287" s="367"/>
      <c r="AO1287" s="368" t="str">
        <f>IFERROR(VLOOKUP(Y1287,CONTROLES!$A$6:$Y$25,24,FALSE),"")</f>
        <v/>
      </c>
      <c r="AP1287" s="368" t="str">
        <f>IFERROR(VLOOKUP(Z1287,CONTROLES!$A$6:$Y$25,24,FALSE),"")</f>
        <v/>
      </c>
      <c r="AQ1287" s="368" t="str">
        <f>IFERROR(VLOOKUP(AA1287,CONTROLES!$A$6:$Y$25,24,FALSE),"")</f>
        <v/>
      </c>
      <c r="AR1287" s="368" t="str">
        <f>IFERROR(VLOOKUP(AB1287,CONTROLES!$A$6:$Y$25,24,FALSE),"")</f>
        <v/>
      </c>
      <c r="AS1287" s="367" t="str">
        <f>IFERROR(VLOOKUP(Y1287,CONTROLES!$A$6:$Y$25,5,FALSE),"")</f>
        <v/>
      </c>
      <c r="AT1287" s="367" t="str">
        <f>IFERROR(VLOOKUP(Z1287,CONTROLES!$A$6:$Y$25,5,FALSE),"")</f>
        <v/>
      </c>
      <c r="AU1287" s="367" t="str">
        <f>IFERROR(VLOOKUP(AA1287,CONTROLES!$A$6:$Y$25,5,FALSE),"")</f>
        <v/>
      </c>
      <c r="AV1287" s="367" t="str">
        <f>IFERROR(VLOOKUP(AB1287,CONTROLES!$A$6:$Y$25,5,FALSE),"")</f>
        <v/>
      </c>
      <c r="AW1287" s="369">
        <f t="shared" si="343"/>
        <v>0</v>
      </c>
      <c r="AX1287" s="369">
        <f t="shared" si="343"/>
        <v>0</v>
      </c>
      <c r="AY1287" s="610"/>
      <c r="AZ1287" s="611"/>
      <c r="BA1287" s="612"/>
      <c r="BB1287" s="613"/>
      <c r="BC1287" s="611"/>
      <c r="BD1287" s="621"/>
      <c r="BE1287" s="608"/>
      <c r="BF1287" s="625"/>
      <c r="BG1287" s="626"/>
      <c r="BH1287" s="626"/>
      <c r="BI1287" s="624"/>
      <c r="BJ1287" s="470"/>
      <c r="BK1287" s="470"/>
      <c r="BL1287" s="49"/>
    </row>
    <row r="1288" spans="1:64" ht="14.25" customHeight="1" x14ac:dyDescent="0.25">
      <c r="A1288" s="558"/>
      <c r="B1288" s="559"/>
      <c r="C1288" s="556"/>
      <c r="D1288" s="470"/>
      <c r="E1288" s="470"/>
      <c r="F1288" s="547"/>
      <c r="G1288" s="547"/>
      <c r="H1288" s="547"/>
      <c r="I1288" s="470"/>
      <c r="J1288" s="364"/>
      <c r="K1288" s="365"/>
      <c r="L1288" s="556"/>
      <c r="M1288" s="556"/>
      <c r="N1288" s="594"/>
      <c r="O1288" s="560"/>
      <c r="P1288" s="560"/>
      <c r="Q1288" s="560"/>
      <c r="R1288" s="556"/>
      <c r="S1288" s="366"/>
      <c r="T1288" s="366">
        <f>IFERROR(VLOOKUP($S1288,TABLAS!$A$10:$B$14,2,FALSE),0)</f>
        <v>0</v>
      </c>
      <c r="U1288" s="560"/>
      <c r="V1288" s="615"/>
      <c r="W1288" s="615"/>
      <c r="X1288" s="608"/>
      <c r="Y1288" s="367"/>
      <c r="Z1288" s="367"/>
      <c r="AA1288" s="367"/>
      <c r="AB1288" s="367"/>
      <c r="AC1288" s="367"/>
      <c r="AD1288" s="367"/>
      <c r="AE1288" s="367"/>
      <c r="AF1288" s="367"/>
      <c r="AG1288" s="367"/>
      <c r="AH1288" s="367"/>
      <c r="AI1288" s="367"/>
      <c r="AJ1288" s="367"/>
      <c r="AK1288" s="367"/>
      <c r="AL1288" s="367" t="str">
        <f>IFERROR(VLOOKUP(AB1288,CONTROLES!$A$5:$Y$297,2,FALSE),"")</f>
        <v/>
      </c>
      <c r="AM1288" s="367"/>
      <c r="AN1288" s="367"/>
      <c r="AO1288" s="368" t="str">
        <f>IFERROR(VLOOKUP(Y1288,CONTROLES!$A$6:$Y$25,24,FALSE),"")</f>
        <v/>
      </c>
      <c r="AP1288" s="368" t="str">
        <f>IFERROR(VLOOKUP(Z1288,CONTROLES!$A$6:$Y$25,24,FALSE),"")</f>
        <v/>
      </c>
      <c r="AQ1288" s="368" t="str">
        <f>IFERROR(VLOOKUP(AA1288,CONTROLES!$A$6:$Y$25,24,FALSE),"")</f>
        <v/>
      </c>
      <c r="AR1288" s="368" t="str">
        <f>IFERROR(VLOOKUP(AB1288,CONTROLES!$A$6:$Y$25,24,FALSE),"")</f>
        <v/>
      </c>
      <c r="AS1288" s="367" t="str">
        <f>IFERROR(VLOOKUP(Y1288,CONTROLES!$A$6:$Y$25,5,FALSE),"")</f>
        <v/>
      </c>
      <c r="AT1288" s="367" t="str">
        <f>IFERROR(VLOOKUP(Z1288,CONTROLES!$A$6:$Y$25,5,FALSE),"")</f>
        <v/>
      </c>
      <c r="AU1288" s="367" t="str">
        <f>IFERROR(VLOOKUP(AA1288,CONTROLES!$A$6:$Y$25,5,FALSE),"")</f>
        <v/>
      </c>
      <c r="AV1288" s="367" t="str">
        <f>IFERROR(VLOOKUP(AB1288,CONTROLES!$A$6:$Y$25,5,FALSE),"")</f>
        <v/>
      </c>
      <c r="AW1288" s="369">
        <f t="shared" si="343"/>
        <v>0</v>
      </c>
      <c r="AX1288" s="369">
        <f t="shared" si="343"/>
        <v>0</v>
      </c>
      <c r="AY1288" s="610"/>
      <c r="AZ1288" s="611"/>
      <c r="BA1288" s="612"/>
      <c r="BB1288" s="613"/>
      <c r="BC1288" s="611"/>
      <c r="BD1288" s="621"/>
      <c r="BE1288" s="608"/>
      <c r="BF1288" s="625"/>
      <c r="BG1288" s="626"/>
      <c r="BH1288" s="626"/>
      <c r="BI1288" s="624"/>
      <c r="BJ1288" s="470"/>
      <c r="BK1288" s="470"/>
      <c r="BL1288" s="49"/>
    </row>
    <row r="1289" spans="1:64" ht="14.25" customHeight="1" x14ac:dyDescent="0.25">
      <c r="A1289" s="558">
        <f>A1282+1</f>
        <v>183</v>
      </c>
      <c r="B1289" s="559" t="s">
        <v>1437</v>
      </c>
      <c r="C1289" s="556" t="s">
        <v>1309</v>
      </c>
      <c r="D1289" s="470" t="s">
        <v>1438</v>
      </c>
      <c r="E1289" s="470" t="s">
        <v>1439</v>
      </c>
      <c r="F1289" s="547" t="s">
        <v>170</v>
      </c>
      <c r="G1289" s="547" t="s">
        <v>133</v>
      </c>
      <c r="H1289" s="547" t="s">
        <v>134</v>
      </c>
      <c r="I1289" s="470" t="s">
        <v>1440</v>
      </c>
      <c r="J1289" s="364">
        <v>1</v>
      </c>
      <c r="K1289" s="365" t="s">
        <v>1441</v>
      </c>
      <c r="L1289" s="556" t="s">
        <v>1442</v>
      </c>
      <c r="M1289" s="556" t="s">
        <v>218</v>
      </c>
      <c r="N1289" s="594" t="s">
        <v>219</v>
      </c>
      <c r="O1289" s="560" t="s">
        <v>685</v>
      </c>
      <c r="P1289" s="560" t="s">
        <v>1428</v>
      </c>
      <c r="Q1289" s="560" t="s">
        <v>1443</v>
      </c>
      <c r="R1289" s="556" t="s">
        <v>277</v>
      </c>
      <c r="S1289" s="366" t="s">
        <v>146</v>
      </c>
      <c r="T1289" s="366">
        <f>IFERROR(VLOOKUP($S1289,TABLAS!$A$10:$B$14,2,FALSE),0)</f>
        <v>3</v>
      </c>
      <c r="U1289" s="560" t="s">
        <v>180</v>
      </c>
      <c r="V1289" s="615">
        <f>IFERROR(VLOOKUP($U1289,TABLAS!$A$2:$B$6,2,FALSE),0)</f>
        <v>4</v>
      </c>
      <c r="W1289" s="615" t="str">
        <f>MAX($T1289:$T1295)&amp;V1289</f>
        <v>34</v>
      </c>
      <c r="X1289" s="608" t="str">
        <f>IF(OR(W1289="11",W1289="12",W1289="21",W1289="22",W1289="31"),"BAJO",IF(OR(W1289="13",W1289="23",W1289="32",W1289="41"),"LEVE",IF(OR(W1289="14",W1289="15",W1289="24",W1289="33",W1289="43",W1289="42",W1289="52",W1289="51"),"MODERADO",IF(OR(W1289="25",W1289="34",W1289="35",W1289="44",W1289="45",W1289="53",W1289="54",W1289="55"),"IMPORTANTE"))))</f>
        <v>IMPORTANTE</v>
      </c>
      <c r="Y1289" s="367">
        <v>107</v>
      </c>
      <c r="Z1289" s="367"/>
      <c r="AA1289" s="367"/>
      <c r="AB1289" s="367"/>
      <c r="AC1289" s="367"/>
      <c r="AD1289" s="367"/>
      <c r="AE1289" s="367"/>
      <c r="AF1289" s="367"/>
      <c r="AG1289" s="367"/>
      <c r="AH1289" s="367"/>
      <c r="AI1289" s="367"/>
      <c r="AJ1289" s="367"/>
      <c r="AK1289" s="367"/>
      <c r="AL1289" s="367" t="str">
        <f>IFERROR(VLOOKUP(AB1289,CONTROLES!$A$5:$Y$297,2,FALSE),"")</f>
        <v/>
      </c>
      <c r="AM1289" s="367"/>
      <c r="AN1289" s="367"/>
      <c r="AO1289" s="368" t="str">
        <f>IFERROR(VLOOKUP(Y1289,CONTROLES!$A$6:$Y$25,24,FALSE),"")</f>
        <v/>
      </c>
      <c r="AP1289" s="368" t="str">
        <f>IFERROR(VLOOKUP(Z1289,CONTROLES!$A$6:$Y$25,24,FALSE),"")</f>
        <v/>
      </c>
      <c r="AQ1289" s="368" t="str">
        <f>IFERROR(VLOOKUP(AA1289,CONTROLES!$A$6:$Y$25,24,FALSE),"")</f>
        <v/>
      </c>
      <c r="AR1289" s="368" t="str">
        <f>IFERROR(VLOOKUP(AB1289,CONTROLES!$A$6:$Y$25,24,FALSE),"")</f>
        <v/>
      </c>
      <c r="AS1289" s="367" t="str">
        <f>IFERROR(VLOOKUP(Y1289,CONTROLES!$A$6:$Y$25,5,FALSE),"")</f>
        <v/>
      </c>
      <c r="AT1289" s="367" t="str">
        <f>IFERROR(VLOOKUP(Z1289,CONTROLES!$A$6:$Y$25,5,FALSE),"")</f>
        <v/>
      </c>
      <c r="AU1289" s="367" t="str">
        <f>IFERROR(VLOOKUP(AA1289,CONTROLES!$A$6:$Y$25,5,FALSE),"")</f>
        <v/>
      </c>
      <c r="AV1289" s="367" t="str">
        <f>IFERROR(VLOOKUP(AB1289,CONTROLES!$A$6:$Y$25,5,FALSE),"")</f>
        <v/>
      </c>
      <c r="AW1289" s="369">
        <f t="shared" si="343"/>
        <v>0</v>
      </c>
      <c r="AX1289" s="369">
        <f t="shared" si="343"/>
        <v>0</v>
      </c>
      <c r="AY1289" s="610" t="str">
        <f>IF(MAX(AX1289:AX1295)&gt;MAX(BF1289:BF1295),"Consecuencia",IF(MAX(AX1289:AX1295)&gt;MAX(BF1289:BF1295),"Probabilidad",""))</f>
        <v/>
      </c>
      <c r="AZ1289" s="611">
        <f>IF(AY1289="Probabilidad",MAX(BF1289:BF1295),MAX(AX1289:AX1295))</f>
        <v>0</v>
      </c>
      <c r="BA1289" s="612" t="str" cm="1">
        <f t="array" ref="BA1289">IF(OR(AY1289="Consecuencia",AY1289="Probabilidad"),IF(AZ1289&lt;CONTROLES!$AA$16:$AB$16,IF(AND(AZ1289&gt;=CONTROLES!$AA$15,AZ1289&lt;CONTROLES!$AB$15),CONTROLES!$AC$15,IF(AND(AZ1289&gt;=CONTROLES!$AA$14,AZ1289&lt;CONTROLES!$AB$14),CONTROLES!$AC$14,IF(AND(AZ1289&gt;=CONTROLES!$AA$13,AZ1289&lt;CONTROLES!$AB$13),CONTROLES!$AC$13,IF(AND(AZ1289&gt;=CONTROLES!$AA$12,AZ1289&lt;=CONTROLES!$AB$12),CONTROLES!$AC$12))))),"")</f>
        <v/>
      </c>
      <c r="BB1289" s="613" t="s">
        <v>144</v>
      </c>
      <c r="BC1289" s="611">
        <f>VLOOKUP(BB1289,TABLAS!$A$10:$B$14,2,FALSE)</f>
        <v>5</v>
      </c>
      <c r="BD1289" s="621" t="s">
        <v>211</v>
      </c>
      <c r="BE1289" s="608">
        <f>VLOOKUP(BD1289,TABLAS!$A$2:$B$6,2,FALSE)</f>
        <v>2</v>
      </c>
      <c r="BF1289" s="625" t="str">
        <f>BC1289&amp;BE1289</f>
        <v>52</v>
      </c>
      <c r="BG1289" s="626" t="str">
        <f>IF(OR(BF1289="11",BF1289="12",BF1289="21",BF1289="22",BF1289="31"),"BAJO",IF(OR(BF1289="13",BF1289="23",BF1289="32",BF1289="41"),"LEVE",IF(OR(BF1289="14",BF1289="15",BF1289="24",BF1289="33",BF1289="43",BF1289="42",BF1289="52",BF1289="51"),"MODERADO",IF(OR(BF1289="25",BF1289="34",BF1289="35",BF1289="44",BF1289="45",BF1289="53",BF1289="54",BF1289="55"),"IMPORTANTE",""))))</f>
        <v>MODERADO</v>
      </c>
      <c r="BH1289" s="626" t="s">
        <v>148</v>
      </c>
      <c r="BI1289" s="624" t="s">
        <v>189</v>
      </c>
      <c r="BJ1289" s="470" t="str">
        <f>IF(BH1289="SI","NO","SI")</f>
        <v>NO</v>
      </c>
      <c r="BK1289" s="470"/>
      <c r="BL1289" s="49"/>
    </row>
    <row r="1290" spans="1:64" ht="14.25" customHeight="1" x14ac:dyDescent="0.25">
      <c r="A1290" s="558"/>
      <c r="B1290" s="559"/>
      <c r="C1290" s="556"/>
      <c r="D1290" s="470"/>
      <c r="E1290" s="470"/>
      <c r="F1290" s="547"/>
      <c r="G1290" s="547"/>
      <c r="H1290" s="547"/>
      <c r="I1290" s="470"/>
      <c r="J1290" s="364">
        <v>2</v>
      </c>
      <c r="K1290" s="365" t="s">
        <v>1444</v>
      </c>
      <c r="L1290" s="556"/>
      <c r="M1290" s="556"/>
      <c r="N1290" s="594"/>
      <c r="O1290" s="560"/>
      <c r="P1290" s="560"/>
      <c r="Q1290" s="560"/>
      <c r="R1290" s="556"/>
      <c r="S1290" s="366" t="s">
        <v>146</v>
      </c>
      <c r="T1290" s="366">
        <f>IFERROR(VLOOKUP($S1290,TABLAS!$A$10:$B$14,2,FALSE),0)</f>
        <v>3</v>
      </c>
      <c r="U1290" s="560"/>
      <c r="V1290" s="615"/>
      <c r="W1290" s="615"/>
      <c r="X1290" s="608"/>
      <c r="Y1290" s="367">
        <v>107</v>
      </c>
      <c r="Z1290" s="367"/>
      <c r="AA1290" s="367"/>
      <c r="AB1290" s="367"/>
      <c r="AC1290" s="367"/>
      <c r="AD1290" s="367"/>
      <c r="AE1290" s="367"/>
      <c r="AF1290" s="367"/>
      <c r="AG1290" s="367"/>
      <c r="AH1290" s="367"/>
      <c r="AI1290" s="367"/>
      <c r="AJ1290" s="367"/>
      <c r="AK1290" s="367"/>
      <c r="AL1290" s="367" t="str">
        <f>IFERROR(VLOOKUP(AB1290,CONTROLES!$A$5:$Y$297,2,FALSE),"")</f>
        <v/>
      </c>
      <c r="AM1290" s="367"/>
      <c r="AN1290" s="367"/>
      <c r="AO1290" s="368" t="str">
        <f>IFERROR(VLOOKUP(Y1290,CONTROLES!$A$6:$Y$25,24,FALSE),"")</f>
        <v/>
      </c>
      <c r="AP1290" s="368" t="str">
        <f>IFERROR(VLOOKUP(Z1290,CONTROLES!$A$6:$Y$25,24,FALSE),"")</f>
        <v/>
      </c>
      <c r="AQ1290" s="368" t="str">
        <f>IFERROR(VLOOKUP(AA1290,CONTROLES!$A$6:$Y$25,24,FALSE),"")</f>
        <v/>
      </c>
      <c r="AR1290" s="368" t="str">
        <f>IFERROR(VLOOKUP(AB1290,CONTROLES!$A$6:$Y$25,24,FALSE),"")</f>
        <v/>
      </c>
      <c r="AS1290" s="367" t="str">
        <f>IFERROR(VLOOKUP(Y1290,CONTROLES!$A$6:$Y$25,5,FALSE),"")</f>
        <v/>
      </c>
      <c r="AT1290" s="367" t="str">
        <f>IFERROR(VLOOKUP(Z1290,CONTROLES!$A$6:$Y$25,5,FALSE),"")</f>
        <v/>
      </c>
      <c r="AU1290" s="367" t="str">
        <f>IFERROR(VLOOKUP(AA1290,CONTROLES!$A$6:$Y$25,5,FALSE),"")</f>
        <v/>
      </c>
      <c r="AV1290" s="367" t="str">
        <f>IFERROR(VLOOKUP(AB1290,CONTROLES!$A$6:$Y$25,5,FALSE),"")</f>
        <v/>
      </c>
      <c r="AW1290" s="369">
        <f t="shared" si="343"/>
        <v>0</v>
      </c>
      <c r="AX1290" s="369">
        <f t="shared" si="343"/>
        <v>0</v>
      </c>
      <c r="AY1290" s="610"/>
      <c r="AZ1290" s="611"/>
      <c r="BA1290" s="612"/>
      <c r="BB1290" s="613"/>
      <c r="BC1290" s="611"/>
      <c r="BD1290" s="621"/>
      <c r="BE1290" s="608"/>
      <c r="BF1290" s="625"/>
      <c r="BG1290" s="626"/>
      <c r="BH1290" s="626"/>
      <c r="BI1290" s="624"/>
      <c r="BJ1290" s="470"/>
      <c r="BK1290" s="470"/>
      <c r="BL1290" s="49"/>
    </row>
    <row r="1291" spans="1:64" ht="14.25" customHeight="1" x14ac:dyDescent="0.25">
      <c r="A1291" s="558"/>
      <c r="B1291" s="559"/>
      <c r="C1291" s="556"/>
      <c r="D1291" s="470"/>
      <c r="E1291" s="470"/>
      <c r="F1291" s="547"/>
      <c r="G1291" s="547"/>
      <c r="H1291" s="547"/>
      <c r="I1291" s="470"/>
      <c r="J1291" s="364">
        <v>3</v>
      </c>
      <c r="K1291" s="365" t="s">
        <v>1445</v>
      </c>
      <c r="L1291" s="556"/>
      <c r="M1291" s="556"/>
      <c r="N1291" s="594"/>
      <c r="O1291" s="560"/>
      <c r="P1291" s="560"/>
      <c r="Q1291" s="560"/>
      <c r="R1291" s="556"/>
      <c r="S1291" s="366" t="s">
        <v>146</v>
      </c>
      <c r="T1291" s="366">
        <f>IFERROR(VLOOKUP($S1291,TABLAS!$A$10:$B$14,2,FALSE),0)</f>
        <v>3</v>
      </c>
      <c r="U1291" s="560"/>
      <c r="V1291" s="615"/>
      <c r="W1291" s="615"/>
      <c r="X1291" s="608"/>
      <c r="Y1291" s="367">
        <v>107</v>
      </c>
      <c r="Z1291" s="367"/>
      <c r="AA1291" s="367"/>
      <c r="AB1291" s="367"/>
      <c r="AC1291" s="367"/>
      <c r="AD1291" s="367"/>
      <c r="AE1291" s="367"/>
      <c r="AF1291" s="367"/>
      <c r="AG1291" s="367"/>
      <c r="AH1291" s="367"/>
      <c r="AI1291" s="367"/>
      <c r="AJ1291" s="367"/>
      <c r="AK1291" s="367"/>
      <c r="AL1291" s="367" t="str">
        <f>IFERROR(VLOOKUP(AB1291,CONTROLES!$A$5:$Y$297,2,FALSE),"")</f>
        <v/>
      </c>
      <c r="AM1291" s="367"/>
      <c r="AN1291" s="367"/>
      <c r="AO1291" s="368" t="str">
        <f>IFERROR(VLOOKUP(Y1291,CONTROLES!$A$6:$Y$25,24,FALSE),"")</f>
        <v/>
      </c>
      <c r="AP1291" s="368" t="str">
        <f>IFERROR(VLOOKUP(Z1291,CONTROLES!$A$6:$Y$25,24,FALSE),"")</f>
        <v/>
      </c>
      <c r="AQ1291" s="368" t="str">
        <f>IFERROR(VLOOKUP(AA1291,CONTROLES!$A$6:$Y$25,24,FALSE),"")</f>
        <v/>
      </c>
      <c r="AR1291" s="368" t="str">
        <f>IFERROR(VLOOKUP(AB1291,CONTROLES!$A$6:$Y$25,24,FALSE),"")</f>
        <v/>
      </c>
      <c r="AS1291" s="367" t="str">
        <f>IFERROR(VLOOKUP(Y1291,CONTROLES!$A$6:$Y$25,5,FALSE),"")</f>
        <v/>
      </c>
      <c r="AT1291" s="367" t="str">
        <f>IFERROR(VLOOKUP(Z1291,CONTROLES!$A$6:$Y$25,5,FALSE),"")</f>
        <v/>
      </c>
      <c r="AU1291" s="367" t="str">
        <f>IFERROR(VLOOKUP(AA1291,CONTROLES!$A$6:$Y$25,5,FALSE),"")</f>
        <v/>
      </c>
      <c r="AV1291" s="367" t="str">
        <f>IFERROR(VLOOKUP(AB1291,CONTROLES!$A$6:$Y$25,5,FALSE),"")</f>
        <v/>
      </c>
      <c r="AW1291" s="369">
        <f t="shared" si="343"/>
        <v>0</v>
      </c>
      <c r="AX1291" s="369">
        <f t="shared" si="343"/>
        <v>0</v>
      </c>
      <c r="AY1291" s="610"/>
      <c r="AZ1291" s="611"/>
      <c r="BA1291" s="612"/>
      <c r="BB1291" s="613"/>
      <c r="BC1291" s="611"/>
      <c r="BD1291" s="621"/>
      <c r="BE1291" s="608"/>
      <c r="BF1291" s="625"/>
      <c r="BG1291" s="626"/>
      <c r="BH1291" s="626"/>
      <c r="BI1291" s="624"/>
      <c r="BJ1291" s="470"/>
      <c r="BK1291" s="470"/>
      <c r="BL1291" s="49"/>
    </row>
    <row r="1292" spans="1:64" ht="14.25" customHeight="1" x14ac:dyDescent="0.25">
      <c r="A1292" s="558"/>
      <c r="B1292" s="559"/>
      <c r="C1292" s="556"/>
      <c r="D1292" s="470"/>
      <c r="E1292" s="470"/>
      <c r="F1292" s="547"/>
      <c r="G1292" s="547"/>
      <c r="H1292" s="547"/>
      <c r="I1292" s="470"/>
      <c r="J1292" s="364">
        <v>4</v>
      </c>
      <c r="K1292" s="365" t="s">
        <v>1446</v>
      </c>
      <c r="L1292" s="556"/>
      <c r="M1292" s="556"/>
      <c r="N1292" s="594"/>
      <c r="O1292" s="560"/>
      <c r="P1292" s="560"/>
      <c r="Q1292" s="560"/>
      <c r="R1292" s="556"/>
      <c r="S1292" s="366" t="s">
        <v>146</v>
      </c>
      <c r="T1292" s="366">
        <f>IFERROR(VLOOKUP($S1292,TABLAS!$A$10:$B$14,2,FALSE),0)</f>
        <v>3</v>
      </c>
      <c r="U1292" s="560"/>
      <c r="V1292" s="615"/>
      <c r="W1292" s="615"/>
      <c r="X1292" s="608"/>
      <c r="Y1292" s="367">
        <v>107</v>
      </c>
      <c r="Z1292" s="367"/>
      <c r="AA1292" s="367"/>
      <c r="AB1292" s="367"/>
      <c r="AC1292" s="367"/>
      <c r="AD1292" s="367"/>
      <c r="AE1292" s="367"/>
      <c r="AF1292" s="367"/>
      <c r="AG1292" s="367"/>
      <c r="AH1292" s="367"/>
      <c r="AI1292" s="367"/>
      <c r="AJ1292" s="367"/>
      <c r="AK1292" s="367"/>
      <c r="AL1292" s="367" t="str">
        <f>IFERROR(VLOOKUP(AB1292,CONTROLES!$A$5:$Y$297,2,FALSE),"")</f>
        <v/>
      </c>
      <c r="AM1292" s="367"/>
      <c r="AN1292" s="367"/>
      <c r="AO1292" s="368" t="str">
        <f>IFERROR(VLOOKUP(Y1292,CONTROLES!$A$6:$Y$25,24,FALSE),"")</f>
        <v/>
      </c>
      <c r="AP1292" s="368" t="str">
        <f>IFERROR(VLOOKUP(Z1292,CONTROLES!$A$6:$Y$25,24,FALSE),"")</f>
        <v/>
      </c>
      <c r="AQ1292" s="368" t="str">
        <f>IFERROR(VLOOKUP(AA1292,CONTROLES!$A$6:$Y$25,24,FALSE),"")</f>
        <v/>
      </c>
      <c r="AR1292" s="368" t="str">
        <f>IFERROR(VLOOKUP(AB1292,CONTROLES!$A$6:$Y$25,24,FALSE),"")</f>
        <v/>
      </c>
      <c r="AS1292" s="367" t="str">
        <f>IFERROR(VLOOKUP(Y1292,CONTROLES!$A$6:$Y$25,5,FALSE),"")</f>
        <v/>
      </c>
      <c r="AT1292" s="367" t="str">
        <f>IFERROR(VLOOKUP(Z1292,CONTROLES!$A$6:$Y$25,5,FALSE),"")</f>
        <v/>
      </c>
      <c r="AU1292" s="367" t="str">
        <f>IFERROR(VLOOKUP(AA1292,CONTROLES!$A$6:$Y$25,5,FALSE),"")</f>
        <v/>
      </c>
      <c r="AV1292" s="367" t="str">
        <f>IFERROR(VLOOKUP(AB1292,CONTROLES!$A$6:$Y$25,5,FALSE),"")</f>
        <v/>
      </c>
      <c r="AW1292" s="369">
        <f t="shared" si="343"/>
        <v>0</v>
      </c>
      <c r="AX1292" s="369">
        <f t="shared" si="343"/>
        <v>0</v>
      </c>
      <c r="AY1292" s="610"/>
      <c r="AZ1292" s="611"/>
      <c r="BA1292" s="612"/>
      <c r="BB1292" s="613"/>
      <c r="BC1292" s="611"/>
      <c r="BD1292" s="621"/>
      <c r="BE1292" s="608"/>
      <c r="BF1292" s="625"/>
      <c r="BG1292" s="626"/>
      <c r="BH1292" s="626"/>
      <c r="BI1292" s="624"/>
      <c r="BJ1292" s="470"/>
      <c r="BK1292" s="470"/>
      <c r="BL1292" s="49"/>
    </row>
    <row r="1293" spans="1:64" ht="14.25" customHeight="1" x14ac:dyDescent="0.25">
      <c r="A1293" s="558"/>
      <c r="B1293" s="559"/>
      <c r="C1293" s="556"/>
      <c r="D1293" s="470"/>
      <c r="E1293" s="470"/>
      <c r="F1293" s="547"/>
      <c r="G1293" s="547"/>
      <c r="H1293" s="547"/>
      <c r="I1293" s="470"/>
      <c r="J1293" s="364"/>
      <c r="K1293" s="365"/>
      <c r="L1293" s="556"/>
      <c r="M1293" s="556"/>
      <c r="N1293" s="594"/>
      <c r="O1293" s="560"/>
      <c r="P1293" s="560"/>
      <c r="Q1293" s="560"/>
      <c r="R1293" s="556"/>
      <c r="S1293" s="366"/>
      <c r="T1293" s="366">
        <f>IFERROR(VLOOKUP($S1293,TABLAS!$A$10:$B$14,2,FALSE),0)</f>
        <v>0</v>
      </c>
      <c r="U1293" s="560"/>
      <c r="V1293" s="615"/>
      <c r="W1293" s="615"/>
      <c r="X1293" s="608"/>
      <c r="Y1293" s="367"/>
      <c r="Z1293" s="367"/>
      <c r="AA1293" s="367"/>
      <c r="AB1293" s="367"/>
      <c r="AC1293" s="367"/>
      <c r="AD1293" s="367"/>
      <c r="AE1293" s="367"/>
      <c r="AF1293" s="367"/>
      <c r="AG1293" s="367"/>
      <c r="AH1293" s="367"/>
      <c r="AI1293" s="367"/>
      <c r="AJ1293" s="367"/>
      <c r="AK1293" s="367"/>
      <c r="AL1293" s="367" t="str">
        <f>IFERROR(VLOOKUP(AB1293,CONTROLES!$A$5:$Y$297,2,FALSE),"")</f>
        <v/>
      </c>
      <c r="AM1293" s="367"/>
      <c r="AN1293" s="367"/>
      <c r="AO1293" s="368" t="str">
        <f>IFERROR(VLOOKUP(Y1293,CONTROLES!$A$6:$Y$25,24,FALSE),"")</f>
        <v/>
      </c>
      <c r="AP1293" s="368" t="str">
        <f>IFERROR(VLOOKUP(Z1293,CONTROLES!$A$6:$Y$25,24,FALSE),"")</f>
        <v/>
      </c>
      <c r="AQ1293" s="368" t="str">
        <f>IFERROR(VLOOKUP(AA1293,CONTROLES!$A$6:$Y$25,24,FALSE),"")</f>
        <v/>
      </c>
      <c r="AR1293" s="368" t="str">
        <f>IFERROR(VLOOKUP(AB1293,CONTROLES!$A$6:$Y$25,24,FALSE),"")</f>
        <v/>
      </c>
      <c r="AS1293" s="367" t="str">
        <f>IFERROR(VLOOKUP(Y1293,CONTROLES!$A$6:$Y$25,5,FALSE),"")</f>
        <v/>
      </c>
      <c r="AT1293" s="367" t="str">
        <f>IFERROR(VLOOKUP(Z1293,CONTROLES!$A$6:$Y$25,5,FALSE),"")</f>
        <v/>
      </c>
      <c r="AU1293" s="367" t="str">
        <f>IFERROR(VLOOKUP(AA1293,CONTROLES!$A$6:$Y$25,5,FALSE),"")</f>
        <v/>
      </c>
      <c r="AV1293" s="367" t="str">
        <f>IFERROR(VLOOKUP(AB1293,CONTROLES!$A$6:$Y$25,5,FALSE),"")</f>
        <v/>
      </c>
      <c r="AW1293" s="369">
        <f t="shared" si="343"/>
        <v>0</v>
      </c>
      <c r="AX1293" s="369">
        <f t="shared" si="343"/>
        <v>0</v>
      </c>
      <c r="AY1293" s="610"/>
      <c r="AZ1293" s="611"/>
      <c r="BA1293" s="612"/>
      <c r="BB1293" s="613"/>
      <c r="BC1293" s="611"/>
      <c r="BD1293" s="621"/>
      <c r="BE1293" s="608"/>
      <c r="BF1293" s="625"/>
      <c r="BG1293" s="626"/>
      <c r="BH1293" s="626"/>
      <c r="BI1293" s="624"/>
      <c r="BJ1293" s="470"/>
      <c r="BK1293" s="470"/>
      <c r="BL1293" s="49"/>
    </row>
    <row r="1294" spans="1:64" ht="14.25" customHeight="1" x14ac:dyDescent="0.25">
      <c r="A1294" s="558"/>
      <c r="B1294" s="559"/>
      <c r="C1294" s="556"/>
      <c r="D1294" s="470"/>
      <c r="E1294" s="470"/>
      <c r="F1294" s="547"/>
      <c r="G1294" s="547"/>
      <c r="H1294" s="547"/>
      <c r="I1294" s="470"/>
      <c r="J1294" s="364"/>
      <c r="K1294" s="365"/>
      <c r="L1294" s="556"/>
      <c r="M1294" s="556"/>
      <c r="N1294" s="594"/>
      <c r="O1294" s="560"/>
      <c r="P1294" s="560"/>
      <c r="Q1294" s="560"/>
      <c r="R1294" s="556"/>
      <c r="S1294" s="366"/>
      <c r="T1294" s="366">
        <f>IFERROR(VLOOKUP($S1294,TABLAS!$A$10:$B$14,2,FALSE),0)</f>
        <v>0</v>
      </c>
      <c r="U1294" s="560"/>
      <c r="V1294" s="615"/>
      <c r="W1294" s="615"/>
      <c r="X1294" s="608"/>
      <c r="Y1294" s="367"/>
      <c r="Z1294" s="367"/>
      <c r="AA1294" s="367"/>
      <c r="AB1294" s="367"/>
      <c r="AC1294" s="367"/>
      <c r="AD1294" s="367"/>
      <c r="AE1294" s="367"/>
      <c r="AF1294" s="367"/>
      <c r="AG1294" s="367"/>
      <c r="AH1294" s="367"/>
      <c r="AI1294" s="367"/>
      <c r="AJ1294" s="367"/>
      <c r="AK1294" s="367"/>
      <c r="AL1294" s="367" t="str">
        <f>IFERROR(VLOOKUP(AB1294,CONTROLES!$A$5:$Y$297,2,FALSE),"")</f>
        <v/>
      </c>
      <c r="AM1294" s="367"/>
      <c r="AN1294" s="367"/>
      <c r="AO1294" s="368" t="str">
        <f>IFERROR(VLOOKUP(Y1294,CONTROLES!$A$6:$Y$25,24,FALSE),"")</f>
        <v/>
      </c>
      <c r="AP1294" s="368" t="str">
        <f>IFERROR(VLOOKUP(Z1294,CONTROLES!$A$6:$Y$25,24,FALSE),"")</f>
        <v/>
      </c>
      <c r="AQ1294" s="368" t="str">
        <f>IFERROR(VLOOKUP(AA1294,CONTROLES!$A$6:$Y$25,24,FALSE),"")</f>
        <v/>
      </c>
      <c r="AR1294" s="368" t="str">
        <f>IFERROR(VLOOKUP(AB1294,CONTROLES!$A$6:$Y$25,24,FALSE),"")</f>
        <v/>
      </c>
      <c r="AS1294" s="367" t="str">
        <f>IFERROR(VLOOKUP(Y1294,CONTROLES!$A$6:$Y$25,5,FALSE),"")</f>
        <v/>
      </c>
      <c r="AT1294" s="367" t="str">
        <f>IFERROR(VLOOKUP(Z1294,CONTROLES!$A$6:$Y$25,5,FALSE),"")</f>
        <v/>
      </c>
      <c r="AU1294" s="367" t="str">
        <f>IFERROR(VLOOKUP(AA1294,CONTROLES!$A$6:$Y$25,5,FALSE),"")</f>
        <v/>
      </c>
      <c r="AV1294" s="367" t="str">
        <f>IFERROR(VLOOKUP(AB1294,CONTROLES!$A$6:$Y$25,5,FALSE),"")</f>
        <v/>
      </c>
      <c r="AW1294" s="369">
        <f t="shared" ref="AW1294:AX1314" si="344">IFERROR(AVERAGEIFS(AO1294:AR1294,AS1294:AV1294,"Probabilidad"),0)</f>
        <v>0</v>
      </c>
      <c r="AX1294" s="369">
        <f t="shared" si="344"/>
        <v>0</v>
      </c>
      <c r="AY1294" s="610"/>
      <c r="AZ1294" s="611"/>
      <c r="BA1294" s="612"/>
      <c r="BB1294" s="613"/>
      <c r="BC1294" s="611"/>
      <c r="BD1294" s="621"/>
      <c r="BE1294" s="608"/>
      <c r="BF1294" s="625"/>
      <c r="BG1294" s="626"/>
      <c r="BH1294" s="626"/>
      <c r="BI1294" s="624"/>
      <c r="BJ1294" s="470"/>
      <c r="BK1294" s="470"/>
      <c r="BL1294" s="49"/>
    </row>
    <row r="1295" spans="1:64" ht="14.25" customHeight="1" x14ac:dyDescent="0.25">
      <c r="A1295" s="558"/>
      <c r="B1295" s="559"/>
      <c r="C1295" s="556"/>
      <c r="D1295" s="470"/>
      <c r="E1295" s="470"/>
      <c r="F1295" s="547"/>
      <c r="G1295" s="547"/>
      <c r="H1295" s="547"/>
      <c r="I1295" s="470"/>
      <c r="J1295" s="364"/>
      <c r="K1295" s="365"/>
      <c r="L1295" s="556"/>
      <c r="M1295" s="556"/>
      <c r="N1295" s="594"/>
      <c r="O1295" s="560"/>
      <c r="P1295" s="560"/>
      <c r="Q1295" s="560"/>
      <c r="R1295" s="556"/>
      <c r="S1295" s="366"/>
      <c r="T1295" s="366">
        <f>IFERROR(VLOOKUP($S1295,TABLAS!$A$10:$B$14,2,FALSE),0)</f>
        <v>0</v>
      </c>
      <c r="U1295" s="560"/>
      <c r="V1295" s="615"/>
      <c r="W1295" s="615"/>
      <c r="X1295" s="608"/>
      <c r="Y1295" s="367"/>
      <c r="Z1295" s="367"/>
      <c r="AA1295" s="367"/>
      <c r="AB1295" s="367"/>
      <c r="AC1295" s="367"/>
      <c r="AD1295" s="367"/>
      <c r="AE1295" s="367"/>
      <c r="AF1295" s="367"/>
      <c r="AG1295" s="367"/>
      <c r="AH1295" s="367"/>
      <c r="AI1295" s="367"/>
      <c r="AJ1295" s="367"/>
      <c r="AK1295" s="367"/>
      <c r="AL1295" s="367" t="str">
        <f>IFERROR(VLOOKUP(AB1295,CONTROLES!$A$5:$Y$297,2,FALSE),"")</f>
        <v/>
      </c>
      <c r="AM1295" s="367"/>
      <c r="AN1295" s="367"/>
      <c r="AO1295" s="368" t="str">
        <f>IFERROR(VLOOKUP(Y1295,CONTROLES!$A$6:$Y$25,24,FALSE),"")</f>
        <v/>
      </c>
      <c r="AP1295" s="368" t="str">
        <f>IFERROR(VLOOKUP(Z1295,CONTROLES!$A$6:$Y$25,24,FALSE),"")</f>
        <v/>
      </c>
      <c r="AQ1295" s="368" t="str">
        <f>IFERROR(VLOOKUP(AA1295,CONTROLES!$A$6:$Y$25,24,FALSE),"")</f>
        <v/>
      </c>
      <c r="AR1295" s="368" t="str">
        <f>IFERROR(VLOOKUP(AB1295,CONTROLES!$A$6:$Y$25,24,FALSE),"")</f>
        <v/>
      </c>
      <c r="AS1295" s="367" t="str">
        <f>IFERROR(VLOOKUP(Y1295,CONTROLES!$A$6:$Y$25,5,FALSE),"")</f>
        <v/>
      </c>
      <c r="AT1295" s="367" t="str">
        <f>IFERROR(VLOOKUP(Z1295,CONTROLES!$A$6:$Y$25,5,FALSE),"")</f>
        <v/>
      </c>
      <c r="AU1295" s="367" t="str">
        <f>IFERROR(VLOOKUP(AA1295,CONTROLES!$A$6:$Y$25,5,FALSE),"")</f>
        <v/>
      </c>
      <c r="AV1295" s="367" t="str">
        <f>IFERROR(VLOOKUP(AB1295,CONTROLES!$A$6:$Y$25,5,FALSE),"")</f>
        <v/>
      </c>
      <c r="AW1295" s="369">
        <f t="shared" si="344"/>
        <v>0</v>
      </c>
      <c r="AX1295" s="369">
        <f t="shared" si="344"/>
        <v>0</v>
      </c>
      <c r="AY1295" s="610"/>
      <c r="AZ1295" s="611"/>
      <c r="BA1295" s="612"/>
      <c r="BB1295" s="613"/>
      <c r="BC1295" s="611"/>
      <c r="BD1295" s="621"/>
      <c r="BE1295" s="608"/>
      <c r="BF1295" s="625"/>
      <c r="BG1295" s="626"/>
      <c r="BH1295" s="626"/>
      <c r="BI1295" s="624"/>
      <c r="BJ1295" s="470"/>
      <c r="BK1295" s="470"/>
      <c r="BL1295" s="49"/>
    </row>
    <row r="1296" spans="1:64" ht="14.25" customHeight="1" x14ac:dyDescent="0.25">
      <c r="A1296" s="558">
        <f>A1289+1</f>
        <v>184</v>
      </c>
      <c r="B1296" s="559" t="s">
        <v>1447</v>
      </c>
      <c r="C1296" s="556" t="s">
        <v>1309</v>
      </c>
      <c r="D1296" s="470" t="s">
        <v>1448</v>
      </c>
      <c r="E1296" s="470" t="s">
        <v>1449</v>
      </c>
      <c r="F1296" s="547" t="s">
        <v>170</v>
      </c>
      <c r="G1296" s="547" t="s">
        <v>133</v>
      </c>
      <c r="H1296" s="547" t="s">
        <v>134</v>
      </c>
      <c r="I1296" s="470" t="s">
        <v>1450</v>
      </c>
      <c r="J1296" s="364">
        <v>1</v>
      </c>
      <c r="K1296" s="365" t="s">
        <v>1451</v>
      </c>
      <c r="L1296" s="556" t="s">
        <v>1452</v>
      </c>
      <c r="M1296" s="556" t="s">
        <v>1453</v>
      </c>
      <c r="N1296" s="594" t="s">
        <v>1454</v>
      </c>
      <c r="O1296" s="560" t="s">
        <v>1455</v>
      </c>
      <c r="P1296" s="560" t="s">
        <v>1428</v>
      </c>
      <c r="Q1296" s="560" t="s">
        <v>1443</v>
      </c>
      <c r="R1296" s="556" t="s">
        <v>277</v>
      </c>
      <c r="S1296" s="366" t="s">
        <v>164</v>
      </c>
      <c r="T1296" s="366">
        <f>IFERROR(VLOOKUP($S1296,TABLAS!$A$10:$B$14,2,FALSE),0)</f>
        <v>1</v>
      </c>
      <c r="U1296" s="560" t="s">
        <v>180</v>
      </c>
      <c r="V1296" s="615">
        <f>IFERROR(VLOOKUP($U1296,TABLAS!$A$2:$B$6,2,FALSE),0)</f>
        <v>4</v>
      </c>
      <c r="W1296" s="615" t="str">
        <f>MAX($T1296:$T1302)&amp;V1296</f>
        <v>24</v>
      </c>
      <c r="X1296" s="608" t="str">
        <f>IF(OR(W1296="11",W1296="12",W1296="21",W1296="22",W1296="31"),"BAJO",IF(OR(W1296="13",W1296="23",W1296="32",W1296="41"),"LEVE",IF(OR(W1296="14",W1296="15",W1296="24",W1296="33",W1296="43",W1296="42",W1296="52",W1296="51"),"MODERADO",IF(OR(W1296="25",W1296="34",W1296="35",W1296="44",W1296="45",W1296="53",W1296="54",W1296="55"),"IMPORTANTE"))))</f>
        <v>MODERADO</v>
      </c>
      <c r="Y1296" s="367">
        <v>107</v>
      </c>
      <c r="Z1296" s="367"/>
      <c r="AA1296" s="367"/>
      <c r="AB1296" s="367"/>
      <c r="AC1296" s="367"/>
      <c r="AD1296" s="367"/>
      <c r="AE1296" s="367"/>
      <c r="AF1296" s="367"/>
      <c r="AG1296" s="367"/>
      <c r="AH1296" s="367"/>
      <c r="AI1296" s="367"/>
      <c r="AJ1296" s="367"/>
      <c r="AK1296" s="367"/>
      <c r="AL1296" s="367" t="str">
        <f>IFERROR(VLOOKUP(AB1296,CONTROLES!$A$5:$Y$297,2,FALSE),"")</f>
        <v/>
      </c>
      <c r="AM1296" s="367"/>
      <c r="AN1296" s="367"/>
      <c r="AO1296" s="368" t="str">
        <f>IFERROR(VLOOKUP(Y1296,CONTROLES!$A$6:$Y$25,24,FALSE),"")</f>
        <v/>
      </c>
      <c r="AP1296" s="368" t="str">
        <f>IFERROR(VLOOKUP(Z1296,CONTROLES!$A$6:$Y$25,24,FALSE),"")</f>
        <v/>
      </c>
      <c r="AQ1296" s="368" t="str">
        <f>IFERROR(VLOOKUP(AA1296,CONTROLES!$A$6:$Y$25,24,FALSE),"")</f>
        <v/>
      </c>
      <c r="AR1296" s="368" t="str">
        <f>IFERROR(VLOOKUP(AB1296,CONTROLES!$A$6:$Y$25,24,FALSE),"")</f>
        <v/>
      </c>
      <c r="AS1296" s="367" t="str">
        <f>IFERROR(VLOOKUP(Y1296,CONTROLES!$A$6:$Y$25,5,FALSE),"")</f>
        <v/>
      </c>
      <c r="AT1296" s="367" t="str">
        <f>IFERROR(VLOOKUP(Z1296,CONTROLES!$A$6:$Y$25,5,FALSE),"")</f>
        <v/>
      </c>
      <c r="AU1296" s="367" t="str">
        <f>IFERROR(VLOOKUP(AA1296,CONTROLES!$A$6:$Y$25,5,FALSE),"")</f>
        <v/>
      </c>
      <c r="AV1296" s="367" t="str">
        <f>IFERROR(VLOOKUP(AB1296,CONTROLES!$A$6:$Y$25,5,FALSE),"")</f>
        <v/>
      </c>
      <c r="AW1296" s="369">
        <f t="shared" si="344"/>
        <v>0</v>
      </c>
      <c r="AX1296" s="369">
        <f t="shared" si="344"/>
        <v>0</v>
      </c>
      <c r="AY1296" s="610" t="str">
        <f>IF(MAX(AX1296:AX1302)&gt;MAX(BF1296:BF1302),"Consecuencia",IF(MAX(AX1296:AX1302)&gt;MAX(BF1296:BF1302),"Probabilidad",""))</f>
        <v/>
      </c>
      <c r="AZ1296" s="611">
        <f>IF(AY1296="Probabilidad",MAX(BF1296:BF1302),MAX(AX1296:AX1302))</f>
        <v>0</v>
      </c>
      <c r="BA1296" s="612" t="str" cm="1">
        <f t="array" ref="BA1296">IF(OR(AY1296="Consecuencia",AY1296="Probabilidad"),IF(AZ1296&lt;CONTROLES!$AA$16:$AB$16,IF(AND(AZ1296&gt;=CONTROLES!$AA$15,AZ1296&lt;CONTROLES!$AB$15),CONTROLES!$AC$15,IF(AND(AZ1296&gt;=CONTROLES!$AA$14,AZ1296&lt;CONTROLES!$AB$14),CONTROLES!$AC$14,IF(AND(AZ1296&gt;=CONTROLES!$AA$13,AZ1296&lt;CONTROLES!$AB$13),CONTROLES!$AC$13,IF(AND(AZ1296&gt;=CONTROLES!$AA$12,AZ1296&lt;=CONTROLES!$AB$12),CONTROLES!$AC$12))))),"")</f>
        <v/>
      </c>
      <c r="BB1296" s="613" t="s">
        <v>144</v>
      </c>
      <c r="BC1296" s="611">
        <f>VLOOKUP(BB1296,TABLAS!$A$10:$B$14,2,FALSE)</f>
        <v>5</v>
      </c>
      <c r="BD1296" s="621" t="s">
        <v>211</v>
      </c>
      <c r="BE1296" s="608">
        <f>VLOOKUP(BD1296,TABLAS!$A$2:$B$6,2,FALSE)</f>
        <v>2</v>
      </c>
      <c r="BF1296" s="625" t="str">
        <f>BC1296&amp;BE1296</f>
        <v>52</v>
      </c>
      <c r="BG1296" s="626" t="str">
        <f>IF(OR(BF1296="11",BF1296="12",BF1296="21",BF1296="22",BF1296="31"),"BAJO",IF(OR(BF1296="13",BF1296="23",BF1296="32",BF1296="41"),"LEVE",IF(OR(BF1296="14",BF1296="15",BF1296="24",BF1296="33",BF1296="43",BF1296="42",BF1296="52",BF1296="51"),"MODERADO",IF(OR(BF1296="25",BF1296="34",BF1296="35",BF1296="44",BF1296="45",BF1296="53",BF1296="54",BF1296="55"),"IMPORTANTE",""))))</f>
        <v>MODERADO</v>
      </c>
      <c r="BH1296" s="626" t="s">
        <v>148</v>
      </c>
      <c r="BI1296" s="624" t="s">
        <v>189</v>
      </c>
      <c r="BJ1296" s="470" t="str">
        <f>IF(BH1296="SI","NO","SI")</f>
        <v>NO</v>
      </c>
      <c r="BK1296" s="470"/>
      <c r="BL1296" s="49"/>
    </row>
    <row r="1297" spans="1:64" ht="14.25" customHeight="1" x14ac:dyDescent="0.25">
      <c r="A1297" s="558"/>
      <c r="B1297" s="559"/>
      <c r="C1297" s="556"/>
      <c r="D1297" s="470"/>
      <c r="E1297" s="470"/>
      <c r="F1297" s="547"/>
      <c r="G1297" s="547"/>
      <c r="H1297" s="547"/>
      <c r="I1297" s="470"/>
      <c r="J1297" s="364">
        <v>2</v>
      </c>
      <c r="K1297" s="365" t="s">
        <v>1456</v>
      </c>
      <c r="L1297" s="556"/>
      <c r="M1297" s="556"/>
      <c r="N1297" s="594"/>
      <c r="O1297" s="560"/>
      <c r="P1297" s="560"/>
      <c r="Q1297" s="560"/>
      <c r="R1297" s="556"/>
      <c r="S1297" s="366" t="s">
        <v>164</v>
      </c>
      <c r="T1297" s="366">
        <f>IFERROR(VLOOKUP($S1297,TABLAS!$A$10:$B$14,2,FALSE),0)</f>
        <v>1</v>
      </c>
      <c r="U1297" s="560"/>
      <c r="V1297" s="615"/>
      <c r="W1297" s="615"/>
      <c r="X1297" s="608"/>
      <c r="Y1297" s="367">
        <v>107</v>
      </c>
      <c r="Z1297" s="367"/>
      <c r="AA1297" s="367"/>
      <c r="AB1297" s="367"/>
      <c r="AC1297" s="367"/>
      <c r="AD1297" s="367"/>
      <c r="AE1297" s="367"/>
      <c r="AF1297" s="367"/>
      <c r="AG1297" s="367"/>
      <c r="AH1297" s="367"/>
      <c r="AI1297" s="367"/>
      <c r="AJ1297" s="367"/>
      <c r="AK1297" s="367"/>
      <c r="AL1297" s="367" t="str">
        <f>IFERROR(VLOOKUP(AB1297,CONTROLES!$A$5:$Y$297,2,FALSE),"")</f>
        <v/>
      </c>
      <c r="AM1297" s="367"/>
      <c r="AN1297" s="367"/>
      <c r="AO1297" s="368" t="str">
        <f>IFERROR(VLOOKUP(Y1297,CONTROLES!$A$6:$Y$25,24,FALSE),"")</f>
        <v/>
      </c>
      <c r="AP1297" s="368" t="str">
        <f>IFERROR(VLOOKUP(Z1297,CONTROLES!$A$6:$Y$25,24,FALSE),"")</f>
        <v/>
      </c>
      <c r="AQ1297" s="368" t="str">
        <f>IFERROR(VLOOKUP(AA1297,CONTROLES!$A$6:$Y$25,24,FALSE),"")</f>
        <v/>
      </c>
      <c r="AR1297" s="368" t="str">
        <f>IFERROR(VLOOKUP(AB1297,CONTROLES!$A$6:$Y$25,24,FALSE),"")</f>
        <v/>
      </c>
      <c r="AS1297" s="367" t="str">
        <f>IFERROR(VLOOKUP(Y1297,CONTROLES!$A$6:$Y$25,5,FALSE),"")</f>
        <v/>
      </c>
      <c r="AT1297" s="367" t="str">
        <f>IFERROR(VLOOKUP(Z1297,CONTROLES!$A$6:$Y$25,5,FALSE),"")</f>
        <v/>
      </c>
      <c r="AU1297" s="367" t="str">
        <f>IFERROR(VLOOKUP(AA1297,CONTROLES!$A$6:$Y$25,5,FALSE),"")</f>
        <v/>
      </c>
      <c r="AV1297" s="367" t="str">
        <f>IFERROR(VLOOKUP(AB1297,CONTROLES!$A$6:$Y$25,5,FALSE),"")</f>
        <v/>
      </c>
      <c r="AW1297" s="369">
        <f t="shared" si="344"/>
        <v>0</v>
      </c>
      <c r="AX1297" s="369">
        <f t="shared" si="344"/>
        <v>0</v>
      </c>
      <c r="AY1297" s="610"/>
      <c r="AZ1297" s="611"/>
      <c r="BA1297" s="612"/>
      <c r="BB1297" s="613"/>
      <c r="BC1297" s="611"/>
      <c r="BD1297" s="621"/>
      <c r="BE1297" s="608"/>
      <c r="BF1297" s="625"/>
      <c r="BG1297" s="626"/>
      <c r="BH1297" s="626"/>
      <c r="BI1297" s="624"/>
      <c r="BJ1297" s="470"/>
      <c r="BK1297" s="470"/>
      <c r="BL1297" s="49"/>
    </row>
    <row r="1298" spans="1:64" ht="14.25" customHeight="1" x14ac:dyDescent="0.25">
      <c r="A1298" s="558"/>
      <c r="B1298" s="559"/>
      <c r="C1298" s="556"/>
      <c r="D1298" s="470"/>
      <c r="E1298" s="470"/>
      <c r="F1298" s="547"/>
      <c r="G1298" s="547"/>
      <c r="H1298" s="547"/>
      <c r="I1298" s="470"/>
      <c r="J1298" s="364">
        <v>3</v>
      </c>
      <c r="K1298" s="365" t="s">
        <v>1457</v>
      </c>
      <c r="L1298" s="556"/>
      <c r="M1298" s="556"/>
      <c r="N1298" s="594"/>
      <c r="O1298" s="560"/>
      <c r="P1298" s="560"/>
      <c r="Q1298" s="560"/>
      <c r="R1298" s="556"/>
      <c r="S1298" s="366" t="s">
        <v>164</v>
      </c>
      <c r="T1298" s="366">
        <f>IFERROR(VLOOKUP($S1298,TABLAS!$A$10:$B$14,2,FALSE),0)</f>
        <v>1</v>
      </c>
      <c r="U1298" s="560"/>
      <c r="V1298" s="615"/>
      <c r="W1298" s="615"/>
      <c r="X1298" s="608"/>
      <c r="Y1298" s="367">
        <v>107</v>
      </c>
      <c r="Z1298" s="367"/>
      <c r="AA1298" s="367"/>
      <c r="AB1298" s="367"/>
      <c r="AC1298" s="367"/>
      <c r="AD1298" s="367"/>
      <c r="AE1298" s="367"/>
      <c r="AF1298" s="367"/>
      <c r="AG1298" s="367"/>
      <c r="AH1298" s="367"/>
      <c r="AI1298" s="367"/>
      <c r="AJ1298" s="367"/>
      <c r="AK1298" s="367"/>
      <c r="AL1298" s="367" t="str">
        <f>IFERROR(VLOOKUP(AB1298,CONTROLES!$A$5:$Y$297,2,FALSE),"")</f>
        <v/>
      </c>
      <c r="AM1298" s="367"/>
      <c r="AN1298" s="367"/>
      <c r="AO1298" s="368" t="str">
        <f>IFERROR(VLOOKUP(Y1298,CONTROLES!$A$6:$Y$25,24,FALSE),"")</f>
        <v/>
      </c>
      <c r="AP1298" s="368" t="str">
        <f>IFERROR(VLOOKUP(Z1298,CONTROLES!$A$6:$Y$25,24,FALSE),"")</f>
        <v/>
      </c>
      <c r="AQ1298" s="368" t="str">
        <f>IFERROR(VLOOKUP(AA1298,CONTROLES!$A$6:$Y$25,24,FALSE),"")</f>
        <v/>
      </c>
      <c r="AR1298" s="368" t="str">
        <f>IFERROR(VLOOKUP(AB1298,CONTROLES!$A$6:$Y$25,24,FALSE),"")</f>
        <v/>
      </c>
      <c r="AS1298" s="367" t="str">
        <f>IFERROR(VLOOKUP(Y1298,CONTROLES!$A$6:$Y$25,5,FALSE),"")</f>
        <v/>
      </c>
      <c r="AT1298" s="367" t="str">
        <f>IFERROR(VLOOKUP(Z1298,CONTROLES!$A$6:$Y$25,5,FALSE),"")</f>
        <v/>
      </c>
      <c r="AU1298" s="367" t="str">
        <f>IFERROR(VLOOKUP(AA1298,CONTROLES!$A$6:$Y$25,5,FALSE),"")</f>
        <v/>
      </c>
      <c r="AV1298" s="367" t="str">
        <f>IFERROR(VLOOKUP(AB1298,CONTROLES!$A$6:$Y$25,5,FALSE),"")</f>
        <v/>
      </c>
      <c r="AW1298" s="369">
        <f t="shared" si="344"/>
        <v>0</v>
      </c>
      <c r="AX1298" s="369">
        <f t="shared" si="344"/>
        <v>0</v>
      </c>
      <c r="AY1298" s="610"/>
      <c r="AZ1298" s="611"/>
      <c r="BA1298" s="612"/>
      <c r="BB1298" s="613"/>
      <c r="BC1298" s="611"/>
      <c r="BD1298" s="621"/>
      <c r="BE1298" s="608"/>
      <c r="BF1298" s="625"/>
      <c r="BG1298" s="626"/>
      <c r="BH1298" s="626"/>
      <c r="BI1298" s="624"/>
      <c r="BJ1298" s="470"/>
      <c r="BK1298" s="470"/>
      <c r="BL1298" s="49"/>
    </row>
    <row r="1299" spans="1:64" ht="14.25" customHeight="1" x14ac:dyDescent="0.25">
      <c r="A1299" s="558"/>
      <c r="B1299" s="559"/>
      <c r="C1299" s="556"/>
      <c r="D1299" s="470"/>
      <c r="E1299" s="470"/>
      <c r="F1299" s="547"/>
      <c r="G1299" s="547"/>
      <c r="H1299" s="547"/>
      <c r="I1299" s="470"/>
      <c r="J1299" s="364">
        <v>4</v>
      </c>
      <c r="K1299" s="365" t="s">
        <v>1458</v>
      </c>
      <c r="L1299" s="556"/>
      <c r="M1299" s="556"/>
      <c r="N1299" s="594"/>
      <c r="O1299" s="560"/>
      <c r="P1299" s="560"/>
      <c r="Q1299" s="560"/>
      <c r="R1299" s="556"/>
      <c r="S1299" s="366" t="s">
        <v>155</v>
      </c>
      <c r="T1299" s="366">
        <f>IFERROR(VLOOKUP($S1299,TABLAS!$A$10:$B$14,2,FALSE),0)</f>
        <v>2</v>
      </c>
      <c r="U1299" s="560"/>
      <c r="V1299" s="615"/>
      <c r="W1299" s="615"/>
      <c r="X1299" s="608"/>
      <c r="Y1299" s="367">
        <v>107</v>
      </c>
      <c r="Z1299" s="367"/>
      <c r="AA1299" s="367"/>
      <c r="AB1299" s="367"/>
      <c r="AC1299" s="367"/>
      <c r="AD1299" s="367"/>
      <c r="AE1299" s="367"/>
      <c r="AF1299" s="367"/>
      <c r="AG1299" s="367"/>
      <c r="AH1299" s="367"/>
      <c r="AI1299" s="367"/>
      <c r="AJ1299" s="367"/>
      <c r="AK1299" s="367"/>
      <c r="AL1299" s="367" t="str">
        <f>IFERROR(VLOOKUP(AB1299,CONTROLES!$A$5:$Y$297,2,FALSE),"")</f>
        <v/>
      </c>
      <c r="AM1299" s="367"/>
      <c r="AN1299" s="367"/>
      <c r="AO1299" s="368" t="str">
        <f>IFERROR(VLOOKUP(Y1299,CONTROLES!$A$6:$Y$25,24,FALSE),"")</f>
        <v/>
      </c>
      <c r="AP1299" s="368" t="str">
        <f>IFERROR(VLOOKUP(Z1299,CONTROLES!$A$6:$Y$25,24,FALSE),"")</f>
        <v/>
      </c>
      <c r="AQ1299" s="368" t="str">
        <f>IFERROR(VLOOKUP(AA1299,CONTROLES!$A$6:$Y$25,24,FALSE),"")</f>
        <v/>
      </c>
      <c r="AR1299" s="368" t="str">
        <f>IFERROR(VLOOKUP(AB1299,CONTROLES!$A$6:$Y$25,24,FALSE),"")</f>
        <v/>
      </c>
      <c r="AS1299" s="367" t="str">
        <f>IFERROR(VLOOKUP(Y1299,CONTROLES!$A$6:$Y$25,5,FALSE),"")</f>
        <v/>
      </c>
      <c r="AT1299" s="367" t="str">
        <f>IFERROR(VLOOKUP(Z1299,CONTROLES!$A$6:$Y$25,5,FALSE),"")</f>
        <v/>
      </c>
      <c r="AU1299" s="367" t="str">
        <f>IFERROR(VLOOKUP(AA1299,CONTROLES!$A$6:$Y$25,5,FALSE),"")</f>
        <v/>
      </c>
      <c r="AV1299" s="367" t="str">
        <f>IFERROR(VLOOKUP(AB1299,CONTROLES!$A$6:$Y$25,5,FALSE),"")</f>
        <v/>
      </c>
      <c r="AW1299" s="369">
        <f t="shared" si="344"/>
        <v>0</v>
      </c>
      <c r="AX1299" s="369">
        <f t="shared" si="344"/>
        <v>0</v>
      </c>
      <c r="AY1299" s="610"/>
      <c r="AZ1299" s="611"/>
      <c r="BA1299" s="612"/>
      <c r="BB1299" s="613"/>
      <c r="BC1299" s="611"/>
      <c r="BD1299" s="621"/>
      <c r="BE1299" s="608"/>
      <c r="BF1299" s="625"/>
      <c r="BG1299" s="626"/>
      <c r="BH1299" s="626"/>
      <c r="BI1299" s="624"/>
      <c r="BJ1299" s="470"/>
      <c r="BK1299" s="470"/>
      <c r="BL1299" s="49"/>
    </row>
    <row r="1300" spans="1:64" ht="14.25" customHeight="1" x14ac:dyDescent="0.25">
      <c r="A1300" s="558"/>
      <c r="B1300" s="559"/>
      <c r="C1300" s="556"/>
      <c r="D1300" s="470"/>
      <c r="E1300" s="470"/>
      <c r="F1300" s="547"/>
      <c r="G1300" s="547"/>
      <c r="H1300" s="547"/>
      <c r="I1300" s="470"/>
      <c r="J1300" s="364"/>
      <c r="K1300" s="365"/>
      <c r="L1300" s="556"/>
      <c r="M1300" s="556"/>
      <c r="N1300" s="594"/>
      <c r="O1300" s="560"/>
      <c r="P1300" s="560"/>
      <c r="Q1300" s="560"/>
      <c r="R1300" s="556"/>
      <c r="S1300" s="366"/>
      <c r="T1300" s="366">
        <f>IFERROR(VLOOKUP($S1300,TABLAS!$A$10:$B$14,2,FALSE),0)</f>
        <v>0</v>
      </c>
      <c r="U1300" s="560"/>
      <c r="V1300" s="615"/>
      <c r="W1300" s="615"/>
      <c r="X1300" s="608"/>
      <c r="Y1300" s="367"/>
      <c r="Z1300" s="367"/>
      <c r="AA1300" s="367"/>
      <c r="AB1300" s="367"/>
      <c r="AC1300" s="367"/>
      <c r="AD1300" s="367"/>
      <c r="AE1300" s="367"/>
      <c r="AF1300" s="367"/>
      <c r="AG1300" s="367"/>
      <c r="AH1300" s="367"/>
      <c r="AI1300" s="367"/>
      <c r="AJ1300" s="367"/>
      <c r="AK1300" s="367"/>
      <c r="AL1300" s="367" t="str">
        <f>IFERROR(VLOOKUP(AB1300,CONTROLES!$A$5:$Y$297,2,FALSE),"")</f>
        <v/>
      </c>
      <c r="AM1300" s="367"/>
      <c r="AN1300" s="367"/>
      <c r="AO1300" s="368" t="str">
        <f>IFERROR(VLOOKUP(Y1300,CONTROLES!$A$6:$Y$25,24,FALSE),"")</f>
        <v/>
      </c>
      <c r="AP1300" s="368" t="str">
        <f>IFERROR(VLOOKUP(Z1300,CONTROLES!$A$6:$Y$25,24,FALSE),"")</f>
        <v/>
      </c>
      <c r="AQ1300" s="368" t="str">
        <f>IFERROR(VLOOKUP(AA1300,CONTROLES!$A$6:$Y$25,24,FALSE),"")</f>
        <v/>
      </c>
      <c r="AR1300" s="368" t="str">
        <f>IFERROR(VLOOKUP(AB1300,CONTROLES!$A$6:$Y$25,24,FALSE),"")</f>
        <v/>
      </c>
      <c r="AS1300" s="367" t="str">
        <f>IFERROR(VLOOKUP(Y1300,CONTROLES!$A$6:$Y$25,5,FALSE),"")</f>
        <v/>
      </c>
      <c r="AT1300" s="367" t="str">
        <f>IFERROR(VLOOKUP(Z1300,CONTROLES!$A$6:$Y$25,5,FALSE),"")</f>
        <v/>
      </c>
      <c r="AU1300" s="367" t="str">
        <f>IFERROR(VLOOKUP(AA1300,CONTROLES!$A$6:$Y$25,5,FALSE),"")</f>
        <v/>
      </c>
      <c r="AV1300" s="367" t="str">
        <f>IFERROR(VLOOKUP(AB1300,CONTROLES!$A$6:$Y$25,5,FALSE),"")</f>
        <v/>
      </c>
      <c r="AW1300" s="369">
        <f t="shared" si="344"/>
        <v>0</v>
      </c>
      <c r="AX1300" s="369">
        <f t="shared" si="344"/>
        <v>0</v>
      </c>
      <c r="AY1300" s="610"/>
      <c r="AZ1300" s="611"/>
      <c r="BA1300" s="612"/>
      <c r="BB1300" s="613"/>
      <c r="BC1300" s="611"/>
      <c r="BD1300" s="621"/>
      <c r="BE1300" s="608"/>
      <c r="BF1300" s="625"/>
      <c r="BG1300" s="626"/>
      <c r="BH1300" s="626"/>
      <c r="BI1300" s="624"/>
      <c r="BJ1300" s="470"/>
      <c r="BK1300" s="470"/>
      <c r="BL1300" s="49"/>
    </row>
    <row r="1301" spans="1:64" ht="14.25" customHeight="1" x14ac:dyDescent="0.25">
      <c r="A1301" s="558"/>
      <c r="B1301" s="559"/>
      <c r="C1301" s="556"/>
      <c r="D1301" s="470"/>
      <c r="E1301" s="470"/>
      <c r="F1301" s="547"/>
      <c r="G1301" s="547"/>
      <c r="H1301" s="547"/>
      <c r="I1301" s="470"/>
      <c r="J1301" s="364"/>
      <c r="K1301" s="365"/>
      <c r="L1301" s="556"/>
      <c r="M1301" s="556"/>
      <c r="N1301" s="594"/>
      <c r="O1301" s="560"/>
      <c r="P1301" s="560"/>
      <c r="Q1301" s="560"/>
      <c r="R1301" s="556"/>
      <c r="S1301" s="366"/>
      <c r="T1301" s="366">
        <f>IFERROR(VLOOKUP($S1301,TABLAS!$A$10:$B$14,2,FALSE),0)</f>
        <v>0</v>
      </c>
      <c r="U1301" s="560"/>
      <c r="V1301" s="615"/>
      <c r="W1301" s="615"/>
      <c r="X1301" s="608"/>
      <c r="Y1301" s="367"/>
      <c r="Z1301" s="367"/>
      <c r="AA1301" s="367"/>
      <c r="AB1301" s="367"/>
      <c r="AC1301" s="367"/>
      <c r="AD1301" s="367"/>
      <c r="AE1301" s="367"/>
      <c r="AF1301" s="367"/>
      <c r="AG1301" s="367"/>
      <c r="AH1301" s="367"/>
      <c r="AI1301" s="367"/>
      <c r="AJ1301" s="367"/>
      <c r="AK1301" s="367"/>
      <c r="AL1301" s="367" t="str">
        <f>IFERROR(VLOOKUP(AB1301,CONTROLES!$A$5:$Y$297,2,FALSE),"")</f>
        <v/>
      </c>
      <c r="AM1301" s="367"/>
      <c r="AN1301" s="367"/>
      <c r="AO1301" s="368" t="str">
        <f>IFERROR(VLOOKUP(Y1301,CONTROLES!$A$6:$Y$25,24,FALSE),"")</f>
        <v/>
      </c>
      <c r="AP1301" s="368" t="str">
        <f>IFERROR(VLOOKUP(Z1301,CONTROLES!$A$6:$Y$25,24,FALSE),"")</f>
        <v/>
      </c>
      <c r="AQ1301" s="368" t="str">
        <f>IFERROR(VLOOKUP(AA1301,CONTROLES!$A$6:$Y$25,24,FALSE),"")</f>
        <v/>
      </c>
      <c r="AR1301" s="368" t="str">
        <f>IFERROR(VLOOKUP(AB1301,CONTROLES!$A$6:$Y$25,24,FALSE),"")</f>
        <v/>
      </c>
      <c r="AS1301" s="367" t="str">
        <f>IFERROR(VLOOKUP(Y1301,CONTROLES!$A$6:$Y$25,5,FALSE),"")</f>
        <v/>
      </c>
      <c r="AT1301" s="367" t="str">
        <f>IFERROR(VLOOKUP(Z1301,CONTROLES!$A$6:$Y$25,5,FALSE),"")</f>
        <v/>
      </c>
      <c r="AU1301" s="367" t="str">
        <f>IFERROR(VLOOKUP(AA1301,CONTROLES!$A$6:$Y$25,5,FALSE),"")</f>
        <v/>
      </c>
      <c r="AV1301" s="367" t="str">
        <f>IFERROR(VLOOKUP(AB1301,CONTROLES!$A$6:$Y$25,5,FALSE),"")</f>
        <v/>
      </c>
      <c r="AW1301" s="369">
        <f t="shared" si="344"/>
        <v>0</v>
      </c>
      <c r="AX1301" s="369">
        <f t="shared" si="344"/>
        <v>0</v>
      </c>
      <c r="AY1301" s="610"/>
      <c r="AZ1301" s="611"/>
      <c r="BA1301" s="612"/>
      <c r="BB1301" s="613"/>
      <c r="BC1301" s="611"/>
      <c r="BD1301" s="621"/>
      <c r="BE1301" s="608"/>
      <c r="BF1301" s="625"/>
      <c r="BG1301" s="626"/>
      <c r="BH1301" s="626"/>
      <c r="BI1301" s="624"/>
      <c r="BJ1301" s="470"/>
      <c r="BK1301" s="470"/>
      <c r="BL1301" s="49"/>
    </row>
    <row r="1302" spans="1:64" ht="14.25" customHeight="1" x14ac:dyDescent="0.25">
      <c r="A1302" s="558"/>
      <c r="B1302" s="559"/>
      <c r="C1302" s="556"/>
      <c r="D1302" s="470"/>
      <c r="E1302" s="470"/>
      <c r="F1302" s="547"/>
      <c r="G1302" s="547"/>
      <c r="H1302" s="547"/>
      <c r="I1302" s="470"/>
      <c r="J1302" s="364"/>
      <c r="K1302" s="365"/>
      <c r="L1302" s="556"/>
      <c r="M1302" s="556"/>
      <c r="N1302" s="594"/>
      <c r="O1302" s="560"/>
      <c r="P1302" s="560"/>
      <c r="Q1302" s="560"/>
      <c r="R1302" s="556"/>
      <c r="S1302" s="366"/>
      <c r="T1302" s="366">
        <f>IFERROR(VLOOKUP($S1302,TABLAS!$A$10:$B$14,2,FALSE),0)</f>
        <v>0</v>
      </c>
      <c r="U1302" s="560"/>
      <c r="V1302" s="615"/>
      <c r="W1302" s="615"/>
      <c r="X1302" s="608"/>
      <c r="Y1302" s="367"/>
      <c r="Z1302" s="367"/>
      <c r="AA1302" s="367"/>
      <c r="AB1302" s="367"/>
      <c r="AC1302" s="367"/>
      <c r="AD1302" s="367"/>
      <c r="AE1302" s="367"/>
      <c r="AF1302" s="367"/>
      <c r="AG1302" s="367"/>
      <c r="AH1302" s="367"/>
      <c r="AI1302" s="367"/>
      <c r="AJ1302" s="367"/>
      <c r="AK1302" s="367"/>
      <c r="AL1302" s="367" t="str">
        <f>IFERROR(VLOOKUP(AB1302,CONTROLES!$A$5:$Y$297,2,FALSE),"")</f>
        <v/>
      </c>
      <c r="AM1302" s="367"/>
      <c r="AN1302" s="367"/>
      <c r="AO1302" s="368" t="str">
        <f>IFERROR(VLOOKUP(Y1302,CONTROLES!$A$6:$Y$25,24,FALSE),"")</f>
        <v/>
      </c>
      <c r="AP1302" s="368" t="str">
        <f>IFERROR(VLOOKUP(Z1302,CONTROLES!$A$6:$Y$25,24,FALSE),"")</f>
        <v/>
      </c>
      <c r="AQ1302" s="368" t="str">
        <f>IFERROR(VLOOKUP(AA1302,CONTROLES!$A$6:$Y$25,24,FALSE),"")</f>
        <v/>
      </c>
      <c r="AR1302" s="368" t="str">
        <f>IFERROR(VLOOKUP(AB1302,CONTROLES!$A$6:$Y$25,24,FALSE),"")</f>
        <v/>
      </c>
      <c r="AS1302" s="367" t="str">
        <f>IFERROR(VLOOKUP(Y1302,CONTROLES!$A$6:$Y$25,5,FALSE),"")</f>
        <v/>
      </c>
      <c r="AT1302" s="367" t="str">
        <f>IFERROR(VLOOKUP(Z1302,CONTROLES!$A$6:$Y$25,5,FALSE),"")</f>
        <v/>
      </c>
      <c r="AU1302" s="367" t="str">
        <f>IFERROR(VLOOKUP(AA1302,CONTROLES!$A$6:$Y$25,5,FALSE),"")</f>
        <v/>
      </c>
      <c r="AV1302" s="367" t="str">
        <f>IFERROR(VLOOKUP(AB1302,CONTROLES!$A$6:$Y$25,5,FALSE),"")</f>
        <v/>
      </c>
      <c r="AW1302" s="369">
        <f t="shared" si="344"/>
        <v>0</v>
      </c>
      <c r="AX1302" s="369">
        <f t="shared" si="344"/>
        <v>0</v>
      </c>
      <c r="AY1302" s="610"/>
      <c r="AZ1302" s="611"/>
      <c r="BA1302" s="612"/>
      <c r="BB1302" s="613"/>
      <c r="BC1302" s="611"/>
      <c r="BD1302" s="621"/>
      <c r="BE1302" s="608"/>
      <c r="BF1302" s="625"/>
      <c r="BG1302" s="626"/>
      <c r="BH1302" s="626"/>
      <c r="BI1302" s="624"/>
      <c r="BJ1302" s="470"/>
      <c r="BK1302" s="470"/>
      <c r="BL1302" s="49"/>
    </row>
    <row r="1303" spans="1:64" ht="14.25" customHeight="1" x14ac:dyDescent="0.25">
      <c r="A1303" s="558">
        <f>A1296+1</f>
        <v>185</v>
      </c>
      <c r="B1303" s="559" t="s">
        <v>1459</v>
      </c>
      <c r="C1303" s="556" t="s">
        <v>1309</v>
      </c>
      <c r="D1303" s="470" t="s">
        <v>1460</v>
      </c>
      <c r="E1303" s="470" t="s">
        <v>1461</v>
      </c>
      <c r="F1303" s="547" t="s">
        <v>132</v>
      </c>
      <c r="G1303" s="547" t="s">
        <v>133</v>
      </c>
      <c r="H1303" s="547" t="s">
        <v>134</v>
      </c>
      <c r="I1303" s="470" t="s">
        <v>1462</v>
      </c>
      <c r="J1303" s="364">
        <v>1</v>
      </c>
      <c r="K1303" s="365" t="s">
        <v>1463</v>
      </c>
      <c r="L1303" s="556" t="s">
        <v>1464</v>
      </c>
      <c r="M1303" s="556" t="s">
        <v>160</v>
      </c>
      <c r="N1303" s="594" t="s">
        <v>226</v>
      </c>
      <c r="O1303" s="560" t="s">
        <v>187</v>
      </c>
      <c r="P1303" s="560" t="s">
        <v>1428</v>
      </c>
      <c r="Q1303" s="560" t="s">
        <v>1443</v>
      </c>
      <c r="R1303" s="556" t="s">
        <v>210</v>
      </c>
      <c r="S1303" s="366" t="s">
        <v>146</v>
      </c>
      <c r="T1303" s="366">
        <f>IFERROR(VLOOKUP($S1303,TABLAS!$A$10:$B$14,2,FALSE),0)</f>
        <v>3</v>
      </c>
      <c r="U1303" s="560" t="s">
        <v>180</v>
      </c>
      <c r="V1303" s="615">
        <f>IFERROR(VLOOKUP($U1303,TABLAS!$A$2:$B$6,2,FALSE),0)</f>
        <v>4</v>
      </c>
      <c r="W1303" s="615" t="str">
        <f>MAX($T1303:$T1309)&amp;V1303</f>
        <v>44</v>
      </c>
      <c r="X1303" s="608" t="str">
        <f>IF(OR(W1303="11",W1303="12",W1303="21",W1303="22",W1303="31"),"BAJO",IF(OR(W1303="13",W1303="23",W1303="32",W1303="41"),"LEVE",IF(OR(W1303="14",W1303="15",W1303="24",W1303="33",W1303="43",W1303="42",W1303="52",W1303="51"),"MODERADO",IF(OR(W1303="25",W1303="34",W1303="35",W1303="44",W1303="45",W1303="53",W1303="54",W1303="55"),"IMPORTANTE"))))</f>
        <v>IMPORTANTE</v>
      </c>
      <c r="Y1303" s="367">
        <v>85</v>
      </c>
      <c r="Z1303" s="367"/>
      <c r="AA1303" s="367"/>
      <c r="AB1303" s="367"/>
      <c r="AC1303" s="367"/>
      <c r="AD1303" s="367"/>
      <c r="AE1303" s="367"/>
      <c r="AF1303" s="367"/>
      <c r="AG1303" s="367"/>
      <c r="AH1303" s="367"/>
      <c r="AI1303" s="367"/>
      <c r="AJ1303" s="367"/>
      <c r="AK1303" s="367"/>
      <c r="AL1303" s="367" t="str">
        <f>IFERROR(VLOOKUP(AB1303,CONTROLES!$A$5:$Y$297,2,FALSE),"")</f>
        <v/>
      </c>
      <c r="AM1303" s="367"/>
      <c r="AN1303" s="367"/>
      <c r="AO1303" s="368" t="str">
        <f>IFERROR(VLOOKUP(Y1303,CONTROLES!$A$6:$Y$25,24,FALSE),"")</f>
        <v/>
      </c>
      <c r="AP1303" s="368" t="str">
        <f>IFERROR(VLOOKUP(Z1303,CONTROLES!$A$6:$Y$25,24,FALSE),"")</f>
        <v/>
      </c>
      <c r="AQ1303" s="368" t="str">
        <f>IFERROR(VLOOKUP(AA1303,CONTROLES!$A$6:$Y$25,24,FALSE),"")</f>
        <v/>
      </c>
      <c r="AR1303" s="368" t="str">
        <f>IFERROR(VLOOKUP(AB1303,CONTROLES!$A$6:$Y$25,24,FALSE),"")</f>
        <v/>
      </c>
      <c r="AS1303" s="367" t="str">
        <f>IFERROR(VLOOKUP(Y1303,CONTROLES!$A$6:$Y$25,5,FALSE),"")</f>
        <v/>
      </c>
      <c r="AT1303" s="367" t="str">
        <f>IFERROR(VLOOKUP(Z1303,CONTROLES!$A$6:$Y$25,5,FALSE),"")</f>
        <v/>
      </c>
      <c r="AU1303" s="367" t="str">
        <f>IFERROR(VLOOKUP(AA1303,CONTROLES!$A$6:$Y$25,5,FALSE),"")</f>
        <v/>
      </c>
      <c r="AV1303" s="367" t="str">
        <f>IFERROR(VLOOKUP(AB1303,CONTROLES!$A$6:$Y$25,5,FALSE),"")</f>
        <v/>
      </c>
      <c r="AW1303" s="369">
        <f t="shared" si="344"/>
        <v>0</v>
      </c>
      <c r="AX1303" s="369">
        <f t="shared" si="344"/>
        <v>0</v>
      </c>
      <c r="AY1303" s="610" t="str">
        <f>IF(MAX(AX1303:AX1309)&gt;MAX(BF1303:BF1309),"Consecuencia",IF(MAX(AX1303:AX1309)&gt;MAX(BF1303:BF1309),"Probabilidad",""))</f>
        <v/>
      </c>
      <c r="AZ1303" s="611">
        <f>IF(AY1303="Probabilidad",MAX(BF1303:BF1309),MAX(AX1303:AX1309))</f>
        <v>0</v>
      </c>
      <c r="BA1303" s="612" t="str" cm="1">
        <f t="array" ref="BA1303">IF(OR(AY1303="Consecuencia",AY1303="Probabilidad"),IF(AZ1303&lt;CONTROLES!$AA$16:$AB$16,IF(AND(AZ1303&gt;=CONTROLES!$AA$15,AZ1303&lt;CONTROLES!$AB$15),CONTROLES!$AC$15,IF(AND(AZ1303&gt;=CONTROLES!$AA$14,AZ1303&lt;CONTROLES!$AB$14),CONTROLES!$AC$14,IF(AND(AZ1303&gt;=CONTROLES!$AA$13,AZ1303&lt;CONTROLES!$AB$13),CONTROLES!$AC$13,IF(AND(AZ1303&gt;=CONTROLES!$AA$12,AZ1303&lt;=CONTROLES!$AB$12),CONTROLES!$AC$12))))),"")</f>
        <v/>
      </c>
      <c r="BB1303" s="613" t="s">
        <v>144</v>
      </c>
      <c r="BC1303" s="611">
        <f>VLOOKUP(BB1303,TABLAS!$A$10:$B$14,2,FALSE)</f>
        <v>5</v>
      </c>
      <c r="BD1303" s="621" t="s">
        <v>211</v>
      </c>
      <c r="BE1303" s="608">
        <f>VLOOKUP(BD1303,TABLAS!$A$2:$B$6,2,FALSE)</f>
        <v>2</v>
      </c>
      <c r="BF1303" s="625" t="str">
        <f>BC1303&amp;BE1303</f>
        <v>52</v>
      </c>
      <c r="BG1303" s="626" t="str">
        <f>IF(OR(BF1303="11",BF1303="12",BF1303="21",BF1303="22",BF1303="31"),"BAJO",IF(OR(BF1303="13",BF1303="23",BF1303="32",BF1303="41"),"LEVE",IF(OR(BF1303="14",BF1303="15",BF1303="24",BF1303="33",BF1303="43",BF1303="42",BF1303="52",BF1303="51"),"MODERADO",IF(OR(BF1303="25",BF1303="34",BF1303="35",BF1303="44",BF1303="45",BF1303="53",BF1303="54",BF1303="55"),"IMPORTANTE",""))))</f>
        <v>MODERADO</v>
      </c>
      <c r="BH1303" s="626" t="s">
        <v>148</v>
      </c>
      <c r="BI1303" s="624" t="s">
        <v>189</v>
      </c>
      <c r="BJ1303" s="470" t="str">
        <f>IF(BH1303="SI","NO","SI")</f>
        <v>NO</v>
      </c>
      <c r="BK1303" s="470"/>
      <c r="BL1303" s="49"/>
    </row>
    <row r="1304" spans="1:64" ht="14.25" customHeight="1" x14ac:dyDescent="0.25">
      <c r="A1304" s="558"/>
      <c r="B1304" s="559"/>
      <c r="C1304" s="556"/>
      <c r="D1304" s="470"/>
      <c r="E1304" s="470"/>
      <c r="F1304" s="547"/>
      <c r="G1304" s="547"/>
      <c r="H1304" s="547"/>
      <c r="I1304" s="470"/>
      <c r="J1304" s="364">
        <v>2</v>
      </c>
      <c r="K1304" s="365" t="s">
        <v>1465</v>
      </c>
      <c r="L1304" s="556"/>
      <c r="M1304" s="556"/>
      <c r="N1304" s="594"/>
      <c r="O1304" s="560"/>
      <c r="P1304" s="560"/>
      <c r="Q1304" s="560"/>
      <c r="R1304" s="556"/>
      <c r="S1304" s="366" t="s">
        <v>169</v>
      </c>
      <c r="T1304" s="366">
        <f>IFERROR(VLOOKUP($S1304,TABLAS!$A$10:$B$14,2,FALSE),0)</f>
        <v>4</v>
      </c>
      <c r="U1304" s="560"/>
      <c r="V1304" s="615"/>
      <c r="W1304" s="615"/>
      <c r="X1304" s="608"/>
      <c r="Y1304" s="367">
        <v>85</v>
      </c>
      <c r="Z1304" s="367"/>
      <c r="AA1304" s="367"/>
      <c r="AB1304" s="367"/>
      <c r="AC1304" s="367"/>
      <c r="AD1304" s="367"/>
      <c r="AE1304" s="367"/>
      <c r="AF1304" s="367"/>
      <c r="AG1304" s="367"/>
      <c r="AH1304" s="367"/>
      <c r="AI1304" s="367"/>
      <c r="AJ1304" s="367"/>
      <c r="AK1304" s="367"/>
      <c r="AL1304" s="367" t="str">
        <f>IFERROR(VLOOKUP(AB1304,CONTROLES!$A$5:$Y$297,2,FALSE),"")</f>
        <v/>
      </c>
      <c r="AM1304" s="367"/>
      <c r="AN1304" s="367"/>
      <c r="AO1304" s="368" t="str">
        <f>IFERROR(VLOOKUP(Y1304,CONTROLES!$A$6:$Y$25,24,FALSE),"")</f>
        <v/>
      </c>
      <c r="AP1304" s="368" t="str">
        <f>IFERROR(VLOOKUP(Z1304,CONTROLES!$A$6:$Y$25,24,FALSE),"")</f>
        <v/>
      </c>
      <c r="AQ1304" s="368" t="str">
        <f>IFERROR(VLOOKUP(AA1304,CONTROLES!$A$6:$Y$25,24,FALSE),"")</f>
        <v/>
      </c>
      <c r="AR1304" s="368" t="str">
        <f>IFERROR(VLOOKUP(AB1304,CONTROLES!$A$6:$Y$25,24,FALSE),"")</f>
        <v/>
      </c>
      <c r="AS1304" s="367" t="str">
        <f>IFERROR(VLOOKUP(Y1304,CONTROLES!$A$6:$Y$25,5,FALSE),"")</f>
        <v/>
      </c>
      <c r="AT1304" s="367" t="str">
        <f>IFERROR(VLOOKUP(Z1304,CONTROLES!$A$6:$Y$25,5,FALSE),"")</f>
        <v/>
      </c>
      <c r="AU1304" s="367" t="str">
        <f>IFERROR(VLOOKUP(AA1304,CONTROLES!$A$6:$Y$25,5,FALSE),"")</f>
        <v/>
      </c>
      <c r="AV1304" s="367" t="str">
        <f>IFERROR(VLOOKUP(AB1304,CONTROLES!$A$6:$Y$25,5,FALSE),"")</f>
        <v/>
      </c>
      <c r="AW1304" s="369">
        <f t="shared" si="344"/>
        <v>0</v>
      </c>
      <c r="AX1304" s="369">
        <f t="shared" si="344"/>
        <v>0</v>
      </c>
      <c r="AY1304" s="610"/>
      <c r="AZ1304" s="611"/>
      <c r="BA1304" s="612"/>
      <c r="BB1304" s="613"/>
      <c r="BC1304" s="611"/>
      <c r="BD1304" s="621"/>
      <c r="BE1304" s="608"/>
      <c r="BF1304" s="625"/>
      <c r="BG1304" s="626"/>
      <c r="BH1304" s="626"/>
      <c r="BI1304" s="624"/>
      <c r="BJ1304" s="470"/>
      <c r="BK1304" s="470"/>
      <c r="BL1304" s="49"/>
    </row>
    <row r="1305" spans="1:64" ht="14.25" customHeight="1" x14ac:dyDescent="0.25">
      <c r="A1305" s="558"/>
      <c r="B1305" s="559"/>
      <c r="C1305" s="556"/>
      <c r="D1305" s="470"/>
      <c r="E1305" s="470"/>
      <c r="F1305" s="547"/>
      <c r="G1305" s="547"/>
      <c r="H1305" s="547"/>
      <c r="I1305" s="470"/>
      <c r="J1305" s="364">
        <v>3</v>
      </c>
      <c r="K1305" s="365" t="s">
        <v>1466</v>
      </c>
      <c r="L1305" s="556"/>
      <c r="M1305" s="556"/>
      <c r="N1305" s="594"/>
      <c r="O1305" s="560"/>
      <c r="P1305" s="560"/>
      <c r="Q1305" s="560"/>
      <c r="R1305" s="556"/>
      <c r="S1305" s="366" t="s">
        <v>146</v>
      </c>
      <c r="T1305" s="366">
        <f>IFERROR(VLOOKUP($S1305,TABLAS!$A$10:$B$14,2,FALSE),0)</f>
        <v>3</v>
      </c>
      <c r="U1305" s="560"/>
      <c r="V1305" s="615"/>
      <c r="W1305" s="615"/>
      <c r="X1305" s="608"/>
      <c r="Y1305" s="367">
        <v>85</v>
      </c>
      <c r="Z1305" s="367"/>
      <c r="AA1305" s="367"/>
      <c r="AB1305" s="367"/>
      <c r="AC1305" s="367"/>
      <c r="AD1305" s="367"/>
      <c r="AE1305" s="367"/>
      <c r="AF1305" s="367"/>
      <c r="AG1305" s="367"/>
      <c r="AH1305" s="367"/>
      <c r="AI1305" s="367"/>
      <c r="AJ1305" s="367"/>
      <c r="AK1305" s="367"/>
      <c r="AL1305" s="367" t="str">
        <f>IFERROR(VLOOKUP(AB1305,CONTROLES!$A$5:$Y$297,2,FALSE),"")</f>
        <v/>
      </c>
      <c r="AM1305" s="367"/>
      <c r="AN1305" s="367"/>
      <c r="AO1305" s="368" t="str">
        <f>IFERROR(VLOOKUP(Y1305,CONTROLES!$A$6:$Y$25,24,FALSE),"")</f>
        <v/>
      </c>
      <c r="AP1305" s="368" t="str">
        <f>IFERROR(VLOOKUP(Z1305,CONTROLES!$A$6:$Y$25,24,FALSE),"")</f>
        <v/>
      </c>
      <c r="AQ1305" s="368" t="str">
        <f>IFERROR(VLOOKUP(AA1305,CONTROLES!$A$6:$Y$25,24,FALSE),"")</f>
        <v/>
      </c>
      <c r="AR1305" s="368" t="str">
        <f>IFERROR(VLOOKUP(AB1305,CONTROLES!$A$6:$Y$25,24,FALSE),"")</f>
        <v/>
      </c>
      <c r="AS1305" s="367" t="str">
        <f>IFERROR(VLOOKUP(Y1305,CONTROLES!$A$6:$Y$25,5,FALSE),"")</f>
        <v/>
      </c>
      <c r="AT1305" s="367" t="str">
        <f>IFERROR(VLOOKUP(Z1305,CONTROLES!$A$6:$Y$25,5,FALSE),"")</f>
        <v/>
      </c>
      <c r="AU1305" s="367" t="str">
        <f>IFERROR(VLOOKUP(AA1305,CONTROLES!$A$6:$Y$25,5,FALSE),"")</f>
        <v/>
      </c>
      <c r="AV1305" s="367" t="str">
        <f>IFERROR(VLOOKUP(AB1305,CONTROLES!$A$6:$Y$25,5,FALSE),"")</f>
        <v/>
      </c>
      <c r="AW1305" s="369">
        <f t="shared" si="344"/>
        <v>0</v>
      </c>
      <c r="AX1305" s="369">
        <f t="shared" si="344"/>
        <v>0</v>
      </c>
      <c r="AY1305" s="610"/>
      <c r="AZ1305" s="611"/>
      <c r="BA1305" s="612"/>
      <c r="BB1305" s="613"/>
      <c r="BC1305" s="611"/>
      <c r="BD1305" s="621"/>
      <c r="BE1305" s="608"/>
      <c r="BF1305" s="625"/>
      <c r="BG1305" s="626"/>
      <c r="BH1305" s="626"/>
      <c r="BI1305" s="624"/>
      <c r="BJ1305" s="470"/>
      <c r="BK1305" s="470"/>
      <c r="BL1305" s="49"/>
    </row>
    <row r="1306" spans="1:64" ht="14.25" customHeight="1" x14ac:dyDescent="0.25">
      <c r="A1306" s="558"/>
      <c r="B1306" s="559"/>
      <c r="C1306" s="556"/>
      <c r="D1306" s="470"/>
      <c r="E1306" s="470"/>
      <c r="F1306" s="547"/>
      <c r="G1306" s="547"/>
      <c r="H1306" s="547"/>
      <c r="I1306" s="470"/>
      <c r="J1306" s="364">
        <v>4</v>
      </c>
      <c r="K1306" s="365" t="s">
        <v>1467</v>
      </c>
      <c r="L1306" s="556"/>
      <c r="M1306" s="556"/>
      <c r="N1306" s="594"/>
      <c r="O1306" s="560"/>
      <c r="P1306" s="560"/>
      <c r="Q1306" s="560"/>
      <c r="R1306" s="556"/>
      <c r="S1306" s="366" t="s">
        <v>169</v>
      </c>
      <c r="T1306" s="366">
        <f>IFERROR(VLOOKUP($S1306,TABLAS!$A$10:$B$14,2,FALSE),0)</f>
        <v>4</v>
      </c>
      <c r="U1306" s="560"/>
      <c r="V1306" s="615"/>
      <c r="W1306" s="615"/>
      <c r="X1306" s="608"/>
      <c r="Y1306" s="367">
        <v>3</v>
      </c>
      <c r="Z1306" s="367"/>
      <c r="AA1306" s="367"/>
      <c r="AB1306" s="367"/>
      <c r="AC1306" s="367"/>
      <c r="AD1306" s="367"/>
      <c r="AE1306" s="367"/>
      <c r="AF1306" s="367"/>
      <c r="AG1306" s="367"/>
      <c r="AH1306" s="367"/>
      <c r="AI1306" s="367"/>
      <c r="AJ1306" s="367"/>
      <c r="AK1306" s="367"/>
      <c r="AL1306" s="367" t="str">
        <f>IFERROR(VLOOKUP(AB1306,CONTROLES!$A$5:$Y$297,2,FALSE),"")</f>
        <v/>
      </c>
      <c r="AM1306" s="367"/>
      <c r="AN1306" s="367"/>
      <c r="AO1306" s="368">
        <f>IFERROR(VLOOKUP(Y1306,CONTROLES!$A$6:$Y$25,24,FALSE),"")</f>
        <v>0.78</v>
      </c>
      <c r="AP1306" s="368" t="str">
        <f>IFERROR(VLOOKUP(Z1306,CONTROLES!$A$6:$Y$25,24,FALSE),"")</f>
        <v/>
      </c>
      <c r="AQ1306" s="368" t="str">
        <f>IFERROR(VLOOKUP(AA1306,CONTROLES!$A$6:$Y$25,24,FALSE),"")</f>
        <v/>
      </c>
      <c r="AR1306" s="368" t="str">
        <f>IFERROR(VLOOKUP(AB1306,CONTROLES!$A$6:$Y$25,24,FALSE),"")</f>
        <v/>
      </c>
      <c r="AS1306" s="367" t="str">
        <f>IFERROR(VLOOKUP(Y1306,CONTROLES!$A$6:$Y$25,5,FALSE),"")</f>
        <v>Probabilidad</v>
      </c>
      <c r="AT1306" s="367" t="str">
        <f>IFERROR(VLOOKUP(Z1306,CONTROLES!$A$6:$Y$25,5,FALSE),"")</f>
        <v/>
      </c>
      <c r="AU1306" s="367" t="str">
        <f>IFERROR(VLOOKUP(AA1306,CONTROLES!$A$6:$Y$25,5,FALSE),"")</f>
        <v/>
      </c>
      <c r="AV1306" s="367" t="str">
        <f>IFERROR(VLOOKUP(AB1306,CONTROLES!$A$6:$Y$25,5,FALSE),"")</f>
        <v/>
      </c>
      <c r="AW1306" s="369">
        <f t="shared" si="344"/>
        <v>0.78</v>
      </c>
      <c r="AX1306" s="369">
        <f t="shared" si="344"/>
        <v>0</v>
      </c>
      <c r="AY1306" s="610"/>
      <c r="AZ1306" s="611"/>
      <c r="BA1306" s="612"/>
      <c r="BB1306" s="613"/>
      <c r="BC1306" s="611"/>
      <c r="BD1306" s="621"/>
      <c r="BE1306" s="608"/>
      <c r="BF1306" s="625"/>
      <c r="BG1306" s="626"/>
      <c r="BH1306" s="626"/>
      <c r="BI1306" s="624"/>
      <c r="BJ1306" s="470"/>
      <c r="BK1306" s="470"/>
      <c r="BL1306" s="49"/>
    </row>
    <row r="1307" spans="1:64" ht="14.25" customHeight="1" x14ac:dyDescent="0.25">
      <c r="A1307" s="558"/>
      <c r="B1307" s="559"/>
      <c r="C1307" s="556"/>
      <c r="D1307" s="470"/>
      <c r="E1307" s="470"/>
      <c r="F1307" s="547"/>
      <c r="G1307" s="547"/>
      <c r="H1307" s="547"/>
      <c r="I1307" s="470"/>
      <c r="J1307" s="364"/>
      <c r="K1307" s="365"/>
      <c r="L1307" s="556"/>
      <c r="M1307" s="556"/>
      <c r="N1307" s="594"/>
      <c r="O1307" s="560"/>
      <c r="P1307" s="560"/>
      <c r="Q1307" s="560"/>
      <c r="R1307" s="556"/>
      <c r="S1307" s="366"/>
      <c r="T1307" s="366">
        <f>IFERROR(VLOOKUP($S1307,TABLAS!$A$10:$B$14,2,FALSE),0)</f>
        <v>0</v>
      </c>
      <c r="U1307" s="560"/>
      <c r="V1307" s="615"/>
      <c r="W1307" s="615"/>
      <c r="X1307" s="608"/>
      <c r="Y1307" s="367"/>
      <c r="Z1307" s="367"/>
      <c r="AA1307" s="367"/>
      <c r="AB1307" s="367"/>
      <c r="AC1307" s="367"/>
      <c r="AD1307" s="367"/>
      <c r="AE1307" s="367"/>
      <c r="AF1307" s="367"/>
      <c r="AG1307" s="367"/>
      <c r="AH1307" s="367"/>
      <c r="AI1307" s="367"/>
      <c r="AJ1307" s="367"/>
      <c r="AK1307" s="367"/>
      <c r="AL1307" s="367" t="str">
        <f>IFERROR(VLOOKUP(AB1307,CONTROLES!$A$5:$Y$297,2,FALSE),"")</f>
        <v/>
      </c>
      <c r="AM1307" s="367"/>
      <c r="AN1307" s="367"/>
      <c r="AO1307" s="368" t="str">
        <f>IFERROR(VLOOKUP(Y1307,CONTROLES!$A$6:$Y$25,24,FALSE),"")</f>
        <v/>
      </c>
      <c r="AP1307" s="368" t="str">
        <f>IFERROR(VLOOKUP(Z1307,CONTROLES!$A$6:$Y$25,24,FALSE),"")</f>
        <v/>
      </c>
      <c r="AQ1307" s="368" t="str">
        <f>IFERROR(VLOOKUP(AA1307,CONTROLES!$A$6:$Y$25,24,FALSE),"")</f>
        <v/>
      </c>
      <c r="AR1307" s="368" t="str">
        <f>IFERROR(VLOOKUP(AB1307,CONTROLES!$A$6:$Y$25,24,FALSE),"")</f>
        <v/>
      </c>
      <c r="AS1307" s="367" t="str">
        <f>IFERROR(VLOOKUP(Y1307,CONTROLES!$A$6:$Y$25,5,FALSE),"")</f>
        <v/>
      </c>
      <c r="AT1307" s="367" t="str">
        <f>IFERROR(VLOOKUP(Z1307,CONTROLES!$A$6:$Y$25,5,FALSE),"")</f>
        <v/>
      </c>
      <c r="AU1307" s="367" t="str">
        <f>IFERROR(VLOOKUP(AA1307,CONTROLES!$A$6:$Y$25,5,FALSE),"")</f>
        <v/>
      </c>
      <c r="AV1307" s="367" t="str">
        <f>IFERROR(VLOOKUP(AB1307,CONTROLES!$A$6:$Y$25,5,FALSE),"")</f>
        <v/>
      </c>
      <c r="AW1307" s="369">
        <f t="shared" si="344"/>
        <v>0</v>
      </c>
      <c r="AX1307" s="369">
        <f t="shared" si="344"/>
        <v>0</v>
      </c>
      <c r="AY1307" s="610"/>
      <c r="AZ1307" s="611"/>
      <c r="BA1307" s="612"/>
      <c r="BB1307" s="613"/>
      <c r="BC1307" s="611"/>
      <c r="BD1307" s="621"/>
      <c r="BE1307" s="608"/>
      <c r="BF1307" s="625"/>
      <c r="BG1307" s="626"/>
      <c r="BH1307" s="626"/>
      <c r="BI1307" s="624"/>
      <c r="BJ1307" s="470"/>
      <c r="BK1307" s="470"/>
      <c r="BL1307" s="49"/>
    </row>
    <row r="1308" spans="1:64" ht="14.25" customHeight="1" x14ac:dyDescent="0.25">
      <c r="A1308" s="558"/>
      <c r="B1308" s="559"/>
      <c r="C1308" s="556"/>
      <c r="D1308" s="470"/>
      <c r="E1308" s="470"/>
      <c r="F1308" s="547"/>
      <c r="G1308" s="547"/>
      <c r="H1308" s="547"/>
      <c r="I1308" s="470"/>
      <c r="J1308" s="364"/>
      <c r="K1308" s="365"/>
      <c r="L1308" s="556"/>
      <c r="M1308" s="556"/>
      <c r="N1308" s="594"/>
      <c r="O1308" s="560"/>
      <c r="P1308" s="560"/>
      <c r="Q1308" s="560"/>
      <c r="R1308" s="556"/>
      <c r="S1308" s="366"/>
      <c r="T1308" s="366">
        <f>IFERROR(VLOOKUP($S1308,TABLAS!$A$10:$B$14,2,FALSE),0)</f>
        <v>0</v>
      </c>
      <c r="U1308" s="560"/>
      <c r="V1308" s="615"/>
      <c r="W1308" s="615"/>
      <c r="X1308" s="608"/>
      <c r="Y1308" s="367"/>
      <c r="Z1308" s="367"/>
      <c r="AA1308" s="367"/>
      <c r="AB1308" s="367"/>
      <c r="AC1308" s="367"/>
      <c r="AD1308" s="367"/>
      <c r="AE1308" s="367"/>
      <c r="AF1308" s="367"/>
      <c r="AG1308" s="367"/>
      <c r="AH1308" s="367"/>
      <c r="AI1308" s="367"/>
      <c r="AJ1308" s="367"/>
      <c r="AK1308" s="367"/>
      <c r="AL1308" s="367" t="str">
        <f>IFERROR(VLOOKUP(AB1308,CONTROLES!$A$5:$Y$297,2,FALSE),"")</f>
        <v/>
      </c>
      <c r="AM1308" s="367"/>
      <c r="AN1308" s="367"/>
      <c r="AO1308" s="368" t="str">
        <f>IFERROR(VLOOKUP(Y1308,CONTROLES!$A$6:$Y$25,24,FALSE),"")</f>
        <v/>
      </c>
      <c r="AP1308" s="368" t="str">
        <f>IFERROR(VLOOKUP(Z1308,CONTROLES!$A$6:$Y$25,24,FALSE),"")</f>
        <v/>
      </c>
      <c r="AQ1308" s="368" t="str">
        <f>IFERROR(VLOOKUP(AA1308,CONTROLES!$A$6:$Y$25,24,FALSE),"")</f>
        <v/>
      </c>
      <c r="AR1308" s="368" t="str">
        <f>IFERROR(VLOOKUP(AB1308,CONTROLES!$A$6:$Y$25,24,FALSE),"")</f>
        <v/>
      </c>
      <c r="AS1308" s="367" t="str">
        <f>IFERROR(VLOOKUP(Y1308,CONTROLES!$A$6:$Y$25,5,FALSE),"")</f>
        <v/>
      </c>
      <c r="AT1308" s="367" t="str">
        <f>IFERROR(VLOOKUP(Z1308,CONTROLES!$A$6:$Y$25,5,FALSE),"")</f>
        <v/>
      </c>
      <c r="AU1308" s="367" t="str">
        <f>IFERROR(VLOOKUP(AA1308,CONTROLES!$A$6:$Y$25,5,FALSE),"")</f>
        <v/>
      </c>
      <c r="AV1308" s="367" t="str">
        <f>IFERROR(VLOOKUP(AB1308,CONTROLES!$A$6:$Y$25,5,FALSE),"")</f>
        <v/>
      </c>
      <c r="AW1308" s="369">
        <f t="shared" si="344"/>
        <v>0</v>
      </c>
      <c r="AX1308" s="369">
        <f t="shared" si="344"/>
        <v>0</v>
      </c>
      <c r="AY1308" s="610"/>
      <c r="AZ1308" s="611"/>
      <c r="BA1308" s="612"/>
      <c r="BB1308" s="613"/>
      <c r="BC1308" s="611"/>
      <c r="BD1308" s="621"/>
      <c r="BE1308" s="608"/>
      <c r="BF1308" s="625"/>
      <c r="BG1308" s="626"/>
      <c r="BH1308" s="626"/>
      <c r="BI1308" s="624"/>
      <c r="BJ1308" s="470"/>
      <c r="BK1308" s="470"/>
      <c r="BL1308" s="49"/>
    </row>
    <row r="1309" spans="1:64" ht="14.25" customHeight="1" x14ac:dyDescent="0.25">
      <c r="A1309" s="558"/>
      <c r="B1309" s="559"/>
      <c r="C1309" s="556"/>
      <c r="D1309" s="470"/>
      <c r="E1309" s="470"/>
      <c r="F1309" s="547"/>
      <c r="G1309" s="547"/>
      <c r="H1309" s="547"/>
      <c r="I1309" s="470"/>
      <c r="J1309" s="364"/>
      <c r="K1309" s="365"/>
      <c r="L1309" s="556"/>
      <c r="M1309" s="556"/>
      <c r="N1309" s="594"/>
      <c r="O1309" s="560"/>
      <c r="P1309" s="560"/>
      <c r="Q1309" s="560"/>
      <c r="R1309" s="556"/>
      <c r="S1309" s="366"/>
      <c r="T1309" s="366">
        <f>IFERROR(VLOOKUP($S1309,TABLAS!$A$10:$B$14,2,FALSE),0)</f>
        <v>0</v>
      </c>
      <c r="U1309" s="560"/>
      <c r="V1309" s="615"/>
      <c r="W1309" s="615"/>
      <c r="X1309" s="608"/>
      <c r="Y1309" s="367"/>
      <c r="Z1309" s="367"/>
      <c r="AA1309" s="367"/>
      <c r="AB1309" s="367"/>
      <c r="AC1309" s="367"/>
      <c r="AD1309" s="367"/>
      <c r="AE1309" s="367"/>
      <c r="AF1309" s="367"/>
      <c r="AG1309" s="367"/>
      <c r="AH1309" s="367"/>
      <c r="AI1309" s="367"/>
      <c r="AJ1309" s="367"/>
      <c r="AK1309" s="367"/>
      <c r="AL1309" s="367" t="str">
        <f>IFERROR(VLOOKUP(AB1309,CONTROLES!$A$5:$Y$297,2,FALSE),"")</f>
        <v/>
      </c>
      <c r="AM1309" s="367"/>
      <c r="AN1309" s="367"/>
      <c r="AO1309" s="368" t="str">
        <f>IFERROR(VLOOKUP(Y1309,CONTROLES!$A$6:$Y$25,24,FALSE),"")</f>
        <v/>
      </c>
      <c r="AP1309" s="368" t="str">
        <f>IFERROR(VLOOKUP(Z1309,CONTROLES!$A$6:$Y$25,24,FALSE),"")</f>
        <v/>
      </c>
      <c r="AQ1309" s="368" t="str">
        <f>IFERROR(VLOOKUP(AA1309,CONTROLES!$A$6:$Y$25,24,FALSE),"")</f>
        <v/>
      </c>
      <c r="AR1309" s="368" t="str">
        <f>IFERROR(VLOOKUP(AB1309,CONTROLES!$A$6:$Y$25,24,FALSE),"")</f>
        <v/>
      </c>
      <c r="AS1309" s="367" t="str">
        <f>IFERROR(VLOOKUP(Y1309,CONTROLES!$A$6:$Y$25,5,FALSE),"")</f>
        <v/>
      </c>
      <c r="AT1309" s="367" t="str">
        <f>IFERROR(VLOOKUP(Z1309,CONTROLES!$A$6:$Y$25,5,FALSE),"")</f>
        <v/>
      </c>
      <c r="AU1309" s="367" t="str">
        <f>IFERROR(VLOOKUP(AA1309,CONTROLES!$A$6:$Y$25,5,FALSE),"")</f>
        <v/>
      </c>
      <c r="AV1309" s="367" t="str">
        <f>IFERROR(VLOOKUP(AB1309,CONTROLES!$A$6:$Y$25,5,FALSE),"")</f>
        <v/>
      </c>
      <c r="AW1309" s="369">
        <f t="shared" si="344"/>
        <v>0</v>
      </c>
      <c r="AX1309" s="369">
        <f t="shared" si="344"/>
        <v>0</v>
      </c>
      <c r="AY1309" s="610"/>
      <c r="AZ1309" s="611"/>
      <c r="BA1309" s="612"/>
      <c r="BB1309" s="613"/>
      <c r="BC1309" s="611"/>
      <c r="BD1309" s="621"/>
      <c r="BE1309" s="608"/>
      <c r="BF1309" s="625"/>
      <c r="BG1309" s="626"/>
      <c r="BH1309" s="626"/>
      <c r="BI1309" s="624"/>
      <c r="BJ1309" s="470"/>
      <c r="BK1309" s="470"/>
      <c r="BL1309" s="49"/>
    </row>
    <row r="1310" spans="1:64" s="226" customFormat="1" x14ac:dyDescent="0.25">
      <c r="A1310" s="558">
        <f>A1303+1</f>
        <v>186</v>
      </c>
      <c r="B1310" s="559" t="s">
        <v>1468</v>
      </c>
      <c r="C1310" s="556" t="s">
        <v>1309</v>
      </c>
      <c r="D1310" s="470" t="s">
        <v>1469</v>
      </c>
      <c r="E1310" s="470" t="s">
        <v>1470</v>
      </c>
      <c r="F1310" s="547" t="s">
        <v>132</v>
      </c>
      <c r="G1310" s="547" t="s">
        <v>133</v>
      </c>
      <c r="H1310" s="547" t="s">
        <v>134</v>
      </c>
      <c r="I1310" s="470" t="s">
        <v>1471</v>
      </c>
      <c r="J1310" s="364">
        <v>1</v>
      </c>
      <c r="K1310" s="365" t="s">
        <v>1472</v>
      </c>
      <c r="L1310" s="556" t="s">
        <v>1473</v>
      </c>
      <c r="M1310" s="556" t="s">
        <v>332</v>
      </c>
      <c r="N1310" s="594" t="s">
        <v>1402</v>
      </c>
      <c r="O1310" s="560" t="s">
        <v>1474</v>
      </c>
      <c r="P1310" s="560" t="s">
        <v>1428</v>
      </c>
      <c r="Q1310" s="560" t="s">
        <v>1443</v>
      </c>
      <c r="R1310" s="556" t="s">
        <v>297</v>
      </c>
      <c r="S1310" s="366" t="s">
        <v>146</v>
      </c>
      <c r="T1310" s="366">
        <f>IFERROR(VLOOKUP($S1310,TABLAS!$A$10:$B$14,2,FALSE),0)</f>
        <v>3</v>
      </c>
      <c r="U1310" s="560" t="s">
        <v>391</v>
      </c>
      <c r="V1310" s="615">
        <f>IFERROR(VLOOKUP($U1310,TABLAS!$A$2:$B$6,2,FALSE),0)</f>
        <v>5</v>
      </c>
      <c r="W1310" s="615" t="str">
        <f>MAX($T1310:$T1317)&amp;V1310</f>
        <v>55</v>
      </c>
      <c r="X1310" s="608" t="str">
        <f>IF(OR(W1310="11",W1310="12",W1310="21",W1310="22",W1310="31"),"BAJO",IF(OR(W1310="13",W1310="23",W1310="32",W1310="41"),"LEVE",IF(OR(W1310="14",W1310="15",W1310="24",W1310="33",W1310="43",W1310="42",W1310="52",W1310="51"),"MODERADO",IF(OR(W1310="25",W1310="34",W1310="35",W1310="44",W1310="45",W1310="53",W1310="54",W1310="55"),"IMPORTANTE"))))</f>
        <v>IMPORTANTE</v>
      </c>
      <c r="Y1310" s="367">
        <v>34</v>
      </c>
      <c r="Z1310" s="367">
        <v>179</v>
      </c>
      <c r="AA1310" s="367">
        <v>180</v>
      </c>
      <c r="AB1310" s="367"/>
      <c r="AC1310" s="367"/>
      <c r="AD1310" s="367"/>
      <c r="AE1310" s="367"/>
      <c r="AF1310" s="367"/>
      <c r="AG1310" s="367"/>
      <c r="AH1310" s="367"/>
      <c r="AI1310" s="367"/>
      <c r="AJ1310" s="367"/>
      <c r="AK1310" s="367"/>
      <c r="AL1310" s="367" t="str">
        <f>IFERROR(VLOOKUP(AB1310,CONTROLES!$A$5:$Y$297,2,FALSE),"")</f>
        <v/>
      </c>
      <c r="AM1310" s="367"/>
      <c r="AN1310" s="367"/>
      <c r="AO1310" s="368" t="str">
        <f>IFERROR(VLOOKUP(Y1310,CONTROLES!$A$6:$Y$25,24,FALSE),"")</f>
        <v/>
      </c>
      <c r="AP1310" s="368" t="str">
        <f>IFERROR(VLOOKUP(Z1310,CONTROLES!$A$6:$Y$25,24,FALSE),"")</f>
        <v/>
      </c>
      <c r="AQ1310" s="368" t="str">
        <f>IFERROR(VLOOKUP(AA1310,CONTROLES!$A$6:$Y$25,24,FALSE),"")</f>
        <v/>
      </c>
      <c r="AR1310" s="368" t="str">
        <f>IFERROR(VLOOKUP(AB1310,CONTROLES!$A$6:$Y$25,24,FALSE),"")</f>
        <v/>
      </c>
      <c r="AS1310" s="367" t="str">
        <f>IFERROR(VLOOKUP(Y1310,CONTROLES!$A$6:$Y$25,5,FALSE),"")</f>
        <v/>
      </c>
      <c r="AT1310" s="367" t="str">
        <f>IFERROR(VLOOKUP(Z1310,CONTROLES!$A$6:$Y$25,5,FALSE),"")</f>
        <v/>
      </c>
      <c r="AU1310" s="367" t="str">
        <f>IFERROR(VLOOKUP(AA1310,CONTROLES!$A$6:$Y$25,5,FALSE),"")</f>
        <v/>
      </c>
      <c r="AV1310" s="367" t="str">
        <f>IFERROR(VLOOKUP(AB1310,CONTROLES!$A$6:$Y$25,5,FALSE),"")</f>
        <v/>
      </c>
      <c r="AW1310" s="369">
        <f t="shared" si="344"/>
        <v>0</v>
      </c>
      <c r="AX1310" s="369">
        <f t="shared" si="344"/>
        <v>0</v>
      </c>
      <c r="AY1310" s="610" t="str">
        <f>IF(MAX(AX1310:AX1317)&gt;MAX(BF1310:BF1317),"Consecuencia",IF(MAX(AX1310:AX1317)&gt;MAX(BF1310:BF1317),"Probabilidad",""))</f>
        <v>Consecuencia</v>
      </c>
      <c r="AZ1310" s="611">
        <f>IF(AY1310="Probabilidad",MAX(BF1310:BF1317),MAX(AX1310:AX1317))</f>
        <v>0.78</v>
      </c>
      <c r="BA1310" s="612" t="e" cm="1" vm="1">
        <f t="array" aca="1" ref="BA1310" ca="1">IF(OR(AY1310="Consecuencia",AY1310="Probabilidad"),IF(AZ1310&lt;CONTROLES!$AA$16:$AB$16,IF(AND(AZ1310&gt;=CONTROLES!$AA$15,AZ1310&lt;CONTROLES!$AB$15),CONTROLES!$AC$15,IF(AND(AZ1310&gt;=CONTROLES!$AA$14,AZ1310&lt;CONTROLES!$AB$14),CONTROLES!$AC$14,IF(AND(AZ1310&gt;=CONTROLES!$AA$13,AZ1310&lt;CONTROLES!$AB$13),CONTROLES!$AC$13,IF(AND(AZ1310&gt;=CONTROLES!$AA$12,AZ1310&lt;=CONTROLES!$AB$12),CONTROLES!$AC$12))))),"")</f>
        <v>#VALUE!</v>
      </c>
      <c r="BB1310" s="613" t="s">
        <v>144</v>
      </c>
      <c r="BC1310" s="611">
        <f>VLOOKUP(BB1310,TABLAS!$A$10:$B$14,2,FALSE)</f>
        <v>5</v>
      </c>
      <c r="BD1310" s="621" t="s">
        <v>211</v>
      </c>
      <c r="BE1310" s="608">
        <f>VLOOKUP(BD1310,TABLAS!$A$2:$B$6,2,FALSE)</f>
        <v>2</v>
      </c>
      <c r="BF1310" s="625" t="str">
        <f>BC1310&amp;BE1310</f>
        <v>52</v>
      </c>
      <c r="BG1310" s="626" t="str">
        <f>IF(OR(BF1310="11",BF1310="12",BF1310="21",BF1310="22",BF1310="31"),"BAJO",IF(OR(BF1310="13",BF1310="23",BF1310="32",BF1310="41"),"LEVE",IF(OR(BF1310="14",BF1310="15",BF1310="24",BF1310="33",BF1310="43",BF1310="42",BF1310="52",BF1310="51"),"MODERADO",IF(OR(BF1310="25",BF1310="34",BF1310="35",BF1310="44",BF1310="45",BF1310="53",BF1310="54",BF1310="55"),"IMPORTANTE",""))))</f>
        <v>MODERADO</v>
      </c>
      <c r="BH1310" s="626" t="s">
        <v>148</v>
      </c>
      <c r="BI1310" s="624" t="s">
        <v>189</v>
      </c>
      <c r="BJ1310" s="470" t="str">
        <f>IF(BH1310="SI","NO","SI")</f>
        <v>NO</v>
      </c>
      <c r="BK1310" s="470"/>
      <c r="BL1310" s="377"/>
    </row>
    <row r="1311" spans="1:64" s="226" customFormat="1" x14ac:dyDescent="0.25">
      <c r="A1311" s="558"/>
      <c r="B1311" s="559"/>
      <c r="C1311" s="556"/>
      <c r="D1311" s="470"/>
      <c r="E1311" s="470"/>
      <c r="F1311" s="547"/>
      <c r="G1311" s="547"/>
      <c r="H1311" s="547"/>
      <c r="I1311" s="470"/>
      <c r="J1311" s="364">
        <v>2</v>
      </c>
      <c r="K1311" s="365" t="s">
        <v>1475</v>
      </c>
      <c r="L1311" s="556"/>
      <c r="M1311" s="556"/>
      <c r="N1311" s="594"/>
      <c r="O1311" s="560"/>
      <c r="P1311" s="560"/>
      <c r="Q1311" s="560"/>
      <c r="R1311" s="556"/>
      <c r="S1311" s="366" t="s">
        <v>146</v>
      </c>
      <c r="T1311" s="366">
        <f>IFERROR(VLOOKUP($S1311,TABLAS!$A$10:$B$14,2,FALSE),0)</f>
        <v>3</v>
      </c>
      <c r="U1311" s="560"/>
      <c r="V1311" s="615"/>
      <c r="W1311" s="615"/>
      <c r="X1311" s="608"/>
      <c r="Y1311" s="367">
        <v>3</v>
      </c>
      <c r="Z1311" s="367"/>
      <c r="AA1311" s="367"/>
      <c r="AB1311" s="367"/>
      <c r="AC1311" s="367"/>
      <c r="AD1311" s="367"/>
      <c r="AE1311" s="367"/>
      <c r="AF1311" s="367"/>
      <c r="AG1311" s="367"/>
      <c r="AH1311" s="367"/>
      <c r="AI1311" s="367"/>
      <c r="AJ1311" s="367"/>
      <c r="AK1311" s="367"/>
      <c r="AL1311" s="367" t="str">
        <f>IFERROR(VLOOKUP(AB1311,CONTROLES!$A$5:$Y$297,2,FALSE),"")</f>
        <v/>
      </c>
      <c r="AM1311" s="367"/>
      <c r="AN1311" s="367"/>
      <c r="AO1311" s="368">
        <f>IFERROR(VLOOKUP(Y1311,CONTROLES!$A$6:$Y$25,24,FALSE),"")</f>
        <v>0.78</v>
      </c>
      <c r="AP1311" s="368" t="str">
        <f>IFERROR(VLOOKUP(Z1311,CONTROLES!$A$6:$Y$25,24,FALSE),"")</f>
        <v/>
      </c>
      <c r="AQ1311" s="368" t="str">
        <f>IFERROR(VLOOKUP(AA1311,CONTROLES!$A$6:$Y$25,24,FALSE),"")</f>
        <v/>
      </c>
      <c r="AR1311" s="368" t="str">
        <f>IFERROR(VLOOKUP(AB1311,CONTROLES!$A$6:$Y$25,24,FALSE),"")</f>
        <v/>
      </c>
      <c r="AS1311" s="367" t="str">
        <f>IFERROR(VLOOKUP(Y1311,CONTROLES!$A$6:$Y$25,5,FALSE),"")</f>
        <v>Probabilidad</v>
      </c>
      <c r="AT1311" s="367" t="str">
        <f>IFERROR(VLOOKUP(Z1311,CONTROLES!$A$6:$Y$25,5,FALSE),"")</f>
        <v/>
      </c>
      <c r="AU1311" s="367" t="str">
        <f>IFERROR(VLOOKUP(AA1311,CONTROLES!$A$6:$Y$25,5,FALSE),"")</f>
        <v/>
      </c>
      <c r="AV1311" s="367" t="str">
        <f>IFERROR(VLOOKUP(AB1311,CONTROLES!$A$6:$Y$25,5,FALSE),"")</f>
        <v/>
      </c>
      <c r="AW1311" s="369">
        <f t="shared" si="344"/>
        <v>0.78</v>
      </c>
      <c r="AX1311" s="369">
        <f t="shared" si="344"/>
        <v>0</v>
      </c>
      <c r="AY1311" s="610"/>
      <c r="AZ1311" s="611"/>
      <c r="BA1311" s="612"/>
      <c r="BB1311" s="613"/>
      <c r="BC1311" s="611"/>
      <c r="BD1311" s="621"/>
      <c r="BE1311" s="608"/>
      <c r="BF1311" s="625"/>
      <c r="BG1311" s="626"/>
      <c r="BH1311" s="626"/>
      <c r="BI1311" s="624"/>
      <c r="BJ1311" s="470"/>
      <c r="BK1311" s="470"/>
      <c r="BL1311" s="377"/>
    </row>
    <row r="1312" spans="1:64" s="226" customFormat="1" x14ac:dyDescent="0.25">
      <c r="A1312" s="558"/>
      <c r="B1312" s="559"/>
      <c r="C1312" s="556"/>
      <c r="D1312" s="470"/>
      <c r="E1312" s="470"/>
      <c r="F1312" s="547"/>
      <c r="G1312" s="547"/>
      <c r="H1312" s="547"/>
      <c r="I1312" s="470"/>
      <c r="J1312" s="364">
        <v>3</v>
      </c>
      <c r="K1312" s="365" t="s">
        <v>1476</v>
      </c>
      <c r="L1312" s="556"/>
      <c r="M1312" s="556"/>
      <c r="N1312" s="594"/>
      <c r="O1312" s="560"/>
      <c r="P1312" s="560"/>
      <c r="Q1312" s="560"/>
      <c r="R1312" s="556"/>
      <c r="S1312" s="366" t="s">
        <v>169</v>
      </c>
      <c r="T1312" s="366">
        <f>IFERROR(VLOOKUP($S1312,TABLAS!$A$10:$B$14,2,FALSE),0)</f>
        <v>4</v>
      </c>
      <c r="U1312" s="560"/>
      <c r="V1312" s="615"/>
      <c r="W1312" s="615"/>
      <c r="X1312" s="608"/>
      <c r="Y1312" s="367">
        <v>50</v>
      </c>
      <c r="Z1312" s="367">
        <v>3</v>
      </c>
      <c r="AA1312" s="367"/>
      <c r="AB1312" s="367"/>
      <c r="AC1312" s="367"/>
      <c r="AD1312" s="367"/>
      <c r="AE1312" s="367"/>
      <c r="AF1312" s="367"/>
      <c r="AG1312" s="367"/>
      <c r="AH1312" s="367"/>
      <c r="AI1312" s="367"/>
      <c r="AJ1312" s="367"/>
      <c r="AK1312" s="367"/>
      <c r="AL1312" s="367" t="str">
        <f>IFERROR(VLOOKUP(AB1312,CONTROLES!$A$5:$Y$297,2,FALSE),"")</f>
        <v/>
      </c>
      <c r="AM1312" s="367"/>
      <c r="AN1312" s="367"/>
      <c r="AO1312" s="368" t="str">
        <f>IFERROR(VLOOKUP(Y1312,CONTROLES!$A$6:$Y$25,24,FALSE),"")</f>
        <v/>
      </c>
      <c r="AP1312" s="368">
        <f>IFERROR(VLOOKUP(Z1312,CONTROLES!$A$6:$Y$25,24,FALSE),"")</f>
        <v>0.78</v>
      </c>
      <c r="AQ1312" s="368" t="str">
        <f>IFERROR(VLOOKUP(AA1312,CONTROLES!$A$6:$Y$25,24,FALSE),"")</f>
        <v/>
      </c>
      <c r="AR1312" s="368" t="str">
        <f>IFERROR(VLOOKUP(AB1312,CONTROLES!$A$6:$Y$25,24,FALSE),"")</f>
        <v/>
      </c>
      <c r="AS1312" s="367" t="str">
        <f>IFERROR(VLOOKUP(Y1312,CONTROLES!$A$6:$Y$25,5,FALSE),"")</f>
        <v/>
      </c>
      <c r="AT1312" s="367" t="str">
        <f>IFERROR(VLOOKUP(Z1312,CONTROLES!$A$6:$Y$25,5,FALSE),"")</f>
        <v>Probabilidad</v>
      </c>
      <c r="AU1312" s="367" t="str">
        <f>IFERROR(VLOOKUP(AA1312,CONTROLES!$A$6:$Y$25,5,FALSE),"")</f>
        <v/>
      </c>
      <c r="AV1312" s="367" t="str">
        <f>IFERROR(VLOOKUP(AB1312,CONTROLES!$A$6:$Y$25,5,FALSE),"")</f>
        <v/>
      </c>
      <c r="AW1312" s="369">
        <f t="shared" si="344"/>
        <v>0.78</v>
      </c>
      <c r="AX1312" s="369">
        <f t="shared" si="344"/>
        <v>0.78</v>
      </c>
      <c r="AY1312" s="610"/>
      <c r="AZ1312" s="611"/>
      <c r="BA1312" s="612"/>
      <c r="BB1312" s="613"/>
      <c r="BC1312" s="611"/>
      <c r="BD1312" s="621"/>
      <c r="BE1312" s="608"/>
      <c r="BF1312" s="625"/>
      <c r="BG1312" s="626"/>
      <c r="BH1312" s="626"/>
      <c r="BI1312" s="624"/>
      <c r="BJ1312" s="470"/>
      <c r="BK1312" s="470"/>
      <c r="BL1312" s="377"/>
    </row>
    <row r="1313" spans="1:64" s="226" customFormat="1" x14ac:dyDescent="0.25">
      <c r="A1313" s="558"/>
      <c r="B1313" s="559"/>
      <c r="C1313" s="556"/>
      <c r="D1313" s="470"/>
      <c r="E1313" s="470"/>
      <c r="F1313" s="547"/>
      <c r="G1313" s="547"/>
      <c r="H1313" s="547"/>
      <c r="I1313" s="470"/>
      <c r="J1313" s="364">
        <v>4</v>
      </c>
      <c r="K1313" s="365" t="s">
        <v>1477</v>
      </c>
      <c r="L1313" s="556"/>
      <c r="M1313" s="556"/>
      <c r="N1313" s="594"/>
      <c r="O1313" s="560"/>
      <c r="P1313" s="560"/>
      <c r="Q1313" s="560"/>
      <c r="R1313" s="556"/>
      <c r="S1313" s="366" t="s">
        <v>169</v>
      </c>
      <c r="T1313" s="366">
        <f>IFERROR(VLOOKUP($S1313,TABLAS!$A$10:$B$14,2,FALSE),0)</f>
        <v>4</v>
      </c>
      <c r="U1313" s="560"/>
      <c r="V1313" s="615"/>
      <c r="W1313" s="615"/>
      <c r="X1313" s="608"/>
      <c r="Y1313" s="367">
        <v>3</v>
      </c>
      <c r="Z1313" s="367">
        <v>179</v>
      </c>
      <c r="AA1313" s="367"/>
      <c r="AB1313" s="367"/>
      <c r="AC1313" s="367"/>
      <c r="AD1313" s="367"/>
      <c r="AE1313" s="367"/>
      <c r="AF1313" s="367"/>
      <c r="AG1313" s="367"/>
      <c r="AH1313" s="367"/>
      <c r="AI1313" s="367"/>
      <c r="AJ1313" s="367"/>
      <c r="AK1313" s="367"/>
      <c r="AL1313" s="367" t="str">
        <f>IFERROR(VLOOKUP(AB1313,CONTROLES!$A$5:$Y$297,2,FALSE),"")</f>
        <v/>
      </c>
      <c r="AM1313" s="367"/>
      <c r="AN1313" s="367"/>
      <c r="AO1313" s="368">
        <f>IFERROR(VLOOKUP(Y1313,CONTROLES!$A$6:$Y$25,24,FALSE),"")</f>
        <v>0.78</v>
      </c>
      <c r="AP1313" s="368" t="str">
        <f>IFERROR(VLOOKUP(Z1313,CONTROLES!$A$6:$Y$25,24,FALSE),"")</f>
        <v/>
      </c>
      <c r="AQ1313" s="368" t="str">
        <f>IFERROR(VLOOKUP(AA1313,CONTROLES!$A$6:$Y$25,24,FALSE),"")</f>
        <v/>
      </c>
      <c r="AR1313" s="368" t="str">
        <f>IFERROR(VLOOKUP(AB1313,CONTROLES!$A$6:$Y$25,24,FALSE),"")</f>
        <v/>
      </c>
      <c r="AS1313" s="367" t="str">
        <f>IFERROR(VLOOKUP(Y1313,CONTROLES!$A$6:$Y$25,5,FALSE),"")</f>
        <v>Probabilidad</v>
      </c>
      <c r="AT1313" s="367" t="str">
        <f>IFERROR(VLOOKUP(Z1313,CONTROLES!$A$6:$Y$25,5,FALSE),"")</f>
        <v/>
      </c>
      <c r="AU1313" s="367" t="str">
        <f>IFERROR(VLOOKUP(AA1313,CONTROLES!$A$6:$Y$25,5,FALSE),"")</f>
        <v/>
      </c>
      <c r="AV1313" s="367" t="str">
        <f>IFERROR(VLOOKUP(AB1313,CONTROLES!$A$6:$Y$25,5,FALSE),"")</f>
        <v/>
      </c>
      <c r="AW1313" s="369">
        <f t="shared" si="344"/>
        <v>0.78</v>
      </c>
      <c r="AX1313" s="369">
        <f t="shared" si="344"/>
        <v>0</v>
      </c>
      <c r="AY1313" s="610"/>
      <c r="AZ1313" s="611"/>
      <c r="BA1313" s="612"/>
      <c r="BB1313" s="613"/>
      <c r="BC1313" s="611"/>
      <c r="BD1313" s="621"/>
      <c r="BE1313" s="608"/>
      <c r="BF1313" s="625"/>
      <c r="BG1313" s="626"/>
      <c r="BH1313" s="626"/>
      <c r="BI1313" s="624"/>
      <c r="BJ1313" s="470"/>
      <c r="BK1313" s="470"/>
      <c r="BL1313" s="377"/>
    </row>
    <row r="1314" spans="1:64" s="226" customFormat="1" x14ac:dyDescent="0.25">
      <c r="A1314" s="558"/>
      <c r="B1314" s="559"/>
      <c r="C1314" s="556"/>
      <c r="D1314" s="470"/>
      <c r="E1314" s="470"/>
      <c r="F1314" s="547"/>
      <c r="G1314" s="547"/>
      <c r="H1314" s="547"/>
      <c r="I1314" s="470"/>
      <c r="J1314" s="364">
        <v>5</v>
      </c>
      <c r="K1314" s="365" t="s">
        <v>1478</v>
      </c>
      <c r="L1314" s="556"/>
      <c r="M1314" s="556"/>
      <c r="N1314" s="594"/>
      <c r="O1314" s="560"/>
      <c r="P1314" s="560"/>
      <c r="Q1314" s="560"/>
      <c r="R1314" s="556"/>
      <c r="S1314" s="366" t="s">
        <v>169</v>
      </c>
      <c r="T1314" s="366">
        <f>IFERROR(VLOOKUP($S1314,TABLAS!$A$10:$B$14,2,FALSE),0)</f>
        <v>4</v>
      </c>
      <c r="U1314" s="560"/>
      <c r="V1314" s="615"/>
      <c r="W1314" s="615"/>
      <c r="X1314" s="608"/>
      <c r="Y1314" s="367">
        <v>180</v>
      </c>
      <c r="Z1314" s="367"/>
      <c r="AA1314" s="367"/>
      <c r="AB1314" s="367"/>
      <c r="AC1314" s="367"/>
      <c r="AD1314" s="367"/>
      <c r="AE1314" s="367"/>
      <c r="AF1314" s="367"/>
      <c r="AG1314" s="367"/>
      <c r="AH1314" s="367"/>
      <c r="AI1314" s="367"/>
      <c r="AJ1314" s="367"/>
      <c r="AK1314" s="367"/>
      <c r="AL1314" s="367" t="str">
        <f>IFERROR(VLOOKUP(AB1314,CONTROLES!$A$5:$Y$297,2,FALSE),"")</f>
        <v/>
      </c>
      <c r="AM1314" s="367"/>
      <c r="AN1314" s="367"/>
      <c r="AO1314" s="368" t="str">
        <f>IFERROR(VLOOKUP(Y1314,CONTROLES!$A$6:$Y$25,24,FALSE),"")</f>
        <v/>
      </c>
      <c r="AP1314" s="368" t="str">
        <f>IFERROR(VLOOKUP(Z1314,CONTROLES!$A$6:$Y$25,24,FALSE),"")</f>
        <v/>
      </c>
      <c r="AQ1314" s="368" t="str">
        <f>IFERROR(VLOOKUP(AA1314,CONTROLES!$A$6:$Y$25,24,FALSE),"")</f>
        <v/>
      </c>
      <c r="AR1314" s="368" t="str">
        <f>IFERROR(VLOOKUP(AB1314,CONTROLES!$A$6:$Y$25,24,FALSE),"")</f>
        <v/>
      </c>
      <c r="AS1314" s="367" t="str">
        <f>IFERROR(VLOOKUP(Y1314,CONTROLES!$A$6:$Y$25,5,FALSE),"")</f>
        <v/>
      </c>
      <c r="AT1314" s="367" t="str">
        <f>IFERROR(VLOOKUP(Z1314,CONTROLES!$A$6:$Y$25,5,FALSE),"")</f>
        <v/>
      </c>
      <c r="AU1314" s="367" t="str">
        <f>IFERROR(VLOOKUP(AA1314,CONTROLES!$A$6:$Y$25,5,FALSE),"")</f>
        <v/>
      </c>
      <c r="AV1314" s="367" t="str">
        <f>IFERROR(VLOOKUP(AB1314,CONTROLES!$A$6:$Y$25,5,FALSE),"")</f>
        <v/>
      </c>
      <c r="AW1314" s="369">
        <f t="shared" si="344"/>
        <v>0</v>
      </c>
      <c r="AX1314" s="369">
        <f t="shared" si="344"/>
        <v>0</v>
      </c>
      <c r="AY1314" s="610"/>
      <c r="AZ1314" s="611"/>
      <c r="BA1314" s="612"/>
      <c r="BB1314" s="613"/>
      <c r="BC1314" s="611"/>
      <c r="BD1314" s="621"/>
      <c r="BE1314" s="608"/>
      <c r="BF1314" s="625"/>
      <c r="BG1314" s="626"/>
      <c r="BH1314" s="626"/>
      <c r="BI1314" s="624"/>
      <c r="BJ1314" s="470"/>
      <c r="BK1314" s="470"/>
      <c r="BL1314" s="377"/>
    </row>
    <row r="1315" spans="1:64" s="226" customFormat="1" x14ac:dyDescent="0.25">
      <c r="A1315" s="558"/>
      <c r="B1315" s="559"/>
      <c r="C1315" s="556"/>
      <c r="D1315" s="470"/>
      <c r="E1315" s="470"/>
      <c r="F1315" s="547"/>
      <c r="G1315" s="547"/>
      <c r="H1315" s="547"/>
      <c r="I1315" s="470"/>
      <c r="J1315" s="364">
        <v>6</v>
      </c>
      <c r="K1315" s="365" t="s">
        <v>1479</v>
      </c>
      <c r="L1315" s="556"/>
      <c r="M1315" s="556"/>
      <c r="N1315" s="594"/>
      <c r="O1315" s="560"/>
      <c r="P1315" s="560"/>
      <c r="Q1315" s="560"/>
      <c r="R1315" s="556"/>
      <c r="S1315" s="366" t="s">
        <v>144</v>
      </c>
      <c r="T1315" s="366">
        <f>IFERROR(VLOOKUP($S1315,TABLAS!$A$10:$B$14,2,FALSE),0)</f>
        <v>5</v>
      </c>
      <c r="U1315" s="560"/>
      <c r="V1315" s="615"/>
      <c r="W1315" s="615"/>
      <c r="X1315" s="608"/>
      <c r="Y1315" s="367">
        <v>50</v>
      </c>
      <c r="Z1315" s="367">
        <v>3</v>
      </c>
      <c r="AA1315" s="367"/>
      <c r="AB1315" s="367"/>
      <c r="AC1315" s="367"/>
      <c r="AD1315" s="367"/>
      <c r="AE1315" s="367"/>
      <c r="AF1315" s="367"/>
      <c r="AG1315" s="367"/>
      <c r="AH1315" s="367"/>
      <c r="AI1315" s="367"/>
      <c r="AJ1315" s="367"/>
      <c r="AK1315" s="367"/>
      <c r="AL1315" s="367"/>
      <c r="AM1315" s="367"/>
      <c r="AN1315" s="367"/>
      <c r="AO1315" s="368" t="str">
        <f>IFERROR(VLOOKUP(Y1315,CONTROLES!$A$6:$Y$25,24,FALSE),"")</f>
        <v/>
      </c>
      <c r="AP1315" s="368">
        <f>IFERROR(VLOOKUP(Z1315,CONTROLES!$A$6:$Y$25,24,FALSE),"")</f>
        <v>0.78</v>
      </c>
      <c r="AQ1315" s="368" t="str">
        <f>IFERROR(VLOOKUP(AA1315,CONTROLES!$A$6:$Y$25,24,FALSE),"")</f>
        <v/>
      </c>
      <c r="AR1315" s="368" t="str">
        <f>IFERROR(VLOOKUP(AB1315,CONTROLES!$A$6:$Y$25,24,FALSE),"")</f>
        <v/>
      </c>
      <c r="AS1315" s="367" t="str">
        <f>IFERROR(VLOOKUP(Y1315,CONTROLES!$A$6:$Y$25,5,FALSE),"")</f>
        <v/>
      </c>
      <c r="AT1315" s="367" t="str">
        <f>IFERROR(VLOOKUP(Z1315,CONTROLES!$A$6:$Y$25,5,FALSE),"")</f>
        <v>Probabilidad</v>
      </c>
      <c r="AU1315" s="367" t="str">
        <f>IFERROR(VLOOKUP(AA1315,CONTROLES!$A$6:$Y$25,5,FALSE),"")</f>
        <v/>
      </c>
      <c r="AV1315" s="367" t="str">
        <f>IFERROR(VLOOKUP(AB1315,CONTROLES!$A$6:$Y$25,5,FALSE),"")</f>
        <v/>
      </c>
      <c r="AW1315" s="369"/>
      <c r="AX1315" s="369"/>
      <c r="AY1315" s="610"/>
      <c r="AZ1315" s="611"/>
      <c r="BA1315" s="612"/>
      <c r="BB1315" s="613"/>
      <c r="BC1315" s="611"/>
      <c r="BD1315" s="621"/>
      <c r="BE1315" s="608"/>
      <c r="BF1315" s="625"/>
      <c r="BG1315" s="626"/>
      <c r="BH1315" s="626"/>
      <c r="BI1315" s="624"/>
      <c r="BJ1315" s="470"/>
      <c r="BK1315" s="470"/>
      <c r="BL1315" s="377"/>
    </row>
    <row r="1316" spans="1:64" s="226" customFormat="1" x14ac:dyDescent="0.25">
      <c r="A1316" s="558"/>
      <c r="B1316" s="559"/>
      <c r="C1316" s="556"/>
      <c r="D1316" s="470"/>
      <c r="E1316" s="470"/>
      <c r="F1316" s="547"/>
      <c r="G1316" s="547"/>
      <c r="H1316" s="547"/>
      <c r="I1316" s="470"/>
      <c r="J1316" s="364">
        <v>7</v>
      </c>
      <c r="K1316" s="365" t="s">
        <v>1480</v>
      </c>
      <c r="L1316" s="556"/>
      <c r="M1316" s="556"/>
      <c r="N1316" s="594"/>
      <c r="O1316" s="560"/>
      <c r="P1316" s="560"/>
      <c r="Q1316" s="560"/>
      <c r="R1316" s="556"/>
      <c r="S1316" s="366" t="s">
        <v>169</v>
      </c>
      <c r="T1316" s="366">
        <f>IFERROR(VLOOKUP($S1316,TABLAS!$A$10:$B$14,2,FALSE),0)</f>
        <v>4</v>
      </c>
      <c r="U1316" s="560"/>
      <c r="V1316" s="615"/>
      <c r="W1316" s="615"/>
      <c r="X1316" s="608"/>
      <c r="Y1316" s="367">
        <v>34</v>
      </c>
      <c r="Z1316" s="367"/>
      <c r="AA1316" s="367"/>
      <c r="AB1316" s="367"/>
      <c r="AC1316" s="367"/>
      <c r="AD1316" s="367"/>
      <c r="AE1316" s="367"/>
      <c r="AF1316" s="367"/>
      <c r="AG1316" s="367"/>
      <c r="AH1316" s="367"/>
      <c r="AI1316" s="367"/>
      <c r="AJ1316" s="367"/>
      <c r="AK1316" s="367"/>
      <c r="AL1316" s="367"/>
      <c r="AM1316" s="367"/>
      <c r="AN1316" s="367"/>
      <c r="AO1316" s="368" t="str">
        <f>IFERROR(VLOOKUP(Y1316,CONTROLES!$A$6:$Y$25,24,FALSE),"")</f>
        <v/>
      </c>
      <c r="AP1316" s="368" t="str">
        <f>IFERROR(VLOOKUP(Z1316,CONTROLES!$A$6:$Y$25,24,FALSE),"")</f>
        <v/>
      </c>
      <c r="AQ1316" s="368" t="str">
        <f>IFERROR(VLOOKUP(AA1316,CONTROLES!$A$6:$Y$25,24,FALSE),"")</f>
        <v/>
      </c>
      <c r="AR1316" s="368" t="str">
        <f>IFERROR(VLOOKUP(AB1316,CONTROLES!$A$6:$Y$25,24,FALSE),"")</f>
        <v/>
      </c>
      <c r="AS1316" s="367" t="str">
        <f>IFERROR(VLOOKUP(Y1316,CONTROLES!$A$6:$Y$25,5,FALSE),"")</f>
        <v/>
      </c>
      <c r="AT1316" s="367" t="str">
        <f>IFERROR(VLOOKUP(Z1316,CONTROLES!$A$6:$Y$25,5,FALSE),"")</f>
        <v/>
      </c>
      <c r="AU1316" s="367" t="str">
        <f>IFERROR(VLOOKUP(AA1316,CONTROLES!$A$6:$Y$25,5,FALSE),"")</f>
        <v/>
      </c>
      <c r="AV1316" s="367" t="str">
        <f>IFERROR(VLOOKUP(AB1316,CONTROLES!$A$6:$Y$25,5,FALSE),"")</f>
        <v/>
      </c>
      <c r="AW1316" s="369"/>
      <c r="AX1316" s="369"/>
      <c r="AY1316" s="610"/>
      <c r="AZ1316" s="611"/>
      <c r="BA1316" s="612"/>
      <c r="BB1316" s="613"/>
      <c r="BC1316" s="611"/>
      <c r="BD1316" s="621"/>
      <c r="BE1316" s="608"/>
      <c r="BF1316" s="625"/>
      <c r="BG1316" s="626"/>
      <c r="BH1316" s="626"/>
      <c r="BI1316" s="624"/>
      <c r="BJ1316" s="470"/>
      <c r="BK1316" s="470"/>
      <c r="BL1316" s="377"/>
    </row>
    <row r="1317" spans="1:64" s="226" customFormat="1" x14ac:dyDescent="0.25">
      <c r="A1317" s="558"/>
      <c r="B1317" s="559"/>
      <c r="C1317" s="556"/>
      <c r="D1317" s="470"/>
      <c r="E1317" s="470"/>
      <c r="F1317" s="547"/>
      <c r="G1317" s="547"/>
      <c r="H1317" s="547"/>
      <c r="I1317" s="470"/>
      <c r="J1317" s="364">
        <v>8</v>
      </c>
      <c r="K1317" s="365" t="s">
        <v>1481</v>
      </c>
      <c r="L1317" s="556"/>
      <c r="M1317" s="556"/>
      <c r="N1317" s="594"/>
      <c r="O1317" s="560"/>
      <c r="P1317" s="560"/>
      <c r="Q1317" s="560"/>
      <c r="R1317" s="556"/>
      <c r="S1317" s="366" t="s">
        <v>146</v>
      </c>
      <c r="T1317" s="366">
        <f>IFERROR(VLOOKUP($S1317,TABLAS!$A$10:$B$14,2,FALSE),0)</f>
        <v>3</v>
      </c>
      <c r="U1317" s="560"/>
      <c r="V1317" s="615"/>
      <c r="W1317" s="615"/>
      <c r="X1317" s="608"/>
      <c r="Y1317" s="367">
        <v>181</v>
      </c>
      <c r="Z1317" s="367">
        <v>182</v>
      </c>
      <c r="AA1317" s="367"/>
      <c r="AB1317" s="367"/>
      <c r="AC1317" s="367"/>
      <c r="AD1317" s="367"/>
      <c r="AE1317" s="367"/>
      <c r="AF1317" s="367"/>
      <c r="AG1317" s="367"/>
      <c r="AH1317" s="367"/>
      <c r="AI1317" s="367"/>
      <c r="AJ1317" s="367"/>
      <c r="AK1317" s="367"/>
      <c r="AL1317" s="367" t="str">
        <f>IFERROR(VLOOKUP(AB1317,CONTROLES!$A$5:$Y$297,2,FALSE),"")</f>
        <v/>
      </c>
      <c r="AM1317" s="367"/>
      <c r="AN1317" s="367"/>
      <c r="AO1317" s="368" t="str">
        <f>IFERROR(VLOOKUP(Y1317,CONTROLES!$A$6:$Y$25,24,FALSE),"")</f>
        <v/>
      </c>
      <c r="AP1317" s="368" t="str">
        <f>IFERROR(VLOOKUP(Z1317,CONTROLES!$A$6:$Y$25,24,FALSE),"")</f>
        <v/>
      </c>
      <c r="AQ1317" s="368" t="str">
        <f>IFERROR(VLOOKUP(AA1317,CONTROLES!$A$6:$Y$25,24,FALSE),"")</f>
        <v/>
      </c>
      <c r="AR1317" s="368" t="str">
        <f>IFERROR(VLOOKUP(AB1317,CONTROLES!$A$6:$Y$25,24,FALSE),"")</f>
        <v/>
      </c>
      <c r="AS1317" s="367" t="str">
        <f>IFERROR(VLOOKUP(Y1317,CONTROLES!$A$6:$Y$25,5,FALSE),"")</f>
        <v/>
      </c>
      <c r="AT1317" s="367" t="str">
        <f>IFERROR(VLOOKUP(Z1317,CONTROLES!$A$6:$Y$25,5,FALSE),"")</f>
        <v/>
      </c>
      <c r="AU1317" s="367" t="str">
        <f>IFERROR(VLOOKUP(AA1317,CONTROLES!$A$6:$Y$25,5,FALSE),"")</f>
        <v/>
      </c>
      <c r="AV1317" s="367" t="str">
        <f>IFERROR(VLOOKUP(AB1317,CONTROLES!$A$6:$Y$25,5,FALSE),"")</f>
        <v/>
      </c>
      <c r="AW1317" s="369">
        <f t="shared" ref="AW1317:AW1324" si="345">IFERROR(AVERAGEIFS(AO1317:AR1317,AS1317:AV1317,"Probabilidad"),0)</f>
        <v>0</v>
      </c>
      <c r="AX1317" s="369">
        <f t="shared" ref="AX1317:AX1324" si="346">IFERROR(AVERAGEIFS(AO1317:AR1317,AS1317:AV1317,"Consecuencia"),0)</f>
        <v>0</v>
      </c>
      <c r="AY1317" s="610"/>
      <c r="AZ1317" s="611"/>
      <c r="BA1317" s="612"/>
      <c r="BB1317" s="613"/>
      <c r="BC1317" s="611"/>
      <c r="BD1317" s="621"/>
      <c r="BE1317" s="608"/>
      <c r="BF1317" s="625"/>
      <c r="BG1317" s="626"/>
      <c r="BH1317" s="626"/>
      <c r="BI1317" s="624"/>
      <c r="BJ1317" s="470"/>
      <c r="BK1317" s="470"/>
      <c r="BL1317" s="377"/>
    </row>
    <row r="1318" spans="1:64" s="49" customFormat="1" ht="33" customHeight="1" x14ac:dyDescent="0.25">
      <c r="A1318" s="558">
        <f>A1310+1</f>
        <v>187</v>
      </c>
      <c r="B1318" s="559" t="s">
        <v>1482</v>
      </c>
      <c r="C1318" s="556" t="s">
        <v>1309</v>
      </c>
      <c r="D1318" s="470" t="s">
        <v>1483</v>
      </c>
      <c r="E1318" s="470" t="s">
        <v>1484</v>
      </c>
      <c r="F1318" s="547" t="s">
        <v>170</v>
      </c>
      <c r="G1318" s="547" t="s">
        <v>133</v>
      </c>
      <c r="H1318" s="547" t="s">
        <v>134</v>
      </c>
      <c r="I1318" s="470" t="s">
        <v>1485</v>
      </c>
      <c r="J1318" s="364">
        <v>1</v>
      </c>
      <c r="K1318" s="365" t="s">
        <v>1486</v>
      </c>
      <c r="L1318" s="556" t="s">
        <v>1487</v>
      </c>
      <c r="M1318" s="556" t="s">
        <v>218</v>
      </c>
      <c r="N1318" s="594" t="s">
        <v>219</v>
      </c>
      <c r="O1318" s="560" t="s">
        <v>1488</v>
      </c>
      <c r="P1318" s="560" t="s">
        <v>1428</v>
      </c>
      <c r="Q1318" s="560" t="s">
        <v>1443</v>
      </c>
      <c r="R1318" s="556" t="s">
        <v>210</v>
      </c>
      <c r="S1318" s="366" t="s">
        <v>144</v>
      </c>
      <c r="T1318" s="366">
        <f>IFERROR(VLOOKUP($S1318,TABLAS!$A$10:$B$14,2,FALSE),0)</f>
        <v>5</v>
      </c>
      <c r="U1318" s="560" t="s">
        <v>180</v>
      </c>
      <c r="V1318" s="615">
        <f>IFERROR(VLOOKUP($U1318,TABLAS!$A$2:$B$6,2,FALSE),0)</f>
        <v>4</v>
      </c>
      <c r="W1318" s="615">
        <f>MAX($T1318:$T1324)*V1318</f>
        <v>20</v>
      </c>
      <c r="X1318" s="608" t="b">
        <f>IF(OR(W1318="11",W1318="12",W1318="21",W1318="22",W1318="31"),"BAJO",IF(OR(W1318="13",W1318="23",W1318="32",W1318="41"),"LEVE",IF(OR(W1318="14",W1318="15",W1318="24",W1318="33",W1318="43",W1318="42",W1318="52",W1318="51"),"MODERADO",IF(OR(W1318="25",W1318="34",W1318="35",W1318="44",W1318="45",W1318="53",W1318="54",W1318="55"),"IMPORTANTE"))))</f>
        <v>0</v>
      </c>
      <c r="Y1318" s="367">
        <v>107</v>
      </c>
      <c r="Z1318" s="367"/>
      <c r="AA1318" s="367"/>
      <c r="AB1318" s="367"/>
      <c r="AC1318" s="367"/>
      <c r="AD1318" s="367"/>
      <c r="AE1318" s="367"/>
      <c r="AF1318" s="367"/>
      <c r="AG1318" s="367"/>
      <c r="AH1318" s="367"/>
      <c r="AI1318" s="367"/>
      <c r="AJ1318" s="367"/>
      <c r="AK1318" s="367"/>
      <c r="AL1318" s="367" t="str">
        <f>IFERROR(VLOOKUP(AB1318,CONTROLES!$A$5:$Y$297,2,FALSE),"")</f>
        <v/>
      </c>
      <c r="AM1318" s="367"/>
      <c r="AN1318" s="367"/>
      <c r="AO1318" s="368" t="str">
        <f>IFERROR(VLOOKUP(Y1318,CONTROLES!$A$6:$Y$25,24,FALSE),"")</f>
        <v/>
      </c>
      <c r="AP1318" s="368" t="str">
        <f>IFERROR(VLOOKUP(Z1318,CONTROLES!$A$6:$Y$25,24,FALSE),"")</f>
        <v/>
      </c>
      <c r="AQ1318" s="368" t="str">
        <f>IFERROR(VLOOKUP(AA1318,CONTROLES!$A$6:$Y$25,24,FALSE),"")</f>
        <v/>
      </c>
      <c r="AR1318" s="368" t="str">
        <f>IFERROR(VLOOKUP(AB1318,CONTROLES!$A$6:$Y$25,24,FALSE),"")</f>
        <v/>
      </c>
      <c r="AS1318" s="367" t="str">
        <f>IFERROR(VLOOKUP(Y1318,CONTROLES!$A$6:$Y$25,5,FALSE),"")</f>
        <v/>
      </c>
      <c r="AT1318" s="367" t="str">
        <f>IFERROR(VLOOKUP(Z1318,CONTROLES!$A$6:$Y$25,5,FALSE),"")</f>
        <v/>
      </c>
      <c r="AU1318" s="367" t="str">
        <f>IFERROR(VLOOKUP(AA1318,CONTROLES!$A$6:$Y$25,5,FALSE),"")</f>
        <v/>
      </c>
      <c r="AV1318" s="367" t="str">
        <f>IFERROR(VLOOKUP(AB1318,CONTROLES!$A$6:$Y$25,5,FALSE),"")</f>
        <v/>
      </c>
      <c r="AW1318" s="369">
        <f t="shared" si="345"/>
        <v>0</v>
      </c>
      <c r="AX1318" s="369">
        <f t="shared" si="346"/>
        <v>0</v>
      </c>
      <c r="AY1318" s="610" t="str">
        <f>IF(MAX(AX1318:AX1324)&gt;MAX(BF1318:BF1324),"Consecuencia",IF(MAX(AX1318:AX1324)&gt;MAX(BF1318:BF1324),"Probabilidad",""))</f>
        <v/>
      </c>
      <c r="AZ1318" s="611">
        <f>IF(AY1318="Probabilidad",MAX(BF1318:BF1324),MAX(AX1318:AX1324))</f>
        <v>0</v>
      </c>
      <c r="BA1318" s="612" t="str" cm="1">
        <f t="array" ref="BA1318">IF(OR(AY1318="Consecuencia",AY1318="Probabilidad"),IF(AZ1318&lt;CONTROLES!$AA$16:$AB$16,IF(AND(AZ1318&gt;=CONTROLES!$AA$15,AZ1318&lt;CONTROLES!$AB$15),CONTROLES!$AC$15,IF(AND(AZ1318&gt;=CONTROLES!$AA$14,AZ1318&lt;CONTROLES!$AB$14),CONTROLES!$AC$14,IF(AND(AZ1318&gt;=CONTROLES!$AA$13,AZ1318&lt;CONTROLES!$AB$13),CONTROLES!$AC$13,IF(AND(AZ1318&gt;=CONTROLES!$AA$12,AZ1318&lt;=CONTROLES!$AB$12),CONTROLES!$AC$12))))),"")</f>
        <v/>
      </c>
      <c r="BB1318" s="613" t="s">
        <v>144</v>
      </c>
      <c r="BC1318" s="611">
        <f>VLOOKUP(BB1318,TABLAS!$A$10:$B$14,2,FALSE)</f>
        <v>5</v>
      </c>
      <c r="BD1318" s="621" t="s">
        <v>211</v>
      </c>
      <c r="BE1318" s="608">
        <f>VLOOKUP(BD1318,TABLAS!$A$2:$B$6,2,FALSE)</f>
        <v>2</v>
      </c>
      <c r="BF1318" s="625" t="str">
        <f>BC1318&amp;BE1318</f>
        <v>52</v>
      </c>
      <c r="BG1318" s="626" t="str">
        <f>IF(OR(BF1318="11",BF1318="12",BF1318="21",BF1318="22",BF1318="31"),"BAJO",IF(OR(BF1318="13",BF1318="23",BF1318="32",BF1318="41"),"LEVE",IF(OR(BF1318="14",BF1318="15",BF1318="24",BF1318="33",BF1318="43",BF1318="42",BF1318="52",BF1318="51"),"MODERADO",IF(OR(BF1318="25",BF1318="34",BF1318="35",BF1318="44",BF1318="45",BF1318="53",BF1318="54",BF1318="55"),"IMPORTANTE",""))))</f>
        <v>MODERADO</v>
      </c>
      <c r="BH1318" s="626" t="s">
        <v>148</v>
      </c>
      <c r="BI1318" s="624" t="s">
        <v>189</v>
      </c>
      <c r="BJ1318" s="470" t="str">
        <f>IF(BH1318="SI","NO","SI")</f>
        <v>NO</v>
      </c>
      <c r="BK1318" s="470"/>
    </row>
    <row r="1319" spans="1:64" x14ac:dyDescent="0.25">
      <c r="A1319" s="558"/>
      <c r="B1319" s="559"/>
      <c r="C1319" s="556"/>
      <c r="D1319" s="470"/>
      <c r="E1319" s="470"/>
      <c r="F1319" s="547"/>
      <c r="G1319" s="547"/>
      <c r="H1319" s="547"/>
      <c r="I1319" s="470"/>
      <c r="J1319" s="364">
        <v>2</v>
      </c>
      <c r="K1319" s="365" t="s">
        <v>1489</v>
      </c>
      <c r="L1319" s="556"/>
      <c r="M1319" s="556"/>
      <c r="N1319" s="594"/>
      <c r="O1319" s="560"/>
      <c r="P1319" s="560"/>
      <c r="Q1319" s="560"/>
      <c r="R1319" s="556"/>
      <c r="S1319" s="366" t="s">
        <v>169</v>
      </c>
      <c r="T1319" s="366">
        <f>IFERROR(VLOOKUP($S1319,TABLAS!$A$10:$B$14,2,FALSE),0)</f>
        <v>4</v>
      </c>
      <c r="U1319" s="560"/>
      <c r="V1319" s="615"/>
      <c r="W1319" s="615"/>
      <c r="X1319" s="608"/>
      <c r="Y1319" s="367">
        <v>107</v>
      </c>
      <c r="Z1319" s="367"/>
      <c r="AA1319" s="367"/>
      <c r="AB1319" s="367"/>
      <c r="AC1319" s="367"/>
      <c r="AD1319" s="367"/>
      <c r="AE1319" s="367"/>
      <c r="AF1319" s="367"/>
      <c r="AG1319" s="367"/>
      <c r="AH1319" s="367"/>
      <c r="AI1319" s="367"/>
      <c r="AJ1319" s="367"/>
      <c r="AK1319" s="367"/>
      <c r="AL1319" s="367" t="str">
        <f>IFERROR(VLOOKUP(AB1319,CONTROLES!$A$5:$Y$297,2,FALSE),"")</f>
        <v/>
      </c>
      <c r="AM1319" s="367"/>
      <c r="AN1319" s="367"/>
      <c r="AO1319" s="368" t="str">
        <f>IFERROR(VLOOKUP(Y1319,CONTROLES!$A$6:$Y$25,24,FALSE),"")</f>
        <v/>
      </c>
      <c r="AP1319" s="368" t="str">
        <f>IFERROR(VLOOKUP(Z1319,CONTROLES!$A$6:$Y$25,24,FALSE),"")</f>
        <v/>
      </c>
      <c r="AQ1319" s="368" t="str">
        <f>IFERROR(VLOOKUP(AA1319,CONTROLES!$A$6:$Y$25,24,FALSE),"")</f>
        <v/>
      </c>
      <c r="AR1319" s="368" t="str">
        <f>IFERROR(VLOOKUP(AB1319,CONTROLES!$A$6:$Y$25,24,FALSE),"")</f>
        <v/>
      </c>
      <c r="AS1319" s="367" t="str">
        <f>IFERROR(VLOOKUP(Y1319,CONTROLES!$A$6:$Y$25,5,FALSE),"")</f>
        <v/>
      </c>
      <c r="AT1319" s="367" t="str">
        <f>IFERROR(VLOOKUP(Z1319,CONTROLES!$A$6:$Y$25,5,FALSE),"")</f>
        <v/>
      </c>
      <c r="AU1319" s="367" t="str">
        <f>IFERROR(VLOOKUP(AA1319,CONTROLES!$A$6:$Y$25,5,FALSE),"")</f>
        <v/>
      </c>
      <c r="AV1319" s="367" t="str">
        <f>IFERROR(VLOOKUP(AB1319,CONTROLES!$A$6:$Y$25,5,FALSE),"")</f>
        <v/>
      </c>
      <c r="AW1319" s="369">
        <f t="shared" si="345"/>
        <v>0</v>
      </c>
      <c r="AX1319" s="369">
        <f t="shared" si="346"/>
        <v>0</v>
      </c>
      <c r="AY1319" s="610"/>
      <c r="AZ1319" s="611"/>
      <c r="BA1319" s="612"/>
      <c r="BB1319" s="613"/>
      <c r="BC1319" s="611"/>
      <c r="BD1319" s="621"/>
      <c r="BE1319" s="608"/>
      <c r="BF1319" s="625"/>
      <c r="BG1319" s="626"/>
      <c r="BH1319" s="626"/>
      <c r="BI1319" s="624"/>
      <c r="BJ1319" s="470"/>
      <c r="BK1319" s="470"/>
      <c r="BL1319" s="49"/>
    </row>
    <row r="1320" spans="1:64" x14ac:dyDescent="0.25">
      <c r="A1320" s="558"/>
      <c r="B1320" s="559"/>
      <c r="C1320" s="556"/>
      <c r="D1320" s="470"/>
      <c r="E1320" s="470"/>
      <c r="F1320" s="547"/>
      <c r="G1320" s="547"/>
      <c r="H1320" s="547"/>
      <c r="I1320" s="470"/>
      <c r="J1320" s="364">
        <v>3</v>
      </c>
      <c r="K1320" s="365" t="s">
        <v>1490</v>
      </c>
      <c r="L1320" s="556"/>
      <c r="M1320" s="556"/>
      <c r="N1320" s="594"/>
      <c r="O1320" s="560"/>
      <c r="P1320" s="560"/>
      <c r="Q1320" s="560"/>
      <c r="R1320" s="556"/>
      <c r="S1320" s="366" t="s">
        <v>146</v>
      </c>
      <c r="T1320" s="366">
        <f>IFERROR(VLOOKUP($S1320,TABLAS!$A$10:$B$14,2,FALSE),0)</f>
        <v>3</v>
      </c>
      <c r="U1320" s="560"/>
      <c r="V1320" s="615"/>
      <c r="W1320" s="615"/>
      <c r="X1320" s="608"/>
      <c r="Y1320" s="367">
        <v>90</v>
      </c>
      <c r="Z1320" s="367"/>
      <c r="AA1320" s="367"/>
      <c r="AB1320" s="367"/>
      <c r="AC1320" s="367"/>
      <c r="AD1320" s="367"/>
      <c r="AE1320" s="367"/>
      <c r="AF1320" s="367"/>
      <c r="AG1320" s="367"/>
      <c r="AH1320" s="367"/>
      <c r="AI1320" s="367"/>
      <c r="AJ1320" s="367"/>
      <c r="AK1320" s="367"/>
      <c r="AL1320" s="367" t="str">
        <f>IFERROR(VLOOKUP(AB1320,CONTROLES!$A$5:$Y$297,2,FALSE),"")</f>
        <v/>
      </c>
      <c r="AM1320" s="367"/>
      <c r="AN1320" s="367"/>
      <c r="AO1320" s="368" t="str">
        <f>IFERROR(VLOOKUP(Y1320,CONTROLES!$A$6:$Y$25,24,FALSE),"")</f>
        <v/>
      </c>
      <c r="AP1320" s="368" t="str">
        <f>IFERROR(VLOOKUP(Z1320,CONTROLES!$A$6:$Y$25,24,FALSE),"")</f>
        <v/>
      </c>
      <c r="AQ1320" s="368" t="str">
        <f>IFERROR(VLOOKUP(AA1320,CONTROLES!$A$6:$Y$25,24,FALSE),"")</f>
        <v/>
      </c>
      <c r="AR1320" s="368" t="str">
        <f>IFERROR(VLOOKUP(AB1320,CONTROLES!$A$6:$Y$25,24,FALSE),"")</f>
        <v/>
      </c>
      <c r="AS1320" s="367" t="str">
        <f>IFERROR(VLOOKUP(Y1320,CONTROLES!$A$6:$Y$25,5,FALSE),"")</f>
        <v/>
      </c>
      <c r="AT1320" s="367" t="str">
        <f>IFERROR(VLOOKUP(Z1320,CONTROLES!$A$6:$Y$25,5,FALSE),"")</f>
        <v/>
      </c>
      <c r="AU1320" s="367" t="str">
        <f>IFERROR(VLOOKUP(AA1320,CONTROLES!$A$6:$Y$25,5,FALSE),"")</f>
        <v/>
      </c>
      <c r="AV1320" s="367" t="str">
        <f>IFERROR(VLOOKUP(AB1320,CONTROLES!$A$6:$Y$25,5,FALSE),"")</f>
        <v/>
      </c>
      <c r="AW1320" s="369">
        <f t="shared" si="345"/>
        <v>0</v>
      </c>
      <c r="AX1320" s="369">
        <f t="shared" si="346"/>
        <v>0</v>
      </c>
      <c r="AY1320" s="610"/>
      <c r="AZ1320" s="611"/>
      <c r="BA1320" s="612"/>
      <c r="BB1320" s="613"/>
      <c r="BC1320" s="611"/>
      <c r="BD1320" s="621"/>
      <c r="BE1320" s="608"/>
      <c r="BF1320" s="625"/>
      <c r="BG1320" s="626"/>
      <c r="BH1320" s="626"/>
      <c r="BI1320" s="624"/>
      <c r="BJ1320" s="470"/>
      <c r="BK1320" s="470"/>
      <c r="BL1320" s="49"/>
    </row>
    <row r="1321" spans="1:64" x14ac:dyDescent="0.25">
      <c r="A1321" s="558"/>
      <c r="B1321" s="559"/>
      <c r="C1321" s="556"/>
      <c r="D1321" s="470"/>
      <c r="E1321" s="470"/>
      <c r="F1321" s="547"/>
      <c r="G1321" s="547"/>
      <c r="H1321" s="547"/>
      <c r="I1321" s="470"/>
      <c r="J1321" s="364"/>
      <c r="K1321" s="365"/>
      <c r="L1321" s="556"/>
      <c r="M1321" s="556"/>
      <c r="N1321" s="594"/>
      <c r="O1321" s="560"/>
      <c r="P1321" s="560"/>
      <c r="Q1321" s="560"/>
      <c r="R1321" s="556"/>
      <c r="S1321" s="366"/>
      <c r="T1321" s="366">
        <f>IFERROR(VLOOKUP($S1321,TABLAS!$A$10:$B$14,2,FALSE),0)</f>
        <v>0</v>
      </c>
      <c r="U1321" s="560"/>
      <c r="V1321" s="615"/>
      <c r="W1321" s="615"/>
      <c r="X1321" s="608"/>
      <c r="Y1321" s="367"/>
      <c r="Z1321" s="367"/>
      <c r="AA1321" s="367"/>
      <c r="AB1321" s="367"/>
      <c r="AC1321" s="367"/>
      <c r="AD1321" s="367"/>
      <c r="AE1321" s="367"/>
      <c r="AF1321" s="367"/>
      <c r="AG1321" s="367"/>
      <c r="AH1321" s="367"/>
      <c r="AI1321" s="367"/>
      <c r="AJ1321" s="367"/>
      <c r="AK1321" s="367"/>
      <c r="AL1321" s="367" t="str">
        <f>IFERROR(VLOOKUP(AB1321,CONTROLES!$A$5:$Y$297,2,FALSE),"")</f>
        <v/>
      </c>
      <c r="AM1321" s="367"/>
      <c r="AN1321" s="367"/>
      <c r="AO1321" s="368" t="str">
        <f>IFERROR(VLOOKUP(Y1321,CONTROLES!$A$6:$Y$25,24,FALSE),"")</f>
        <v/>
      </c>
      <c r="AP1321" s="368" t="str">
        <f>IFERROR(VLOOKUP(Z1321,CONTROLES!$A$6:$Y$25,24,FALSE),"")</f>
        <v/>
      </c>
      <c r="AQ1321" s="368" t="str">
        <f>IFERROR(VLOOKUP(AA1321,CONTROLES!$A$6:$Y$25,24,FALSE),"")</f>
        <v/>
      </c>
      <c r="AR1321" s="368" t="str">
        <f>IFERROR(VLOOKUP(AB1321,CONTROLES!$A$6:$Y$25,24,FALSE),"")</f>
        <v/>
      </c>
      <c r="AS1321" s="367" t="str">
        <f>IFERROR(VLOOKUP(Y1321,CONTROLES!$A$6:$Y$25,5,FALSE),"")</f>
        <v/>
      </c>
      <c r="AT1321" s="367" t="str">
        <f>IFERROR(VLOOKUP(Z1321,CONTROLES!$A$6:$Y$25,5,FALSE),"")</f>
        <v/>
      </c>
      <c r="AU1321" s="367" t="str">
        <f>IFERROR(VLOOKUP(AA1321,CONTROLES!$A$6:$Y$25,5,FALSE),"")</f>
        <v/>
      </c>
      <c r="AV1321" s="367" t="str">
        <f>IFERROR(VLOOKUP(AB1321,CONTROLES!$A$6:$Y$25,5,FALSE),"")</f>
        <v/>
      </c>
      <c r="AW1321" s="369">
        <f t="shared" si="345"/>
        <v>0</v>
      </c>
      <c r="AX1321" s="369">
        <f t="shared" si="346"/>
        <v>0</v>
      </c>
      <c r="AY1321" s="610"/>
      <c r="AZ1321" s="611"/>
      <c r="BA1321" s="612"/>
      <c r="BB1321" s="613"/>
      <c r="BC1321" s="611"/>
      <c r="BD1321" s="621"/>
      <c r="BE1321" s="608"/>
      <c r="BF1321" s="625"/>
      <c r="BG1321" s="626"/>
      <c r="BH1321" s="626"/>
      <c r="BI1321" s="624"/>
      <c r="BJ1321" s="470"/>
      <c r="BK1321" s="470"/>
      <c r="BL1321" s="49"/>
    </row>
    <row r="1322" spans="1:64" x14ac:dyDescent="0.25">
      <c r="A1322" s="558"/>
      <c r="B1322" s="559"/>
      <c r="C1322" s="556"/>
      <c r="D1322" s="470"/>
      <c r="E1322" s="470"/>
      <c r="F1322" s="547"/>
      <c r="G1322" s="547"/>
      <c r="H1322" s="547"/>
      <c r="I1322" s="470"/>
      <c r="J1322" s="364"/>
      <c r="K1322" s="365"/>
      <c r="L1322" s="556"/>
      <c r="M1322" s="556"/>
      <c r="N1322" s="594"/>
      <c r="O1322" s="560"/>
      <c r="P1322" s="560"/>
      <c r="Q1322" s="560"/>
      <c r="R1322" s="556"/>
      <c r="S1322" s="366"/>
      <c r="T1322" s="366">
        <f>IFERROR(VLOOKUP($S1322,TABLAS!$A$10:$B$14,2,FALSE),0)</f>
        <v>0</v>
      </c>
      <c r="U1322" s="560"/>
      <c r="V1322" s="615"/>
      <c r="W1322" s="615"/>
      <c r="X1322" s="608"/>
      <c r="Y1322" s="367"/>
      <c r="Z1322" s="367"/>
      <c r="AA1322" s="367"/>
      <c r="AB1322" s="367"/>
      <c r="AC1322" s="367"/>
      <c r="AD1322" s="367"/>
      <c r="AE1322" s="367"/>
      <c r="AF1322" s="367"/>
      <c r="AG1322" s="367"/>
      <c r="AH1322" s="367"/>
      <c r="AI1322" s="367"/>
      <c r="AJ1322" s="367"/>
      <c r="AK1322" s="367"/>
      <c r="AL1322" s="367" t="str">
        <f>IFERROR(VLOOKUP(AB1322,CONTROLES!$A$5:$Y$297,2,FALSE),"")</f>
        <v/>
      </c>
      <c r="AM1322" s="367"/>
      <c r="AN1322" s="367"/>
      <c r="AO1322" s="368" t="str">
        <f>IFERROR(VLOOKUP(Y1322,CONTROLES!$A$6:$Y$25,24,FALSE),"")</f>
        <v/>
      </c>
      <c r="AP1322" s="368" t="str">
        <f>IFERROR(VLOOKUP(Z1322,CONTROLES!$A$6:$Y$25,24,FALSE),"")</f>
        <v/>
      </c>
      <c r="AQ1322" s="368" t="str">
        <f>IFERROR(VLOOKUP(AA1322,CONTROLES!$A$6:$Y$25,24,FALSE),"")</f>
        <v/>
      </c>
      <c r="AR1322" s="368" t="str">
        <f>IFERROR(VLOOKUP(AB1322,CONTROLES!$A$6:$Y$25,24,FALSE),"")</f>
        <v/>
      </c>
      <c r="AS1322" s="367" t="str">
        <f>IFERROR(VLOOKUP(Y1322,CONTROLES!$A$6:$Y$25,5,FALSE),"")</f>
        <v/>
      </c>
      <c r="AT1322" s="367" t="str">
        <f>IFERROR(VLOOKUP(Z1322,CONTROLES!$A$6:$Y$25,5,FALSE),"")</f>
        <v/>
      </c>
      <c r="AU1322" s="367" t="str">
        <f>IFERROR(VLOOKUP(AA1322,CONTROLES!$A$6:$Y$25,5,FALSE),"")</f>
        <v/>
      </c>
      <c r="AV1322" s="367" t="str">
        <f>IFERROR(VLOOKUP(AB1322,CONTROLES!$A$6:$Y$25,5,FALSE),"")</f>
        <v/>
      </c>
      <c r="AW1322" s="369">
        <f t="shared" si="345"/>
        <v>0</v>
      </c>
      <c r="AX1322" s="369">
        <f t="shared" si="346"/>
        <v>0</v>
      </c>
      <c r="AY1322" s="610"/>
      <c r="AZ1322" s="611"/>
      <c r="BA1322" s="612"/>
      <c r="BB1322" s="613"/>
      <c r="BC1322" s="611"/>
      <c r="BD1322" s="621"/>
      <c r="BE1322" s="608"/>
      <c r="BF1322" s="625"/>
      <c r="BG1322" s="626"/>
      <c r="BH1322" s="626"/>
      <c r="BI1322" s="624"/>
      <c r="BJ1322" s="470"/>
      <c r="BK1322" s="470"/>
      <c r="BL1322" s="49"/>
    </row>
    <row r="1323" spans="1:64" x14ac:dyDescent="0.25">
      <c r="A1323" s="558"/>
      <c r="B1323" s="559"/>
      <c r="C1323" s="556"/>
      <c r="D1323" s="470"/>
      <c r="E1323" s="470"/>
      <c r="F1323" s="547"/>
      <c r="G1323" s="547"/>
      <c r="H1323" s="547"/>
      <c r="I1323" s="470"/>
      <c r="J1323" s="364"/>
      <c r="K1323" s="365"/>
      <c r="L1323" s="556"/>
      <c r="M1323" s="556"/>
      <c r="N1323" s="594"/>
      <c r="O1323" s="560"/>
      <c r="P1323" s="560"/>
      <c r="Q1323" s="560"/>
      <c r="R1323" s="556"/>
      <c r="S1323" s="366"/>
      <c r="T1323" s="366">
        <f>IFERROR(VLOOKUP($S1323,TABLAS!$A$10:$B$14,2,FALSE),0)</f>
        <v>0</v>
      </c>
      <c r="U1323" s="560"/>
      <c r="V1323" s="615"/>
      <c r="W1323" s="615"/>
      <c r="X1323" s="608"/>
      <c r="Y1323" s="367"/>
      <c r="Z1323" s="367"/>
      <c r="AA1323" s="367"/>
      <c r="AB1323" s="367"/>
      <c r="AC1323" s="367"/>
      <c r="AD1323" s="367"/>
      <c r="AE1323" s="367"/>
      <c r="AF1323" s="367"/>
      <c r="AG1323" s="367"/>
      <c r="AH1323" s="367"/>
      <c r="AI1323" s="367"/>
      <c r="AJ1323" s="367"/>
      <c r="AK1323" s="367"/>
      <c r="AL1323" s="367" t="str">
        <f>IFERROR(VLOOKUP(AB1323,CONTROLES!$A$5:$Y$297,2,FALSE),"")</f>
        <v/>
      </c>
      <c r="AM1323" s="367"/>
      <c r="AN1323" s="367"/>
      <c r="AO1323" s="368" t="str">
        <f>IFERROR(VLOOKUP(Y1323,CONTROLES!$A$6:$Y$25,24,FALSE),"")</f>
        <v/>
      </c>
      <c r="AP1323" s="368" t="str">
        <f>IFERROR(VLOOKUP(Z1323,CONTROLES!$A$6:$Y$25,24,FALSE),"")</f>
        <v/>
      </c>
      <c r="AQ1323" s="368" t="str">
        <f>IFERROR(VLOOKUP(AA1323,CONTROLES!$A$6:$Y$25,24,FALSE),"")</f>
        <v/>
      </c>
      <c r="AR1323" s="368" t="str">
        <f>IFERROR(VLOOKUP(AB1323,CONTROLES!$A$6:$Y$25,24,FALSE),"")</f>
        <v/>
      </c>
      <c r="AS1323" s="367" t="str">
        <f>IFERROR(VLOOKUP(Y1323,CONTROLES!$A$6:$Y$25,5,FALSE),"")</f>
        <v/>
      </c>
      <c r="AT1323" s="367" t="str">
        <f>IFERROR(VLOOKUP(Z1323,CONTROLES!$A$6:$Y$25,5,FALSE),"")</f>
        <v/>
      </c>
      <c r="AU1323" s="367" t="str">
        <f>IFERROR(VLOOKUP(AA1323,CONTROLES!$A$6:$Y$25,5,FALSE),"")</f>
        <v/>
      </c>
      <c r="AV1323" s="367" t="str">
        <f>IFERROR(VLOOKUP(AB1323,CONTROLES!$A$6:$Y$25,5,FALSE),"")</f>
        <v/>
      </c>
      <c r="AW1323" s="369">
        <f t="shared" si="345"/>
        <v>0</v>
      </c>
      <c r="AX1323" s="369">
        <f t="shared" si="346"/>
        <v>0</v>
      </c>
      <c r="AY1323" s="610"/>
      <c r="AZ1323" s="611"/>
      <c r="BA1323" s="612"/>
      <c r="BB1323" s="613"/>
      <c r="BC1323" s="611"/>
      <c r="BD1323" s="621"/>
      <c r="BE1323" s="608"/>
      <c r="BF1323" s="625"/>
      <c r="BG1323" s="626"/>
      <c r="BH1323" s="626"/>
      <c r="BI1323" s="624"/>
      <c r="BJ1323" s="470"/>
      <c r="BK1323" s="470"/>
      <c r="BL1323" s="49"/>
    </row>
    <row r="1324" spans="1:64" x14ac:dyDescent="0.25">
      <c r="A1324" s="558"/>
      <c r="B1324" s="559"/>
      <c r="C1324" s="556"/>
      <c r="D1324" s="470"/>
      <c r="E1324" s="470"/>
      <c r="F1324" s="547"/>
      <c r="G1324" s="547"/>
      <c r="H1324" s="547"/>
      <c r="I1324" s="470"/>
      <c r="J1324" s="364"/>
      <c r="K1324" s="365"/>
      <c r="L1324" s="556"/>
      <c r="M1324" s="556"/>
      <c r="N1324" s="594"/>
      <c r="O1324" s="560"/>
      <c r="P1324" s="560"/>
      <c r="Q1324" s="560"/>
      <c r="R1324" s="556"/>
      <c r="S1324" s="366"/>
      <c r="T1324" s="366">
        <f>IFERROR(VLOOKUP($S1324,TABLAS!$A$10:$B$14,2,FALSE),0)</f>
        <v>0</v>
      </c>
      <c r="U1324" s="560"/>
      <c r="V1324" s="615"/>
      <c r="W1324" s="615"/>
      <c r="X1324" s="608"/>
      <c r="Y1324" s="367"/>
      <c r="Z1324" s="367"/>
      <c r="AA1324" s="367"/>
      <c r="AB1324" s="367"/>
      <c r="AC1324" s="367"/>
      <c r="AD1324" s="367"/>
      <c r="AE1324" s="367"/>
      <c r="AF1324" s="367"/>
      <c r="AG1324" s="367"/>
      <c r="AH1324" s="367"/>
      <c r="AI1324" s="367"/>
      <c r="AJ1324" s="367"/>
      <c r="AK1324" s="367"/>
      <c r="AL1324" s="367" t="str">
        <f>IFERROR(VLOOKUP(AB1324,CONTROLES!$A$5:$Y$297,2,FALSE),"")</f>
        <v/>
      </c>
      <c r="AM1324" s="367"/>
      <c r="AN1324" s="367"/>
      <c r="AO1324" s="368" t="str">
        <f>IFERROR(VLOOKUP(Y1324,CONTROLES!$A$6:$Y$25,24,FALSE),"")</f>
        <v/>
      </c>
      <c r="AP1324" s="368" t="str">
        <f>IFERROR(VLOOKUP(Z1324,CONTROLES!$A$6:$Y$25,24,FALSE),"")</f>
        <v/>
      </c>
      <c r="AQ1324" s="368" t="str">
        <f>IFERROR(VLOOKUP(AA1324,CONTROLES!$A$6:$Y$25,24,FALSE),"")</f>
        <v/>
      </c>
      <c r="AR1324" s="368" t="str">
        <f>IFERROR(VLOOKUP(AB1324,CONTROLES!$A$6:$Y$25,24,FALSE),"")</f>
        <v/>
      </c>
      <c r="AS1324" s="367" t="str">
        <f>IFERROR(VLOOKUP(Y1324,CONTROLES!$A$6:$Y$25,5,FALSE),"")</f>
        <v/>
      </c>
      <c r="AT1324" s="367" t="str">
        <f>IFERROR(VLOOKUP(Z1324,CONTROLES!$A$6:$Y$25,5,FALSE),"")</f>
        <v/>
      </c>
      <c r="AU1324" s="367" t="str">
        <f>IFERROR(VLOOKUP(AA1324,CONTROLES!$A$6:$Y$25,5,FALSE),"")</f>
        <v/>
      </c>
      <c r="AV1324" s="367" t="str">
        <f>IFERROR(VLOOKUP(AB1324,CONTROLES!$A$6:$Y$25,5,FALSE),"")</f>
        <v/>
      </c>
      <c r="AW1324" s="369">
        <f t="shared" si="345"/>
        <v>0</v>
      </c>
      <c r="AX1324" s="369">
        <f t="shared" si="346"/>
        <v>0</v>
      </c>
      <c r="AY1324" s="610"/>
      <c r="AZ1324" s="611"/>
      <c r="BA1324" s="612"/>
      <c r="BB1324" s="613"/>
      <c r="BC1324" s="611"/>
      <c r="BD1324" s="621"/>
      <c r="BE1324" s="608"/>
      <c r="BF1324" s="625"/>
      <c r="BG1324" s="626"/>
      <c r="BH1324" s="626"/>
      <c r="BI1324" s="624"/>
      <c r="BJ1324" s="470"/>
      <c r="BK1324" s="470"/>
      <c r="BL1324" s="49"/>
    </row>
    <row r="1325" spans="1:64" ht="30.75" customHeight="1" x14ac:dyDescent="0.25">
      <c r="A1325" s="558">
        <f>A1318+1</f>
        <v>188</v>
      </c>
      <c r="B1325" s="559" t="s">
        <v>1491</v>
      </c>
      <c r="C1325" s="556" t="s">
        <v>1309</v>
      </c>
      <c r="D1325" s="470" t="s">
        <v>1492</v>
      </c>
      <c r="E1325" s="470" t="s">
        <v>1493</v>
      </c>
      <c r="F1325" s="547" t="s">
        <v>132</v>
      </c>
      <c r="G1325" s="547" t="s">
        <v>133</v>
      </c>
      <c r="H1325" s="547" t="s">
        <v>134</v>
      </c>
      <c r="I1325" s="470" t="s">
        <v>1494</v>
      </c>
      <c r="J1325" s="364">
        <v>1</v>
      </c>
      <c r="K1325" s="365" t="s">
        <v>1495</v>
      </c>
      <c r="L1325" s="556" t="s">
        <v>1496</v>
      </c>
      <c r="M1325" s="556" t="s">
        <v>160</v>
      </c>
      <c r="N1325" s="594" t="s">
        <v>226</v>
      </c>
      <c r="O1325" s="560" t="s">
        <v>313</v>
      </c>
      <c r="P1325" s="560" t="s">
        <v>1497</v>
      </c>
      <c r="Q1325" s="560" t="s">
        <v>1443</v>
      </c>
      <c r="R1325" s="556" t="s">
        <v>297</v>
      </c>
      <c r="S1325" s="366" t="s">
        <v>146</v>
      </c>
      <c r="T1325" s="366">
        <f>IFERROR(VLOOKUP($S1325,TABLAS!$A$10:$B$14,2,FALSE),0)</f>
        <v>3</v>
      </c>
      <c r="U1325" s="560" t="s">
        <v>180</v>
      </c>
      <c r="V1325" s="615">
        <f>IFERROR(VLOOKUP($U1325,TABLAS!$A$2:$B$6,2,FALSE),0)</f>
        <v>4</v>
      </c>
      <c r="W1325" s="615">
        <f>MAX($T1325:$T1331)*V1325</f>
        <v>12</v>
      </c>
      <c r="X1325" s="608" t="str">
        <f>IF(OR(W1325="11",W1325="12",W1325="21",W1339="22",W1275="31"),"BAJO",IF(OR(W1275="13",W1275="23",W1275="32",W1275="41"),"LEVE",IF(OR(W1275="14",W1275="15",W1275="24",W1275="33",W1275="43",W1275="42",W1275="52",W1275="51"),"MODERADO",IF(OR(W1275="25",W1275="34",W1275="35",W1275="44",W1275="45",W1275="53",W1275="54",W1275="55"),"IMPORTANTE"))))</f>
        <v>MODERADO</v>
      </c>
      <c r="Y1325" s="367">
        <v>3</v>
      </c>
      <c r="Z1325" s="367"/>
      <c r="AA1325" s="367"/>
      <c r="AB1325" s="367"/>
      <c r="AC1325" s="367"/>
      <c r="AD1325" s="367"/>
      <c r="AE1325" s="367"/>
      <c r="AF1325" s="367"/>
      <c r="AG1325" s="367"/>
      <c r="AH1325" s="367"/>
      <c r="AI1325" s="367"/>
      <c r="AJ1325" s="367"/>
      <c r="AK1325" s="367"/>
      <c r="AL1325" s="367" t="str">
        <f>IFERROR(VLOOKUP(AB1325,CONTROLES!$A$5:$Y$297,2,FALSE),"")</f>
        <v/>
      </c>
      <c r="AM1325" s="367"/>
      <c r="AN1325" s="367"/>
      <c r="AO1325" s="368">
        <f>IFERROR(VLOOKUP(Y1325,CONTROLES!$A$6:$Y$25,24,FALSE),"")</f>
        <v>0.78</v>
      </c>
      <c r="AP1325" s="368" t="str">
        <f>IFERROR(VLOOKUP(Z1325,CONTROLES!$A$6:$Y$25,24,FALSE),"")</f>
        <v/>
      </c>
      <c r="AQ1325" s="368" t="str">
        <f>IFERROR(VLOOKUP(AA1325,CONTROLES!$A$6:$Y$25,24,FALSE),"")</f>
        <v/>
      </c>
      <c r="AR1325" s="368" t="str">
        <f>IFERROR(VLOOKUP(AB1325,CONTROLES!$A$6:$Y$25,24,FALSE),"")</f>
        <v/>
      </c>
      <c r="AS1325" s="367" t="str">
        <f>IFERROR(VLOOKUP(Y1325,CONTROLES!$A$6:$Y$25,5,FALSE),"")</f>
        <v>Probabilidad</v>
      </c>
      <c r="AT1325" s="367" t="str">
        <f>IFERROR(VLOOKUP(Z1325,CONTROLES!$A$6:$Y$25,5,FALSE),"")</f>
        <v/>
      </c>
      <c r="AU1325" s="367" t="str">
        <f>IFERROR(VLOOKUP(AA1325,CONTROLES!$A$6:$Y$25,5,FALSE),"")</f>
        <v/>
      </c>
      <c r="AV1325" s="367" t="str">
        <f>IFERROR(VLOOKUP(AB1325,CONTROLES!$A$6:$Y$25,5,FALSE),"")</f>
        <v/>
      </c>
      <c r="AW1325" s="369">
        <f t="shared" ref="AW1325:AW1338" si="347">IFERROR(AVERAGEIFS(AO1325:AR1325,AS1325:AV1325,"Probabilidad"),0)</f>
        <v>0.78</v>
      </c>
      <c r="AX1325" s="369">
        <f t="shared" ref="AX1325:AX1338" si="348">IFERROR(AVERAGEIFS(AO1325:AR1325,AS1325:AV1325,"Consecuencia"),0)</f>
        <v>0</v>
      </c>
      <c r="AY1325" s="610" t="str">
        <f>IF(MAX(AX1325:AX1331)&gt;MAX(BF1325:BF1331),"Consecuencia",IF(MAX(AX1325:AX1331)&gt;MAX(BF1325:BF1331),"Probabilidad",""))</f>
        <v/>
      </c>
      <c r="AZ1325" s="611">
        <f>IF(AY1325="Probabilidad",MAX(BF1325:BF1331),MAX(AX1325:AX1331))</f>
        <v>0</v>
      </c>
      <c r="BA1325" s="612" t="str" cm="1">
        <f t="array" ref="BA1325">IF(OR(AY1325="Consecuencia",AY1325="Probabilidad"),IF(AZ1325&lt;CONTROLES!$AA$16:$AB$16,IF(AND(AZ1325&gt;=CONTROLES!$AA$15,AZ1325&lt;CONTROLES!$AB$15),CONTROLES!$AC$15,IF(AND(AZ1325&gt;=CONTROLES!$AA$14,AZ1325&lt;CONTROLES!$AB$14),CONTROLES!$AC$14,IF(AND(AZ1325&gt;=CONTROLES!$AA$13,AZ1325&lt;CONTROLES!$AB$13),CONTROLES!$AC$13,IF(AND(AZ1325&gt;=CONTROLES!$AA$12,AZ1325&lt;=CONTROLES!$AB$12),CONTROLES!$AC$12))))),"")</f>
        <v/>
      </c>
      <c r="BB1325" s="613" t="s">
        <v>144</v>
      </c>
      <c r="BC1325" s="611">
        <f>VLOOKUP(BB1325,TABLAS!$A$10:$B$14,2,FALSE)</f>
        <v>5</v>
      </c>
      <c r="BD1325" s="621" t="s">
        <v>211</v>
      </c>
      <c r="BE1325" s="608">
        <f>VLOOKUP(BD1325,TABLAS!$A$2:$B$6,2,FALSE)</f>
        <v>2</v>
      </c>
      <c r="BF1325" s="625" t="str">
        <f>BC1325&amp;BE1325</f>
        <v>52</v>
      </c>
      <c r="BG1325" s="626" t="str">
        <f>IF(OR(BF1325="11",BF1325="12",BF1325="21",BF1325="22",BF1325="31"),"BAJO",IF(OR(BF1325="13",BF1325="23",BF1325="32",BF1325="41"),"LEVE",IF(OR(BF1325="14",BF1325="15",BF1325="24",BF1325="33",BF1325="43",BF1325="42",BF1325="52",BF1325="51"),"MODERADO",IF(OR(BF1325="25",BF1325="34",BF1325="35",BF1325="44",BF1325="45",BF1325="53",BF1325="54",BF1325="55"),"IMPORTANTE",""))))</f>
        <v>MODERADO</v>
      </c>
      <c r="BH1325" s="626" t="s">
        <v>148</v>
      </c>
      <c r="BI1325" s="624" t="s">
        <v>189</v>
      </c>
      <c r="BJ1325" s="470" t="str">
        <f>IF(BH1325="SI","NO","SI")</f>
        <v>NO</v>
      </c>
      <c r="BK1325" s="470"/>
      <c r="BL1325" s="49"/>
    </row>
    <row r="1326" spans="1:64" ht="25.5" customHeight="1" x14ac:dyDescent="0.25">
      <c r="A1326" s="558"/>
      <c r="B1326" s="559"/>
      <c r="C1326" s="556"/>
      <c r="D1326" s="470"/>
      <c r="E1326" s="470"/>
      <c r="F1326" s="547"/>
      <c r="G1326" s="547"/>
      <c r="H1326" s="547"/>
      <c r="I1326" s="470"/>
      <c r="J1326" s="364">
        <v>2</v>
      </c>
      <c r="K1326" s="365" t="s">
        <v>1498</v>
      </c>
      <c r="L1326" s="556"/>
      <c r="M1326" s="556"/>
      <c r="N1326" s="594"/>
      <c r="O1326" s="560"/>
      <c r="P1326" s="560"/>
      <c r="Q1326" s="560"/>
      <c r="R1326" s="556"/>
      <c r="S1326" s="366" t="s">
        <v>146</v>
      </c>
      <c r="T1326" s="366">
        <f>IFERROR(VLOOKUP($S1326,TABLAS!$A$10:$B$14,2,FALSE),0)</f>
        <v>3</v>
      </c>
      <c r="U1326" s="560"/>
      <c r="V1326" s="615"/>
      <c r="W1326" s="615"/>
      <c r="X1326" s="608"/>
      <c r="Y1326" s="367">
        <v>3</v>
      </c>
      <c r="Z1326" s="367"/>
      <c r="AA1326" s="367"/>
      <c r="AB1326" s="367"/>
      <c r="AC1326" s="367"/>
      <c r="AD1326" s="367"/>
      <c r="AE1326" s="367"/>
      <c r="AF1326" s="367"/>
      <c r="AG1326" s="367"/>
      <c r="AH1326" s="367"/>
      <c r="AI1326" s="367"/>
      <c r="AJ1326" s="367"/>
      <c r="AK1326" s="367"/>
      <c r="AL1326" s="367" t="str">
        <f>IFERROR(VLOOKUP(AB1326,CONTROLES!$A$5:$Y$297,2,FALSE),"")</f>
        <v/>
      </c>
      <c r="AM1326" s="367"/>
      <c r="AN1326" s="367"/>
      <c r="AO1326" s="368">
        <f>IFERROR(VLOOKUP(Y1326,CONTROLES!$A$6:$Y$25,24,FALSE),"")</f>
        <v>0.78</v>
      </c>
      <c r="AP1326" s="368" t="str">
        <f>IFERROR(VLOOKUP(Z1326,CONTROLES!$A$6:$Y$25,24,FALSE),"")</f>
        <v/>
      </c>
      <c r="AQ1326" s="368" t="str">
        <f>IFERROR(VLOOKUP(AA1326,CONTROLES!$A$6:$Y$25,24,FALSE),"")</f>
        <v/>
      </c>
      <c r="AR1326" s="368" t="str">
        <f>IFERROR(VLOOKUP(AB1326,CONTROLES!$A$6:$Y$25,24,FALSE),"")</f>
        <v/>
      </c>
      <c r="AS1326" s="367" t="str">
        <f>IFERROR(VLOOKUP(Y1326,CONTROLES!$A$6:$Y$25,5,FALSE),"")</f>
        <v>Probabilidad</v>
      </c>
      <c r="AT1326" s="367" t="str">
        <f>IFERROR(VLOOKUP(Z1326,CONTROLES!$A$6:$Y$25,5,FALSE),"")</f>
        <v/>
      </c>
      <c r="AU1326" s="367" t="str">
        <f>IFERROR(VLOOKUP(AA1326,CONTROLES!$A$6:$Y$25,5,FALSE),"")</f>
        <v/>
      </c>
      <c r="AV1326" s="367" t="str">
        <f>IFERROR(VLOOKUP(AB1326,CONTROLES!$A$6:$Y$25,5,FALSE),"")</f>
        <v/>
      </c>
      <c r="AW1326" s="369">
        <f t="shared" si="347"/>
        <v>0.78</v>
      </c>
      <c r="AX1326" s="369">
        <f t="shared" si="348"/>
        <v>0</v>
      </c>
      <c r="AY1326" s="610"/>
      <c r="AZ1326" s="611"/>
      <c r="BA1326" s="612"/>
      <c r="BB1326" s="613"/>
      <c r="BC1326" s="611"/>
      <c r="BD1326" s="621"/>
      <c r="BE1326" s="608"/>
      <c r="BF1326" s="625"/>
      <c r="BG1326" s="626"/>
      <c r="BH1326" s="626"/>
      <c r="BI1326" s="624"/>
      <c r="BJ1326" s="470"/>
      <c r="BK1326" s="470"/>
      <c r="BL1326" s="49"/>
    </row>
    <row r="1327" spans="1:64" ht="14.25" customHeight="1" x14ac:dyDescent="0.25">
      <c r="A1327" s="558"/>
      <c r="B1327" s="559"/>
      <c r="C1327" s="556"/>
      <c r="D1327" s="470"/>
      <c r="E1327" s="470"/>
      <c r="F1327" s="547"/>
      <c r="G1327" s="547"/>
      <c r="H1327" s="547"/>
      <c r="I1327" s="470"/>
      <c r="J1327" s="364"/>
      <c r="K1327" s="365"/>
      <c r="L1327" s="556"/>
      <c r="M1327" s="556"/>
      <c r="N1327" s="594"/>
      <c r="O1327" s="560"/>
      <c r="P1327" s="560"/>
      <c r="Q1327" s="560"/>
      <c r="R1327" s="556"/>
      <c r="S1327" s="366"/>
      <c r="T1327" s="366">
        <f>IFERROR(VLOOKUP($S1327,TABLAS!$A$10:$B$14,2,FALSE),0)</f>
        <v>0</v>
      </c>
      <c r="U1327" s="560"/>
      <c r="V1327" s="615"/>
      <c r="W1327" s="615"/>
      <c r="X1327" s="608"/>
      <c r="Y1327" s="367"/>
      <c r="Z1327" s="367"/>
      <c r="AA1327" s="367"/>
      <c r="AB1327" s="367"/>
      <c r="AC1327" s="367"/>
      <c r="AD1327" s="367"/>
      <c r="AE1327" s="367"/>
      <c r="AF1327" s="367"/>
      <c r="AG1327" s="367"/>
      <c r="AH1327" s="367"/>
      <c r="AI1327" s="367"/>
      <c r="AJ1327" s="367"/>
      <c r="AK1327" s="367"/>
      <c r="AL1327" s="367" t="str">
        <f>IFERROR(VLOOKUP(AB1327,CONTROLES!$A$5:$Y$297,2,FALSE),"")</f>
        <v/>
      </c>
      <c r="AM1327" s="367"/>
      <c r="AN1327" s="367"/>
      <c r="AO1327" s="368" t="str">
        <f>IFERROR(VLOOKUP(Y1327,CONTROLES!$A$6:$Y$25,24,FALSE),"")</f>
        <v/>
      </c>
      <c r="AP1327" s="368" t="str">
        <f>IFERROR(VLOOKUP(Z1327,CONTROLES!$A$6:$Y$25,24,FALSE),"")</f>
        <v/>
      </c>
      <c r="AQ1327" s="368" t="str">
        <f>IFERROR(VLOOKUP(AA1327,CONTROLES!$A$6:$Y$25,24,FALSE),"")</f>
        <v/>
      </c>
      <c r="AR1327" s="368" t="str">
        <f>IFERROR(VLOOKUP(AB1327,CONTROLES!$A$6:$Y$25,24,FALSE),"")</f>
        <v/>
      </c>
      <c r="AS1327" s="367" t="str">
        <f>IFERROR(VLOOKUP(Y1327,CONTROLES!$A$6:$Y$25,5,FALSE),"")</f>
        <v/>
      </c>
      <c r="AT1327" s="367" t="str">
        <f>IFERROR(VLOOKUP(Z1327,CONTROLES!$A$6:$Y$25,5,FALSE),"")</f>
        <v/>
      </c>
      <c r="AU1327" s="367" t="str">
        <f>IFERROR(VLOOKUP(AA1327,CONTROLES!$A$6:$Y$25,5,FALSE),"")</f>
        <v/>
      </c>
      <c r="AV1327" s="367" t="str">
        <f>IFERROR(VLOOKUP(AB1327,CONTROLES!$A$6:$Y$25,5,FALSE),"")</f>
        <v/>
      </c>
      <c r="AW1327" s="369">
        <f t="shared" si="347"/>
        <v>0</v>
      </c>
      <c r="AX1327" s="369">
        <f t="shared" si="348"/>
        <v>0</v>
      </c>
      <c r="AY1327" s="610"/>
      <c r="AZ1327" s="611"/>
      <c r="BA1327" s="612"/>
      <c r="BB1327" s="613"/>
      <c r="BC1327" s="611"/>
      <c r="BD1327" s="621"/>
      <c r="BE1327" s="608"/>
      <c r="BF1327" s="625"/>
      <c r="BG1327" s="626"/>
      <c r="BH1327" s="626"/>
      <c r="BI1327" s="624"/>
      <c r="BJ1327" s="470"/>
      <c r="BK1327" s="470"/>
      <c r="BL1327" s="49"/>
    </row>
    <row r="1328" spans="1:64" ht="14.25" customHeight="1" x14ac:dyDescent="0.25">
      <c r="A1328" s="558"/>
      <c r="B1328" s="559"/>
      <c r="C1328" s="556"/>
      <c r="D1328" s="470"/>
      <c r="E1328" s="470"/>
      <c r="F1328" s="547"/>
      <c r="G1328" s="547"/>
      <c r="H1328" s="547"/>
      <c r="I1328" s="470"/>
      <c r="J1328" s="364"/>
      <c r="K1328" s="365"/>
      <c r="L1328" s="556"/>
      <c r="M1328" s="556"/>
      <c r="N1328" s="594"/>
      <c r="O1328" s="560"/>
      <c r="P1328" s="560"/>
      <c r="Q1328" s="560"/>
      <c r="R1328" s="556"/>
      <c r="S1328" s="366"/>
      <c r="T1328" s="366">
        <f>IFERROR(VLOOKUP($S1328,TABLAS!$A$10:$B$14,2,FALSE),0)</f>
        <v>0</v>
      </c>
      <c r="U1328" s="560"/>
      <c r="V1328" s="615"/>
      <c r="W1328" s="615"/>
      <c r="X1328" s="608"/>
      <c r="Y1328" s="367"/>
      <c r="Z1328" s="367"/>
      <c r="AA1328" s="367"/>
      <c r="AB1328" s="367"/>
      <c r="AC1328" s="367"/>
      <c r="AD1328" s="367"/>
      <c r="AE1328" s="367"/>
      <c r="AF1328" s="367"/>
      <c r="AG1328" s="367"/>
      <c r="AH1328" s="367"/>
      <c r="AI1328" s="367"/>
      <c r="AJ1328" s="367"/>
      <c r="AK1328" s="367"/>
      <c r="AL1328" s="367" t="str">
        <f>IFERROR(VLOOKUP(AB1328,CONTROLES!$A$5:$Y$297,2,FALSE),"")</f>
        <v/>
      </c>
      <c r="AM1328" s="367"/>
      <c r="AN1328" s="367"/>
      <c r="AO1328" s="368" t="str">
        <f>IFERROR(VLOOKUP(Y1328,CONTROLES!$A$6:$Y$25,24,FALSE),"")</f>
        <v/>
      </c>
      <c r="AP1328" s="368" t="str">
        <f>IFERROR(VLOOKUP(Z1328,CONTROLES!$A$6:$Y$25,24,FALSE),"")</f>
        <v/>
      </c>
      <c r="AQ1328" s="368" t="str">
        <f>IFERROR(VLOOKUP(AA1328,CONTROLES!$A$6:$Y$25,24,FALSE),"")</f>
        <v/>
      </c>
      <c r="AR1328" s="368" t="str">
        <f>IFERROR(VLOOKUP(AB1328,CONTROLES!$A$6:$Y$25,24,FALSE),"")</f>
        <v/>
      </c>
      <c r="AS1328" s="367" t="str">
        <f>IFERROR(VLOOKUP(Y1328,CONTROLES!$A$6:$Y$25,5,FALSE),"")</f>
        <v/>
      </c>
      <c r="AT1328" s="367" t="str">
        <f>IFERROR(VLOOKUP(Z1328,CONTROLES!$A$6:$Y$25,5,FALSE),"")</f>
        <v/>
      </c>
      <c r="AU1328" s="367" t="str">
        <f>IFERROR(VLOOKUP(AA1328,CONTROLES!$A$6:$Y$25,5,FALSE),"")</f>
        <v/>
      </c>
      <c r="AV1328" s="367" t="str">
        <f>IFERROR(VLOOKUP(AB1328,CONTROLES!$A$6:$Y$25,5,FALSE),"")</f>
        <v/>
      </c>
      <c r="AW1328" s="369">
        <f t="shared" si="347"/>
        <v>0</v>
      </c>
      <c r="AX1328" s="369">
        <f t="shared" si="348"/>
        <v>0</v>
      </c>
      <c r="AY1328" s="610"/>
      <c r="AZ1328" s="611"/>
      <c r="BA1328" s="612"/>
      <c r="BB1328" s="613"/>
      <c r="BC1328" s="611"/>
      <c r="BD1328" s="621"/>
      <c r="BE1328" s="608"/>
      <c r="BF1328" s="625"/>
      <c r="BG1328" s="626"/>
      <c r="BH1328" s="626"/>
      <c r="BI1328" s="624"/>
      <c r="BJ1328" s="470"/>
      <c r="BK1328" s="470"/>
      <c r="BL1328" s="49"/>
    </row>
    <row r="1329" spans="1:64" ht="14.25" customHeight="1" x14ac:dyDescent="0.25">
      <c r="A1329" s="558"/>
      <c r="B1329" s="559"/>
      <c r="C1329" s="556"/>
      <c r="D1329" s="470"/>
      <c r="E1329" s="470"/>
      <c r="F1329" s="547"/>
      <c r="G1329" s="547"/>
      <c r="H1329" s="547"/>
      <c r="I1329" s="470"/>
      <c r="J1329" s="364"/>
      <c r="K1329" s="365"/>
      <c r="L1329" s="556"/>
      <c r="M1329" s="556"/>
      <c r="N1329" s="594"/>
      <c r="O1329" s="560"/>
      <c r="P1329" s="560"/>
      <c r="Q1329" s="560"/>
      <c r="R1329" s="556"/>
      <c r="S1329" s="366"/>
      <c r="T1329" s="366">
        <f>IFERROR(VLOOKUP($S1329,TABLAS!$A$10:$B$14,2,FALSE),0)</f>
        <v>0</v>
      </c>
      <c r="U1329" s="560"/>
      <c r="V1329" s="615"/>
      <c r="W1329" s="615"/>
      <c r="X1329" s="608"/>
      <c r="Y1329" s="367"/>
      <c r="Z1329" s="367"/>
      <c r="AA1329" s="367"/>
      <c r="AB1329" s="367"/>
      <c r="AC1329" s="367"/>
      <c r="AD1329" s="367"/>
      <c r="AE1329" s="367"/>
      <c r="AF1329" s="367"/>
      <c r="AG1329" s="367"/>
      <c r="AH1329" s="367"/>
      <c r="AI1329" s="367"/>
      <c r="AJ1329" s="367"/>
      <c r="AK1329" s="367"/>
      <c r="AL1329" s="367" t="str">
        <f>IFERROR(VLOOKUP(AB1329,CONTROLES!$A$5:$Y$297,2,FALSE),"")</f>
        <v/>
      </c>
      <c r="AM1329" s="367"/>
      <c r="AN1329" s="367"/>
      <c r="AO1329" s="368" t="str">
        <f>IFERROR(VLOOKUP(Y1329,CONTROLES!$A$6:$Y$25,24,FALSE),"")</f>
        <v/>
      </c>
      <c r="AP1329" s="368" t="str">
        <f>IFERROR(VLOOKUP(Z1329,CONTROLES!$A$6:$Y$25,24,FALSE),"")</f>
        <v/>
      </c>
      <c r="AQ1329" s="368" t="str">
        <f>IFERROR(VLOOKUP(AA1329,CONTROLES!$A$6:$Y$25,24,FALSE),"")</f>
        <v/>
      </c>
      <c r="AR1329" s="368" t="str">
        <f>IFERROR(VLOOKUP(AB1329,CONTROLES!$A$6:$Y$25,24,FALSE),"")</f>
        <v/>
      </c>
      <c r="AS1329" s="367" t="str">
        <f>IFERROR(VLOOKUP(Y1329,CONTROLES!$A$6:$Y$25,5,FALSE),"")</f>
        <v/>
      </c>
      <c r="AT1329" s="367" t="str">
        <f>IFERROR(VLOOKUP(Z1329,CONTROLES!$A$6:$Y$25,5,FALSE),"")</f>
        <v/>
      </c>
      <c r="AU1329" s="367" t="str">
        <f>IFERROR(VLOOKUP(AA1329,CONTROLES!$A$6:$Y$25,5,FALSE),"")</f>
        <v/>
      </c>
      <c r="AV1329" s="367" t="str">
        <f>IFERROR(VLOOKUP(AB1329,CONTROLES!$A$6:$Y$25,5,FALSE),"")</f>
        <v/>
      </c>
      <c r="AW1329" s="369">
        <f t="shared" si="347"/>
        <v>0</v>
      </c>
      <c r="AX1329" s="369">
        <f t="shared" si="348"/>
        <v>0</v>
      </c>
      <c r="AY1329" s="610"/>
      <c r="AZ1329" s="611"/>
      <c r="BA1329" s="612"/>
      <c r="BB1329" s="613"/>
      <c r="BC1329" s="611"/>
      <c r="BD1329" s="621"/>
      <c r="BE1329" s="608"/>
      <c r="BF1329" s="625"/>
      <c r="BG1329" s="626"/>
      <c r="BH1329" s="626"/>
      <c r="BI1329" s="624"/>
      <c r="BJ1329" s="470"/>
      <c r="BK1329" s="470"/>
      <c r="BL1329" s="49"/>
    </row>
    <row r="1330" spans="1:64" ht="14.25" customHeight="1" x14ac:dyDescent="0.25">
      <c r="A1330" s="558"/>
      <c r="B1330" s="559"/>
      <c r="C1330" s="556"/>
      <c r="D1330" s="470"/>
      <c r="E1330" s="470"/>
      <c r="F1330" s="547"/>
      <c r="G1330" s="547"/>
      <c r="H1330" s="547"/>
      <c r="I1330" s="470"/>
      <c r="J1330" s="364"/>
      <c r="K1330" s="365"/>
      <c r="L1330" s="556"/>
      <c r="M1330" s="556"/>
      <c r="N1330" s="594"/>
      <c r="O1330" s="560"/>
      <c r="P1330" s="560"/>
      <c r="Q1330" s="560"/>
      <c r="R1330" s="556"/>
      <c r="S1330" s="366"/>
      <c r="T1330" s="366">
        <f>IFERROR(VLOOKUP($S1330,TABLAS!$A$10:$B$14,2,FALSE),0)</f>
        <v>0</v>
      </c>
      <c r="U1330" s="560"/>
      <c r="V1330" s="615"/>
      <c r="W1330" s="615"/>
      <c r="X1330" s="608"/>
      <c r="Y1330" s="367"/>
      <c r="Z1330" s="367"/>
      <c r="AA1330" s="367"/>
      <c r="AB1330" s="367"/>
      <c r="AC1330" s="367"/>
      <c r="AD1330" s="367"/>
      <c r="AE1330" s="367"/>
      <c r="AF1330" s="367"/>
      <c r="AG1330" s="367"/>
      <c r="AH1330" s="367"/>
      <c r="AI1330" s="367"/>
      <c r="AJ1330" s="367"/>
      <c r="AK1330" s="367"/>
      <c r="AL1330" s="367" t="str">
        <f>IFERROR(VLOOKUP(AB1330,CONTROLES!$A$5:$Y$297,2,FALSE),"")</f>
        <v/>
      </c>
      <c r="AM1330" s="367"/>
      <c r="AN1330" s="367"/>
      <c r="AO1330" s="368" t="str">
        <f>IFERROR(VLOOKUP(Y1330,CONTROLES!$A$6:$Y$25,24,FALSE),"")</f>
        <v/>
      </c>
      <c r="AP1330" s="368" t="str">
        <f>IFERROR(VLOOKUP(Z1330,CONTROLES!$A$6:$Y$25,24,FALSE),"")</f>
        <v/>
      </c>
      <c r="AQ1330" s="368" t="str">
        <f>IFERROR(VLOOKUP(AA1330,CONTROLES!$A$6:$Y$25,24,FALSE),"")</f>
        <v/>
      </c>
      <c r="AR1330" s="368" t="str">
        <f>IFERROR(VLOOKUP(AB1330,CONTROLES!$A$6:$Y$25,24,FALSE),"")</f>
        <v/>
      </c>
      <c r="AS1330" s="367" t="str">
        <f>IFERROR(VLOOKUP(Y1330,CONTROLES!$A$6:$Y$25,5,FALSE),"")</f>
        <v/>
      </c>
      <c r="AT1330" s="367" t="str">
        <f>IFERROR(VLOOKUP(Z1330,CONTROLES!$A$6:$Y$25,5,FALSE),"")</f>
        <v/>
      </c>
      <c r="AU1330" s="367" t="str">
        <f>IFERROR(VLOOKUP(AA1330,CONTROLES!$A$6:$Y$25,5,FALSE),"")</f>
        <v/>
      </c>
      <c r="AV1330" s="367" t="str">
        <f>IFERROR(VLOOKUP(AB1330,CONTROLES!$A$6:$Y$25,5,FALSE),"")</f>
        <v/>
      </c>
      <c r="AW1330" s="369">
        <f t="shared" si="347"/>
        <v>0</v>
      </c>
      <c r="AX1330" s="369">
        <f t="shared" si="348"/>
        <v>0</v>
      </c>
      <c r="AY1330" s="610"/>
      <c r="AZ1330" s="611"/>
      <c r="BA1330" s="612"/>
      <c r="BB1330" s="613"/>
      <c r="BC1330" s="611"/>
      <c r="BD1330" s="621"/>
      <c r="BE1330" s="608"/>
      <c r="BF1330" s="625"/>
      <c r="BG1330" s="626"/>
      <c r="BH1330" s="626"/>
      <c r="BI1330" s="624"/>
      <c r="BJ1330" s="470"/>
      <c r="BK1330" s="470"/>
      <c r="BL1330" s="49"/>
    </row>
    <row r="1331" spans="1:64" ht="14.25" customHeight="1" x14ac:dyDescent="0.25">
      <c r="A1331" s="558"/>
      <c r="B1331" s="559"/>
      <c r="C1331" s="556"/>
      <c r="D1331" s="470"/>
      <c r="E1331" s="470"/>
      <c r="F1331" s="547"/>
      <c r="G1331" s="547"/>
      <c r="H1331" s="547"/>
      <c r="I1331" s="470"/>
      <c r="J1331" s="364"/>
      <c r="K1331" s="365"/>
      <c r="L1331" s="556"/>
      <c r="M1331" s="556"/>
      <c r="N1331" s="594"/>
      <c r="O1331" s="560"/>
      <c r="P1331" s="560"/>
      <c r="Q1331" s="560"/>
      <c r="R1331" s="556"/>
      <c r="S1331" s="366"/>
      <c r="T1331" s="366">
        <f>IFERROR(VLOOKUP($S1331,TABLAS!$A$10:$B$14,2,FALSE),0)</f>
        <v>0</v>
      </c>
      <c r="U1331" s="560"/>
      <c r="V1331" s="615"/>
      <c r="W1331" s="615"/>
      <c r="X1331" s="608"/>
      <c r="Y1331" s="367"/>
      <c r="Z1331" s="367"/>
      <c r="AA1331" s="367"/>
      <c r="AB1331" s="367"/>
      <c r="AC1331" s="367"/>
      <c r="AD1331" s="367"/>
      <c r="AE1331" s="367"/>
      <c r="AF1331" s="367"/>
      <c r="AG1331" s="367"/>
      <c r="AH1331" s="367"/>
      <c r="AI1331" s="367"/>
      <c r="AJ1331" s="367"/>
      <c r="AK1331" s="367"/>
      <c r="AL1331" s="367" t="str">
        <f>IFERROR(VLOOKUP(AB1331,CONTROLES!$A$5:$Y$297,2,FALSE),"")</f>
        <v/>
      </c>
      <c r="AM1331" s="367"/>
      <c r="AN1331" s="367"/>
      <c r="AO1331" s="368" t="str">
        <f>IFERROR(VLOOKUP(Y1331,CONTROLES!$A$6:$Y$25,24,FALSE),"")</f>
        <v/>
      </c>
      <c r="AP1331" s="368" t="str">
        <f>IFERROR(VLOOKUP(Z1331,CONTROLES!$A$6:$Y$25,24,FALSE),"")</f>
        <v/>
      </c>
      <c r="AQ1331" s="368" t="str">
        <f>IFERROR(VLOOKUP(AA1331,CONTROLES!$A$6:$Y$25,24,FALSE),"")</f>
        <v/>
      </c>
      <c r="AR1331" s="368" t="str">
        <f>IFERROR(VLOOKUP(AB1331,CONTROLES!$A$6:$Y$25,24,FALSE),"")</f>
        <v/>
      </c>
      <c r="AS1331" s="367" t="str">
        <f>IFERROR(VLOOKUP(Y1331,CONTROLES!$A$6:$Y$25,5,FALSE),"")</f>
        <v/>
      </c>
      <c r="AT1331" s="367" t="str">
        <f>IFERROR(VLOOKUP(Z1331,CONTROLES!$A$6:$Y$25,5,FALSE),"")</f>
        <v/>
      </c>
      <c r="AU1331" s="367" t="str">
        <f>IFERROR(VLOOKUP(AA1331,CONTROLES!$A$6:$Y$25,5,FALSE),"")</f>
        <v/>
      </c>
      <c r="AV1331" s="367" t="str">
        <f>IFERROR(VLOOKUP(AB1331,CONTROLES!$A$6:$Y$25,5,FALSE),"")</f>
        <v/>
      </c>
      <c r="AW1331" s="369">
        <f t="shared" si="347"/>
        <v>0</v>
      </c>
      <c r="AX1331" s="369">
        <f t="shared" si="348"/>
        <v>0</v>
      </c>
      <c r="AY1331" s="610"/>
      <c r="AZ1331" s="611"/>
      <c r="BA1331" s="612"/>
      <c r="BB1331" s="613"/>
      <c r="BC1331" s="611"/>
      <c r="BD1331" s="621"/>
      <c r="BE1331" s="608"/>
      <c r="BF1331" s="625"/>
      <c r="BG1331" s="626"/>
      <c r="BH1331" s="626"/>
      <c r="BI1331" s="624"/>
      <c r="BJ1331" s="470"/>
      <c r="BK1331" s="470"/>
      <c r="BL1331" s="49"/>
    </row>
    <row r="1332" spans="1:64" ht="30.75" customHeight="1" x14ac:dyDescent="0.25">
      <c r="A1332" s="558">
        <f>A1325+1</f>
        <v>189</v>
      </c>
      <c r="B1332" s="559" t="s">
        <v>1499</v>
      </c>
      <c r="C1332" s="556" t="s">
        <v>1309</v>
      </c>
      <c r="D1332" s="470" t="s">
        <v>1500</v>
      </c>
      <c r="E1332" s="470" t="s">
        <v>1501</v>
      </c>
      <c r="F1332" s="547" t="s">
        <v>132</v>
      </c>
      <c r="G1332" s="547" t="s">
        <v>133</v>
      </c>
      <c r="H1332" s="547" t="s">
        <v>134</v>
      </c>
      <c r="I1332" s="470" t="s">
        <v>1502</v>
      </c>
      <c r="J1332" s="364">
        <v>1</v>
      </c>
      <c r="K1332" s="365" t="s">
        <v>1503</v>
      </c>
      <c r="L1332" s="556" t="s">
        <v>1504</v>
      </c>
      <c r="M1332" s="556" t="s">
        <v>160</v>
      </c>
      <c r="N1332" s="594" t="s">
        <v>824</v>
      </c>
      <c r="O1332" s="560" t="s">
        <v>1505</v>
      </c>
      <c r="P1332" s="560" t="s">
        <v>1506</v>
      </c>
      <c r="Q1332" s="560" t="s">
        <v>1443</v>
      </c>
      <c r="R1332" s="556" t="s">
        <v>297</v>
      </c>
      <c r="S1332" s="366" t="s">
        <v>169</v>
      </c>
      <c r="T1332" s="366">
        <f>IFERROR(VLOOKUP($S1332,TABLAS!$A$10:$B$14,2,FALSE),0)</f>
        <v>4</v>
      </c>
      <c r="U1332" s="560" t="s">
        <v>180</v>
      </c>
      <c r="V1332" s="615">
        <f>IFERROR(VLOOKUP($U1332,TABLAS!$A$2:$B$6,2,FALSE),0)</f>
        <v>4</v>
      </c>
      <c r="W1332" s="615">
        <f>MAX($T1332:$T1338)*V1332</f>
        <v>16</v>
      </c>
      <c r="X1332" s="608" t="str">
        <f>IF(OR(W1332="11",W1332="12",W1332="21",W1346="22",W1282="31"),"BAJO",IF(OR(W1282="13",W1282="23",W1282="32",W1282="41"),"LEVE",IF(OR(W1282="14",W1282="15",W1282="24",W1282="33",W1282="43",W1282="42",W1282="52",W1282="51"),"MODERADO",IF(OR(W1282="25",W1282="34",W1282="35",W1282="44",W1282="45",W1282="53",W1282="54",W1282="55"),"IMPORTANTE"))))</f>
        <v>MODERADO</v>
      </c>
      <c r="Y1332" s="367">
        <v>152</v>
      </c>
      <c r="Z1332" s="367">
        <v>125</v>
      </c>
      <c r="AA1332" s="367"/>
      <c r="AB1332" s="367"/>
      <c r="AC1332" s="367"/>
      <c r="AD1332" s="367"/>
      <c r="AE1332" s="367"/>
      <c r="AF1332" s="367"/>
      <c r="AG1332" s="367"/>
      <c r="AH1332" s="367"/>
      <c r="AI1332" s="367"/>
      <c r="AJ1332" s="367"/>
      <c r="AK1332" s="367"/>
      <c r="AL1332" s="367" t="str">
        <f>IFERROR(VLOOKUP(AB1332,CONTROLES!$A$5:$Y$297,2,FALSE),"")</f>
        <v/>
      </c>
      <c r="AM1332" s="367"/>
      <c r="AN1332" s="367"/>
      <c r="AO1332" s="368" t="str">
        <f>IFERROR(VLOOKUP(Y1332,CONTROLES!$A$6:$Y$25,24,FALSE),"")</f>
        <v/>
      </c>
      <c r="AP1332" s="368" t="str">
        <f>IFERROR(VLOOKUP(Z1332,CONTROLES!$A$6:$Y$25,24,FALSE),"")</f>
        <v/>
      </c>
      <c r="AQ1332" s="368" t="str">
        <f>IFERROR(VLOOKUP(AA1332,CONTROLES!$A$6:$Y$25,24,FALSE),"")</f>
        <v/>
      </c>
      <c r="AR1332" s="368" t="str">
        <f>IFERROR(VLOOKUP(AB1332,CONTROLES!$A$6:$Y$25,24,FALSE),"")</f>
        <v/>
      </c>
      <c r="AS1332" s="367" t="str">
        <f>IFERROR(VLOOKUP(Y1332,CONTROLES!$A$6:$Y$25,5,FALSE),"")</f>
        <v/>
      </c>
      <c r="AT1332" s="367" t="str">
        <f>IFERROR(VLOOKUP(Z1332,CONTROLES!$A$6:$Y$25,5,FALSE),"")</f>
        <v/>
      </c>
      <c r="AU1332" s="367" t="str">
        <f>IFERROR(VLOOKUP(AA1332,CONTROLES!$A$6:$Y$25,5,FALSE),"")</f>
        <v/>
      </c>
      <c r="AV1332" s="367" t="str">
        <f>IFERROR(VLOOKUP(AB1332,CONTROLES!$A$6:$Y$25,5,FALSE),"")</f>
        <v/>
      </c>
      <c r="AW1332" s="369">
        <f t="shared" si="347"/>
        <v>0</v>
      </c>
      <c r="AX1332" s="369">
        <f t="shared" si="348"/>
        <v>0</v>
      </c>
      <c r="AY1332" s="610" t="str">
        <f>IF(MAX(AX1332:AX1338)&gt;MAX(BF1332:BF1338),"Consecuencia",IF(MAX(AX1332:AX1338)&gt;MAX(BF1332:BF1338),"Probabilidad",""))</f>
        <v/>
      </c>
      <c r="AZ1332" s="611">
        <f>IF(AY1332="Probabilidad",MAX(BF1332:BF1338),MAX(AX1332:AX1338))</f>
        <v>0</v>
      </c>
      <c r="BA1332" s="612" t="str" cm="1">
        <f t="array" ref="BA1332">IF(OR(AY1332="Consecuencia",AY1332="Probabilidad"),IF(AZ1332&lt;CONTROLES!$AA$16:$AB$16,IF(AND(AZ1332&gt;=CONTROLES!$AA$15,AZ1332&lt;CONTROLES!$AB$15),CONTROLES!$AC$15,IF(AND(AZ1332&gt;=CONTROLES!$AA$14,AZ1332&lt;CONTROLES!$AB$14),CONTROLES!$AC$14,IF(AND(AZ1332&gt;=CONTROLES!$AA$13,AZ1332&lt;CONTROLES!$AB$13),CONTROLES!$AC$13,IF(AND(AZ1332&gt;=CONTROLES!$AA$12,AZ1332&lt;=CONTROLES!$AB$12),CONTROLES!$AC$12))))),"")</f>
        <v/>
      </c>
      <c r="BB1332" s="613" t="s">
        <v>144</v>
      </c>
      <c r="BC1332" s="611">
        <f>VLOOKUP(BB1332,TABLAS!$A$10:$B$14,2,FALSE)</f>
        <v>5</v>
      </c>
      <c r="BD1332" s="621" t="s">
        <v>211</v>
      </c>
      <c r="BE1332" s="608">
        <f>VLOOKUP(BD1332,TABLAS!$A$2:$B$6,2,FALSE)</f>
        <v>2</v>
      </c>
      <c r="BF1332" s="625" t="str">
        <f>BC1332&amp;BE1332</f>
        <v>52</v>
      </c>
      <c r="BG1332" s="626" t="str">
        <f>IF(OR(BF1332="11",BF1332="12",BF1332="21",BF1332="22",BF1332="31"),"BAJO",IF(OR(BF1332="13",BF1332="23",BF1332="32",BF1332="41"),"LEVE",IF(OR(BF1332="14",BF1332="15",BF1332="24",BF1332="33",BF1332="43",BF1332="42",BF1332="52",BF1332="51"),"MODERADO",IF(OR(BF1332="25",BF1332="34",BF1332="35",BF1332="44",BF1332="45",BF1332="53",BF1332="54",BF1332="55"),"IMPORTANTE",""))))</f>
        <v>MODERADO</v>
      </c>
      <c r="BH1332" s="626" t="s">
        <v>148</v>
      </c>
      <c r="BI1332" s="624" t="s">
        <v>189</v>
      </c>
      <c r="BJ1332" s="470" t="str">
        <f>IF(BH1332="SI","NO","SI")</f>
        <v>NO</v>
      </c>
      <c r="BK1332" s="470"/>
      <c r="BL1332" s="49"/>
    </row>
    <row r="1333" spans="1:64" ht="14.25" customHeight="1" x14ac:dyDescent="0.25">
      <c r="A1333" s="558"/>
      <c r="B1333" s="559"/>
      <c r="C1333" s="556"/>
      <c r="D1333" s="470"/>
      <c r="E1333" s="470"/>
      <c r="F1333" s="547"/>
      <c r="G1333" s="547"/>
      <c r="H1333" s="547"/>
      <c r="I1333" s="470"/>
      <c r="J1333" s="364">
        <v>2</v>
      </c>
      <c r="K1333" s="365" t="s">
        <v>1507</v>
      </c>
      <c r="L1333" s="556"/>
      <c r="M1333" s="556"/>
      <c r="N1333" s="594"/>
      <c r="O1333" s="560"/>
      <c r="P1333" s="560"/>
      <c r="Q1333" s="560"/>
      <c r="R1333" s="556"/>
      <c r="S1333" s="366" t="s">
        <v>169</v>
      </c>
      <c r="T1333" s="366">
        <f>IFERROR(VLOOKUP($S1333,TABLAS!$A$10:$B$14,2,FALSE),0)</f>
        <v>4</v>
      </c>
      <c r="U1333" s="560"/>
      <c r="V1333" s="615"/>
      <c r="W1333" s="615"/>
      <c r="X1333" s="608"/>
      <c r="Y1333" s="367">
        <v>152</v>
      </c>
      <c r="Z1333" s="367">
        <v>125</v>
      </c>
      <c r="AA1333" s="367"/>
      <c r="AB1333" s="367"/>
      <c r="AC1333" s="367"/>
      <c r="AD1333" s="367"/>
      <c r="AE1333" s="367"/>
      <c r="AF1333" s="367"/>
      <c r="AG1333" s="367"/>
      <c r="AH1333" s="367"/>
      <c r="AI1333" s="367"/>
      <c r="AJ1333" s="367"/>
      <c r="AK1333" s="367"/>
      <c r="AL1333" s="367" t="str">
        <f>IFERROR(VLOOKUP(AB1333,CONTROLES!$A$5:$Y$297,2,FALSE),"")</f>
        <v/>
      </c>
      <c r="AM1333" s="367"/>
      <c r="AN1333" s="367"/>
      <c r="AO1333" s="368" t="str">
        <f>IFERROR(VLOOKUP(Y1333,CONTROLES!$A$6:$Y$25,24,FALSE),"")</f>
        <v/>
      </c>
      <c r="AP1333" s="368" t="str">
        <f>IFERROR(VLOOKUP(Z1333,CONTROLES!$A$6:$Y$25,24,FALSE),"")</f>
        <v/>
      </c>
      <c r="AQ1333" s="368" t="str">
        <f>IFERROR(VLOOKUP(AA1333,CONTROLES!$A$6:$Y$25,24,FALSE),"")</f>
        <v/>
      </c>
      <c r="AR1333" s="368" t="str">
        <f>IFERROR(VLOOKUP(AB1333,CONTROLES!$A$6:$Y$25,24,FALSE),"")</f>
        <v/>
      </c>
      <c r="AS1333" s="367" t="str">
        <f>IFERROR(VLOOKUP(Y1333,CONTROLES!$A$6:$Y$25,5,FALSE),"")</f>
        <v/>
      </c>
      <c r="AT1333" s="367" t="str">
        <f>IFERROR(VLOOKUP(Z1333,CONTROLES!$A$6:$Y$25,5,FALSE),"")</f>
        <v/>
      </c>
      <c r="AU1333" s="367" t="str">
        <f>IFERROR(VLOOKUP(AA1333,CONTROLES!$A$6:$Y$25,5,FALSE),"")</f>
        <v/>
      </c>
      <c r="AV1333" s="367" t="str">
        <f>IFERROR(VLOOKUP(AB1333,CONTROLES!$A$6:$Y$25,5,FALSE),"")</f>
        <v/>
      </c>
      <c r="AW1333" s="369">
        <f t="shared" si="347"/>
        <v>0</v>
      </c>
      <c r="AX1333" s="369">
        <f t="shared" si="348"/>
        <v>0</v>
      </c>
      <c r="AY1333" s="610"/>
      <c r="AZ1333" s="611"/>
      <c r="BA1333" s="612"/>
      <c r="BB1333" s="613"/>
      <c r="BC1333" s="611"/>
      <c r="BD1333" s="621"/>
      <c r="BE1333" s="608"/>
      <c r="BF1333" s="625"/>
      <c r="BG1333" s="626"/>
      <c r="BH1333" s="626"/>
      <c r="BI1333" s="624"/>
      <c r="BJ1333" s="470"/>
      <c r="BK1333" s="470"/>
      <c r="BL1333" s="49"/>
    </row>
    <row r="1334" spans="1:64" ht="14.25" customHeight="1" x14ac:dyDescent="0.25">
      <c r="A1334" s="558"/>
      <c r="B1334" s="559"/>
      <c r="C1334" s="556"/>
      <c r="D1334" s="470"/>
      <c r="E1334" s="470"/>
      <c r="F1334" s="547"/>
      <c r="G1334" s="547"/>
      <c r="H1334" s="547"/>
      <c r="I1334" s="470"/>
      <c r="J1334" s="364">
        <v>3</v>
      </c>
      <c r="K1334" s="365" t="s">
        <v>1508</v>
      </c>
      <c r="L1334" s="556"/>
      <c r="M1334" s="556"/>
      <c r="N1334" s="594"/>
      <c r="O1334" s="560"/>
      <c r="P1334" s="560"/>
      <c r="Q1334" s="560"/>
      <c r="R1334" s="556"/>
      <c r="S1334" s="366" t="s">
        <v>146</v>
      </c>
      <c r="T1334" s="366">
        <f>IFERROR(VLOOKUP($S1334,TABLAS!$A$10:$B$14,2,FALSE),0)</f>
        <v>3</v>
      </c>
      <c r="U1334" s="560"/>
      <c r="V1334" s="615"/>
      <c r="W1334" s="615"/>
      <c r="X1334" s="608"/>
      <c r="Y1334" s="367">
        <v>152</v>
      </c>
      <c r="Z1334" s="367">
        <v>125</v>
      </c>
      <c r="AA1334" s="367"/>
      <c r="AB1334" s="367"/>
      <c r="AC1334" s="367"/>
      <c r="AD1334" s="367"/>
      <c r="AE1334" s="367"/>
      <c r="AF1334" s="367"/>
      <c r="AG1334" s="367"/>
      <c r="AH1334" s="367"/>
      <c r="AI1334" s="367"/>
      <c r="AJ1334" s="367"/>
      <c r="AK1334" s="367"/>
      <c r="AL1334" s="367" t="str">
        <f>IFERROR(VLOOKUP(AB1334,CONTROLES!$A$5:$Y$297,2,FALSE),"")</f>
        <v/>
      </c>
      <c r="AM1334" s="367"/>
      <c r="AN1334" s="367"/>
      <c r="AO1334" s="368" t="str">
        <f>IFERROR(VLOOKUP(Y1334,CONTROLES!$A$6:$Y$25,24,FALSE),"")</f>
        <v/>
      </c>
      <c r="AP1334" s="368" t="str">
        <f>IFERROR(VLOOKUP(Z1334,CONTROLES!$A$6:$Y$25,24,FALSE),"")</f>
        <v/>
      </c>
      <c r="AQ1334" s="368" t="str">
        <f>IFERROR(VLOOKUP(AA1334,CONTROLES!$A$6:$Y$25,24,FALSE),"")</f>
        <v/>
      </c>
      <c r="AR1334" s="368" t="str">
        <f>IFERROR(VLOOKUP(AB1334,CONTROLES!$A$6:$Y$25,24,FALSE),"")</f>
        <v/>
      </c>
      <c r="AS1334" s="367" t="str">
        <f>IFERROR(VLOOKUP(Y1334,CONTROLES!$A$6:$Y$25,5,FALSE),"")</f>
        <v/>
      </c>
      <c r="AT1334" s="367" t="str">
        <f>IFERROR(VLOOKUP(Z1334,CONTROLES!$A$6:$Y$25,5,FALSE),"")</f>
        <v/>
      </c>
      <c r="AU1334" s="367" t="str">
        <f>IFERROR(VLOOKUP(AA1334,CONTROLES!$A$6:$Y$25,5,FALSE),"")</f>
        <v/>
      </c>
      <c r="AV1334" s="367" t="str">
        <f>IFERROR(VLOOKUP(AB1334,CONTROLES!$A$6:$Y$25,5,FALSE),"")</f>
        <v/>
      </c>
      <c r="AW1334" s="369">
        <f t="shared" si="347"/>
        <v>0</v>
      </c>
      <c r="AX1334" s="369">
        <f t="shared" si="348"/>
        <v>0</v>
      </c>
      <c r="AY1334" s="610"/>
      <c r="AZ1334" s="611"/>
      <c r="BA1334" s="612"/>
      <c r="BB1334" s="613"/>
      <c r="BC1334" s="611"/>
      <c r="BD1334" s="621"/>
      <c r="BE1334" s="608"/>
      <c r="BF1334" s="625"/>
      <c r="BG1334" s="626"/>
      <c r="BH1334" s="626"/>
      <c r="BI1334" s="624"/>
      <c r="BJ1334" s="470"/>
      <c r="BK1334" s="470"/>
      <c r="BL1334" s="49"/>
    </row>
    <row r="1335" spans="1:64" ht="14.25" customHeight="1" x14ac:dyDescent="0.25">
      <c r="A1335" s="558"/>
      <c r="B1335" s="559"/>
      <c r="C1335" s="556"/>
      <c r="D1335" s="470"/>
      <c r="E1335" s="470"/>
      <c r="F1335" s="547"/>
      <c r="G1335" s="547"/>
      <c r="H1335" s="547"/>
      <c r="I1335" s="470"/>
      <c r="J1335" s="364"/>
      <c r="K1335" s="365"/>
      <c r="L1335" s="556"/>
      <c r="M1335" s="556"/>
      <c r="N1335" s="594"/>
      <c r="O1335" s="560"/>
      <c r="P1335" s="560"/>
      <c r="Q1335" s="560"/>
      <c r="R1335" s="556"/>
      <c r="S1335" s="366"/>
      <c r="T1335" s="366">
        <f>IFERROR(VLOOKUP($S1335,TABLAS!$A$10:$B$14,2,FALSE),0)</f>
        <v>0</v>
      </c>
      <c r="U1335" s="560"/>
      <c r="V1335" s="615"/>
      <c r="W1335" s="615"/>
      <c r="X1335" s="608"/>
      <c r="Y1335" s="367"/>
      <c r="Z1335" s="367"/>
      <c r="AA1335" s="367"/>
      <c r="AB1335" s="367"/>
      <c r="AC1335" s="367"/>
      <c r="AD1335" s="367"/>
      <c r="AE1335" s="367"/>
      <c r="AF1335" s="367"/>
      <c r="AG1335" s="367"/>
      <c r="AH1335" s="367"/>
      <c r="AI1335" s="367"/>
      <c r="AJ1335" s="367"/>
      <c r="AK1335" s="367"/>
      <c r="AL1335" s="367" t="str">
        <f>IFERROR(VLOOKUP(AB1335,CONTROLES!$A$5:$Y$297,2,FALSE),"")</f>
        <v/>
      </c>
      <c r="AM1335" s="367"/>
      <c r="AN1335" s="367"/>
      <c r="AO1335" s="368" t="str">
        <f>IFERROR(VLOOKUP(Y1335,CONTROLES!$A$6:$Y$25,24,FALSE),"")</f>
        <v/>
      </c>
      <c r="AP1335" s="368" t="str">
        <f>IFERROR(VLOOKUP(Z1335,CONTROLES!$A$6:$Y$25,24,FALSE),"")</f>
        <v/>
      </c>
      <c r="AQ1335" s="368" t="str">
        <f>IFERROR(VLOOKUP(AA1335,CONTROLES!$A$6:$Y$25,24,FALSE),"")</f>
        <v/>
      </c>
      <c r="AR1335" s="368" t="str">
        <f>IFERROR(VLOOKUP(AB1335,CONTROLES!$A$6:$Y$25,24,FALSE),"")</f>
        <v/>
      </c>
      <c r="AS1335" s="367" t="str">
        <f>IFERROR(VLOOKUP(Y1335,CONTROLES!$A$6:$Y$25,5,FALSE),"")</f>
        <v/>
      </c>
      <c r="AT1335" s="367" t="str">
        <f>IFERROR(VLOOKUP(Z1335,CONTROLES!$A$6:$Y$25,5,FALSE),"")</f>
        <v/>
      </c>
      <c r="AU1335" s="367" t="str">
        <f>IFERROR(VLOOKUP(AA1335,CONTROLES!$A$6:$Y$25,5,FALSE),"")</f>
        <v/>
      </c>
      <c r="AV1335" s="367" t="str">
        <f>IFERROR(VLOOKUP(AB1335,CONTROLES!$A$6:$Y$25,5,FALSE),"")</f>
        <v/>
      </c>
      <c r="AW1335" s="369">
        <f t="shared" si="347"/>
        <v>0</v>
      </c>
      <c r="AX1335" s="369">
        <f t="shared" si="348"/>
        <v>0</v>
      </c>
      <c r="AY1335" s="610"/>
      <c r="AZ1335" s="611"/>
      <c r="BA1335" s="612"/>
      <c r="BB1335" s="613"/>
      <c r="BC1335" s="611"/>
      <c r="BD1335" s="621"/>
      <c r="BE1335" s="608"/>
      <c r="BF1335" s="625"/>
      <c r="BG1335" s="626"/>
      <c r="BH1335" s="626"/>
      <c r="BI1335" s="624"/>
      <c r="BJ1335" s="470"/>
      <c r="BK1335" s="470"/>
      <c r="BL1335" s="49"/>
    </row>
    <row r="1336" spans="1:64" ht="14.25" customHeight="1" x14ac:dyDescent="0.25">
      <c r="A1336" s="558"/>
      <c r="B1336" s="559"/>
      <c r="C1336" s="556"/>
      <c r="D1336" s="470"/>
      <c r="E1336" s="470"/>
      <c r="F1336" s="547"/>
      <c r="G1336" s="547"/>
      <c r="H1336" s="547"/>
      <c r="I1336" s="470"/>
      <c r="J1336" s="364"/>
      <c r="K1336" s="365"/>
      <c r="L1336" s="556"/>
      <c r="M1336" s="556"/>
      <c r="N1336" s="594"/>
      <c r="O1336" s="560"/>
      <c r="P1336" s="560"/>
      <c r="Q1336" s="560"/>
      <c r="R1336" s="556"/>
      <c r="S1336" s="366"/>
      <c r="T1336" s="366">
        <f>IFERROR(VLOOKUP($S1336,TABLAS!$A$10:$B$14,2,FALSE),0)</f>
        <v>0</v>
      </c>
      <c r="U1336" s="560"/>
      <c r="V1336" s="615"/>
      <c r="W1336" s="615"/>
      <c r="X1336" s="608"/>
      <c r="Y1336" s="367"/>
      <c r="Z1336" s="367"/>
      <c r="AA1336" s="367"/>
      <c r="AB1336" s="367"/>
      <c r="AC1336" s="367"/>
      <c r="AD1336" s="367"/>
      <c r="AE1336" s="367"/>
      <c r="AF1336" s="367"/>
      <c r="AG1336" s="367"/>
      <c r="AH1336" s="367"/>
      <c r="AI1336" s="367"/>
      <c r="AJ1336" s="367"/>
      <c r="AK1336" s="367"/>
      <c r="AL1336" s="367" t="str">
        <f>IFERROR(VLOOKUP(AB1336,CONTROLES!$A$5:$Y$297,2,FALSE),"")</f>
        <v/>
      </c>
      <c r="AM1336" s="367"/>
      <c r="AN1336" s="367"/>
      <c r="AO1336" s="368" t="str">
        <f>IFERROR(VLOOKUP(Y1336,CONTROLES!$A$6:$Y$25,24,FALSE),"")</f>
        <v/>
      </c>
      <c r="AP1336" s="368" t="str">
        <f>IFERROR(VLOOKUP(Z1336,CONTROLES!$A$6:$Y$25,24,FALSE),"")</f>
        <v/>
      </c>
      <c r="AQ1336" s="368" t="str">
        <f>IFERROR(VLOOKUP(AA1336,CONTROLES!$A$6:$Y$25,24,FALSE),"")</f>
        <v/>
      </c>
      <c r="AR1336" s="368" t="str">
        <f>IFERROR(VLOOKUP(AB1336,CONTROLES!$A$6:$Y$25,24,FALSE),"")</f>
        <v/>
      </c>
      <c r="AS1336" s="367" t="str">
        <f>IFERROR(VLOOKUP(Y1336,CONTROLES!$A$6:$Y$25,5,FALSE),"")</f>
        <v/>
      </c>
      <c r="AT1336" s="367" t="str">
        <f>IFERROR(VLOOKUP(Z1336,CONTROLES!$A$6:$Y$25,5,FALSE),"")</f>
        <v/>
      </c>
      <c r="AU1336" s="367" t="str">
        <f>IFERROR(VLOOKUP(AA1336,CONTROLES!$A$6:$Y$25,5,FALSE),"")</f>
        <v/>
      </c>
      <c r="AV1336" s="367" t="str">
        <f>IFERROR(VLOOKUP(AB1336,CONTROLES!$A$6:$Y$25,5,FALSE),"")</f>
        <v/>
      </c>
      <c r="AW1336" s="369">
        <f t="shared" si="347"/>
        <v>0</v>
      </c>
      <c r="AX1336" s="369">
        <f t="shared" si="348"/>
        <v>0</v>
      </c>
      <c r="AY1336" s="610"/>
      <c r="AZ1336" s="611"/>
      <c r="BA1336" s="612"/>
      <c r="BB1336" s="613"/>
      <c r="BC1336" s="611"/>
      <c r="BD1336" s="621"/>
      <c r="BE1336" s="608"/>
      <c r="BF1336" s="625"/>
      <c r="BG1336" s="626"/>
      <c r="BH1336" s="626"/>
      <c r="BI1336" s="624"/>
      <c r="BJ1336" s="470"/>
      <c r="BK1336" s="470"/>
      <c r="BL1336" s="49"/>
    </row>
    <row r="1337" spans="1:64" ht="14.25" customHeight="1" x14ac:dyDescent="0.25">
      <c r="A1337" s="558"/>
      <c r="B1337" s="559"/>
      <c r="C1337" s="556"/>
      <c r="D1337" s="470"/>
      <c r="E1337" s="470"/>
      <c r="F1337" s="547"/>
      <c r="G1337" s="547"/>
      <c r="H1337" s="547"/>
      <c r="I1337" s="470"/>
      <c r="J1337" s="364"/>
      <c r="K1337" s="365"/>
      <c r="L1337" s="556"/>
      <c r="M1337" s="556"/>
      <c r="N1337" s="594"/>
      <c r="O1337" s="560"/>
      <c r="P1337" s="560"/>
      <c r="Q1337" s="560"/>
      <c r="R1337" s="556"/>
      <c r="S1337" s="366"/>
      <c r="T1337" s="366">
        <f>IFERROR(VLOOKUP($S1337,TABLAS!$A$10:$B$14,2,FALSE),0)</f>
        <v>0</v>
      </c>
      <c r="U1337" s="560"/>
      <c r="V1337" s="615"/>
      <c r="W1337" s="615"/>
      <c r="X1337" s="608"/>
      <c r="Y1337" s="367"/>
      <c r="Z1337" s="367"/>
      <c r="AA1337" s="367"/>
      <c r="AB1337" s="367"/>
      <c r="AC1337" s="367"/>
      <c r="AD1337" s="367"/>
      <c r="AE1337" s="367"/>
      <c r="AF1337" s="367"/>
      <c r="AG1337" s="367"/>
      <c r="AH1337" s="367"/>
      <c r="AI1337" s="367"/>
      <c r="AJ1337" s="367"/>
      <c r="AK1337" s="367"/>
      <c r="AL1337" s="367" t="str">
        <f>IFERROR(VLOOKUP(AB1337,CONTROLES!$A$5:$Y$297,2,FALSE),"")</f>
        <v/>
      </c>
      <c r="AM1337" s="367"/>
      <c r="AN1337" s="367"/>
      <c r="AO1337" s="368" t="str">
        <f>IFERROR(VLOOKUP(Y1337,CONTROLES!$A$6:$Y$25,24,FALSE),"")</f>
        <v/>
      </c>
      <c r="AP1337" s="368" t="str">
        <f>IFERROR(VLOOKUP(Z1337,CONTROLES!$A$6:$Y$25,24,FALSE),"")</f>
        <v/>
      </c>
      <c r="AQ1337" s="368" t="str">
        <f>IFERROR(VLOOKUP(AA1337,CONTROLES!$A$6:$Y$25,24,FALSE),"")</f>
        <v/>
      </c>
      <c r="AR1337" s="368" t="str">
        <f>IFERROR(VLOOKUP(AB1337,CONTROLES!$A$6:$Y$25,24,FALSE),"")</f>
        <v/>
      </c>
      <c r="AS1337" s="367" t="str">
        <f>IFERROR(VLOOKUP(Y1337,CONTROLES!$A$6:$Y$25,5,FALSE),"")</f>
        <v/>
      </c>
      <c r="AT1337" s="367" t="str">
        <f>IFERROR(VLOOKUP(Z1337,CONTROLES!$A$6:$Y$25,5,FALSE),"")</f>
        <v/>
      </c>
      <c r="AU1337" s="367" t="str">
        <f>IFERROR(VLOOKUP(AA1337,CONTROLES!$A$6:$Y$25,5,FALSE),"")</f>
        <v/>
      </c>
      <c r="AV1337" s="367" t="str">
        <f>IFERROR(VLOOKUP(AB1337,CONTROLES!$A$6:$Y$25,5,FALSE),"")</f>
        <v/>
      </c>
      <c r="AW1337" s="369">
        <f t="shared" si="347"/>
        <v>0</v>
      </c>
      <c r="AX1337" s="369">
        <f t="shared" si="348"/>
        <v>0</v>
      </c>
      <c r="AY1337" s="610"/>
      <c r="AZ1337" s="611"/>
      <c r="BA1337" s="612"/>
      <c r="BB1337" s="613"/>
      <c r="BC1337" s="611"/>
      <c r="BD1337" s="621"/>
      <c r="BE1337" s="608"/>
      <c r="BF1337" s="625"/>
      <c r="BG1337" s="626"/>
      <c r="BH1337" s="626"/>
      <c r="BI1337" s="624"/>
      <c r="BJ1337" s="470"/>
      <c r="BK1337" s="470"/>
      <c r="BL1337" s="49"/>
    </row>
    <row r="1338" spans="1:64" ht="14.25" customHeight="1" x14ac:dyDescent="0.25">
      <c r="A1338" s="558"/>
      <c r="B1338" s="559"/>
      <c r="C1338" s="556"/>
      <c r="D1338" s="470"/>
      <c r="E1338" s="470"/>
      <c r="F1338" s="547"/>
      <c r="G1338" s="547"/>
      <c r="H1338" s="547"/>
      <c r="I1338" s="470"/>
      <c r="J1338" s="364"/>
      <c r="K1338" s="365"/>
      <c r="L1338" s="556"/>
      <c r="M1338" s="556"/>
      <c r="N1338" s="594"/>
      <c r="O1338" s="560"/>
      <c r="P1338" s="560"/>
      <c r="Q1338" s="560"/>
      <c r="R1338" s="556"/>
      <c r="S1338" s="366"/>
      <c r="T1338" s="366">
        <f>IFERROR(VLOOKUP($S1338,TABLAS!$A$10:$B$14,2,FALSE),0)</f>
        <v>0</v>
      </c>
      <c r="U1338" s="560"/>
      <c r="V1338" s="615"/>
      <c r="W1338" s="615"/>
      <c r="X1338" s="608"/>
      <c r="Y1338" s="367"/>
      <c r="Z1338" s="367"/>
      <c r="AA1338" s="367"/>
      <c r="AB1338" s="367"/>
      <c r="AC1338" s="367"/>
      <c r="AD1338" s="367"/>
      <c r="AE1338" s="367"/>
      <c r="AF1338" s="367"/>
      <c r="AG1338" s="367"/>
      <c r="AH1338" s="367"/>
      <c r="AI1338" s="367"/>
      <c r="AJ1338" s="367"/>
      <c r="AK1338" s="367"/>
      <c r="AL1338" s="367" t="str">
        <f>IFERROR(VLOOKUP(AB1338,CONTROLES!$A$5:$Y$297,2,FALSE),"")</f>
        <v/>
      </c>
      <c r="AM1338" s="367"/>
      <c r="AN1338" s="367"/>
      <c r="AO1338" s="368" t="str">
        <f>IFERROR(VLOOKUP(Y1338,CONTROLES!$A$6:$Y$25,24,FALSE),"")</f>
        <v/>
      </c>
      <c r="AP1338" s="368" t="str">
        <f>IFERROR(VLOOKUP(Z1338,CONTROLES!$A$6:$Y$25,24,FALSE),"")</f>
        <v/>
      </c>
      <c r="AQ1338" s="368" t="str">
        <f>IFERROR(VLOOKUP(AA1338,CONTROLES!$A$6:$Y$25,24,FALSE),"")</f>
        <v/>
      </c>
      <c r="AR1338" s="368" t="str">
        <f>IFERROR(VLOOKUP(AB1338,CONTROLES!$A$6:$Y$25,24,FALSE),"")</f>
        <v/>
      </c>
      <c r="AS1338" s="367" t="str">
        <f>IFERROR(VLOOKUP(Y1338,CONTROLES!$A$6:$Y$25,5,FALSE),"")</f>
        <v/>
      </c>
      <c r="AT1338" s="367" t="str">
        <f>IFERROR(VLOOKUP(Z1338,CONTROLES!$A$6:$Y$25,5,FALSE),"")</f>
        <v/>
      </c>
      <c r="AU1338" s="367" t="str">
        <f>IFERROR(VLOOKUP(AA1338,CONTROLES!$A$6:$Y$25,5,FALSE),"")</f>
        <v/>
      </c>
      <c r="AV1338" s="367" t="str">
        <f>IFERROR(VLOOKUP(AB1338,CONTROLES!$A$6:$Y$25,5,FALSE),"")</f>
        <v/>
      </c>
      <c r="AW1338" s="369">
        <f t="shared" si="347"/>
        <v>0</v>
      </c>
      <c r="AX1338" s="369">
        <f t="shared" si="348"/>
        <v>0</v>
      </c>
      <c r="AY1338" s="610"/>
      <c r="AZ1338" s="611"/>
      <c r="BA1338" s="612"/>
      <c r="BB1338" s="613"/>
      <c r="BC1338" s="611"/>
      <c r="BD1338" s="621"/>
      <c r="BE1338" s="608"/>
      <c r="BF1338" s="625"/>
      <c r="BG1338" s="626"/>
      <c r="BH1338" s="626"/>
      <c r="BI1338" s="624"/>
      <c r="BJ1338" s="470"/>
      <c r="BK1338" s="470"/>
      <c r="BL1338" s="49"/>
    </row>
    <row r="1339" spans="1:64" s="171" customFormat="1" ht="26.4" x14ac:dyDescent="0.25">
      <c r="A1339" s="558">
        <f>A1332+1</f>
        <v>190</v>
      </c>
      <c r="B1339" s="559" t="s">
        <v>1509</v>
      </c>
      <c r="C1339" s="556" t="s">
        <v>629</v>
      </c>
      <c r="D1339" s="470" t="s">
        <v>1510</v>
      </c>
      <c r="E1339" s="470" t="s">
        <v>1511</v>
      </c>
      <c r="F1339" s="547" t="s">
        <v>132</v>
      </c>
      <c r="G1339" s="547" t="s">
        <v>196</v>
      </c>
      <c r="H1339" s="547" t="s">
        <v>134</v>
      </c>
      <c r="I1339" s="470" t="s">
        <v>771</v>
      </c>
      <c r="J1339" s="364">
        <v>1</v>
      </c>
      <c r="K1339" s="365" t="s">
        <v>1512</v>
      </c>
      <c r="L1339" s="556" t="s">
        <v>1513</v>
      </c>
      <c r="M1339" s="470" t="s">
        <v>160</v>
      </c>
      <c r="N1339" s="470" t="s">
        <v>400</v>
      </c>
      <c r="O1339" s="560" t="s">
        <v>401</v>
      </c>
      <c r="P1339" s="470" t="s">
        <v>1514</v>
      </c>
      <c r="Q1339" s="560" t="s">
        <v>874</v>
      </c>
      <c r="R1339" s="470" t="s">
        <v>297</v>
      </c>
      <c r="S1339" s="366" t="s">
        <v>169</v>
      </c>
      <c r="T1339" s="366">
        <f>IFERROR(VLOOKUP($S1339,TABLAS!$A$10:$B$14,2,FALSE),0)</f>
        <v>4</v>
      </c>
      <c r="U1339" s="560" t="s">
        <v>211</v>
      </c>
      <c r="V1339" s="615">
        <f>IFERROR(VLOOKUP(U1339,TABLAS!$A$2:$B$6,2,FALSE),0)</f>
        <v>2</v>
      </c>
      <c r="W1339" s="615" t="str">
        <f>MAX(T1339:T1345)&amp;V1339</f>
        <v>42</v>
      </c>
      <c r="X1339" s="608" t="str">
        <f>IF(OR(W1339="11",W1339="12",W1339="21",W1339="22",W1339="31"),"BAJO",IF(OR(W1339="13",W1339="23",W1339="32",W1339="41"),"LEVE",IF(OR(W1339="14",W1339="15",W1339="24",W1339="33",W1339="43",W1339="42",W1339="52",W1339="51"),"MODERADO",IF(OR(W1339="25",W1339="34",W1339="35",W1339="44",W1339="45",W1339="53",W1339="54",W1339="55"),"IMPORTANTE"))))</f>
        <v>MODERADO</v>
      </c>
      <c r="Y1339" s="367">
        <v>1</v>
      </c>
      <c r="Z1339" s="367">
        <v>49</v>
      </c>
      <c r="AA1339" s="367">
        <v>71</v>
      </c>
      <c r="AB1339" s="367">
        <v>72</v>
      </c>
      <c r="AC1339" s="367" t="str">
        <f>VLOOKUP(Y1339,CONTROLES!$A$6:$Y$77,2,FALSE)</f>
        <v>Ajustar y aplicar el PR-AD-04 Selección, evaluación y reevaluación de proveedor y/o contratistas</v>
      </c>
      <c r="AD1339" s="367"/>
      <c r="AE1339" s="367"/>
      <c r="AF1339" s="367" t="str">
        <f>VLOOKUP(Z1339,CONTROLES!$A$6:$Y$77,2,FALSE)</f>
        <v>Incluir ,ajustar y aplicar del PR-AD-02 Selección, contratación y desvinculación de funcionarios</v>
      </c>
      <c r="AG1339" s="367"/>
      <c r="AH1339" s="367"/>
      <c r="AI1339" s="367" t="str">
        <f>VLOOKUP(AA1339,CONTROLES!$A$6:$Y$77,2,FALSE)</f>
        <v>Ajuste y aplicación del PR-CO-01 Ingreso de asociados</v>
      </c>
      <c r="AJ1339" s="367"/>
      <c r="AK1339" s="367"/>
      <c r="AL1339" s="367" t="str">
        <f>VLOOKUP(AB1339,CONTROLES!$A$6:$Y$77,2,FALSE)</f>
        <v>Ajuste y aplicación del PR-CO-06 Convenios</v>
      </c>
      <c r="AM1339" s="367"/>
      <c r="AN1339" s="367"/>
      <c r="AO1339" s="368">
        <f>IFERROR(VLOOKUP(Y1339,CONTROLES!$A$6:$Y$25,24,FALSE),"")</f>
        <v>0.8125</v>
      </c>
      <c r="AP1339" s="368" t="str">
        <f>IFERROR(VLOOKUP(Z1339,CONTROLES!$A$6:$Y$25,24,FALSE),"")</f>
        <v/>
      </c>
      <c r="AQ1339" s="368" t="str">
        <f>IFERROR(VLOOKUP(AA1339,CONTROLES!$A$6:$Y$25,24,FALSE),"")</f>
        <v/>
      </c>
      <c r="AR1339" s="368" t="str">
        <f>IFERROR(VLOOKUP(AB1339,CONTROLES!$A$6:$Y$25,24,FALSE),"")</f>
        <v/>
      </c>
      <c r="AS1339" s="367" t="str">
        <f>IFERROR(VLOOKUP(Y1339,CONTROLES!$A$6:$Y$25,5,FALSE),"")</f>
        <v>Probabilidad</v>
      </c>
      <c r="AT1339" s="367" t="str">
        <f>IFERROR(VLOOKUP(Z1339,CONTROLES!$A$6:$Y$25,5,FALSE),"")</f>
        <v/>
      </c>
      <c r="AU1339" s="367" t="str">
        <f>IFERROR(VLOOKUP(AA1339,CONTROLES!$A$6:$Y$25,5,FALSE),"")</f>
        <v/>
      </c>
      <c r="AV1339" s="367" t="str">
        <f>IFERROR(VLOOKUP(AB1339,CONTROLES!$A$6:$Y$25,5,FALSE),"")</f>
        <v/>
      </c>
      <c r="AW1339" s="369">
        <f t="shared" ref="AW1339:AW1394" si="349">IFERROR(AVERAGEIFS(AO1339:AR1339,AS1339:AV1339,"Probabilidad"),0)</f>
        <v>0.8125</v>
      </c>
      <c r="AX1339" s="369">
        <f t="shared" ref="AX1339:AX1394" si="350">IFERROR(AVERAGEIFS(AO1339:AR1339,AS1339:AV1339,"Consecuencia"),0)</f>
        <v>0</v>
      </c>
      <c r="AY1339" s="610"/>
      <c r="AZ1339" s="611"/>
      <c r="BA1339" s="612"/>
      <c r="BB1339" s="613" t="s">
        <v>146</v>
      </c>
      <c r="BC1339" s="611">
        <f>VLOOKUP(BB1339,TABLAS!$A$10:$B$14,2,FALSE)</f>
        <v>3</v>
      </c>
      <c r="BD1339" s="621" t="s">
        <v>211</v>
      </c>
      <c r="BE1339" s="608">
        <f>VLOOKUP(BD1339,TABLAS!$A$2:$B$6,2,FALSE)</f>
        <v>2</v>
      </c>
      <c r="BF1339" s="625" t="str">
        <f>BC1339&amp;BE1339</f>
        <v>32</v>
      </c>
      <c r="BG1339" s="608" t="str">
        <f>IF(OR(BF1339="11",BF1339="12",BF1339="21",BF1339="22",BF1339="31"),"BAJO",IF(OR(BF1339="13",BF1339="23",BF1339="32",BF1339="41"),"LEVE",IF(OR(BF1339="14",BF1339="15",BF1339="24",BF1339="33",BF1339="43",BF1339="42",BF1339="52",BF1339="51"),"MODERADO",IF(OR(BF1339="25",BF1339="34",BF1339="35",BF1339="44",BF1339="45",BF1339="53",BF1339="54",BF1339="55"),"IMPORTANTE"))))</f>
        <v>LEVE</v>
      </c>
      <c r="BH1339" s="626" t="s">
        <v>148</v>
      </c>
      <c r="BI1339" s="470" t="s">
        <v>149</v>
      </c>
      <c r="BJ1339" s="470" t="s">
        <v>1317</v>
      </c>
      <c r="BK1339" s="470"/>
      <c r="BL1339" s="378"/>
    </row>
    <row r="1340" spans="1:64" s="171" customFormat="1" ht="14.25" customHeight="1" x14ac:dyDescent="0.25">
      <c r="A1340" s="558"/>
      <c r="B1340" s="559"/>
      <c r="C1340" s="556"/>
      <c r="D1340" s="470"/>
      <c r="E1340" s="470"/>
      <c r="F1340" s="547"/>
      <c r="G1340" s="547"/>
      <c r="H1340" s="547"/>
      <c r="I1340" s="470"/>
      <c r="J1340" s="364">
        <v>2</v>
      </c>
      <c r="K1340" s="365" t="s">
        <v>1515</v>
      </c>
      <c r="L1340" s="556"/>
      <c r="M1340" s="470"/>
      <c r="N1340" s="470"/>
      <c r="O1340" s="560"/>
      <c r="P1340" s="470"/>
      <c r="Q1340" s="560"/>
      <c r="R1340" s="470"/>
      <c r="S1340" s="366" t="s">
        <v>169</v>
      </c>
      <c r="T1340" s="366">
        <f>IFERROR(VLOOKUP($S1340,TABLAS!$A$10:$B$14,2,FALSE),0)</f>
        <v>4</v>
      </c>
      <c r="U1340" s="560"/>
      <c r="V1340" s="615"/>
      <c r="W1340" s="615"/>
      <c r="X1340" s="608"/>
      <c r="Y1340" s="367">
        <v>3</v>
      </c>
      <c r="Z1340" s="367"/>
      <c r="AA1340" s="367"/>
      <c r="AB1340" s="367"/>
      <c r="AC1340" s="367" t="str">
        <f>VLOOKUP(Y1340,CONTROLES!$A$6:$Y$77,2,FALSE)</f>
        <v>Ejecución del plan de capacitaciones</v>
      </c>
      <c r="AD1340" s="367"/>
      <c r="AE1340" s="367"/>
      <c r="AF1340" s="367"/>
      <c r="AG1340" s="367"/>
      <c r="AH1340" s="367"/>
      <c r="AI1340" s="367"/>
      <c r="AJ1340" s="367"/>
      <c r="AK1340" s="367"/>
      <c r="AL1340" s="367"/>
      <c r="AM1340" s="367"/>
      <c r="AN1340" s="367"/>
      <c r="AO1340" s="368">
        <f>IFERROR(VLOOKUP(Y1340,CONTROLES!$A$6:$Y$25,24,FALSE),"")</f>
        <v>0.78</v>
      </c>
      <c r="AP1340" s="368" t="str">
        <f>IFERROR(VLOOKUP(Z1340,CONTROLES!$A$6:$Y$25,24,FALSE),"")</f>
        <v/>
      </c>
      <c r="AQ1340" s="368" t="str">
        <f>IFERROR(VLOOKUP(AA1340,CONTROLES!$A$6:$Y$25,24,FALSE),"")</f>
        <v/>
      </c>
      <c r="AR1340" s="368" t="str">
        <f>IFERROR(VLOOKUP(AB1340,CONTROLES!$A$6:$Y$25,24,FALSE),"")</f>
        <v/>
      </c>
      <c r="AS1340" s="367" t="str">
        <f>IFERROR(VLOOKUP(Y1340,CONTROLES!$A$6:$Y$25,5,FALSE),"")</f>
        <v>Probabilidad</v>
      </c>
      <c r="AT1340" s="367" t="str">
        <f>IFERROR(VLOOKUP(Z1340,CONTROLES!$A$6:$Y$25,5,FALSE),"")</f>
        <v/>
      </c>
      <c r="AU1340" s="367" t="str">
        <f>IFERROR(VLOOKUP(AA1340,CONTROLES!$A$6:$Y$25,5,FALSE),"")</f>
        <v/>
      </c>
      <c r="AV1340" s="367" t="str">
        <f>IFERROR(VLOOKUP(AB1340,CONTROLES!$A$6:$Y$25,5,FALSE),"")</f>
        <v/>
      </c>
      <c r="AW1340" s="369">
        <f t="shared" si="349"/>
        <v>0.78</v>
      </c>
      <c r="AX1340" s="369">
        <f t="shared" si="350"/>
        <v>0</v>
      </c>
      <c r="AY1340" s="610"/>
      <c r="AZ1340" s="611"/>
      <c r="BA1340" s="612"/>
      <c r="BB1340" s="613"/>
      <c r="BC1340" s="611"/>
      <c r="BD1340" s="621"/>
      <c r="BE1340" s="608"/>
      <c r="BF1340" s="625"/>
      <c r="BG1340" s="608"/>
      <c r="BH1340" s="626"/>
      <c r="BI1340" s="470"/>
      <c r="BJ1340" s="470"/>
      <c r="BK1340" s="470"/>
      <c r="BL1340" s="378"/>
    </row>
    <row r="1341" spans="1:64" s="171" customFormat="1" ht="14.25" customHeight="1" x14ac:dyDescent="0.25">
      <c r="A1341" s="558"/>
      <c r="B1341" s="559"/>
      <c r="C1341" s="556"/>
      <c r="D1341" s="470"/>
      <c r="E1341" s="470"/>
      <c r="F1341" s="547"/>
      <c r="G1341" s="547"/>
      <c r="H1341" s="547"/>
      <c r="I1341" s="470"/>
      <c r="J1341" s="364">
        <v>3</v>
      </c>
      <c r="K1341" s="365" t="s">
        <v>1516</v>
      </c>
      <c r="L1341" s="556"/>
      <c r="M1341" s="470"/>
      <c r="N1341" s="470"/>
      <c r="O1341" s="560"/>
      <c r="P1341" s="470"/>
      <c r="Q1341" s="560"/>
      <c r="R1341" s="470"/>
      <c r="S1341" s="366" t="s">
        <v>169</v>
      </c>
      <c r="T1341" s="366">
        <f>IFERROR(VLOOKUP($S1341,TABLAS!$A$10:$B$14,2,FALSE),0)</f>
        <v>4</v>
      </c>
      <c r="U1341" s="560"/>
      <c r="V1341" s="615"/>
      <c r="W1341" s="615"/>
      <c r="X1341" s="608"/>
      <c r="Y1341" s="367">
        <v>3</v>
      </c>
      <c r="Z1341" s="367"/>
      <c r="AA1341" s="367"/>
      <c r="AB1341" s="367"/>
      <c r="AC1341" s="367" t="str">
        <f>VLOOKUP(Y1341,CONTROLES!$A$6:$Y$77,2,FALSE)</f>
        <v>Ejecución del plan de capacitaciones</v>
      </c>
      <c r="AD1341" s="367"/>
      <c r="AE1341" s="367"/>
      <c r="AF1341" s="367"/>
      <c r="AG1341" s="367"/>
      <c r="AH1341" s="367"/>
      <c r="AI1341" s="367"/>
      <c r="AJ1341" s="367"/>
      <c r="AK1341" s="367"/>
      <c r="AL1341" s="367"/>
      <c r="AM1341" s="367"/>
      <c r="AN1341" s="367"/>
      <c r="AO1341" s="368">
        <f>IFERROR(VLOOKUP(Y1341,CONTROLES!$A$6:$Y$25,24,FALSE),"")</f>
        <v>0.78</v>
      </c>
      <c r="AP1341" s="368" t="str">
        <f>IFERROR(VLOOKUP(Z1341,CONTROLES!$A$6:$Y$25,24,FALSE),"")</f>
        <v/>
      </c>
      <c r="AQ1341" s="368" t="str">
        <f>IFERROR(VLOOKUP(AA1341,CONTROLES!$A$6:$Y$25,24,FALSE),"")</f>
        <v/>
      </c>
      <c r="AR1341" s="368" t="str">
        <f>IFERROR(VLOOKUP(AB1341,CONTROLES!$A$6:$Y$25,24,FALSE),"")</f>
        <v/>
      </c>
      <c r="AS1341" s="367" t="str">
        <f>IFERROR(VLOOKUP(Y1341,CONTROLES!$A$6:$Y$25,5,FALSE),"")</f>
        <v>Probabilidad</v>
      </c>
      <c r="AT1341" s="367" t="str">
        <f>IFERROR(VLOOKUP(Z1341,CONTROLES!$A$6:$Y$25,5,FALSE),"")</f>
        <v/>
      </c>
      <c r="AU1341" s="367" t="str">
        <f>IFERROR(VLOOKUP(AA1341,CONTROLES!$A$6:$Y$25,5,FALSE),"")</f>
        <v/>
      </c>
      <c r="AV1341" s="367" t="str">
        <f>IFERROR(VLOOKUP(AB1341,CONTROLES!$A$6:$Y$25,5,FALSE),"")</f>
        <v/>
      </c>
      <c r="AW1341" s="369">
        <f t="shared" si="349"/>
        <v>0.78</v>
      </c>
      <c r="AX1341" s="369">
        <f t="shared" si="350"/>
        <v>0</v>
      </c>
      <c r="AY1341" s="610"/>
      <c r="AZ1341" s="611"/>
      <c r="BA1341" s="612"/>
      <c r="BB1341" s="613"/>
      <c r="BC1341" s="611"/>
      <c r="BD1341" s="621"/>
      <c r="BE1341" s="608"/>
      <c r="BF1341" s="625"/>
      <c r="BG1341" s="608"/>
      <c r="BH1341" s="626"/>
      <c r="BI1341" s="470"/>
      <c r="BJ1341" s="470"/>
      <c r="BK1341" s="470"/>
      <c r="BL1341" s="378"/>
    </row>
    <row r="1342" spans="1:64" s="171" customFormat="1" ht="25.5" customHeight="1" x14ac:dyDescent="0.25">
      <c r="A1342" s="558"/>
      <c r="B1342" s="559"/>
      <c r="C1342" s="556"/>
      <c r="D1342" s="470"/>
      <c r="E1342" s="470"/>
      <c r="F1342" s="547"/>
      <c r="G1342" s="547"/>
      <c r="H1342" s="547"/>
      <c r="I1342" s="470"/>
      <c r="J1342" s="364">
        <v>4</v>
      </c>
      <c r="K1342" s="365" t="s">
        <v>1517</v>
      </c>
      <c r="L1342" s="556"/>
      <c r="M1342" s="470"/>
      <c r="N1342" s="470"/>
      <c r="O1342" s="560"/>
      <c r="P1342" s="470"/>
      <c r="Q1342" s="560"/>
      <c r="R1342" s="470"/>
      <c r="S1342" s="366" t="s">
        <v>155</v>
      </c>
      <c r="T1342" s="366">
        <f>IFERROR(VLOOKUP($S1342,TABLAS!$A$10:$B$14,2,FALSE),0)</f>
        <v>2</v>
      </c>
      <c r="U1342" s="560"/>
      <c r="V1342" s="615"/>
      <c r="W1342" s="615"/>
      <c r="X1342" s="608"/>
      <c r="Y1342" s="367">
        <v>3</v>
      </c>
      <c r="Z1342" s="367"/>
      <c r="AA1342" s="367"/>
      <c r="AB1342" s="367"/>
      <c r="AC1342" s="367" t="str">
        <f>VLOOKUP(Y1342,CONTROLES!$A$6:$Y$77,2,FALSE)</f>
        <v>Ejecución del plan de capacitaciones</v>
      </c>
      <c r="AD1342" s="367"/>
      <c r="AE1342" s="367"/>
      <c r="AF1342" s="367"/>
      <c r="AG1342" s="367"/>
      <c r="AH1342" s="367"/>
      <c r="AI1342" s="367"/>
      <c r="AJ1342" s="367"/>
      <c r="AK1342" s="367"/>
      <c r="AL1342" s="367"/>
      <c r="AM1342" s="367"/>
      <c r="AN1342" s="367"/>
      <c r="AO1342" s="368">
        <f>IFERROR(VLOOKUP(Y1342,CONTROLES!$A$6:$Y$25,24,FALSE),"")</f>
        <v>0.78</v>
      </c>
      <c r="AP1342" s="368" t="str">
        <f>IFERROR(VLOOKUP(Z1342,CONTROLES!$A$6:$Y$25,24,FALSE),"")</f>
        <v/>
      </c>
      <c r="AQ1342" s="368" t="str">
        <f>IFERROR(VLOOKUP(AA1342,CONTROLES!$A$6:$Y$25,24,FALSE),"")</f>
        <v/>
      </c>
      <c r="AR1342" s="368" t="str">
        <f>IFERROR(VLOOKUP(AB1342,CONTROLES!$A$6:$Y$25,24,FALSE),"")</f>
        <v/>
      </c>
      <c r="AS1342" s="367" t="str">
        <f>IFERROR(VLOOKUP(Y1342,CONTROLES!$A$6:$Y$25,5,FALSE),"")</f>
        <v>Probabilidad</v>
      </c>
      <c r="AT1342" s="367" t="str">
        <f>IFERROR(VLOOKUP(Z1342,CONTROLES!$A$6:$Y$25,5,FALSE),"")</f>
        <v/>
      </c>
      <c r="AU1342" s="367" t="str">
        <f>IFERROR(VLOOKUP(AA1342,CONTROLES!$A$6:$Y$25,5,FALSE),"")</f>
        <v/>
      </c>
      <c r="AV1342" s="367" t="str">
        <f>IFERROR(VLOOKUP(AB1342,CONTROLES!$A$6:$Y$25,5,FALSE),"")</f>
        <v/>
      </c>
      <c r="AW1342" s="369">
        <f t="shared" si="349"/>
        <v>0.78</v>
      </c>
      <c r="AX1342" s="369">
        <f t="shared" si="350"/>
        <v>0</v>
      </c>
      <c r="AY1342" s="610"/>
      <c r="AZ1342" s="611"/>
      <c r="BA1342" s="612"/>
      <c r="BB1342" s="613"/>
      <c r="BC1342" s="611"/>
      <c r="BD1342" s="621"/>
      <c r="BE1342" s="608"/>
      <c r="BF1342" s="625"/>
      <c r="BG1342" s="608"/>
      <c r="BH1342" s="626"/>
      <c r="BI1342" s="470"/>
      <c r="BJ1342" s="470"/>
      <c r="BK1342" s="470"/>
      <c r="BL1342" s="378"/>
    </row>
    <row r="1343" spans="1:64" s="171" customFormat="1" ht="25.5" customHeight="1" x14ac:dyDescent="0.25">
      <c r="A1343" s="558"/>
      <c r="B1343" s="559"/>
      <c r="C1343" s="556"/>
      <c r="D1343" s="470"/>
      <c r="E1343" s="470"/>
      <c r="F1343" s="547" t="s">
        <v>132</v>
      </c>
      <c r="G1343" s="547" t="s">
        <v>681</v>
      </c>
      <c r="H1343" s="547"/>
      <c r="I1343" s="470"/>
      <c r="J1343" s="364">
        <v>5</v>
      </c>
      <c r="K1343" s="365" t="s">
        <v>1518</v>
      </c>
      <c r="L1343" s="556"/>
      <c r="M1343" s="470"/>
      <c r="N1343" s="470"/>
      <c r="O1343" s="560"/>
      <c r="P1343" s="470"/>
      <c r="Q1343" s="560"/>
      <c r="R1343" s="470"/>
      <c r="S1343" s="366" t="s">
        <v>164</v>
      </c>
      <c r="T1343" s="366">
        <f>IFERROR(VLOOKUP($S1343,TABLAS!$A$10:$B$14,2,FALSE),0)</f>
        <v>1</v>
      </c>
      <c r="U1343" s="560"/>
      <c r="V1343" s="615"/>
      <c r="W1343" s="615"/>
      <c r="X1343" s="608"/>
      <c r="Y1343" s="367">
        <v>59</v>
      </c>
      <c r="Z1343" s="367"/>
      <c r="AA1343" s="367"/>
      <c r="AB1343" s="367"/>
      <c r="AC1343" s="367" t="str">
        <f>VLOOKUP(Y1343,CONTROLES!$A$6:$Y$77,2,FALSE)</f>
        <v>Impresión de autorizaciones de tratamiento de datos digitales</v>
      </c>
      <c r="AD1343" s="367"/>
      <c r="AE1343" s="367"/>
      <c r="AF1343" s="367"/>
      <c r="AG1343" s="367"/>
      <c r="AH1343" s="367"/>
      <c r="AI1343" s="367"/>
      <c r="AJ1343" s="367"/>
      <c r="AK1343" s="367"/>
      <c r="AL1343" s="367"/>
      <c r="AM1343" s="367"/>
      <c r="AN1343" s="367"/>
      <c r="AO1343" s="368" t="str">
        <f>IFERROR(VLOOKUP(Y1343,CONTROLES!$A$6:$Y$25,24,FALSE),"")</f>
        <v/>
      </c>
      <c r="AP1343" s="368" t="str">
        <f>IFERROR(VLOOKUP(Z1343,CONTROLES!$A$6:$Y$25,24,FALSE),"")</f>
        <v/>
      </c>
      <c r="AQ1343" s="368" t="str">
        <f>IFERROR(VLOOKUP(AA1343,CONTROLES!$A$6:$Y$25,24,FALSE),"")</f>
        <v/>
      </c>
      <c r="AR1343" s="368" t="str">
        <f>IFERROR(VLOOKUP(AB1343,CONTROLES!$A$6:$Y$25,24,FALSE),"")</f>
        <v/>
      </c>
      <c r="AS1343" s="367" t="str">
        <f>IFERROR(VLOOKUP(Y1343,CONTROLES!$A$6:$Y$25,5,FALSE),"")</f>
        <v/>
      </c>
      <c r="AT1343" s="367" t="str">
        <f>IFERROR(VLOOKUP(Z1343,CONTROLES!$A$6:$Y$25,5,FALSE),"")</f>
        <v/>
      </c>
      <c r="AU1343" s="367" t="str">
        <f>IFERROR(VLOOKUP(AA1343,CONTROLES!$A$6:$Y$25,5,FALSE),"")</f>
        <v/>
      </c>
      <c r="AV1343" s="367" t="str">
        <f>IFERROR(VLOOKUP(AB1343,CONTROLES!$A$6:$Y$25,5,FALSE),"")</f>
        <v/>
      </c>
      <c r="AW1343" s="369">
        <f t="shared" si="349"/>
        <v>0</v>
      </c>
      <c r="AX1343" s="369">
        <f t="shared" si="350"/>
        <v>0</v>
      </c>
      <c r="AY1343" s="610"/>
      <c r="AZ1343" s="611"/>
      <c r="BA1343" s="612"/>
      <c r="BB1343" s="613"/>
      <c r="BC1343" s="611"/>
      <c r="BD1343" s="621"/>
      <c r="BE1343" s="608"/>
      <c r="BF1343" s="625"/>
      <c r="BG1343" s="608"/>
      <c r="BH1343" s="626"/>
      <c r="BI1343" s="470"/>
      <c r="BJ1343" s="470"/>
      <c r="BK1343" s="470"/>
      <c r="BL1343" s="378"/>
    </row>
    <row r="1344" spans="1:64" s="171" customFormat="1" ht="14.25" customHeight="1" x14ac:dyDescent="0.25">
      <c r="A1344" s="558"/>
      <c r="B1344" s="559"/>
      <c r="C1344" s="556"/>
      <c r="D1344" s="470"/>
      <c r="E1344" s="470"/>
      <c r="F1344" s="547"/>
      <c r="G1344" s="547"/>
      <c r="H1344" s="547"/>
      <c r="I1344" s="470"/>
      <c r="J1344" s="364">
        <v>6</v>
      </c>
      <c r="K1344" s="365" t="s">
        <v>1519</v>
      </c>
      <c r="L1344" s="556"/>
      <c r="M1344" s="470"/>
      <c r="N1344" s="470"/>
      <c r="O1344" s="560"/>
      <c r="P1344" s="470"/>
      <c r="Q1344" s="560"/>
      <c r="R1344" s="470"/>
      <c r="S1344" s="366" t="s">
        <v>155</v>
      </c>
      <c r="T1344" s="366">
        <f>IFERROR(VLOOKUP($S1344,TABLAS!$A$10:$B$14,2,FALSE),0)</f>
        <v>2</v>
      </c>
      <c r="U1344" s="560"/>
      <c r="V1344" s="615"/>
      <c r="W1344" s="615"/>
      <c r="X1344" s="608"/>
      <c r="Y1344" s="367">
        <v>59</v>
      </c>
      <c r="Z1344" s="367"/>
      <c r="AA1344" s="367"/>
      <c r="AB1344" s="367"/>
      <c r="AC1344" s="367" t="str">
        <f>VLOOKUP(Y1344,CONTROLES!$A$6:$Y$77,2,FALSE)</f>
        <v>Impresión de autorizaciones de tratamiento de datos digitales</v>
      </c>
      <c r="AD1344" s="367"/>
      <c r="AE1344" s="367"/>
      <c r="AF1344" s="367"/>
      <c r="AG1344" s="367"/>
      <c r="AH1344" s="367"/>
      <c r="AI1344" s="367"/>
      <c r="AJ1344" s="367"/>
      <c r="AK1344" s="367"/>
      <c r="AL1344" s="367"/>
      <c r="AM1344" s="367"/>
      <c r="AN1344" s="367"/>
      <c r="AO1344" s="368" t="str">
        <f>IFERROR(VLOOKUP(Y1344,CONTROLES!$A$6:$Y$25,24,FALSE),"")</f>
        <v/>
      </c>
      <c r="AP1344" s="368" t="str">
        <f>IFERROR(VLOOKUP(Z1344,CONTROLES!$A$6:$Y$25,24,FALSE),"")</f>
        <v/>
      </c>
      <c r="AQ1344" s="368" t="str">
        <f>IFERROR(VLOOKUP(AA1344,CONTROLES!$A$6:$Y$25,24,FALSE),"")</f>
        <v/>
      </c>
      <c r="AR1344" s="368" t="str">
        <f>IFERROR(VLOOKUP(AB1344,CONTROLES!$A$6:$Y$25,24,FALSE),"")</f>
        <v/>
      </c>
      <c r="AS1344" s="367" t="str">
        <f>IFERROR(VLOOKUP(Y1344,CONTROLES!$A$6:$Y$25,5,FALSE),"")</f>
        <v/>
      </c>
      <c r="AT1344" s="367" t="str">
        <f>IFERROR(VLOOKUP(Z1344,CONTROLES!$A$6:$Y$25,5,FALSE),"")</f>
        <v/>
      </c>
      <c r="AU1344" s="367" t="str">
        <f>IFERROR(VLOOKUP(AA1344,CONTROLES!$A$6:$Y$25,5,FALSE),"")</f>
        <v/>
      </c>
      <c r="AV1344" s="367" t="str">
        <f>IFERROR(VLOOKUP(AB1344,CONTROLES!$A$6:$Y$25,5,FALSE),"")</f>
        <v/>
      </c>
      <c r="AW1344" s="369">
        <f t="shared" si="349"/>
        <v>0</v>
      </c>
      <c r="AX1344" s="369">
        <f t="shared" si="350"/>
        <v>0</v>
      </c>
      <c r="AY1344" s="610"/>
      <c r="AZ1344" s="611"/>
      <c r="BA1344" s="612"/>
      <c r="BB1344" s="613"/>
      <c r="BC1344" s="611"/>
      <c r="BD1344" s="621"/>
      <c r="BE1344" s="608"/>
      <c r="BF1344" s="625"/>
      <c r="BG1344" s="608"/>
      <c r="BH1344" s="626"/>
      <c r="BI1344" s="470"/>
      <c r="BJ1344" s="470"/>
      <c r="BK1344" s="470"/>
      <c r="BL1344" s="378"/>
    </row>
    <row r="1345" spans="1:64" s="171" customFormat="1" ht="14.25" customHeight="1" x14ac:dyDescent="0.25">
      <c r="A1345" s="558"/>
      <c r="B1345" s="559"/>
      <c r="C1345" s="556"/>
      <c r="D1345" s="470"/>
      <c r="E1345" s="470"/>
      <c r="F1345" s="547"/>
      <c r="G1345" s="547"/>
      <c r="H1345" s="547"/>
      <c r="I1345" s="470"/>
      <c r="J1345" s="364">
        <v>7</v>
      </c>
      <c r="K1345" s="365" t="s">
        <v>1520</v>
      </c>
      <c r="L1345" s="556"/>
      <c r="M1345" s="470"/>
      <c r="N1345" s="470"/>
      <c r="O1345" s="560"/>
      <c r="P1345" s="470"/>
      <c r="Q1345" s="560"/>
      <c r="R1345" s="470"/>
      <c r="S1345" s="366" t="s">
        <v>146</v>
      </c>
      <c r="T1345" s="366">
        <f>IFERROR(VLOOKUP($S1345,TABLAS!$A$10:$B$14,2,FALSE),0)</f>
        <v>3</v>
      </c>
      <c r="U1345" s="560"/>
      <c r="V1345" s="615"/>
      <c r="W1345" s="615"/>
      <c r="X1345" s="608"/>
      <c r="Y1345" s="367">
        <v>73</v>
      </c>
      <c r="Z1345" s="367"/>
      <c r="AA1345" s="367"/>
      <c r="AB1345" s="367"/>
      <c r="AC1345" s="367" t="str">
        <f>VLOOKUP(Y1345,CONTROLES!$A$6:$Y$78,2,FALSE)</f>
        <v>Punteo diario de afiliaciones</v>
      </c>
      <c r="AD1345" s="367"/>
      <c r="AE1345" s="367"/>
      <c r="AF1345" s="367"/>
      <c r="AG1345" s="367"/>
      <c r="AH1345" s="367"/>
      <c r="AI1345" s="367"/>
      <c r="AJ1345" s="367"/>
      <c r="AK1345" s="367"/>
      <c r="AL1345" s="367"/>
      <c r="AM1345" s="367"/>
      <c r="AN1345" s="367"/>
      <c r="AO1345" s="368" t="str">
        <f>IFERROR(VLOOKUP(Y1345,CONTROLES!$A$6:$Y$25,24,FALSE),"")</f>
        <v/>
      </c>
      <c r="AP1345" s="368" t="str">
        <f>IFERROR(VLOOKUP(Z1345,CONTROLES!$A$6:$Y$25,24,FALSE),"")</f>
        <v/>
      </c>
      <c r="AQ1345" s="368" t="str">
        <f>IFERROR(VLOOKUP(AA1345,CONTROLES!$A$6:$Y$25,24,FALSE),"")</f>
        <v/>
      </c>
      <c r="AR1345" s="368" t="str">
        <f>IFERROR(VLOOKUP(AB1345,CONTROLES!$A$6:$Y$25,24,FALSE),"")</f>
        <v/>
      </c>
      <c r="AS1345" s="367" t="str">
        <f>IFERROR(VLOOKUP(Y1345,CONTROLES!$A$6:$Y$25,5,FALSE),"")</f>
        <v/>
      </c>
      <c r="AT1345" s="367" t="str">
        <f>IFERROR(VLOOKUP(Z1345,CONTROLES!$A$6:$Y$25,5,FALSE),"")</f>
        <v/>
      </c>
      <c r="AU1345" s="367" t="str">
        <f>IFERROR(VLOOKUP(AA1345,CONTROLES!$A$6:$Y$25,5,FALSE),"")</f>
        <v/>
      </c>
      <c r="AV1345" s="367" t="str">
        <f>IFERROR(VLOOKUP(AB1345,CONTROLES!$A$6:$Y$25,5,FALSE),"")</f>
        <v/>
      </c>
      <c r="AW1345" s="369">
        <f t="shared" si="349"/>
        <v>0</v>
      </c>
      <c r="AX1345" s="369">
        <f t="shared" si="350"/>
        <v>0</v>
      </c>
      <c r="AY1345" s="610"/>
      <c r="AZ1345" s="611"/>
      <c r="BA1345" s="612"/>
      <c r="BB1345" s="613"/>
      <c r="BC1345" s="611"/>
      <c r="BD1345" s="621"/>
      <c r="BE1345" s="608"/>
      <c r="BF1345" s="625"/>
      <c r="BG1345" s="608"/>
      <c r="BH1345" s="626"/>
      <c r="BI1345" s="470"/>
      <c r="BJ1345" s="470"/>
      <c r="BK1345" s="470"/>
      <c r="BL1345" s="378"/>
    </row>
    <row r="1346" spans="1:64" s="171" customFormat="1" ht="26.25" customHeight="1" x14ac:dyDescent="0.25">
      <c r="A1346" s="558">
        <f>A1339+1</f>
        <v>191</v>
      </c>
      <c r="B1346" s="559" t="s">
        <v>1521</v>
      </c>
      <c r="C1346" s="556" t="s">
        <v>629</v>
      </c>
      <c r="D1346" s="470" t="s">
        <v>1522</v>
      </c>
      <c r="E1346" s="470" t="s">
        <v>1523</v>
      </c>
      <c r="F1346" s="547" t="s">
        <v>132</v>
      </c>
      <c r="G1346" s="547" t="s">
        <v>196</v>
      </c>
      <c r="H1346" s="547" t="s">
        <v>134</v>
      </c>
      <c r="I1346" s="470" t="s">
        <v>1524</v>
      </c>
      <c r="J1346" s="364">
        <v>1</v>
      </c>
      <c r="K1346" s="365" t="s">
        <v>1525</v>
      </c>
      <c r="L1346" s="556" t="s">
        <v>1513</v>
      </c>
      <c r="M1346" s="470" t="s">
        <v>160</v>
      </c>
      <c r="N1346" s="470" t="s">
        <v>226</v>
      </c>
      <c r="O1346" s="560" t="s">
        <v>360</v>
      </c>
      <c r="P1346" s="470" t="s">
        <v>1526</v>
      </c>
      <c r="Q1346" s="560" t="s">
        <v>1527</v>
      </c>
      <c r="R1346" s="470" t="s">
        <v>297</v>
      </c>
      <c r="S1346" s="366" t="s">
        <v>169</v>
      </c>
      <c r="T1346" s="366">
        <f>IFERROR(VLOOKUP($S1346,TABLAS!$A$10:$B$14,2,FALSE),0)</f>
        <v>4</v>
      </c>
      <c r="U1346" s="560" t="s">
        <v>145</v>
      </c>
      <c r="V1346" s="615">
        <f>IFERROR(VLOOKUP(U1346,TABLAS!$A$2:$B$6,2,FALSE),0)</f>
        <v>3</v>
      </c>
      <c r="W1346" s="615" t="str">
        <f>MAX(T1346:T1352)&amp;V1346</f>
        <v>43</v>
      </c>
      <c r="X1346" s="608" t="str">
        <f>IF(OR(W1346="11",W1346="12",W1346="21",W1346="22",W1346="31"),"BAJO",IF(OR(W1346="13",W1346="23",W1346="32",W1346="41"),"LEVE",IF(OR(W1346="14",W1346="15",W1346="24",W1346="33",W1346="43",W1346="42",W1346="52",W1346="51"),"MODERADO",IF(OR(W1346="25",W1346="34",W1346="35",W1346="44",W1346="45",W1346="53",W1346="54",W1346="55"),"IMPORTANTE"))))</f>
        <v>MODERADO</v>
      </c>
      <c r="Y1346" s="367">
        <v>3</v>
      </c>
      <c r="Z1346" s="367"/>
      <c r="AA1346" s="367"/>
      <c r="AB1346" s="367"/>
      <c r="AC1346" s="367" t="str">
        <f>VLOOKUP(Y1346,CONTROLES!$A$6:$Y$78,2,FALSE)</f>
        <v>Ejecución del plan de capacitaciones</v>
      </c>
      <c r="AD1346" s="367"/>
      <c r="AE1346" s="367"/>
      <c r="AF1346" s="367"/>
      <c r="AG1346" s="367"/>
      <c r="AH1346" s="367"/>
      <c r="AI1346" s="367"/>
      <c r="AJ1346" s="367"/>
      <c r="AK1346" s="367"/>
      <c r="AL1346" s="367"/>
      <c r="AM1346" s="367"/>
      <c r="AN1346" s="367"/>
      <c r="AO1346" s="368">
        <f>IFERROR(VLOOKUP(Y1346,CONTROLES!$A$6:$Y$25,24,FALSE),"")</f>
        <v>0.78</v>
      </c>
      <c r="AP1346" s="368" t="str">
        <f>IFERROR(VLOOKUP(Z1346,CONTROLES!$A$6:$Y$25,24,FALSE),"")</f>
        <v/>
      </c>
      <c r="AQ1346" s="368" t="str">
        <f>IFERROR(VLOOKUP(AA1346,CONTROLES!$A$6:$Y$25,24,FALSE),"")</f>
        <v/>
      </c>
      <c r="AR1346" s="368" t="str">
        <f>IFERROR(VLOOKUP(AB1346,CONTROLES!$A$6:$Y$25,24,FALSE),"")</f>
        <v/>
      </c>
      <c r="AS1346" s="367" t="str">
        <f>IFERROR(VLOOKUP(Y1346,CONTROLES!$A$6:$Y$25,5,FALSE),"")</f>
        <v>Probabilidad</v>
      </c>
      <c r="AT1346" s="367" t="str">
        <f>IFERROR(VLOOKUP(Z1346,CONTROLES!$A$6:$Y$25,5,FALSE),"")</f>
        <v/>
      </c>
      <c r="AU1346" s="367" t="str">
        <f>IFERROR(VLOOKUP(AA1346,CONTROLES!$A$6:$Y$25,5,FALSE),"")</f>
        <v/>
      </c>
      <c r="AV1346" s="367" t="str">
        <f>IFERROR(VLOOKUP(AB1346,CONTROLES!$A$6:$Y$25,5,FALSE),"")</f>
        <v/>
      </c>
      <c r="AW1346" s="369">
        <f t="shared" si="349"/>
        <v>0.78</v>
      </c>
      <c r="AX1346" s="369">
        <f t="shared" si="350"/>
        <v>0</v>
      </c>
      <c r="AY1346" s="610"/>
      <c r="AZ1346" s="611"/>
      <c r="BA1346" s="612"/>
      <c r="BB1346" s="613" t="s">
        <v>146</v>
      </c>
      <c r="BC1346" s="611">
        <f>VLOOKUP(BB1346,TABLAS!$A$10:$B$14,2,FALSE)</f>
        <v>3</v>
      </c>
      <c r="BD1346" s="621" t="s">
        <v>145</v>
      </c>
      <c r="BE1346" s="608">
        <f>VLOOKUP(BD1346,TABLAS!$A$2:$B$6,2,FALSE)</f>
        <v>3</v>
      </c>
      <c r="BF1346" s="625" t="str">
        <f>BC1346&amp;BE1346</f>
        <v>33</v>
      </c>
      <c r="BG1346" s="608" t="str">
        <f>IF(OR(BF1346="11",BF1346="12",BF1346="21",BF1346="22",BF1346="31"),"BAJO",IF(OR(BF1346="13",BF1346="23",BF1346="32",BF1346="41"),"LEVE",IF(OR(BF1346="14",BF1346="15",BF1346="24",BF1346="33",BF1346="43",BF1346="42",BF1346="52",BF1346="51"),"MODERADO",IF(OR(BF1346="25",BF1346="34",BF1346="35",BF1346="44",BF1346="45",BF1346="53",BF1346="54",BF1346="55"),"IMPORTANTE"))))</f>
        <v>MODERADO</v>
      </c>
      <c r="BH1346" s="626" t="s">
        <v>148</v>
      </c>
      <c r="BI1346" s="470" t="s">
        <v>149</v>
      </c>
      <c r="BJ1346" s="470" t="s">
        <v>1317</v>
      </c>
      <c r="BK1346" s="470"/>
      <c r="BL1346" s="378"/>
    </row>
    <row r="1347" spans="1:64" s="171" customFormat="1" ht="14.25" customHeight="1" x14ac:dyDescent="0.25">
      <c r="A1347" s="558"/>
      <c r="B1347" s="559"/>
      <c r="C1347" s="556"/>
      <c r="D1347" s="470"/>
      <c r="E1347" s="470"/>
      <c r="F1347" s="547"/>
      <c r="G1347" s="547"/>
      <c r="H1347" s="547"/>
      <c r="I1347" s="470"/>
      <c r="J1347" s="364">
        <v>2</v>
      </c>
      <c r="K1347" s="365" t="s">
        <v>1528</v>
      </c>
      <c r="L1347" s="556"/>
      <c r="M1347" s="470"/>
      <c r="N1347" s="470"/>
      <c r="O1347" s="560"/>
      <c r="P1347" s="470"/>
      <c r="Q1347" s="560"/>
      <c r="R1347" s="470"/>
      <c r="S1347" s="366" t="s">
        <v>169</v>
      </c>
      <c r="T1347" s="366">
        <f>IFERROR(VLOOKUP($S1347,TABLAS!$A$10:$B$14,2,FALSE),0)</f>
        <v>4</v>
      </c>
      <c r="U1347" s="560"/>
      <c r="V1347" s="615"/>
      <c r="W1347" s="615"/>
      <c r="X1347" s="608"/>
      <c r="Y1347" s="367">
        <v>74</v>
      </c>
      <c r="Z1347" s="367"/>
      <c r="AA1347" s="367"/>
      <c r="AB1347" s="367"/>
      <c r="AC1347" s="367" t="str">
        <f>VLOOKUP(Y1347,CONTROLES!$A$6:$Y$79,2,FALSE)</f>
        <v>Informe de ajustes por inconsistencias</v>
      </c>
      <c r="AD1347" s="367"/>
      <c r="AE1347" s="367"/>
      <c r="AF1347" s="367"/>
      <c r="AG1347" s="367"/>
      <c r="AH1347" s="367"/>
      <c r="AI1347" s="367"/>
      <c r="AJ1347" s="367"/>
      <c r="AK1347" s="367"/>
      <c r="AL1347" s="367"/>
      <c r="AM1347" s="367"/>
      <c r="AN1347" s="367"/>
      <c r="AO1347" s="368" t="str">
        <f>IFERROR(VLOOKUP(Y1347,CONTROLES!$A$6:$Y$25,24,FALSE),"")</f>
        <v/>
      </c>
      <c r="AP1347" s="368" t="str">
        <f>IFERROR(VLOOKUP(Z1347,CONTROLES!$A$6:$Y$25,24,FALSE),"")</f>
        <v/>
      </c>
      <c r="AQ1347" s="368" t="str">
        <f>IFERROR(VLOOKUP(AA1347,CONTROLES!$A$6:$Y$25,24,FALSE),"")</f>
        <v/>
      </c>
      <c r="AR1347" s="368" t="str">
        <f>IFERROR(VLOOKUP(AB1347,CONTROLES!$A$6:$Y$25,24,FALSE),"")</f>
        <v/>
      </c>
      <c r="AS1347" s="367" t="str">
        <f>IFERROR(VLOOKUP(Y1347,CONTROLES!$A$6:$Y$25,5,FALSE),"")</f>
        <v/>
      </c>
      <c r="AT1347" s="367" t="str">
        <f>IFERROR(VLOOKUP(Z1347,CONTROLES!$A$6:$Y$25,5,FALSE),"")</f>
        <v/>
      </c>
      <c r="AU1347" s="367" t="str">
        <f>IFERROR(VLOOKUP(AA1347,CONTROLES!$A$6:$Y$25,5,FALSE),"")</f>
        <v/>
      </c>
      <c r="AV1347" s="367" t="str">
        <f>IFERROR(VLOOKUP(AB1347,CONTROLES!$A$6:$Y$25,5,FALSE),"")</f>
        <v/>
      </c>
      <c r="AW1347" s="369">
        <f t="shared" si="349"/>
        <v>0</v>
      </c>
      <c r="AX1347" s="369">
        <f t="shared" si="350"/>
        <v>0</v>
      </c>
      <c r="AY1347" s="610"/>
      <c r="AZ1347" s="611"/>
      <c r="BA1347" s="612"/>
      <c r="BB1347" s="613"/>
      <c r="BC1347" s="611"/>
      <c r="BD1347" s="621"/>
      <c r="BE1347" s="608"/>
      <c r="BF1347" s="625"/>
      <c r="BG1347" s="608"/>
      <c r="BH1347" s="626"/>
      <c r="BI1347" s="470"/>
      <c r="BJ1347" s="470"/>
      <c r="BK1347" s="470"/>
      <c r="BL1347" s="378"/>
    </row>
    <row r="1348" spans="1:64" s="171" customFormat="1" ht="14.25" customHeight="1" x14ac:dyDescent="0.25">
      <c r="A1348" s="558"/>
      <c r="B1348" s="559"/>
      <c r="C1348" s="556"/>
      <c r="D1348" s="470"/>
      <c r="E1348" s="470"/>
      <c r="F1348" s="547"/>
      <c r="G1348" s="547"/>
      <c r="H1348" s="547"/>
      <c r="I1348" s="470"/>
      <c r="J1348" s="364">
        <v>3</v>
      </c>
      <c r="K1348" s="365" t="s">
        <v>1529</v>
      </c>
      <c r="L1348" s="556"/>
      <c r="M1348" s="470"/>
      <c r="N1348" s="470"/>
      <c r="O1348" s="560"/>
      <c r="P1348" s="470"/>
      <c r="Q1348" s="560"/>
      <c r="R1348" s="470"/>
      <c r="S1348" s="366" t="s">
        <v>169</v>
      </c>
      <c r="T1348" s="366">
        <f>IFERROR(VLOOKUP($S1348,TABLAS!$A$10:$B$14,2,FALSE),0)</f>
        <v>4</v>
      </c>
      <c r="U1348" s="560"/>
      <c r="V1348" s="615"/>
      <c r="W1348" s="615"/>
      <c r="X1348" s="608"/>
      <c r="Y1348" s="367">
        <v>75</v>
      </c>
      <c r="Z1348" s="367"/>
      <c r="AA1348" s="367"/>
      <c r="AB1348" s="367"/>
      <c r="AC1348" s="367" t="str">
        <f>VLOOKUP(Y1348,CONTROLES!$A$6:$Y$80,2,FALSE)</f>
        <v>Validación de actualización de versiones en ambiente de pruebas</v>
      </c>
      <c r="AD1348" s="367"/>
      <c r="AE1348" s="367"/>
      <c r="AF1348" s="367"/>
      <c r="AG1348" s="367"/>
      <c r="AH1348" s="367"/>
      <c r="AI1348" s="367"/>
      <c r="AJ1348" s="367"/>
      <c r="AK1348" s="367"/>
      <c r="AL1348" s="367"/>
      <c r="AM1348" s="367"/>
      <c r="AN1348" s="367"/>
      <c r="AO1348" s="368" t="str">
        <f>IFERROR(VLOOKUP(Y1348,CONTROLES!$A$6:$Y$25,24,FALSE),"")</f>
        <v/>
      </c>
      <c r="AP1348" s="368" t="str">
        <f>IFERROR(VLOOKUP(Z1348,CONTROLES!$A$6:$Y$25,24,FALSE),"")</f>
        <v/>
      </c>
      <c r="AQ1348" s="368" t="str">
        <f>IFERROR(VLOOKUP(AA1348,CONTROLES!$A$6:$Y$25,24,FALSE),"")</f>
        <v/>
      </c>
      <c r="AR1348" s="368" t="str">
        <f>IFERROR(VLOOKUP(AB1348,CONTROLES!$A$6:$Y$25,24,FALSE),"")</f>
        <v/>
      </c>
      <c r="AS1348" s="367" t="str">
        <f>IFERROR(VLOOKUP(Y1348,CONTROLES!$A$6:$Y$25,5,FALSE),"")</f>
        <v/>
      </c>
      <c r="AT1348" s="367" t="str">
        <f>IFERROR(VLOOKUP(Z1348,CONTROLES!$A$6:$Y$25,5,FALSE),"")</f>
        <v/>
      </c>
      <c r="AU1348" s="367" t="str">
        <f>IFERROR(VLOOKUP(AA1348,CONTROLES!$A$6:$Y$25,5,FALSE),"")</f>
        <v/>
      </c>
      <c r="AV1348" s="367" t="str">
        <f>IFERROR(VLOOKUP(AB1348,CONTROLES!$A$6:$Y$25,5,FALSE),"")</f>
        <v/>
      </c>
      <c r="AW1348" s="369">
        <f t="shared" si="349"/>
        <v>0</v>
      </c>
      <c r="AX1348" s="369">
        <f t="shared" si="350"/>
        <v>0</v>
      </c>
      <c r="AY1348" s="610"/>
      <c r="AZ1348" s="611"/>
      <c r="BA1348" s="612"/>
      <c r="BB1348" s="613"/>
      <c r="BC1348" s="611"/>
      <c r="BD1348" s="621"/>
      <c r="BE1348" s="608"/>
      <c r="BF1348" s="625"/>
      <c r="BG1348" s="608"/>
      <c r="BH1348" s="626"/>
      <c r="BI1348" s="470"/>
      <c r="BJ1348" s="470"/>
      <c r="BK1348" s="470"/>
      <c r="BL1348" s="378"/>
    </row>
    <row r="1349" spans="1:64" s="171" customFormat="1" ht="14.25" customHeight="1" x14ac:dyDescent="0.25">
      <c r="A1349" s="558"/>
      <c r="B1349" s="559"/>
      <c r="C1349" s="556"/>
      <c r="D1349" s="470"/>
      <c r="E1349" s="470"/>
      <c r="F1349" s="547"/>
      <c r="G1349" s="547"/>
      <c r="H1349" s="547"/>
      <c r="I1349" s="470"/>
      <c r="J1349" s="364">
        <v>4</v>
      </c>
      <c r="K1349" s="365" t="s">
        <v>1530</v>
      </c>
      <c r="L1349" s="556"/>
      <c r="M1349" s="470"/>
      <c r="N1349" s="470"/>
      <c r="O1349" s="560"/>
      <c r="P1349" s="470"/>
      <c r="Q1349" s="560"/>
      <c r="R1349" s="470"/>
      <c r="S1349" s="366" t="s">
        <v>169</v>
      </c>
      <c r="T1349" s="366">
        <f>IFERROR(VLOOKUP($S1349,TABLAS!$A$10:$B$14,2,FALSE),0)</f>
        <v>4</v>
      </c>
      <c r="U1349" s="560"/>
      <c r="V1349" s="615"/>
      <c r="W1349" s="615"/>
      <c r="X1349" s="608"/>
      <c r="Y1349" s="367">
        <v>34</v>
      </c>
      <c r="Z1349" s="367"/>
      <c r="AA1349" s="367"/>
      <c r="AB1349" s="367"/>
      <c r="AC1349" s="367" t="str">
        <f>VLOOKUP(Y1349,CONTROLES!$A$6:$Y$78,2,FALSE)</f>
        <v>Matriz de roles y perfiles</v>
      </c>
      <c r="AD1349" s="367"/>
      <c r="AE1349" s="367"/>
      <c r="AF1349" s="367"/>
      <c r="AG1349" s="367"/>
      <c r="AH1349" s="367"/>
      <c r="AI1349" s="367"/>
      <c r="AJ1349" s="367"/>
      <c r="AK1349" s="367"/>
      <c r="AL1349" s="367"/>
      <c r="AM1349" s="367"/>
      <c r="AN1349" s="367"/>
      <c r="AO1349" s="368" t="str">
        <f>IFERROR(VLOOKUP(Y1349,CONTROLES!$A$6:$Y$25,24,FALSE),"")</f>
        <v/>
      </c>
      <c r="AP1349" s="368" t="str">
        <f>IFERROR(VLOOKUP(Z1349,CONTROLES!$A$6:$Y$25,24,FALSE),"")</f>
        <v/>
      </c>
      <c r="AQ1349" s="368" t="str">
        <f>IFERROR(VLOOKUP(AA1349,CONTROLES!$A$6:$Y$25,24,FALSE),"")</f>
        <v/>
      </c>
      <c r="AR1349" s="368" t="str">
        <f>IFERROR(VLOOKUP(AB1349,CONTROLES!$A$6:$Y$25,24,FALSE),"")</f>
        <v/>
      </c>
      <c r="AS1349" s="367" t="str">
        <f>IFERROR(VLOOKUP(Y1349,CONTROLES!$A$6:$Y$25,5,FALSE),"")</f>
        <v/>
      </c>
      <c r="AT1349" s="367" t="str">
        <f>IFERROR(VLOOKUP(Z1349,CONTROLES!$A$6:$Y$25,5,FALSE),"")</f>
        <v/>
      </c>
      <c r="AU1349" s="367" t="str">
        <f>IFERROR(VLOOKUP(AA1349,CONTROLES!$A$6:$Y$25,5,FALSE),"")</f>
        <v/>
      </c>
      <c r="AV1349" s="367" t="str">
        <f>IFERROR(VLOOKUP(AB1349,CONTROLES!$A$6:$Y$25,5,FALSE),"")</f>
        <v/>
      </c>
      <c r="AW1349" s="369">
        <f t="shared" si="349"/>
        <v>0</v>
      </c>
      <c r="AX1349" s="369">
        <f t="shared" si="350"/>
        <v>0</v>
      </c>
      <c r="AY1349" s="610"/>
      <c r="AZ1349" s="611"/>
      <c r="BA1349" s="612"/>
      <c r="BB1349" s="613"/>
      <c r="BC1349" s="611"/>
      <c r="BD1349" s="621"/>
      <c r="BE1349" s="608"/>
      <c r="BF1349" s="625"/>
      <c r="BG1349" s="608"/>
      <c r="BH1349" s="626"/>
      <c r="BI1349" s="470"/>
      <c r="BJ1349" s="470"/>
      <c r="BK1349" s="470"/>
      <c r="BL1349" s="378"/>
    </row>
    <row r="1350" spans="1:64" s="171" customFormat="1" ht="14.25" customHeight="1" x14ac:dyDescent="0.25">
      <c r="A1350" s="558"/>
      <c r="B1350" s="559"/>
      <c r="C1350" s="556"/>
      <c r="D1350" s="470"/>
      <c r="E1350" s="470"/>
      <c r="F1350" s="547"/>
      <c r="G1350" s="547"/>
      <c r="H1350" s="547"/>
      <c r="I1350" s="470"/>
      <c r="J1350" s="364">
        <v>5</v>
      </c>
      <c r="K1350" s="365" t="s">
        <v>1129</v>
      </c>
      <c r="L1350" s="556"/>
      <c r="M1350" s="470"/>
      <c r="N1350" s="470"/>
      <c r="O1350" s="560"/>
      <c r="P1350" s="470"/>
      <c r="Q1350" s="560"/>
      <c r="R1350" s="470"/>
      <c r="S1350" s="366" t="s">
        <v>155</v>
      </c>
      <c r="T1350" s="366">
        <f>IFERROR(VLOOKUP($S1350,TABLAS!$A$10:$B$14,2,FALSE),0)</f>
        <v>2</v>
      </c>
      <c r="U1350" s="560"/>
      <c r="V1350" s="615"/>
      <c r="W1350" s="615"/>
      <c r="X1350" s="608"/>
      <c r="Y1350" s="367">
        <v>3</v>
      </c>
      <c r="Z1350" s="367"/>
      <c r="AA1350" s="367"/>
      <c r="AB1350" s="367"/>
      <c r="AC1350" s="367" t="str">
        <f>VLOOKUP(Y1350,CONTROLES!$A$6:$Y$78,2,FALSE)</f>
        <v>Ejecución del plan de capacitaciones</v>
      </c>
      <c r="AD1350" s="367"/>
      <c r="AE1350" s="367"/>
      <c r="AF1350" s="367"/>
      <c r="AG1350" s="367"/>
      <c r="AH1350" s="367"/>
      <c r="AI1350" s="367"/>
      <c r="AJ1350" s="367"/>
      <c r="AK1350" s="367"/>
      <c r="AL1350" s="367"/>
      <c r="AM1350" s="367"/>
      <c r="AN1350" s="367"/>
      <c r="AO1350" s="368">
        <f>IFERROR(VLOOKUP(Y1350,CONTROLES!$A$6:$Y$25,24,FALSE),"")</f>
        <v>0.78</v>
      </c>
      <c r="AP1350" s="368" t="str">
        <f>IFERROR(VLOOKUP(Z1350,CONTROLES!$A$6:$Y$25,24,FALSE),"")</f>
        <v/>
      </c>
      <c r="AQ1350" s="368" t="str">
        <f>IFERROR(VLOOKUP(AA1350,CONTROLES!$A$6:$Y$25,24,FALSE),"")</f>
        <v/>
      </c>
      <c r="AR1350" s="368" t="str">
        <f>IFERROR(VLOOKUP(AB1350,CONTROLES!$A$6:$Y$25,24,FALSE),"")</f>
        <v/>
      </c>
      <c r="AS1350" s="367" t="str">
        <f>IFERROR(VLOOKUP(Y1350,CONTROLES!$A$6:$Y$25,5,FALSE),"")</f>
        <v>Probabilidad</v>
      </c>
      <c r="AT1350" s="367" t="str">
        <f>IFERROR(VLOOKUP(Z1350,CONTROLES!$A$6:$Y$25,5,FALSE),"")</f>
        <v/>
      </c>
      <c r="AU1350" s="367" t="str">
        <f>IFERROR(VLOOKUP(AA1350,CONTROLES!$A$6:$Y$25,5,FALSE),"")</f>
        <v/>
      </c>
      <c r="AV1350" s="367" t="str">
        <f>IFERROR(VLOOKUP(AB1350,CONTROLES!$A$6:$Y$25,5,FALSE),"")</f>
        <v/>
      </c>
      <c r="AW1350" s="369">
        <f t="shared" si="349"/>
        <v>0.78</v>
      </c>
      <c r="AX1350" s="369">
        <f t="shared" si="350"/>
        <v>0</v>
      </c>
      <c r="AY1350" s="610"/>
      <c r="AZ1350" s="611"/>
      <c r="BA1350" s="612"/>
      <c r="BB1350" s="613"/>
      <c r="BC1350" s="611"/>
      <c r="BD1350" s="621"/>
      <c r="BE1350" s="608"/>
      <c r="BF1350" s="625"/>
      <c r="BG1350" s="608"/>
      <c r="BH1350" s="626"/>
      <c r="BI1350" s="470"/>
      <c r="BJ1350" s="470"/>
      <c r="BK1350" s="470"/>
      <c r="BL1350" s="378"/>
    </row>
    <row r="1351" spans="1:64" s="171" customFormat="1" ht="14.25" customHeight="1" x14ac:dyDescent="0.25">
      <c r="A1351" s="558"/>
      <c r="B1351" s="559"/>
      <c r="C1351" s="556"/>
      <c r="D1351" s="470"/>
      <c r="E1351" s="470"/>
      <c r="F1351" s="547"/>
      <c r="G1351" s="547"/>
      <c r="H1351" s="547"/>
      <c r="I1351" s="470"/>
      <c r="J1351" s="364"/>
      <c r="K1351" s="365"/>
      <c r="L1351" s="556"/>
      <c r="M1351" s="470"/>
      <c r="N1351" s="470"/>
      <c r="O1351" s="560"/>
      <c r="P1351" s="470"/>
      <c r="Q1351" s="560"/>
      <c r="R1351" s="470"/>
      <c r="S1351" s="366"/>
      <c r="T1351" s="366">
        <f>IFERROR(VLOOKUP($S1351,TABLAS!$A$10:$B$14,2,FALSE),0)</f>
        <v>0</v>
      </c>
      <c r="U1351" s="560"/>
      <c r="V1351" s="615"/>
      <c r="W1351" s="615"/>
      <c r="X1351" s="608"/>
      <c r="Y1351" s="367"/>
      <c r="Z1351" s="367"/>
      <c r="AA1351" s="367"/>
      <c r="AB1351" s="367"/>
      <c r="AC1351" s="367" t="e">
        <f>VLOOKUP(Y1351,CONTROLES!$A$6:$Y$78,2,FALSE)</f>
        <v>#N/A</v>
      </c>
      <c r="AD1351" s="367"/>
      <c r="AE1351" s="367"/>
      <c r="AF1351" s="367"/>
      <c r="AG1351" s="367"/>
      <c r="AH1351" s="367"/>
      <c r="AI1351" s="367"/>
      <c r="AJ1351" s="367"/>
      <c r="AK1351" s="367"/>
      <c r="AL1351" s="367"/>
      <c r="AM1351" s="367"/>
      <c r="AN1351" s="367"/>
      <c r="AO1351" s="368" t="str">
        <f>IFERROR(VLOOKUP(Y1351,CONTROLES!$A$6:$Y$25,24,FALSE),"")</f>
        <v/>
      </c>
      <c r="AP1351" s="368" t="str">
        <f>IFERROR(VLOOKUP(Z1351,CONTROLES!$A$6:$Y$25,24,FALSE),"")</f>
        <v/>
      </c>
      <c r="AQ1351" s="368" t="str">
        <f>IFERROR(VLOOKUP(AA1351,CONTROLES!$A$6:$Y$25,24,FALSE),"")</f>
        <v/>
      </c>
      <c r="AR1351" s="368" t="str">
        <f>IFERROR(VLOOKUP(AB1351,CONTROLES!$A$6:$Y$25,24,FALSE),"")</f>
        <v/>
      </c>
      <c r="AS1351" s="367" t="str">
        <f>IFERROR(VLOOKUP(Y1351,CONTROLES!$A$6:$Y$25,5,FALSE),"")</f>
        <v/>
      </c>
      <c r="AT1351" s="367" t="str">
        <f>IFERROR(VLOOKUP(Z1351,CONTROLES!$A$6:$Y$25,5,FALSE),"")</f>
        <v/>
      </c>
      <c r="AU1351" s="367" t="str">
        <f>IFERROR(VLOOKUP(AA1351,CONTROLES!$A$6:$Y$25,5,FALSE),"")</f>
        <v/>
      </c>
      <c r="AV1351" s="367" t="str">
        <f>IFERROR(VLOOKUP(AB1351,CONTROLES!$A$6:$Y$25,5,FALSE),"")</f>
        <v/>
      </c>
      <c r="AW1351" s="369">
        <f t="shared" si="349"/>
        <v>0</v>
      </c>
      <c r="AX1351" s="369">
        <f t="shared" si="350"/>
        <v>0</v>
      </c>
      <c r="AY1351" s="610"/>
      <c r="AZ1351" s="611"/>
      <c r="BA1351" s="612"/>
      <c r="BB1351" s="613"/>
      <c r="BC1351" s="611"/>
      <c r="BD1351" s="621"/>
      <c r="BE1351" s="608"/>
      <c r="BF1351" s="625"/>
      <c r="BG1351" s="608"/>
      <c r="BH1351" s="626"/>
      <c r="BI1351" s="470"/>
      <c r="BJ1351" s="470"/>
      <c r="BK1351" s="470"/>
      <c r="BL1351" s="378"/>
    </row>
    <row r="1352" spans="1:64" s="171" customFormat="1" ht="14.25" customHeight="1" x14ac:dyDescent="0.25">
      <c r="A1352" s="558"/>
      <c r="B1352" s="559"/>
      <c r="C1352" s="556"/>
      <c r="D1352" s="470"/>
      <c r="E1352" s="470"/>
      <c r="F1352" s="547"/>
      <c r="G1352" s="547"/>
      <c r="H1352" s="547"/>
      <c r="I1352" s="470"/>
      <c r="J1352" s="364"/>
      <c r="K1352" s="365"/>
      <c r="L1352" s="556"/>
      <c r="M1352" s="470"/>
      <c r="N1352" s="470"/>
      <c r="O1352" s="560"/>
      <c r="P1352" s="470"/>
      <c r="Q1352" s="560"/>
      <c r="R1352" s="470"/>
      <c r="S1352" s="366"/>
      <c r="T1352" s="366">
        <f>IFERROR(VLOOKUP($S1352,TABLAS!$A$10:$B$14,2,FALSE),0)</f>
        <v>0</v>
      </c>
      <c r="U1352" s="560"/>
      <c r="V1352" s="615"/>
      <c r="W1352" s="615"/>
      <c r="X1352" s="608"/>
      <c r="Y1352" s="367"/>
      <c r="Z1352" s="367"/>
      <c r="AA1352" s="367"/>
      <c r="AB1352" s="367"/>
      <c r="AC1352" s="367" t="e">
        <f>VLOOKUP(Y1352,CONTROLES!$A$6:$Y$78,2,FALSE)</f>
        <v>#N/A</v>
      </c>
      <c r="AD1352" s="367"/>
      <c r="AE1352" s="367"/>
      <c r="AF1352" s="367"/>
      <c r="AG1352" s="367"/>
      <c r="AH1352" s="367"/>
      <c r="AI1352" s="367"/>
      <c r="AJ1352" s="367"/>
      <c r="AK1352" s="367"/>
      <c r="AL1352" s="367"/>
      <c r="AM1352" s="367"/>
      <c r="AN1352" s="367"/>
      <c r="AO1352" s="368" t="str">
        <f>IFERROR(VLOOKUP(Y1352,CONTROLES!$A$6:$Y$25,24,FALSE),"")</f>
        <v/>
      </c>
      <c r="AP1352" s="368" t="str">
        <f>IFERROR(VLOOKUP(Z1352,CONTROLES!$A$6:$Y$25,24,FALSE),"")</f>
        <v/>
      </c>
      <c r="AQ1352" s="368" t="str">
        <f>IFERROR(VLOOKUP(AA1352,CONTROLES!$A$6:$Y$25,24,FALSE),"")</f>
        <v/>
      </c>
      <c r="AR1352" s="368" t="str">
        <f>IFERROR(VLOOKUP(AB1352,CONTROLES!$A$6:$Y$25,24,FALSE),"")</f>
        <v/>
      </c>
      <c r="AS1352" s="367" t="str">
        <f>IFERROR(VLOOKUP(Y1352,CONTROLES!$A$6:$Y$25,5,FALSE),"")</f>
        <v/>
      </c>
      <c r="AT1352" s="367" t="str">
        <f>IFERROR(VLOOKUP(Z1352,CONTROLES!$A$6:$Y$25,5,FALSE),"")</f>
        <v/>
      </c>
      <c r="AU1352" s="367" t="str">
        <f>IFERROR(VLOOKUP(AA1352,CONTROLES!$A$6:$Y$25,5,FALSE),"")</f>
        <v/>
      </c>
      <c r="AV1352" s="367" t="str">
        <f>IFERROR(VLOOKUP(AB1352,CONTROLES!$A$6:$Y$25,5,FALSE),"")</f>
        <v/>
      </c>
      <c r="AW1352" s="369">
        <f t="shared" si="349"/>
        <v>0</v>
      </c>
      <c r="AX1352" s="369">
        <f t="shared" si="350"/>
        <v>0</v>
      </c>
      <c r="AY1352" s="610"/>
      <c r="AZ1352" s="611"/>
      <c r="BA1352" s="612"/>
      <c r="BB1352" s="613"/>
      <c r="BC1352" s="611"/>
      <c r="BD1352" s="621"/>
      <c r="BE1352" s="608"/>
      <c r="BF1352" s="625"/>
      <c r="BG1352" s="608"/>
      <c r="BH1352" s="626"/>
      <c r="BI1352" s="470"/>
      <c r="BJ1352" s="470"/>
      <c r="BK1352" s="470"/>
      <c r="BL1352" s="378"/>
    </row>
    <row r="1353" spans="1:64" ht="22.5" customHeight="1" x14ac:dyDescent="0.25">
      <c r="A1353" s="558">
        <f>A1346+1</f>
        <v>192</v>
      </c>
      <c r="B1353" s="559" t="s">
        <v>1531</v>
      </c>
      <c r="C1353" s="556" t="s">
        <v>629</v>
      </c>
      <c r="D1353" s="470" t="s">
        <v>1532</v>
      </c>
      <c r="E1353" s="470" t="s">
        <v>1533</v>
      </c>
      <c r="F1353" s="547" t="s">
        <v>132</v>
      </c>
      <c r="G1353" s="547" t="s">
        <v>196</v>
      </c>
      <c r="H1353" s="547" t="s">
        <v>134</v>
      </c>
      <c r="I1353" s="470" t="s">
        <v>1129</v>
      </c>
      <c r="J1353" s="364">
        <v>1</v>
      </c>
      <c r="K1353" s="365" t="s">
        <v>1534</v>
      </c>
      <c r="L1353" s="556" t="s">
        <v>1535</v>
      </c>
      <c r="M1353" s="470" t="s">
        <v>199</v>
      </c>
      <c r="N1353" s="594" t="s">
        <v>200</v>
      </c>
      <c r="O1353" s="560" t="s">
        <v>201</v>
      </c>
      <c r="P1353" s="470" t="s">
        <v>1536</v>
      </c>
      <c r="Q1353" s="560" t="s">
        <v>1537</v>
      </c>
      <c r="R1353" s="470" t="s">
        <v>297</v>
      </c>
      <c r="S1353" s="366" t="s">
        <v>155</v>
      </c>
      <c r="T1353" s="366">
        <f>IFERROR(VLOOKUP($S1353,TABLAS!$A$10:$B$14,2,FALSE),0)</f>
        <v>2</v>
      </c>
      <c r="U1353" s="560" t="s">
        <v>180</v>
      </c>
      <c r="V1353" s="615">
        <f>IFERROR(VLOOKUP(U1353,TABLAS!$A$2:$B$6,2,FALSE),0)</f>
        <v>4</v>
      </c>
      <c r="W1353" s="615" t="str">
        <f t="shared" ref="W1353" si="351">MAX(T1353:T1359)&amp;V1353</f>
        <v>34</v>
      </c>
      <c r="X1353" s="608" t="str">
        <f t="shared" ref="X1353" si="352">IF(OR(W1353="11",W1353="12",W1353="21",W1353="22",W1353="31"),"BAJO",IF(OR(W1353="13",W1353="23",W1353="32",W1353="41"),"LEVE",IF(OR(W1353="14",W1353="15",W1353="24",W1353="33",W1353="43",W1353="42",W1353="52",W1353="51"),"MODERADO",IF(OR(W1353="25",W1353="34",W1353="35",W1353="44",W1353="45",W1353="53",W1353="54",W1353="55"),"IMPORTANTE"))))</f>
        <v>IMPORTANTE</v>
      </c>
      <c r="Y1353" s="367">
        <v>192</v>
      </c>
      <c r="Z1353" s="367"/>
      <c r="AA1353" s="367"/>
      <c r="AB1353" s="367"/>
      <c r="AC1353" s="367" t="e">
        <f>VLOOKUP(Y1353,CONTROLES!$A$6:$Y$78,2,FALSE)</f>
        <v>#N/A</v>
      </c>
      <c r="AD1353" s="367"/>
      <c r="AE1353" s="367"/>
      <c r="AF1353" s="367"/>
      <c r="AG1353" s="367"/>
      <c r="AH1353" s="367"/>
      <c r="AI1353" s="367"/>
      <c r="AJ1353" s="367"/>
      <c r="AK1353" s="367"/>
      <c r="AL1353" s="367"/>
      <c r="AM1353" s="367"/>
      <c r="AN1353" s="367"/>
      <c r="AO1353" s="368" t="str">
        <f>IFERROR(VLOOKUP(Y1353,CONTROLES!$A$6:$Y$25,24,FALSE),"")</f>
        <v/>
      </c>
      <c r="AP1353" s="368" t="str">
        <f>IFERROR(VLOOKUP(Z1353,CONTROLES!$A$6:$Y$25,24,FALSE),"")</f>
        <v/>
      </c>
      <c r="AQ1353" s="368" t="str">
        <f>IFERROR(VLOOKUP(AA1353,CONTROLES!$A$6:$Y$25,24,FALSE),"")</f>
        <v/>
      </c>
      <c r="AR1353" s="368" t="str">
        <f>IFERROR(VLOOKUP(AB1353,CONTROLES!$A$6:$Y$25,24,FALSE),"")</f>
        <v/>
      </c>
      <c r="AS1353" s="367" t="str">
        <f>IFERROR(VLOOKUP(Y1353,CONTROLES!$A$6:$Y$25,5,FALSE),"")</f>
        <v/>
      </c>
      <c r="AT1353" s="367" t="str">
        <f>IFERROR(VLOOKUP(Z1353,CONTROLES!$A$6:$Y$25,5,FALSE),"")</f>
        <v/>
      </c>
      <c r="AU1353" s="367" t="str">
        <f>IFERROR(VLOOKUP(AA1353,CONTROLES!$A$6:$Y$25,5,FALSE),"")</f>
        <v/>
      </c>
      <c r="AV1353" s="367" t="str">
        <f>IFERROR(VLOOKUP(AB1353,CONTROLES!$A$6:$Y$25,5,FALSE),"")</f>
        <v/>
      </c>
      <c r="AW1353" s="369">
        <f t="shared" si="349"/>
        <v>0</v>
      </c>
      <c r="AX1353" s="369">
        <f t="shared" si="350"/>
        <v>0</v>
      </c>
      <c r="AY1353" s="610"/>
      <c r="AZ1353" s="611"/>
      <c r="BA1353" s="612"/>
      <c r="BB1353" s="613"/>
      <c r="BC1353" s="611"/>
      <c r="BD1353" s="621"/>
      <c r="BE1353" s="608"/>
      <c r="BF1353" s="625"/>
      <c r="BG1353" s="626"/>
      <c r="BH1353" s="626"/>
      <c r="BI1353" s="624"/>
      <c r="BJ1353" s="470"/>
      <c r="BK1353" s="470"/>
      <c r="BL1353" s="49"/>
    </row>
    <row r="1354" spans="1:64" ht="14.25" customHeight="1" x14ac:dyDescent="0.25">
      <c r="A1354" s="558"/>
      <c r="B1354" s="559"/>
      <c r="C1354" s="556"/>
      <c r="D1354" s="470"/>
      <c r="E1354" s="470"/>
      <c r="F1354" s="547"/>
      <c r="G1354" s="547"/>
      <c r="H1354" s="547"/>
      <c r="I1354" s="470"/>
      <c r="J1354" s="364">
        <v>2</v>
      </c>
      <c r="K1354" s="365" t="s">
        <v>1538</v>
      </c>
      <c r="L1354" s="556"/>
      <c r="M1354" s="470"/>
      <c r="N1354" s="594"/>
      <c r="O1354" s="560"/>
      <c r="P1354" s="470"/>
      <c r="Q1354" s="560"/>
      <c r="R1354" s="470"/>
      <c r="S1354" s="366" t="s">
        <v>155</v>
      </c>
      <c r="T1354" s="366">
        <f>IFERROR(VLOOKUP($S1354,TABLAS!$A$10:$B$14,2,FALSE),0)</f>
        <v>2</v>
      </c>
      <c r="U1354" s="560"/>
      <c r="V1354" s="615"/>
      <c r="W1354" s="615"/>
      <c r="X1354" s="608"/>
      <c r="Y1354" s="367">
        <v>147</v>
      </c>
      <c r="Z1354" s="367">
        <v>3</v>
      </c>
      <c r="AA1354" s="367">
        <v>86</v>
      </c>
      <c r="AB1354" s="367"/>
      <c r="AC1354" s="367" t="e">
        <f>VLOOKUP(Y1354,CONTROLES!$A$6:$Y$78,2,FALSE)</f>
        <v>#N/A</v>
      </c>
      <c r="AD1354" s="367"/>
      <c r="AE1354" s="367"/>
      <c r="AF1354" s="367"/>
      <c r="AG1354" s="367"/>
      <c r="AH1354" s="367"/>
      <c r="AI1354" s="367"/>
      <c r="AJ1354" s="367"/>
      <c r="AK1354" s="367"/>
      <c r="AL1354" s="367"/>
      <c r="AM1354" s="367"/>
      <c r="AN1354" s="367"/>
      <c r="AO1354" s="368" t="str">
        <f>IFERROR(VLOOKUP(Y1354,CONTROLES!$A$6:$Y$25,24,FALSE),"")</f>
        <v/>
      </c>
      <c r="AP1354" s="368">
        <f>IFERROR(VLOOKUP(Z1354,CONTROLES!$A$6:$Y$25,24,FALSE),"")</f>
        <v>0.78</v>
      </c>
      <c r="AQ1354" s="368" t="str">
        <f>IFERROR(VLOOKUP(AA1354,CONTROLES!$A$6:$Y$25,24,FALSE),"")</f>
        <v/>
      </c>
      <c r="AR1354" s="368" t="str">
        <f>IFERROR(VLOOKUP(AB1354,CONTROLES!$A$6:$Y$25,24,FALSE),"")</f>
        <v/>
      </c>
      <c r="AS1354" s="367" t="str">
        <f>IFERROR(VLOOKUP(Y1354,CONTROLES!$A$6:$Y$25,5,FALSE),"")</f>
        <v/>
      </c>
      <c r="AT1354" s="367" t="str">
        <f>IFERROR(VLOOKUP(Z1354,CONTROLES!$A$6:$Y$25,5,FALSE),"")</f>
        <v>Probabilidad</v>
      </c>
      <c r="AU1354" s="367" t="str">
        <f>IFERROR(VLOOKUP(AA1354,CONTROLES!$A$6:$Y$25,5,FALSE),"")</f>
        <v/>
      </c>
      <c r="AV1354" s="367" t="str">
        <f>IFERROR(VLOOKUP(AB1354,CONTROLES!$A$6:$Y$25,5,FALSE),"")</f>
        <v/>
      </c>
      <c r="AW1354" s="369">
        <f t="shared" si="349"/>
        <v>0.78</v>
      </c>
      <c r="AX1354" s="369">
        <f t="shared" si="350"/>
        <v>0</v>
      </c>
      <c r="AY1354" s="610"/>
      <c r="AZ1354" s="611"/>
      <c r="BA1354" s="612"/>
      <c r="BB1354" s="613"/>
      <c r="BC1354" s="611"/>
      <c r="BD1354" s="621"/>
      <c r="BE1354" s="608"/>
      <c r="BF1354" s="625"/>
      <c r="BG1354" s="626"/>
      <c r="BH1354" s="626"/>
      <c r="BI1354" s="624"/>
      <c r="BJ1354" s="470"/>
      <c r="BK1354" s="470"/>
      <c r="BL1354" s="49"/>
    </row>
    <row r="1355" spans="1:64" ht="25.5" customHeight="1" x14ac:dyDescent="0.25">
      <c r="A1355" s="558"/>
      <c r="B1355" s="559"/>
      <c r="C1355" s="556"/>
      <c r="D1355" s="470"/>
      <c r="E1355" s="470"/>
      <c r="F1355" s="547"/>
      <c r="G1355" s="547"/>
      <c r="H1355" s="547"/>
      <c r="I1355" s="470"/>
      <c r="J1355" s="364">
        <v>3</v>
      </c>
      <c r="K1355" s="365" t="s">
        <v>1539</v>
      </c>
      <c r="L1355" s="556"/>
      <c r="M1355" s="470"/>
      <c r="N1355" s="594"/>
      <c r="O1355" s="560"/>
      <c r="P1355" s="470"/>
      <c r="Q1355" s="560"/>
      <c r="R1355" s="470"/>
      <c r="S1355" s="366" t="s">
        <v>146</v>
      </c>
      <c r="T1355" s="366">
        <f>IFERROR(VLOOKUP($S1355,TABLAS!$A$10:$B$14,2,FALSE),0)</f>
        <v>3</v>
      </c>
      <c r="U1355" s="560"/>
      <c r="V1355" s="615"/>
      <c r="W1355" s="615"/>
      <c r="X1355" s="608"/>
      <c r="Y1355" s="367">
        <v>147</v>
      </c>
      <c r="Z1355" s="367"/>
      <c r="AA1355" s="367"/>
      <c r="AB1355" s="367"/>
      <c r="AC1355" s="367" t="e">
        <f>VLOOKUP(Y1355,CONTROLES!$A$6:$Y$78,2,FALSE)</f>
        <v>#N/A</v>
      </c>
      <c r="AD1355" s="367"/>
      <c r="AE1355" s="367"/>
      <c r="AF1355" s="367"/>
      <c r="AG1355" s="367"/>
      <c r="AH1355" s="367"/>
      <c r="AI1355" s="367"/>
      <c r="AJ1355" s="367"/>
      <c r="AK1355" s="367"/>
      <c r="AL1355" s="367"/>
      <c r="AM1355" s="367"/>
      <c r="AN1355" s="367"/>
      <c r="AO1355" s="368" t="str">
        <f>IFERROR(VLOOKUP(Y1355,CONTROLES!$A$6:$Y$25,24,FALSE),"")</f>
        <v/>
      </c>
      <c r="AP1355" s="368" t="str">
        <f>IFERROR(VLOOKUP(Z1355,CONTROLES!$A$6:$Y$25,24,FALSE),"")</f>
        <v/>
      </c>
      <c r="AQ1355" s="368" t="str">
        <f>IFERROR(VLOOKUP(AA1355,CONTROLES!$A$6:$Y$25,24,FALSE),"")</f>
        <v/>
      </c>
      <c r="AR1355" s="368" t="str">
        <f>IFERROR(VLOOKUP(AB1355,CONTROLES!$A$6:$Y$25,24,FALSE),"")</f>
        <v/>
      </c>
      <c r="AS1355" s="367" t="str">
        <f>IFERROR(VLOOKUP(Y1355,CONTROLES!$A$6:$Y$25,5,FALSE),"")</f>
        <v/>
      </c>
      <c r="AT1355" s="367" t="str">
        <f>IFERROR(VLOOKUP(Z1355,CONTROLES!$A$6:$Y$25,5,FALSE),"")</f>
        <v/>
      </c>
      <c r="AU1355" s="367" t="str">
        <f>IFERROR(VLOOKUP(AA1355,CONTROLES!$A$6:$Y$25,5,FALSE),"")</f>
        <v/>
      </c>
      <c r="AV1355" s="367" t="str">
        <f>IFERROR(VLOOKUP(AB1355,CONTROLES!$A$6:$Y$25,5,FALSE),"")</f>
        <v/>
      </c>
      <c r="AW1355" s="369">
        <f t="shared" si="349"/>
        <v>0</v>
      </c>
      <c r="AX1355" s="369">
        <f t="shared" si="350"/>
        <v>0</v>
      </c>
      <c r="AY1355" s="610"/>
      <c r="AZ1355" s="611"/>
      <c r="BA1355" s="612"/>
      <c r="BB1355" s="613"/>
      <c r="BC1355" s="611"/>
      <c r="BD1355" s="621"/>
      <c r="BE1355" s="608"/>
      <c r="BF1355" s="625"/>
      <c r="BG1355" s="626"/>
      <c r="BH1355" s="626"/>
      <c r="BI1355" s="624"/>
      <c r="BJ1355" s="470"/>
      <c r="BK1355" s="470"/>
      <c r="BL1355" s="49"/>
    </row>
    <row r="1356" spans="1:64" ht="14.25" customHeight="1" x14ac:dyDescent="0.25">
      <c r="A1356" s="558"/>
      <c r="B1356" s="559"/>
      <c r="C1356" s="556"/>
      <c r="D1356" s="470"/>
      <c r="E1356" s="470"/>
      <c r="F1356" s="547"/>
      <c r="G1356" s="547"/>
      <c r="H1356" s="547"/>
      <c r="I1356" s="470"/>
      <c r="J1356" s="364"/>
      <c r="K1356" s="365"/>
      <c r="L1356" s="556"/>
      <c r="M1356" s="470"/>
      <c r="N1356" s="594"/>
      <c r="O1356" s="560"/>
      <c r="P1356" s="470"/>
      <c r="Q1356" s="560"/>
      <c r="R1356" s="470"/>
      <c r="S1356" s="366"/>
      <c r="T1356" s="366">
        <f>IFERROR(VLOOKUP($S1356,TABLAS!$A$10:$B$14,2,FALSE),0)</f>
        <v>0</v>
      </c>
      <c r="U1356" s="560"/>
      <c r="V1356" s="615"/>
      <c r="W1356" s="615"/>
      <c r="X1356" s="608"/>
      <c r="Y1356" s="367"/>
      <c r="Z1356" s="367"/>
      <c r="AA1356" s="367"/>
      <c r="AB1356" s="367"/>
      <c r="AC1356" s="367" t="e">
        <f>VLOOKUP(Y1356,CONTROLES!$A$6:$Y$78,2,FALSE)</f>
        <v>#N/A</v>
      </c>
      <c r="AD1356" s="367"/>
      <c r="AE1356" s="367"/>
      <c r="AF1356" s="367"/>
      <c r="AG1356" s="367"/>
      <c r="AH1356" s="367"/>
      <c r="AI1356" s="367"/>
      <c r="AJ1356" s="367"/>
      <c r="AK1356" s="367"/>
      <c r="AL1356" s="367"/>
      <c r="AM1356" s="367"/>
      <c r="AN1356" s="367"/>
      <c r="AO1356" s="368" t="str">
        <f>IFERROR(VLOOKUP(Y1356,CONTROLES!$A$6:$Y$25,24,FALSE),"")</f>
        <v/>
      </c>
      <c r="AP1356" s="368" t="str">
        <f>IFERROR(VLOOKUP(Z1356,CONTROLES!$A$6:$Y$25,24,FALSE),"")</f>
        <v/>
      </c>
      <c r="AQ1356" s="368" t="str">
        <f>IFERROR(VLOOKUP(AA1356,CONTROLES!$A$6:$Y$25,24,FALSE),"")</f>
        <v/>
      </c>
      <c r="AR1356" s="368" t="str">
        <f>IFERROR(VLOOKUP(AB1356,CONTROLES!$A$6:$Y$25,24,FALSE),"")</f>
        <v/>
      </c>
      <c r="AS1356" s="367" t="str">
        <f>IFERROR(VLOOKUP(Y1356,CONTROLES!$A$6:$Y$25,5,FALSE),"")</f>
        <v/>
      </c>
      <c r="AT1356" s="367" t="str">
        <f>IFERROR(VLOOKUP(Z1356,CONTROLES!$A$6:$Y$25,5,FALSE),"")</f>
        <v/>
      </c>
      <c r="AU1356" s="367" t="str">
        <f>IFERROR(VLOOKUP(AA1356,CONTROLES!$A$6:$Y$25,5,FALSE),"")</f>
        <v/>
      </c>
      <c r="AV1356" s="367" t="str">
        <f>IFERROR(VLOOKUP(AB1356,CONTROLES!$A$6:$Y$25,5,FALSE),"")</f>
        <v/>
      </c>
      <c r="AW1356" s="369">
        <f t="shared" si="349"/>
        <v>0</v>
      </c>
      <c r="AX1356" s="369">
        <f t="shared" si="350"/>
        <v>0</v>
      </c>
      <c r="AY1356" s="610"/>
      <c r="AZ1356" s="611"/>
      <c r="BA1356" s="612"/>
      <c r="BB1356" s="613"/>
      <c r="BC1356" s="611"/>
      <c r="BD1356" s="621"/>
      <c r="BE1356" s="608"/>
      <c r="BF1356" s="625"/>
      <c r="BG1356" s="626"/>
      <c r="BH1356" s="626"/>
      <c r="BI1356" s="624"/>
      <c r="BJ1356" s="470"/>
      <c r="BK1356" s="470"/>
      <c r="BL1356" s="49"/>
    </row>
    <row r="1357" spans="1:64" ht="14.25" customHeight="1" x14ac:dyDescent="0.25">
      <c r="A1357" s="558"/>
      <c r="B1357" s="559"/>
      <c r="C1357" s="556"/>
      <c r="D1357" s="470"/>
      <c r="E1357" s="470"/>
      <c r="F1357" s="547"/>
      <c r="G1357" s="547"/>
      <c r="H1357" s="547"/>
      <c r="I1357" s="470"/>
      <c r="J1357" s="364"/>
      <c r="K1357" s="365"/>
      <c r="L1357" s="556"/>
      <c r="M1357" s="470"/>
      <c r="N1357" s="594"/>
      <c r="O1357" s="560"/>
      <c r="P1357" s="470"/>
      <c r="Q1357" s="560"/>
      <c r="R1357" s="470"/>
      <c r="S1357" s="366"/>
      <c r="T1357" s="366">
        <f>IFERROR(VLOOKUP($S1357,TABLAS!$A$10:$B$14,2,FALSE),0)</f>
        <v>0</v>
      </c>
      <c r="U1357" s="560"/>
      <c r="V1357" s="615"/>
      <c r="W1357" s="615"/>
      <c r="X1357" s="608"/>
      <c r="Y1357" s="367"/>
      <c r="Z1357" s="367"/>
      <c r="AA1357" s="367"/>
      <c r="AB1357" s="367"/>
      <c r="AC1357" s="367" t="e">
        <f>VLOOKUP(Y1357,CONTROLES!$A$6:$Y$78,2,FALSE)</f>
        <v>#N/A</v>
      </c>
      <c r="AD1357" s="367"/>
      <c r="AE1357" s="367"/>
      <c r="AF1357" s="367"/>
      <c r="AG1357" s="367"/>
      <c r="AH1357" s="367"/>
      <c r="AI1357" s="367"/>
      <c r="AJ1357" s="367"/>
      <c r="AK1357" s="367"/>
      <c r="AL1357" s="367"/>
      <c r="AM1357" s="367"/>
      <c r="AN1357" s="367"/>
      <c r="AO1357" s="368" t="str">
        <f>IFERROR(VLOOKUP(Y1357,CONTROLES!$A$6:$Y$25,24,FALSE),"")</f>
        <v/>
      </c>
      <c r="AP1357" s="368" t="str">
        <f>IFERROR(VLOOKUP(Z1357,CONTROLES!$A$6:$Y$25,24,FALSE),"")</f>
        <v/>
      </c>
      <c r="AQ1357" s="368" t="str">
        <f>IFERROR(VLOOKUP(AA1357,CONTROLES!$A$6:$Y$25,24,FALSE),"")</f>
        <v/>
      </c>
      <c r="AR1357" s="368" t="str">
        <f>IFERROR(VLOOKUP(AB1357,CONTROLES!$A$6:$Y$25,24,FALSE),"")</f>
        <v/>
      </c>
      <c r="AS1357" s="367" t="str">
        <f>IFERROR(VLOOKUP(Y1357,CONTROLES!$A$6:$Y$25,5,FALSE),"")</f>
        <v/>
      </c>
      <c r="AT1357" s="367" t="str">
        <f>IFERROR(VLOOKUP(Z1357,CONTROLES!$A$6:$Y$25,5,FALSE),"")</f>
        <v/>
      </c>
      <c r="AU1357" s="367" t="str">
        <f>IFERROR(VLOOKUP(AA1357,CONTROLES!$A$6:$Y$25,5,FALSE),"")</f>
        <v/>
      </c>
      <c r="AV1357" s="367" t="str">
        <f>IFERROR(VLOOKUP(AB1357,CONTROLES!$A$6:$Y$25,5,FALSE),"")</f>
        <v/>
      </c>
      <c r="AW1357" s="369">
        <f t="shared" si="349"/>
        <v>0</v>
      </c>
      <c r="AX1357" s="369">
        <f t="shared" si="350"/>
        <v>0</v>
      </c>
      <c r="AY1357" s="610"/>
      <c r="AZ1357" s="611"/>
      <c r="BA1357" s="612"/>
      <c r="BB1357" s="613"/>
      <c r="BC1357" s="611"/>
      <c r="BD1357" s="621"/>
      <c r="BE1357" s="608"/>
      <c r="BF1357" s="625"/>
      <c r="BG1357" s="626"/>
      <c r="BH1357" s="626"/>
      <c r="BI1357" s="624"/>
      <c r="BJ1357" s="470"/>
      <c r="BK1357" s="470"/>
      <c r="BL1357" s="49"/>
    </row>
    <row r="1358" spans="1:64" ht="14.25" customHeight="1" x14ac:dyDescent="0.25">
      <c r="A1358" s="558"/>
      <c r="B1358" s="559"/>
      <c r="C1358" s="556"/>
      <c r="D1358" s="470"/>
      <c r="E1358" s="470"/>
      <c r="F1358" s="547"/>
      <c r="G1358" s="547"/>
      <c r="H1358" s="547"/>
      <c r="I1358" s="470"/>
      <c r="J1358" s="364"/>
      <c r="K1358" s="365"/>
      <c r="L1358" s="556"/>
      <c r="M1358" s="470"/>
      <c r="N1358" s="594"/>
      <c r="O1358" s="560"/>
      <c r="P1358" s="470"/>
      <c r="Q1358" s="560"/>
      <c r="R1358" s="470"/>
      <c r="S1358" s="366"/>
      <c r="T1358" s="366">
        <f>IFERROR(VLOOKUP($S1358,TABLAS!$A$10:$B$14,2,FALSE),0)</f>
        <v>0</v>
      </c>
      <c r="U1358" s="560"/>
      <c r="V1358" s="615"/>
      <c r="W1358" s="615"/>
      <c r="X1358" s="608"/>
      <c r="Y1358" s="367"/>
      <c r="Z1358" s="367"/>
      <c r="AA1358" s="367"/>
      <c r="AB1358" s="367"/>
      <c r="AC1358" s="367" t="e">
        <f>VLOOKUP(Y1358,CONTROLES!$A$6:$Y$78,2,FALSE)</f>
        <v>#N/A</v>
      </c>
      <c r="AD1358" s="367"/>
      <c r="AE1358" s="367"/>
      <c r="AF1358" s="367"/>
      <c r="AG1358" s="367"/>
      <c r="AH1358" s="367"/>
      <c r="AI1358" s="367"/>
      <c r="AJ1358" s="367"/>
      <c r="AK1358" s="367"/>
      <c r="AL1358" s="367"/>
      <c r="AM1358" s="367"/>
      <c r="AN1358" s="367"/>
      <c r="AO1358" s="368" t="str">
        <f>IFERROR(VLOOKUP(Y1358,CONTROLES!$A$6:$Y$25,24,FALSE),"")</f>
        <v/>
      </c>
      <c r="AP1358" s="368" t="str">
        <f>IFERROR(VLOOKUP(Z1358,CONTROLES!$A$6:$Y$25,24,FALSE),"")</f>
        <v/>
      </c>
      <c r="AQ1358" s="368" t="str">
        <f>IFERROR(VLOOKUP(AA1358,CONTROLES!$A$6:$Y$25,24,FALSE),"")</f>
        <v/>
      </c>
      <c r="AR1358" s="368" t="str">
        <f>IFERROR(VLOOKUP(AB1358,CONTROLES!$A$6:$Y$25,24,FALSE),"")</f>
        <v/>
      </c>
      <c r="AS1358" s="367" t="str">
        <f>IFERROR(VLOOKUP(Y1358,CONTROLES!$A$6:$Y$25,5,FALSE),"")</f>
        <v/>
      </c>
      <c r="AT1358" s="367" t="str">
        <f>IFERROR(VLOOKUP(Z1358,CONTROLES!$A$6:$Y$25,5,FALSE),"")</f>
        <v/>
      </c>
      <c r="AU1358" s="367" t="str">
        <f>IFERROR(VLOOKUP(AA1358,CONTROLES!$A$6:$Y$25,5,FALSE),"")</f>
        <v/>
      </c>
      <c r="AV1358" s="367" t="str">
        <f>IFERROR(VLOOKUP(AB1358,CONTROLES!$A$6:$Y$25,5,FALSE),"")</f>
        <v/>
      </c>
      <c r="AW1358" s="369">
        <f t="shared" si="349"/>
        <v>0</v>
      </c>
      <c r="AX1358" s="369">
        <f t="shared" si="350"/>
        <v>0</v>
      </c>
      <c r="AY1358" s="610"/>
      <c r="AZ1358" s="611"/>
      <c r="BA1358" s="612"/>
      <c r="BB1358" s="613"/>
      <c r="BC1358" s="611"/>
      <c r="BD1358" s="621"/>
      <c r="BE1358" s="608"/>
      <c r="BF1358" s="625"/>
      <c r="BG1358" s="626"/>
      <c r="BH1358" s="626"/>
      <c r="BI1358" s="624"/>
      <c r="BJ1358" s="470"/>
      <c r="BK1358" s="470"/>
      <c r="BL1358" s="49"/>
    </row>
    <row r="1359" spans="1:64" ht="14.25" customHeight="1" x14ac:dyDescent="0.25">
      <c r="A1359" s="558"/>
      <c r="B1359" s="559"/>
      <c r="C1359" s="556"/>
      <c r="D1359" s="470"/>
      <c r="E1359" s="470"/>
      <c r="F1359" s="547"/>
      <c r="G1359" s="547"/>
      <c r="H1359" s="547"/>
      <c r="I1359" s="470"/>
      <c r="J1359" s="364"/>
      <c r="K1359" s="365"/>
      <c r="L1359" s="556"/>
      <c r="M1359" s="470"/>
      <c r="N1359" s="594"/>
      <c r="O1359" s="560"/>
      <c r="P1359" s="470"/>
      <c r="Q1359" s="560"/>
      <c r="R1359" s="470"/>
      <c r="S1359" s="366"/>
      <c r="T1359" s="366">
        <f>IFERROR(VLOOKUP($S1359,TABLAS!$A$10:$B$14,2,FALSE),0)</f>
        <v>0</v>
      </c>
      <c r="U1359" s="560"/>
      <c r="V1359" s="615"/>
      <c r="W1359" s="615"/>
      <c r="X1359" s="608"/>
      <c r="Y1359" s="367"/>
      <c r="Z1359" s="367"/>
      <c r="AA1359" s="367"/>
      <c r="AB1359" s="367"/>
      <c r="AC1359" s="367" t="e">
        <f>VLOOKUP(Y1359,CONTROLES!$A$6:$Y$78,2,FALSE)</f>
        <v>#N/A</v>
      </c>
      <c r="AD1359" s="367"/>
      <c r="AE1359" s="367"/>
      <c r="AF1359" s="367"/>
      <c r="AG1359" s="367"/>
      <c r="AH1359" s="367"/>
      <c r="AI1359" s="367"/>
      <c r="AJ1359" s="367"/>
      <c r="AK1359" s="367"/>
      <c r="AL1359" s="367"/>
      <c r="AM1359" s="367"/>
      <c r="AN1359" s="367"/>
      <c r="AO1359" s="368" t="str">
        <f>IFERROR(VLOOKUP(Y1359,CONTROLES!$A$6:$Y$25,24,FALSE),"")</f>
        <v/>
      </c>
      <c r="AP1359" s="368" t="str">
        <f>IFERROR(VLOOKUP(Z1359,CONTROLES!$A$6:$Y$25,24,FALSE),"")</f>
        <v/>
      </c>
      <c r="AQ1359" s="368" t="str">
        <f>IFERROR(VLOOKUP(AA1359,CONTROLES!$A$6:$Y$25,24,FALSE),"")</f>
        <v/>
      </c>
      <c r="AR1359" s="368" t="str">
        <f>IFERROR(VLOOKUP(AB1359,CONTROLES!$A$6:$Y$25,24,FALSE),"")</f>
        <v/>
      </c>
      <c r="AS1359" s="367" t="str">
        <f>IFERROR(VLOOKUP(Y1359,CONTROLES!$A$6:$Y$25,5,FALSE),"")</f>
        <v/>
      </c>
      <c r="AT1359" s="367" t="str">
        <f>IFERROR(VLOOKUP(Z1359,CONTROLES!$A$6:$Y$25,5,FALSE),"")</f>
        <v/>
      </c>
      <c r="AU1359" s="367" t="str">
        <f>IFERROR(VLOOKUP(AA1359,CONTROLES!$A$6:$Y$25,5,FALSE),"")</f>
        <v/>
      </c>
      <c r="AV1359" s="367" t="str">
        <f>IFERROR(VLOOKUP(AB1359,CONTROLES!$A$6:$Y$25,5,FALSE),"")</f>
        <v/>
      </c>
      <c r="AW1359" s="369">
        <f t="shared" si="349"/>
        <v>0</v>
      </c>
      <c r="AX1359" s="369">
        <f t="shared" si="350"/>
        <v>0</v>
      </c>
      <c r="AY1359" s="610"/>
      <c r="AZ1359" s="611"/>
      <c r="BA1359" s="612"/>
      <c r="BB1359" s="613"/>
      <c r="BC1359" s="611"/>
      <c r="BD1359" s="621"/>
      <c r="BE1359" s="608"/>
      <c r="BF1359" s="625"/>
      <c r="BG1359" s="626"/>
      <c r="BH1359" s="626"/>
      <c r="BI1359" s="624"/>
      <c r="BJ1359" s="470"/>
      <c r="BK1359" s="470"/>
      <c r="BL1359" s="49"/>
    </row>
    <row r="1360" spans="1:64" ht="26.4" x14ac:dyDescent="0.25">
      <c r="A1360" s="558">
        <f>A1353+1</f>
        <v>193</v>
      </c>
      <c r="B1360" s="559" t="s">
        <v>1540</v>
      </c>
      <c r="C1360" s="556" t="s">
        <v>629</v>
      </c>
      <c r="D1360" s="470" t="s">
        <v>1541</v>
      </c>
      <c r="E1360" s="470" t="s">
        <v>1542</v>
      </c>
      <c r="F1360" s="547" t="s">
        <v>132</v>
      </c>
      <c r="G1360" s="547" t="s">
        <v>133</v>
      </c>
      <c r="H1360" s="547" t="s">
        <v>134</v>
      </c>
      <c r="I1360" s="470" t="s">
        <v>1543</v>
      </c>
      <c r="J1360" s="364">
        <v>1</v>
      </c>
      <c r="K1360" s="365" t="s">
        <v>1544</v>
      </c>
      <c r="L1360" s="556" t="s">
        <v>1545</v>
      </c>
      <c r="M1360" s="470" t="s">
        <v>370</v>
      </c>
      <c r="N1360" s="594" t="s">
        <v>371</v>
      </c>
      <c r="O1360" s="560" t="s">
        <v>541</v>
      </c>
      <c r="P1360" s="470" t="s">
        <v>1546</v>
      </c>
      <c r="Q1360" s="560" t="s">
        <v>874</v>
      </c>
      <c r="R1360" s="470" t="s">
        <v>297</v>
      </c>
      <c r="S1360" s="366" t="s">
        <v>155</v>
      </c>
      <c r="T1360" s="366">
        <f>IFERROR(VLOOKUP($S1360,TABLAS!$A$10:$B$14,2,FALSE),0)</f>
        <v>2</v>
      </c>
      <c r="U1360" s="560" t="s">
        <v>180</v>
      </c>
      <c r="V1360" s="615">
        <f>IFERROR(VLOOKUP(U1360,TABLAS!$A$2:$B$6,2,FALSE),0)</f>
        <v>4</v>
      </c>
      <c r="W1360" s="615" t="str">
        <f t="shared" ref="W1360" si="353">MAX(T1360:T1366)&amp;V1360</f>
        <v>34</v>
      </c>
      <c r="X1360" s="608" t="str">
        <f t="shared" ref="X1360" si="354">IF(OR(W1360="11",W1360="12",W1360="21",W1360="22",W1360="31"),"BAJO",IF(OR(W1360="13",W1360="23",W1360="32",W1360="41"),"LEVE",IF(OR(W1360="14",W1360="15",W1360="24",W1360="33",W1360="43",W1360="42",W1360="52",W1360="51"),"MODERADO",IF(OR(W1360="25",W1360="34",W1360="35",W1360="44",W1360="45",W1360="53",W1360="54",W1360="55"),"IMPORTANTE"))))</f>
        <v>IMPORTANTE</v>
      </c>
      <c r="Y1360" s="367">
        <v>191</v>
      </c>
      <c r="Z1360" s="367">
        <v>192</v>
      </c>
      <c r="AA1360" s="367"/>
      <c r="AB1360" s="367"/>
      <c r="AC1360" s="367" t="e">
        <f>VLOOKUP(Y1360,CONTROLES!$A$6:$Y$78,2,FALSE)</f>
        <v>#N/A</v>
      </c>
      <c r="AD1360" s="367"/>
      <c r="AE1360" s="367"/>
      <c r="AF1360" s="367"/>
      <c r="AG1360" s="367"/>
      <c r="AH1360" s="367"/>
      <c r="AI1360" s="367"/>
      <c r="AJ1360" s="367"/>
      <c r="AK1360" s="367"/>
      <c r="AL1360" s="367"/>
      <c r="AM1360" s="367"/>
      <c r="AN1360" s="367"/>
      <c r="AO1360" s="368" t="str">
        <f>IFERROR(VLOOKUP(Y1360,CONTROLES!$A$6:$Y$25,24,FALSE),"")</f>
        <v/>
      </c>
      <c r="AP1360" s="368" t="str">
        <f>IFERROR(VLOOKUP(Z1360,CONTROLES!$A$6:$Y$25,24,FALSE),"")</f>
        <v/>
      </c>
      <c r="AQ1360" s="368" t="str">
        <f>IFERROR(VLOOKUP(AA1360,CONTROLES!$A$6:$Y$25,24,FALSE),"")</f>
        <v/>
      </c>
      <c r="AR1360" s="368" t="str">
        <f>IFERROR(VLOOKUP(AB1360,CONTROLES!$A$6:$Y$25,24,FALSE),"")</f>
        <v/>
      </c>
      <c r="AS1360" s="367" t="str">
        <f>IFERROR(VLOOKUP(Y1360,CONTROLES!$A$6:$Y$25,5,FALSE),"")</f>
        <v/>
      </c>
      <c r="AT1360" s="367" t="str">
        <f>IFERROR(VLOOKUP(Z1360,CONTROLES!$A$6:$Y$25,5,FALSE),"")</f>
        <v/>
      </c>
      <c r="AU1360" s="367" t="str">
        <f>IFERROR(VLOOKUP(AA1360,CONTROLES!$A$6:$Y$25,5,FALSE),"")</f>
        <v/>
      </c>
      <c r="AV1360" s="367" t="str">
        <f>IFERROR(VLOOKUP(AB1360,CONTROLES!$A$6:$Y$25,5,FALSE),"")</f>
        <v/>
      </c>
      <c r="AW1360" s="369">
        <f t="shared" si="349"/>
        <v>0</v>
      </c>
      <c r="AX1360" s="369">
        <f t="shared" si="350"/>
        <v>0</v>
      </c>
      <c r="AY1360" s="610"/>
      <c r="AZ1360" s="611"/>
      <c r="BA1360" s="612"/>
      <c r="BB1360" s="613"/>
      <c r="BC1360" s="611"/>
      <c r="BD1360" s="621"/>
      <c r="BE1360" s="608"/>
      <c r="BF1360" s="625"/>
      <c r="BG1360" s="626"/>
      <c r="BH1360" s="626"/>
      <c r="BI1360" s="624"/>
      <c r="BJ1360" s="470"/>
      <c r="BK1360" s="470"/>
      <c r="BL1360" s="49"/>
    </row>
    <row r="1361" spans="1:64" ht="14.25" customHeight="1" x14ac:dyDescent="0.25">
      <c r="A1361" s="558"/>
      <c r="B1361" s="559"/>
      <c r="C1361" s="556"/>
      <c r="D1361" s="470"/>
      <c r="E1361" s="470"/>
      <c r="F1361" s="547"/>
      <c r="G1361" s="547"/>
      <c r="H1361" s="547"/>
      <c r="I1361" s="470"/>
      <c r="J1361" s="364">
        <v>2</v>
      </c>
      <c r="K1361" s="365" t="s">
        <v>1547</v>
      </c>
      <c r="L1361" s="556"/>
      <c r="M1361" s="470"/>
      <c r="N1361" s="594"/>
      <c r="O1361" s="560"/>
      <c r="P1361" s="470"/>
      <c r="Q1361" s="560"/>
      <c r="R1361" s="470"/>
      <c r="S1361" s="366" t="s">
        <v>146</v>
      </c>
      <c r="T1361" s="366">
        <f>IFERROR(VLOOKUP($S1361,TABLAS!$A$10:$B$14,2,FALSE),0)</f>
        <v>3</v>
      </c>
      <c r="U1361" s="560"/>
      <c r="V1361" s="615"/>
      <c r="W1361" s="615"/>
      <c r="X1361" s="608"/>
      <c r="Y1361" s="367">
        <v>193</v>
      </c>
      <c r="Z1361" s="367">
        <v>3</v>
      </c>
      <c r="AA1361" s="367">
        <v>108</v>
      </c>
      <c r="AB1361" s="367"/>
      <c r="AC1361" s="367" t="e">
        <f>VLOOKUP(Y1361,CONTROLES!$A$6:$Y$78,2,FALSE)</f>
        <v>#N/A</v>
      </c>
      <c r="AD1361" s="367"/>
      <c r="AE1361" s="367"/>
      <c r="AF1361" s="367"/>
      <c r="AG1361" s="367"/>
      <c r="AH1361" s="367"/>
      <c r="AI1361" s="367"/>
      <c r="AJ1361" s="367"/>
      <c r="AK1361" s="367"/>
      <c r="AL1361" s="367"/>
      <c r="AM1361" s="367"/>
      <c r="AN1361" s="367"/>
      <c r="AO1361" s="368" t="str">
        <f>IFERROR(VLOOKUP(Y1361,CONTROLES!$A$6:$Y$25,24,FALSE),"")</f>
        <v/>
      </c>
      <c r="AP1361" s="368">
        <f>IFERROR(VLOOKUP(Z1361,CONTROLES!$A$6:$Y$25,24,FALSE),"")</f>
        <v>0.78</v>
      </c>
      <c r="AQ1361" s="368" t="str">
        <f>IFERROR(VLOOKUP(AA1361,CONTROLES!$A$6:$Y$25,24,FALSE),"")</f>
        <v/>
      </c>
      <c r="AR1361" s="368" t="str">
        <f>IFERROR(VLOOKUP(AB1361,CONTROLES!$A$6:$Y$25,24,FALSE),"")</f>
        <v/>
      </c>
      <c r="AS1361" s="367" t="str">
        <f>IFERROR(VLOOKUP(Y1361,CONTROLES!$A$6:$Y$25,5,FALSE),"")</f>
        <v/>
      </c>
      <c r="AT1361" s="367" t="str">
        <f>IFERROR(VLOOKUP(Z1361,CONTROLES!$A$6:$Y$25,5,FALSE),"")</f>
        <v>Probabilidad</v>
      </c>
      <c r="AU1361" s="367" t="str">
        <f>IFERROR(VLOOKUP(AA1361,CONTROLES!$A$6:$Y$25,5,FALSE),"")</f>
        <v/>
      </c>
      <c r="AV1361" s="367" t="str">
        <f>IFERROR(VLOOKUP(AB1361,CONTROLES!$A$6:$Y$25,5,FALSE),"")</f>
        <v/>
      </c>
      <c r="AW1361" s="369">
        <f t="shared" si="349"/>
        <v>0.78</v>
      </c>
      <c r="AX1361" s="369">
        <f t="shared" si="350"/>
        <v>0</v>
      </c>
      <c r="AY1361" s="610"/>
      <c r="AZ1361" s="611"/>
      <c r="BA1361" s="612"/>
      <c r="BB1361" s="613"/>
      <c r="BC1361" s="611"/>
      <c r="BD1361" s="621"/>
      <c r="BE1361" s="608"/>
      <c r="BF1361" s="625"/>
      <c r="BG1361" s="626"/>
      <c r="BH1361" s="626"/>
      <c r="BI1361" s="624"/>
      <c r="BJ1361" s="470"/>
      <c r="BK1361" s="470"/>
      <c r="BL1361" s="49"/>
    </row>
    <row r="1362" spans="1:64" ht="25.5" customHeight="1" x14ac:dyDescent="0.25">
      <c r="A1362" s="558"/>
      <c r="B1362" s="559"/>
      <c r="C1362" s="556"/>
      <c r="D1362" s="470"/>
      <c r="E1362" s="470"/>
      <c r="F1362" s="547"/>
      <c r="G1362" s="547"/>
      <c r="H1362" s="547"/>
      <c r="I1362" s="470"/>
      <c r="J1362" s="364"/>
      <c r="K1362" s="365"/>
      <c r="L1362" s="556"/>
      <c r="M1362" s="470"/>
      <c r="N1362" s="594"/>
      <c r="O1362" s="560"/>
      <c r="P1362" s="470"/>
      <c r="Q1362" s="560"/>
      <c r="R1362" s="470"/>
      <c r="S1362" s="366"/>
      <c r="T1362" s="366">
        <f>IFERROR(VLOOKUP($S1362,TABLAS!$A$10:$B$14,2,FALSE),0)</f>
        <v>0</v>
      </c>
      <c r="U1362" s="560"/>
      <c r="V1362" s="615"/>
      <c r="W1362" s="615"/>
      <c r="X1362" s="608"/>
      <c r="Y1362" s="367"/>
      <c r="Z1362" s="367"/>
      <c r="AA1362" s="367"/>
      <c r="AB1362" s="367"/>
      <c r="AC1362" s="367" t="e">
        <f>VLOOKUP(Y1362,CONTROLES!$A$6:$Y$78,2,FALSE)</f>
        <v>#N/A</v>
      </c>
      <c r="AD1362" s="367"/>
      <c r="AE1362" s="367"/>
      <c r="AF1362" s="367"/>
      <c r="AG1362" s="367"/>
      <c r="AH1362" s="367"/>
      <c r="AI1362" s="367"/>
      <c r="AJ1362" s="367"/>
      <c r="AK1362" s="367"/>
      <c r="AL1362" s="367"/>
      <c r="AM1362" s="367"/>
      <c r="AN1362" s="367"/>
      <c r="AO1362" s="368" t="str">
        <f>IFERROR(VLOOKUP(Y1362,CONTROLES!$A$6:$Y$25,24,FALSE),"")</f>
        <v/>
      </c>
      <c r="AP1362" s="368" t="str">
        <f>IFERROR(VLOOKUP(Z1362,CONTROLES!$A$6:$Y$25,24,FALSE),"")</f>
        <v/>
      </c>
      <c r="AQ1362" s="368" t="str">
        <f>IFERROR(VLOOKUP(AA1362,CONTROLES!$A$6:$Y$25,24,FALSE),"")</f>
        <v/>
      </c>
      <c r="AR1362" s="368" t="str">
        <f>IFERROR(VLOOKUP(AB1362,CONTROLES!$A$6:$Y$25,24,FALSE),"")</f>
        <v/>
      </c>
      <c r="AS1362" s="367" t="str">
        <f>IFERROR(VLOOKUP(Y1362,CONTROLES!$A$6:$Y$25,5,FALSE),"")</f>
        <v/>
      </c>
      <c r="AT1362" s="367" t="str">
        <f>IFERROR(VLOOKUP(Z1362,CONTROLES!$A$6:$Y$25,5,FALSE),"")</f>
        <v/>
      </c>
      <c r="AU1362" s="367" t="str">
        <f>IFERROR(VLOOKUP(AA1362,CONTROLES!$A$6:$Y$25,5,FALSE),"")</f>
        <v/>
      </c>
      <c r="AV1362" s="367" t="str">
        <f>IFERROR(VLOOKUP(AB1362,CONTROLES!$A$6:$Y$25,5,FALSE),"")</f>
        <v/>
      </c>
      <c r="AW1362" s="369">
        <f t="shared" si="349"/>
        <v>0</v>
      </c>
      <c r="AX1362" s="369">
        <f t="shared" si="350"/>
        <v>0</v>
      </c>
      <c r="AY1362" s="610"/>
      <c r="AZ1362" s="611"/>
      <c r="BA1362" s="612"/>
      <c r="BB1362" s="613"/>
      <c r="BC1362" s="611"/>
      <c r="BD1362" s="621"/>
      <c r="BE1362" s="608"/>
      <c r="BF1362" s="625"/>
      <c r="BG1362" s="626"/>
      <c r="BH1362" s="626"/>
      <c r="BI1362" s="624"/>
      <c r="BJ1362" s="470"/>
      <c r="BK1362" s="470"/>
      <c r="BL1362" s="49"/>
    </row>
    <row r="1363" spans="1:64" ht="14.25" customHeight="1" x14ac:dyDescent="0.25">
      <c r="A1363" s="558"/>
      <c r="B1363" s="559"/>
      <c r="C1363" s="556"/>
      <c r="D1363" s="470"/>
      <c r="E1363" s="470"/>
      <c r="F1363" s="547"/>
      <c r="G1363" s="547"/>
      <c r="H1363" s="547"/>
      <c r="I1363" s="470"/>
      <c r="J1363" s="364"/>
      <c r="K1363" s="365"/>
      <c r="L1363" s="556"/>
      <c r="M1363" s="470"/>
      <c r="N1363" s="594"/>
      <c r="O1363" s="560"/>
      <c r="P1363" s="470"/>
      <c r="Q1363" s="560"/>
      <c r="R1363" s="470"/>
      <c r="S1363" s="366"/>
      <c r="T1363" s="366">
        <f>IFERROR(VLOOKUP($S1363,TABLAS!$A$10:$B$14,2,FALSE),0)</f>
        <v>0</v>
      </c>
      <c r="U1363" s="560"/>
      <c r="V1363" s="615"/>
      <c r="W1363" s="615"/>
      <c r="X1363" s="608"/>
      <c r="Y1363" s="367"/>
      <c r="Z1363" s="367"/>
      <c r="AA1363" s="367"/>
      <c r="AB1363" s="367"/>
      <c r="AC1363" s="367" t="e">
        <f>VLOOKUP(Y1363,CONTROLES!$A$6:$Y$78,2,FALSE)</f>
        <v>#N/A</v>
      </c>
      <c r="AD1363" s="367"/>
      <c r="AE1363" s="367"/>
      <c r="AF1363" s="367"/>
      <c r="AG1363" s="367"/>
      <c r="AH1363" s="367"/>
      <c r="AI1363" s="367"/>
      <c r="AJ1363" s="367"/>
      <c r="AK1363" s="367"/>
      <c r="AL1363" s="367"/>
      <c r="AM1363" s="367"/>
      <c r="AN1363" s="367"/>
      <c r="AO1363" s="368" t="str">
        <f>IFERROR(VLOOKUP(Y1363,CONTROLES!$A$6:$Y$25,24,FALSE),"")</f>
        <v/>
      </c>
      <c r="AP1363" s="368" t="str">
        <f>IFERROR(VLOOKUP(Z1363,CONTROLES!$A$6:$Y$25,24,FALSE),"")</f>
        <v/>
      </c>
      <c r="AQ1363" s="368" t="str">
        <f>IFERROR(VLOOKUP(AA1363,CONTROLES!$A$6:$Y$25,24,FALSE),"")</f>
        <v/>
      </c>
      <c r="AR1363" s="368" t="str">
        <f>IFERROR(VLOOKUP(AB1363,CONTROLES!$A$6:$Y$25,24,FALSE),"")</f>
        <v/>
      </c>
      <c r="AS1363" s="367" t="str">
        <f>IFERROR(VLOOKUP(Y1363,CONTROLES!$A$6:$Y$25,5,FALSE),"")</f>
        <v/>
      </c>
      <c r="AT1363" s="367" t="str">
        <f>IFERROR(VLOOKUP(Z1363,CONTROLES!$A$6:$Y$25,5,FALSE),"")</f>
        <v/>
      </c>
      <c r="AU1363" s="367" t="str">
        <f>IFERROR(VLOOKUP(AA1363,CONTROLES!$A$6:$Y$25,5,FALSE),"")</f>
        <v/>
      </c>
      <c r="AV1363" s="367" t="str">
        <f>IFERROR(VLOOKUP(AB1363,CONTROLES!$A$6:$Y$25,5,FALSE),"")</f>
        <v/>
      </c>
      <c r="AW1363" s="369">
        <f t="shared" si="349"/>
        <v>0</v>
      </c>
      <c r="AX1363" s="369">
        <f t="shared" si="350"/>
        <v>0</v>
      </c>
      <c r="AY1363" s="610"/>
      <c r="AZ1363" s="611"/>
      <c r="BA1363" s="612"/>
      <c r="BB1363" s="613"/>
      <c r="BC1363" s="611"/>
      <c r="BD1363" s="621"/>
      <c r="BE1363" s="608"/>
      <c r="BF1363" s="625"/>
      <c r="BG1363" s="626"/>
      <c r="BH1363" s="626"/>
      <c r="BI1363" s="624"/>
      <c r="BJ1363" s="470"/>
      <c r="BK1363" s="470"/>
      <c r="BL1363" s="49"/>
    </row>
    <row r="1364" spans="1:64" ht="14.25" customHeight="1" x14ac:dyDescent="0.25">
      <c r="A1364" s="558"/>
      <c r="B1364" s="559"/>
      <c r="C1364" s="556"/>
      <c r="D1364" s="470"/>
      <c r="E1364" s="470"/>
      <c r="F1364" s="547"/>
      <c r="G1364" s="547"/>
      <c r="H1364" s="547"/>
      <c r="I1364" s="470"/>
      <c r="J1364" s="364"/>
      <c r="K1364" s="365"/>
      <c r="L1364" s="556"/>
      <c r="M1364" s="470"/>
      <c r="N1364" s="594"/>
      <c r="O1364" s="560"/>
      <c r="P1364" s="470"/>
      <c r="Q1364" s="560"/>
      <c r="R1364" s="470"/>
      <c r="S1364" s="366"/>
      <c r="T1364" s="366">
        <f>IFERROR(VLOOKUP($S1364,TABLAS!$A$10:$B$14,2,FALSE),0)</f>
        <v>0</v>
      </c>
      <c r="U1364" s="560"/>
      <c r="V1364" s="615"/>
      <c r="W1364" s="615"/>
      <c r="X1364" s="608"/>
      <c r="Y1364" s="367"/>
      <c r="Z1364" s="367"/>
      <c r="AA1364" s="367"/>
      <c r="AB1364" s="367"/>
      <c r="AC1364" s="367" t="e">
        <f>VLOOKUP(Y1364,CONTROLES!$A$6:$Y$78,2,FALSE)</f>
        <v>#N/A</v>
      </c>
      <c r="AD1364" s="367"/>
      <c r="AE1364" s="367"/>
      <c r="AF1364" s="367"/>
      <c r="AG1364" s="367"/>
      <c r="AH1364" s="367"/>
      <c r="AI1364" s="367"/>
      <c r="AJ1364" s="367"/>
      <c r="AK1364" s="367"/>
      <c r="AL1364" s="367"/>
      <c r="AM1364" s="367"/>
      <c r="AN1364" s="367"/>
      <c r="AO1364" s="368" t="str">
        <f>IFERROR(VLOOKUP(Y1364,CONTROLES!$A$6:$Y$25,24,FALSE),"")</f>
        <v/>
      </c>
      <c r="AP1364" s="368" t="str">
        <f>IFERROR(VLOOKUP(Z1364,CONTROLES!$A$6:$Y$25,24,FALSE),"")</f>
        <v/>
      </c>
      <c r="AQ1364" s="368" t="str">
        <f>IFERROR(VLOOKUP(AA1364,CONTROLES!$A$6:$Y$25,24,FALSE),"")</f>
        <v/>
      </c>
      <c r="AR1364" s="368" t="str">
        <f>IFERROR(VLOOKUP(AB1364,CONTROLES!$A$6:$Y$25,24,FALSE),"")</f>
        <v/>
      </c>
      <c r="AS1364" s="367" t="str">
        <f>IFERROR(VLOOKUP(Y1364,CONTROLES!$A$6:$Y$25,5,FALSE),"")</f>
        <v/>
      </c>
      <c r="AT1364" s="367" t="str">
        <f>IFERROR(VLOOKUP(Z1364,CONTROLES!$A$6:$Y$25,5,FALSE),"")</f>
        <v/>
      </c>
      <c r="AU1364" s="367" t="str">
        <f>IFERROR(VLOOKUP(AA1364,CONTROLES!$A$6:$Y$25,5,FALSE),"")</f>
        <v/>
      </c>
      <c r="AV1364" s="367" t="str">
        <f>IFERROR(VLOOKUP(AB1364,CONTROLES!$A$6:$Y$25,5,FALSE),"")</f>
        <v/>
      </c>
      <c r="AW1364" s="369">
        <f t="shared" si="349"/>
        <v>0</v>
      </c>
      <c r="AX1364" s="369">
        <f t="shared" si="350"/>
        <v>0</v>
      </c>
      <c r="AY1364" s="610"/>
      <c r="AZ1364" s="611"/>
      <c r="BA1364" s="612"/>
      <c r="BB1364" s="613"/>
      <c r="BC1364" s="611"/>
      <c r="BD1364" s="621"/>
      <c r="BE1364" s="608"/>
      <c r="BF1364" s="625"/>
      <c r="BG1364" s="626"/>
      <c r="BH1364" s="626"/>
      <c r="BI1364" s="624"/>
      <c r="BJ1364" s="470"/>
      <c r="BK1364" s="470"/>
      <c r="BL1364" s="49"/>
    </row>
    <row r="1365" spans="1:64" ht="14.25" customHeight="1" x14ac:dyDescent="0.25">
      <c r="A1365" s="558"/>
      <c r="B1365" s="559"/>
      <c r="C1365" s="556"/>
      <c r="D1365" s="470"/>
      <c r="E1365" s="470"/>
      <c r="F1365" s="547"/>
      <c r="G1365" s="547"/>
      <c r="H1365" s="547"/>
      <c r="I1365" s="470"/>
      <c r="J1365" s="364"/>
      <c r="K1365" s="365"/>
      <c r="L1365" s="556"/>
      <c r="M1365" s="470"/>
      <c r="N1365" s="594"/>
      <c r="O1365" s="560"/>
      <c r="P1365" s="470"/>
      <c r="Q1365" s="560"/>
      <c r="R1365" s="470"/>
      <c r="S1365" s="366"/>
      <c r="T1365" s="366">
        <f>IFERROR(VLOOKUP($S1365,TABLAS!$A$10:$B$14,2,FALSE),0)</f>
        <v>0</v>
      </c>
      <c r="U1365" s="560"/>
      <c r="V1365" s="615"/>
      <c r="W1365" s="615"/>
      <c r="X1365" s="608"/>
      <c r="Y1365" s="367"/>
      <c r="Z1365" s="367"/>
      <c r="AA1365" s="367"/>
      <c r="AB1365" s="367"/>
      <c r="AC1365" s="367" t="e">
        <f>VLOOKUP(Y1365,CONTROLES!$A$6:$Y$78,2,FALSE)</f>
        <v>#N/A</v>
      </c>
      <c r="AD1365" s="367"/>
      <c r="AE1365" s="367"/>
      <c r="AF1365" s="367"/>
      <c r="AG1365" s="367"/>
      <c r="AH1365" s="367"/>
      <c r="AI1365" s="367"/>
      <c r="AJ1365" s="367"/>
      <c r="AK1365" s="367"/>
      <c r="AL1365" s="367"/>
      <c r="AM1365" s="367"/>
      <c r="AN1365" s="367"/>
      <c r="AO1365" s="368" t="str">
        <f>IFERROR(VLOOKUP(Y1365,CONTROLES!$A$6:$Y$25,24,FALSE),"")</f>
        <v/>
      </c>
      <c r="AP1365" s="368" t="str">
        <f>IFERROR(VLOOKUP(Z1365,CONTROLES!$A$6:$Y$25,24,FALSE),"")</f>
        <v/>
      </c>
      <c r="AQ1365" s="368" t="str">
        <f>IFERROR(VLOOKUP(AA1365,CONTROLES!$A$6:$Y$25,24,FALSE),"")</f>
        <v/>
      </c>
      <c r="AR1365" s="368" t="str">
        <f>IFERROR(VLOOKUP(AB1365,CONTROLES!$A$6:$Y$25,24,FALSE),"")</f>
        <v/>
      </c>
      <c r="AS1365" s="367" t="str">
        <f>IFERROR(VLOOKUP(Y1365,CONTROLES!$A$6:$Y$25,5,FALSE),"")</f>
        <v/>
      </c>
      <c r="AT1365" s="367" t="str">
        <f>IFERROR(VLOOKUP(Z1365,CONTROLES!$A$6:$Y$25,5,FALSE),"")</f>
        <v/>
      </c>
      <c r="AU1365" s="367" t="str">
        <f>IFERROR(VLOOKUP(AA1365,CONTROLES!$A$6:$Y$25,5,FALSE),"")</f>
        <v/>
      </c>
      <c r="AV1365" s="367" t="str">
        <f>IFERROR(VLOOKUP(AB1365,CONTROLES!$A$6:$Y$25,5,FALSE),"")</f>
        <v/>
      </c>
      <c r="AW1365" s="369">
        <f t="shared" si="349"/>
        <v>0</v>
      </c>
      <c r="AX1365" s="369">
        <f t="shared" si="350"/>
        <v>0</v>
      </c>
      <c r="AY1365" s="610"/>
      <c r="AZ1365" s="611"/>
      <c r="BA1365" s="612"/>
      <c r="BB1365" s="613"/>
      <c r="BC1365" s="611"/>
      <c r="BD1365" s="621"/>
      <c r="BE1365" s="608"/>
      <c r="BF1365" s="625"/>
      <c r="BG1365" s="626"/>
      <c r="BH1365" s="626"/>
      <c r="BI1365" s="624"/>
      <c r="BJ1365" s="470"/>
      <c r="BK1365" s="470"/>
      <c r="BL1365" s="49"/>
    </row>
    <row r="1366" spans="1:64" ht="14.25" customHeight="1" x14ac:dyDescent="0.25">
      <c r="A1366" s="558"/>
      <c r="B1366" s="559"/>
      <c r="C1366" s="556"/>
      <c r="D1366" s="470"/>
      <c r="E1366" s="470"/>
      <c r="F1366" s="547"/>
      <c r="G1366" s="547"/>
      <c r="H1366" s="547"/>
      <c r="I1366" s="470"/>
      <c r="J1366" s="364"/>
      <c r="K1366" s="365"/>
      <c r="L1366" s="556"/>
      <c r="M1366" s="470"/>
      <c r="N1366" s="594"/>
      <c r="O1366" s="560"/>
      <c r="P1366" s="470"/>
      <c r="Q1366" s="560"/>
      <c r="R1366" s="470"/>
      <c r="S1366" s="366"/>
      <c r="T1366" s="366">
        <f>IFERROR(VLOOKUP($S1366,TABLAS!$A$10:$B$14,2,FALSE),0)</f>
        <v>0</v>
      </c>
      <c r="U1366" s="560"/>
      <c r="V1366" s="615"/>
      <c r="W1366" s="615"/>
      <c r="X1366" s="608"/>
      <c r="Y1366" s="367"/>
      <c r="Z1366" s="367"/>
      <c r="AA1366" s="367"/>
      <c r="AB1366" s="367"/>
      <c r="AC1366" s="367" t="e">
        <f>VLOOKUP(Y1366,CONTROLES!$A$6:$Y$78,2,FALSE)</f>
        <v>#N/A</v>
      </c>
      <c r="AD1366" s="367"/>
      <c r="AE1366" s="367"/>
      <c r="AF1366" s="367"/>
      <c r="AG1366" s="367"/>
      <c r="AH1366" s="367"/>
      <c r="AI1366" s="367"/>
      <c r="AJ1366" s="367"/>
      <c r="AK1366" s="367"/>
      <c r="AL1366" s="367"/>
      <c r="AM1366" s="367"/>
      <c r="AN1366" s="367"/>
      <c r="AO1366" s="368" t="str">
        <f>IFERROR(VLOOKUP(Y1366,CONTROLES!$A$6:$Y$25,24,FALSE),"")</f>
        <v/>
      </c>
      <c r="AP1366" s="368" t="str">
        <f>IFERROR(VLOOKUP(Z1366,CONTROLES!$A$6:$Y$25,24,FALSE),"")</f>
        <v/>
      </c>
      <c r="AQ1366" s="368" t="str">
        <f>IFERROR(VLOOKUP(AA1366,CONTROLES!$A$6:$Y$25,24,FALSE),"")</f>
        <v/>
      </c>
      <c r="AR1366" s="368" t="str">
        <f>IFERROR(VLOOKUP(AB1366,CONTROLES!$A$6:$Y$25,24,FALSE),"")</f>
        <v/>
      </c>
      <c r="AS1366" s="367" t="str">
        <f>IFERROR(VLOOKUP(Y1366,CONTROLES!$A$6:$Y$25,5,FALSE),"")</f>
        <v/>
      </c>
      <c r="AT1366" s="367" t="str">
        <f>IFERROR(VLOOKUP(Z1366,CONTROLES!$A$6:$Y$25,5,FALSE),"")</f>
        <v/>
      </c>
      <c r="AU1366" s="367" t="str">
        <f>IFERROR(VLOOKUP(AA1366,CONTROLES!$A$6:$Y$25,5,FALSE),"")</f>
        <v/>
      </c>
      <c r="AV1366" s="367" t="str">
        <f>IFERROR(VLOOKUP(AB1366,CONTROLES!$A$6:$Y$25,5,FALSE),"")</f>
        <v/>
      </c>
      <c r="AW1366" s="369">
        <f t="shared" si="349"/>
        <v>0</v>
      </c>
      <c r="AX1366" s="369">
        <f t="shared" si="350"/>
        <v>0</v>
      </c>
      <c r="AY1366" s="610"/>
      <c r="AZ1366" s="611"/>
      <c r="BA1366" s="612"/>
      <c r="BB1366" s="613"/>
      <c r="BC1366" s="611"/>
      <c r="BD1366" s="621"/>
      <c r="BE1366" s="608"/>
      <c r="BF1366" s="625"/>
      <c r="BG1366" s="626"/>
      <c r="BH1366" s="626"/>
      <c r="BI1366" s="624"/>
      <c r="BJ1366" s="470"/>
      <c r="BK1366" s="470"/>
      <c r="BL1366" s="49"/>
    </row>
    <row r="1367" spans="1:64" ht="14.25" customHeight="1" x14ac:dyDescent="0.25">
      <c r="A1367" s="558">
        <f>A1360+1</f>
        <v>194</v>
      </c>
      <c r="B1367" s="559" t="s">
        <v>1548</v>
      </c>
      <c r="C1367" s="556" t="s">
        <v>629</v>
      </c>
      <c r="D1367" s="470" t="s">
        <v>1549</v>
      </c>
      <c r="E1367" s="470" t="s">
        <v>1550</v>
      </c>
      <c r="F1367" s="547" t="s">
        <v>132</v>
      </c>
      <c r="G1367" s="547" t="s">
        <v>133</v>
      </c>
      <c r="H1367" s="547" t="s">
        <v>134</v>
      </c>
      <c r="I1367" s="470" t="s">
        <v>1551</v>
      </c>
      <c r="J1367" s="364">
        <v>1</v>
      </c>
      <c r="K1367" s="365" t="s">
        <v>1552</v>
      </c>
      <c r="L1367" s="556" t="s">
        <v>1553</v>
      </c>
      <c r="M1367" s="470" t="s">
        <v>160</v>
      </c>
      <c r="N1367" s="594" t="s">
        <v>226</v>
      </c>
      <c r="O1367" s="560" t="s">
        <v>313</v>
      </c>
      <c r="P1367" s="470" t="s">
        <v>1554</v>
      </c>
      <c r="Q1367" s="560" t="s">
        <v>426</v>
      </c>
      <c r="R1367" s="470" t="s">
        <v>297</v>
      </c>
      <c r="S1367" s="366" t="s">
        <v>155</v>
      </c>
      <c r="T1367" s="366">
        <f>IFERROR(VLOOKUP($S1367,TABLAS!$A$10:$B$14,2,FALSE),0)</f>
        <v>2</v>
      </c>
      <c r="U1367" s="560" t="s">
        <v>180</v>
      </c>
      <c r="V1367" s="615">
        <f>IFERROR(VLOOKUP(U1367,TABLAS!$A$2:$B$6,2,FALSE),0)</f>
        <v>4</v>
      </c>
      <c r="W1367" s="615" t="str">
        <f t="shared" ref="W1367" si="355">MAX(T1367:T1373)&amp;V1367</f>
        <v>34</v>
      </c>
      <c r="X1367" s="608" t="str">
        <f t="shared" ref="X1367" si="356">IF(OR(W1367="11",W1367="12",W1367="21",W1367="22",W1367="31"),"BAJO",IF(OR(W1367="13",W1367="23",W1367="32",W1367="41"),"LEVE",IF(OR(W1367="14",W1367="15",W1367="24",W1367="33",W1367="43",W1367="42",W1367="52",W1367="51"),"MODERADO",IF(OR(W1367="25",W1367="34",W1367="35",W1367="44",W1367="45",W1367="53",W1367="54",W1367="55"),"IMPORTANTE"))))</f>
        <v>IMPORTANTE</v>
      </c>
      <c r="Y1367" s="367">
        <v>194</v>
      </c>
      <c r="Z1367" s="367"/>
      <c r="AA1367" s="367"/>
      <c r="AB1367" s="367"/>
      <c r="AC1367" s="367" t="e">
        <f>VLOOKUP(Y1367,CONTROLES!$A$6:$Y$78,2,FALSE)</f>
        <v>#N/A</v>
      </c>
      <c r="AD1367" s="367"/>
      <c r="AE1367" s="367"/>
      <c r="AF1367" s="367"/>
      <c r="AG1367" s="367"/>
      <c r="AH1367" s="367"/>
      <c r="AI1367" s="367"/>
      <c r="AJ1367" s="367"/>
      <c r="AK1367" s="367"/>
      <c r="AL1367" s="367"/>
      <c r="AM1367" s="367"/>
      <c r="AN1367" s="367"/>
      <c r="AO1367" s="368" t="str">
        <f>IFERROR(VLOOKUP(Y1367,CONTROLES!$A$6:$Y$25,24,FALSE),"")</f>
        <v/>
      </c>
      <c r="AP1367" s="368" t="str">
        <f>IFERROR(VLOOKUP(Z1367,CONTROLES!$A$6:$Y$25,24,FALSE),"")</f>
        <v/>
      </c>
      <c r="AQ1367" s="368" t="str">
        <f>IFERROR(VLOOKUP(AA1367,CONTROLES!$A$6:$Y$25,24,FALSE),"")</f>
        <v/>
      </c>
      <c r="AR1367" s="368" t="str">
        <f>IFERROR(VLOOKUP(AB1367,CONTROLES!$A$6:$Y$25,24,FALSE),"")</f>
        <v/>
      </c>
      <c r="AS1367" s="367" t="str">
        <f>IFERROR(VLOOKUP(Y1367,CONTROLES!$A$6:$Y$25,5,FALSE),"")</f>
        <v/>
      </c>
      <c r="AT1367" s="367" t="str">
        <f>IFERROR(VLOOKUP(Z1367,CONTROLES!$A$6:$Y$25,5,FALSE),"")</f>
        <v/>
      </c>
      <c r="AU1367" s="367" t="str">
        <f>IFERROR(VLOOKUP(AA1367,CONTROLES!$A$6:$Y$25,5,FALSE),"")</f>
        <v/>
      </c>
      <c r="AV1367" s="367" t="str">
        <f>IFERROR(VLOOKUP(AB1367,CONTROLES!$A$6:$Y$25,5,FALSE),"")</f>
        <v/>
      </c>
      <c r="AW1367" s="369">
        <f t="shared" si="349"/>
        <v>0</v>
      </c>
      <c r="AX1367" s="369">
        <f t="shared" si="350"/>
        <v>0</v>
      </c>
      <c r="AY1367" s="610"/>
      <c r="AZ1367" s="611"/>
      <c r="BA1367" s="612"/>
      <c r="BB1367" s="613"/>
      <c r="BC1367" s="611"/>
      <c r="BD1367" s="621"/>
      <c r="BE1367" s="608"/>
      <c r="BF1367" s="625"/>
      <c r="BG1367" s="626"/>
      <c r="BH1367" s="626"/>
      <c r="BI1367" s="624"/>
      <c r="BJ1367" s="470"/>
      <c r="BK1367" s="470"/>
      <c r="BL1367" s="49"/>
    </row>
    <row r="1368" spans="1:64" ht="14.25" customHeight="1" x14ac:dyDescent="0.25">
      <c r="A1368" s="558"/>
      <c r="B1368" s="559"/>
      <c r="C1368" s="556"/>
      <c r="D1368" s="470"/>
      <c r="E1368" s="470"/>
      <c r="F1368" s="547"/>
      <c r="G1368" s="547"/>
      <c r="H1368" s="547"/>
      <c r="I1368" s="470"/>
      <c r="J1368" s="364">
        <v>2</v>
      </c>
      <c r="K1368" s="365" t="s">
        <v>1555</v>
      </c>
      <c r="L1368" s="556"/>
      <c r="M1368" s="470"/>
      <c r="N1368" s="594"/>
      <c r="O1368" s="560"/>
      <c r="P1368" s="470"/>
      <c r="Q1368" s="560"/>
      <c r="R1368" s="470"/>
      <c r="S1368" s="366" t="s">
        <v>155</v>
      </c>
      <c r="T1368" s="366">
        <f>IFERROR(VLOOKUP($S1368,TABLAS!$A$10:$B$14,2,FALSE),0)</f>
        <v>2</v>
      </c>
      <c r="U1368" s="560"/>
      <c r="V1368" s="615"/>
      <c r="W1368" s="615"/>
      <c r="X1368" s="608"/>
      <c r="Y1368" s="367">
        <v>192</v>
      </c>
      <c r="Z1368" s="367"/>
      <c r="AA1368" s="367"/>
      <c r="AB1368" s="367"/>
      <c r="AC1368" s="367" t="e">
        <f>VLOOKUP(Y1368,CONTROLES!$A$6:$Y$78,2,FALSE)</f>
        <v>#N/A</v>
      </c>
      <c r="AD1368" s="367"/>
      <c r="AE1368" s="367"/>
      <c r="AF1368" s="367"/>
      <c r="AG1368" s="367"/>
      <c r="AH1368" s="367"/>
      <c r="AI1368" s="367"/>
      <c r="AJ1368" s="367"/>
      <c r="AK1368" s="367"/>
      <c r="AL1368" s="367"/>
      <c r="AM1368" s="367"/>
      <c r="AN1368" s="367"/>
      <c r="AO1368" s="368" t="str">
        <f>IFERROR(VLOOKUP(Y1368,CONTROLES!$A$6:$Y$25,24,FALSE),"")</f>
        <v/>
      </c>
      <c r="AP1368" s="368" t="str">
        <f>IFERROR(VLOOKUP(Z1368,CONTROLES!$A$6:$Y$25,24,FALSE),"")</f>
        <v/>
      </c>
      <c r="AQ1368" s="368" t="str">
        <f>IFERROR(VLOOKUP(AA1368,CONTROLES!$A$6:$Y$25,24,FALSE),"")</f>
        <v/>
      </c>
      <c r="AR1368" s="368" t="str">
        <f>IFERROR(VLOOKUP(AB1368,CONTROLES!$A$6:$Y$25,24,FALSE),"")</f>
        <v/>
      </c>
      <c r="AS1368" s="367" t="str">
        <f>IFERROR(VLOOKUP(Y1368,CONTROLES!$A$6:$Y$25,5,FALSE),"")</f>
        <v/>
      </c>
      <c r="AT1368" s="367" t="str">
        <f>IFERROR(VLOOKUP(Z1368,CONTROLES!$A$6:$Y$25,5,FALSE),"")</f>
        <v/>
      </c>
      <c r="AU1368" s="367" t="str">
        <f>IFERROR(VLOOKUP(AA1368,CONTROLES!$A$6:$Y$25,5,FALSE),"")</f>
        <v/>
      </c>
      <c r="AV1368" s="367" t="str">
        <f>IFERROR(VLOOKUP(AB1368,CONTROLES!$A$6:$Y$25,5,FALSE),"")</f>
        <v/>
      </c>
      <c r="AW1368" s="369">
        <f t="shared" si="349"/>
        <v>0</v>
      </c>
      <c r="AX1368" s="369">
        <f t="shared" si="350"/>
        <v>0</v>
      </c>
      <c r="AY1368" s="610"/>
      <c r="AZ1368" s="611"/>
      <c r="BA1368" s="612"/>
      <c r="BB1368" s="613"/>
      <c r="BC1368" s="611"/>
      <c r="BD1368" s="621"/>
      <c r="BE1368" s="608"/>
      <c r="BF1368" s="625"/>
      <c r="BG1368" s="626"/>
      <c r="BH1368" s="626"/>
      <c r="BI1368" s="624"/>
      <c r="BJ1368" s="470"/>
      <c r="BK1368" s="470"/>
      <c r="BL1368" s="49"/>
    </row>
    <row r="1369" spans="1:64" ht="25.5" customHeight="1" x14ac:dyDescent="0.25">
      <c r="A1369" s="558"/>
      <c r="B1369" s="559"/>
      <c r="C1369" s="556"/>
      <c r="D1369" s="470"/>
      <c r="E1369" s="470"/>
      <c r="F1369" s="547"/>
      <c r="G1369" s="547"/>
      <c r="H1369" s="547"/>
      <c r="I1369" s="470"/>
      <c r="J1369" s="364">
        <v>3</v>
      </c>
      <c r="K1369" s="365" t="s">
        <v>1556</v>
      </c>
      <c r="L1369" s="556"/>
      <c r="M1369" s="470"/>
      <c r="N1369" s="594"/>
      <c r="O1369" s="560"/>
      <c r="P1369" s="470"/>
      <c r="Q1369" s="560"/>
      <c r="R1369" s="470"/>
      <c r="S1369" s="366" t="s">
        <v>146</v>
      </c>
      <c r="T1369" s="366">
        <f>IFERROR(VLOOKUP($S1369,TABLAS!$A$10:$B$14,2,FALSE),0)</f>
        <v>3</v>
      </c>
      <c r="U1369" s="560"/>
      <c r="V1369" s="615"/>
      <c r="W1369" s="615"/>
      <c r="X1369" s="608"/>
      <c r="Y1369" s="367">
        <v>195</v>
      </c>
      <c r="Z1369" s="367"/>
      <c r="AA1369" s="367"/>
      <c r="AB1369" s="367"/>
      <c r="AC1369" s="367" t="e">
        <f>VLOOKUP(Y1369,CONTROLES!$A$6:$Y$78,2,FALSE)</f>
        <v>#N/A</v>
      </c>
      <c r="AD1369" s="367"/>
      <c r="AE1369" s="367"/>
      <c r="AF1369" s="367"/>
      <c r="AG1369" s="367"/>
      <c r="AH1369" s="367"/>
      <c r="AI1369" s="367"/>
      <c r="AJ1369" s="367"/>
      <c r="AK1369" s="367"/>
      <c r="AL1369" s="367"/>
      <c r="AM1369" s="367"/>
      <c r="AN1369" s="367"/>
      <c r="AO1369" s="368" t="str">
        <f>IFERROR(VLOOKUP(Y1369,CONTROLES!$A$6:$Y$25,24,FALSE),"")</f>
        <v/>
      </c>
      <c r="AP1369" s="368" t="str">
        <f>IFERROR(VLOOKUP(Z1369,CONTROLES!$A$6:$Y$25,24,FALSE),"")</f>
        <v/>
      </c>
      <c r="AQ1369" s="368" t="str">
        <f>IFERROR(VLOOKUP(AA1369,CONTROLES!$A$6:$Y$25,24,FALSE),"")</f>
        <v/>
      </c>
      <c r="AR1369" s="368" t="str">
        <f>IFERROR(VLOOKUP(AB1369,CONTROLES!$A$6:$Y$25,24,FALSE),"")</f>
        <v/>
      </c>
      <c r="AS1369" s="367" t="str">
        <f>IFERROR(VLOOKUP(Y1369,CONTROLES!$A$6:$Y$25,5,FALSE),"")</f>
        <v/>
      </c>
      <c r="AT1369" s="367" t="str">
        <f>IFERROR(VLOOKUP(Z1369,CONTROLES!$A$6:$Y$25,5,FALSE),"")</f>
        <v/>
      </c>
      <c r="AU1369" s="367" t="str">
        <f>IFERROR(VLOOKUP(AA1369,CONTROLES!$A$6:$Y$25,5,FALSE),"")</f>
        <v/>
      </c>
      <c r="AV1369" s="367" t="str">
        <f>IFERROR(VLOOKUP(AB1369,CONTROLES!$A$6:$Y$25,5,FALSE),"")</f>
        <v/>
      </c>
      <c r="AW1369" s="369">
        <f t="shared" si="349"/>
        <v>0</v>
      </c>
      <c r="AX1369" s="369">
        <f t="shared" si="350"/>
        <v>0</v>
      </c>
      <c r="AY1369" s="610"/>
      <c r="AZ1369" s="611"/>
      <c r="BA1369" s="612"/>
      <c r="BB1369" s="613"/>
      <c r="BC1369" s="611"/>
      <c r="BD1369" s="621"/>
      <c r="BE1369" s="608"/>
      <c r="BF1369" s="625"/>
      <c r="BG1369" s="626"/>
      <c r="BH1369" s="626"/>
      <c r="BI1369" s="624"/>
      <c r="BJ1369" s="470"/>
      <c r="BK1369" s="470"/>
      <c r="BL1369" s="49"/>
    </row>
    <row r="1370" spans="1:64" ht="14.25" customHeight="1" x14ac:dyDescent="0.25">
      <c r="A1370" s="558"/>
      <c r="B1370" s="559"/>
      <c r="C1370" s="556"/>
      <c r="D1370" s="470"/>
      <c r="E1370" s="470"/>
      <c r="F1370" s="547"/>
      <c r="G1370" s="547"/>
      <c r="H1370" s="547"/>
      <c r="I1370" s="470"/>
      <c r="J1370" s="364"/>
      <c r="K1370" s="365"/>
      <c r="L1370" s="556"/>
      <c r="M1370" s="470"/>
      <c r="N1370" s="594"/>
      <c r="O1370" s="560"/>
      <c r="P1370" s="470"/>
      <c r="Q1370" s="560"/>
      <c r="R1370" s="470"/>
      <c r="S1370" s="366"/>
      <c r="T1370" s="366">
        <f>IFERROR(VLOOKUP($S1370,TABLAS!$A$10:$B$14,2,FALSE),0)</f>
        <v>0</v>
      </c>
      <c r="U1370" s="560"/>
      <c r="V1370" s="615"/>
      <c r="W1370" s="615"/>
      <c r="X1370" s="608"/>
      <c r="Y1370" s="367"/>
      <c r="Z1370" s="367"/>
      <c r="AA1370" s="367"/>
      <c r="AB1370" s="367"/>
      <c r="AC1370" s="367" t="e">
        <f>VLOOKUP(Y1370,CONTROLES!$A$6:$Y$78,2,FALSE)</f>
        <v>#N/A</v>
      </c>
      <c r="AD1370" s="367"/>
      <c r="AE1370" s="367"/>
      <c r="AF1370" s="367"/>
      <c r="AG1370" s="367"/>
      <c r="AH1370" s="367"/>
      <c r="AI1370" s="367"/>
      <c r="AJ1370" s="367"/>
      <c r="AK1370" s="367"/>
      <c r="AL1370" s="367"/>
      <c r="AM1370" s="367"/>
      <c r="AN1370" s="367"/>
      <c r="AO1370" s="368" t="str">
        <f>IFERROR(VLOOKUP(Y1370,CONTROLES!$A$6:$Y$25,24,FALSE),"")</f>
        <v/>
      </c>
      <c r="AP1370" s="368" t="str">
        <f>IFERROR(VLOOKUP(Z1370,CONTROLES!$A$6:$Y$25,24,FALSE),"")</f>
        <v/>
      </c>
      <c r="AQ1370" s="368" t="str">
        <f>IFERROR(VLOOKUP(AA1370,CONTROLES!$A$6:$Y$25,24,FALSE),"")</f>
        <v/>
      </c>
      <c r="AR1370" s="368" t="str">
        <f>IFERROR(VLOOKUP(AB1370,CONTROLES!$A$6:$Y$25,24,FALSE),"")</f>
        <v/>
      </c>
      <c r="AS1370" s="367" t="str">
        <f>IFERROR(VLOOKUP(Y1370,CONTROLES!$A$6:$Y$25,5,FALSE),"")</f>
        <v/>
      </c>
      <c r="AT1370" s="367" t="str">
        <f>IFERROR(VLOOKUP(Z1370,CONTROLES!$A$6:$Y$25,5,FALSE),"")</f>
        <v/>
      </c>
      <c r="AU1370" s="367" t="str">
        <f>IFERROR(VLOOKUP(AA1370,CONTROLES!$A$6:$Y$25,5,FALSE),"")</f>
        <v/>
      </c>
      <c r="AV1370" s="367" t="str">
        <f>IFERROR(VLOOKUP(AB1370,CONTROLES!$A$6:$Y$25,5,FALSE),"")</f>
        <v/>
      </c>
      <c r="AW1370" s="369">
        <f t="shared" si="349"/>
        <v>0</v>
      </c>
      <c r="AX1370" s="369">
        <f t="shared" si="350"/>
        <v>0</v>
      </c>
      <c r="AY1370" s="610"/>
      <c r="AZ1370" s="611"/>
      <c r="BA1370" s="612"/>
      <c r="BB1370" s="613"/>
      <c r="BC1370" s="611"/>
      <c r="BD1370" s="621"/>
      <c r="BE1370" s="608"/>
      <c r="BF1370" s="625"/>
      <c r="BG1370" s="626"/>
      <c r="BH1370" s="626"/>
      <c r="BI1370" s="624"/>
      <c r="BJ1370" s="470"/>
      <c r="BK1370" s="470"/>
      <c r="BL1370" s="49"/>
    </row>
    <row r="1371" spans="1:64" ht="14.25" customHeight="1" x14ac:dyDescent="0.25">
      <c r="A1371" s="558"/>
      <c r="B1371" s="559"/>
      <c r="C1371" s="556"/>
      <c r="D1371" s="470"/>
      <c r="E1371" s="470"/>
      <c r="F1371" s="547"/>
      <c r="G1371" s="547"/>
      <c r="H1371" s="547"/>
      <c r="I1371" s="470"/>
      <c r="J1371" s="364"/>
      <c r="K1371" s="365"/>
      <c r="L1371" s="556"/>
      <c r="M1371" s="470"/>
      <c r="N1371" s="594"/>
      <c r="O1371" s="560"/>
      <c r="P1371" s="470"/>
      <c r="Q1371" s="560"/>
      <c r="R1371" s="470"/>
      <c r="S1371" s="366"/>
      <c r="T1371" s="366">
        <f>IFERROR(VLOOKUP($S1371,TABLAS!$A$10:$B$14,2,FALSE),0)</f>
        <v>0</v>
      </c>
      <c r="U1371" s="560"/>
      <c r="V1371" s="615"/>
      <c r="W1371" s="615"/>
      <c r="X1371" s="608"/>
      <c r="Y1371" s="367"/>
      <c r="Z1371" s="367"/>
      <c r="AA1371" s="367"/>
      <c r="AB1371" s="367"/>
      <c r="AC1371" s="367" t="e">
        <f>VLOOKUP(Y1371,CONTROLES!$A$6:$Y$78,2,FALSE)</f>
        <v>#N/A</v>
      </c>
      <c r="AD1371" s="367"/>
      <c r="AE1371" s="367"/>
      <c r="AF1371" s="367"/>
      <c r="AG1371" s="367"/>
      <c r="AH1371" s="367"/>
      <c r="AI1371" s="367"/>
      <c r="AJ1371" s="367"/>
      <c r="AK1371" s="367"/>
      <c r="AL1371" s="367"/>
      <c r="AM1371" s="367"/>
      <c r="AN1371" s="367"/>
      <c r="AO1371" s="368" t="str">
        <f>IFERROR(VLOOKUP(Y1371,CONTROLES!$A$6:$Y$25,24,FALSE),"")</f>
        <v/>
      </c>
      <c r="AP1371" s="368" t="str">
        <f>IFERROR(VLOOKUP(Z1371,CONTROLES!$A$6:$Y$25,24,FALSE),"")</f>
        <v/>
      </c>
      <c r="AQ1371" s="368" t="str">
        <f>IFERROR(VLOOKUP(AA1371,CONTROLES!$A$6:$Y$25,24,FALSE),"")</f>
        <v/>
      </c>
      <c r="AR1371" s="368" t="str">
        <f>IFERROR(VLOOKUP(AB1371,CONTROLES!$A$6:$Y$25,24,FALSE),"")</f>
        <v/>
      </c>
      <c r="AS1371" s="367" t="str">
        <f>IFERROR(VLOOKUP(Y1371,CONTROLES!$A$6:$Y$25,5,FALSE),"")</f>
        <v/>
      </c>
      <c r="AT1371" s="367" t="str">
        <f>IFERROR(VLOOKUP(Z1371,CONTROLES!$A$6:$Y$25,5,FALSE),"")</f>
        <v/>
      </c>
      <c r="AU1371" s="367" t="str">
        <f>IFERROR(VLOOKUP(AA1371,CONTROLES!$A$6:$Y$25,5,FALSE),"")</f>
        <v/>
      </c>
      <c r="AV1371" s="367" t="str">
        <f>IFERROR(VLOOKUP(AB1371,CONTROLES!$A$6:$Y$25,5,FALSE),"")</f>
        <v/>
      </c>
      <c r="AW1371" s="369">
        <f t="shared" si="349"/>
        <v>0</v>
      </c>
      <c r="AX1371" s="369">
        <f t="shared" si="350"/>
        <v>0</v>
      </c>
      <c r="AY1371" s="610"/>
      <c r="AZ1371" s="611"/>
      <c r="BA1371" s="612"/>
      <c r="BB1371" s="613"/>
      <c r="BC1371" s="611"/>
      <c r="BD1371" s="621"/>
      <c r="BE1371" s="608"/>
      <c r="BF1371" s="625"/>
      <c r="BG1371" s="626"/>
      <c r="BH1371" s="626"/>
      <c r="BI1371" s="624"/>
      <c r="BJ1371" s="470"/>
      <c r="BK1371" s="470"/>
      <c r="BL1371" s="49"/>
    </row>
    <row r="1372" spans="1:64" ht="14.25" customHeight="1" x14ac:dyDescent="0.25">
      <c r="A1372" s="558"/>
      <c r="B1372" s="559"/>
      <c r="C1372" s="556"/>
      <c r="D1372" s="470"/>
      <c r="E1372" s="470"/>
      <c r="F1372" s="547"/>
      <c r="G1372" s="547"/>
      <c r="H1372" s="547"/>
      <c r="I1372" s="470"/>
      <c r="J1372" s="364"/>
      <c r="K1372" s="365"/>
      <c r="L1372" s="556"/>
      <c r="M1372" s="470"/>
      <c r="N1372" s="594"/>
      <c r="O1372" s="560"/>
      <c r="P1372" s="470"/>
      <c r="Q1372" s="560"/>
      <c r="R1372" s="470"/>
      <c r="S1372" s="366"/>
      <c r="T1372" s="366">
        <f>IFERROR(VLOOKUP($S1372,TABLAS!$A$10:$B$14,2,FALSE),0)</f>
        <v>0</v>
      </c>
      <c r="U1372" s="560"/>
      <c r="V1372" s="615"/>
      <c r="W1372" s="615"/>
      <c r="X1372" s="608"/>
      <c r="Y1372" s="367"/>
      <c r="Z1372" s="367"/>
      <c r="AA1372" s="367"/>
      <c r="AB1372" s="367"/>
      <c r="AC1372" s="367" t="e">
        <f>VLOOKUP(Y1372,CONTROLES!$A$6:$Y$78,2,FALSE)</f>
        <v>#N/A</v>
      </c>
      <c r="AD1372" s="367"/>
      <c r="AE1372" s="367"/>
      <c r="AF1372" s="367"/>
      <c r="AG1372" s="367"/>
      <c r="AH1372" s="367"/>
      <c r="AI1372" s="367"/>
      <c r="AJ1372" s="367"/>
      <c r="AK1372" s="367"/>
      <c r="AL1372" s="367"/>
      <c r="AM1372" s="367"/>
      <c r="AN1372" s="367"/>
      <c r="AO1372" s="368" t="str">
        <f>IFERROR(VLOOKUP(Y1372,CONTROLES!$A$6:$Y$25,24,FALSE),"")</f>
        <v/>
      </c>
      <c r="AP1372" s="368" t="str">
        <f>IFERROR(VLOOKUP(Z1372,CONTROLES!$A$6:$Y$25,24,FALSE),"")</f>
        <v/>
      </c>
      <c r="AQ1372" s="368" t="str">
        <f>IFERROR(VLOOKUP(AA1372,CONTROLES!$A$6:$Y$25,24,FALSE),"")</f>
        <v/>
      </c>
      <c r="AR1372" s="368" t="str">
        <f>IFERROR(VLOOKUP(AB1372,CONTROLES!$A$6:$Y$25,24,FALSE),"")</f>
        <v/>
      </c>
      <c r="AS1372" s="367" t="str">
        <f>IFERROR(VLOOKUP(Y1372,CONTROLES!$A$6:$Y$25,5,FALSE),"")</f>
        <v/>
      </c>
      <c r="AT1372" s="367" t="str">
        <f>IFERROR(VLOOKUP(Z1372,CONTROLES!$A$6:$Y$25,5,FALSE),"")</f>
        <v/>
      </c>
      <c r="AU1372" s="367" t="str">
        <f>IFERROR(VLOOKUP(AA1372,CONTROLES!$A$6:$Y$25,5,FALSE),"")</f>
        <v/>
      </c>
      <c r="AV1372" s="367" t="str">
        <f>IFERROR(VLOOKUP(AB1372,CONTROLES!$A$6:$Y$25,5,FALSE),"")</f>
        <v/>
      </c>
      <c r="AW1372" s="369">
        <f t="shared" si="349"/>
        <v>0</v>
      </c>
      <c r="AX1372" s="369">
        <f t="shared" si="350"/>
        <v>0</v>
      </c>
      <c r="AY1372" s="610"/>
      <c r="AZ1372" s="611"/>
      <c r="BA1372" s="612"/>
      <c r="BB1372" s="613"/>
      <c r="BC1372" s="611"/>
      <c r="BD1372" s="621"/>
      <c r="BE1372" s="608"/>
      <c r="BF1372" s="625"/>
      <c r="BG1372" s="626"/>
      <c r="BH1372" s="626"/>
      <c r="BI1372" s="624"/>
      <c r="BJ1372" s="470"/>
      <c r="BK1372" s="470"/>
      <c r="BL1372" s="49"/>
    </row>
    <row r="1373" spans="1:64" ht="14.25" customHeight="1" x14ac:dyDescent="0.25">
      <c r="A1373" s="558"/>
      <c r="B1373" s="559"/>
      <c r="C1373" s="556"/>
      <c r="D1373" s="470"/>
      <c r="E1373" s="470"/>
      <c r="F1373" s="547"/>
      <c r="G1373" s="547"/>
      <c r="H1373" s="547"/>
      <c r="I1373" s="470"/>
      <c r="J1373" s="364"/>
      <c r="K1373" s="365"/>
      <c r="L1373" s="556"/>
      <c r="M1373" s="470"/>
      <c r="N1373" s="594"/>
      <c r="O1373" s="560"/>
      <c r="P1373" s="470"/>
      <c r="Q1373" s="560"/>
      <c r="R1373" s="470"/>
      <c r="S1373" s="366"/>
      <c r="T1373" s="366">
        <f>IFERROR(VLOOKUP($S1373,TABLAS!$A$10:$B$14,2,FALSE),0)</f>
        <v>0</v>
      </c>
      <c r="U1373" s="560"/>
      <c r="V1373" s="615"/>
      <c r="W1373" s="615"/>
      <c r="X1373" s="608"/>
      <c r="Y1373" s="367"/>
      <c r="Z1373" s="367"/>
      <c r="AA1373" s="367"/>
      <c r="AB1373" s="367"/>
      <c r="AC1373" s="367" t="e">
        <f>VLOOKUP(Y1373,CONTROLES!$A$6:$Y$78,2,FALSE)</f>
        <v>#N/A</v>
      </c>
      <c r="AD1373" s="367"/>
      <c r="AE1373" s="367"/>
      <c r="AF1373" s="367"/>
      <c r="AG1373" s="367"/>
      <c r="AH1373" s="367"/>
      <c r="AI1373" s="367"/>
      <c r="AJ1373" s="367"/>
      <c r="AK1373" s="367"/>
      <c r="AL1373" s="367"/>
      <c r="AM1373" s="367"/>
      <c r="AN1373" s="367"/>
      <c r="AO1373" s="368" t="str">
        <f>IFERROR(VLOOKUP(Y1373,CONTROLES!$A$6:$Y$25,24,FALSE),"")</f>
        <v/>
      </c>
      <c r="AP1373" s="368" t="str">
        <f>IFERROR(VLOOKUP(Z1373,CONTROLES!$A$6:$Y$25,24,FALSE),"")</f>
        <v/>
      </c>
      <c r="AQ1373" s="368" t="str">
        <f>IFERROR(VLOOKUP(AA1373,CONTROLES!$A$6:$Y$25,24,FALSE),"")</f>
        <v/>
      </c>
      <c r="AR1373" s="368" t="str">
        <f>IFERROR(VLOOKUP(AB1373,CONTROLES!$A$6:$Y$25,24,FALSE),"")</f>
        <v/>
      </c>
      <c r="AS1373" s="367" t="str">
        <f>IFERROR(VLOOKUP(Y1373,CONTROLES!$A$6:$Y$25,5,FALSE),"")</f>
        <v/>
      </c>
      <c r="AT1373" s="367" t="str">
        <f>IFERROR(VLOOKUP(Z1373,CONTROLES!$A$6:$Y$25,5,FALSE),"")</f>
        <v/>
      </c>
      <c r="AU1373" s="367" t="str">
        <f>IFERROR(VLOOKUP(AA1373,CONTROLES!$A$6:$Y$25,5,FALSE),"")</f>
        <v/>
      </c>
      <c r="AV1373" s="367" t="str">
        <f>IFERROR(VLOOKUP(AB1373,CONTROLES!$A$6:$Y$25,5,FALSE),"")</f>
        <v/>
      </c>
      <c r="AW1373" s="369">
        <f t="shared" si="349"/>
        <v>0</v>
      </c>
      <c r="AX1373" s="369">
        <f t="shared" si="350"/>
        <v>0</v>
      </c>
      <c r="AY1373" s="610"/>
      <c r="AZ1373" s="611"/>
      <c r="BA1373" s="612"/>
      <c r="BB1373" s="613"/>
      <c r="BC1373" s="611"/>
      <c r="BD1373" s="621"/>
      <c r="BE1373" s="608"/>
      <c r="BF1373" s="625"/>
      <c r="BG1373" s="626"/>
      <c r="BH1373" s="626"/>
      <c r="BI1373" s="624"/>
      <c r="BJ1373" s="470"/>
      <c r="BK1373" s="470"/>
      <c r="BL1373" s="49"/>
    </row>
    <row r="1374" spans="1:64" ht="14.25" customHeight="1" x14ac:dyDescent="0.25">
      <c r="A1374" s="558">
        <f>A1367+1</f>
        <v>195</v>
      </c>
      <c r="B1374" s="559" t="s">
        <v>1557</v>
      </c>
      <c r="C1374" s="556" t="s">
        <v>629</v>
      </c>
      <c r="D1374" s="470" t="s">
        <v>1558</v>
      </c>
      <c r="E1374" s="470" t="s">
        <v>1559</v>
      </c>
      <c r="F1374" s="547" t="s">
        <v>132</v>
      </c>
      <c r="G1374" s="547" t="s">
        <v>133</v>
      </c>
      <c r="H1374" s="547" t="s">
        <v>134</v>
      </c>
      <c r="I1374" s="470" t="s">
        <v>1560</v>
      </c>
      <c r="J1374" s="364">
        <v>1</v>
      </c>
      <c r="K1374" s="365" t="s">
        <v>1561</v>
      </c>
      <c r="L1374" s="556" t="s">
        <v>1513</v>
      </c>
      <c r="M1374" s="470" t="s">
        <v>370</v>
      </c>
      <c r="N1374" s="594" t="s">
        <v>371</v>
      </c>
      <c r="O1374" s="560" t="s">
        <v>372</v>
      </c>
      <c r="P1374" s="470" t="s">
        <v>1562</v>
      </c>
      <c r="Q1374" s="560" t="s">
        <v>1563</v>
      </c>
      <c r="R1374" s="470" t="s">
        <v>297</v>
      </c>
      <c r="S1374" s="366" t="s">
        <v>146</v>
      </c>
      <c r="T1374" s="366">
        <f>IFERROR(VLOOKUP($S1374,TABLAS!$A$10:$B$14,2,FALSE),0)</f>
        <v>3</v>
      </c>
      <c r="U1374" s="560" t="s">
        <v>145</v>
      </c>
      <c r="V1374" s="615">
        <f>IFERROR(VLOOKUP(U1374,TABLAS!$A$2:$B$6,2,FALSE),0)</f>
        <v>3</v>
      </c>
      <c r="W1374" s="615" t="str">
        <f t="shared" ref="W1374" si="357">MAX(T1374:T1380)&amp;V1374</f>
        <v>33</v>
      </c>
      <c r="X1374" s="608" t="str">
        <f t="shared" ref="X1374" si="358">IF(OR(W1374="11",W1374="12",W1374="21",W1374="22",W1374="31"),"BAJO",IF(OR(W1374="13",W1374="23",W1374="32",W1374="41"),"LEVE",IF(OR(W1374="14",W1374="15",W1374="24",W1374="33",W1374="43",W1374="42",W1374="52",W1374="51"),"MODERADO",IF(OR(W1374="25",W1374="34",W1374="35",W1374="44",W1374="45",W1374="53",W1374="54",W1374="55"),"IMPORTANTE"))))</f>
        <v>MODERADO</v>
      </c>
      <c r="Y1374" s="367">
        <v>34</v>
      </c>
      <c r="Z1374" s="367"/>
      <c r="AA1374" s="367"/>
      <c r="AB1374" s="367"/>
      <c r="AC1374" s="367" t="str">
        <f>VLOOKUP(Y1374,CONTROLES!$A$6:$Y$78,2,FALSE)</f>
        <v>Matriz de roles y perfiles</v>
      </c>
      <c r="AD1374" s="367"/>
      <c r="AE1374" s="367"/>
      <c r="AF1374" s="367"/>
      <c r="AG1374" s="367"/>
      <c r="AH1374" s="367"/>
      <c r="AI1374" s="367"/>
      <c r="AJ1374" s="367"/>
      <c r="AK1374" s="367"/>
      <c r="AL1374" s="367"/>
      <c r="AM1374" s="367"/>
      <c r="AN1374" s="367"/>
      <c r="AO1374" s="368" t="str">
        <f>IFERROR(VLOOKUP(Y1374,CONTROLES!$A$6:$Y$25,24,FALSE),"")</f>
        <v/>
      </c>
      <c r="AP1374" s="368" t="str">
        <f>IFERROR(VLOOKUP(Z1374,CONTROLES!$A$6:$Y$25,24,FALSE),"")</f>
        <v/>
      </c>
      <c r="AQ1374" s="368" t="str">
        <f>IFERROR(VLOOKUP(AA1374,CONTROLES!$A$6:$Y$25,24,FALSE),"")</f>
        <v/>
      </c>
      <c r="AR1374" s="368" t="str">
        <f>IFERROR(VLOOKUP(AB1374,CONTROLES!$A$6:$Y$25,24,FALSE),"")</f>
        <v/>
      </c>
      <c r="AS1374" s="367" t="str">
        <f>IFERROR(VLOOKUP(Y1374,CONTROLES!$A$6:$Y$25,5,FALSE),"")</f>
        <v/>
      </c>
      <c r="AT1374" s="367" t="str">
        <f>IFERROR(VLOOKUP(Z1374,CONTROLES!$A$6:$Y$25,5,FALSE),"")</f>
        <v/>
      </c>
      <c r="AU1374" s="367" t="str">
        <f>IFERROR(VLOOKUP(AA1374,CONTROLES!$A$6:$Y$25,5,FALSE),"")</f>
        <v/>
      </c>
      <c r="AV1374" s="367" t="str">
        <f>IFERROR(VLOOKUP(AB1374,CONTROLES!$A$6:$Y$25,5,FALSE),"")</f>
        <v/>
      </c>
      <c r="AW1374" s="369">
        <f t="shared" si="349"/>
        <v>0</v>
      </c>
      <c r="AX1374" s="369">
        <f t="shared" si="350"/>
        <v>0</v>
      </c>
      <c r="AY1374" s="610"/>
      <c r="AZ1374" s="611"/>
      <c r="BA1374" s="612"/>
      <c r="BB1374" s="613"/>
      <c r="BC1374" s="611"/>
      <c r="BD1374" s="621"/>
      <c r="BE1374" s="608"/>
      <c r="BF1374" s="625"/>
      <c r="BG1374" s="626"/>
      <c r="BH1374" s="626"/>
      <c r="BI1374" s="624"/>
      <c r="BJ1374" s="470"/>
      <c r="BK1374" s="470"/>
      <c r="BL1374" s="49"/>
    </row>
    <row r="1375" spans="1:64" ht="14.25" customHeight="1" x14ac:dyDescent="0.25">
      <c r="A1375" s="558"/>
      <c r="B1375" s="559"/>
      <c r="C1375" s="556"/>
      <c r="D1375" s="470"/>
      <c r="E1375" s="470"/>
      <c r="F1375" s="547"/>
      <c r="G1375" s="547"/>
      <c r="H1375" s="547"/>
      <c r="I1375" s="470"/>
      <c r="J1375" s="364">
        <v>2</v>
      </c>
      <c r="K1375" s="365" t="s">
        <v>1564</v>
      </c>
      <c r="L1375" s="556"/>
      <c r="M1375" s="470"/>
      <c r="N1375" s="594"/>
      <c r="O1375" s="560"/>
      <c r="P1375" s="470"/>
      <c r="Q1375" s="560"/>
      <c r="R1375" s="470"/>
      <c r="S1375" s="366" t="s">
        <v>155</v>
      </c>
      <c r="T1375" s="366">
        <f>IFERROR(VLOOKUP($S1375,TABLAS!$A$10:$B$14,2,FALSE),0)</f>
        <v>2</v>
      </c>
      <c r="U1375" s="560"/>
      <c r="V1375" s="615"/>
      <c r="W1375" s="615"/>
      <c r="X1375" s="608"/>
      <c r="Y1375" s="367">
        <v>169</v>
      </c>
      <c r="Z1375" s="367"/>
      <c r="AA1375" s="367"/>
      <c r="AB1375" s="367"/>
      <c r="AC1375" s="367" t="e">
        <f>VLOOKUP(Y1375,CONTROLES!$A$6:$Y$78,2,FALSE)</f>
        <v>#N/A</v>
      </c>
      <c r="AD1375" s="367"/>
      <c r="AE1375" s="367"/>
      <c r="AF1375" s="367"/>
      <c r="AG1375" s="367"/>
      <c r="AH1375" s="367"/>
      <c r="AI1375" s="367"/>
      <c r="AJ1375" s="367"/>
      <c r="AK1375" s="367"/>
      <c r="AL1375" s="367"/>
      <c r="AM1375" s="367"/>
      <c r="AN1375" s="367"/>
      <c r="AO1375" s="368" t="str">
        <f>IFERROR(VLOOKUP(Y1375,CONTROLES!$A$6:$Y$25,24,FALSE),"")</f>
        <v/>
      </c>
      <c r="AP1375" s="368" t="str">
        <f>IFERROR(VLOOKUP(Z1375,CONTROLES!$A$6:$Y$25,24,FALSE),"")</f>
        <v/>
      </c>
      <c r="AQ1375" s="368" t="str">
        <f>IFERROR(VLOOKUP(AA1375,CONTROLES!$A$6:$Y$25,24,FALSE),"")</f>
        <v/>
      </c>
      <c r="AR1375" s="368" t="str">
        <f>IFERROR(VLOOKUP(AB1375,CONTROLES!$A$6:$Y$25,24,FALSE),"")</f>
        <v/>
      </c>
      <c r="AS1375" s="367" t="str">
        <f>IFERROR(VLOOKUP(Y1375,CONTROLES!$A$6:$Y$25,5,FALSE),"")</f>
        <v/>
      </c>
      <c r="AT1375" s="367" t="str">
        <f>IFERROR(VLOOKUP(Z1375,CONTROLES!$A$6:$Y$25,5,FALSE),"")</f>
        <v/>
      </c>
      <c r="AU1375" s="367" t="str">
        <f>IFERROR(VLOOKUP(AA1375,CONTROLES!$A$6:$Y$25,5,FALSE),"")</f>
        <v/>
      </c>
      <c r="AV1375" s="367" t="str">
        <f>IFERROR(VLOOKUP(AB1375,CONTROLES!$A$6:$Y$25,5,FALSE),"")</f>
        <v/>
      </c>
      <c r="AW1375" s="369">
        <f t="shared" si="349"/>
        <v>0</v>
      </c>
      <c r="AX1375" s="369">
        <f t="shared" si="350"/>
        <v>0</v>
      </c>
      <c r="AY1375" s="610"/>
      <c r="AZ1375" s="611"/>
      <c r="BA1375" s="612"/>
      <c r="BB1375" s="613"/>
      <c r="BC1375" s="611"/>
      <c r="BD1375" s="621"/>
      <c r="BE1375" s="608"/>
      <c r="BF1375" s="625"/>
      <c r="BG1375" s="626"/>
      <c r="BH1375" s="626"/>
      <c r="BI1375" s="624"/>
      <c r="BJ1375" s="470"/>
      <c r="BK1375" s="470"/>
      <c r="BL1375" s="49"/>
    </row>
    <row r="1376" spans="1:64" ht="14.25" customHeight="1" x14ac:dyDescent="0.25">
      <c r="A1376" s="558"/>
      <c r="B1376" s="559"/>
      <c r="C1376" s="556"/>
      <c r="D1376" s="470"/>
      <c r="E1376" s="470"/>
      <c r="F1376" s="547"/>
      <c r="G1376" s="547"/>
      <c r="H1376" s="547"/>
      <c r="I1376" s="470"/>
      <c r="J1376" s="364">
        <v>3</v>
      </c>
      <c r="K1376" s="365" t="s">
        <v>1565</v>
      </c>
      <c r="L1376" s="556"/>
      <c r="M1376" s="470"/>
      <c r="N1376" s="594"/>
      <c r="O1376" s="560"/>
      <c r="P1376" s="470"/>
      <c r="Q1376" s="560"/>
      <c r="R1376" s="470"/>
      <c r="S1376" s="366" t="s">
        <v>155</v>
      </c>
      <c r="T1376" s="366">
        <f>IFERROR(VLOOKUP($S1376,TABLAS!$A$10:$B$14,2,FALSE),0)</f>
        <v>2</v>
      </c>
      <c r="U1376" s="560"/>
      <c r="V1376" s="615"/>
      <c r="W1376" s="615"/>
      <c r="X1376" s="608"/>
      <c r="Y1376" s="367">
        <v>169</v>
      </c>
      <c r="Z1376" s="367"/>
      <c r="AA1376" s="367"/>
      <c r="AB1376" s="367"/>
      <c r="AC1376" s="367" t="e">
        <f>VLOOKUP(Y1376,CONTROLES!$A$6:$Y$78,2,FALSE)</f>
        <v>#N/A</v>
      </c>
      <c r="AD1376" s="367"/>
      <c r="AE1376" s="367"/>
      <c r="AF1376" s="367"/>
      <c r="AG1376" s="367"/>
      <c r="AH1376" s="367"/>
      <c r="AI1376" s="367"/>
      <c r="AJ1376" s="367"/>
      <c r="AK1376" s="367"/>
      <c r="AL1376" s="367"/>
      <c r="AM1376" s="367"/>
      <c r="AN1376" s="367"/>
      <c r="AO1376" s="368" t="str">
        <f>IFERROR(VLOOKUP(Y1376,CONTROLES!$A$6:$Y$25,24,FALSE),"")</f>
        <v/>
      </c>
      <c r="AP1376" s="368" t="str">
        <f>IFERROR(VLOOKUP(Z1376,CONTROLES!$A$6:$Y$25,24,FALSE),"")</f>
        <v/>
      </c>
      <c r="AQ1376" s="368" t="str">
        <f>IFERROR(VLOOKUP(AA1376,CONTROLES!$A$6:$Y$25,24,FALSE),"")</f>
        <v/>
      </c>
      <c r="AR1376" s="368" t="str">
        <f>IFERROR(VLOOKUP(AB1376,CONTROLES!$A$6:$Y$25,24,FALSE),"")</f>
        <v/>
      </c>
      <c r="AS1376" s="367" t="str">
        <f>IFERROR(VLOOKUP(Y1376,CONTROLES!$A$6:$Y$25,5,FALSE),"")</f>
        <v/>
      </c>
      <c r="AT1376" s="367" t="str">
        <f>IFERROR(VLOOKUP(Z1376,CONTROLES!$A$6:$Y$25,5,FALSE),"")</f>
        <v/>
      </c>
      <c r="AU1376" s="367" t="str">
        <f>IFERROR(VLOOKUP(AA1376,CONTROLES!$A$6:$Y$25,5,FALSE),"")</f>
        <v/>
      </c>
      <c r="AV1376" s="367" t="str">
        <f>IFERROR(VLOOKUP(AB1376,CONTROLES!$A$6:$Y$25,5,FALSE),"")</f>
        <v/>
      </c>
      <c r="AW1376" s="369">
        <f t="shared" si="349"/>
        <v>0</v>
      </c>
      <c r="AX1376" s="369">
        <f t="shared" si="350"/>
        <v>0</v>
      </c>
      <c r="AY1376" s="610"/>
      <c r="AZ1376" s="611"/>
      <c r="BA1376" s="612"/>
      <c r="BB1376" s="613"/>
      <c r="BC1376" s="611"/>
      <c r="BD1376" s="621"/>
      <c r="BE1376" s="608"/>
      <c r="BF1376" s="625"/>
      <c r="BG1376" s="626"/>
      <c r="BH1376" s="626"/>
      <c r="BI1376" s="624"/>
      <c r="BJ1376" s="470"/>
      <c r="BK1376" s="470"/>
      <c r="BL1376" s="49"/>
    </row>
    <row r="1377" spans="1:64" ht="14.25" customHeight="1" x14ac:dyDescent="0.25">
      <c r="A1377" s="558"/>
      <c r="B1377" s="559"/>
      <c r="C1377" s="556"/>
      <c r="D1377" s="470"/>
      <c r="E1377" s="470"/>
      <c r="F1377" s="547"/>
      <c r="G1377" s="547"/>
      <c r="H1377" s="547"/>
      <c r="I1377" s="470"/>
      <c r="J1377" s="364"/>
      <c r="K1377" s="365"/>
      <c r="L1377" s="556"/>
      <c r="M1377" s="470"/>
      <c r="N1377" s="594"/>
      <c r="O1377" s="560"/>
      <c r="P1377" s="470"/>
      <c r="Q1377" s="560"/>
      <c r="R1377" s="470"/>
      <c r="S1377" s="366"/>
      <c r="T1377" s="366">
        <f>IFERROR(VLOOKUP($S1377,TABLAS!$A$10:$B$14,2,FALSE),0)</f>
        <v>0</v>
      </c>
      <c r="U1377" s="560"/>
      <c r="V1377" s="615"/>
      <c r="W1377" s="615"/>
      <c r="X1377" s="608"/>
      <c r="Y1377" s="367"/>
      <c r="Z1377" s="367"/>
      <c r="AA1377" s="367"/>
      <c r="AB1377" s="367"/>
      <c r="AC1377" s="367" t="e">
        <f>VLOOKUP(Y1377,CONTROLES!$A$6:$Y$78,2,FALSE)</f>
        <v>#N/A</v>
      </c>
      <c r="AD1377" s="367"/>
      <c r="AE1377" s="367"/>
      <c r="AF1377" s="367"/>
      <c r="AG1377" s="367"/>
      <c r="AH1377" s="367"/>
      <c r="AI1377" s="367"/>
      <c r="AJ1377" s="367"/>
      <c r="AK1377" s="367"/>
      <c r="AL1377" s="367"/>
      <c r="AM1377" s="367"/>
      <c r="AN1377" s="367"/>
      <c r="AO1377" s="368" t="str">
        <f>IFERROR(VLOOKUP(Y1377,CONTROLES!$A$6:$Y$25,24,FALSE),"")</f>
        <v/>
      </c>
      <c r="AP1377" s="368" t="str">
        <f>IFERROR(VLOOKUP(Z1377,CONTROLES!$A$6:$Y$25,24,FALSE),"")</f>
        <v/>
      </c>
      <c r="AQ1377" s="368" t="str">
        <f>IFERROR(VLOOKUP(AA1377,CONTROLES!$A$6:$Y$25,24,FALSE),"")</f>
        <v/>
      </c>
      <c r="AR1377" s="368" t="str">
        <f>IFERROR(VLOOKUP(AB1377,CONTROLES!$A$6:$Y$25,24,FALSE),"")</f>
        <v/>
      </c>
      <c r="AS1377" s="367" t="str">
        <f>IFERROR(VLOOKUP(Y1377,CONTROLES!$A$6:$Y$25,5,FALSE),"")</f>
        <v/>
      </c>
      <c r="AT1377" s="367" t="str">
        <f>IFERROR(VLOOKUP(Z1377,CONTROLES!$A$6:$Y$25,5,FALSE),"")</f>
        <v/>
      </c>
      <c r="AU1377" s="367" t="str">
        <f>IFERROR(VLOOKUP(AA1377,CONTROLES!$A$6:$Y$25,5,FALSE),"")</f>
        <v/>
      </c>
      <c r="AV1377" s="367" t="str">
        <f>IFERROR(VLOOKUP(AB1377,CONTROLES!$A$6:$Y$25,5,FALSE),"")</f>
        <v/>
      </c>
      <c r="AW1377" s="369">
        <f t="shared" si="349"/>
        <v>0</v>
      </c>
      <c r="AX1377" s="369">
        <f t="shared" si="350"/>
        <v>0</v>
      </c>
      <c r="AY1377" s="610"/>
      <c r="AZ1377" s="611"/>
      <c r="BA1377" s="612"/>
      <c r="BB1377" s="613"/>
      <c r="BC1377" s="611"/>
      <c r="BD1377" s="621"/>
      <c r="BE1377" s="608"/>
      <c r="BF1377" s="625"/>
      <c r="BG1377" s="626"/>
      <c r="BH1377" s="626"/>
      <c r="BI1377" s="624"/>
      <c r="BJ1377" s="470"/>
      <c r="BK1377" s="470"/>
      <c r="BL1377" s="49"/>
    </row>
    <row r="1378" spans="1:64" ht="14.25" customHeight="1" x14ac:dyDescent="0.25">
      <c r="A1378" s="558"/>
      <c r="B1378" s="559"/>
      <c r="C1378" s="556"/>
      <c r="D1378" s="470"/>
      <c r="E1378" s="470"/>
      <c r="F1378" s="547"/>
      <c r="G1378" s="547"/>
      <c r="H1378" s="547"/>
      <c r="I1378" s="470"/>
      <c r="J1378" s="364"/>
      <c r="K1378" s="365"/>
      <c r="L1378" s="556"/>
      <c r="M1378" s="470"/>
      <c r="N1378" s="594"/>
      <c r="O1378" s="560"/>
      <c r="P1378" s="470"/>
      <c r="Q1378" s="560"/>
      <c r="R1378" s="470"/>
      <c r="S1378" s="366"/>
      <c r="T1378" s="366">
        <f>IFERROR(VLOOKUP($S1378,TABLAS!$A$10:$B$14,2,FALSE),0)</f>
        <v>0</v>
      </c>
      <c r="U1378" s="560"/>
      <c r="V1378" s="615"/>
      <c r="W1378" s="615"/>
      <c r="X1378" s="608"/>
      <c r="Y1378" s="367"/>
      <c r="Z1378" s="367"/>
      <c r="AA1378" s="367"/>
      <c r="AB1378" s="367"/>
      <c r="AC1378" s="367" t="e">
        <f>VLOOKUP(Y1378,CONTROLES!$A$6:$Y$78,2,FALSE)</f>
        <v>#N/A</v>
      </c>
      <c r="AD1378" s="367"/>
      <c r="AE1378" s="367"/>
      <c r="AF1378" s="367"/>
      <c r="AG1378" s="367"/>
      <c r="AH1378" s="367"/>
      <c r="AI1378" s="367"/>
      <c r="AJ1378" s="367"/>
      <c r="AK1378" s="367"/>
      <c r="AL1378" s="367"/>
      <c r="AM1378" s="367"/>
      <c r="AN1378" s="367"/>
      <c r="AO1378" s="368" t="str">
        <f>IFERROR(VLOOKUP(Y1378,CONTROLES!$A$6:$Y$25,24,FALSE),"")</f>
        <v/>
      </c>
      <c r="AP1378" s="368" t="str">
        <f>IFERROR(VLOOKUP(Z1378,CONTROLES!$A$6:$Y$25,24,FALSE),"")</f>
        <v/>
      </c>
      <c r="AQ1378" s="368" t="str">
        <f>IFERROR(VLOOKUP(AA1378,CONTROLES!$A$6:$Y$25,24,FALSE),"")</f>
        <v/>
      </c>
      <c r="AR1378" s="368" t="str">
        <f>IFERROR(VLOOKUP(AB1378,CONTROLES!$A$6:$Y$25,24,FALSE),"")</f>
        <v/>
      </c>
      <c r="AS1378" s="367" t="str">
        <f>IFERROR(VLOOKUP(Y1378,CONTROLES!$A$6:$Y$25,5,FALSE),"")</f>
        <v/>
      </c>
      <c r="AT1378" s="367" t="str">
        <f>IFERROR(VLOOKUP(Z1378,CONTROLES!$A$6:$Y$25,5,FALSE),"")</f>
        <v/>
      </c>
      <c r="AU1378" s="367" t="str">
        <f>IFERROR(VLOOKUP(AA1378,CONTROLES!$A$6:$Y$25,5,FALSE),"")</f>
        <v/>
      </c>
      <c r="AV1378" s="367" t="str">
        <f>IFERROR(VLOOKUP(AB1378,CONTROLES!$A$6:$Y$25,5,FALSE),"")</f>
        <v/>
      </c>
      <c r="AW1378" s="369">
        <f t="shared" si="349"/>
        <v>0</v>
      </c>
      <c r="AX1378" s="369">
        <f t="shared" si="350"/>
        <v>0</v>
      </c>
      <c r="AY1378" s="610"/>
      <c r="AZ1378" s="611"/>
      <c r="BA1378" s="612"/>
      <c r="BB1378" s="613"/>
      <c r="BC1378" s="611"/>
      <c r="BD1378" s="621"/>
      <c r="BE1378" s="608"/>
      <c r="BF1378" s="625"/>
      <c r="BG1378" s="626"/>
      <c r="BH1378" s="626"/>
      <c r="BI1378" s="624"/>
      <c r="BJ1378" s="470"/>
      <c r="BK1378" s="470"/>
      <c r="BL1378" s="49"/>
    </row>
    <row r="1379" spans="1:64" ht="14.25" customHeight="1" x14ac:dyDescent="0.25">
      <c r="A1379" s="558"/>
      <c r="B1379" s="559"/>
      <c r="C1379" s="556"/>
      <c r="D1379" s="470"/>
      <c r="E1379" s="470"/>
      <c r="F1379" s="547"/>
      <c r="G1379" s="547"/>
      <c r="H1379" s="547"/>
      <c r="I1379" s="470"/>
      <c r="J1379" s="364"/>
      <c r="K1379" s="365"/>
      <c r="L1379" s="556"/>
      <c r="M1379" s="470"/>
      <c r="N1379" s="594"/>
      <c r="O1379" s="560"/>
      <c r="P1379" s="470"/>
      <c r="Q1379" s="560"/>
      <c r="R1379" s="470"/>
      <c r="S1379" s="366"/>
      <c r="T1379" s="366">
        <f>IFERROR(VLOOKUP($S1379,TABLAS!$A$10:$B$14,2,FALSE),0)</f>
        <v>0</v>
      </c>
      <c r="U1379" s="560"/>
      <c r="V1379" s="615"/>
      <c r="W1379" s="615"/>
      <c r="X1379" s="608"/>
      <c r="Y1379" s="367"/>
      <c r="Z1379" s="367"/>
      <c r="AA1379" s="367"/>
      <c r="AB1379" s="367"/>
      <c r="AC1379" s="367" t="e">
        <f>VLOOKUP(Y1379,CONTROLES!$A$6:$Y$78,2,FALSE)</f>
        <v>#N/A</v>
      </c>
      <c r="AD1379" s="367"/>
      <c r="AE1379" s="367"/>
      <c r="AF1379" s="367"/>
      <c r="AG1379" s="367"/>
      <c r="AH1379" s="367"/>
      <c r="AI1379" s="367"/>
      <c r="AJ1379" s="367"/>
      <c r="AK1379" s="367"/>
      <c r="AL1379" s="367"/>
      <c r="AM1379" s="367"/>
      <c r="AN1379" s="367"/>
      <c r="AO1379" s="368" t="str">
        <f>IFERROR(VLOOKUP(Y1379,CONTROLES!$A$6:$Y$25,24,FALSE),"")</f>
        <v/>
      </c>
      <c r="AP1379" s="368" t="str">
        <f>IFERROR(VLOOKUP(Z1379,CONTROLES!$A$6:$Y$25,24,FALSE),"")</f>
        <v/>
      </c>
      <c r="AQ1379" s="368" t="str">
        <f>IFERROR(VLOOKUP(AA1379,CONTROLES!$A$6:$Y$25,24,FALSE),"")</f>
        <v/>
      </c>
      <c r="AR1379" s="368" t="str">
        <f>IFERROR(VLOOKUP(AB1379,CONTROLES!$A$6:$Y$25,24,FALSE),"")</f>
        <v/>
      </c>
      <c r="AS1379" s="367" t="str">
        <f>IFERROR(VLOOKUP(Y1379,CONTROLES!$A$6:$Y$25,5,FALSE),"")</f>
        <v/>
      </c>
      <c r="AT1379" s="367" t="str">
        <f>IFERROR(VLOOKUP(Z1379,CONTROLES!$A$6:$Y$25,5,FALSE),"")</f>
        <v/>
      </c>
      <c r="AU1379" s="367" t="str">
        <f>IFERROR(VLOOKUP(AA1379,CONTROLES!$A$6:$Y$25,5,FALSE),"")</f>
        <v/>
      </c>
      <c r="AV1379" s="367" t="str">
        <f>IFERROR(VLOOKUP(AB1379,CONTROLES!$A$6:$Y$25,5,FALSE),"")</f>
        <v/>
      </c>
      <c r="AW1379" s="369">
        <f t="shared" si="349"/>
        <v>0</v>
      </c>
      <c r="AX1379" s="369">
        <f t="shared" si="350"/>
        <v>0</v>
      </c>
      <c r="AY1379" s="610"/>
      <c r="AZ1379" s="611"/>
      <c r="BA1379" s="612"/>
      <c r="BB1379" s="613"/>
      <c r="BC1379" s="611"/>
      <c r="BD1379" s="621"/>
      <c r="BE1379" s="608"/>
      <c r="BF1379" s="625"/>
      <c r="BG1379" s="626"/>
      <c r="BH1379" s="626"/>
      <c r="BI1379" s="624"/>
      <c r="BJ1379" s="470"/>
      <c r="BK1379" s="470"/>
      <c r="BL1379" s="49"/>
    </row>
    <row r="1380" spans="1:64" ht="14.25" customHeight="1" x14ac:dyDescent="0.25">
      <c r="A1380" s="558"/>
      <c r="B1380" s="559"/>
      <c r="C1380" s="556"/>
      <c r="D1380" s="470"/>
      <c r="E1380" s="470"/>
      <c r="F1380" s="547"/>
      <c r="G1380" s="547"/>
      <c r="H1380" s="547"/>
      <c r="I1380" s="470"/>
      <c r="J1380" s="364"/>
      <c r="K1380" s="365"/>
      <c r="L1380" s="556"/>
      <c r="M1380" s="470"/>
      <c r="N1380" s="594"/>
      <c r="O1380" s="560"/>
      <c r="P1380" s="470"/>
      <c r="Q1380" s="560"/>
      <c r="R1380" s="470"/>
      <c r="S1380" s="366"/>
      <c r="T1380" s="366">
        <f>IFERROR(VLOOKUP($S1380,TABLAS!$A$10:$B$14,2,FALSE),0)</f>
        <v>0</v>
      </c>
      <c r="U1380" s="560"/>
      <c r="V1380" s="615"/>
      <c r="W1380" s="615"/>
      <c r="X1380" s="608"/>
      <c r="Y1380" s="367"/>
      <c r="Z1380" s="367"/>
      <c r="AA1380" s="367"/>
      <c r="AB1380" s="367"/>
      <c r="AC1380" s="367" t="e">
        <f>VLOOKUP(Y1380,CONTROLES!$A$6:$Y$78,2,FALSE)</f>
        <v>#N/A</v>
      </c>
      <c r="AD1380" s="367"/>
      <c r="AE1380" s="367"/>
      <c r="AF1380" s="367"/>
      <c r="AG1380" s="367"/>
      <c r="AH1380" s="367"/>
      <c r="AI1380" s="367"/>
      <c r="AJ1380" s="367"/>
      <c r="AK1380" s="367"/>
      <c r="AL1380" s="367"/>
      <c r="AM1380" s="367"/>
      <c r="AN1380" s="367"/>
      <c r="AO1380" s="368" t="str">
        <f>IFERROR(VLOOKUP(Y1380,CONTROLES!$A$6:$Y$25,24,FALSE),"")</f>
        <v/>
      </c>
      <c r="AP1380" s="368" t="str">
        <f>IFERROR(VLOOKUP(Z1380,CONTROLES!$A$6:$Y$25,24,FALSE),"")</f>
        <v/>
      </c>
      <c r="AQ1380" s="368" t="str">
        <f>IFERROR(VLOOKUP(AA1380,CONTROLES!$A$6:$Y$25,24,FALSE),"")</f>
        <v/>
      </c>
      <c r="AR1380" s="368" t="str">
        <f>IFERROR(VLOOKUP(AB1380,CONTROLES!$A$6:$Y$25,24,FALSE),"")</f>
        <v/>
      </c>
      <c r="AS1380" s="367" t="str">
        <f>IFERROR(VLOOKUP(Y1380,CONTROLES!$A$6:$Y$25,5,FALSE),"")</f>
        <v/>
      </c>
      <c r="AT1380" s="367" t="str">
        <f>IFERROR(VLOOKUP(Z1380,CONTROLES!$A$6:$Y$25,5,FALSE),"")</f>
        <v/>
      </c>
      <c r="AU1380" s="367" t="str">
        <f>IFERROR(VLOOKUP(AA1380,CONTROLES!$A$6:$Y$25,5,FALSE),"")</f>
        <v/>
      </c>
      <c r="AV1380" s="367" t="str">
        <f>IFERROR(VLOOKUP(AB1380,CONTROLES!$A$6:$Y$25,5,FALSE),"")</f>
        <v/>
      </c>
      <c r="AW1380" s="369">
        <f t="shared" si="349"/>
        <v>0</v>
      </c>
      <c r="AX1380" s="369">
        <f t="shared" si="350"/>
        <v>0</v>
      </c>
      <c r="AY1380" s="610"/>
      <c r="AZ1380" s="611"/>
      <c r="BA1380" s="612"/>
      <c r="BB1380" s="613"/>
      <c r="BC1380" s="611"/>
      <c r="BD1380" s="621"/>
      <c r="BE1380" s="608"/>
      <c r="BF1380" s="625"/>
      <c r="BG1380" s="626"/>
      <c r="BH1380" s="626"/>
      <c r="BI1380" s="624"/>
      <c r="BJ1380" s="470"/>
      <c r="BK1380" s="470"/>
      <c r="BL1380" s="49"/>
    </row>
    <row r="1381" spans="1:64" ht="14.25" customHeight="1" x14ac:dyDescent="0.25">
      <c r="A1381" s="558">
        <f>A1374+1</f>
        <v>196</v>
      </c>
      <c r="B1381" s="559" t="s">
        <v>1566</v>
      </c>
      <c r="C1381" s="556" t="s">
        <v>629</v>
      </c>
      <c r="D1381" s="470" t="s">
        <v>1567</v>
      </c>
      <c r="E1381" s="470" t="s">
        <v>1568</v>
      </c>
      <c r="F1381" s="547" t="s">
        <v>132</v>
      </c>
      <c r="G1381" s="547" t="s">
        <v>133</v>
      </c>
      <c r="H1381" s="547" t="s">
        <v>134</v>
      </c>
      <c r="I1381" s="470" t="s">
        <v>1569</v>
      </c>
      <c r="J1381" s="364">
        <v>1</v>
      </c>
      <c r="K1381" s="365" t="s">
        <v>1570</v>
      </c>
      <c r="L1381" s="556" t="s">
        <v>1513</v>
      </c>
      <c r="M1381" s="470" t="s">
        <v>160</v>
      </c>
      <c r="N1381" s="594" t="s">
        <v>226</v>
      </c>
      <c r="O1381" s="560" t="s">
        <v>313</v>
      </c>
      <c r="P1381" s="470" t="s">
        <v>652</v>
      </c>
      <c r="Q1381" s="560" t="s">
        <v>1571</v>
      </c>
      <c r="R1381" s="470" t="s">
        <v>297</v>
      </c>
      <c r="S1381" s="366" t="s">
        <v>155</v>
      </c>
      <c r="T1381" s="366">
        <f>IFERROR(VLOOKUP($S1381,TABLAS!$A$10:$B$14,2,FALSE),0)</f>
        <v>2</v>
      </c>
      <c r="U1381" s="560" t="s">
        <v>145</v>
      </c>
      <c r="V1381" s="615">
        <f>IFERROR(VLOOKUP(U1381,TABLAS!$A$2:$B$6,2,FALSE),0)</f>
        <v>3</v>
      </c>
      <c r="W1381" s="615" t="str">
        <f t="shared" ref="W1381" si="359">MAX(T1381:T1387)&amp;V1381</f>
        <v>33</v>
      </c>
      <c r="X1381" s="608" t="str">
        <f t="shared" ref="X1381" si="360">IF(OR(W1381="11",W1381="12",W1381="21",W1381="22",W1381="31"),"BAJO",IF(OR(W1381="13",W1381="23",W1381="32",W1381="41"),"LEVE",IF(OR(W1381="14",W1381="15",W1381="24",W1381="33",W1381="43",W1381="42",W1381="52",W1381="51"),"MODERADO",IF(OR(W1381="25",W1381="34",W1381="35",W1381="44",W1381="45",W1381="53",W1381="54",W1381="55"),"IMPORTANTE"))))</f>
        <v>MODERADO</v>
      </c>
      <c r="Y1381" s="367">
        <v>192</v>
      </c>
      <c r="Z1381" s="367"/>
      <c r="AA1381" s="367"/>
      <c r="AB1381" s="367"/>
      <c r="AC1381" s="367" t="e">
        <f>VLOOKUP(Y1381,CONTROLES!$A$6:$Y$78,2,FALSE)</f>
        <v>#N/A</v>
      </c>
      <c r="AD1381" s="367"/>
      <c r="AE1381" s="367"/>
      <c r="AF1381" s="367"/>
      <c r="AG1381" s="367"/>
      <c r="AH1381" s="367"/>
      <c r="AI1381" s="367"/>
      <c r="AJ1381" s="367"/>
      <c r="AK1381" s="367"/>
      <c r="AL1381" s="367"/>
      <c r="AM1381" s="367"/>
      <c r="AN1381" s="367"/>
      <c r="AO1381" s="368" t="str">
        <f>IFERROR(VLOOKUP(Y1381,CONTROLES!$A$6:$Y$25,24,FALSE),"")</f>
        <v/>
      </c>
      <c r="AP1381" s="368" t="str">
        <f>IFERROR(VLOOKUP(Z1381,CONTROLES!$A$6:$Y$25,24,FALSE),"")</f>
        <v/>
      </c>
      <c r="AQ1381" s="368" t="str">
        <f>IFERROR(VLOOKUP(AA1381,CONTROLES!$A$6:$Y$25,24,FALSE),"")</f>
        <v/>
      </c>
      <c r="AR1381" s="368" t="str">
        <f>IFERROR(VLOOKUP(AB1381,CONTROLES!$A$6:$Y$25,24,FALSE),"")</f>
        <v/>
      </c>
      <c r="AS1381" s="367" t="str">
        <f>IFERROR(VLOOKUP(Y1381,CONTROLES!$A$6:$Y$25,5,FALSE),"")</f>
        <v/>
      </c>
      <c r="AT1381" s="367" t="str">
        <f>IFERROR(VLOOKUP(Z1381,CONTROLES!$A$6:$Y$25,5,FALSE),"")</f>
        <v/>
      </c>
      <c r="AU1381" s="367" t="str">
        <f>IFERROR(VLOOKUP(AA1381,CONTROLES!$A$6:$Y$25,5,FALSE),"")</f>
        <v/>
      </c>
      <c r="AV1381" s="367" t="str">
        <f>IFERROR(VLOOKUP(AB1381,CONTROLES!$A$6:$Y$25,5,FALSE),"")</f>
        <v/>
      </c>
      <c r="AW1381" s="369">
        <f t="shared" si="349"/>
        <v>0</v>
      </c>
      <c r="AX1381" s="369">
        <f t="shared" si="350"/>
        <v>0</v>
      </c>
      <c r="AY1381" s="610"/>
      <c r="AZ1381" s="611"/>
      <c r="BA1381" s="612"/>
      <c r="BB1381" s="613"/>
      <c r="BC1381" s="611"/>
      <c r="BD1381" s="621"/>
      <c r="BE1381" s="608"/>
      <c r="BF1381" s="625"/>
      <c r="BG1381" s="626"/>
      <c r="BH1381" s="626"/>
      <c r="BI1381" s="624"/>
      <c r="BJ1381" s="470"/>
      <c r="BK1381" s="470"/>
      <c r="BL1381" s="49"/>
    </row>
    <row r="1382" spans="1:64" ht="14.25" customHeight="1" x14ac:dyDescent="0.25">
      <c r="A1382" s="558"/>
      <c r="B1382" s="559"/>
      <c r="C1382" s="556"/>
      <c r="D1382" s="470"/>
      <c r="E1382" s="470"/>
      <c r="F1382" s="547"/>
      <c r="G1382" s="547"/>
      <c r="H1382" s="547"/>
      <c r="I1382" s="470"/>
      <c r="J1382" s="364">
        <v>2</v>
      </c>
      <c r="K1382" s="365" t="s">
        <v>1572</v>
      </c>
      <c r="L1382" s="556"/>
      <c r="M1382" s="470"/>
      <c r="N1382" s="594"/>
      <c r="O1382" s="560"/>
      <c r="P1382" s="470"/>
      <c r="Q1382" s="560"/>
      <c r="R1382" s="470"/>
      <c r="S1382" s="366" t="s">
        <v>155</v>
      </c>
      <c r="T1382" s="366">
        <f>IFERROR(VLOOKUP($S1382,TABLAS!$A$10:$B$14,2,FALSE),0)</f>
        <v>2</v>
      </c>
      <c r="U1382" s="560"/>
      <c r="V1382" s="615"/>
      <c r="W1382" s="615"/>
      <c r="X1382" s="608"/>
      <c r="Y1382" s="367">
        <v>193</v>
      </c>
      <c r="Z1382" s="367">
        <v>3</v>
      </c>
      <c r="AA1382" s="367"/>
      <c r="AB1382" s="367"/>
      <c r="AC1382" s="367" t="e">
        <f>VLOOKUP(Y1382,CONTROLES!$A$6:$Y$78,2,FALSE)</f>
        <v>#N/A</v>
      </c>
      <c r="AD1382" s="367"/>
      <c r="AE1382" s="367"/>
      <c r="AF1382" s="367"/>
      <c r="AG1382" s="367"/>
      <c r="AH1382" s="367"/>
      <c r="AI1382" s="367"/>
      <c r="AJ1382" s="367"/>
      <c r="AK1382" s="367"/>
      <c r="AL1382" s="367"/>
      <c r="AM1382" s="367"/>
      <c r="AN1382" s="367"/>
      <c r="AO1382" s="368" t="str">
        <f>IFERROR(VLOOKUP(Y1382,CONTROLES!$A$6:$Y$25,24,FALSE),"")</f>
        <v/>
      </c>
      <c r="AP1382" s="368">
        <f>IFERROR(VLOOKUP(Z1382,CONTROLES!$A$6:$Y$25,24,FALSE),"")</f>
        <v>0.78</v>
      </c>
      <c r="AQ1382" s="368" t="str">
        <f>IFERROR(VLOOKUP(AA1382,CONTROLES!$A$6:$Y$25,24,FALSE),"")</f>
        <v/>
      </c>
      <c r="AR1382" s="368" t="str">
        <f>IFERROR(VLOOKUP(AB1382,CONTROLES!$A$6:$Y$25,24,FALSE),"")</f>
        <v/>
      </c>
      <c r="AS1382" s="367" t="str">
        <f>IFERROR(VLOOKUP(Y1382,CONTROLES!$A$6:$Y$25,5,FALSE),"")</f>
        <v/>
      </c>
      <c r="AT1382" s="367" t="str">
        <f>IFERROR(VLOOKUP(Z1382,CONTROLES!$A$6:$Y$25,5,FALSE),"")</f>
        <v>Probabilidad</v>
      </c>
      <c r="AU1382" s="367" t="str">
        <f>IFERROR(VLOOKUP(AA1382,CONTROLES!$A$6:$Y$25,5,FALSE),"")</f>
        <v/>
      </c>
      <c r="AV1382" s="367" t="str">
        <f>IFERROR(VLOOKUP(AB1382,CONTROLES!$A$6:$Y$25,5,FALSE),"")</f>
        <v/>
      </c>
      <c r="AW1382" s="369">
        <f t="shared" si="349"/>
        <v>0.78</v>
      </c>
      <c r="AX1382" s="369">
        <f t="shared" si="350"/>
        <v>0</v>
      </c>
      <c r="AY1382" s="610"/>
      <c r="AZ1382" s="611"/>
      <c r="BA1382" s="612"/>
      <c r="BB1382" s="613"/>
      <c r="BC1382" s="611"/>
      <c r="BD1382" s="621"/>
      <c r="BE1382" s="608"/>
      <c r="BF1382" s="625"/>
      <c r="BG1382" s="626"/>
      <c r="BH1382" s="626"/>
      <c r="BI1382" s="624"/>
      <c r="BJ1382" s="470"/>
      <c r="BK1382" s="470"/>
      <c r="BL1382" s="49"/>
    </row>
    <row r="1383" spans="1:64" ht="14.25" customHeight="1" x14ac:dyDescent="0.25">
      <c r="A1383" s="558"/>
      <c r="B1383" s="559"/>
      <c r="C1383" s="556"/>
      <c r="D1383" s="470"/>
      <c r="E1383" s="470"/>
      <c r="F1383" s="547"/>
      <c r="G1383" s="547"/>
      <c r="H1383" s="547"/>
      <c r="I1383" s="470"/>
      <c r="J1383" s="364">
        <v>3</v>
      </c>
      <c r="K1383" s="365" t="s">
        <v>1573</v>
      </c>
      <c r="L1383" s="556"/>
      <c r="M1383" s="470"/>
      <c r="N1383" s="594"/>
      <c r="O1383" s="560"/>
      <c r="P1383" s="470"/>
      <c r="Q1383" s="560"/>
      <c r="R1383" s="470"/>
      <c r="S1383" s="366" t="s">
        <v>146</v>
      </c>
      <c r="T1383" s="366">
        <f>IFERROR(VLOOKUP($S1383,TABLAS!$A$10:$B$14,2,FALSE),0)</f>
        <v>3</v>
      </c>
      <c r="U1383" s="560"/>
      <c r="V1383" s="615"/>
      <c r="W1383" s="615"/>
      <c r="X1383" s="608"/>
      <c r="Y1383" s="367">
        <v>195</v>
      </c>
      <c r="Z1383" s="367"/>
      <c r="AA1383" s="367"/>
      <c r="AB1383" s="367"/>
      <c r="AC1383" s="367" t="e">
        <f>VLOOKUP(Y1383,CONTROLES!$A$6:$Y$78,2,FALSE)</f>
        <v>#N/A</v>
      </c>
      <c r="AD1383" s="367"/>
      <c r="AE1383" s="367"/>
      <c r="AF1383" s="367"/>
      <c r="AG1383" s="367"/>
      <c r="AH1383" s="367"/>
      <c r="AI1383" s="367"/>
      <c r="AJ1383" s="367"/>
      <c r="AK1383" s="367"/>
      <c r="AL1383" s="367"/>
      <c r="AM1383" s="367"/>
      <c r="AN1383" s="367"/>
      <c r="AO1383" s="368" t="str">
        <f>IFERROR(VLOOKUP(Y1383,CONTROLES!$A$6:$Y$25,24,FALSE),"")</f>
        <v/>
      </c>
      <c r="AP1383" s="368" t="str">
        <f>IFERROR(VLOOKUP(Z1383,CONTROLES!$A$6:$Y$25,24,FALSE),"")</f>
        <v/>
      </c>
      <c r="AQ1383" s="368" t="str">
        <f>IFERROR(VLOOKUP(AA1383,CONTROLES!$A$6:$Y$25,24,FALSE),"")</f>
        <v/>
      </c>
      <c r="AR1383" s="368" t="str">
        <f>IFERROR(VLOOKUP(AB1383,CONTROLES!$A$6:$Y$25,24,FALSE),"")</f>
        <v/>
      </c>
      <c r="AS1383" s="367" t="str">
        <f>IFERROR(VLOOKUP(Y1383,CONTROLES!$A$6:$Y$25,5,FALSE),"")</f>
        <v/>
      </c>
      <c r="AT1383" s="367" t="str">
        <f>IFERROR(VLOOKUP(Z1383,CONTROLES!$A$6:$Y$25,5,FALSE),"")</f>
        <v/>
      </c>
      <c r="AU1383" s="367" t="str">
        <f>IFERROR(VLOOKUP(AA1383,CONTROLES!$A$6:$Y$25,5,FALSE),"")</f>
        <v/>
      </c>
      <c r="AV1383" s="367" t="str">
        <f>IFERROR(VLOOKUP(AB1383,CONTROLES!$A$6:$Y$25,5,FALSE),"")</f>
        <v/>
      </c>
      <c r="AW1383" s="369">
        <f t="shared" si="349"/>
        <v>0</v>
      </c>
      <c r="AX1383" s="369">
        <f t="shared" si="350"/>
        <v>0</v>
      </c>
      <c r="AY1383" s="610"/>
      <c r="AZ1383" s="611"/>
      <c r="BA1383" s="612"/>
      <c r="BB1383" s="613"/>
      <c r="BC1383" s="611"/>
      <c r="BD1383" s="621"/>
      <c r="BE1383" s="608"/>
      <c r="BF1383" s="625"/>
      <c r="BG1383" s="626"/>
      <c r="BH1383" s="626"/>
      <c r="BI1383" s="624"/>
      <c r="BJ1383" s="470"/>
      <c r="BK1383" s="470"/>
      <c r="BL1383" s="49"/>
    </row>
    <row r="1384" spans="1:64" ht="14.25" customHeight="1" x14ac:dyDescent="0.25">
      <c r="A1384" s="558"/>
      <c r="B1384" s="559"/>
      <c r="C1384" s="556"/>
      <c r="D1384" s="470"/>
      <c r="E1384" s="470"/>
      <c r="F1384" s="547"/>
      <c r="G1384" s="547"/>
      <c r="H1384" s="547"/>
      <c r="I1384" s="470"/>
      <c r="J1384" s="364"/>
      <c r="K1384" s="365"/>
      <c r="L1384" s="556"/>
      <c r="M1384" s="470"/>
      <c r="N1384" s="594"/>
      <c r="O1384" s="560"/>
      <c r="P1384" s="470"/>
      <c r="Q1384" s="560"/>
      <c r="R1384" s="470"/>
      <c r="S1384" s="366"/>
      <c r="T1384" s="366">
        <f>IFERROR(VLOOKUP($S1384,TABLAS!$A$10:$B$14,2,FALSE),0)</f>
        <v>0</v>
      </c>
      <c r="U1384" s="560"/>
      <c r="V1384" s="615"/>
      <c r="W1384" s="615"/>
      <c r="X1384" s="608"/>
      <c r="Y1384" s="367"/>
      <c r="Z1384" s="367"/>
      <c r="AA1384" s="367"/>
      <c r="AB1384" s="367"/>
      <c r="AC1384" s="367" t="e">
        <f>VLOOKUP(Y1384,CONTROLES!$A$6:$Y$78,2,FALSE)</f>
        <v>#N/A</v>
      </c>
      <c r="AD1384" s="367"/>
      <c r="AE1384" s="367"/>
      <c r="AF1384" s="367"/>
      <c r="AG1384" s="367"/>
      <c r="AH1384" s="367"/>
      <c r="AI1384" s="367"/>
      <c r="AJ1384" s="367"/>
      <c r="AK1384" s="367"/>
      <c r="AL1384" s="367"/>
      <c r="AM1384" s="367"/>
      <c r="AN1384" s="367"/>
      <c r="AO1384" s="368" t="str">
        <f>IFERROR(VLOOKUP(Y1384,CONTROLES!$A$6:$Y$25,24,FALSE),"")</f>
        <v/>
      </c>
      <c r="AP1384" s="368" t="str">
        <f>IFERROR(VLOOKUP(Z1384,CONTROLES!$A$6:$Y$25,24,FALSE),"")</f>
        <v/>
      </c>
      <c r="AQ1384" s="368" t="str">
        <f>IFERROR(VLOOKUP(AA1384,CONTROLES!$A$6:$Y$25,24,FALSE),"")</f>
        <v/>
      </c>
      <c r="AR1384" s="368" t="str">
        <f>IFERROR(VLOOKUP(AB1384,CONTROLES!$A$6:$Y$25,24,FALSE),"")</f>
        <v/>
      </c>
      <c r="AS1384" s="367" t="str">
        <f>IFERROR(VLOOKUP(Y1384,CONTROLES!$A$6:$Y$25,5,FALSE),"")</f>
        <v/>
      </c>
      <c r="AT1384" s="367" t="str">
        <f>IFERROR(VLOOKUP(Z1384,CONTROLES!$A$6:$Y$25,5,FALSE),"")</f>
        <v/>
      </c>
      <c r="AU1384" s="367" t="str">
        <f>IFERROR(VLOOKUP(AA1384,CONTROLES!$A$6:$Y$25,5,FALSE),"")</f>
        <v/>
      </c>
      <c r="AV1384" s="367" t="str">
        <f>IFERROR(VLOOKUP(AB1384,CONTROLES!$A$6:$Y$25,5,FALSE),"")</f>
        <v/>
      </c>
      <c r="AW1384" s="369">
        <f t="shared" si="349"/>
        <v>0</v>
      </c>
      <c r="AX1384" s="369">
        <f t="shared" si="350"/>
        <v>0</v>
      </c>
      <c r="AY1384" s="610"/>
      <c r="AZ1384" s="611"/>
      <c r="BA1384" s="612"/>
      <c r="BB1384" s="613"/>
      <c r="BC1384" s="611"/>
      <c r="BD1384" s="621"/>
      <c r="BE1384" s="608"/>
      <c r="BF1384" s="625"/>
      <c r="BG1384" s="626"/>
      <c r="BH1384" s="626"/>
      <c r="BI1384" s="624"/>
      <c r="BJ1384" s="470"/>
      <c r="BK1384" s="470"/>
      <c r="BL1384" s="49"/>
    </row>
    <row r="1385" spans="1:64" ht="14.25" customHeight="1" x14ac:dyDescent="0.25">
      <c r="A1385" s="558"/>
      <c r="B1385" s="559"/>
      <c r="C1385" s="556"/>
      <c r="D1385" s="470"/>
      <c r="E1385" s="470"/>
      <c r="F1385" s="547"/>
      <c r="G1385" s="547"/>
      <c r="H1385" s="547"/>
      <c r="I1385" s="470"/>
      <c r="J1385" s="364"/>
      <c r="K1385" s="365"/>
      <c r="L1385" s="556"/>
      <c r="M1385" s="470"/>
      <c r="N1385" s="594"/>
      <c r="O1385" s="560"/>
      <c r="P1385" s="470"/>
      <c r="Q1385" s="560"/>
      <c r="R1385" s="470"/>
      <c r="S1385" s="366"/>
      <c r="T1385" s="366">
        <f>IFERROR(VLOOKUP($S1385,TABLAS!$A$10:$B$14,2,FALSE),0)</f>
        <v>0</v>
      </c>
      <c r="U1385" s="560"/>
      <c r="V1385" s="615"/>
      <c r="W1385" s="615"/>
      <c r="X1385" s="608"/>
      <c r="Y1385" s="367"/>
      <c r="Z1385" s="367"/>
      <c r="AA1385" s="367"/>
      <c r="AB1385" s="367"/>
      <c r="AC1385" s="367" t="e">
        <f>VLOOKUP(Y1385,CONTROLES!$A$6:$Y$78,2,FALSE)</f>
        <v>#N/A</v>
      </c>
      <c r="AD1385" s="367"/>
      <c r="AE1385" s="367"/>
      <c r="AF1385" s="367"/>
      <c r="AG1385" s="367"/>
      <c r="AH1385" s="367"/>
      <c r="AI1385" s="367"/>
      <c r="AJ1385" s="367"/>
      <c r="AK1385" s="367"/>
      <c r="AL1385" s="367"/>
      <c r="AM1385" s="367"/>
      <c r="AN1385" s="367"/>
      <c r="AO1385" s="368" t="str">
        <f>IFERROR(VLOOKUP(Y1385,CONTROLES!$A$6:$Y$25,24,FALSE),"")</f>
        <v/>
      </c>
      <c r="AP1385" s="368" t="str">
        <f>IFERROR(VLOOKUP(Z1385,CONTROLES!$A$6:$Y$25,24,FALSE),"")</f>
        <v/>
      </c>
      <c r="AQ1385" s="368" t="str">
        <f>IFERROR(VLOOKUP(AA1385,CONTROLES!$A$6:$Y$25,24,FALSE),"")</f>
        <v/>
      </c>
      <c r="AR1385" s="368" t="str">
        <f>IFERROR(VLOOKUP(AB1385,CONTROLES!$A$6:$Y$25,24,FALSE),"")</f>
        <v/>
      </c>
      <c r="AS1385" s="367" t="str">
        <f>IFERROR(VLOOKUP(Y1385,CONTROLES!$A$6:$Y$25,5,FALSE),"")</f>
        <v/>
      </c>
      <c r="AT1385" s="367" t="str">
        <f>IFERROR(VLOOKUP(Z1385,CONTROLES!$A$6:$Y$25,5,FALSE),"")</f>
        <v/>
      </c>
      <c r="AU1385" s="367" t="str">
        <f>IFERROR(VLOOKUP(AA1385,CONTROLES!$A$6:$Y$25,5,FALSE),"")</f>
        <v/>
      </c>
      <c r="AV1385" s="367" t="str">
        <f>IFERROR(VLOOKUP(AB1385,CONTROLES!$A$6:$Y$25,5,FALSE),"")</f>
        <v/>
      </c>
      <c r="AW1385" s="369">
        <f t="shared" si="349"/>
        <v>0</v>
      </c>
      <c r="AX1385" s="369">
        <f t="shared" si="350"/>
        <v>0</v>
      </c>
      <c r="AY1385" s="610"/>
      <c r="AZ1385" s="611"/>
      <c r="BA1385" s="612"/>
      <c r="BB1385" s="613"/>
      <c r="BC1385" s="611"/>
      <c r="BD1385" s="621"/>
      <c r="BE1385" s="608"/>
      <c r="BF1385" s="625"/>
      <c r="BG1385" s="626"/>
      <c r="BH1385" s="626"/>
      <c r="BI1385" s="624"/>
      <c r="BJ1385" s="470"/>
      <c r="BK1385" s="470"/>
      <c r="BL1385" s="49"/>
    </row>
    <row r="1386" spans="1:64" ht="14.25" customHeight="1" x14ac:dyDescent="0.25">
      <c r="A1386" s="558"/>
      <c r="B1386" s="559"/>
      <c r="C1386" s="556"/>
      <c r="D1386" s="470"/>
      <c r="E1386" s="470"/>
      <c r="F1386" s="547"/>
      <c r="G1386" s="547"/>
      <c r="H1386" s="547"/>
      <c r="I1386" s="470"/>
      <c r="J1386" s="364"/>
      <c r="K1386" s="365"/>
      <c r="L1386" s="556"/>
      <c r="M1386" s="470"/>
      <c r="N1386" s="594"/>
      <c r="O1386" s="560"/>
      <c r="P1386" s="470"/>
      <c r="Q1386" s="560"/>
      <c r="R1386" s="470"/>
      <c r="S1386" s="366"/>
      <c r="T1386" s="366">
        <f>IFERROR(VLOOKUP($S1386,TABLAS!$A$10:$B$14,2,FALSE),0)</f>
        <v>0</v>
      </c>
      <c r="U1386" s="560"/>
      <c r="V1386" s="615"/>
      <c r="W1386" s="615"/>
      <c r="X1386" s="608"/>
      <c r="Y1386" s="367"/>
      <c r="Z1386" s="367"/>
      <c r="AA1386" s="367"/>
      <c r="AB1386" s="367"/>
      <c r="AC1386" s="367" t="e">
        <f>VLOOKUP(Y1386,CONTROLES!$A$6:$Y$78,2,FALSE)</f>
        <v>#N/A</v>
      </c>
      <c r="AD1386" s="367"/>
      <c r="AE1386" s="367"/>
      <c r="AF1386" s="367"/>
      <c r="AG1386" s="367"/>
      <c r="AH1386" s="367"/>
      <c r="AI1386" s="367"/>
      <c r="AJ1386" s="367"/>
      <c r="AK1386" s="367"/>
      <c r="AL1386" s="367"/>
      <c r="AM1386" s="367"/>
      <c r="AN1386" s="367"/>
      <c r="AO1386" s="368" t="str">
        <f>IFERROR(VLOOKUP(Y1386,CONTROLES!$A$6:$Y$25,24,FALSE),"")</f>
        <v/>
      </c>
      <c r="AP1386" s="368" t="str">
        <f>IFERROR(VLOOKUP(Z1386,CONTROLES!$A$6:$Y$25,24,FALSE),"")</f>
        <v/>
      </c>
      <c r="AQ1386" s="368" t="str">
        <f>IFERROR(VLOOKUP(AA1386,CONTROLES!$A$6:$Y$25,24,FALSE),"")</f>
        <v/>
      </c>
      <c r="AR1386" s="368" t="str">
        <f>IFERROR(VLOOKUP(AB1386,CONTROLES!$A$6:$Y$25,24,FALSE),"")</f>
        <v/>
      </c>
      <c r="AS1386" s="367" t="str">
        <f>IFERROR(VLOOKUP(Y1386,CONTROLES!$A$6:$Y$25,5,FALSE),"")</f>
        <v/>
      </c>
      <c r="AT1386" s="367" t="str">
        <f>IFERROR(VLOOKUP(Z1386,CONTROLES!$A$6:$Y$25,5,FALSE),"")</f>
        <v/>
      </c>
      <c r="AU1386" s="367" t="str">
        <f>IFERROR(VLOOKUP(AA1386,CONTROLES!$A$6:$Y$25,5,FALSE),"")</f>
        <v/>
      </c>
      <c r="AV1386" s="367" t="str">
        <f>IFERROR(VLOOKUP(AB1386,CONTROLES!$A$6:$Y$25,5,FALSE),"")</f>
        <v/>
      </c>
      <c r="AW1386" s="369">
        <f t="shared" si="349"/>
        <v>0</v>
      </c>
      <c r="AX1386" s="369">
        <f t="shared" si="350"/>
        <v>0</v>
      </c>
      <c r="AY1386" s="610"/>
      <c r="AZ1386" s="611"/>
      <c r="BA1386" s="612"/>
      <c r="BB1386" s="613"/>
      <c r="BC1386" s="611"/>
      <c r="BD1386" s="621"/>
      <c r="BE1386" s="608"/>
      <c r="BF1386" s="625"/>
      <c r="BG1386" s="626"/>
      <c r="BH1386" s="626"/>
      <c r="BI1386" s="624"/>
      <c r="BJ1386" s="470"/>
      <c r="BK1386" s="470"/>
      <c r="BL1386" s="49"/>
    </row>
    <row r="1387" spans="1:64" ht="14.25" customHeight="1" x14ac:dyDescent="0.25">
      <c r="A1387" s="558"/>
      <c r="B1387" s="559"/>
      <c r="C1387" s="556"/>
      <c r="D1387" s="470"/>
      <c r="E1387" s="470"/>
      <c r="F1387" s="547"/>
      <c r="G1387" s="547"/>
      <c r="H1387" s="547"/>
      <c r="I1387" s="470"/>
      <c r="J1387" s="364"/>
      <c r="K1387" s="365"/>
      <c r="L1387" s="556"/>
      <c r="M1387" s="470"/>
      <c r="N1387" s="594"/>
      <c r="O1387" s="560"/>
      <c r="P1387" s="470"/>
      <c r="Q1387" s="560"/>
      <c r="R1387" s="470"/>
      <c r="S1387" s="366"/>
      <c r="T1387" s="366">
        <f>IFERROR(VLOOKUP($S1387,TABLAS!$A$10:$B$14,2,FALSE),0)</f>
        <v>0</v>
      </c>
      <c r="U1387" s="560"/>
      <c r="V1387" s="615"/>
      <c r="W1387" s="615"/>
      <c r="X1387" s="608"/>
      <c r="Y1387" s="367"/>
      <c r="Z1387" s="367"/>
      <c r="AA1387" s="367"/>
      <c r="AB1387" s="367"/>
      <c r="AC1387" s="367" t="e">
        <f>VLOOKUP(Y1387,CONTROLES!$A$6:$Y$78,2,FALSE)</f>
        <v>#N/A</v>
      </c>
      <c r="AD1387" s="367"/>
      <c r="AE1387" s="367"/>
      <c r="AF1387" s="367"/>
      <c r="AG1387" s="367"/>
      <c r="AH1387" s="367"/>
      <c r="AI1387" s="367"/>
      <c r="AJ1387" s="367"/>
      <c r="AK1387" s="367"/>
      <c r="AL1387" s="367"/>
      <c r="AM1387" s="367"/>
      <c r="AN1387" s="367"/>
      <c r="AO1387" s="368" t="str">
        <f>IFERROR(VLOOKUP(Y1387,CONTROLES!$A$6:$Y$25,24,FALSE),"")</f>
        <v/>
      </c>
      <c r="AP1387" s="368" t="str">
        <f>IFERROR(VLOOKUP(Z1387,CONTROLES!$A$6:$Y$25,24,FALSE),"")</f>
        <v/>
      </c>
      <c r="AQ1387" s="368" t="str">
        <f>IFERROR(VLOOKUP(AA1387,CONTROLES!$A$6:$Y$25,24,FALSE),"")</f>
        <v/>
      </c>
      <c r="AR1387" s="368" t="str">
        <f>IFERROR(VLOOKUP(AB1387,CONTROLES!$A$6:$Y$25,24,FALSE),"")</f>
        <v/>
      </c>
      <c r="AS1387" s="367" t="str">
        <f>IFERROR(VLOOKUP(Y1387,CONTROLES!$A$6:$Y$25,5,FALSE),"")</f>
        <v/>
      </c>
      <c r="AT1387" s="367" t="str">
        <f>IFERROR(VLOOKUP(Z1387,CONTROLES!$A$6:$Y$25,5,FALSE),"")</f>
        <v/>
      </c>
      <c r="AU1387" s="367" t="str">
        <f>IFERROR(VLOOKUP(AA1387,CONTROLES!$A$6:$Y$25,5,FALSE),"")</f>
        <v/>
      </c>
      <c r="AV1387" s="367" t="str">
        <f>IFERROR(VLOOKUP(AB1387,CONTROLES!$A$6:$Y$25,5,FALSE),"")</f>
        <v/>
      </c>
      <c r="AW1387" s="369">
        <f t="shared" si="349"/>
        <v>0</v>
      </c>
      <c r="AX1387" s="369">
        <f t="shared" si="350"/>
        <v>0</v>
      </c>
      <c r="AY1387" s="610"/>
      <c r="AZ1387" s="611"/>
      <c r="BA1387" s="612"/>
      <c r="BB1387" s="613"/>
      <c r="BC1387" s="611"/>
      <c r="BD1387" s="621"/>
      <c r="BE1387" s="608"/>
      <c r="BF1387" s="625"/>
      <c r="BG1387" s="626"/>
      <c r="BH1387" s="626"/>
      <c r="BI1387" s="624"/>
      <c r="BJ1387" s="470"/>
      <c r="BK1387" s="470"/>
      <c r="BL1387" s="49"/>
    </row>
    <row r="1388" spans="1:64" ht="14.25" customHeight="1" x14ac:dyDescent="0.25">
      <c r="A1388" s="558">
        <f>A1381+1</f>
        <v>197</v>
      </c>
      <c r="B1388" s="559" t="s">
        <v>1574</v>
      </c>
      <c r="C1388" s="556" t="s">
        <v>629</v>
      </c>
      <c r="D1388" s="470" t="s">
        <v>1575</v>
      </c>
      <c r="E1388" s="470" t="s">
        <v>1576</v>
      </c>
      <c r="F1388" s="547" t="s">
        <v>132</v>
      </c>
      <c r="G1388" s="547" t="s">
        <v>133</v>
      </c>
      <c r="H1388" s="547" t="s">
        <v>134</v>
      </c>
      <c r="I1388" s="470" t="s">
        <v>1577</v>
      </c>
      <c r="J1388" s="364">
        <v>1</v>
      </c>
      <c r="K1388" s="365" t="s">
        <v>1578</v>
      </c>
      <c r="L1388" s="556" t="s">
        <v>1513</v>
      </c>
      <c r="M1388" s="470" t="s">
        <v>160</v>
      </c>
      <c r="N1388" s="594" t="s">
        <v>226</v>
      </c>
      <c r="O1388" s="560" t="s">
        <v>313</v>
      </c>
      <c r="P1388" s="470" t="s">
        <v>1579</v>
      </c>
      <c r="Q1388" s="560" t="s">
        <v>1580</v>
      </c>
      <c r="R1388" s="470" t="s">
        <v>297</v>
      </c>
      <c r="S1388" s="366" t="s">
        <v>155</v>
      </c>
      <c r="T1388" s="366">
        <f>IFERROR(VLOOKUP($S1388,TABLAS!$A$10:$B$14,2,FALSE),0)</f>
        <v>2</v>
      </c>
      <c r="U1388" s="560" t="s">
        <v>145</v>
      </c>
      <c r="V1388" s="615">
        <f>IFERROR(VLOOKUP(U1388,TABLAS!$A$2:$B$6,2,FALSE),0)</f>
        <v>3</v>
      </c>
      <c r="W1388" s="615" t="str">
        <f t="shared" ref="W1388" si="361">MAX(T1388:T1394)&amp;V1388</f>
        <v>23</v>
      </c>
      <c r="X1388" s="608" t="str">
        <f t="shared" ref="X1388" si="362">IF(OR(W1388="11",W1388="12",W1388="21",W1388="22",W1388="31"),"BAJO",IF(OR(W1388="13",W1388="23",W1388="32",W1388="41"),"LEVE",IF(OR(W1388="14",W1388="15",W1388="24",W1388="33",W1388="43",W1388="42",W1388="52",W1388="51"),"MODERADO",IF(OR(W1388="25",W1388="34",W1388="35",W1388="44",W1388="45",W1388="53",W1388="54",W1388="55"),"IMPORTANTE"))))</f>
        <v>LEVE</v>
      </c>
      <c r="Y1388" s="367">
        <v>191</v>
      </c>
      <c r="Z1388" s="367">
        <v>3</v>
      </c>
      <c r="AA1388" s="367"/>
      <c r="AB1388" s="367"/>
      <c r="AC1388" s="367" t="e">
        <f>VLOOKUP(Y1388,CONTROLES!$A$6:$Y$78,2,FALSE)</f>
        <v>#N/A</v>
      </c>
      <c r="AD1388" s="367"/>
      <c r="AE1388" s="367"/>
      <c r="AF1388" s="367"/>
      <c r="AG1388" s="367"/>
      <c r="AH1388" s="367"/>
      <c r="AI1388" s="367"/>
      <c r="AJ1388" s="367"/>
      <c r="AK1388" s="367"/>
      <c r="AL1388" s="367"/>
      <c r="AM1388" s="367"/>
      <c r="AN1388" s="367"/>
      <c r="AO1388" s="368" t="str">
        <f>IFERROR(VLOOKUP(Y1388,CONTROLES!$A$6:$Y$25,24,FALSE),"")</f>
        <v/>
      </c>
      <c r="AP1388" s="368">
        <f>IFERROR(VLOOKUP(Z1388,CONTROLES!$A$6:$Y$25,24,FALSE),"")</f>
        <v>0.78</v>
      </c>
      <c r="AQ1388" s="368" t="str">
        <f>IFERROR(VLOOKUP(AA1388,CONTROLES!$A$6:$Y$25,24,FALSE),"")</f>
        <v/>
      </c>
      <c r="AR1388" s="368" t="str">
        <f>IFERROR(VLOOKUP(AB1388,CONTROLES!$A$6:$Y$25,24,FALSE),"")</f>
        <v/>
      </c>
      <c r="AS1388" s="367" t="str">
        <f>IFERROR(VLOOKUP(Y1388,CONTROLES!$A$6:$Y$25,5,FALSE),"")</f>
        <v/>
      </c>
      <c r="AT1388" s="367" t="str">
        <f>IFERROR(VLOOKUP(Z1388,CONTROLES!$A$6:$Y$25,5,FALSE),"")</f>
        <v>Probabilidad</v>
      </c>
      <c r="AU1388" s="367" t="str">
        <f>IFERROR(VLOOKUP(AA1388,CONTROLES!$A$6:$Y$25,5,FALSE),"")</f>
        <v/>
      </c>
      <c r="AV1388" s="367" t="str">
        <f>IFERROR(VLOOKUP(AB1388,CONTROLES!$A$6:$Y$25,5,FALSE),"")</f>
        <v/>
      </c>
      <c r="AW1388" s="369">
        <f t="shared" si="349"/>
        <v>0.78</v>
      </c>
      <c r="AX1388" s="369">
        <f t="shared" si="350"/>
        <v>0</v>
      </c>
      <c r="AY1388" s="610"/>
      <c r="AZ1388" s="611"/>
      <c r="BA1388" s="612"/>
      <c r="BB1388" s="613"/>
      <c r="BC1388" s="611"/>
      <c r="BD1388" s="621"/>
      <c r="BE1388" s="608"/>
      <c r="BF1388" s="625"/>
      <c r="BG1388" s="626"/>
      <c r="BH1388" s="626"/>
      <c r="BI1388" s="624"/>
      <c r="BJ1388" s="470"/>
      <c r="BK1388" s="470"/>
      <c r="BL1388" s="49"/>
    </row>
    <row r="1389" spans="1:64" ht="14.25" customHeight="1" x14ac:dyDescent="0.25">
      <c r="A1389" s="558"/>
      <c r="B1389" s="559"/>
      <c r="C1389" s="556"/>
      <c r="D1389" s="470"/>
      <c r="E1389" s="470"/>
      <c r="F1389" s="547"/>
      <c r="G1389" s="547"/>
      <c r="H1389" s="547"/>
      <c r="I1389" s="470"/>
      <c r="J1389" s="364">
        <v>2</v>
      </c>
      <c r="K1389" s="365" t="s">
        <v>1581</v>
      </c>
      <c r="L1389" s="556"/>
      <c r="M1389" s="470"/>
      <c r="N1389" s="594"/>
      <c r="O1389" s="560"/>
      <c r="P1389" s="470"/>
      <c r="Q1389" s="560"/>
      <c r="R1389" s="470"/>
      <c r="S1389" s="366" t="s">
        <v>164</v>
      </c>
      <c r="T1389" s="366">
        <f>IFERROR(VLOOKUP($S1389,TABLAS!$A$10:$B$14,2,FALSE),0)</f>
        <v>1</v>
      </c>
      <c r="U1389" s="560"/>
      <c r="V1389" s="615"/>
      <c r="W1389" s="615"/>
      <c r="X1389" s="608"/>
      <c r="Y1389" s="367"/>
      <c r="Z1389" s="367"/>
      <c r="AA1389" s="367"/>
      <c r="AB1389" s="367"/>
      <c r="AC1389" s="367" t="e">
        <f>VLOOKUP(Y1389,CONTROLES!$A$6:$Y$78,2,FALSE)</f>
        <v>#N/A</v>
      </c>
      <c r="AD1389" s="367"/>
      <c r="AE1389" s="367"/>
      <c r="AF1389" s="367"/>
      <c r="AG1389" s="367"/>
      <c r="AH1389" s="367"/>
      <c r="AI1389" s="367"/>
      <c r="AJ1389" s="367"/>
      <c r="AK1389" s="367"/>
      <c r="AL1389" s="367"/>
      <c r="AM1389" s="367"/>
      <c r="AN1389" s="367"/>
      <c r="AO1389" s="368" t="str">
        <f>IFERROR(VLOOKUP(Y1389,CONTROLES!$A$6:$Y$25,24,FALSE),"")</f>
        <v/>
      </c>
      <c r="AP1389" s="368" t="str">
        <f>IFERROR(VLOOKUP(Z1389,CONTROLES!$A$6:$Y$25,24,FALSE),"")</f>
        <v/>
      </c>
      <c r="AQ1389" s="368" t="str">
        <f>IFERROR(VLOOKUP(AA1389,CONTROLES!$A$6:$Y$25,24,FALSE),"")</f>
        <v/>
      </c>
      <c r="AR1389" s="368" t="str">
        <f>IFERROR(VLOOKUP(AB1389,CONTROLES!$A$6:$Y$25,24,FALSE),"")</f>
        <v/>
      </c>
      <c r="AS1389" s="367" t="str">
        <f>IFERROR(VLOOKUP(Y1389,CONTROLES!$A$6:$Y$25,5,FALSE),"")</f>
        <v/>
      </c>
      <c r="AT1389" s="367" t="str">
        <f>IFERROR(VLOOKUP(Z1389,CONTROLES!$A$6:$Y$25,5,FALSE),"")</f>
        <v/>
      </c>
      <c r="AU1389" s="367" t="str">
        <f>IFERROR(VLOOKUP(AA1389,CONTROLES!$A$6:$Y$25,5,FALSE),"")</f>
        <v/>
      </c>
      <c r="AV1389" s="367" t="str">
        <f>IFERROR(VLOOKUP(AB1389,CONTROLES!$A$6:$Y$25,5,FALSE),"")</f>
        <v/>
      </c>
      <c r="AW1389" s="369">
        <f t="shared" si="349"/>
        <v>0</v>
      </c>
      <c r="AX1389" s="369">
        <f t="shared" si="350"/>
        <v>0</v>
      </c>
      <c r="AY1389" s="610"/>
      <c r="AZ1389" s="611"/>
      <c r="BA1389" s="612"/>
      <c r="BB1389" s="613"/>
      <c r="BC1389" s="611"/>
      <c r="BD1389" s="621"/>
      <c r="BE1389" s="608"/>
      <c r="BF1389" s="625"/>
      <c r="BG1389" s="626"/>
      <c r="BH1389" s="626"/>
      <c r="BI1389" s="624"/>
      <c r="BJ1389" s="470"/>
      <c r="BK1389" s="470"/>
      <c r="BL1389" s="49"/>
    </row>
    <row r="1390" spans="1:64" ht="14.25" customHeight="1" x14ac:dyDescent="0.25">
      <c r="A1390" s="558"/>
      <c r="B1390" s="559"/>
      <c r="C1390" s="556"/>
      <c r="D1390" s="470"/>
      <c r="E1390" s="470"/>
      <c r="F1390" s="547"/>
      <c r="G1390" s="547"/>
      <c r="H1390" s="547"/>
      <c r="I1390" s="470"/>
      <c r="J1390" s="364"/>
      <c r="K1390" s="365"/>
      <c r="L1390" s="556"/>
      <c r="M1390" s="470"/>
      <c r="N1390" s="594"/>
      <c r="O1390" s="560"/>
      <c r="P1390" s="470"/>
      <c r="Q1390" s="560"/>
      <c r="R1390" s="470"/>
      <c r="S1390" s="366"/>
      <c r="T1390" s="366">
        <f>IFERROR(VLOOKUP($S1390,TABLAS!$A$10:$B$14,2,FALSE),0)</f>
        <v>0</v>
      </c>
      <c r="U1390" s="560"/>
      <c r="V1390" s="615"/>
      <c r="W1390" s="615"/>
      <c r="X1390" s="608"/>
      <c r="Y1390" s="367"/>
      <c r="Z1390" s="367"/>
      <c r="AA1390" s="367"/>
      <c r="AB1390" s="367"/>
      <c r="AC1390" s="367" t="e">
        <f>VLOOKUP(Y1390,CONTROLES!$A$6:$Y$78,2,FALSE)</f>
        <v>#N/A</v>
      </c>
      <c r="AD1390" s="367"/>
      <c r="AE1390" s="367"/>
      <c r="AF1390" s="367"/>
      <c r="AG1390" s="367"/>
      <c r="AH1390" s="367"/>
      <c r="AI1390" s="367"/>
      <c r="AJ1390" s="367"/>
      <c r="AK1390" s="367"/>
      <c r="AL1390" s="367"/>
      <c r="AM1390" s="367"/>
      <c r="AN1390" s="367"/>
      <c r="AO1390" s="368" t="str">
        <f>IFERROR(VLOOKUP(Y1390,CONTROLES!$A$6:$Y$25,24,FALSE),"")</f>
        <v/>
      </c>
      <c r="AP1390" s="368" t="str">
        <f>IFERROR(VLOOKUP(Z1390,CONTROLES!$A$6:$Y$25,24,FALSE),"")</f>
        <v/>
      </c>
      <c r="AQ1390" s="368" t="str">
        <f>IFERROR(VLOOKUP(AA1390,CONTROLES!$A$6:$Y$25,24,FALSE),"")</f>
        <v/>
      </c>
      <c r="AR1390" s="368" t="str">
        <f>IFERROR(VLOOKUP(AB1390,CONTROLES!$A$6:$Y$25,24,FALSE),"")</f>
        <v/>
      </c>
      <c r="AS1390" s="367" t="str">
        <f>IFERROR(VLOOKUP(Y1390,CONTROLES!$A$6:$Y$25,5,FALSE),"")</f>
        <v/>
      </c>
      <c r="AT1390" s="367" t="str">
        <f>IFERROR(VLOOKUP(Z1390,CONTROLES!$A$6:$Y$25,5,FALSE),"")</f>
        <v/>
      </c>
      <c r="AU1390" s="367" t="str">
        <f>IFERROR(VLOOKUP(AA1390,CONTROLES!$A$6:$Y$25,5,FALSE),"")</f>
        <v/>
      </c>
      <c r="AV1390" s="367" t="str">
        <f>IFERROR(VLOOKUP(AB1390,CONTROLES!$A$6:$Y$25,5,FALSE),"")</f>
        <v/>
      </c>
      <c r="AW1390" s="369">
        <f t="shared" si="349"/>
        <v>0</v>
      </c>
      <c r="AX1390" s="369">
        <f t="shared" si="350"/>
        <v>0</v>
      </c>
      <c r="AY1390" s="610"/>
      <c r="AZ1390" s="611"/>
      <c r="BA1390" s="612"/>
      <c r="BB1390" s="613"/>
      <c r="BC1390" s="611"/>
      <c r="BD1390" s="621"/>
      <c r="BE1390" s="608"/>
      <c r="BF1390" s="625"/>
      <c r="BG1390" s="626"/>
      <c r="BH1390" s="626"/>
      <c r="BI1390" s="624"/>
      <c r="BJ1390" s="470"/>
      <c r="BK1390" s="470"/>
      <c r="BL1390" s="49"/>
    </row>
    <row r="1391" spans="1:64" ht="14.25" customHeight="1" x14ac:dyDescent="0.25">
      <c r="A1391" s="558"/>
      <c r="B1391" s="559"/>
      <c r="C1391" s="556"/>
      <c r="D1391" s="470"/>
      <c r="E1391" s="470"/>
      <c r="F1391" s="547"/>
      <c r="G1391" s="547"/>
      <c r="H1391" s="547"/>
      <c r="I1391" s="470"/>
      <c r="J1391" s="364"/>
      <c r="K1391" s="365"/>
      <c r="L1391" s="556"/>
      <c r="M1391" s="470"/>
      <c r="N1391" s="594"/>
      <c r="O1391" s="560"/>
      <c r="P1391" s="470"/>
      <c r="Q1391" s="560"/>
      <c r="R1391" s="470"/>
      <c r="S1391" s="366"/>
      <c r="T1391" s="366">
        <f>IFERROR(VLOOKUP($S1391,TABLAS!$A$10:$B$14,2,FALSE),0)</f>
        <v>0</v>
      </c>
      <c r="U1391" s="560"/>
      <c r="V1391" s="615"/>
      <c r="W1391" s="615"/>
      <c r="X1391" s="608"/>
      <c r="Y1391" s="367"/>
      <c r="Z1391" s="367"/>
      <c r="AA1391" s="367"/>
      <c r="AB1391" s="367"/>
      <c r="AC1391" s="367" t="e">
        <f>VLOOKUP(Y1391,CONTROLES!$A$6:$Y$78,2,FALSE)</f>
        <v>#N/A</v>
      </c>
      <c r="AD1391" s="367"/>
      <c r="AE1391" s="367"/>
      <c r="AF1391" s="367"/>
      <c r="AG1391" s="367"/>
      <c r="AH1391" s="367"/>
      <c r="AI1391" s="367"/>
      <c r="AJ1391" s="367"/>
      <c r="AK1391" s="367"/>
      <c r="AL1391" s="367"/>
      <c r="AM1391" s="367"/>
      <c r="AN1391" s="367"/>
      <c r="AO1391" s="368" t="str">
        <f>IFERROR(VLOOKUP(Y1391,CONTROLES!$A$6:$Y$25,24,FALSE),"")</f>
        <v/>
      </c>
      <c r="AP1391" s="368" t="str">
        <f>IFERROR(VLOOKUP(Z1391,CONTROLES!$A$6:$Y$25,24,FALSE),"")</f>
        <v/>
      </c>
      <c r="AQ1391" s="368" t="str">
        <f>IFERROR(VLOOKUP(AA1391,CONTROLES!$A$6:$Y$25,24,FALSE),"")</f>
        <v/>
      </c>
      <c r="AR1391" s="368" t="str">
        <f>IFERROR(VLOOKUP(AB1391,CONTROLES!$A$6:$Y$25,24,FALSE),"")</f>
        <v/>
      </c>
      <c r="AS1391" s="367" t="str">
        <f>IFERROR(VLOOKUP(Y1391,CONTROLES!$A$6:$Y$25,5,FALSE),"")</f>
        <v/>
      </c>
      <c r="AT1391" s="367" t="str">
        <f>IFERROR(VLOOKUP(Z1391,CONTROLES!$A$6:$Y$25,5,FALSE),"")</f>
        <v/>
      </c>
      <c r="AU1391" s="367" t="str">
        <f>IFERROR(VLOOKUP(AA1391,CONTROLES!$A$6:$Y$25,5,FALSE),"")</f>
        <v/>
      </c>
      <c r="AV1391" s="367" t="str">
        <f>IFERROR(VLOOKUP(AB1391,CONTROLES!$A$6:$Y$25,5,FALSE),"")</f>
        <v/>
      </c>
      <c r="AW1391" s="369">
        <f t="shared" si="349"/>
        <v>0</v>
      </c>
      <c r="AX1391" s="369">
        <f t="shared" si="350"/>
        <v>0</v>
      </c>
      <c r="AY1391" s="610"/>
      <c r="AZ1391" s="611"/>
      <c r="BA1391" s="612"/>
      <c r="BB1391" s="613"/>
      <c r="BC1391" s="611"/>
      <c r="BD1391" s="621"/>
      <c r="BE1391" s="608"/>
      <c r="BF1391" s="625"/>
      <c r="BG1391" s="626"/>
      <c r="BH1391" s="626"/>
      <c r="BI1391" s="624"/>
      <c r="BJ1391" s="470"/>
      <c r="BK1391" s="470"/>
      <c r="BL1391" s="49"/>
    </row>
    <row r="1392" spans="1:64" ht="14.25" customHeight="1" x14ac:dyDescent="0.25">
      <c r="A1392" s="558"/>
      <c r="B1392" s="559"/>
      <c r="C1392" s="556"/>
      <c r="D1392" s="470"/>
      <c r="E1392" s="470"/>
      <c r="F1392" s="547"/>
      <c r="G1392" s="547"/>
      <c r="H1392" s="547"/>
      <c r="I1392" s="470"/>
      <c r="J1392" s="364"/>
      <c r="K1392" s="365"/>
      <c r="L1392" s="556"/>
      <c r="M1392" s="470"/>
      <c r="N1392" s="594"/>
      <c r="O1392" s="560"/>
      <c r="P1392" s="470"/>
      <c r="Q1392" s="560"/>
      <c r="R1392" s="470"/>
      <c r="S1392" s="366"/>
      <c r="T1392" s="366">
        <f>IFERROR(VLOOKUP($S1392,TABLAS!$A$10:$B$14,2,FALSE),0)</f>
        <v>0</v>
      </c>
      <c r="U1392" s="560"/>
      <c r="V1392" s="615"/>
      <c r="W1392" s="615"/>
      <c r="X1392" s="608"/>
      <c r="Y1392" s="367"/>
      <c r="Z1392" s="367"/>
      <c r="AA1392" s="367"/>
      <c r="AB1392" s="367"/>
      <c r="AC1392" s="367" t="e">
        <f>VLOOKUP(Y1392,CONTROLES!$A$6:$Y$78,2,FALSE)</f>
        <v>#N/A</v>
      </c>
      <c r="AD1392" s="367"/>
      <c r="AE1392" s="367"/>
      <c r="AF1392" s="367"/>
      <c r="AG1392" s="367"/>
      <c r="AH1392" s="367"/>
      <c r="AI1392" s="367"/>
      <c r="AJ1392" s="367"/>
      <c r="AK1392" s="367"/>
      <c r="AL1392" s="367"/>
      <c r="AM1392" s="367"/>
      <c r="AN1392" s="367"/>
      <c r="AO1392" s="368" t="str">
        <f>IFERROR(VLOOKUP(Y1392,CONTROLES!$A$6:$Y$25,24,FALSE),"")</f>
        <v/>
      </c>
      <c r="AP1392" s="368" t="str">
        <f>IFERROR(VLOOKUP(Z1392,CONTROLES!$A$6:$Y$25,24,FALSE),"")</f>
        <v/>
      </c>
      <c r="AQ1392" s="368" t="str">
        <f>IFERROR(VLOOKUP(AA1392,CONTROLES!$A$6:$Y$25,24,FALSE),"")</f>
        <v/>
      </c>
      <c r="AR1392" s="368" t="str">
        <f>IFERROR(VLOOKUP(AB1392,CONTROLES!$A$6:$Y$25,24,FALSE),"")</f>
        <v/>
      </c>
      <c r="AS1392" s="367" t="str">
        <f>IFERROR(VLOOKUP(Y1392,CONTROLES!$A$6:$Y$25,5,FALSE),"")</f>
        <v/>
      </c>
      <c r="AT1392" s="367" t="str">
        <f>IFERROR(VLOOKUP(Z1392,CONTROLES!$A$6:$Y$25,5,FALSE),"")</f>
        <v/>
      </c>
      <c r="AU1392" s="367" t="str">
        <f>IFERROR(VLOOKUP(AA1392,CONTROLES!$A$6:$Y$25,5,FALSE),"")</f>
        <v/>
      </c>
      <c r="AV1392" s="367" t="str">
        <f>IFERROR(VLOOKUP(AB1392,CONTROLES!$A$6:$Y$25,5,FALSE),"")</f>
        <v/>
      </c>
      <c r="AW1392" s="369">
        <f t="shared" si="349"/>
        <v>0</v>
      </c>
      <c r="AX1392" s="369">
        <f t="shared" si="350"/>
        <v>0</v>
      </c>
      <c r="AY1392" s="610"/>
      <c r="AZ1392" s="611"/>
      <c r="BA1392" s="612"/>
      <c r="BB1392" s="613"/>
      <c r="BC1392" s="611"/>
      <c r="BD1392" s="621"/>
      <c r="BE1392" s="608"/>
      <c r="BF1392" s="625"/>
      <c r="BG1392" s="626"/>
      <c r="BH1392" s="626"/>
      <c r="BI1392" s="624"/>
      <c r="BJ1392" s="470"/>
      <c r="BK1392" s="470"/>
      <c r="BL1392" s="49"/>
    </row>
    <row r="1393" spans="1:64" ht="14.25" customHeight="1" x14ac:dyDescent="0.25">
      <c r="A1393" s="558"/>
      <c r="B1393" s="559"/>
      <c r="C1393" s="556"/>
      <c r="D1393" s="470"/>
      <c r="E1393" s="470"/>
      <c r="F1393" s="547"/>
      <c r="G1393" s="547"/>
      <c r="H1393" s="547"/>
      <c r="I1393" s="470"/>
      <c r="J1393" s="364"/>
      <c r="K1393" s="365"/>
      <c r="L1393" s="556"/>
      <c r="M1393" s="470"/>
      <c r="N1393" s="594"/>
      <c r="O1393" s="560"/>
      <c r="P1393" s="470"/>
      <c r="Q1393" s="560"/>
      <c r="R1393" s="470"/>
      <c r="S1393" s="366"/>
      <c r="T1393" s="366">
        <f>IFERROR(VLOOKUP($S1393,TABLAS!$A$10:$B$14,2,FALSE),0)</f>
        <v>0</v>
      </c>
      <c r="U1393" s="560"/>
      <c r="V1393" s="615"/>
      <c r="W1393" s="615"/>
      <c r="X1393" s="608"/>
      <c r="Y1393" s="367"/>
      <c r="Z1393" s="367"/>
      <c r="AA1393" s="367"/>
      <c r="AB1393" s="367"/>
      <c r="AC1393" s="367" t="e">
        <f>VLOOKUP(Y1393,CONTROLES!$A$6:$Y$78,2,FALSE)</f>
        <v>#N/A</v>
      </c>
      <c r="AD1393" s="367"/>
      <c r="AE1393" s="367"/>
      <c r="AF1393" s="367"/>
      <c r="AG1393" s="367"/>
      <c r="AH1393" s="367"/>
      <c r="AI1393" s="367"/>
      <c r="AJ1393" s="367"/>
      <c r="AK1393" s="367"/>
      <c r="AL1393" s="367"/>
      <c r="AM1393" s="367"/>
      <c r="AN1393" s="367"/>
      <c r="AO1393" s="368" t="str">
        <f>IFERROR(VLOOKUP(Y1393,CONTROLES!$A$6:$Y$25,24,FALSE),"")</f>
        <v/>
      </c>
      <c r="AP1393" s="368" t="str">
        <f>IFERROR(VLOOKUP(Z1393,CONTROLES!$A$6:$Y$25,24,FALSE),"")</f>
        <v/>
      </c>
      <c r="AQ1393" s="368" t="str">
        <f>IFERROR(VLOOKUP(AA1393,CONTROLES!$A$6:$Y$25,24,FALSE),"")</f>
        <v/>
      </c>
      <c r="AR1393" s="368" t="str">
        <f>IFERROR(VLOOKUP(AB1393,CONTROLES!$A$6:$Y$25,24,FALSE),"")</f>
        <v/>
      </c>
      <c r="AS1393" s="367" t="str">
        <f>IFERROR(VLOOKUP(Y1393,CONTROLES!$A$6:$Y$25,5,FALSE),"")</f>
        <v/>
      </c>
      <c r="AT1393" s="367" t="str">
        <f>IFERROR(VLOOKUP(Z1393,CONTROLES!$A$6:$Y$25,5,FALSE),"")</f>
        <v/>
      </c>
      <c r="AU1393" s="367" t="str">
        <f>IFERROR(VLOOKUP(AA1393,CONTROLES!$A$6:$Y$25,5,FALSE),"")</f>
        <v/>
      </c>
      <c r="AV1393" s="367" t="str">
        <f>IFERROR(VLOOKUP(AB1393,CONTROLES!$A$6:$Y$25,5,FALSE),"")</f>
        <v/>
      </c>
      <c r="AW1393" s="369">
        <f t="shared" si="349"/>
        <v>0</v>
      </c>
      <c r="AX1393" s="369">
        <f t="shared" si="350"/>
        <v>0</v>
      </c>
      <c r="AY1393" s="610"/>
      <c r="AZ1393" s="611"/>
      <c r="BA1393" s="612"/>
      <c r="BB1393" s="613"/>
      <c r="BC1393" s="611"/>
      <c r="BD1393" s="621"/>
      <c r="BE1393" s="608"/>
      <c r="BF1393" s="625"/>
      <c r="BG1393" s="626"/>
      <c r="BH1393" s="626"/>
      <c r="BI1393" s="624"/>
      <c r="BJ1393" s="470"/>
      <c r="BK1393" s="470"/>
      <c r="BL1393" s="49"/>
    </row>
    <row r="1394" spans="1:64" ht="14.25" customHeight="1" x14ac:dyDescent="0.25">
      <c r="A1394" s="558"/>
      <c r="B1394" s="559"/>
      <c r="C1394" s="556"/>
      <c r="D1394" s="470"/>
      <c r="E1394" s="470"/>
      <c r="F1394" s="547"/>
      <c r="G1394" s="547"/>
      <c r="H1394" s="547"/>
      <c r="I1394" s="470"/>
      <c r="J1394" s="364"/>
      <c r="K1394" s="365"/>
      <c r="L1394" s="556"/>
      <c r="M1394" s="470"/>
      <c r="N1394" s="594"/>
      <c r="O1394" s="560"/>
      <c r="P1394" s="470"/>
      <c r="Q1394" s="560"/>
      <c r="R1394" s="470"/>
      <c r="S1394" s="366"/>
      <c r="T1394" s="366">
        <f>IFERROR(VLOOKUP($S1394,TABLAS!$A$10:$B$14,2,FALSE),0)</f>
        <v>0</v>
      </c>
      <c r="U1394" s="560"/>
      <c r="V1394" s="615"/>
      <c r="W1394" s="615"/>
      <c r="X1394" s="608"/>
      <c r="Y1394" s="367"/>
      <c r="Z1394" s="367"/>
      <c r="AA1394" s="367"/>
      <c r="AB1394" s="367"/>
      <c r="AC1394" s="367" t="e">
        <f>VLOOKUP(Y1394,CONTROLES!$A$6:$Y$78,2,FALSE)</f>
        <v>#N/A</v>
      </c>
      <c r="AD1394" s="367"/>
      <c r="AE1394" s="367"/>
      <c r="AF1394" s="367"/>
      <c r="AG1394" s="367"/>
      <c r="AH1394" s="367"/>
      <c r="AI1394" s="367"/>
      <c r="AJ1394" s="367"/>
      <c r="AK1394" s="367"/>
      <c r="AL1394" s="367"/>
      <c r="AM1394" s="367"/>
      <c r="AN1394" s="367"/>
      <c r="AO1394" s="368" t="str">
        <f>IFERROR(VLOOKUP(Y1394,CONTROLES!$A$6:$Y$25,24,FALSE),"")</f>
        <v/>
      </c>
      <c r="AP1394" s="368" t="str">
        <f>IFERROR(VLOOKUP(Z1394,CONTROLES!$A$6:$Y$25,24,FALSE),"")</f>
        <v/>
      </c>
      <c r="AQ1394" s="368" t="str">
        <f>IFERROR(VLOOKUP(AA1394,CONTROLES!$A$6:$Y$25,24,FALSE),"")</f>
        <v/>
      </c>
      <c r="AR1394" s="368" t="str">
        <f>IFERROR(VLOOKUP(AB1394,CONTROLES!$A$6:$Y$25,24,FALSE),"")</f>
        <v/>
      </c>
      <c r="AS1394" s="367" t="str">
        <f>IFERROR(VLOOKUP(Y1394,CONTROLES!$A$6:$Y$25,5,FALSE),"")</f>
        <v/>
      </c>
      <c r="AT1394" s="367" t="str">
        <f>IFERROR(VLOOKUP(Z1394,CONTROLES!$A$6:$Y$25,5,FALSE),"")</f>
        <v/>
      </c>
      <c r="AU1394" s="367" t="str">
        <f>IFERROR(VLOOKUP(AA1394,CONTROLES!$A$6:$Y$25,5,FALSE),"")</f>
        <v/>
      </c>
      <c r="AV1394" s="367" t="str">
        <f>IFERROR(VLOOKUP(AB1394,CONTROLES!$A$6:$Y$25,5,FALSE),"")</f>
        <v/>
      </c>
      <c r="AW1394" s="369">
        <f t="shared" si="349"/>
        <v>0</v>
      </c>
      <c r="AX1394" s="369">
        <f t="shared" si="350"/>
        <v>0</v>
      </c>
      <c r="AY1394" s="610"/>
      <c r="AZ1394" s="611"/>
      <c r="BA1394" s="612"/>
      <c r="BB1394" s="613"/>
      <c r="BC1394" s="611"/>
      <c r="BD1394" s="621"/>
      <c r="BE1394" s="608"/>
      <c r="BF1394" s="625"/>
      <c r="BG1394" s="626"/>
      <c r="BH1394" s="626"/>
      <c r="BI1394" s="624"/>
      <c r="BJ1394" s="470"/>
      <c r="BK1394" s="470"/>
      <c r="BL1394" s="49"/>
    </row>
    <row r="1395" spans="1:64" ht="14.25" customHeight="1" x14ac:dyDescent="0.25">
      <c r="A1395" s="558">
        <f>A1388+1</f>
        <v>198</v>
      </c>
      <c r="B1395" s="559" t="s">
        <v>1582</v>
      </c>
      <c r="C1395" s="556" t="s">
        <v>629</v>
      </c>
      <c r="D1395" s="470" t="s">
        <v>1583</v>
      </c>
      <c r="E1395" s="470" t="s">
        <v>1584</v>
      </c>
      <c r="F1395" s="547" t="s">
        <v>132</v>
      </c>
      <c r="G1395" s="547" t="s">
        <v>133</v>
      </c>
      <c r="H1395" s="547" t="s">
        <v>134</v>
      </c>
      <c r="I1395" s="470" t="s">
        <v>1585</v>
      </c>
      <c r="J1395" s="364">
        <v>1</v>
      </c>
      <c r="K1395" s="365" t="s">
        <v>1586</v>
      </c>
      <c r="L1395" s="556" t="s">
        <v>1513</v>
      </c>
      <c r="M1395" s="470" t="s">
        <v>160</v>
      </c>
      <c r="N1395" s="594" t="s">
        <v>381</v>
      </c>
      <c r="O1395" s="560" t="s">
        <v>382</v>
      </c>
      <c r="P1395" s="470" t="s">
        <v>1587</v>
      </c>
      <c r="Q1395" s="560" t="s">
        <v>1588</v>
      </c>
      <c r="R1395" s="470" t="s">
        <v>297</v>
      </c>
      <c r="S1395" s="366" t="s">
        <v>155</v>
      </c>
      <c r="T1395" s="366">
        <f>IFERROR(VLOOKUP($S1395,TABLAS!$A$10:$B$14,2,FALSE),0)</f>
        <v>2</v>
      </c>
      <c r="U1395" s="560" t="s">
        <v>145</v>
      </c>
      <c r="V1395" s="615">
        <f>IFERROR(VLOOKUP(U1395,TABLAS!$A$2:$B$6,2,FALSE),0)</f>
        <v>3</v>
      </c>
      <c r="W1395" s="615" t="str">
        <f t="shared" ref="W1395" si="363">MAX(T1395:T1401)&amp;V1395</f>
        <v>23</v>
      </c>
      <c r="X1395" s="608" t="str">
        <f t="shared" ref="X1395" si="364">IF(OR(W1395="11",W1395="12",W1395="21",W1395="22",W1395="31"),"BAJO",IF(OR(W1395="13",W1395="23",W1395="32",W1395="41"),"LEVE",IF(OR(W1395="14",W1395="15",W1395="24",W1395="33",W1395="43",W1395="42",W1395="52",W1395="51"),"MODERADO",IF(OR(W1395="25",W1395="34",W1395="35",W1395="44",W1395="45",W1395="53",W1395="54",W1395="55"),"IMPORTANTE"))))</f>
        <v>LEVE</v>
      </c>
      <c r="Y1395" s="367">
        <v>101</v>
      </c>
      <c r="Z1395" s="367"/>
      <c r="AA1395" s="367"/>
      <c r="AB1395" s="367"/>
      <c r="AC1395" s="367" t="e">
        <f>VLOOKUP(Y1395,CONTROLES!$A$6:$Y$78,2,FALSE)</f>
        <v>#N/A</v>
      </c>
      <c r="AD1395" s="367"/>
      <c r="AE1395" s="367"/>
      <c r="AF1395" s="367"/>
      <c r="AG1395" s="367"/>
      <c r="AH1395" s="367"/>
      <c r="AI1395" s="367"/>
      <c r="AJ1395" s="367"/>
      <c r="AK1395" s="367"/>
      <c r="AL1395" s="367"/>
      <c r="AM1395" s="367"/>
      <c r="AN1395" s="367"/>
      <c r="AO1395" s="368" t="str">
        <f>IFERROR(VLOOKUP(Y1395,CONTROLES!$A$6:$Y$25,24,FALSE),"")</f>
        <v/>
      </c>
      <c r="AP1395" s="368" t="str">
        <f>IFERROR(VLOOKUP(Z1395,CONTROLES!$A$6:$Y$25,24,FALSE),"")</f>
        <v/>
      </c>
      <c r="AQ1395" s="368" t="str">
        <f>IFERROR(VLOOKUP(AA1395,CONTROLES!$A$6:$Y$25,24,FALSE),"")</f>
        <v/>
      </c>
      <c r="AR1395" s="368" t="str">
        <f>IFERROR(VLOOKUP(AB1395,CONTROLES!$A$6:$Y$25,24,FALSE),"")</f>
        <v/>
      </c>
      <c r="AS1395" s="367" t="str">
        <f>IFERROR(VLOOKUP(Y1395,CONTROLES!$A$6:$Y$25,5,FALSE),"")</f>
        <v/>
      </c>
      <c r="AT1395" s="367" t="str">
        <f>IFERROR(VLOOKUP(Z1395,CONTROLES!$A$6:$Y$25,5,FALSE),"")</f>
        <v/>
      </c>
      <c r="AU1395" s="367" t="str">
        <f>IFERROR(VLOOKUP(AA1395,CONTROLES!$A$6:$Y$25,5,FALSE),"")</f>
        <v/>
      </c>
      <c r="AV1395" s="367" t="str">
        <f>IFERROR(VLOOKUP(AB1395,CONTROLES!$A$6:$Y$25,5,FALSE),"")</f>
        <v/>
      </c>
      <c r="AW1395" s="369">
        <f t="shared" ref="AW1395:AW1444" si="365">IFERROR(AVERAGEIFS(AO1395:AR1395,AS1395:AV1395,"Probabilidad"),0)</f>
        <v>0</v>
      </c>
      <c r="AX1395" s="369">
        <f t="shared" ref="AX1395:AX1444" si="366">IFERROR(AVERAGEIFS(AO1395:AR1395,AS1395:AV1395,"Consecuencia"),0)</f>
        <v>0</v>
      </c>
      <c r="AY1395" s="610"/>
      <c r="AZ1395" s="611"/>
      <c r="BA1395" s="612"/>
      <c r="BB1395" s="613"/>
      <c r="BC1395" s="611"/>
      <c r="BD1395" s="621"/>
      <c r="BE1395" s="608"/>
      <c r="BF1395" s="625"/>
      <c r="BG1395" s="626"/>
      <c r="BH1395" s="626"/>
      <c r="BI1395" s="624"/>
      <c r="BJ1395" s="470"/>
      <c r="BK1395" s="470"/>
      <c r="BL1395" s="49"/>
    </row>
    <row r="1396" spans="1:64" ht="14.25" customHeight="1" x14ac:dyDescent="0.25">
      <c r="A1396" s="558"/>
      <c r="B1396" s="559"/>
      <c r="C1396" s="556"/>
      <c r="D1396" s="470"/>
      <c r="E1396" s="470"/>
      <c r="F1396" s="547"/>
      <c r="G1396" s="547"/>
      <c r="H1396" s="547"/>
      <c r="I1396" s="470"/>
      <c r="J1396" s="364">
        <v>2</v>
      </c>
      <c r="K1396" s="365" t="s">
        <v>1589</v>
      </c>
      <c r="L1396" s="556"/>
      <c r="M1396" s="470"/>
      <c r="N1396" s="594"/>
      <c r="O1396" s="560"/>
      <c r="P1396" s="470"/>
      <c r="Q1396" s="560"/>
      <c r="R1396" s="470"/>
      <c r="S1396" s="366" t="s">
        <v>155</v>
      </c>
      <c r="T1396" s="366">
        <f>IFERROR(VLOOKUP($S1396,TABLAS!$A$10:$B$14,2,FALSE),0)</f>
        <v>2</v>
      </c>
      <c r="U1396" s="560"/>
      <c r="V1396" s="615"/>
      <c r="W1396" s="615"/>
      <c r="X1396" s="608"/>
      <c r="Y1396" s="367">
        <v>121</v>
      </c>
      <c r="Z1396" s="367"/>
      <c r="AA1396" s="367"/>
      <c r="AB1396" s="367"/>
      <c r="AC1396" s="367" t="e">
        <f>VLOOKUP(Y1396,CONTROLES!$A$6:$Y$78,2,FALSE)</f>
        <v>#N/A</v>
      </c>
      <c r="AD1396" s="367"/>
      <c r="AE1396" s="367"/>
      <c r="AF1396" s="367"/>
      <c r="AG1396" s="367"/>
      <c r="AH1396" s="367"/>
      <c r="AI1396" s="367"/>
      <c r="AJ1396" s="367"/>
      <c r="AK1396" s="367"/>
      <c r="AL1396" s="367"/>
      <c r="AM1396" s="367"/>
      <c r="AN1396" s="367"/>
      <c r="AO1396" s="368" t="str">
        <f>IFERROR(VLOOKUP(Y1396,CONTROLES!$A$6:$Y$25,24,FALSE),"")</f>
        <v/>
      </c>
      <c r="AP1396" s="368" t="str">
        <f>IFERROR(VLOOKUP(Z1396,CONTROLES!$A$6:$Y$25,24,FALSE),"")</f>
        <v/>
      </c>
      <c r="AQ1396" s="368" t="str">
        <f>IFERROR(VLOOKUP(AA1396,CONTROLES!$A$6:$Y$25,24,FALSE),"")</f>
        <v/>
      </c>
      <c r="AR1396" s="368" t="str">
        <f>IFERROR(VLOOKUP(AB1396,CONTROLES!$A$6:$Y$25,24,FALSE),"")</f>
        <v/>
      </c>
      <c r="AS1396" s="367" t="str">
        <f>IFERROR(VLOOKUP(Y1396,CONTROLES!$A$6:$Y$25,5,FALSE),"")</f>
        <v/>
      </c>
      <c r="AT1396" s="367" t="str">
        <f>IFERROR(VLOOKUP(Z1396,CONTROLES!$A$6:$Y$25,5,FALSE),"")</f>
        <v/>
      </c>
      <c r="AU1396" s="367" t="str">
        <f>IFERROR(VLOOKUP(AA1396,CONTROLES!$A$6:$Y$25,5,FALSE),"")</f>
        <v/>
      </c>
      <c r="AV1396" s="367" t="str">
        <f>IFERROR(VLOOKUP(AB1396,CONTROLES!$A$6:$Y$25,5,FALSE),"")</f>
        <v/>
      </c>
      <c r="AW1396" s="369">
        <f t="shared" si="365"/>
        <v>0</v>
      </c>
      <c r="AX1396" s="369">
        <f t="shared" si="366"/>
        <v>0</v>
      </c>
      <c r="AY1396" s="610"/>
      <c r="AZ1396" s="611"/>
      <c r="BA1396" s="612"/>
      <c r="BB1396" s="613"/>
      <c r="BC1396" s="611"/>
      <c r="BD1396" s="621"/>
      <c r="BE1396" s="608"/>
      <c r="BF1396" s="625"/>
      <c r="BG1396" s="626"/>
      <c r="BH1396" s="626"/>
      <c r="BI1396" s="624"/>
      <c r="BJ1396" s="470"/>
      <c r="BK1396" s="470"/>
      <c r="BL1396" s="49"/>
    </row>
    <row r="1397" spans="1:64" ht="14.25" customHeight="1" x14ac:dyDescent="0.25">
      <c r="A1397" s="558"/>
      <c r="B1397" s="559"/>
      <c r="C1397" s="556"/>
      <c r="D1397" s="470"/>
      <c r="E1397" s="470"/>
      <c r="F1397" s="547"/>
      <c r="G1397" s="547"/>
      <c r="H1397" s="547"/>
      <c r="I1397" s="470"/>
      <c r="J1397" s="364">
        <v>3</v>
      </c>
      <c r="K1397" s="365" t="s">
        <v>1109</v>
      </c>
      <c r="L1397" s="556"/>
      <c r="M1397" s="470"/>
      <c r="N1397" s="594"/>
      <c r="O1397" s="560"/>
      <c r="P1397" s="470"/>
      <c r="Q1397" s="560"/>
      <c r="R1397" s="470"/>
      <c r="S1397" s="366" t="s">
        <v>155</v>
      </c>
      <c r="T1397" s="366">
        <f>IFERROR(VLOOKUP($S1397,TABLAS!$A$10:$B$14,2,FALSE),0)</f>
        <v>2</v>
      </c>
      <c r="U1397" s="560"/>
      <c r="V1397" s="615"/>
      <c r="W1397" s="615"/>
      <c r="X1397" s="608"/>
      <c r="Y1397" s="367">
        <v>107</v>
      </c>
      <c r="Z1397" s="367"/>
      <c r="AA1397" s="367"/>
      <c r="AB1397" s="367"/>
      <c r="AC1397" s="367" t="e">
        <f>VLOOKUP(Y1397,CONTROLES!$A$6:$Y$78,2,FALSE)</f>
        <v>#N/A</v>
      </c>
      <c r="AD1397" s="367"/>
      <c r="AE1397" s="367"/>
      <c r="AF1397" s="367"/>
      <c r="AG1397" s="367"/>
      <c r="AH1397" s="367"/>
      <c r="AI1397" s="367"/>
      <c r="AJ1397" s="367"/>
      <c r="AK1397" s="367"/>
      <c r="AL1397" s="367"/>
      <c r="AM1397" s="367"/>
      <c r="AN1397" s="367"/>
      <c r="AO1397" s="368" t="str">
        <f>IFERROR(VLOOKUP(Y1397,CONTROLES!$A$6:$Y$25,24,FALSE),"")</f>
        <v/>
      </c>
      <c r="AP1397" s="368" t="str">
        <f>IFERROR(VLOOKUP(Z1397,CONTROLES!$A$6:$Y$25,24,FALSE),"")</f>
        <v/>
      </c>
      <c r="AQ1397" s="368" t="str">
        <f>IFERROR(VLOOKUP(AA1397,CONTROLES!$A$6:$Y$25,24,FALSE),"")</f>
        <v/>
      </c>
      <c r="AR1397" s="368" t="str">
        <f>IFERROR(VLOOKUP(AB1397,CONTROLES!$A$6:$Y$25,24,FALSE),"")</f>
        <v/>
      </c>
      <c r="AS1397" s="367" t="str">
        <f>IFERROR(VLOOKUP(Y1397,CONTROLES!$A$6:$Y$25,5,FALSE),"")</f>
        <v/>
      </c>
      <c r="AT1397" s="367" t="str">
        <f>IFERROR(VLOOKUP(Z1397,CONTROLES!$A$6:$Y$25,5,FALSE),"")</f>
        <v/>
      </c>
      <c r="AU1397" s="367" t="str">
        <f>IFERROR(VLOOKUP(AA1397,CONTROLES!$A$6:$Y$25,5,FALSE),"")</f>
        <v/>
      </c>
      <c r="AV1397" s="367" t="str">
        <f>IFERROR(VLOOKUP(AB1397,CONTROLES!$A$6:$Y$25,5,FALSE),"")</f>
        <v/>
      </c>
      <c r="AW1397" s="369">
        <f t="shared" si="365"/>
        <v>0</v>
      </c>
      <c r="AX1397" s="369">
        <f t="shared" si="366"/>
        <v>0</v>
      </c>
      <c r="AY1397" s="610"/>
      <c r="AZ1397" s="611"/>
      <c r="BA1397" s="612"/>
      <c r="BB1397" s="613"/>
      <c r="BC1397" s="611"/>
      <c r="BD1397" s="621"/>
      <c r="BE1397" s="608"/>
      <c r="BF1397" s="625"/>
      <c r="BG1397" s="626"/>
      <c r="BH1397" s="626"/>
      <c r="BI1397" s="624"/>
      <c r="BJ1397" s="470"/>
      <c r="BK1397" s="470"/>
      <c r="BL1397" s="49"/>
    </row>
    <row r="1398" spans="1:64" ht="14.25" customHeight="1" x14ac:dyDescent="0.25">
      <c r="A1398" s="558"/>
      <c r="B1398" s="559"/>
      <c r="C1398" s="556"/>
      <c r="D1398" s="470"/>
      <c r="E1398" s="470"/>
      <c r="F1398" s="547"/>
      <c r="G1398" s="547"/>
      <c r="H1398" s="547"/>
      <c r="I1398" s="470"/>
      <c r="J1398" s="364"/>
      <c r="K1398" s="365"/>
      <c r="L1398" s="556"/>
      <c r="M1398" s="470"/>
      <c r="N1398" s="594"/>
      <c r="O1398" s="560"/>
      <c r="P1398" s="470"/>
      <c r="Q1398" s="560"/>
      <c r="R1398" s="470"/>
      <c r="S1398" s="366"/>
      <c r="T1398" s="366">
        <f>IFERROR(VLOOKUP($S1398,TABLAS!$A$10:$B$14,2,FALSE),0)</f>
        <v>0</v>
      </c>
      <c r="U1398" s="560"/>
      <c r="V1398" s="615"/>
      <c r="W1398" s="615"/>
      <c r="X1398" s="608"/>
      <c r="Y1398" s="367"/>
      <c r="Z1398" s="367"/>
      <c r="AA1398" s="367"/>
      <c r="AB1398" s="367"/>
      <c r="AC1398" s="367" t="e">
        <f>VLOOKUP(Y1398,CONTROLES!$A$6:$Y$78,2,FALSE)</f>
        <v>#N/A</v>
      </c>
      <c r="AD1398" s="367"/>
      <c r="AE1398" s="367"/>
      <c r="AF1398" s="367"/>
      <c r="AG1398" s="367"/>
      <c r="AH1398" s="367"/>
      <c r="AI1398" s="367"/>
      <c r="AJ1398" s="367"/>
      <c r="AK1398" s="367"/>
      <c r="AL1398" s="367"/>
      <c r="AM1398" s="367"/>
      <c r="AN1398" s="367"/>
      <c r="AO1398" s="368" t="str">
        <f>IFERROR(VLOOKUP(Y1398,CONTROLES!$A$6:$Y$25,24,FALSE),"")</f>
        <v/>
      </c>
      <c r="AP1398" s="368" t="str">
        <f>IFERROR(VLOOKUP(Z1398,CONTROLES!$A$6:$Y$25,24,FALSE),"")</f>
        <v/>
      </c>
      <c r="AQ1398" s="368" t="str">
        <f>IFERROR(VLOOKUP(AA1398,CONTROLES!$A$6:$Y$25,24,FALSE),"")</f>
        <v/>
      </c>
      <c r="AR1398" s="368" t="str">
        <f>IFERROR(VLOOKUP(AB1398,CONTROLES!$A$6:$Y$25,24,FALSE),"")</f>
        <v/>
      </c>
      <c r="AS1398" s="367" t="str">
        <f>IFERROR(VLOOKUP(Y1398,CONTROLES!$A$6:$Y$25,5,FALSE),"")</f>
        <v/>
      </c>
      <c r="AT1398" s="367" t="str">
        <f>IFERROR(VLOOKUP(Z1398,CONTROLES!$A$6:$Y$25,5,FALSE),"")</f>
        <v/>
      </c>
      <c r="AU1398" s="367" t="str">
        <f>IFERROR(VLOOKUP(AA1398,CONTROLES!$A$6:$Y$25,5,FALSE),"")</f>
        <v/>
      </c>
      <c r="AV1398" s="367" t="str">
        <f>IFERROR(VLOOKUP(AB1398,CONTROLES!$A$6:$Y$25,5,FALSE),"")</f>
        <v/>
      </c>
      <c r="AW1398" s="369">
        <f t="shared" si="365"/>
        <v>0</v>
      </c>
      <c r="AX1398" s="369">
        <f t="shared" si="366"/>
        <v>0</v>
      </c>
      <c r="AY1398" s="610"/>
      <c r="AZ1398" s="611"/>
      <c r="BA1398" s="612"/>
      <c r="BB1398" s="613"/>
      <c r="BC1398" s="611"/>
      <c r="BD1398" s="621"/>
      <c r="BE1398" s="608"/>
      <c r="BF1398" s="625"/>
      <c r="BG1398" s="626"/>
      <c r="BH1398" s="626"/>
      <c r="BI1398" s="624"/>
      <c r="BJ1398" s="470"/>
      <c r="BK1398" s="470"/>
      <c r="BL1398" s="49"/>
    </row>
    <row r="1399" spans="1:64" ht="14.25" customHeight="1" x14ac:dyDescent="0.25">
      <c r="A1399" s="558"/>
      <c r="B1399" s="559"/>
      <c r="C1399" s="556"/>
      <c r="D1399" s="470"/>
      <c r="E1399" s="470"/>
      <c r="F1399" s="547"/>
      <c r="G1399" s="547"/>
      <c r="H1399" s="547"/>
      <c r="I1399" s="470"/>
      <c r="J1399" s="364"/>
      <c r="K1399" s="365"/>
      <c r="L1399" s="556"/>
      <c r="M1399" s="470"/>
      <c r="N1399" s="594"/>
      <c r="O1399" s="560"/>
      <c r="P1399" s="470"/>
      <c r="Q1399" s="560"/>
      <c r="R1399" s="470"/>
      <c r="S1399" s="366"/>
      <c r="T1399" s="366">
        <f>IFERROR(VLOOKUP($S1399,TABLAS!$A$10:$B$14,2,FALSE),0)</f>
        <v>0</v>
      </c>
      <c r="U1399" s="560"/>
      <c r="V1399" s="615"/>
      <c r="W1399" s="615"/>
      <c r="X1399" s="608"/>
      <c r="Y1399" s="367"/>
      <c r="Z1399" s="367"/>
      <c r="AA1399" s="367"/>
      <c r="AB1399" s="367"/>
      <c r="AC1399" s="367" t="e">
        <f>VLOOKUP(Y1399,CONTROLES!$A$6:$Y$78,2,FALSE)</f>
        <v>#N/A</v>
      </c>
      <c r="AD1399" s="367"/>
      <c r="AE1399" s="367"/>
      <c r="AF1399" s="367"/>
      <c r="AG1399" s="367"/>
      <c r="AH1399" s="367"/>
      <c r="AI1399" s="367"/>
      <c r="AJ1399" s="367"/>
      <c r="AK1399" s="367"/>
      <c r="AL1399" s="367"/>
      <c r="AM1399" s="367"/>
      <c r="AN1399" s="367"/>
      <c r="AO1399" s="368" t="str">
        <f>IFERROR(VLOOKUP(Y1399,CONTROLES!$A$6:$Y$25,24,FALSE),"")</f>
        <v/>
      </c>
      <c r="AP1399" s="368" t="str">
        <f>IFERROR(VLOOKUP(Z1399,CONTROLES!$A$6:$Y$25,24,FALSE),"")</f>
        <v/>
      </c>
      <c r="AQ1399" s="368" t="str">
        <f>IFERROR(VLOOKUP(AA1399,CONTROLES!$A$6:$Y$25,24,FALSE),"")</f>
        <v/>
      </c>
      <c r="AR1399" s="368" t="str">
        <f>IFERROR(VLOOKUP(AB1399,CONTROLES!$A$6:$Y$25,24,FALSE),"")</f>
        <v/>
      </c>
      <c r="AS1399" s="367" t="str">
        <f>IFERROR(VLOOKUP(Y1399,CONTROLES!$A$6:$Y$25,5,FALSE),"")</f>
        <v/>
      </c>
      <c r="AT1399" s="367" t="str">
        <f>IFERROR(VLOOKUP(Z1399,CONTROLES!$A$6:$Y$25,5,FALSE),"")</f>
        <v/>
      </c>
      <c r="AU1399" s="367" t="str">
        <f>IFERROR(VLOOKUP(AA1399,CONTROLES!$A$6:$Y$25,5,FALSE),"")</f>
        <v/>
      </c>
      <c r="AV1399" s="367" t="str">
        <f>IFERROR(VLOOKUP(AB1399,CONTROLES!$A$6:$Y$25,5,FALSE),"")</f>
        <v/>
      </c>
      <c r="AW1399" s="369">
        <f t="shared" si="365"/>
        <v>0</v>
      </c>
      <c r="AX1399" s="369">
        <f t="shared" si="366"/>
        <v>0</v>
      </c>
      <c r="AY1399" s="610"/>
      <c r="AZ1399" s="611"/>
      <c r="BA1399" s="612"/>
      <c r="BB1399" s="613"/>
      <c r="BC1399" s="611"/>
      <c r="BD1399" s="621"/>
      <c r="BE1399" s="608"/>
      <c r="BF1399" s="625"/>
      <c r="BG1399" s="626"/>
      <c r="BH1399" s="626"/>
      <c r="BI1399" s="624"/>
      <c r="BJ1399" s="470"/>
      <c r="BK1399" s="470"/>
      <c r="BL1399" s="49"/>
    </row>
    <row r="1400" spans="1:64" ht="14.25" customHeight="1" x14ac:dyDescent="0.25">
      <c r="A1400" s="558"/>
      <c r="B1400" s="559"/>
      <c r="C1400" s="556"/>
      <c r="D1400" s="470"/>
      <c r="E1400" s="470"/>
      <c r="F1400" s="547"/>
      <c r="G1400" s="547"/>
      <c r="H1400" s="547"/>
      <c r="I1400" s="470"/>
      <c r="J1400" s="364"/>
      <c r="K1400" s="365"/>
      <c r="L1400" s="556"/>
      <c r="M1400" s="470"/>
      <c r="N1400" s="594"/>
      <c r="O1400" s="560"/>
      <c r="P1400" s="470"/>
      <c r="Q1400" s="560"/>
      <c r="R1400" s="470"/>
      <c r="S1400" s="366"/>
      <c r="T1400" s="366">
        <f>IFERROR(VLOOKUP($S1400,TABLAS!$A$10:$B$14,2,FALSE),0)</f>
        <v>0</v>
      </c>
      <c r="U1400" s="560"/>
      <c r="V1400" s="615"/>
      <c r="W1400" s="615"/>
      <c r="X1400" s="608"/>
      <c r="Y1400" s="367"/>
      <c r="Z1400" s="367"/>
      <c r="AA1400" s="367"/>
      <c r="AB1400" s="367"/>
      <c r="AC1400" s="367" t="e">
        <f>VLOOKUP(Y1400,CONTROLES!$A$6:$Y$78,2,FALSE)</f>
        <v>#N/A</v>
      </c>
      <c r="AD1400" s="367"/>
      <c r="AE1400" s="367"/>
      <c r="AF1400" s="367"/>
      <c r="AG1400" s="367"/>
      <c r="AH1400" s="367"/>
      <c r="AI1400" s="367"/>
      <c r="AJ1400" s="367"/>
      <c r="AK1400" s="367"/>
      <c r="AL1400" s="367"/>
      <c r="AM1400" s="367"/>
      <c r="AN1400" s="367"/>
      <c r="AO1400" s="368" t="str">
        <f>IFERROR(VLOOKUP(Y1400,CONTROLES!$A$6:$Y$25,24,FALSE),"")</f>
        <v/>
      </c>
      <c r="AP1400" s="368" t="str">
        <f>IFERROR(VLOOKUP(Z1400,CONTROLES!$A$6:$Y$25,24,FALSE),"")</f>
        <v/>
      </c>
      <c r="AQ1400" s="368" t="str">
        <f>IFERROR(VLOOKUP(AA1400,CONTROLES!$A$6:$Y$25,24,FALSE),"")</f>
        <v/>
      </c>
      <c r="AR1400" s="368" t="str">
        <f>IFERROR(VLOOKUP(AB1400,CONTROLES!$A$6:$Y$25,24,FALSE),"")</f>
        <v/>
      </c>
      <c r="AS1400" s="367" t="str">
        <f>IFERROR(VLOOKUP(Y1400,CONTROLES!$A$6:$Y$25,5,FALSE),"")</f>
        <v/>
      </c>
      <c r="AT1400" s="367" t="str">
        <f>IFERROR(VLOOKUP(Z1400,CONTROLES!$A$6:$Y$25,5,FALSE),"")</f>
        <v/>
      </c>
      <c r="AU1400" s="367" t="str">
        <f>IFERROR(VLOOKUP(AA1400,CONTROLES!$A$6:$Y$25,5,FALSE),"")</f>
        <v/>
      </c>
      <c r="AV1400" s="367" t="str">
        <f>IFERROR(VLOOKUP(AB1400,CONTROLES!$A$6:$Y$25,5,FALSE),"")</f>
        <v/>
      </c>
      <c r="AW1400" s="369">
        <f t="shared" si="365"/>
        <v>0</v>
      </c>
      <c r="AX1400" s="369">
        <f t="shared" si="366"/>
        <v>0</v>
      </c>
      <c r="AY1400" s="610"/>
      <c r="AZ1400" s="611"/>
      <c r="BA1400" s="612"/>
      <c r="BB1400" s="613"/>
      <c r="BC1400" s="611"/>
      <c r="BD1400" s="621"/>
      <c r="BE1400" s="608"/>
      <c r="BF1400" s="625"/>
      <c r="BG1400" s="626"/>
      <c r="BH1400" s="626"/>
      <c r="BI1400" s="624"/>
      <c r="BJ1400" s="470"/>
      <c r="BK1400" s="470"/>
      <c r="BL1400" s="49"/>
    </row>
    <row r="1401" spans="1:64" ht="14.25" customHeight="1" x14ac:dyDescent="0.25">
      <c r="A1401" s="558"/>
      <c r="B1401" s="559"/>
      <c r="C1401" s="556"/>
      <c r="D1401" s="470"/>
      <c r="E1401" s="470"/>
      <c r="F1401" s="547"/>
      <c r="G1401" s="547"/>
      <c r="H1401" s="547"/>
      <c r="I1401" s="470"/>
      <c r="J1401" s="364"/>
      <c r="K1401" s="365"/>
      <c r="L1401" s="556"/>
      <c r="M1401" s="470"/>
      <c r="N1401" s="594"/>
      <c r="O1401" s="560"/>
      <c r="P1401" s="470"/>
      <c r="Q1401" s="560"/>
      <c r="R1401" s="470"/>
      <c r="S1401" s="366"/>
      <c r="T1401" s="366">
        <f>IFERROR(VLOOKUP($S1401,TABLAS!$A$10:$B$14,2,FALSE),0)</f>
        <v>0</v>
      </c>
      <c r="U1401" s="560"/>
      <c r="V1401" s="615"/>
      <c r="W1401" s="615"/>
      <c r="X1401" s="608"/>
      <c r="Y1401" s="367"/>
      <c r="Z1401" s="367"/>
      <c r="AA1401" s="367"/>
      <c r="AB1401" s="367"/>
      <c r="AC1401" s="367" t="e">
        <f>VLOOKUP(Y1401,CONTROLES!$A$6:$Y$78,2,FALSE)</f>
        <v>#N/A</v>
      </c>
      <c r="AD1401" s="367"/>
      <c r="AE1401" s="367"/>
      <c r="AF1401" s="367"/>
      <c r="AG1401" s="367"/>
      <c r="AH1401" s="367"/>
      <c r="AI1401" s="367"/>
      <c r="AJ1401" s="367"/>
      <c r="AK1401" s="367"/>
      <c r="AL1401" s="367"/>
      <c r="AM1401" s="367"/>
      <c r="AN1401" s="367"/>
      <c r="AO1401" s="368" t="str">
        <f>IFERROR(VLOOKUP(Y1401,CONTROLES!$A$6:$Y$25,24,FALSE),"")</f>
        <v/>
      </c>
      <c r="AP1401" s="368" t="str">
        <f>IFERROR(VLOOKUP(Z1401,CONTROLES!$A$6:$Y$25,24,FALSE),"")</f>
        <v/>
      </c>
      <c r="AQ1401" s="368" t="str">
        <f>IFERROR(VLOOKUP(AA1401,CONTROLES!$A$6:$Y$25,24,FALSE),"")</f>
        <v/>
      </c>
      <c r="AR1401" s="368" t="str">
        <f>IFERROR(VLOOKUP(AB1401,CONTROLES!$A$6:$Y$25,24,FALSE),"")</f>
        <v/>
      </c>
      <c r="AS1401" s="367" t="str">
        <f>IFERROR(VLOOKUP(Y1401,CONTROLES!$A$6:$Y$25,5,FALSE),"")</f>
        <v/>
      </c>
      <c r="AT1401" s="367" t="str">
        <f>IFERROR(VLOOKUP(Z1401,CONTROLES!$A$6:$Y$25,5,FALSE),"")</f>
        <v/>
      </c>
      <c r="AU1401" s="367" t="str">
        <f>IFERROR(VLOOKUP(AA1401,CONTROLES!$A$6:$Y$25,5,FALSE),"")</f>
        <v/>
      </c>
      <c r="AV1401" s="367" t="str">
        <f>IFERROR(VLOOKUP(AB1401,CONTROLES!$A$6:$Y$25,5,FALSE),"")</f>
        <v/>
      </c>
      <c r="AW1401" s="369">
        <f t="shared" si="365"/>
        <v>0</v>
      </c>
      <c r="AX1401" s="369">
        <f t="shared" si="366"/>
        <v>0</v>
      </c>
      <c r="AY1401" s="610"/>
      <c r="AZ1401" s="611"/>
      <c r="BA1401" s="612"/>
      <c r="BB1401" s="613"/>
      <c r="BC1401" s="611"/>
      <c r="BD1401" s="621"/>
      <c r="BE1401" s="608"/>
      <c r="BF1401" s="625"/>
      <c r="BG1401" s="626"/>
      <c r="BH1401" s="626"/>
      <c r="BI1401" s="624"/>
      <c r="BJ1401" s="470"/>
      <c r="BK1401" s="470"/>
      <c r="BL1401" s="49"/>
    </row>
    <row r="1402" spans="1:64" ht="14.25" customHeight="1" x14ac:dyDescent="0.25">
      <c r="A1402" s="558">
        <f>A1395+1</f>
        <v>199</v>
      </c>
      <c r="B1402" s="559" t="s">
        <v>1590</v>
      </c>
      <c r="C1402" s="556" t="s">
        <v>629</v>
      </c>
      <c r="D1402" s="470" t="s">
        <v>1591</v>
      </c>
      <c r="E1402" s="470" t="s">
        <v>1592</v>
      </c>
      <c r="F1402" s="547" t="s">
        <v>132</v>
      </c>
      <c r="G1402" s="547" t="s">
        <v>133</v>
      </c>
      <c r="H1402" s="547" t="s">
        <v>134</v>
      </c>
      <c r="I1402" s="470" t="s">
        <v>1593</v>
      </c>
      <c r="J1402" s="364">
        <v>1</v>
      </c>
      <c r="K1402" s="365" t="s">
        <v>1594</v>
      </c>
      <c r="L1402" s="556" t="s">
        <v>1595</v>
      </c>
      <c r="M1402" s="470" t="s">
        <v>160</v>
      </c>
      <c r="N1402" s="594" t="s">
        <v>226</v>
      </c>
      <c r="O1402" s="560" t="s">
        <v>360</v>
      </c>
      <c r="P1402" s="470" t="s">
        <v>1587</v>
      </c>
      <c r="Q1402" s="560" t="s">
        <v>1588</v>
      </c>
      <c r="R1402" s="470" t="s">
        <v>297</v>
      </c>
      <c r="S1402" s="366" t="s">
        <v>146</v>
      </c>
      <c r="T1402" s="366">
        <f>IFERROR(VLOOKUP($S1402,TABLAS!$A$10:$B$14,2,FALSE),0)</f>
        <v>3</v>
      </c>
      <c r="U1402" s="560" t="s">
        <v>145</v>
      </c>
      <c r="V1402" s="615">
        <f>IFERROR(VLOOKUP(U1402,TABLAS!$A$2:$B$6,2,FALSE),0)</f>
        <v>3</v>
      </c>
      <c r="W1402" s="615" t="str">
        <f t="shared" ref="W1402" si="367">MAX(T1402:T1408)&amp;V1402</f>
        <v>33</v>
      </c>
      <c r="X1402" s="608" t="str">
        <f t="shared" ref="X1402" si="368">IF(OR(W1402="11",W1402="12",W1402="21",W1402="22",W1402="31"),"BAJO",IF(OR(W1402="13",W1402="23",W1402="32",W1402="41"),"LEVE",IF(OR(W1402="14",W1402="15",W1402="24",W1402="33",W1402="43",W1402="42",W1402="52",W1402="51"),"MODERADO",IF(OR(W1402="25",W1402="34",W1402="35",W1402="44",W1402="45",W1402="53",W1402="54",W1402="55"),"IMPORTANTE"))))</f>
        <v>MODERADO</v>
      </c>
      <c r="Y1402" s="367">
        <v>3</v>
      </c>
      <c r="Z1402" s="367"/>
      <c r="AA1402" s="367"/>
      <c r="AB1402" s="367"/>
      <c r="AC1402" s="367" t="str">
        <f>VLOOKUP(Y1402,CONTROLES!$A$6:$Y$78,2,FALSE)</f>
        <v>Ejecución del plan de capacitaciones</v>
      </c>
      <c r="AD1402" s="367"/>
      <c r="AE1402" s="367"/>
      <c r="AF1402" s="367"/>
      <c r="AG1402" s="367"/>
      <c r="AH1402" s="367"/>
      <c r="AI1402" s="367"/>
      <c r="AJ1402" s="367"/>
      <c r="AK1402" s="367"/>
      <c r="AL1402" s="367"/>
      <c r="AM1402" s="367"/>
      <c r="AN1402" s="367"/>
      <c r="AO1402" s="368">
        <f>IFERROR(VLOOKUP(Y1402,CONTROLES!$A$6:$Y$25,24,FALSE),"")</f>
        <v>0.78</v>
      </c>
      <c r="AP1402" s="368" t="str">
        <f>IFERROR(VLOOKUP(Z1402,CONTROLES!$A$6:$Y$25,24,FALSE),"")</f>
        <v/>
      </c>
      <c r="AQ1402" s="368" t="str">
        <f>IFERROR(VLOOKUP(AA1402,CONTROLES!$A$6:$Y$25,24,FALSE),"")</f>
        <v/>
      </c>
      <c r="AR1402" s="368" t="str">
        <f>IFERROR(VLOOKUP(AB1402,CONTROLES!$A$6:$Y$25,24,FALSE),"")</f>
        <v/>
      </c>
      <c r="AS1402" s="367" t="str">
        <f>IFERROR(VLOOKUP(Y1402,CONTROLES!$A$6:$Y$25,5,FALSE),"")</f>
        <v>Probabilidad</v>
      </c>
      <c r="AT1402" s="367" t="str">
        <f>IFERROR(VLOOKUP(Z1402,CONTROLES!$A$6:$Y$25,5,FALSE),"")</f>
        <v/>
      </c>
      <c r="AU1402" s="367" t="str">
        <f>IFERROR(VLOOKUP(AA1402,CONTROLES!$A$6:$Y$25,5,FALSE),"")</f>
        <v/>
      </c>
      <c r="AV1402" s="367" t="str">
        <f>IFERROR(VLOOKUP(AB1402,CONTROLES!$A$6:$Y$25,5,FALSE),"")</f>
        <v/>
      </c>
      <c r="AW1402" s="369">
        <f t="shared" si="365"/>
        <v>0.78</v>
      </c>
      <c r="AX1402" s="369">
        <f t="shared" si="366"/>
        <v>0</v>
      </c>
      <c r="AY1402" s="610"/>
      <c r="AZ1402" s="611"/>
      <c r="BA1402" s="612"/>
      <c r="BB1402" s="613"/>
      <c r="BC1402" s="611"/>
      <c r="BD1402" s="621"/>
      <c r="BE1402" s="608"/>
      <c r="BF1402" s="625"/>
      <c r="BG1402" s="626"/>
      <c r="BH1402" s="626"/>
      <c r="BI1402" s="624"/>
      <c r="BJ1402" s="470"/>
      <c r="BK1402" s="470"/>
      <c r="BL1402" s="49"/>
    </row>
    <row r="1403" spans="1:64" ht="14.25" customHeight="1" x14ac:dyDescent="0.25">
      <c r="A1403" s="558"/>
      <c r="B1403" s="559"/>
      <c r="C1403" s="556"/>
      <c r="D1403" s="470"/>
      <c r="E1403" s="470"/>
      <c r="F1403" s="547"/>
      <c r="G1403" s="547"/>
      <c r="H1403" s="547"/>
      <c r="I1403" s="470"/>
      <c r="J1403" s="364">
        <v>2</v>
      </c>
      <c r="K1403" s="365" t="s">
        <v>1596</v>
      </c>
      <c r="L1403" s="556"/>
      <c r="M1403" s="470"/>
      <c r="N1403" s="594"/>
      <c r="O1403" s="560"/>
      <c r="P1403" s="470"/>
      <c r="Q1403" s="560"/>
      <c r="R1403" s="470"/>
      <c r="S1403" s="366" t="s">
        <v>155</v>
      </c>
      <c r="T1403" s="366">
        <f>IFERROR(VLOOKUP($S1403,TABLAS!$A$10:$B$14,2,FALSE),0)</f>
        <v>2</v>
      </c>
      <c r="U1403" s="560"/>
      <c r="V1403" s="615"/>
      <c r="W1403" s="615"/>
      <c r="X1403" s="608"/>
      <c r="Y1403" s="367">
        <v>71</v>
      </c>
      <c r="Z1403" s="367">
        <v>145</v>
      </c>
      <c r="AA1403" s="367"/>
      <c r="AB1403" s="367"/>
      <c r="AC1403" s="367" t="str">
        <f>VLOOKUP(Y1403,CONTROLES!$A$6:$Y$78,2,FALSE)</f>
        <v>Ajuste y aplicación del PR-CO-01 Ingreso de asociados</v>
      </c>
      <c r="AD1403" s="367"/>
      <c r="AE1403" s="367"/>
      <c r="AF1403" s="367"/>
      <c r="AG1403" s="367"/>
      <c r="AH1403" s="367"/>
      <c r="AI1403" s="367"/>
      <c r="AJ1403" s="367"/>
      <c r="AK1403" s="367"/>
      <c r="AL1403" s="367"/>
      <c r="AM1403" s="367"/>
      <c r="AN1403" s="367"/>
      <c r="AO1403" s="368" t="str">
        <f>IFERROR(VLOOKUP(Y1403,CONTROLES!$A$6:$Y$25,24,FALSE),"")</f>
        <v/>
      </c>
      <c r="AP1403" s="368" t="str">
        <f>IFERROR(VLOOKUP(Z1403,CONTROLES!$A$6:$Y$25,24,FALSE),"")</f>
        <v/>
      </c>
      <c r="AQ1403" s="368" t="str">
        <f>IFERROR(VLOOKUP(AA1403,CONTROLES!$A$6:$Y$25,24,FALSE),"")</f>
        <v/>
      </c>
      <c r="AR1403" s="368" t="str">
        <f>IFERROR(VLOOKUP(AB1403,CONTROLES!$A$6:$Y$25,24,FALSE),"")</f>
        <v/>
      </c>
      <c r="AS1403" s="367" t="str">
        <f>IFERROR(VLOOKUP(Y1403,CONTROLES!$A$6:$Y$25,5,FALSE),"")</f>
        <v/>
      </c>
      <c r="AT1403" s="367" t="str">
        <f>IFERROR(VLOOKUP(Z1403,CONTROLES!$A$6:$Y$25,5,FALSE),"")</f>
        <v/>
      </c>
      <c r="AU1403" s="367" t="str">
        <f>IFERROR(VLOOKUP(AA1403,CONTROLES!$A$6:$Y$25,5,FALSE),"")</f>
        <v/>
      </c>
      <c r="AV1403" s="367" t="str">
        <f>IFERROR(VLOOKUP(AB1403,CONTROLES!$A$6:$Y$25,5,FALSE),"")</f>
        <v/>
      </c>
      <c r="AW1403" s="369">
        <f t="shared" si="365"/>
        <v>0</v>
      </c>
      <c r="AX1403" s="369">
        <f t="shared" si="366"/>
        <v>0</v>
      </c>
      <c r="AY1403" s="610"/>
      <c r="AZ1403" s="611"/>
      <c r="BA1403" s="612"/>
      <c r="BB1403" s="613"/>
      <c r="BC1403" s="611"/>
      <c r="BD1403" s="621"/>
      <c r="BE1403" s="608"/>
      <c r="BF1403" s="625"/>
      <c r="BG1403" s="626"/>
      <c r="BH1403" s="626"/>
      <c r="BI1403" s="624"/>
      <c r="BJ1403" s="470"/>
      <c r="BK1403" s="470"/>
      <c r="BL1403" s="49"/>
    </row>
    <row r="1404" spans="1:64" ht="14.25" customHeight="1" x14ac:dyDescent="0.25">
      <c r="A1404" s="558"/>
      <c r="B1404" s="559"/>
      <c r="C1404" s="556"/>
      <c r="D1404" s="470"/>
      <c r="E1404" s="470"/>
      <c r="F1404" s="547"/>
      <c r="G1404" s="547"/>
      <c r="H1404" s="547"/>
      <c r="I1404" s="470"/>
      <c r="J1404" s="364">
        <v>3</v>
      </c>
      <c r="K1404" s="365" t="s">
        <v>1597</v>
      </c>
      <c r="L1404" s="556"/>
      <c r="M1404" s="470"/>
      <c r="N1404" s="594"/>
      <c r="O1404" s="560"/>
      <c r="P1404" s="470"/>
      <c r="Q1404" s="560"/>
      <c r="R1404" s="470"/>
      <c r="S1404" s="366" t="s">
        <v>155</v>
      </c>
      <c r="T1404" s="366">
        <f>IFERROR(VLOOKUP($S1404,TABLAS!$A$10:$B$14,2,FALSE),0)</f>
        <v>2</v>
      </c>
      <c r="U1404" s="560"/>
      <c r="V1404" s="615"/>
      <c r="W1404" s="615"/>
      <c r="X1404" s="608"/>
      <c r="Y1404" s="367">
        <v>198</v>
      </c>
      <c r="Z1404" s="367"/>
      <c r="AA1404" s="367"/>
      <c r="AB1404" s="367"/>
      <c r="AC1404" s="367" t="e">
        <f>VLOOKUP(Y1404,CONTROLES!$A$6:$Y$78,2,FALSE)</f>
        <v>#N/A</v>
      </c>
      <c r="AD1404" s="367"/>
      <c r="AE1404" s="367"/>
      <c r="AF1404" s="367"/>
      <c r="AG1404" s="367"/>
      <c r="AH1404" s="367"/>
      <c r="AI1404" s="367"/>
      <c r="AJ1404" s="367"/>
      <c r="AK1404" s="367"/>
      <c r="AL1404" s="367"/>
      <c r="AM1404" s="367"/>
      <c r="AN1404" s="367"/>
      <c r="AO1404" s="368" t="str">
        <f>IFERROR(VLOOKUP(Y1404,CONTROLES!$A$6:$Y$25,24,FALSE),"")</f>
        <v/>
      </c>
      <c r="AP1404" s="368" t="str">
        <f>IFERROR(VLOOKUP(Z1404,CONTROLES!$A$6:$Y$25,24,FALSE),"")</f>
        <v/>
      </c>
      <c r="AQ1404" s="368" t="str">
        <f>IFERROR(VLOOKUP(AA1404,CONTROLES!$A$6:$Y$25,24,FALSE),"")</f>
        <v/>
      </c>
      <c r="AR1404" s="368" t="str">
        <f>IFERROR(VLOOKUP(AB1404,CONTROLES!$A$6:$Y$25,24,FALSE),"")</f>
        <v/>
      </c>
      <c r="AS1404" s="367" t="str">
        <f>IFERROR(VLOOKUP(Y1404,CONTROLES!$A$6:$Y$25,5,FALSE),"")</f>
        <v/>
      </c>
      <c r="AT1404" s="367" t="str">
        <f>IFERROR(VLOOKUP(Z1404,CONTROLES!$A$6:$Y$25,5,FALSE),"")</f>
        <v/>
      </c>
      <c r="AU1404" s="367" t="str">
        <f>IFERROR(VLOOKUP(AA1404,CONTROLES!$A$6:$Y$25,5,FALSE),"")</f>
        <v/>
      </c>
      <c r="AV1404" s="367" t="str">
        <f>IFERROR(VLOOKUP(AB1404,CONTROLES!$A$6:$Y$25,5,FALSE),"")</f>
        <v/>
      </c>
      <c r="AW1404" s="369">
        <f t="shared" si="365"/>
        <v>0</v>
      </c>
      <c r="AX1404" s="369">
        <f t="shared" si="366"/>
        <v>0</v>
      </c>
      <c r="AY1404" s="610"/>
      <c r="AZ1404" s="611"/>
      <c r="BA1404" s="612"/>
      <c r="BB1404" s="613"/>
      <c r="BC1404" s="611"/>
      <c r="BD1404" s="621"/>
      <c r="BE1404" s="608"/>
      <c r="BF1404" s="625"/>
      <c r="BG1404" s="626"/>
      <c r="BH1404" s="626"/>
      <c r="BI1404" s="624"/>
      <c r="BJ1404" s="470"/>
      <c r="BK1404" s="470"/>
      <c r="BL1404" s="49"/>
    </row>
    <row r="1405" spans="1:64" ht="14.25" customHeight="1" x14ac:dyDescent="0.25">
      <c r="A1405" s="558"/>
      <c r="B1405" s="559"/>
      <c r="C1405" s="556"/>
      <c r="D1405" s="470"/>
      <c r="E1405" s="470"/>
      <c r="F1405" s="547"/>
      <c r="G1405" s="547"/>
      <c r="H1405" s="547"/>
      <c r="I1405" s="470"/>
      <c r="J1405" s="364">
        <v>4</v>
      </c>
      <c r="K1405" s="365" t="s">
        <v>1598</v>
      </c>
      <c r="L1405" s="556"/>
      <c r="M1405" s="470"/>
      <c r="N1405" s="594"/>
      <c r="O1405" s="560"/>
      <c r="P1405" s="470"/>
      <c r="Q1405" s="560"/>
      <c r="R1405" s="470"/>
      <c r="S1405" s="366" t="s">
        <v>155</v>
      </c>
      <c r="T1405" s="366">
        <f>IFERROR(VLOOKUP($S1405,TABLAS!$A$10:$B$14,2,FALSE),0)</f>
        <v>2</v>
      </c>
      <c r="U1405" s="560"/>
      <c r="V1405" s="615"/>
      <c r="W1405" s="615"/>
      <c r="X1405" s="608"/>
      <c r="Y1405" s="367">
        <v>198</v>
      </c>
      <c r="Z1405" s="367"/>
      <c r="AA1405" s="367"/>
      <c r="AB1405" s="367"/>
      <c r="AC1405" s="367" t="e">
        <f>VLOOKUP(Y1405,CONTROLES!$A$6:$Y$78,2,FALSE)</f>
        <v>#N/A</v>
      </c>
      <c r="AD1405" s="367"/>
      <c r="AE1405" s="367"/>
      <c r="AF1405" s="367"/>
      <c r="AG1405" s="367"/>
      <c r="AH1405" s="367"/>
      <c r="AI1405" s="367"/>
      <c r="AJ1405" s="367"/>
      <c r="AK1405" s="367"/>
      <c r="AL1405" s="367"/>
      <c r="AM1405" s="367"/>
      <c r="AN1405" s="367"/>
      <c r="AO1405" s="368" t="str">
        <f>IFERROR(VLOOKUP(Y1405,CONTROLES!$A$6:$Y$25,24,FALSE),"")</f>
        <v/>
      </c>
      <c r="AP1405" s="368" t="str">
        <f>IFERROR(VLOOKUP(Z1405,CONTROLES!$A$6:$Y$25,24,FALSE),"")</f>
        <v/>
      </c>
      <c r="AQ1405" s="368" t="str">
        <f>IFERROR(VLOOKUP(AA1405,CONTROLES!$A$6:$Y$25,24,FALSE),"")</f>
        <v/>
      </c>
      <c r="AR1405" s="368" t="str">
        <f>IFERROR(VLOOKUP(AB1405,CONTROLES!$A$6:$Y$25,24,FALSE),"")</f>
        <v/>
      </c>
      <c r="AS1405" s="367" t="str">
        <f>IFERROR(VLOOKUP(Y1405,CONTROLES!$A$6:$Y$25,5,FALSE),"")</f>
        <v/>
      </c>
      <c r="AT1405" s="367" t="str">
        <f>IFERROR(VLOOKUP(Z1405,CONTROLES!$A$6:$Y$25,5,FALSE),"")</f>
        <v/>
      </c>
      <c r="AU1405" s="367" t="str">
        <f>IFERROR(VLOOKUP(AA1405,CONTROLES!$A$6:$Y$25,5,FALSE),"")</f>
        <v/>
      </c>
      <c r="AV1405" s="367" t="str">
        <f>IFERROR(VLOOKUP(AB1405,CONTROLES!$A$6:$Y$25,5,FALSE),"")</f>
        <v/>
      </c>
      <c r="AW1405" s="369">
        <f t="shared" si="365"/>
        <v>0</v>
      </c>
      <c r="AX1405" s="369">
        <f t="shared" si="366"/>
        <v>0</v>
      </c>
      <c r="AY1405" s="610"/>
      <c r="AZ1405" s="611"/>
      <c r="BA1405" s="612"/>
      <c r="BB1405" s="613"/>
      <c r="BC1405" s="611"/>
      <c r="BD1405" s="621"/>
      <c r="BE1405" s="608"/>
      <c r="BF1405" s="625"/>
      <c r="BG1405" s="626"/>
      <c r="BH1405" s="626"/>
      <c r="BI1405" s="624"/>
      <c r="BJ1405" s="470"/>
      <c r="BK1405" s="470"/>
      <c r="BL1405" s="49"/>
    </row>
    <row r="1406" spans="1:64" ht="14.25" customHeight="1" x14ac:dyDescent="0.25">
      <c r="A1406" s="558"/>
      <c r="B1406" s="559"/>
      <c r="C1406" s="556"/>
      <c r="D1406" s="470"/>
      <c r="E1406" s="470"/>
      <c r="F1406" s="547"/>
      <c r="G1406" s="547"/>
      <c r="H1406" s="547"/>
      <c r="I1406" s="470"/>
      <c r="J1406" s="364"/>
      <c r="K1406" s="365"/>
      <c r="L1406" s="556"/>
      <c r="M1406" s="470"/>
      <c r="N1406" s="594"/>
      <c r="O1406" s="560"/>
      <c r="P1406" s="470"/>
      <c r="Q1406" s="560"/>
      <c r="R1406" s="470"/>
      <c r="S1406" s="366"/>
      <c r="T1406" s="366">
        <f>IFERROR(VLOOKUP($S1406,TABLAS!$A$10:$B$14,2,FALSE),0)</f>
        <v>0</v>
      </c>
      <c r="U1406" s="560"/>
      <c r="V1406" s="615"/>
      <c r="W1406" s="615"/>
      <c r="X1406" s="608"/>
      <c r="Y1406" s="367"/>
      <c r="Z1406" s="367"/>
      <c r="AA1406" s="367"/>
      <c r="AB1406" s="367"/>
      <c r="AC1406" s="367" t="e">
        <f>VLOOKUP(Y1406,CONTROLES!$A$6:$Y$78,2,FALSE)</f>
        <v>#N/A</v>
      </c>
      <c r="AD1406" s="367"/>
      <c r="AE1406" s="367"/>
      <c r="AF1406" s="367"/>
      <c r="AG1406" s="367"/>
      <c r="AH1406" s="367"/>
      <c r="AI1406" s="367"/>
      <c r="AJ1406" s="367"/>
      <c r="AK1406" s="367"/>
      <c r="AL1406" s="367"/>
      <c r="AM1406" s="367"/>
      <c r="AN1406" s="367"/>
      <c r="AO1406" s="368" t="str">
        <f>IFERROR(VLOOKUP(Y1406,CONTROLES!$A$6:$Y$25,24,FALSE),"")</f>
        <v/>
      </c>
      <c r="AP1406" s="368" t="str">
        <f>IFERROR(VLOOKUP(Z1406,CONTROLES!$A$6:$Y$25,24,FALSE),"")</f>
        <v/>
      </c>
      <c r="AQ1406" s="368" t="str">
        <f>IFERROR(VLOOKUP(AA1406,CONTROLES!$A$6:$Y$25,24,FALSE),"")</f>
        <v/>
      </c>
      <c r="AR1406" s="368" t="str">
        <f>IFERROR(VLOOKUP(AB1406,CONTROLES!$A$6:$Y$25,24,FALSE),"")</f>
        <v/>
      </c>
      <c r="AS1406" s="367" t="str">
        <f>IFERROR(VLOOKUP(Y1406,CONTROLES!$A$6:$Y$25,5,FALSE),"")</f>
        <v/>
      </c>
      <c r="AT1406" s="367" t="str">
        <f>IFERROR(VLOOKUP(Z1406,CONTROLES!$A$6:$Y$25,5,FALSE),"")</f>
        <v/>
      </c>
      <c r="AU1406" s="367" t="str">
        <f>IFERROR(VLOOKUP(AA1406,CONTROLES!$A$6:$Y$25,5,FALSE),"")</f>
        <v/>
      </c>
      <c r="AV1406" s="367" t="str">
        <f>IFERROR(VLOOKUP(AB1406,CONTROLES!$A$6:$Y$25,5,FALSE),"")</f>
        <v/>
      </c>
      <c r="AW1406" s="369">
        <f t="shared" si="365"/>
        <v>0</v>
      </c>
      <c r="AX1406" s="369">
        <f t="shared" si="366"/>
        <v>0</v>
      </c>
      <c r="AY1406" s="610"/>
      <c r="AZ1406" s="611"/>
      <c r="BA1406" s="612"/>
      <c r="BB1406" s="613"/>
      <c r="BC1406" s="611"/>
      <c r="BD1406" s="621"/>
      <c r="BE1406" s="608"/>
      <c r="BF1406" s="625"/>
      <c r="BG1406" s="626"/>
      <c r="BH1406" s="626"/>
      <c r="BI1406" s="624"/>
      <c r="BJ1406" s="470"/>
      <c r="BK1406" s="470"/>
      <c r="BL1406" s="49"/>
    </row>
    <row r="1407" spans="1:64" ht="14.25" customHeight="1" x14ac:dyDescent="0.25">
      <c r="A1407" s="558"/>
      <c r="B1407" s="559"/>
      <c r="C1407" s="556"/>
      <c r="D1407" s="470"/>
      <c r="E1407" s="470"/>
      <c r="F1407" s="547"/>
      <c r="G1407" s="547"/>
      <c r="H1407" s="547"/>
      <c r="I1407" s="470"/>
      <c r="J1407" s="364"/>
      <c r="K1407" s="365"/>
      <c r="L1407" s="556"/>
      <c r="M1407" s="470"/>
      <c r="N1407" s="594"/>
      <c r="O1407" s="560"/>
      <c r="P1407" s="470"/>
      <c r="Q1407" s="560"/>
      <c r="R1407" s="470"/>
      <c r="S1407" s="366"/>
      <c r="T1407" s="366">
        <f>IFERROR(VLOOKUP($S1407,TABLAS!$A$10:$B$14,2,FALSE),0)</f>
        <v>0</v>
      </c>
      <c r="U1407" s="560"/>
      <c r="V1407" s="615"/>
      <c r="W1407" s="615"/>
      <c r="X1407" s="608"/>
      <c r="Y1407" s="367"/>
      <c r="Z1407" s="367"/>
      <c r="AA1407" s="367"/>
      <c r="AB1407" s="367"/>
      <c r="AC1407" s="367" t="e">
        <f>VLOOKUP(Y1407,CONTROLES!$A$6:$Y$78,2,FALSE)</f>
        <v>#N/A</v>
      </c>
      <c r="AD1407" s="367"/>
      <c r="AE1407" s="367"/>
      <c r="AF1407" s="367"/>
      <c r="AG1407" s="367"/>
      <c r="AH1407" s="367"/>
      <c r="AI1407" s="367"/>
      <c r="AJ1407" s="367"/>
      <c r="AK1407" s="367"/>
      <c r="AL1407" s="367"/>
      <c r="AM1407" s="367"/>
      <c r="AN1407" s="367"/>
      <c r="AO1407" s="368" t="str">
        <f>IFERROR(VLOOKUP(Y1407,CONTROLES!$A$6:$Y$25,24,FALSE),"")</f>
        <v/>
      </c>
      <c r="AP1407" s="368" t="str">
        <f>IFERROR(VLOOKUP(Z1407,CONTROLES!$A$6:$Y$25,24,FALSE),"")</f>
        <v/>
      </c>
      <c r="AQ1407" s="368" t="str">
        <f>IFERROR(VLOOKUP(AA1407,CONTROLES!$A$6:$Y$25,24,FALSE),"")</f>
        <v/>
      </c>
      <c r="AR1407" s="368" t="str">
        <f>IFERROR(VLOOKUP(AB1407,CONTROLES!$A$6:$Y$25,24,FALSE),"")</f>
        <v/>
      </c>
      <c r="AS1407" s="367" t="str">
        <f>IFERROR(VLOOKUP(Y1407,CONTROLES!$A$6:$Y$25,5,FALSE),"")</f>
        <v/>
      </c>
      <c r="AT1407" s="367" t="str">
        <f>IFERROR(VLOOKUP(Z1407,CONTROLES!$A$6:$Y$25,5,FALSE),"")</f>
        <v/>
      </c>
      <c r="AU1407" s="367" t="str">
        <f>IFERROR(VLOOKUP(AA1407,CONTROLES!$A$6:$Y$25,5,FALSE),"")</f>
        <v/>
      </c>
      <c r="AV1407" s="367" t="str">
        <f>IFERROR(VLOOKUP(AB1407,CONTROLES!$A$6:$Y$25,5,FALSE),"")</f>
        <v/>
      </c>
      <c r="AW1407" s="369">
        <f t="shared" si="365"/>
        <v>0</v>
      </c>
      <c r="AX1407" s="369">
        <f t="shared" si="366"/>
        <v>0</v>
      </c>
      <c r="AY1407" s="610"/>
      <c r="AZ1407" s="611"/>
      <c r="BA1407" s="612"/>
      <c r="BB1407" s="613"/>
      <c r="BC1407" s="611"/>
      <c r="BD1407" s="621"/>
      <c r="BE1407" s="608"/>
      <c r="BF1407" s="625"/>
      <c r="BG1407" s="626"/>
      <c r="BH1407" s="626"/>
      <c r="BI1407" s="624"/>
      <c r="BJ1407" s="470"/>
      <c r="BK1407" s="470"/>
      <c r="BL1407" s="49"/>
    </row>
    <row r="1408" spans="1:64" ht="14.25" customHeight="1" x14ac:dyDescent="0.25">
      <c r="A1408" s="558"/>
      <c r="B1408" s="559"/>
      <c r="C1408" s="556"/>
      <c r="D1408" s="470"/>
      <c r="E1408" s="470"/>
      <c r="F1408" s="547"/>
      <c r="G1408" s="547"/>
      <c r="H1408" s="547"/>
      <c r="I1408" s="470"/>
      <c r="J1408" s="364"/>
      <c r="K1408" s="365"/>
      <c r="L1408" s="556"/>
      <c r="M1408" s="470"/>
      <c r="N1408" s="594"/>
      <c r="O1408" s="560"/>
      <c r="P1408" s="470"/>
      <c r="Q1408" s="560"/>
      <c r="R1408" s="470"/>
      <c r="S1408" s="366"/>
      <c r="T1408" s="366">
        <f>IFERROR(VLOOKUP($S1408,TABLAS!$A$10:$B$14,2,FALSE),0)</f>
        <v>0</v>
      </c>
      <c r="U1408" s="560"/>
      <c r="V1408" s="615"/>
      <c r="W1408" s="615"/>
      <c r="X1408" s="608"/>
      <c r="Y1408" s="367"/>
      <c r="Z1408" s="367"/>
      <c r="AA1408" s="367"/>
      <c r="AB1408" s="367"/>
      <c r="AC1408" s="367" t="e">
        <f>VLOOKUP(Y1408,CONTROLES!$A$6:$Y$78,2,FALSE)</f>
        <v>#N/A</v>
      </c>
      <c r="AD1408" s="367"/>
      <c r="AE1408" s="367"/>
      <c r="AF1408" s="367"/>
      <c r="AG1408" s="367"/>
      <c r="AH1408" s="367"/>
      <c r="AI1408" s="367"/>
      <c r="AJ1408" s="367"/>
      <c r="AK1408" s="367"/>
      <c r="AL1408" s="367"/>
      <c r="AM1408" s="367"/>
      <c r="AN1408" s="367"/>
      <c r="AO1408" s="368" t="str">
        <f>IFERROR(VLOOKUP(Y1408,CONTROLES!$A$6:$Y$25,24,FALSE),"")</f>
        <v/>
      </c>
      <c r="AP1408" s="368" t="str">
        <f>IFERROR(VLOOKUP(Z1408,CONTROLES!$A$6:$Y$25,24,FALSE),"")</f>
        <v/>
      </c>
      <c r="AQ1408" s="368" t="str">
        <f>IFERROR(VLOOKUP(AA1408,CONTROLES!$A$6:$Y$25,24,FALSE),"")</f>
        <v/>
      </c>
      <c r="AR1408" s="368" t="str">
        <f>IFERROR(VLOOKUP(AB1408,CONTROLES!$A$6:$Y$25,24,FALSE),"")</f>
        <v/>
      </c>
      <c r="AS1408" s="367" t="str">
        <f>IFERROR(VLOOKUP(Y1408,CONTROLES!$A$6:$Y$25,5,FALSE),"")</f>
        <v/>
      </c>
      <c r="AT1408" s="367" t="str">
        <f>IFERROR(VLOOKUP(Z1408,CONTROLES!$A$6:$Y$25,5,FALSE),"")</f>
        <v/>
      </c>
      <c r="AU1408" s="367" t="str">
        <f>IFERROR(VLOOKUP(AA1408,CONTROLES!$A$6:$Y$25,5,FALSE),"")</f>
        <v/>
      </c>
      <c r="AV1408" s="367" t="str">
        <f>IFERROR(VLOOKUP(AB1408,CONTROLES!$A$6:$Y$25,5,FALSE),"")</f>
        <v/>
      </c>
      <c r="AW1408" s="369">
        <f t="shared" si="365"/>
        <v>0</v>
      </c>
      <c r="AX1408" s="369">
        <f t="shared" si="366"/>
        <v>0</v>
      </c>
      <c r="AY1408" s="610"/>
      <c r="AZ1408" s="611"/>
      <c r="BA1408" s="612"/>
      <c r="BB1408" s="613"/>
      <c r="BC1408" s="611"/>
      <c r="BD1408" s="621"/>
      <c r="BE1408" s="608"/>
      <c r="BF1408" s="625"/>
      <c r="BG1408" s="626"/>
      <c r="BH1408" s="626"/>
      <c r="BI1408" s="624"/>
      <c r="BJ1408" s="470"/>
      <c r="BK1408" s="470"/>
      <c r="BL1408" s="49"/>
    </row>
    <row r="1409" spans="1:64" ht="26.4" x14ac:dyDescent="0.25">
      <c r="A1409" s="558">
        <f>A1402+1</f>
        <v>200</v>
      </c>
      <c r="B1409" s="559" t="s">
        <v>1599</v>
      </c>
      <c r="C1409" s="556" t="s">
        <v>629</v>
      </c>
      <c r="D1409" s="470" t="s">
        <v>1600</v>
      </c>
      <c r="E1409" s="470" t="s">
        <v>1601</v>
      </c>
      <c r="F1409" s="547" t="s">
        <v>132</v>
      </c>
      <c r="G1409" s="547" t="s">
        <v>133</v>
      </c>
      <c r="H1409" s="547" t="s">
        <v>134</v>
      </c>
      <c r="I1409" s="470" t="s">
        <v>1602</v>
      </c>
      <c r="J1409" s="364">
        <v>1</v>
      </c>
      <c r="K1409" s="365" t="s">
        <v>1539</v>
      </c>
      <c r="L1409" s="556" t="s">
        <v>1595</v>
      </c>
      <c r="M1409" s="470" t="s">
        <v>160</v>
      </c>
      <c r="N1409" s="594" t="s">
        <v>400</v>
      </c>
      <c r="O1409" s="560" t="s">
        <v>401</v>
      </c>
      <c r="P1409" s="470" t="s">
        <v>1603</v>
      </c>
      <c r="Q1409" s="560" t="s">
        <v>1588</v>
      </c>
      <c r="R1409" s="470" t="s">
        <v>297</v>
      </c>
      <c r="S1409" s="366" t="s">
        <v>155</v>
      </c>
      <c r="T1409" s="366">
        <f>IFERROR(VLOOKUP($S1409,TABLAS!$A$10:$B$14,2,FALSE),0)</f>
        <v>2</v>
      </c>
      <c r="U1409" s="560" t="s">
        <v>145</v>
      </c>
      <c r="V1409" s="615">
        <f>IFERROR(VLOOKUP(U1409,TABLAS!$A$2:$B$6,2,FALSE),0)</f>
        <v>3</v>
      </c>
      <c r="W1409" s="615" t="str">
        <f t="shared" ref="W1409" si="369">MAX(T1409:T1415)&amp;V1409</f>
        <v>23</v>
      </c>
      <c r="X1409" s="608" t="str">
        <f t="shared" ref="X1409" si="370">IF(OR(W1409="11",W1409="12",W1409="21",W1409="22",W1409="31"),"BAJO",IF(OR(W1409="13",W1409="23",W1409="32",W1409="41"),"LEVE",IF(OR(W1409="14",W1409="15",W1409="24",W1409="33",W1409="43",W1409="42",W1409="52",W1409="51"),"MODERADO",IF(OR(W1409="25",W1409="34",W1409="35",W1409="44",W1409="45",W1409="53",W1409="54",W1409="55"),"IMPORTANTE"))))</f>
        <v>LEVE</v>
      </c>
      <c r="Y1409" s="367">
        <v>71</v>
      </c>
      <c r="Z1409" s="367">
        <v>49</v>
      </c>
      <c r="AA1409" s="367">
        <v>1</v>
      </c>
      <c r="AB1409" s="367">
        <v>72</v>
      </c>
      <c r="AC1409" s="367" t="str">
        <f>VLOOKUP(Y1409,CONTROLES!$A$6:$Y$78,2,FALSE)</f>
        <v>Ajuste y aplicación del PR-CO-01 Ingreso de asociados</v>
      </c>
      <c r="AD1409" s="367"/>
      <c r="AE1409" s="367"/>
      <c r="AF1409" s="367"/>
      <c r="AG1409" s="367"/>
      <c r="AH1409" s="367"/>
      <c r="AI1409" s="367"/>
      <c r="AJ1409" s="367"/>
      <c r="AK1409" s="367"/>
      <c r="AL1409" s="367"/>
      <c r="AM1409" s="367"/>
      <c r="AN1409" s="367"/>
      <c r="AO1409" s="368" t="str">
        <f>IFERROR(VLOOKUP(Y1409,CONTROLES!$A$6:$Y$25,24,FALSE),"")</f>
        <v/>
      </c>
      <c r="AP1409" s="368" t="str">
        <f>IFERROR(VLOOKUP(Z1409,CONTROLES!$A$6:$Y$25,24,FALSE),"")</f>
        <v/>
      </c>
      <c r="AQ1409" s="368">
        <f>IFERROR(VLOOKUP(AA1409,CONTROLES!$A$6:$Y$25,24,FALSE),"")</f>
        <v>0.8125</v>
      </c>
      <c r="AR1409" s="368" t="str">
        <f>IFERROR(VLOOKUP(AB1409,CONTROLES!$A$6:$Y$25,24,FALSE),"")</f>
        <v/>
      </c>
      <c r="AS1409" s="367" t="str">
        <f>IFERROR(VLOOKUP(Y1409,CONTROLES!$A$6:$Y$25,5,FALSE),"")</f>
        <v/>
      </c>
      <c r="AT1409" s="367" t="str">
        <f>IFERROR(VLOOKUP(Z1409,CONTROLES!$A$6:$Y$25,5,FALSE),"")</f>
        <v/>
      </c>
      <c r="AU1409" s="367" t="str">
        <f>IFERROR(VLOOKUP(AA1409,CONTROLES!$A$6:$Y$25,5,FALSE),"")</f>
        <v>Probabilidad</v>
      </c>
      <c r="AV1409" s="367" t="str">
        <f>IFERROR(VLOOKUP(AB1409,CONTROLES!$A$6:$Y$25,5,FALSE),"")</f>
        <v/>
      </c>
      <c r="AW1409" s="369">
        <f t="shared" si="365"/>
        <v>0.8125</v>
      </c>
      <c r="AX1409" s="369">
        <f t="shared" si="366"/>
        <v>0</v>
      </c>
      <c r="AY1409" s="610"/>
      <c r="AZ1409" s="611"/>
      <c r="BA1409" s="612"/>
      <c r="BB1409" s="613"/>
      <c r="BC1409" s="611"/>
      <c r="BD1409" s="621"/>
      <c r="BE1409" s="608"/>
      <c r="BF1409" s="625"/>
      <c r="BG1409" s="626"/>
      <c r="BH1409" s="626"/>
      <c r="BI1409" s="624"/>
      <c r="BJ1409" s="470"/>
      <c r="BK1409" s="470"/>
      <c r="BL1409" s="49"/>
    </row>
    <row r="1410" spans="1:64" ht="14.25" customHeight="1" x14ac:dyDescent="0.25">
      <c r="A1410" s="558"/>
      <c r="B1410" s="559"/>
      <c r="C1410" s="556"/>
      <c r="D1410" s="470"/>
      <c r="E1410" s="470"/>
      <c r="F1410" s="547"/>
      <c r="G1410" s="547"/>
      <c r="H1410" s="547"/>
      <c r="I1410" s="470"/>
      <c r="J1410" s="364">
        <v>2</v>
      </c>
      <c r="K1410" s="365" t="s">
        <v>1604</v>
      </c>
      <c r="L1410" s="556"/>
      <c r="M1410" s="470"/>
      <c r="N1410" s="594"/>
      <c r="O1410" s="560"/>
      <c r="P1410" s="470"/>
      <c r="Q1410" s="560"/>
      <c r="R1410" s="470"/>
      <c r="S1410" s="366" t="s">
        <v>155</v>
      </c>
      <c r="T1410" s="366">
        <f>IFERROR(VLOOKUP($S1410,TABLAS!$A$10:$B$14,2,FALSE),0)</f>
        <v>2</v>
      </c>
      <c r="U1410" s="560"/>
      <c r="V1410" s="615"/>
      <c r="W1410" s="615"/>
      <c r="X1410" s="608"/>
      <c r="Y1410" s="367">
        <v>3</v>
      </c>
      <c r="Z1410" s="367"/>
      <c r="AA1410" s="367"/>
      <c r="AB1410" s="367"/>
      <c r="AC1410" s="367" t="str">
        <f>VLOOKUP(Y1410,CONTROLES!$A$6:$Y$78,2,FALSE)</f>
        <v>Ejecución del plan de capacitaciones</v>
      </c>
      <c r="AD1410" s="367"/>
      <c r="AE1410" s="367"/>
      <c r="AF1410" s="367"/>
      <c r="AG1410" s="367"/>
      <c r="AH1410" s="367"/>
      <c r="AI1410" s="367"/>
      <c r="AJ1410" s="367"/>
      <c r="AK1410" s="367"/>
      <c r="AL1410" s="367"/>
      <c r="AM1410" s="367"/>
      <c r="AN1410" s="367"/>
      <c r="AO1410" s="368">
        <f>IFERROR(VLOOKUP(Y1410,CONTROLES!$A$6:$Y$25,24,FALSE),"")</f>
        <v>0.78</v>
      </c>
      <c r="AP1410" s="368" t="str">
        <f>IFERROR(VLOOKUP(Z1410,CONTROLES!$A$6:$Y$25,24,FALSE),"")</f>
        <v/>
      </c>
      <c r="AQ1410" s="368" t="str">
        <f>IFERROR(VLOOKUP(AA1410,CONTROLES!$A$6:$Y$25,24,FALSE),"")</f>
        <v/>
      </c>
      <c r="AR1410" s="368" t="str">
        <f>IFERROR(VLOOKUP(AB1410,CONTROLES!$A$6:$Y$25,24,FALSE),"")</f>
        <v/>
      </c>
      <c r="AS1410" s="367" t="str">
        <f>IFERROR(VLOOKUP(Y1410,CONTROLES!$A$6:$Y$25,5,FALSE),"")</f>
        <v>Probabilidad</v>
      </c>
      <c r="AT1410" s="367" t="str">
        <f>IFERROR(VLOOKUP(Z1410,CONTROLES!$A$6:$Y$25,5,FALSE),"")</f>
        <v/>
      </c>
      <c r="AU1410" s="367" t="str">
        <f>IFERROR(VLOOKUP(AA1410,CONTROLES!$A$6:$Y$25,5,FALSE),"")</f>
        <v/>
      </c>
      <c r="AV1410" s="367" t="str">
        <f>IFERROR(VLOOKUP(AB1410,CONTROLES!$A$6:$Y$25,5,FALSE),"")</f>
        <v/>
      </c>
      <c r="AW1410" s="369">
        <f t="shared" si="365"/>
        <v>0.78</v>
      </c>
      <c r="AX1410" s="369">
        <f t="shared" si="366"/>
        <v>0</v>
      </c>
      <c r="AY1410" s="610"/>
      <c r="AZ1410" s="611"/>
      <c r="BA1410" s="612"/>
      <c r="BB1410" s="613"/>
      <c r="BC1410" s="611"/>
      <c r="BD1410" s="621"/>
      <c r="BE1410" s="608"/>
      <c r="BF1410" s="625"/>
      <c r="BG1410" s="626"/>
      <c r="BH1410" s="626"/>
      <c r="BI1410" s="624"/>
      <c r="BJ1410" s="470"/>
      <c r="BK1410" s="470"/>
      <c r="BL1410" s="49"/>
    </row>
    <row r="1411" spans="1:64" ht="14.25" customHeight="1" x14ac:dyDescent="0.25">
      <c r="A1411" s="558"/>
      <c r="B1411" s="559"/>
      <c r="C1411" s="556"/>
      <c r="D1411" s="470"/>
      <c r="E1411" s="470"/>
      <c r="F1411" s="547"/>
      <c r="G1411" s="547"/>
      <c r="H1411" s="547"/>
      <c r="I1411" s="470"/>
      <c r="J1411" s="364"/>
      <c r="K1411" s="365"/>
      <c r="L1411" s="556"/>
      <c r="M1411" s="470"/>
      <c r="N1411" s="594"/>
      <c r="O1411" s="560"/>
      <c r="P1411" s="470"/>
      <c r="Q1411" s="560"/>
      <c r="R1411" s="470"/>
      <c r="S1411" s="366"/>
      <c r="T1411" s="366">
        <f>IFERROR(VLOOKUP($S1411,TABLAS!$A$10:$B$14,2,FALSE),0)</f>
        <v>0</v>
      </c>
      <c r="U1411" s="560"/>
      <c r="V1411" s="615"/>
      <c r="W1411" s="615"/>
      <c r="X1411" s="608"/>
      <c r="Y1411" s="367"/>
      <c r="Z1411" s="367"/>
      <c r="AA1411" s="367"/>
      <c r="AB1411" s="367"/>
      <c r="AC1411" s="367" t="e">
        <f>VLOOKUP(Y1411,CONTROLES!$A$6:$Y$78,2,FALSE)</f>
        <v>#N/A</v>
      </c>
      <c r="AD1411" s="367"/>
      <c r="AE1411" s="367"/>
      <c r="AF1411" s="367"/>
      <c r="AG1411" s="367"/>
      <c r="AH1411" s="367"/>
      <c r="AI1411" s="367"/>
      <c r="AJ1411" s="367"/>
      <c r="AK1411" s="367"/>
      <c r="AL1411" s="367"/>
      <c r="AM1411" s="367"/>
      <c r="AN1411" s="367"/>
      <c r="AO1411" s="368" t="str">
        <f>IFERROR(VLOOKUP(Y1411,CONTROLES!$A$6:$Y$25,24,FALSE),"")</f>
        <v/>
      </c>
      <c r="AP1411" s="368" t="str">
        <f>IFERROR(VLOOKUP(Z1411,CONTROLES!$A$6:$Y$25,24,FALSE),"")</f>
        <v/>
      </c>
      <c r="AQ1411" s="368" t="str">
        <f>IFERROR(VLOOKUP(AA1411,CONTROLES!$A$6:$Y$25,24,FALSE),"")</f>
        <v/>
      </c>
      <c r="AR1411" s="368" t="str">
        <f>IFERROR(VLOOKUP(AB1411,CONTROLES!$A$6:$Y$25,24,FALSE),"")</f>
        <v/>
      </c>
      <c r="AS1411" s="367" t="str">
        <f>IFERROR(VLOOKUP(Y1411,CONTROLES!$A$6:$Y$25,5,FALSE),"")</f>
        <v/>
      </c>
      <c r="AT1411" s="367" t="str">
        <f>IFERROR(VLOOKUP(Z1411,CONTROLES!$A$6:$Y$25,5,FALSE),"")</f>
        <v/>
      </c>
      <c r="AU1411" s="367" t="str">
        <f>IFERROR(VLOOKUP(AA1411,CONTROLES!$A$6:$Y$25,5,FALSE),"")</f>
        <v/>
      </c>
      <c r="AV1411" s="367" t="str">
        <f>IFERROR(VLOOKUP(AB1411,CONTROLES!$A$6:$Y$25,5,FALSE),"")</f>
        <v/>
      </c>
      <c r="AW1411" s="369">
        <f t="shared" si="365"/>
        <v>0</v>
      </c>
      <c r="AX1411" s="369">
        <f t="shared" si="366"/>
        <v>0</v>
      </c>
      <c r="AY1411" s="610"/>
      <c r="AZ1411" s="611"/>
      <c r="BA1411" s="612"/>
      <c r="BB1411" s="613"/>
      <c r="BC1411" s="611"/>
      <c r="BD1411" s="621"/>
      <c r="BE1411" s="608"/>
      <c r="BF1411" s="625"/>
      <c r="BG1411" s="626"/>
      <c r="BH1411" s="626"/>
      <c r="BI1411" s="624"/>
      <c r="BJ1411" s="470"/>
      <c r="BK1411" s="470"/>
      <c r="BL1411" s="49"/>
    </row>
    <row r="1412" spans="1:64" ht="14.25" customHeight="1" x14ac:dyDescent="0.25">
      <c r="A1412" s="558"/>
      <c r="B1412" s="559"/>
      <c r="C1412" s="556"/>
      <c r="D1412" s="470"/>
      <c r="E1412" s="470"/>
      <c r="F1412" s="547"/>
      <c r="G1412" s="547"/>
      <c r="H1412" s="547"/>
      <c r="I1412" s="470"/>
      <c r="J1412" s="364"/>
      <c r="K1412" s="365"/>
      <c r="L1412" s="556"/>
      <c r="M1412" s="470"/>
      <c r="N1412" s="594"/>
      <c r="O1412" s="560"/>
      <c r="P1412" s="470"/>
      <c r="Q1412" s="560"/>
      <c r="R1412" s="470"/>
      <c r="S1412" s="366"/>
      <c r="T1412" s="366">
        <f>IFERROR(VLOOKUP($S1412,TABLAS!$A$10:$B$14,2,FALSE),0)</f>
        <v>0</v>
      </c>
      <c r="U1412" s="560"/>
      <c r="V1412" s="615"/>
      <c r="W1412" s="615"/>
      <c r="X1412" s="608"/>
      <c r="Y1412" s="367"/>
      <c r="Z1412" s="367"/>
      <c r="AA1412" s="367"/>
      <c r="AB1412" s="367"/>
      <c r="AC1412" s="367" t="e">
        <f>VLOOKUP(Y1412,CONTROLES!$A$6:$Y$78,2,FALSE)</f>
        <v>#N/A</v>
      </c>
      <c r="AD1412" s="367"/>
      <c r="AE1412" s="367"/>
      <c r="AF1412" s="367"/>
      <c r="AG1412" s="367"/>
      <c r="AH1412" s="367"/>
      <c r="AI1412" s="367"/>
      <c r="AJ1412" s="367"/>
      <c r="AK1412" s="367"/>
      <c r="AL1412" s="367"/>
      <c r="AM1412" s="367"/>
      <c r="AN1412" s="367"/>
      <c r="AO1412" s="368" t="str">
        <f>IFERROR(VLOOKUP(Y1412,CONTROLES!$A$6:$Y$25,24,FALSE),"")</f>
        <v/>
      </c>
      <c r="AP1412" s="368" t="str">
        <f>IFERROR(VLOOKUP(Z1412,CONTROLES!$A$6:$Y$25,24,FALSE),"")</f>
        <v/>
      </c>
      <c r="AQ1412" s="368" t="str">
        <f>IFERROR(VLOOKUP(AA1412,CONTROLES!$A$6:$Y$25,24,FALSE),"")</f>
        <v/>
      </c>
      <c r="AR1412" s="368" t="str">
        <f>IFERROR(VLOOKUP(AB1412,CONTROLES!$A$6:$Y$25,24,FALSE),"")</f>
        <v/>
      </c>
      <c r="AS1412" s="367" t="str">
        <f>IFERROR(VLOOKUP(Y1412,CONTROLES!$A$6:$Y$25,5,FALSE),"")</f>
        <v/>
      </c>
      <c r="AT1412" s="367" t="str">
        <f>IFERROR(VLOOKUP(Z1412,CONTROLES!$A$6:$Y$25,5,FALSE),"")</f>
        <v/>
      </c>
      <c r="AU1412" s="367" t="str">
        <f>IFERROR(VLOOKUP(AA1412,CONTROLES!$A$6:$Y$25,5,FALSE),"")</f>
        <v/>
      </c>
      <c r="AV1412" s="367" t="str">
        <f>IFERROR(VLOOKUP(AB1412,CONTROLES!$A$6:$Y$25,5,FALSE),"")</f>
        <v/>
      </c>
      <c r="AW1412" s="369">
        <f t="shared" si="365"/>
        <v>0</v>
      </c>
      <c r="AX1412" s="369">
        <f t="shared" si="366"/>
        <v>0</v>
      </c>
      <c r="AY1412" s="610"/>
      <c r="AZ1412" s="611"/>
      <c r="BA1412" s="612"/>
      <c r="BB1412" s="613"/>
      <c r="BC1412" s="611"/>
      <c r="BD1412" s="621"/>
      <c r="BE1412" s="608"/>
      <c r="BF1412" s="625"/>
      <c r="BG1412" s="626"/>
      <c r="BH1412" s="626"/>
      <c r="BI1412" s="624"/>
      <c r="BJ1412" s="470"/>
      <c r="BK1412" s="470"/>
      <c r="BL1412" s="49"/>
    </row>
    <row r="1413" spans="1:64" ht="14.25" customHeight="1" x14ac:dyDescent="0.25">
      <c r="A1413" s="558"/>
      <c r="B1413" s="559"/>
      <c r="C1413" s="556"/>
      <c r="D1413" s="470"/>
      <c r="E1413" s="470"/>
      <c r="F1413" s="547"/>
      <c r="G1413" s="547"/>
      <c r="H1413" s="547"/>
      <c r="I1413" s="470"/>
      <c r="J1413" s="364"/>
      <c r="K1413" s="365"/>
      <c r="L1413" s="556"/>
      <c r="M1413" s="470"/>
      <c r="N1413" s="594"/>
      <c r="O1413" s="560"/>
      <c r="P1413" s="470"/>
      <c r="Q1413" s="560"/>
      <c r="R1413" s="470"/>
      <c r="S1413" s="366"/>
      <c r="T1413" s="366">
        <f>IFERROR(VLOOKUP($S1413,TABLAS!$A$10:$B$14,2,FALSE),0)</f>
        <v>0</v>
      </c>
      <c r="U1413" s="560"/>
      <c r="V1413" s="615"/>
      <c r="W1413" s="615"/>
      <c r="X1413" s="608"/>
      <c r="Y1413" s="367"/>
      <c r="Z1413" s="367"/>
      <c r="AA1413" s="367"/>
      <c r="AB1413" s="367"/>
      <c r="AC1413" s="367" t="e">
        <f>VLOOKUP(Y1413,CONTROLES!$A$6:$Y$78,2,FALSE)</f>
        <v>#N/A</v>
      </c>
      <c r="AD1413" s="367"/>
      <c r="AE1413" s="367"/>
      <c r="AF1413" s="367"/>
      <c r="AG1413" s="367"/>
      <c r="AH1413" s="367"/>
      <c r="AI1413" s="367"/>
      <c r="AJ1413" s="367"/>
      <c r="AK1413" s="367"/>
      <c r="AL1413" s="367"/>
      <c r="AM1413" s="367"/>
      <c r="AN1413" s="367"/>
      <c r="AO1413" s="368" t="str">
        <f>IFERROR(VLOOKUP(Y1413,CONTROLES!$A$6:$Y$25,24,FALSE),"")</f>
        <v/>
      </c>
      <c r="AP1413" s="368" t="str">
        <f>IFERROR(VLOOKUP(Z1413,CONTROLES!$A$6:$Y$25,24,FALSE),"")</f>
        <v/>
      </c>
      <c r="AQ1413" s="368" t="str">
        <f>IFERROR(VLOOKUP(AA1413,CONTROLES!$A$6:$Y$25,24,FALSE),"")</f>
        <v/>
      </c>
      <c r="AR1413" s="368" t="str">
        <f>IFERROR(VLOOKUP(AB1413,CONTROLES!$A$6:$Y$25,24,FALSE),"")</f>
        <v/>
      </c>
      <c r="AS1413" s="367" t="str">
        <f>IFERROR(VLOOKUP(Y1413,CONTROLES!$A$6:$Y$25,5,FALSE),"")</f>
        <v/>
      </c>
      <c r="AT1413" s="367" t="str">
        <f>IFERROR(VLOOKUP(Z1413,CONTROLES!$A$6:$Y$25,5,FALSE),"")</f>
        <v/>
      </c>
      <c r="AU1413" s="367" t="str">
        <f>IFERROR(VLOOKUP(AA1413,CONTROLES!$A$6:$Y$25,5,FALSE),"")</f>
        <v/>
      </c>
      <c r="AV1413" s="367" t="str">
        <f>IFERROR(VLOOKUP(AB1413,CONTROLES!$A$6:$Y$25,5,FALSE),"")</f>
        <v/>
      </c>
      <c r="AW1413" s="369">
        <f t="shared" si="365"/>
        <v>0</v>
      </c>
      <c r="AX1413" s="369">
        <f t="shared" si="366"/>
        <v>0</v>
      </c>
      <c r="AY1413" s="610"/>
      <c r="AZ1413" s="611"/>
      <c r="BA1413" s="612"/>
      <c r="BB1413" s="613"/>
      <c r="BC1413" s="611"/>
      <c r="BD1413" s="621"/>
      <c r="BE1413" s="608"/>
      <c r="BF1413" s="625"/>
      <c r="BG1413" s="626"/>
      <c r="BH1413" s="626"/>
      <c r="BI1413" s="624"/>
      <c r="BJ1413" s="470"/>
      <c r="BK1413" s="470"/>
      <c r="BL1413" s="49"/>
    </row>
    <row r="1414" spans="1:64" ht="14.25" customHeight="1" x14ac:dyDescent="0.25">
      <c r="A1414" s="558"/>
      <c r="B1414" s="559"/>
      <c r="C1414" s="556"/>
      <c r="D1414" s="470"/>
      <c r="E1414" s="470"/>
      <c r="F1414" s="547"/>
      <c r="G1414" s="547"/>
      <c r="H1414" s="547"/>
      <c r="I1414" s="470"/>
      <c r="J1414" s="364"/>
      <c r="K1414" s="365"/>
      <c r="L1414" s="556"/>
      <c r="M1414" s="470"/>
      <c r="N1414" s="594"/>
      <c r="O1414" s="560"/>
      <c r="P1414" s="470"/>
      <c r="Q1414" s="560"/>
      <c r="R1414" s="470"/>
      <c r="S1414" s="366"/>
      <c r="T1414" s="366">
        <f>IFERROR(VLOOKUP($S1414,TABLAS!$A$10:$B$14,2,FALSE),0)</f>
        <v>0</v>
      </c>
      <c r="U1414" s="560"/>
      <c r="V1414" s="615"/>
      <c r="W1414" s="615"/>
      <c r="X1414" s="608"/>
      <c r="Y1414" s="367"/>
      <c r="Z1414" s="367"/>
      <c r="AA1414" s="367"/>
      <c r="AB1414" s="367"/>
      <c r="AC1414" s="367" t="e">
        <f>VLOOKUP(Y1414,CONTROLES!$A$6:$Y$78,2,FALSE)</f>
        <v>#N/A</v>
      </c>
      <c r="AD1414" s="367"/>
      <c r="AE1414" s="367"/>
      <c r="AF1414" s="367"/>
      <c r="AG1414" s="367"/>
      <c r="AH1414" s="367"/>
      <c r="AI1414" s="367"/>
      <c r="AJ1414" s="367"/>
      <c r="AK1414" s="367"/>
      <c r="AL1414" s="367"/>
      <c r="AM1414" s="367"/>
      <c r="AN1414" s="367"/>
      <c r="AO1414" s="368" t="str">
        <f>IFERROR(VLOOKUP(Y1414,CONTROLES!$A$6:$Y$25,24,FALSE),"")</f>
        <v/>
      </c>
      <c r="AP1414" s="368" t="str">
        <f>IFERROR(VLOOKUP(Z1414,CONTROLES!$A$6:$Y$25,24,FALSE),"")</f>
        <v/>
      </c>
      <c r="AQ1414" s="368" t="str">
        <f>IFERROR(VLOOKUP(AA1414,CONTROLES!$A$6:$Y$25,24,FALSE),"")</f>
        <v/>
      </c>
      <c r="AR1414" s="368" t="str">
        <f>IFERROR(VLOOKUP(AB1414,CONTROLES!$A$6:$Y$25,24,FALSE),"")</f>
        <v/>
      </c>
      <c r="AS1414" s="367" t="str">
        <f>IFERROR(VLOOKUP(Y1414,CONTROLES!$A$6:$Y$25,5,FALSE),"")</f>
        <v/>
      </c>
      <c r="AT1414" s="367" t="str">
        <f>IFERROR(VLOOKUP(Z1414,CONTROLES!$A$6:$Y$25,5,FALSE),"")</f>
        <v/>
      </c>
      <c r="AU1414" s="367" t="str">
        <f>IFERROR(VLOOKUP(AA1414,CONTROLES!$A$6:$Y$25,5,FALSE),"")</f>
        <v/>
      </c>
      <c r="AV1414" s="367" t="str">
        <f>IFERROR(VLOOKUP(AB1414,CONTROLES!$A$6:$Y$25,5,FALSE),"")</f>
        <v/>
      </c>
      <c r="AW1414" s="369">
        <f t="shared" si="365"/>
        <v>0</v>
      </c>
      <c r="AX1414" s="369">
        <f t="shared" si="366"/>
        <v>0</v>
      </c>
      <c r="AY1414" s="610"/>
      <c r="AZ1414" s="611"/>
      <c r="BA1414" s="612"/>
      <c r="BB1414" s="613"/>
      <c r="BC1414" s="611"/>
      <c r="BD1414" s="621"/>
      <c r="BE1414" s="608"/>
      <c r="BF1414" s="625"/>
      <c r="BG1414" s="626"/>
      <c r="BH1414" s="626"/>
      <c r="BI1414" s="624"/>
      <c r="BJ1414" s="470"/>
      <c r="BK1414" s="470"/>
      <c r="BL1414" s="49"/>
    </row>
    <row r="1415" spans="1:64" ht="14.25" customHeight="1" x14ac:dyDescent="0.25">
      <c r="A1415" s="558"/>
      <c r="B1415" s="559"/>
      <c r="C1415" s="556"/>
      <c r="D1415" s="470"/>
      <c r="E1415" s="470"/>
      <c r="F1415" s="547"/>
      <c r="G1415" s="547"/>
      <c r="H1415" s="547"/>
      <c r="I1415" s="470"/>
      <c r="J1415" s="364"/>
      <c r="K1415" s="365"/>
      <c r="L1415" s="556"/>
      <c r="M1415" s="470"/>
      <c r="N1415" s="594"/>
      <c r="O1415" s="560"/>
      <c r="P1415" s="470"/>
      <c r="Q1415" s="560"/>
      <c r="R1415" s="470"/>
      <c r="S1415" s="366"/>
      <c r="T1415" s="366">
        <f>IFERROR(VLOOKUP($S1415,TABLAS!$A$10:$B$14,2,FALSE),0)</f>
        <v>0</v>
      </c>
      <c r="U1415" s="560"/>
      <c r="V1415" s="615"/>
      <c r="W1415" s="615"/>
      <c r="X1415" s="608"/>
      <c r="Y1415" s="367"/>
      <c r="Z1415" s="367"/>
      <c r="AA1415" s="367"/>
      <c r="AB1415" s="367"/>
      <c r="AC1415" s="367" t="e">
        <f>VLOOKUP(Y1415,CONTROLES!$A$6:$Y$78,2,FALSE)</f>
        <v>#N/A</v>
      </c>
      <c r="AD1415" s="367"/>
      <c r="AE1415" s="367"/>
      <c r="AF1415" s="367"/>
      <c r="AG1415" s="367"/>
      <c r="AH1415" s="367"/>
      <c r="AI1415" s="367"/>
      <c r="AJ1415" s="367"/>
      <c r="AK1415" s="367"/>
      <c r="AL1415" s="367"/>
      <c r="AM1415" s="367"/>
      <c r="AN1415" s="367"/>
      <c r="AO1415" s="368" t="str">
        <f>IFERROR(VLOOKUP(Y1415,CONTROLES!$A$6:$Y$25,24,FALSE),"")</f>
        <v/>
      </c>
      <c r="AP1415" s="368" t="str">
        <f>IFERROR(VLOOKUP(Z1415,CONTROLES!$A$6:$Y$25,24,FALSE),"")</f>
        <v/>
      </c>
      <c r="AQ1415" s="368" t="str">
        <f>IFERROR(VLOOKUP(AA1415,CONTROLES!$A$6:$Y$25,24,FALSE),"")</f>
        <v/>
      </c>
      <c r="AR1415" s="368" t="str">
        <f>IFERROR(VLOOKUP(AB1415,CONTROLES!$A$6:$Y$25,24,FALSE),"")</f>
        <v/>
      </c>
      <c r="AS1415" s="367" t="str">
        <f>IFERROR(VLOOKUP(Y1415,CONTROLES!$A$6:$Y$25,5,FALSE),"")</f>
        <v/>
      </c>
      <c r="AT1415" s="367" t="str">
        <f>IFERROR(VLOOKUP(Z1415,CONTROLES!$A$6:$Y$25,5,FALSE),"")</f>
        <v/>
      </c>
      <c r="AU1415" s="367" t="str">
        <f>IFERROR(VLOOKUP(AA1415,CONTROLES!$A$6:$Y$25,5,FALSE),"")</f>
        <v/>
      </c>
      <c r="AV1415" s="367" t="str">
        <f>IFERROR(VLOOKUP(AB1415,CONTROLES!$A$6:$Y$25,5,FALSE),"")</f>
        <v/>
      </c>
      <c r="AW1415" s="369">
        <f t="shared" si="365"/>
        <v>0</v>
      </c>
      <c r="AX1415" s="369">
        <f t="shared" si="366"/>
        <v>0</v>
      </c>
      <c r="AY1415" s="610"/>
      <c r="AZ1415" s="611"/>
      <c r="BA1415" s="612"/>
      <c r="BB1415" s="613"/>
      <c r="BC1415" s="611"/>
      <c r="BD1415" s="621"/>
      <c r="BE1415" s="608"/>
      <c r="BF1415" s="625"/>
      <c r="BG1415" s="626"/>
      <c r="BH1415" s="626"/>
      <c r="BI1415" s="624"/>
      <c r="BJ1415" s="470"/>
      <c r="BK1415" s="470"/>
      <c r="BL1415" s="49"/>
    </row>
    <row r="1416" spans="1:64" ht="14.25" customHeight="1" x14ac:dyDescent="0.25">
      <c r="A1416" s="558">
        <f>A1409+1</f>
        <v>201</v>
      </c>
      <c r="B1416" s="559" t="s">
        <v>1605</v>
      </c>
      <c r="C1416" s="556" t="s">
        <v>629</v>
      </c>
      <c r="D1416" s="470" t="s">
        <v>1606</v>
      </c>
      <c r="E1416" s="470" t="s">
        <v>1607</v>
      </c>
      <c r="F1416" s="547" t="s">
        <v>132</v>
      </c>
      <c r="G1416" s="547" t="s">
        <v>133</v>
      </c>
      <c r="H1416" s="547" t="s">
        <v>134</v>
      </c>
      <c r="I1416" s="470" t="s">
        <v>1608</v>
      </c>
      <c r="J1416" s="364">
        <v>1</v>
      </c>
      <c r="K1416" s="365" t="s">
        <v>1609</v>
      </c>
      <c r="L1416" s="556" t="s">
        <v>1595</v>
      </c>
      <c r="M1416" s="470" t="s">
        <v>160</v>
      </c>
      <c r="N1416" s="594" t="s">
        <v>226</v>
      </c>
      <c r="O1416" s="560" t="s">
        <v>313</v>
      </c>
      <c r="P1416" s="470" t="s">
        <v>1610</v>
      </c>
      <c r="Q1416" s="560" t="s">
        <v>1611</v>
      </c>
      <c r="R1416" s="470" t="s">
        <v>297</v>
      </c>
      <c r="S1416" s="366" t="s">
        <v>155</v>
      </c>
      <c r="T1416" s="366">
        <f>IFERROR(VLOOKUP($S1416,TABLAS!$A$10:$B$14,2,FALSE),0)</f>
        <v>2</v>
      </c>
      <c r="U1416" s="560" t="s">
        <v>180</v>
      </c>
      <c r="V1416" s="615">
        <f>IFERROR(VLOOKUP(U1416,TABLAS!$A$2:$B$6,2,FALSE),0)</f>
        <v>4</v>
      </c>
      <c r="W1416" s="615" t="str">
        <f t="shared" ref="W1416" si="371">MAX(T1416:T1422)&amp;V1416</f>
        <v>24</v>
      </c>
      <c r="X1416" s="608" t="str">
        <f t="shared" ref="X1416" si="372">IF(OR(W1416="11",W1416="12",W1416="21",W1416="22",W1416="31"),"BAJO",IF(OR(W1416="13",W1416="23",W1416="32",W1416="41"),"LEVE",IF(OR(W1416="14",W1416="15",W1416="24",W1416="33",W1416="43",W1416="42",W1416="52",W1416="51"),"MODERADO",IF(OR(W1416="25",W1416="34",W1416="35",W1416="44",W1416="45",W1416="53",W1416="54",W1416="55"),"IMPORTANTE"))))</f>
        <v>MODERADO</v>
      </c>
      <c r="Y1416" s="367">
        <v>3</v>
      </c>
      <c r="Z1416" s="367"/>
      <c r="AA1416" s="367"/>
      <c r="AB1416" s="367"/>
      <c r="AC1416" s="367" t="str">
        <f>VLOOKUP(Y1416,CONTROLES!$A$6:$Y$78,2,FALSE)</f>
        <v>Ejecución del plan de capacitaciones</v>
      </c>
      <c r="AD1416" s="367"/>
      <c r="AE1416" s="367"/>
      <c r="AF1416" s="367"/>
      <c r="AG1416" s="367"/>
      <c r="AH1416" s="367"/>
      <c r="AI1416" s="367"/>
      <c r="AJ1416" s="367"/>
      <c r="AK1416" s="367"/>
      <c r="AL1416" s="367"/>
      <c r="AM1416" s="367"/>
      <c r="AN1416" s="367"/>
      <c r="AO1416" s="368">
        <f>IFERROR(VLOOKUP(Y1416,CONTROLES!$A$6:$Y$25,24,FALSE),"")</f>
        <v>0.78</v>
      </c>
      <c r="AP1416" s="368" t="str">
        <f>IFERROR(VLOOKUP(Z1416,CONTROLES!$A$6:$Y$25,24,FALSE),"")</f>
        <v/>
      </c>
      <c r="AQ1416" s="368" t="str">
        <f>IFERROR(VLOOKUP(AA1416,CONTROLES!$A$6:$Y$25,24,FALSE),"")</f>
        <v/>
      </c>
      <c r="AR1416" s="368" t="str">
        <f>IFERROR(VLOOKUP(AB1416,CONTROLES!$A$6:$Y$25,24,FALSE),"")</f>
        <v/>
      </c>
      <c r="AS1416" s="367" t="str">
        <f>IFERROR(VLOOKUP(Y1416,CONTROLES!$A$6:$Y$25,5,FALSE),"")</f>
        <v>Probabilidad</v>
      </c>
      <c r="AT1416" s="367" t="str">
        <f>IFERROR(VLOOKUP(Z1416,CONTROLES!$A$6:$Y$25,5,FALSE),"")</f>
        <v/>
      </c>
      <c r="AU1416" s="367" t="str">
        <f>IFERROR(VLOOKUP(AA1416,CONTROLES!$A$6:$Y$25,5,FALSE),"")</f>
        <v/>
      </c>
      <c r="AV1416" s="367" t="str">
        <f>IFERROR(VLOOKUP(AB1416,CONTROLES!$A$6:$Y$25,5,FALSE),"")</f>
        <v/>
      </c>
      <c r="AW1416" s="369">
        <f t="shared" si="365"/>
        <v>0.78</v>
      </c>
      <c r="AX1416" s="369">
        <f t="shared" si="366"/>
        <v>0</v>
      </c>
      <c r="AY1416" s="610"/>
      <c r="AZ1416" s="611"/>
      <c r="BA1416" s="612"/>
      <c r="BB1416" s="613"/>
      <c r="BC1416" s="611"/>
      <c r="BD1416" s="621"/>
      <c r="BE1416" s="608"/>
      <c r="BF1416" s="625"/>
      <c r="BG1416" s="626"/>
      <c r="BH1416" s="626"/>
      <c r="BI1416" s="624"/>
      <c r="BJ1416" s="470"/>
      <c r="BK1416" s="470"/>
      <c r="BL1416" s="49"/>
    </row>
    <row r="1417" spans="1:64" ht="14.25" customHeight="1" x14ac:dyDescent="0.25">
      <c r="A1417" s="558"/>
      <c r="B1417" s="559"/>
      <c r="C1417" s="556"/>
      <c r="D1417" s="470"/>
      <c r="E1417" s="470"/>
      <c r="F1417" s="547"/>
      <c r="G1417" s="547"/>
      <c r="H1417" s="547"/>
      <c r="I1417" s="470"/>
      <c r="J1417" s="364">
        <v>2</v>
      </c>
      <c r="K1417" s="365" t="s">
        <v>1612</v>
      </c>
      <c r="L1417" s="556"/>
      <c r="M1417" s="470"/>
      <c r="N1417" s="594"/>
      <c r="O1417" s="560"/>
      <c r="P1417" s="470"/>
      <c r="Q1417" s="560"/>
      <c r="R1417" s="470"/>
      <c r="S1417" s="366" t="s">
        <v>155</v>
      </c>
      <c r="T1417" s="366">
        <f>IFERROR(VLOOKUP($S1417,TABLAS!$A$10:$B$14,2,FALSE),0)</f>
        <v>2</v>
      </c>
      <c r="U1417" s="560"/>
      <c r="V1417" s="615"/>
      <c r="W1417" s="615"/>
      <c r="X1417" s="608"/>
      <c r="Y1417" s="367">
        <v>3</v>
      </c>
      <c r="Z1417" s="367"/>
      <c r="AA1417" s="367"/>
      <c r="AB1417" s="367"/>
      <c r="AC1417" s="367" t="str">
        <f>VLOOKUP(Y1417,CONTROLES!$A$6:$Y$78,2,FALSE)</f>
        <v>Ejecución del plan de capacitaciones</v>
      </c>
      <c r="AD1417" s="367"/>
      <c r="AE1417" s="367"/>
      <c r="AF1417" s="367"/>
      <c r="AG1417" s="367"/>
      <c r="AH1417" s="367"/>
      <c r="AI1417" s="367"/>
      <c r="AJ1417" s="367"/>
      <c r="AK1417" s="367"/>
      <c r="AL1417" s="367"/>
      <c r="AM1417" s="367"/>
      <c r="AN1417" s="367"/>
      <c r="AO1417" s="368">
        <f>IFERROR(VLOOKUP(Y1417,CONTROLES!$A$6:$Y$25,24,FALSE),"")</f>
        <v>0.78</v>
      </c>
      <c r="AP1417" s="368" t="str">
        <f>IFERROR(VLOOKUP(Z1417,CONTROLES!$A$6:$Y$25,24,FALSE),"")</f>
        <v/>
      </c>
      <c r="AQ1417" s="368" t="str">
        <f>IFERROR(VLOOKUP(AA1417,CONTROLES!$A$6:$Y$25,24,FALSE),"")</f>
        <v/>
      </c>
      <c r="AR1417" s="368" t="str">
        <f>IFERROR(VLOOKUP(AB1417,CONTROLES!$A$6:$Y$25,24,FALSE),"")</f>
        <v/>
      </c>
      <c r="AS1417" s="367" t="str">
        <f>IFERROR(VLOOKUP(Y1417,CONTROLES!$A$6:$Y$25,5,FALSE),"")</f>
        <v>Probabilidad</v>
      </c>
      <c r="AT1417" s="367" t="str">
        <f>IFERROR(VLOOKUP(Z1417,CONTROLES!$A$6:$Y$25,5,FALSE),"")</f>
        <v/>
      </c>
      <c r="AU1417" s="367" t="str">
        <f>IFERROR(VLOOKUP(AA1417,CONTROLES!$A$6:$Y$25,5,FALSE),"")</f>
        <v/>
      </c>
      <c r="AV1417" s="367" t="str">
        <f>IFERROR(VLOOKUP(AB1417,CONTROLES!$A$6:$Y$25,5,FALSE),"")</f>
        <v/>
      </c>
      <c r="AW1417" s="369">
        <f t="shared" si="365"/>
        <v>0.78</v>
      </c>
      <c r="AX1417" s="369">
        <f t="shared" si="366"/>
        <v>0</v>
      </c>
      <c r="AY1417" s="610"/>
      <c r="AZ1417" s="611"/>
      <c r="BA1417" s="612"/>
      <c r="BB1417" s="613"/>
      <c r="BC1417" s="611"/>
      <c r="BD1417" s="621"/>
      <c r="BE1417" s="608"/>
      <c r="BF1417" s="625"/>
      <c r="BG1417" s="626"/>
      <c r="BH1417" s="626"/>
      <c r="BI1417" s="624"/>
      <c r="BJ1417" s="470"/>
      <c r="BK1417" s="470"/>
      <c r="BL1417" s="49"/>
    </row>
    <row r="1418" spans="1:64" ht="25.5" customHeight="1" x14ac:dyDescent="0.25">
      <c r="A1418" s="558"/>
      <c r="B1418" s="559"/>
      <c r="C1418" s="556"/>
      <c r="D1418" s="470"/>
      <c r="E1418" s="470"/>
      <c r="F1418" s="547"/>
      <c r="G1418" s="547"/>
      <c r="H1418" s="547"/>
      <c r="I1418" s="470"/>
      <c r="J1418" s="364">
        <v>3</v>
      </c>
      <c r="K1418" s="365" t="s">
        <v>1613</v>
      </c>
      <c r="L1418" s="556"/>
      <c r="M1418" s="470"/>
      <c r="N1418" s="594"/>
      <c r="O1418" s="560"/>
      <c r="P1418" s="470"/>
      <c r="Q1418" s="560"/>
      <c r="R1418" s="470"/>
      <c r="S1418" s="366"/>
      <c r="T1418" s="366">
        <f>IFERROR(VLOOKUP($S1418,TABLAS!$A$10:$B$14,2,FALSE),0)</f>
        <v>0</v>
      </c>
      <c r="U1418" s="560"/>
      <c r="V1418" s="615"/>
      <c r="W1418" s="615"/>
      <c r="X1418" s="608"/>
      <c r="Y1418" s="367">
        <v>199</v>
      </c>
      <c r="Z1418" s="367"/>
      <c r="AA1418" s="367"/>
      <c r="AB1418" s="367"/>
      <c r="AC1418" s="367" t="e">
        <f>VLOOKUP(Y1418,CONTROLES!$A$6:$Y$78,2,FALSE)</f>
        <v>#N/A</v>
      </c>
      <c r="AD1418" s="367"/>
      <c r="AE1418" s="367"/>
      <c r="AF1418" s="367"/>
      <c r="AG1418" s="367"/>
      <c r="AH1418" s="367"/>
      <c r="AI1418" s="367"/>
      <c r="AJ1418" s="367"/>
      <c r="AK1418" s="367"/>
      <c r="AL1418" s="367"/>
      <c r="AM1418" s="367"/>
      <c r="AN1418" s="367"/>
      <c r="AO1418" s="368" t="str">
        <f>IFERROR(VLOOKUP(Y1418,CONTROLES!$A$6:$Y$25,24,FALSE),"")</f>
        <v/>
      </c>
      <c r="AP1418" s="368" t="str">
        <f>IFERROR(VLOOKUP(Z1418,CONTROLES!$A$6:$Y$25,24,FALSE),"")</f>
        <v/>
      </c>
      <c r="AQ1418" s="368" t="str">
        <f>IFERROR(VLOOKUP(AA1418,CONTROLES!$A$6:$Y$25,24,FALSE),"")</f>
        <v/>
      </c>
      <c r="AR1418" s="368" t="str">
        <f>IFERROR(VLOOKUP(AB1418,CONTROLES!$A$6:$Y$25,24,FALSE),"")</f>
        <v/>
      </c>
      <c r="AS1418" s="367" t="str">
        <f>IFERROR(VLOOKUP(Y1418,CONTROLES!$A$6:$Y$25,5,FALSE),"")</f>
        <v/>
      </c>
      <c r="AT1418" s="367" t="str">
        <f>IFERROR(VLOOKUP(Z1418,CONTROLES!$A$6:$Y$25,5,FALSE),"")</f>
        <v/>
      </c>
      <c r="AU1418" s="367" t="str">
        <f>IFERROR(VLOOKUP(AA1418,CONTROLES!$A$6:$Y$25,5,FALSE),"")</f>
        <v/>
      </c>
      <c r="AV1418" s="367" t="str">
        <f>IFERROR(VLOOKUP(AB1418,CONTROLES!$A$6:$Y$25,5,FALSE),"")</f>
        <v/>
      </c>
      <c r="AW1418" s="369">
        <f t="shared" si="365"/>
        <v>0</v>
      </c>
      <c r="AX1418" s="369">
        <f t="shared" si="366"/>
        <v>0</v>
      </c>
      <c r="AY1418" s="610"/>
      <c r="AZ1418" s="611"/>
      <c r="BA1418" s="612"/>
      <c r="BB1418" s="613"/>
      <c r="BC1418" s="611"/>
      <c r="BD1418" s="621"/>
      <c r="BE1418" s="608"/>
      <c r="BF1418" s="625"/>
      <c r="BG1418" s="626"/>
      <c r="BH1418" s="626"/>
      <c r="BI1418" s="624"/>
      <c r="BJ1418" s="470"/>
      <c r="BK1418" s="470"/>
      <c r="BL1418" s="49"/>
    </row>
    <row r="1419" spans="1:64" ht="14.25" customHeight="1" x14ac:dyDescent="0.25">
      <c r="A1419" s="558"/>
      <c r="B1419" s="559"/>
      <c r="C1419" s="556"/>
      <c r="D1419" s="470"/>
      <c r="E1419" s="470"/>
      <c r="F1419" s="547"/>
      <c r="G1419" s="547"/>
      <c r="H1419" s="547"/>
      <c r="I1419" s="470"/>
      <c r="J1419" s="364"/>
      <c r="K1419" s="365"/>
      <c r="L1419" s="556"/>
      <c r="M1419" s="470"/>
      <c r="N1419" s="594"/>
      <c r="O1419" s="560"/>
      <c r="P1419" s="470"/>
      <c r="Q1419" s="560"/>
      <c r="R1419" s="470"/>
      <c r="S1419" s="366"/>
      <c r="T1419" s="366">
        <f>IFERROR(VLOOKUP($S1419,TABLAS!$A$10:$B$14,2,FALSE),0)</f>
        <v>0</v>
      </c>
      <c r="U1419" s="560"/>
      <c r="V1419" s="615"/>
      <c r="W1419" s="615"/>
      <c r="X1419" s="608"/>
      <c r="Y1419" s="367"/>
      <c r="Z1419" s="367"/>
      <c r="AA1419" s="367"/>
      <c r="AB1419" s="367"/>
      <c r="AC1419" s="367" t="e">
        <f>VLOOKUP(Y1419,CONTROLES!$A$6:$Y$78,2,FALSE)</f>
        <v>#N/A</v>
      </c>
      <c r="AD1419" s="367"/>
      <c r="AE1419" s="367"/>
      <c r="AF1419" s="367"/>
      <c r="AG1419" s="367"/>
      <c r="AH1419" s="367"/>
      <c r="AI1419" s="367"/>
      <c r="AJ1419" s="367"/>
      <c r="AK1419" s="367"/>
      <c r="AL1419" s="367"/>
      <c r="AM1419" s="367"/>
      <c r="AN1419" s="367"/>
      <c r="AO1419" s="368" t="str">
        <f>IFERROR(VLOOKUP(Y1419,CONTROLES!$A$6:$Y$25,24,FALSE),"")</f>
        <v/>
      </c>
      <c r="AP1419" s="368" t="str">
        <f>IFERROR(VLOOKUP(Z1419,CONTROLES!$A$6:$Y$25,24,FALSE),"")</f>
        <v/>
      </c>
      <c r="AQ1419" s="368" t="str">
        <f>IFERROR(VLOOKUP(AA1419,CONTROLES!$A$6:$Y$25,24,FALSE),"")</f>
        <v/>
      </c>
      <c r="AR1419" s="368" t="str">
        <f>IFERROR(VLOOKUP(AB1419,CONTROLES!$A$6:$Y$25,24,FALSE),"")</f>
        <v/>
      </c>
      <c r="AS1419" s="367" t="str">
        <f>IFERROR(VLOOKUP(Y1419,CONTROLES!$A$6:$Y$25,5,FALSE),"")</f>
        <v/>
      </c>
      <c r="AT1419" s="367" t="str">
        <f>IFERROR(VLOOKUP(Z1419,CONTROLES!$A$6:$Y$25,5,FALSE),"")</f>
        <v/>
      </c>
      <c r="AU1419" s="367" t="str">
        <f>IFERROR(VLOOKUP(AA1419,CONTROLES!$A$6:$Y$25,5,FALSE),"")</f>
        <v/>
      </c>
      <c r="AV1419" s="367" t="str">
        <f>IFERROR(VLOOKUP(AB1419,CONTROLES!$A$6:$Y$25,5,FALSE),"")</f>
        <v/>
      </c>
      <c r="AW1419" s="369">
        <f t="shared" si="365"/>
        <v>0</v>
      </c>
      <c r="AX1419" s="369">
        <f t="shared" si="366"/>
        <v>0</v>
      </c>
      <c r="AY1419" s="610"/>
      <c r="AZ1419" s="611"/>
      <c r="BA1419" s="612"/>
      <c r="BB1419" s="613"/>
      <c r="BC1419" s="611"/>
      <c r="BD1419" s="621"/>
      <c r="BE1419" s="608"/>
      <c r="BF1419" s="625"/>
      <c r="BG1419" s="626"/>
      <c r="BH1419" s="626"/>
      <c r="BI1419" s="624"/>
      <c r="BJ1419" s="470"/>
      <c r="BK1419" s="470"/>
      <c r="BL1419" s="49"/>
    </row>
    <row r="1420" spans="1:64" ht="14.25" customHeight="1" x14ac:dyDescent="0.25">
      <c r="A1420" s="558"/>
      <c r="B1420" s="559"/>
      <c r="C1420" s="556"/>
      <c r="D1420" s="470"/>
      <c r="E1420" s="470"/>
      <c r="F1420" s="547"/>
      <c r="G1420" s="547"/>
      <c r="H1420" s="547"/>
      <c r="I1420" s="470"/>
      <c r="J1420" s="364"/>
      <c r="K1420" s="365"/>
      <c r="L1420" s="556"/>
      <c r="M1420" s="470"/>
      <c r="N1420" s="594"/>
      <c r="O1420" s="560"/>
      <c r="P1420" s="470"/>
      <c r="Q1420" s="560"/>
      <c r="R1420" s="470"/>
      <c r="S1420" s="366"/>
      <c r="T1420" s="366">
        <f>IFERROR(VLOOKUP($S1420,TABLAS!$A$10:$B$14,2,FALSE),0)</f>
        <v>0</v>
      </c>
      <c r="U1420" s="560"/>
      <c r="V1420" s="615"/>
      <c r="W1420" s="615"/>
      <c r="X1420" s="608"/>
      <c r="Y1420" s="367"/>
      <c r="Z1420" s="367"/>
      <c r="AA1420" s="367"/>
      <c r="AB1420" s="367"/>
      <c r="AC1420" s="367" t="e">
        <f>VLOOKUP(Y1420,CONTROLES!$A$6:$Y$78,2,FALSE)</f>
        <v>#N/A</v>
      </c>
      <c r="AD1420" s="367"/>
      <c r="AE1420" s="367"/>
      <c r="AF1420" s="367"/>
      <c r="AG1420" s="367"/>
      <c r="AH1420" s="367"/>
      <c r="AI1420" s="367"/>
      <c r="AJ1420" s="367"/>
      <c r="AK1420" s="367"/>
      <c r="AL1420" s="367"/>
      <c r="AM1420" s="367"/>
      <c r="AN1420" s="367"/>
      <c r="AO1420" s="368" t="str">
        <f>IFERROR(VLOOKUP(Y1420,CONTROLES!$A$6:$Y$25,24,FALSE),"")</f>
        <v/>
      </c>
      <c r="AP1420" s="368" t="str">
        <f>IFERROR(VLOOKUP(Z1420,CONTROLES!$A$6:$Y$25,24,FALSE),"")</f>
        <v/>
      </c>
      <c r="AQ1420" s="368" t="str">
        <f>IFERROR(VLOOKUP(AA1420,CONTROLES!$A$6:$Y$25,24,FALSE),"")</f>
        <v/>
      </c>
      <c r="AR1420" s="368" t="str">
        <f>IFERROR(VLOOKUP(AB1420,CONTROLES!$A$6:$Y$25,24,FALSE),"")</f>
        <v/>
      </c>
      <c r="AS1420" s="367" t="str">
        <f>IFERROR(VLOOKUP(Y1420,CONTROLES!$A$6:$Y$25,5,FALSE),"")</f>
        <v/>
      </c>
      <c r="AT1420" s="367" t="str">
        <f>IFERROR(VLOOKUP(Z1420,CONTROLES!$A$6:$Y$25,5,FALSE),"")</f>
        <v/>
      </c>
      <c r="AU1420" s="367" t="str">
        <f>IFERROR(VLOOKUP(AA1420,CONTROLES!$A$6:$Y$25,5,FALSE),"")</f>
        <v/>
      </c>
      <c r="AV1420" s="367" t="str">
        <f>IFERROR(VLOOKUP(AB1420,CONTROLES!$A$6:$Y$25,5,FALSE),"")</f>
        <v/>
      </c>
      <c r="AW1420" s="369">
        <f t="shared" si="365"/>
        <v>0</v>
      </c>
      <c r="AX1420" s="369">
        <f t="shared" si="366"/>
        <v>0</v>
      </c>
      <c r="AY1420" s="610"/>
      <c r="AZ1420" s="611"/>
      <c r="BA1420" s="612"/>
      <c r="BB1420" s="613"/>
      <c r="BC1420" s="611"/>
      <c r="BD1420" s="621"/>
      <c r="BE1420" s="608"/>
      <c r="BF1420" s="625"/>
      <c r="BG1420" s="626"/>
      <c r="BH1420" s="626"/>
      <c r="BI1420" s="624"/>
      <c r="BJ1420" s="470"/>
      <c r="BK1420" s="470"/>
      <c r="BL1420" s="49"/>
    </row>
    <row r="1421" spans="1:64" ht="14.25" customHeight="1" x14ac:dyDescent="0.25">
      <c r="A1421" s="558"/>
      <c r="B1421" s="559"/>
      <c r="C1421" s="556"/>
      <c r="D1421" s="470"/>
      <c r="E1421" s="470"/>
      <c r="F1421" s="547"/>
      <c r="G1421" s="547"/>
      <c r="H1421" s="547"/>
      <c r="I1421" s="470"/>
      <c r="J1421" s="364"/>
      <c r="K1421" s="365"/>
      <c r="L1421" s="556"/>
      <c r="M1421" s="470"/>
      <c r="N1421" s="594"/>
      <c r="O1421" s="560"/>
      <c r="P1421" s="470"/>
      <c r="Q1421" s="560"/>
      <c r="R1421" s="470"/>
      <c r="S1421" s="366"/>
      <c r="T1421" s="366">
        <f>IFERROR(VLOOKUP($S1421,TABLAS!$A$10:$B$14,2,FALSE),0)</f>
        <v>0</v>
      </c>
      <c r="U1421" s="560"/>
      <c r="V1421" s="615"/>
      <c r="W1421" s="615"/>
      <c r="X1421" s="608"/>
      <c r="Y1421" s="367"/>
      <c r="Z1421" s="367"/>
      <c r="AA1421" s="367"/>
      <c r="AB1421" s="367"/>
      <c r="AC1421" s="367" t="e">
        <f>VLOOKUP(Y1421,CONTROLES!$A$6:$Y$78,2,FALSE)</f>
        <v>#N/A</v>
      </c>
      <c r="AD1421" s="367"/>
      <c r="AE1421" s="367"/>
      <c r="AF1421" s="367"/>
      <c r="AG1421" s="367"/>
      <c r="AH1421" s="367"/>
      <c r="AI1421" s="367"/>
      <c r="AJ1421" s="367"/>
      <c r="AK1421" s="367"/>
      <c r="AL1421" s="367"/>
      <c r="AM1421" s="367"/>
      <c r="AN1421" s="367"/>
      <c r="AO1421" s="368" t="str">
        <f>IFERROR(VLOOKUP(Y1421,CONTROLES!$A$6:$Y$25,24,FALSE),"")</f>
        <v/>
      </c>
      <c r="AP1421" s="368" t="str">
        <f>IFERROR(VLOOKUP(Z1421,CONTROLES!$A$6:$Y$25,24,FALSE),"")</f>
        <v/>
      </c>
      <c r="AQ1421" s="368" t="str">
        <f>IFERROR(VLOOKUP(AA1421,CONTROLES!$A$6:$Y$25,24,FALSE),"")</f>
        <v/>
      </c>
      <c r="AR1421" s="368" t="str">
        <f>IFERROR(VLOOKUP(AB1421,CONTROLES!$A$6:$Y$25,24,FALSE),"")</f>
        <v/>
      </c>
      <c r="AS1421" s="367" t="str">
        <f>IFERROR(VLOOKUP(Y1421,CONTROLES!$A$6:$Y$25,5,FALSE),"")</f>
        <v/>
      </c>
      <c r="AT1421" s="367" t="str">
        <f>IFERROR(VLOOKUP(Z1421,CONTROLES!$A$6:$Y$25,5,FALSE),"")</f>
        <v/>
      </c>
      <c r="AU1421" s="367" t="str">
        <f>IFERROR(VLOOKUP(AA1421,CONTROLES!$A$6:$Y$25,5,FALSE),"")</f>
        <v/>
      </c>
      <c r="AV1421" s="367" t="str">
        <f>IFERROR(VLOOKUP(AB1421,CONTROLES!$A$6:$Y$25,5,FALSE),"")</f>
        <v/>
      </c>
      <c r="AW1421" s="369">
        <f t="shared" si="365"/>
        <v>0</v>
      </c>
      <c r="AX1421" s="369">
        <f t="shared" si="366"/>
        <v>0</v>
      </c>
      <c r="AY1421" s="610"/>
      <c r="AZ1421" s="611"/>
      <c r="BA1421" s="612"/>
      <c r="BB1421" s="613"/>
      <c r="BC1421" s="611"/>
      <c r="BD1421" s="621"/>
      <c r="BE1421" s="608"/>
      <c r="BF1421" s="625"/>
      <c r="BG1421" s="626"/>
      <c r="BH1421" s="626"/>
      <c r="BI1421" s="624"/>
      <c r="BJ1421" s="470"/>
      <c r="BK1421" s="470"/>
      <c r="BL1421" s="49"/>
    </row>
    <row r="1422" spans="1:64" ht="14.25" customHeight="1" x14ac:dyDescent="0.25">
      <c r="A1422" s="558"/>
      <c r="B1422" s="559"/>
      <c r="C1422" s="556"/>
      <c r="D1422" s="470"/>
      <c r="E1422" s="470"/>
      <c r="F1422" s="547"/>
      <c r="G1422" s="547"/>
      <c r="H1422" s="547"/>
      <c r="I1422" s="470"/>
      <c r="J1422" s="364"/>
      <c r="K1422" s="365"/>
      <c r="L1422" s="556"/>
      <c r="M1422" s="470"/>
      <c r="N1422" s="594"/>
      <c r="O1422" s="560"/>
      <c r="P1422" s="470"/>
      <c r="Q1422" s="560"/>
      <c r="R1422" s="470"/>
      <c r="S1422" s="366"/>
      <c r="T1422" s="366">
        <f>IFERROR(VLOOKUP($S1422,TABLAS!$A$10:$B$14,2,FALSE),0)</f>
        <v>0</v>
      </c>
      <c r="U1422" s="560"/>
      <c r="V1422" s="615"/>
      <c r="W1422" s="615"/>
      <c r="X1422" s="608"/>
      <c r="Y1422" s="367"/>
      <c r="Z1422" s="367"/>
      <c r="AA1422" s="367"/>
      <c r="AB1422" s="367"/>
      <c r="AC1422" s="367" t="e">
        <f>VLOOKUP(Y1422,CONTROLES!$A$6:$Y$78,2,FALSE)</f>
        <v>#N/A</v>
      </c>
      <c r="AD1422" s="367"/>
      <c r="AE1422" s="367"/>
      <c r="AF1422" s="367"/>
      <c r="AG1422" s="367"/>
      <c r="AH1422" s="367"/>
      <c r="AI1422" s="367"/>
      <c r="AJ1422" s="367"/>
      <c r="AK1422" s="367"/>
      <c r="AL1422" s="367"/>
      <c r="AM1422" s="367"/>
      <c r="AN1422" s="367"/>
      <c r="AO1422" s="368" t="str">
        <f>IFERROR(VLOOKUP(Y1422,CONTROLES!$A$6:$Y$25,24,FALSE),"")</f>
        <v/>
      </c>
      <c r="AP1422" s="368" t="str">
        <f>IFERROR(VLOOKUP(Z1422,CONTROLES!$A$6:$Y$25,24,FALSE),"")</f>
        <v/>
      </c>
      <c r="AQ1422" s="368" t="str">
        <f>IFERROR(VLOOKUP(AA1422,CONTROLES!$A$6:$Y$25,24,FALSE),"")</f>
        <v/>
      </c>
      <c r="AR1422" s="368" t="str">
        <f>IFERROR(VLOOKUP(AB1422,CONTROLES!$A$6:$Y$25,24,FALSE),"")</f>
        <v/>
      </c>
      <c r="AS1422" s="367" t="str">
        <f>IFERROR(VLOOKUP(Y1422,CONTROLES!$A$6:$Y$25,5,FALSE),"")</f>
        <v/>
      </c>
      <c r="AT1422" s="367" t="str">
        <f>IFERROR(VLOOKUP(Z1422,CONTROLES!$A$6:$Y$25,5,FALSE),"")</f>
        <v/>
      </c>
      <c r="AU1422" s="367" t="str">
        <f>IFERROR(VLOOKUP(AA1422,CONTROLES!$A$6:$Y$25,5,FALSE),"")</f>
        <v/>
      </c>
      <c r="AV1422" s="367" t="str">
        <f>IFERROR(VLOOKUP(AB1422,CONTROLES!$A$6:$Y$25,5,FALSE),"")</f>
        <v/>
      </c>
      <c r="AW1422" s="369">
        <f t="shared" si="365"/>
        <v>0</v>
      </c>
      <c r="AX1422" s="369">
        <f t="shared" si="366"/>
        <v>0</v>
      </c>
      <c r="AY1422" s="610"/>
      <c r="AZ1422" s="611"/>
      <c r="BA1422" s="612"/>
      <c r="BB1422" s="613"/>
      <c r="BC1422" s="611"/>
      <c r="BD1422" s="621"/>
      <c r="BE1422" s="608"/>
      <c r="BF1422" s="625"/>
      <c r="BG1422" s="626"/>
      <c r="BH1422" s="626"/>
      <c r="BI1422" s="624"/>
      <c r="BJ1422" s="470"/>
      <c r="BK1422" s="470"/>
      <c r="BL1422" s="49"/>
    </row>
    <row r="1423" spans="1:64" ht="14.25" customHeight="1" x14ac:dyDescent="0.25">
      <c r="A1423" s="558">
        <f>A1416+1</f>
        <v>202</v>
      </c>
      <c r="B1423" s="559" t="s">
        <v>1614</v>
      </c>
      <c r="C1423" s="556" t="s">
        <v>629</v>
      </c>
      <c r="D1423" s="470" t="s">
        <v>1615</v>
      </c>
      <c r="E1423" s="470" t="s">
        <v>1616</v>
      </c>
      <c r="F1423" s="547" t="s">
        <v>132</v>
      </c>
      <c r="G1423" s="547" t="s">
        <v>133</v>
      </c>
      <c r="H1423" s="547" t="s">
        <v>134</v>
      </c>
      <c r="I1423" s="470" t="s">
        <v>1617</v>
      </c>
      <c r="J1423" s="364">
        <v>1</v>
      </c>
      <c r="K1423" s="365" t="s">
        <v>1618</v>
      </c>
      <c r="L1423" s="556" t="s">
        <v>1595</v>
      </c>
      <c r="M1423" s="470" t="s">
        <v>160</v>
      </c>
      <c r="N1423" s="594" t="s">
        <v>226</v>
      </c>
      <c r="O1423" s="560" t="s">
        <v>715</v>
      </c>
      <c r="P1423" s="470" t="s">
        <v>1619</v>
      </c>
      <c r="Q1423" s="560" t="s">
        <v>1620</v>
      </c>
      <c r="R1423" s="470" t="s">
        <v>297</v>
      </c>
      <c r="S1423" s="366" t="s">
        <v>146</v>
      </c>
      <c r="T1423" s="366">
        <f>IFERROR(VLOOKUP($S1423,TABLAS!$A$10:$B$14,2,FALSE),0)</f>
        <v>3</v>
      </c>
      <c r="U1423" s="560" t="s">
        <v>145</v>
      </c>
      <c r="V1423" s="615">
        <f>IFERROR(VLOOKUP(U1423,TABLAS!$A$2:$B$6,2,FALSE),0)</f>
        <v>3</v>
      </c>
      <c r="W1423" s="615" t="str">
        <f t="shared" ref="W1423" si="373">MAX(T1423:T1429)&amp;V1423</f>
        <v>33</v>
      </c>
      <c r="X1423" s="608" t="str">
        <f t="shared" ref="X1423" si="374">IF(OR(W1423="11",W1423="12",W1423="21",W1423="22",W1423="31"),"BAJO",IF(OR(W1423="13",W1423="23",W1423="32",W1423="41"),"LEVE",IF(OR(W1423="14",W1423="15",W1423="24",W1423="33",W1423="43",W1423="42",W1423="52",W1423="51"),"MODERADO",IF(OR(W1423="25",W1423="34",W1423="35",W1423="44",W1423="45",W1423="53",W1423="54",W1423="55"),"IMPORTANTE"))))</f>
        <v>MODERADO</v>
      </c>
      <c r="Y1423" s="367">
        <v>125</v>
      </c>
      <c r="Z1423" s="367"/>
      <c r="AA1423" s="367"/>
      <c r="AB1423" s="367"/>
      <c r="AC1423" s="367" t="e">
        <f>VLOOKUP(Y1423,CONTROLES!$A$6:$Y$78,2,FALSE)</f>
        <v>#N/A</v>
      </c>
      <c r="AD1423" s="367"/>
      <c r="AE1423" s="367"/>
      <c r="AF1423" s="367"/>
      <c r="AG1423" s="367"/>
      <c r="AH1423" s="367"/>
      <c r="AI1423" s="367"/>
      <c r="AJ1423" s="367"/>
      <c r="AK1423" s="367"/>
      <c r="AL1423" s="367"/>
      <c r="AM1423" s="367"/>
      <c r="AN1423" s="367"/>
      <c r="AO1423" s="368" t="str">
        <f>IFERROR(VLOOKUP(Y1423,CONTROLES!$A$6:$Y$25,24,FALSE),"")</f>
        <v/>
      </c>
      <c r="AP1423" s="368" t="str">
        <f>IFERROR(VLOOKUP(Z1423,CONTROLES!$A$6:$Y$25,24,FALSE),"")</f>
        <v/>
      </c>
      <c r="AQ1423" s="368" t="str">
        <f>IFERROR(VLOOKUP(AA1423,CONTROLES!$A$6:$Y$25,24,FALSE),"")</f>
        <v/>
      </c>
      <c r="AR1423" s="368" t="str">
        <f>IFERROR(VLOOKUP(AB1423,CONTROLES!$A$6:$Y$25,24,FALSE),"")</f>
        <v/>
      </c>
      <c r="AS1423" s="367" t="str">
        <f>IFERROR(VLOOKUP(Y1423,CONTROLES!$A$6:$Y$25,5,FALSE),"")</f>
        <v/>
      </c>
      <c r="AT1423" s="367" t="str">
        <f>IFERROR(VLOOKUP(Z1423,CONTROLES!$A$6:$Y$25,5,FALSE),"")</f>
        <v/>
      </c>
      <c r="AU1423" s="367" t="str">
        <f>IFERROR(VLOOKUP(AA1423,CONTROLES!$A$6:$Y$25,5,FALSE),"")</f>
        <v/>
      </c>
      <c r="AV1423" s="367" t="str">
        <f>IFERROR(VLOOKUP(AB1423,CONTROLES!$A$6:$Y$25,5,FALSE),"")</f>
        <v/>
      </c>
      <c r="AW1423" s="369">
        <f t="shared" si="365"/>
        <v>0</v>
      </c>
      <c r="AX1423" s="369">
        <f t="shared" si="366"/>
        <v>0</v>
      </c>
      <c r="AY1423" s="610"/>
      <c r="AZ1423" s="611"/>
      <c r="BA1423" s="612"/>
      <c r="BB1423" s="613"/>
      <c r="BC1423" s="611"/>
      <c r="BD1423" s="621"/>
      <c r="BE1423" s="608"/>
      <c r="BF1423" s="625"/>
      <c r="BG1423" s="626"/>
      <c r="BH1423" s="626"/>
      <c r="BI1423" s="624"/>
      <c r="BJ1423" s="470"/>
      <c r="BK1423" s="470"/>
      <c r="BL1423" s="49"/>
    </row>
    <row r="1424" spans="1:64" ht="14.25" customHeight="1" x14ac:dyDescent="0.25">
      <c r="A1424" s="558"/>
      <c r="B1424" s="559"/>
      <c r="C1424" s="556"/>
      <c r="D1424" s="470"/>
      <c r="E1424" s="470"/>
      <c r="F1424" s="547"/>
      <c r="G1424" s="547"/>
      <c r="H1424" s="547"/>
      <c r="I1424" s="470"/>
      <c r="J1424" s="364">
        <v>2</v>
      </c>
      <c r="K1424" s="365" t="s">
        <v>1621</v>
      </c>
      <c r="L1424" s="556"/>
      <c r="M1424" s="470"/>
      <c r="N1424" s="594"/>
      <c r="O1424" s="560"/>
      <c r="P1424" s="470"/>
      <c r="Q1424" s="560"/>
      <c r="R1424" s="470"/>
      <c r="S1424" s="366" t="s">
        <v>146</v>
      </c>
      <c r="T1424" s="366">
        <f>IFERROR(VLOOKUP($S1424,TABLAS!$A$10:$B$14,2,FALSE),0)</f>
        <v>3</v>
      </c>
      <c r="U1424" s="560"/>
      <c r="V1424" s="615"/>
      <c r="W1424" s="615"/>
      <c r="X1424" s="608"/>
      <c r="Y1424" s="367">
        <v>200</v>
      </c>
      <c r="Z1424" s="367"/>
      <c r="AA1424" s="367"/>
      <c r="AB1424" s="367"/>
      <c r="AC1424" s="367" t="e">
        <f>VLOOKUP(Y1424,CONTROLES!$A$6:$Y$78,2,FALSE)</f>
        <v>#N/A</v>
      </c>
      <c r="AD1424" s="367"/>
      <c r="AE1424" s="367"/>
      <c r="AF1424" s="367"/>
      <c r="AG1424" s="367"/>
      <c r="AH1424" s="367"/>
      <c r="AI1424" s="367"/>
      <c r="AJ1424" s="367"/>
      <c r="AK1424" s="367"/>
      <c r="AL1424" s="367"/>
      <c r="AM1424" s="367"/>
      <c r="AN1424" s="367"/>
      <c r="AO1424" s="368" t="str">
        <f>IFERROR(VLOOKUP(Y1424,CONTROLES!$A$6:$Y$25,24,FALSE),"")</f>
        <v/>
      </c>
      <c r="AP1424" s="368" t="str">
        <f>IFERROR(VLOOKUP(Z1424,CONTROLES!$A$6:$Y$25,24,FALSE),"")</f>
        <v/>
      </c>
      <c r="AQ1424" s="368" t="str">
        <f>IFERROR(VLOOKUP(AA1424,CONTROLES!$A$6:$Y$25,24,FALSE),"")</f>
        <v/>
      </c>
      <c r="AR1424" s="368" t="str">
        <f>IFERROR(VLOOKUP(AB1424,CONTROLES!$A$6:$Y$25,24,FALSE),"")</f>
        <v/>
      </c>
      <c r="AS1424" s="367" t="str">
        <f>IFERROR(VLOOKUP(Y1424,CONTROLES!$A$6:$Y$25,5,FALSE),"")</f>
        <v/>
      </c>
      <c r="AT1424" s="367" t="str">
        <f>IFERROR(VLOOKUP(Z1424,CONTROLES!$A$6:$Y$25,5,FALSE),"")</f>
        <v/>
      </c>
      <c r="AU1424" s="367" t="str">
        <f>IFERROR(VLOOKUP(AA1424,CONTROLES!$A$6:$Y$25,5,FALSE),"")</f>
        <v/>
      </c>
      <c r="AV1424" s="367" t="str">
        <f>IFERROR(VLOOKUP(AB1424,CONTROLES!$A$6:$Y$25,5,FALSE),"")</f>
        <v/>
      </c>
      <c r="AW1424" s="369">
        <f t="shared" si="365"/>
        <v>0</v>
      </c>
      <c r="AX1424" s="369">
        <f t="shared" si="366"/>
        <v>0</v>
      </c>
      <c r="AY1424" s="610"/>
      <c r="AZ1424" s="611"/>
      <c r="BA1424" s="612"/>
      <c r="BB1424" s="613"/>
      <c r="BC1424" s="611"/>
      <c r="BD1424" s="621"/>
      <c r="BE1424" s="608"/>
      <c r="BF1424" s="625"/>
      <c r="BG1424" s="626"/>
      <c r="BH1424" s="626"/>
      <c r="BI1424" s="624"/>
      <c r="BJ1424" s="470"/>
      <c r="BK1424" s="470"/>
      <c r="BL1424" s="49"/>
    </row>
    <row r="1425" spans="1:64" ht="14.25" customHeight="1" x14ac:dyDescent="0.25">
      <c r="A1425" s="558"/>
      <c r="B1425" s="559"/>
      <c r="C1425" s="556"/>
      <c r="D1425" s="470"/>
      <c r="E1425" s="470"/>
      <c r="F1425" s="547"/>
      <c r="G1425" s="547"/>
      <c r="H1425" s="547"/>
      <c r="I1425" s="470"/>
      <c r="J1425" s="364"/>
      <c r="K1425" s="365"/>
      <c r="L1425" s="556"/>
      <c r="M1425" s="470"/>
      <c r="N1425" s="594"/>
      <c r="O1425" s="560"/>
      <c r="P1425" s="470"/>
      <c r="Q1425" s="560"/>
      <c r="R1425" s="470"/>
      <c r="S1425" s="366"/>
      <c r="T1425" s="366">
        <f>IFERROR(VLOOKUP($S1425,TABLAS!$A$10:$B$14,2,FALSE),0)</f>
        <v>0</v>
      </c>
      <c r="U1425" s="560"/>
      <c r="V1425" s="615"/>
      <c r="W1425" s="615"/>
      <c r="X1425" s="608"/>
      <c r="Y1425" s="367"/>
      <c r="Z1425" s="367"/>
      <c r="AA1425" s="367"/>
      <c r="AB1425" s="367"/>
      <c r="AC1425" s="367" t="e">
        <f>VLOOKUP(Y1425,CONTROLES!$A$6:$Y$78,2,FALSE)</f>
        <v>#N/A</v>
      </c>
      <c r="AD1425" s="367"/>
      <c r="AE1425" s="367"/>
      <c r="AF1425" s="367"/>
      <c r="AG1425" s="367"/>
      <c r="AH1425" s="367"/>
      <c r="AI1425" s="367"/>
      <c r="AJ1425" s="367"/>
      <c r="AK1425" s="367"/>
      <c r="AL1425" s="367"/>
      <c r="AM1425" s="367"/>
      <c r="AN1425" s="367"/>
      <c r="AO1425" s="368" t="str">
        <f>IFERROR(VLOOKUP(Y1425,CONTROLES!$A$6:$Y$25,24,FALSE),"")</f>
        <v/>
      </c>
      <c r="AP1425" s="368" t="str">
        <f>IFERROR(VLOOKUP(Z1425,CONTROLES!$A$6:$Y$25,24,FALSE),"")</f>
        <v/>
      </c>
      <c r="AQ1425" s="368" t="str">
        <f>IFERROR(VLOOKUP(AA1425,CONTROLES!$A$6:$Y$25,24,FALSE),"")</f>
        <v/>
      </c>
      <c r="AR1425" s="368" t="str">
        <f>IFERROR(VLOOKUP(AB1425,CONTROLES!$A$6:$Y$25,24,FALSE),"")</f>
        <v/>
      </c>
      <c r="AS1425" s="367" t="str">
        <f>IFERROR(VLOOKUP(Y1425,CONTROLES!$A$6:$Y$25,5,FALSE),"")</f>
        <v/>
      </c>
      <c r="AT1425" s="367" t="str">
        <f>IFERROR(VLOOKUP(Z1425,CONTROLES!$A$6:$Y$25,5,FALSE),"")</f>
        <v/>
      </c>
      <c r="AU1425" s="367" t="str">
        <f>IFERROR(VLOOKUP(AA1425,CONTROLES!$A$6:$Y$25,5,FALSE),"")</f>
        <v/>
      </c>
      <c r="AV1425" s="367" t="str">
        <f>IFERROR(VLOOKUP(AB1425,CONTROLES!$A$6:$Y$25,5,FALSE),"")</f>
        <v/>
      </c>
      <c r="AW1425" s="369">
        <f t="shared" si="365"/>
        <v>0</v>
      </c>
      <c r="AX1425" s="369">
        <f t="shared" si="366"/>
        <v>0</v>
      </c>
      <c r="AY1425" s="610"/>
      <c r="AZ1425" s="611"/>
      <c r="BA1425" s="612"/>
      <c r="BB1425" s="613"/>
      <c r="BC1425" s="611"/>
      <c r="BD1425" s="621"/>
      <c r="BE1425" s="608"/>
      <c r="BF1425" s="625"/>
      <c r="BG1425" s="626"/>
      <c r="BH1425" s="626"/>
      <c r="BI1425" s="624"/>
      <c r="BJ1425" s="470"/>
      <c r="BK1425" s="470"/>
      <c r="BL1425" s="49"/>
    </row>
    <row r="1426" spans="1:64" ht="14.25" customHeight="1" x14ac:dyDescent="0.25">
      <c r="A1426" s="558"/>
      <c r="B1426" s="559"/>
      <c r="C1426" s="556"/>
      <c r="D1426" s="470"/>
      <c r="E1426" s="470"/>
      <c r="F1426" s="547"/>
      <c r="G1426" s="547"/>
      <c r="H1426" s="547"/>
      <c r="I1426" s="470"/>
      <c r="J1426" s="364"/>
      <c r="K1426" s="365"/>
      <c r="L1426" s="556"/>
      <c r="M1426" s="470"/>
      <c r="N1426" s="594"/>
      <c r="O1426" s="560"/>
      <c r="P1426" s="470"/>
      <c r="Q1426" s="560"/>
      <c r="R1426" s="470"/>
      <c r="S1426" s="366"/>
      <c r="T1426" s="366">
        <f>IFERROR(VLOOKUP($S1426,TABLAS!$A$10:$B$14,2,FALSE),0)</f>
        <v>0</v>
      </c>
      <c r="U1426" s="560"/>
      <c r="V1426" s="615"/>
      <c r="W1426" s="615"/>
      <c r="X1426" s="608"/>
      <c r="Y1426" s="367"/>
      <c r="Z1426" s="367"/>
      <c r="AA1426" s="367"/>
      <c r="AB1426" s="367"/>
      <c r="AC1426" s="367" t="e">
        <f>VLOOKUP(Y1426,CONTROLES!$A$6:$Y$78,2,FALSE)</f>
        <v>#N/A</v>
      </c>
      <c r="AD1426" s="367"/>
      <c r="AE1426" s="367"/>
      <c r="AF1426" s="367"/>
      <c r="AG1426" s="367"/>
      <c r="AH1426" s="367"/>
      <c r="AI1426" s="367"/>
      <c r="AJ1426" s="367"/>
      <c r="AK1426" s="367"/>
      <c r="AL1426" s="367"/>
      <c r="AM1426" s="367"/>
      <c r="AN1426" s="367"/>
      <c r="AO1426" s="368" t="str">
        <f>IFERROR(VLOOKUP(Y1426,CONTROLES!$A$6:$Y$25,24,FALSE),"")</f>
        <v/>
      </c>
      <c r="AP1426" s="368" t="str">
        <f>IFERROR(VLOOKUP(Z1426,CONTROLES!$A$6:$Y$25,24,FALSE),"")</f>
        <v/>
      </c>
      <c r="AQ1426" s="368" t="str">
        <f>IFERROR(VLOOKUP(AA1426,CONTROLES!$A$6:$Y$25,24,FALSE),"")</f>
        <v/>
      </c>
      <c r="AR1426" s="368" t="str">
        <f>IFERROR(VLOOKUP(AB1426,CONTROLES!$A$6:$Y$25,24,FALSE),"")</f>
        <v/>
      </c>
      <c r="AS1426" s="367" t="str">
        <f>IFERROR(VLOOKUP(Y1426,CONTROLES!$A$6:$Y$25,5,FALSE),"")</f>
        <v/>
      </c>
      <c r="AT1426" s="367" t="str">
        <f>IFERROR(VLOOKUP(Z1426,CONTROLES!$A$6:$Y$25,5,FALSE),"")</f>
        <v/>
      </c>
      <c r="AU1426" s="367" t="str">
        <f>IFERROR(VLOOKUP(AA1426,CONTROLES!$A$6:$Y$25,5,FALSE),"")</f>
        <v/>
      </c>
      <c r="AV1426" s="367" t="str">
        <f>IFERROR(VLOOKUP(AB1426,CONTROLES!$A$6:$Y$25,5,FALSE),"")</f>
        <v/>
      </c>
      <c r="AW1426" s="369">
        <f t="shared" si="365"/>
        <v>0</v>
      </c>
      <c r="AX1426" s="369">
        <f t="shared" si="366"/>
        <v>0</v>
      </c>
      <c r="AY1426" s="610"/>
      <c r="AZ1426" s="611"/>
      <c r="BA1426" s="612"/>
      <c r="BB1426" s="613"/>
      <c r="BC1426" s="611"/>
      <c r="BD1426" s="621"/>
      <c r="BE1426" s="608"/>
      <c r="BF1426" s="625"/>
      <c r="BG1426" s="626"/>
      <c r="BH1426" s="626"/>
      <c r="BI1426" s="624"/>
      <c r="BJ1426" s="470"/>
      <c r="BK1426" s="470"/>
      <c r="BL1426" s="49"/>
    </row>
    <row r="1427" spans="1:64" ht="14.25" customHeight="1" x14ac:dyDescent="0.25">
      <c r="A1427" s="558"/>
      <c r="B1427" s="559"/>
      <c r="C1427" s="556"/>
      <c r="D1427" s="470"/>
      <c r="E1427" s="470"/>
      <c r="F1427" s="547"/>
      <c r="G1427" s="547"/>
      <c r="H1427" s="547"/>
      <c r="I1427" s="470"/>
      <c r="J1427" s="364"/>
      <c r="K1427" s="365"/>
      <c r="L1427" s="556"/>
      <c r="M1427" s="470"/>
      <c r="N1427" s="594"/>
      <c r="O1427" s="560"/>
      <c r="P1427" s="470"/>
      <c r="Q1427" s="560"/>
      <c r="R1427" s="470"/>
      <c r="S1427" s="366"/>
      <c r="T1427" s="366">
        <f>IFERROR(VLOOKUP($S1427,TABLAS!$A$10:$B$14,2,FALSE),0)</f>
        <v>0</v>
      </c>
      <c r="U1427" s="560"/>
      <c r="V1427" s="615"/>
      <c r="W1427" s="615"/>
      <c r="X1427" s="608"/>
      <c r="Y1427" s="367"/>
      <c r="Z1427" s="367"/>
      <c r="AA1427" s="367"/>
      <c r="AB1427" s="367"/>
      <c r="AC1427" s="367" t="e">
        <f>VLOOKUP(Y1427,CONTROLES!$A$6:$Y$78,2,FALSE)</f>
        <v>#N/A</v>
      </c>
      <c r="AD1427" s="367"/>
      <c r="AE1427" s="367"/>
      <c r="AF1427" s="367"/>
      <c r="AG1427" s="367"/>
      <c r="AH1427" s="367"/>
      <c r="AI1427" s="367"/>
      <c r="AJ1427" s="367"/>
      <c r="AK1427" s="367"/>
      <c r="AL1427" s="367"/>
      <c r="AM1427" s="367"/>
      <c r="AN1427" s="367"/>
      <c r="AO1427" s="368" t="str">
        <f>IFERROR(VLOOKUP(Y1427,CONTROLES!$A$6:$Y$25,24,FALSE),"")</f>
        <v/>
      </c>
      <c r="AP1427" s="368" t="str">
        <f>IFERROR(VLOOKUP(Z1427,CONTROLES!$A$6:$Y$25,24,FALSE),"")</f>
        <v/>
      </c>
      <c r="AQ1427" s="368" t="str">
        <f>IFERROR(VLOOKUP(AA1427,CONTROLES!$A$6:$Y$25,24,FALSE),"")</f>
        <v/>
      </c>
      <c r="AR1427" s="368" t="str">
        <f>IFERROR(VLOOKUP(AB1427,CONTROLES!$A$6:$Y$25,24,FALSE),"")</f>
        <v/>
      </c>
      <c r="AS1427" s="367" t="str">
        <f>IFERROR(VLOOKUP(Y1427,CONTROLES!$A$6:$Y$25,5,FALSE),"")</f>
        <v/>
      </c>
      <c r="AT1427" s="367" t="str">
        <f>IFERROR(VLOOKUP(Z1427,CONTROLES!$A$6:$Y$25,5,FALSE),"")</f>
        <v/>
      </c>
      <c r="AU1427" s="367" t="str">
        <f>IFERROR(VLOOKUP(AA1427,CONTROLES!$A$6:$Y$25,5,FALSE),"")</f>
        <v/>
      </c>
      <c r="AV1427" s="367" t="str">
        <f>IFERROR(VLOOKUP(AB1427,CONTROLES!$A$6:$Y$25,5,FALSE),"")</f>
        <v/>
      </c>
      <c r="AW1427" s="369">
        <f t="shared" si="365"/>
        <v>0</v>
      </c>
      <c r="AX1427" s="369">
        <f t="shared" si="366"/>
        <v>0</v>
      </c>
      <c r="AY1427" s="610"/>
      <c r="AZ1427" s="611"/>
      <c r="BA1427" s="612"/>
      <c r="BB1427" s="613"/>
      <c r="BC1427" s="611"/>
      <c r="BD1427" s="621"/>
      <c r="BE1427" s="608"/>
      <c r="BF1427" s="625"/>
      <c r="BG1427" s="626"/>
      <c r="BH1427" s="626"/>
      <c r="BI1427" s="624"/>
      <c r="BJ1427" s="470"/>
      <c r="BK1427" s="470"/>
      <c r="BL1427" s="49"/>
    </row>
    <row r="1428" spans="1:64" ht="14.25" customHeight="1" x14ac:dyDescent="0.25">
      <c r="A1428" s="558"/>
      <c r="B1428" s="559"/>
      <c r="C1428" s="556"/>
      <c r="D1428" s="470"/>
      <c r="E1428" s="470"/>
      <c r="F1428" s="547"/>
      <c r="G1428" s="547"/>
      <c r="H1428" s="547"/>
      <c r="I1428" s="470"/>
      <c r="J1428" s="364"/>
      <c r="K1428" s="365"/>
      <c r="L1428" s="556"/>
      <c r="M1428" s="470"/>
      <c r="N1428" s="594"/>
      <c r="O1428" s="560"/>
      <c r="P1428" s="470"/>
      <c r="Q1428" s="560"/>
      <c r="R1428" s="470"/>
      <c r="S1428" s="366"/>
      <c r="T1428" s="366">
        <f>IFERROR(VLOOKUP($S1428,TABLAS!$A$10:$B$14,2,FALSE),0)</f>
        <v>0</v>
      </c>
      <c r="U1428" s="560"/>
      <c r="V1428" s="615"/>
      <c r="W1428" s="615"/>
      <c r="X1428" s="608"/>
      <c r="Y1428" s="367"/>
      <c r="Z1428" s="367"/>
      <c r="AA1428" s="367"/>
      <c r="AB1428" s="367"/>
      <c r="AC1428" s="367" t="e">
        <f>VLOOKUP(Y1428,CONTROLES!$A$6:$Y$78,2,FALSE)</f>
        <v>#N/A</v>
      </c>
      <c r="AD1428" s="367"/>
      <c r="AE1428" s="367"/>
      <c r="AF1428" s="367"/>
      <c r="AG1428" s="367"/>
      <c r="AH1428" s="367"/>
      <c r="AI1428" s="367"/>
      <c r="AJ1428" s="367"/>
      <c r="AK1428" s="367"/>
      <c r="AL1428" s="367"/>
      <c r="AM1428" s="367"/>
      <c r="AN1428" s="367"/>
      <c r="AO1428" s="368" t="str">
        <f>IFERROR(VLOOKUP(Y1428,CONTROLES!$A$6:$Y$25,24,FALSE),"")</f>
        <v/>
      </c>
      <c r="AP1428" s="368" t="str">
        <f>IFERROR(VLOOKUP(Z1428,CONTROLES!$A$6:$Y$25,24,FALSE),"")</f>
        <v/>
      </c>
      <c r="AQ1428" s="368" t="str">
        <f>IFERROR(VLOOKUP(AA1428,CONTROLES!$A$6:$Y$25,24,FALSE),"")</f>
        <v/>
      </c>
      <c r="AR1428" s="368" t="str">
        <f>IFERROR(VLOOKUP(AB1428,CONTROLES!$A$6:$Y$25,24,FALSE),"")</f>
        <v/>
      </c>
      <c r="AS1428" s="367" t="str">
        <f>IFERROR(VLOOKUP(Y1428,CONTROLES!$A$6:$Y$25,5,FALSE),"")</f>
        <v/>
      </c>
      <c r="AT1428" s="367" t="str">
        <f>IFERROR(VLOOKUP(Z1428,CONTROLES!$A$6:$Y$25,5,FALSE),"")</f>
        <v/>
      </c>
      <c r="AU1428" s="367" t="str">
        <f>IFERROR(VLOOKUP(AA1428,CONTROLES!$A$6:$Y$25,5,FALSE),"")</f>
        <v/>
      </c>
      <c r="AV1428" s="367" t="str">
        <f>IFERROR(VLOOKUP(AB1428,CONTROLES!$A$6:$Y$25,5,FALSE),"")</f>
        <v/>
      </c>
      <c r="AW1428" s="369">
        <f t="shared" si="365"/>
        <v>0</v>
      </c>
      <c r="AX1428" s="369">
        <f t="shared" si="366"/>
        <v>0</v>
      </c>
      <c r="AY1428" s="610"/>
      <c r="AZ1428" s="611"/>
      <c r="BA1428" s="612"/>
      <c r="BB1428" s="613"/>
      <c r="BC1428" s="611"/>
      <c r="BD1428" s="621"/>
      <c r="BE1428" s="608"/>
      <c r="BF1428" s="625"/>
      <c r="BG1428" s="626"/>
      <c r="BH1428" s="626"/>
      <c r="BI1428" s="624"/>
      <c r="BJ1428" s="470"/>
      <c r="BK1428" s="470"/>
      <c r="BL1428" s="49"/>
    </row>
    <row r="1429" spans="1:64" ht="14.25" customHeight="1" x14ac:dyDescent="0.25">
      <c r="A1429" s="558"/>
      <c r="B1429" s="559"/>
      <c r="C1429" s="556"/>
      <c r="D1429" s="470"/>
      <c r="E1429" s="470"/>
      <c r="F1429" s="547"/>
      <c r="G1429" s="547"/>
      <c r="H1429" s="547"/>
      <c r="I1429" s="470"/>
      <c r="J1429" s="364"/>
      <c r="K1429" s="365"/>
      <c r="L1429" s="556"/>
      <c r="M1429" s="470"/>
      <c r="N1429" s="594"/>
      <c r="O1429" s="560"/>
      <c r="P1429" s="470"/>
      <c r="Q1429" s="560"/>
      <c r="R1429" s="470"/>
      <c r="S1429" s="366"/>
      <c r="T1429" s="366">
        <f>IFERROR(VLOOKUP($S1429,TABLAS!$A$10:$B$14,2,FALSE),0)</f>
        <v>0</v>
      </c>
      <c r="U1429" s="560"/>
      <c r="V1429" s="615"/>
      <c r="W1429" s="615"/>
      <c r="X1429" s="608"/>
      <c r="Y1429" s="367"/>
      <c r="Z1429" s="367"/>
      <c r="AA1429" s="367"/>
      <c r="AB1429" s="367"/>
      <c r="AC1429" s="367" t="e">
        <f>VLOOKUP(Y1429,CONTROLES!$A$6:$Y$78,2,FALSE)</f>
        <v>#N/A</v>
      </c>
      <c r="AD1429" s="367"/>
      <c r="AE1429" s="367"/>
      <c r="AF1429" s="367"/>
      <c r="AG1429" s="367"/>
      <c r="AH1429" s="367"/>
      <c r="AI1429" s="367"/>
      <c r="AJ1429" s="367"/>
      <c r="AK1429" s="367"/>
      <c r="AL1429" s="367"/>
      <c r="AM1429" s="367"/>
      <c r="AN1429" s="367"/>
      <c r="AO1429" s="368" t="str">
        <f>IFERROR(VLOOKUP(Y1429,CONTROLES!$A$6:$Y$25,24,FALSE),"")</f>
        <v/>
      </c>
      <c r="AP1429" s="368" t="str">
        <f>IFERROR(VLOOKUP(Z1429,CONTROLES!$A$6:$Y$25,24,FALSE),"")</f>
        <v/>
      </c>
      <c r="AQ1429" s="368" t="str">
        <f>IFERROR(VLOOKUP(AA1429,CONTROLES!$A$6:$Y$25,24,FALSE),"")</f>
        <v/>
      </c>
      <c r="AR1429" s="368" t="str">
        <f>IFERROR(VLOOKUP(AB1429,CONTROLES!$A$6:$Y$25,24,FALSE),"")</f>
        <v/>
      </c>
      <c r="AS1429" s="367" t="str">
        <f>IFERROR(VLOOKUP(Y1429,CONTROLES!$A$6:$Y$25,5,FALSE),"")</f>
        <v/>
      </c>
      <c r="AT1429" s="367" t="str">
        <f>IFERROR(VLOOKUP(Z1429,CONTROLES!$A$6:$Y$25,5,FALSE),"")</f>
        <v/>
      </c>
      <c r="AU1429" s="367" t="str">
        <f>IFERROR(VLOOKUP(AA1429,CONTROLES!$A$6:$Y$25,5,FALSE),"")</f>
        <v/>
      </c>
      <c r="AV1429" s="367" t="str">
        <f>IFERROR(VLOOKUP(AB1429,CONTROLES!$A$6:$Y$25,5,FALSE),"")</f>
        <v/>
      </c>
      <c r="AW1429" s="369">
        <f t="shared" si="365"/>
        <v>0</v>
      </c>
      <c r="AX1429" s="369">
        <f t="shared" si="366"/>
        <v>0</v>
      </c>
      <c r="AY1429" s="610"/>
      <c r="AZ1429" s="611"/>
      <c r="BA1429" s="612"/>
      <c r="BB1429" s="613"/>
      <c r="BC1429" s="611"/>
      <c r="BD1429" s="621"/>
      <c r="BE1429" s="608"/>
      <c r="BF1429" s="625"/>
      <c r="BG1429" s="626"/>
      <c r="BH1429" s="626"/>
      <c r="BI1429" s="624"/>
      <c r="BJ1429" s="470"/>
      <c r="BK1429" s="470"/>
      <c r="BL1429" s="49"/>
    </row>
    <row r="1430" spans="1:64" ht="14.25" customHeight="1" x14ac:dyDescent="0.25">
      <c r="A1430" s="558">
        <f>A1423+1</f>
        <v>203</v>
      </c>
      <c r="B1430" s="559" t="s">
        <v>1622</v>
      </c>
      <c r="C1430" s="556" t="s">
        <v>629</v>
      </c>
      <c r="D1430" s="470" t="s">
        <v>1623</v>
      </c>
      <c r="E1430" s="470" t="s">
        <v>1624</v>
      </c>
      <c r="F1430" s="547" t="s">
        <v>132</v>
      </c>
      <c r="G1430" s="547" t="s">
        <v>133</v>
      </c>
      <c r="H1430" s="547" t="s">
        <v>134</v>
      </c>
      <c r="I1430" s="470" t="s">
        <v>1625</v>
      </c>
      <c r="J1430" s="364">
        <v>1</v>
      </c>
      <c r="K1430" s="365" t="s">
        <v>1626</v>
      </c>
      <c r="L1430" s="556" t="s">
        <v>1627</v>
      </c>
      <c r="M1430" s="470" t="s">
        <v>160</v>
      </c>
      <c r="N1430" s="594" t="s">
        <v>226</v>
      </c>
      <c r="O1430" s="560" t="s">
        <v>313</v>
      </c>
      <c r="P1430" s="470" t="s">
        <v>1628</v>
      </c>
      <c r="Q1430" s="560" t="s">
        <v>1629</v>
      </c>
      <c r="R1430" s="470" t="s">
        <v>297</v>
      </c>
      <c r="S1430" s="366" t="s">
        <v>155</v>
      </c>
      <c r="T1430" s="366">
        <f>IFERROR(VLOOKUP($S1430,TABLAS!$A$10:$B$14,2,FALSE),0)</f>
        <v>2</v>
      </c>
      <c r="U1430" s="560" t="s">
        <v>145</v>
      </c>
      <c r="V1430" s="615">
        <f>IFERROR(VLOOKUP(U1430,TABLAS!$A$2:$B$6,2,FALSE),0)</f>
        <v>3</v>
      </c>
      <c r="W1430" s="615" t="str">
        <f t="shared" ref="W1430" si="375">MAX(T1430:T1436)&amp;V1430</f>
        <v>33</v>
      </c>
      <c r="X1430" s="608" t="str">
        <f t="shared" ref="X1430" si="376">IF(OR(W1430="11",W1430="12",W1430="21",W1430="22",W1430="31"),"BAJO",IF(OR(W1430="13",W1430="23",W1430="32",W1430="41"),"LEVE",IF(OR(W1430="14",W1430="15",W1430="24",W1430="33",W1430="43",W1430="42",W1430="52",W1430="51"),"MODERADO",IF(OR(W1430="25",W1430="34",W1430="35",W1430="44",W1430="45",W1430="53",W1430="54",W1430="55"),"IMPORTANTE"))))</f>
        <v>MODERADO</v>
      </c>
      <c r="Y1430" s="367">
        <v>201</v>
      </c>
      <c r="Z1430" s="367">
        <v>3</v>
      </c>
      <c r="AA1430" s="367"/>
      <c r="AB1430" s="367"/>
      <c r="AC1430" s="367" t="e">
        <f>VLOOKUP(Y1430,CONTROLES!$A$6:$Y$78,2,FALSE)</f>
        <v>#N/A</v>
      </c>
      <c r="AD1430" s="367"/>
      <c r="AE1430" s="367"/>
      <c r="AF1430" s="367"/>
      <c r="AG1430" s="367"/>
      <c r="AH1430" s="367"/>
      <c r="AI1430" s="367"/>
      <c r="AJ1430" s="367"/>
      <c r="AK1430" s="367"/>
      <c r="AL1430" s="367"/>
      <c r="AM1430" s="367"/>
      <c r="AN1430" s="367"/>
      <c r="AO1430" s="368" t="str">
        <f>IFERROR(VLOOKUP(Y1430,CONTROLES!$A$6:$Y$25,24,FALSE),"")</f>
        <v/>
      </c>
      <c r="AP1430" s="368">
        <f>IFERROR(VLOOKUP(Z1430,CONTROLES!$A$6:$Y$25,24,FALSE),"")</f>
        <v>0.78</v>
      </c>
      <c r="AQ1430" s="368" t="str">
        <f>IFERROR(VLOOKUP(AA1430,CONTROLES!$A$6:$Y$25,24,FALSE),"")</f>
        <v/>
      </c>
      <c r="AR1430" s="368" t="str">
        <f>IFERROR(VLOOKUP(AB1430,CONTROLES!$A$6:$Y$25,24,FALSE),"")</f>
        <v/>
      </c>
      <c r="AS1430" s="367" t="str">
        <f>IFERROR(VLOOKUP(Y1430,CONTROLES!$A$6:$Y$25,5,FALSE),"")</f>
        <v/>
      </c>
      <c r="AT1430" s="367" t="str">
        <f>IFERROR(VLOOKUP(Z1430,CONTROLES!$A$6:$Y$25,5,FALSE),"")</f>
        <v>Probabilidad</v>
      </c>
      <c r="AU1430" s="367" t="str">
        <f>IFERROR(VLOOKUP(AA1430,CONTROLES!$A$6:$Y$25,5,FALSE),"")</f>
        <v/>
      </c>
      <c r="AV1430" s="367" t="str">
        <f>IFERROR(VLOOKUP(AB1430,CONTROLES!$A$6:$Y$25,5,FALSE),"")</f>
        <v/>
      </c>
      <c r="AW1430" s="369">
        <f t="shared" si="365"/>
        <v>0.78</v>
      </c>
      <c r="AX1430" s="369">
        <f t="shared" si="366"/>
        <v>0</v>
      </c>
      <c r="AY1430" s="610"/>
      <c r="AZ1430" s="611"/>
      <c r="BA1430" s="612"/>
      <c r="BB1430" s="613"/>
      <c r="BC1430" s="611"/>
      <c r="BD1430" s="621"/>
      <c r="BE1430" s="608"/>
      <c r="BF1430" s="625"/>
      <c r="BG1430" s="626"/>
      <c r="BH1430" s="626"/>
      <c r="BI1430" s="624"/>
      <c r="BJ1430" s="470"/>
      <c r="BK1430" s="470"/>
      <c r="BL1430" s="49"/>
    </row>
    <row r="1431" spans="1:64" ht="14.25" customHeight="1" x14ac:dyDescent="0.25">
      <c r="A1431" s="558"/>
      <c r="B1431" s="559"/>
      <c r="C1431" s="556"/>
      <c r="D1431" s="470"/>
      <c r="E1431" s="470"/>
      <c r="F1431" s="547"/>
      <c r="G1431" s="547"/>
      <c r="H1431" s="547"/>
      <c r="I1431" s="470"/>
      <c r="J1431" s="364">
        <v>2</v>
      </c>
      <c r="K1431" s="365" t="s">
        <v>1630</v>
      </c>
      <c r="L1431" s="556"/>
      <c r="M1431" s="470"/>
      <c r="N1431" s="594"/>
      <c r="O1431" s="560"/>
      <c r="P1431" s="470"/>
      <c r="Q1431" s="560"/>
      <c r="R1431" s="470"/>
      <c r="S1431" s="366" t="s">
        <v>155</v>
      </c>
      <c r="T1431" s="366">
        <f>IFERROR(VLOOKUP($S1431,TABLAS!$A$10:$B$14,2,FALSE),0)</f>
        <v>2</v>
      </c>
      <c r="U1431" s="560"/>
      <c r="V1431" s="615"/>
      <c r="W1431" s="615"/>
      <c r="X1431" s="608"/>
      <c r="Y1431" s="367">
        <v>3</v>
      </c>
      <c r="Z1431" s="367">
        <v>201</v>
      </c>
      <c r="AA1431" s="367"/>
      <c r="AB1431" s="367"/>
      <c r="AC1431" s="367" t="str">
        <f>VLOOKUP(Y1431,CONTROLES!$A$6:$Y$78,2,FALSE)</f>
        <v>Ejecución del plan de capacitaciones</v>
      </c>
      <c r="AD1431" s="367"/>
      <c r="AE1431" s="367"/>
      <c r="AF1431" s="367"/>
      <c r="AG1431" s="367"/>
      <c r="AH1431" s="367"/>
      <c r="AI1431" s="367"/>
      <c r="AJ1431" s="367"/>
      <c r="AK1431" s="367"/>
      <c r="AL1431" s="367"/>
      <c r="AM1431" s="367"/>
      <c r="AN1431" s="367"/>
      <c r="AO1431" s="368">
        <f>IFERROR(VLOOKUP(Y1431,CONTROLES!$A$6:$Y$25,24,FALSE),"")</f>
        <v>0.78</v>
      </c>
      <c r="AP1431" s="368" t="str">
        <f>IFERROR(VLOOKUP(Z1431,CONTROLES!$A$6:$Y$25,24,FALSE),"")</f>
        <v/>
      </c>
      <c r="AQ1431" s="368" t="str">
        <f>IFERROR(VLOOKUP(AA1431,CONTROLES!$A$6:$Y$25,24,FALSE),"")</f>
        <v/>
      </c>
      <c r="AR1431" s="368" t="str">
        <f>IFERROR(VLOOKUP(AB1431,CONTROLES!$A$6:$Y$25,24,FALSE),"")</f>
        <v/>
      </c>
      <c r="AS1431" s="367" t="str">
        <f>IFERROR(VLOOKUP(Y1431,CONTROLES!$A$6:$Y$25,5,FALSE),"")</f>
        <v>Probabilidad</v>
      </c>
      <c r="AT1431" s="367" t="str">
        <f>IFERROR(VLOOKUP(Z1431,CONTROLES!$A$6:$Y$25,5,FALSE),"")</f>
        <v/>
      </c>
      <c r="AU1431" s="367" t="str">
        <f>IFERROR(VLOOKUP(AA1431,CONTROLES!$A$6:$Y$25,5,FALSE),"")</f>
        <v/>
      </c>
      <c r="AV1431" s="367" t="str">
        <f>IFERROR(VLOOKUP(AB1431,CONTROLES!$A$6:$Y$25,5,FALSE),"")</f>
        <v/>
      </c>
      <c r="AW1431" s="369">
        <f t="shared" si="365"/>
        <v>0.78</v>
      </c>
      <c r="AX1431" s="369">
        <f t="shared" si="366"/>
        <v>0</v>
      </c>
      <c r="AY1431" s="610"/>
      <c r="AZ1431" s="611"/>
      <c r="BA1431" s="612"/>
      <c r="BB1431" s="613"/>
      <c r="BC1431" s="611"/>
      <c r="BD1431" s="621"/>
      <c r="BE1431" s="608"/>
      <c r="BF1431" s="625"/>
      <c r="BG1431" s="626"/>
      <c r="BH1431" s="626"/>
      <c r="BI1431" s="624"/>
      <c r="BJ1431" s="470"/>
      <c r="BK1431" s="470"/>
      <c r="BL1431" s="49"/>
    </row>
    <row r="1432" spans="1:64" ht="14.25" customHeight="1" x14ac:dyDescent="0.25">
      <c r="A1432" s="558"/>
      <c r="B1432" s="559"/>
      <c r="C1432" s="556"/>
      <c r="D1432" s="470"/>
      <c r="E1432" s="470"/>
      <c r="F1432" s="547"/>
      <c r="G1432" s="547"/>
      <c r="H1432" s="547"/>
      <c r="I1432" s="470"/>
      <c r="J1432" s="364">
        <v>3</v>
      </c>
      <c r="K1432" s="365" t="s">
        <v>1631</v>
      </c>
      <c r="L1432" s="556"/>
      <c r="M1432" s="470"/>
      <c r="N1432" s="594"/>
      <c r="O1432" s="560"/>
      <c r="P1432" s="470"/>
      <c r="Q1432" s="560"/>
      <c r="R1432" s="470"/>
      <c r="S1432" s="366" t="s">
        <v>155</v>
      </c>
      <c r="T1432" s="366">
        <f>IFERROR(VLOOKUP($S1432,TABLAS!$A$10:$B$14,2,FALSE),0)</f>
        <v>2</v>
      </c>
      <c r="U1432" s="560"/>
      <c r="V1432" s="615"/>
      <c r="W1432" s="615"/>
      <c r="X1432" s="608"/>
      <c r="Y1432" s="367">
        <v>202</v>
      </c>
      <c r="Z1432" s="367">
        <v>3</v>
      </c>
      <c r="AA1432" s="367">
        <v>201</v>
      </c>
      <c r="AB1432" s="367"/>
      <c r="AC1432" s="367" t="e">
        <f>VLOOKUP(Y1432,CONTROLES!$A$6:$Y$78,2,FALSE)</f>
        <v>#N/A</v>
      </c>
      <c r="AD1432" s="367"/>
      <c r="AE1432" s="367"/>
      <c r="AF1432" s="367"/>
      <c r="AG1432" s="367"/>
      <c r="AH1432" s="367"/>
      <c r="AI1432" s="367"/>
      <c r="AJ1432" s="367"/>
      <c r="AK1432" s="367"/>
      <c r="AL1432" s="367"/>
      <c r="AM1432" s="367"/>
      <c r="AN1432" s="367"/>
      <c r="AO1432" s="368" t="str">
        <f>IFERROR(VLOOKUP(Y1432,CONTROLES!$A$6:$Y$25,24,FALSE),"")</f>
        <v/>
      </c>
      <c r="AP1432" s="368">
        <f>IFERROR(VLOOKUP(Z1432,CONTROLES!$A$6:$Y$25,24,FALSE),"")</f>
        <v>0.78</v>
      </c>
      <c r="AQ1432" s="368" t="str">
        <f>IFERROR(VLOOKUP(AA1432,CONTROLES!$A$6:$Y$25,24,FALSE),"")</f>
        <v/>
      </c>
      <c r="AR1432" s="368" t="str">
        <f>IFERROR(VLOOKUP(AB1432,CONTROLES!$A$6:$Y$25,24,FALSE),"")</f>
        <v/>
      </c>
      <c r="AS1432" s="367" t="str">
        <f>IFERROR(VLOOKUP(Y1432,CONTROLES!$A$6:$Y$25,5,FALSE),"")</f>
        <v/>
      </c>
      <c r="AT1432" s="367" t="str">
        <f>IFERROR(VLOOKUP(Z1432,CONTROLES!$A$6:$Y$25,5,FALSE),"")</f>
        <v>Probabilidad</v>
      </c>
      <c r="AU1432" s="367" t="str">
        <f>IFERROR(VLOOKUP(AA1432,CONTROLES!$A$6:$Y$25,5,FALSE),"")</f>
        <v/>
      </c>
      <c r="AV1432" s="367" t="str">
        <f>IFERROR(VLOOKUP(AB1432,CONTROLES!$A$6:$Y$25,5,FALSE),"")</f>
        <v/>
      </c>
      <c r="AW1432" s="369">
        <f t="shared" si="365"/>
        <v>0.78</v>
      </c>
      <c r="AX1432" s="369">
        <f t="shared" si="366"/>
        <v>0</v>
      </c>
      <c r="AY1432" s="610"/>
      <c r="AZ1432" s="611"/>
      <c r="BA1432" s="612"/>
      <c r="BB1432" s="613"/>
      <c r="BC1432" s="611"/>
      <c r="BD1432" s="621"/>
      <c r="BE1432" s="608"/>
      <c r="BF1432" s="625"/>
      <c r="BG1432" s="626"/>
      <c r="BH1432" s="626"/>
      <c r="BI1432" s="624"/>
      <c r="BJ1432" s="470"/>
      <c r="BK1432" s="470"/>
      <c r="BL1432" s="49"/>
    </row>
    <row r="1433" spans="1:64" ht="14.25" customHeight="1" x14ac:dyDescent="0.25">
      <c r="A1433" s="558"/>
      <c r="B1433" s="559"/>
      <c r="C1433" s="556"/>
      <c r="D1433" s="470"/>
      <c r="E1433" s="470"/>
      <c r="F1433" s="547"/>
      <c r="G1433" s="547"/>
      <c r="H1433" s="547"/>
      <c r="I1433" s="470"/>
      <c r="J1433" s="364">
        <v>4</v>
      </c>
      <c r="K1433" s="365" t="s">
        <v>1632</v>
      </c>
      <c r="L1433" s="556"/>
      <c r="M1433" s="470"/>
      <c r="N1433" s="594"/>
      <c r="O1433" s="560"/>
      <c r="P1433" s="470"/>
      <c r="Q1433" s="560"/>
      <c r="R1433" s="470"/>
      <c r="S1433" s="366" t="s">
        <v>146</v>
      </c>
      <c r="T1433" s="366">
        <f>IFERROR(VLOOKUP($S1433,TABLAS!$A$10:$B$14,2,FALSE),0)</f>
        <v>3</v>
      </c>
      <c r="U1433" s="560"/>
      <c r="V1433" s="615"/>
      <c r="W1433" s="615"/>
      <c r="X1433" s="608"/>
      <c r="Y1433" s="367">
        <v>203</v>
      </c>
      <c r="Z1433" s="367"/>
      <c r="AA1433" s="367"/>
      <c r="AB1433" s="367"/>
      <c r="AC1433" s="367" t="e">
        <f>VLOOKUP(Y1433,CONTROLES!$A$6:$Y$78,2,FALSE)</f>
        <v>#N/A</v>
      </c>
      <c r="AD1433" s="367"/>
      <c r="AE1433" s="367"/>
      <c r="AF1433" s="367"/>
      <c r="AG1433" s="367"/>
      <c r="AH1433" s="367"/>
      <c r="AI1433" s="367"/>
      <c r="AJ1433" s="367"/>
      <c r="AK1433" s="367"/>
      <c r="AL1433" s="367"/>
      <c r="AM1433" s="367"/>
      <c r="AN1433" s="367"/>
      <c r="AO1433" s="368" t="str">
        <f>IFERROR(VLOOKUP(Y1433,CONTROLES!$A$6:$Y$25,24,FALSE),"")</f>
        <v/>
      </c>
      <c r="AP1433" s="368" t="str">
        <f>IFERROR(VLOOKUP(Z1433,CONTROLES!$A$6:$Y$25,24,FALSE),"")</f>
        <v/>
      </c>
      <c r="AQ1433" s="368" t="str">
        <f>IFERROR(VLOOKUP(AA1433,CONTROLES!$A$6:$Y$25,24,FALSE),"")</f>
        <v/>
      </c>
      <c r="AR1433" s="368" t="str">
        <f>IFERROR(VLOOKUP(AB1433,CONTROLES!$A$6:$Y$25,24,FALSE),"")</f>
        <v/>
      </c>
      <c r="AS1433" s="367" t="str">
        <f>IFERROR(VLOOKUP(Y1433,CONTROLES!$A$6:$Y$25,5,FALSE),"")</f>
        <v/>
      </c>
      <c r="AT1433" s="367" t="str">
        <f>IFERROR(VLOOKUP(Z1433,CONTROLES!$A$6:$Y$25,5,FALSE),"")</f>
        <v/>
      </c>
      <c r="AU1433" s="367" t="str">
        <f>IFERROR(VLOOKUP(AA1433,CONTROLES!$A$6:$Y$25,5,FALSE),"")</f>
        <v/>
      </c>
      <c r="AV1433" s="367" t="str">
        <f>IFERROR(VLOOKUP(AB1433,CONTROLES!$A$6:$Y$25,5,FALSE),"")</f>
        <v/>
      </c>
      <c r="AW1433" s="369">
        <f t="shared" si="365"/>
        <v>0</v>
      </c>
      <c r="AX1433" s="369">
        <f t="shared" si="366"/>
        <v>0</v>
      </c>
      <c r="AY1433" s="610"/>
      <c r="AZ1433" s="611"/>
      <c r="BA1433" s="612"/>
      <c r="BB1433" s="613"/>
      <c r="BC1433" s="611"/>
      <c r="BD1433" s="621"/>
      <c r="BE1433" s="608"/>
      <c r="BF1433" s="625"/>
      <c r="BG1433" s="626"/>
      <c r="BH1433" s="626"/>
      <c r="BI1433" s="624"/>
      <c r="BJ1433" s="470"/>
      <c r="BK1433" s="470"/>
      <c r="BL1433" s="49"/>
    </row>
    <row r="1434" spans="1:64" ht="14.25" customHeight="1" x14ac:dyDescent="0.25">
      <c r="A1434" s="558"/>
      <c r="B1434" s="559"/>
      <c r="C1434" s="556"/>
      <c r="D1434" s="470"/>
      <c r="E1434" s="470"/>
      <c r="F1434" s="547"/>
      <c r="G1434" s="547"/>
      <c r="H1434" s="547"/>
      <c r="I1434" s="470"/>
      <c r="J1434" s="364">
        <v>5</v>
      </c>
      <c r="K1434" s="365" t="s">
        <v>1633</v>
      </c>
      <c r="L1434" s="556"/>
      <c r="M1434" s="470"/>
      <c r="N1434" s="594"/>
      <c r="O1434" s="560"/>
      <c r="P1434" s="470"/>
      <c r="Q1434" s="560"/>
      <c r="R1434" s="470"/>
      <c r="S1434" s="366" t="s">
        <v>146</v>
      </c>
      <c r="T1434" s="366">
        <f>IFERROR(VLOOKUP($S1434,TABLAS!$A$10:$B$14,2,FALSE),0)</f>
        <v>3</v>
      </c>
      <c r="U1434" s="560"/>
      <c r="V1434" s="615"/>
      <c r="W1434" s="615"/>
      <c r="X1434" s="608"/>
      <c r="Y1434" s="367">
        <v>204</v>
      </c>
      <c r="Z1434" s="367"/>
      <c r="AA1434" s="367"/>
      <c r="AB1434" s="367"/>
      <c r="AC1434" s="367" t="e">
        <f>VLOOKUP(Y1434,CONTROLES!$A$6:$Y$78,2,FALSE)</f>
        <v>#N/A</v>
      </c>
      <c r="AD1434" s="367"/>
      <c r="AE1434" s="367"/>
      <c r="AF1434" s="367"/>
      <c r="AG1434" s="367"/>
      <c r="AH1434" s="367"/>
      <c r="AI1434" s="367"/>
      <c r="AJ1434" s="367"/>
      <c r="AK1434" s="367"/>
      <c r="AL1434" s="367"/>
      <c r="AM1434" s="367"/>
      <c r="AN1434" s="367"/>
      <c r="AO1434" s="368" t="str">
        <f>IFERROR(VLOOKUP(Y1434,CONTROLES!$A$6:$Y$25,24,FALSE),"")</f>
        <v/>
      </c>
      <c r="AP1434" s="368" t="str">
        <f>IFERROR(VLOOKUP(Z1434,CONTROLES!$A$6:$Y$25,24,FALSE),"")</f>
        <v/>
      </c>
      <c r="AQ1434" s="368" t="str">
        <f>IFERROR(VLOOKUP(AA1434,CONTROLES!$A$6:$Y$25,24,FALSE),"")</f>
        <v/>
      </c>
      <c r="AR1434" s="368" t="str">
        <f>IFERROR(VLOOKUP(AB1434,CONTROLES!$A$6:$Y$25,24,FALSE),"")</f>
        <v/>
      </c>
      <c r="AS1434" s="367" t="str">
        <f>IFERROR(VLOOKUP(Y1434,CONTROLES!$A$6:$Y$25,5,FALSE),"")</f>
        <v/>
      </c>
      <c r="AT1434" s="367" t="str">
        <f>IFERROR(VLOOKUP(Z1434,CONTROLES!$A$6:$Y$25,5,FALSE),"")</f>
        <v/>
      </c>
      <c r="AU1434" s="367" t="str">
        <f>IFERROR(VLOOKUP(AA1434,CONTROLES!$A$6:$Y$25,5,FALSE),"")</f>
        <v/>
      </c>
      <c r="AV1434" s="367" t="str">
        <f>IFERROR(VLOOKUP(AB1434,CONTROLES!$A$6:$Y$25,5,FALSE),"")</f>
        <v/>
      </c>
      <c r="AW1434" s="369">
        <f t="shared" si="365"/>
        <v>0</v>
      </c>
      <c r="AX1434" s="369">
        <f t="shared" si="366"/>
        <v>0</v>
      </c>
      <c r="AY1434" s="610"/>
      <c r="AZ1434" s="611"/>
      <c r="BA1434" s="612"/>
      <c r="BB1434" s="613"/>
      <c r="BC1434" s="611"/>
      <c r="BD1434" s="621"/>
      <c r="BE1434" s="608"/>
      <c r="BF1434" s="625"/>
      <c r="BG1434" s="626"/>
      <c r="BH1434" s="626"/>
      <c r="BI1434" s="624"/>
      <c r="BJ1434" s="470"/>
      <c r="BK1434" s="470"/>
      <c r="BL1434" s="49"/>
    </row>
    <row r="1435" spans="1:64" ht="14.25" customHeight="1" x14ac:dyDescent="0.25">
      <c r="A1435" s="558"/>
      <c r="B1435" s="559"/>
      <c r="C1435" s="556"/>
      <c r="D1435" s="470"/>
      <c r="E1435" s="470"/>
      <c r="F1435" s="547"/>
      <c r="G1435" s="547"/>
      <c r="H1435" s="547"/>
      <c r="I1435" s="470"/>
      <c r="J1435" s="364">
        <v>6</v>
      </c>
      <c r="K1435" s="365" t="s">
        <v>1634</v>
      </c>
      <c r="L1435" s="556"/>
      <c r="M1435" s="470"/>
      <c r="N1435" s="594"/>
      <c r="O1435" s="560"/>
      <c r="P1435" s="470"/>
      <c r="Q1435" s="560"/>
      <c r="R1435" s="470"/>
      <c r="S1435" s="366" t="s">
        <v>155</v>
      </c>
      <c r="T1435" s="366">
        <f>IFERROR(VLOOKUP($S1435,TABLAS!$A$10:$B$14,2,FALSE),0)</f>
        <v>2</v>
      </c>
      <c r="U1435" s="560"/>
      <c r="V1435" s="615"/>
      <c r="W1435" s="615"/>
      <c r="X1435" s="608"/>
      <c r="Y1435" s="367">
        <v>103</v>
      </c>
      <c r="Z1435" s="367"/>
      <c r="AA1435" s="367"/>
      <c r="AB1435" s="367"/>
      <c r="AC1435" s="367" t="e">
        <f>VLOOKUP(Y1435,CONTROLES!$A$6:$Y$78,2,FALSE)</f>
        <v>#N/A</v>
      </c>
      <c r="AD1435" s="367"/>
      <c r="AE1435" s="367"/>
      <c r="AF1435" s="367"/>
      <c r="AG1435" s="367"/>
      <c r="AH1435" s="367"/>
      <c r="AI1435" s="367"/>
      <c r="AJ1435" s="367"/>
      <c r="AK1435" s="367"/>
      <c r="AL1435" s="367"/>
      <c r="AM1435" s="367"/>
      <c r="AN1435" s="367"/>
      <c r="AO1435" s="368" t="str">
        <f>IFERROR(VLOOKUP(Y1435,CONTROLES!$A$6:$Y$25,24,FALSE),"")</f>
        <v/>
      </c>
      <c r="AP1435" s="368" t="str">
        <f>IFERROR(VLOOKUP(Z1435,CONTROLES!$A$6:$Y$25,24,FALSE),"")</f>
        <v/>
      </c>
      <c r="AQ1435" s="368" t="str">
        <f>IFERROR(VLOOKUP(AA1435,CONTROLES!$A$6:$Y$25,24,FALSE),"")</f>
        <v/>
      </c>
      <c r="AR1435" s="368" t="str">
        <f>IFERROR(VLOOKUP(AB1435,CONTROLES!$A$6:$Y$25,24,FALSE),"")</f>
        <v/>
      </c>
      <c r="AS1435" s="367" t="str">
        <f>IFERROR(VLOOKUP(Y1435,CONTROLES!$A$6:$Y$25,5,FALSE),"")</f>
        <v/>
      </c>
      <c r="AT1435" s="367" t="str">
        <f>IFERROR(VLOOKUP(Z1435,CONTROLES!$A$6:$Y$25,5,FALSE),"")</f>
        <v/>
      </c>
      <c r="AU1435" s="367" t="str">
        <f>IFERROR(VLOOKUP(AA1435,CONTROLES!$A$6:$Y$25,5,FALSE),"")</f>
        <v/>
      </c>
      <c r="AV1435" s="367" t="str">
        <f>IFERROR(VLOOKUP(AB1435,CONTROLES!$A$6:$Y$25,5,FALSE),"")</f>
        <v/>
      </c>
      <c r="AW1435" s="369">
        <f t="shared" si="365"/>
        <v>0</v>
      </c>
      <c r="AX1435" s="369">
        <f t="shared" si="366"/>
        <v>0</v>
      </c>
      <c r="AY1435" s="610"/>
      <c r="AZ1435" s="611"/>
      <c r="BA1435" s="612"/>
      <c r="BB1435" s="613"/>
      <c r="BC1435" s="611"/>
      <c r="BD1435" s="621"/>
      <c r="BE1435" s="608"/>
      <c r="BF1435" s="625"/>
      <c r="BG1435" s="626"/>
      <c r="BH1435" s="626"/>
      <c r="BI1435" s="624"/>
      <c r="BJ1435" s="470"/>
      <c r="BK1435" s="470"/>
      <c r="BL1435" s="49"/>
    </row>
    <row r="1436" spans="1:64" ht="14.25" customHeight="1" x14ac:dyDescent="0.25">
      <c r="A1436" s="558"/>
      <c r="B1436" s="559"/>
      <c r="C1436" s="556"/>
      <c r="D1436" s="470"/>
      <c r="E1436" s="470"/>
      <c r="F1436" s="547"/>
      <c r="G1436" s="547"/>
      <c r="H1436" s="547"/>
      <c r="I1436" s="470"/>
      <c r="J1436" s="364"/>
      <c r="K1436" s="365"/>
      <c r="L1436" s="556"/>
      <c r="M1436" s="470"/>
      <c r="N1436" s="594"/>
      <c r="O1436" s="560"/>
      <c r="P1436" s="470"/>
      <c r="Q1436" s="560"/>
      <c r="R1436" s="470"/>
      <c r="S1436" s="366"/>
      <c r="T1436" s="366">
        <f>IFERROR(VLOOKUP($S1436,TABLAS!$A$10:$B$14,2,FALSE),0)</f>
        <v>0</v>
      </c>
      <c r="U1436" s="560"/>
      <c r="V1436" s="615"/>
      <c r="W1436" s="615"/>
      <c r="X1436" s="608"/>
      <c r="Y1436" s="367"/>
      <c r="Z1436" s="367"/>
      <c r="AA1436" s="367"/>
      <c r="AB1436" s="367"/>
      <c r="AC1436" s="367" t="e">
        <f>VLOOKUP(Y1436,CONTROLES!$A$6:$Y$78,2,FALSE)</f>
        <v>#N/A</v>
      </c>
      <c r="AD1436" s="367"/>
      <c r="AE1436" s="367"/>
      <c r="AF1436" s="367"/>
      <c r="AG1436" s="367"/>
      <c r="AH1436" s="367"/>
      <c r="AI1436" s="367"/>
      <c r="AJ1436" s="367"/>
      <c r="AK1436" s="367"/>
      <c r="AL1436" s="367"/>
      <c r="AM1436" s="367"/>
      <c r="AN1436" s="367"/>
      <c r="AO1436" s="368" t="str">
        <f>IFERROR(VLOOKUP(Y1436,CONTROLES!$A$6:$Y$25,24,FALSE),"")</f>
        <v/>
      </c>
      <c r="AP1436" s="368" t="str">
        <f>IFERROR(VLOOKUP(Z1436,CONTROLES!$A$6:$Y$25,24,FALSE),"")</f>
        <v/>
      </c>
      <c r="AQ1436" s="368" t="str">
        <f>IFERROR(VLOOKUP(AA1436,CONTROLES!$A$6:$Y$25,24,FALSE),"")</f>
        <v/>
      </c>
      <c r="AR1436" s="368" t="str">
        <f>IFERROR(VLOOKUP(AB1436,CONTROLES!$A$6:$Y$25,24,FALSE),"")</f>
        <v/>
      </c>
      <c r="AS1436" s="367" t="str">
        <f>IFERROR(VLOOKUP(Y1436,CONTROLES!$A$6:$Y$25,5,FALSE),"")</f>
        <v/>
      </c>
      <c r="AT1436" s="367" t="str">
        <f>IFERROR(VLOOKUP(Z1436,CONTROLES!$A$6:$Y$25,5,FALSE),"")</f>
        <v/>
      </c>
      <c r="AU1436" s="367" t="str">
        <f>IFERROR(VLOOKUP(AA1436,CONTROLES!$A$6:$Y$25,5,FALSE),"")</f>
        <v/>
      </c>
      <c r="AV1436" s="367" t="str">
        <f>IFERROR(VLOOKUP(AB1436,CONTROLES!$A$6:$Y$25,5,FALSE),"")</f>
        <v/>
      </c>
      <c r="AW1436" s="369">
        <f t="shared" si="365"/>
        <v>0</v>
      </c>
      <c r="AX1436" s="369">
        <f t="shared" si="366"/>
        <v>0</v>
      </c>
      <c r="AY1436" s="610"/>
      <c r="AZ1436" s="611"/>
      <c r="BA1436" s="612"/>
      <c r="BB1436" s="613"/>
      <c r="BC1436" s="611"/>
      <c r="BD1436" s="621"/>
      <c r="BE1436" s="608"/>
      <c r="BF1436" s="625"/>
      <c r="BG1436" s="626"/>
      <c r="BH1436" s="626"/>
      <c r="BI1436" s="624"/>
      <c r="BJ1436" s="470"/>
      <c r="BK1436" s="470"/>
      <c r="BL1436" s="49"/>
    </row>
    <row r="1437" spans="1:64" ht="26.4" x14ac:dyDescent="0.25">
      <c r="A1437" s="558">
        <f>A1430+1</f>
        <v>204</v>
      </c>
      <c r="B1437" s="559" t="s">
        <v>1635</v>
      </c>
      <c r="C1437" s="556" t="s">
        <v>1309</v>
      </c>
      <c r="D1437" s="557" t="s">
        <v>1636</v>
      </c>
      <c r="E1437" s="470" t="s">
        <v>1637</v>
      </c>
      <c r="F1437" s="547" t="s">
        <v>132</v>
      </c>
      <c r="G1437" s="547" t="s">
        <v>133</v>
      </c>
      <c r="H1437" s="547" t="s">
        <v>134</v>
      </c>
      <c r="I1437" s="470" t="s">
        <v>1638</v>
      </c>
      <c r="J1437" s="364">
        <v>1</v>
      </c>
      <c r="K1437" s="365" t="s">
        <v>1639</v>
      </c>
      <c r="L1437" s="556" t="s">
        <v>1640</v>
      </c>
      <c r="M1437" s="470" t="s">
        <v>160</v>
      </c>
      <c r="N1437" s="594" t="s">
        <v>226</v>
      </c>
      <c r="O1437" s="560" t="s">
        <v>305</v>
      </c>
      <c r="P1437" s="470" t="s">
        <v>1641</v>
      </c>
      <c r="Q1437" s="560" t="s">
        <v>874</v>
      </c>
      <c r="R1437" s="470" t="s">
        <v>210</v>
      </c>
      <c r="S1437" s="366" t="s">
        <v>146</v>
      </c>
      <c r="T1437" s="366">
        <f>IFERROR(VLOOKUP($S1437,TABLAS!$A$10:$B$14,2,FALSE),0)</f>
        <v>3</v>
      </c>
      <c r="U1437" s="560" t="s">
        <v>211</v>
      </c>
      <c r="V1437" s="615">
        <f>IFERROR(VLOOKUP(U1437,TABLAS!$A$2:$B$6,2,FALSE),0)</f>
        <v>2</v>
      </c>
      <c r="W1437" s="615" t="str">
        <f t="shared" ref="W1437" si="377">MAX(T1437:T1443)&amp;V1437</f>
        <v>32</v>
      </c>
      <c r="X1437" s="608" t="str">
        <f t="shared" ref="X1437" si="378">IF(OR(W1437="11",W1437="12",W1437="21",W1437="22",W1437="31"),"BAJO",IF(OR(W1437="13",W1437="23",W1437="32",W1437="41"),"LEVE",IF(OR(W1437="14",W1437="15",W1437="24",W1437="33",W1437="43",W1437="42",W1437="52",W1437="51"),"MODERADO",IF(OR(W1437="25",W1437="34",W1437="35",W1437="44",W1437="45",W1437="53",W1437="54",W1437="55"),"IMPORTANTE"))))</f>
        <v>LEVE</v>
      </c>
      <c r="Y1437" s="367">
        <v>172</v>
      </c>
      <c r="Z1437" s="367"/>
      <c r="AA1437" s="367"/>
      <c r="AB1437" s="367"/>
      <c r="AC1437" s="367" t="e">
        <f>VLOOKUP(Y1437,CONTROLES!$A$6:$Y$78,2,FALSE)</f>
        <v>#N/A</v>
      </c>
      <c r="AD1437" s="367"/>
      <c r="AE1437" s="367"/>
      <c r="AF1437" s="367"/>
      <c r="AG1437" s="367"/>
      <c r="AH1437" s="367"/>
      <c r="AI1437" s="367"/>
      <c r="AJ1437" s="367"/>
      <c r="AK1437" s="367"/>
      <c r="AL1437" s="367"/>
      <c r="AM1437" s="367"/>
      <c r="AN1437" s="367"/>
      <c r="AO1437" s="368" t="str">
        <f>IFERROR(VLOOKUP(Y1437,CONTROLES!$A$6:$Y$25,24,FALSE),"")</f>
        <v/>
      </c>
      <c r="AP1437" s="368" t="str">
        <f>IFERROR(VLOOKUP(Z1437,CONTROLES!$A$6:$Y$25,24,FALSE),"")</f>
        <v/>
      </c>
      <c r="AQ1437" s="368" t="str">
        <f>IFERROR(VLOOKUP(AA1437,CONTROLES!$A$6:$Y$25,24,FALSE),"")</f>
        <v/>
      </c>
      <c r="AR1437" s="368" t="str">
        <f>IFERROR(VLOOKUP(AB1437,CONTROLES!$A$6:$Y$25,24,FALSE),"")</f>
        <v/>
      </c>
      <c r="AS1437" s="367" t="str">
        <f>IFERROR(VLOOKUP(Y1437,CONTROLES!$A$6:$Y$25,5,FALSE),"")</f>
        <v/>
      </c>
      <c r="AT1437" s="367" t="str">
        <f>IFERROR(VLOOKUP(Z1437,CONTROLES!$A$6:$Y$25,5,FALSE),"")</f>
        <v/>
      </c>
      <c r="AU1437" s="367" t="str">
        <f>IFERROR(VLOOKUP(AA1437,CONTROLES!$A$6:$Y$25,5,FALSE),"")</f>
        <v/>
      </c>
      <c r="AV1437" s="367" t="str">
        <f>IFERROR(VLOOKUP(AB1437,CONTROLES!$A$6:$Y$25,5,FALSE),"")</f>
        <v/>
      </c>
      <c r="AW1437" s="369">
        <f t="shared" si="365"/>
        <v>0</v>
      </c>
      <c r="AX1437" s="369">
        <f t="shared" si="366"/>
        <v>0</v>
      </c>
      <c r="AY1437" s="610"/>
      <c r="AZ1437" s="611"/>
      <c r="BA1437" s="612"/>
      <c r="BB1437" s="613"/>
      <c r="BC1437" s="611"/>
      <c r="BD1437" s="621"/>
      <c r="BE1437" s="608"/>
      <c r="BF1437" s="625"/>
      <c r="BG1437" s="626"/>
      <c r="BH1437" s="626"/>
      <c r="BI1437" s="624"/>
      <c r="BJ1437" s="470"/>
      <c r="BK1437" s="470"/>
      <c r="BL1437" s="49"/>
    </row>
    <row r="1438" spans="1:64" x14ac:dyDescent="0.25">
      <c r="A1438" s="558"/>
      <c r="B1438" s="559"/>
      <c r="C1438" s="556"/>
      <c r="D1438" s="557"/>
      <c r="E1438" s="470"/>
      <c r="F1438" s="547"/>
      <c r="G1438" s="547"/>
      <c r="H1438" s="547"/>
      <c r="I1438" s="470"/>
      <c r="J1438" s="364">
        <v>2</v>
      </c>
      <c r="K1438" s="365" t="s">
        <v>1642</v>
      </c>
      <c r="L1438" s="556"/>
      <c r="M1438" s="470"/>
      <c r="N1438" s="594"/>
      <c r="O1438" s="560"/>
      <c r="P1438" s="470"/>
      <c r="Q1438" s="560"/>
      <c r="R1438" s="470"/>
      <c r="S1438" s="366" t="s">
        <v>146</v>
      </c>
      <c r="T1438" s="366">
        <f>IFERROR(VLOOKUP($S1438,TABLAS!$A$10:$B$14,2,FALSE),0)</f>
        <v>3</v>
      </c>
      <c r="U1438" s="560"/>
      <c r="V1438" s="615"/>
      <c r="W1438" s="615"/>
      <c r="X1438" s="608"/>
      <c r="Y1438" s="367">
        <v>3</v>
      </c>
      <c r="Z1438" s="367"/>
      <c r="AA1438" s="367"/>
      <c r="AB1438" s="367"/>
      <c r="AC1438" s="367" t="str">
        <f>VLOOKUP(Y1438,CONTROLES!$A$6:$Y$78,2,FALSE)</f>
        <v>Ejecución del plan de capacitaciones</v>
      </c>
      <c r="AD1438" s="367"/>
      <c r="AE1438" s="367"/>
      <c r="AF1438" s="367"/>
      <c r="AG1438" s="367"/>
      <c r="AH1438" s="367"/>
      <c r="AI1438" s="367"/>
      <c r="AJ1438" s="367"/>
      <c r="AK1438" s="367"/>
      <c r="AL1438" s="367"/>
      <c r="AM1438" s="367"/>
      <c r="AN1438" s="367"/>
      <c r="AO1438" s="368">
        <f>IFERROR(VLOOKUP(Y1438,CONTROLES!$A$6:$Y$25,24,FALSE),"")</f>
        <v>0.78</v>
      </c>
      <c r="AP1438" s="368" t="str">
        <f>IFERROR(VLOOKUP(Z1438,CONTROLES!$A$6:$Y$25,24,FALSE),"")</f>
        <v/>
      </c>
      <c r="AQ1438" s="368" t="str">
        <f>IFERROR(VLOOKUP(AA1438,CONTROLES!$A$6:$Y$25,24,FALSE),"")</f>
        <v/>
      </c>
      <c r="AR1438" s="368" t="str">
        <f>IFERROR(VLOOKUP(AB1438,CONTROLES!$A$6:$Y$25,24,FALSE),"")</f>
        <v/>
      </c>
      <c r="AS1438" s="367" t="str">
        <f>IFERROR(VLOOKUP(Y1438,CONTROLES!$A$6:$Y$25,5,FALSE),"")</f>
        <v>Probabilidad</v>
      </c>
      <c r="AT1438" s="367" t="str">
        <f>IFERROR(VLOOKUP(Z1438,CONTROLES!$A$6:$Y$25,5,FALSE),"")</f>
        <v/>
      </c>
      <c r="AU1438" s="367" t="str">
        <f>IFERROR(VLOOKUP(AA1438,CONTROLES!$A$6:$Y$25,5,FALSE),"")</f>
        <v/>
      </c>
      <c r="AV1438" s="367" t="str">
        <f>IFERROR(VLOOKUP(AB1438,CONTROLES!$A$6:$Y$25,5,FALSE),"")</f>
        <v/>
      </c>
      <c r="AW1438" s="369">
        <f t="shared" si="365"/>
        <v>0.78</v>
      </c>
      <c r="AX1438" s="369">
        <f t="shared" si="366"/>
        <v>0</v>
      </c>
      <c r="AY1438" s="610"/>
      <c r="AZ1438" s="611"/>
      <c r="BA1438" s="612"/>
      <c r="BB1438" s="613"/>
      <c r="BC1438" s="611"/>
      <c r="BD1438" s="621"/>
      <c r="BE1438" s="608"/>
      <c r="BF1438" s="625"/>
      <c r="BG1438" s="626"/>
      <c r="BH1438" s="626"/>
      <c r="BI1438" s="624"/>
      <c r="BJ1438" s="470"/>
      <c r="BK1438" s="470"/>
      <c r="BL1438" s="49"/>
    </row>
    <row r="1439" spans="1:64" x14ac:dyDescent="0.25">
      <c r="A1439" s="558"/>
      <c r="B1439" s="559"/>
      <c r="C1439" s="556"/>
      <c r="D1439" s="557"/>
      <c r="E1439" s="470"/>
      <c r="F1439" s="547"/>
      <c r="G1439" s="547"/>
      <c r="H1439" s="547"/>
      <c r="I1439" s="470"/>
      <c r="J1439" s="364"/>
      <c r="K1439" s="365"/>
      <c r="L1439" s="556"/>
      <c r="M1439" s="470"/>
      <c r="N1439" s="594"/>
      <c r="O1439" s="560"/>
      <c r="P1439" s="470"/>
      <c r="Q1439" s="560"/>
      <c r="R1439" s="470"/>
      <c r="S1439" s="366"/>
      <c r="T1439" s="366">
        <f>IFERROR(VLOOKUP($S1439,TABLAS!$A$10:$B$14,2,FALSE),0)</f>
        <v>0</v>
      </c>
      <c r="U1439" s="560"/>
      <c r="V1439" s="615"/>
      <c r="W1439" s="615"/>
      <c r="X1439" s="608"/>
      <c r="Y1439" s="367"/>
      <c r="Z1439" s="367"/>
      <c r="AA1439" s="367"/>
      <c r="AB1439" s="367"/>
      <c r="AC1439" s="367" t="e">
        <f>VLOOKUP(Y1439,CONTROLES!$A$6:$Y$78,2,FALSE)</f>
        <v>#N/A</v>
      </c>
      <c r="AD1439" s="367"/>
      <c r="AE1439" s="367"/>
      <c r="AF1439" s="367"/>
      <c r="AG1439" s="367"/>
      <c r="AH1439" s="367"/>
      <c r="AI1439" s="367"/>
      <c r="AJ1439" s="367"/>
      <c r="AK1439" s="367"/>
      <c r="AL1439" s="367"/>
      <c r="AM1439" s="367"/>
      <c r="AN1439" s="367"/>
      <c r="AO1439" s="368" t="str">
        <f>IFERROR(VLOOKUP(Y1439,CONTROLES!$A$6:$Y$25,24,FALSE),"")</f>
        <v/>
      </c>
      <c r="AP1439" s="368" t="str">
        <f>IFERROR(VLOOKUP(Z1439,CONTROLES!$A$6:$Y$25,24,FALSE),"")</f>
        <v/>
      </c>
      <c r="AQ1439" s="368" t="str">
        <f>IFERROR(VLOOKUP(AA1439,CONTROLES!$A$6:$Y$25,24,FALSE),"")</f>
        <v/>
      </c>
      <c r="AR1439" s="368" t="str">
        <f>IFERROR(VLOOKUP(AB1439,CONTROLES!$A$6:$Y$25,24,FALSE),"")</f>
        <v/>
      </c>
      <c r="AS1439" s="367" t="str">
        <f>IFERROR(VLOOKUP(Y1439,CONTROLES!$A$6:$Y$25,5,FALSE),"")</f>
        <v/>
      </c>
      <c r="AT1439" s="367" t="str">
        <f>IFERROR(VLOOKUP(Z1439,CONTROLES!$A$6:$Y$25,5,FALSE),"")</f>
        <v/>
      </c>
      <c r="AU1439" s="367" t="str">
        <f>IFERROR(VLOOKUP(AA1439,CONTROLES!$A$6:$Y$25,5,FALSE),"")</f>
        <v/>
      </c>
      <c r="AV1439" s="367" t="str">
        <f>IFERROR(VLOOKUP(AB1439,CONTROLES!$A$6:$Y$25,5,FALSE),"")</f>
        <v/>
      </c>
      <c r="AW1439" s="369">
        <f t="shared" si="365"/>
        <v>0</v>
      </c>
      <c r="AX1439" s="369">
        <f t="shared" si="366"/>
        <v>0</v>
      </c>
      <c r="AY1439" s="610"/>
      <c r="AZ1439" s="611"/>
      <c r="BA1439" s="612"/>
      <c r="BB1439" s="613"/>
      <c r="BC1439" s="611"/>
      <c r="BD1439" s="621"/>
      <c r="BE1439" s="608"/>
      <c r="BF1439" s="625"/>
      <c r="BG1439" s="626"/>
      <c r="BH1439" s="626"/>
      <c r="BI1439" s="624"/>
      <c r="BJ1439" s="470"/>
      <c r="BK1439" s="470"/>
      <c r="BL1439" s="49"/>
    </row>
    <row r="1440" spans="1:64" x14ac:dyDescent="0.25">
      <c r="A1440" s="558"/>
      <c r="B1440" s="559"/>
      <c r="C1440" s="556"/>
      <c r="D1440" s="557"/>
      <c r="E1440" s="470"/>
      <c r="F1440" s="547"/>
      <c r="G1440" s="547"/>
      <c r="H1440" s="547"/>
      <c r="I1440" s="470"/>
      <c r="J1440" s="364"/>
      <c r="K1440" s="365"/>
      <c r="L1440" s="556"/>
      <c r="M1440" s="470"/>
      <c r="N1440" s="594"/>
      <c r="O1440" s="560"/>
      <c r="P1440" s="470"/>
      <c r="Q1440" s="560"/>
      <c r="R1440" s="470"/>
      <c r="S1440" s="366"/>
      <c r="T1440" s="366">
        <f>IFERROR(VLOOKUP($S1440,TABLAS!$A$10:$B$14,2,FALSE),0)</f>
        <v>0</v>
      </c>
      <c r="U1440" s="560"/>
      <c r="V1440" s="615"/>
      <c r="W1440" s="615"/>
      <c r="X1440" s="608"/>
      <c r="Y1440" s="367"/>
      <c r="Z1440" s="367"/>
      <c r="AA1440" s="367"/>
      <c r="AB1440" s="367"/>
      <c r="AC1440" s="367" t="e">
        <f>VLOOKUP(Y1440,CONTROLES!$A$6:$Y$78,2,FALSE)</f>
        <v>#N/A</v>
      </c>
      <c r="AD1440" s="367"/>
      <c r="AE1440" s="367"/>
      <c r="AF1440" s="367"/>
      <c r="AG1440" s="367"/>
      <c r="AH1440" s="367"/>
      <c r="AI1440" s="367"/>
      <c r="AJ1440" s="367"/>
      <c r="AK1440" s="367"/>
      <c r="AL1440" s="367"/>
      <c r="AM1440" s="367"/>
      <c r="AN1440" s="367"/>
      <c r="AO1440" s="368" t="str">
        <f>IFERROR(VLOOKUP(Y1440,CONTROLES!$A$6:$Y$25,24,FALSE),"")</f>
        <v/>
      </c>
      <c r="AP1440" s="368" t="str">
        <f>IFERROR(VLOOKUP(Z1440,CONTROLES!$A$6:$Y$25,24,FALSE),"")</f>
        <v/>
      </c>
      <c r="AQ1440" s="368" t="str">
        <f>IFERROR(VLOOKUP(AA1440,CONTROLES!$A$6:$Y$25,24,FALSE),"")</f>
        <v/>
      </c>
      <c r="AR1440" s="368" t="str">
        <f>IFERROR(VLOOKUP(AB1440,CONTROLES!$A$6:$Y$25,24,FALSE),"")</f>
        <v/>
      </c>
      <c r="AS1440" s="367" t="str">
        <f>IFERROR(VLOOKUP(Y1440,CONTROLES!$A$6:$Y$25,5,FALSE),"")</f>
        <v/>
      </c>
      <c r="AT1440" s="367" t="str">
        <f>IFERROR(VLOOKUP(Z1440,CONTROLES!$A$6:$Y$25,5,FALSE),"")</f>
        <v/>
      </c>
      <c r="AU1440" s="367" t="str">
        <f>IFERROR(VLOOKUP(AA1440,CONTROLES!$A$6:$Y$25,5,FALSE),"")</f>
        <v/>
      </c>
      <c r="AV1440" s="367" t="str">
        <f>IFERROR(VLOOKUP(AB1440,CONTROLES!$A$6:$Y$25,5,FALSE),"")</f>
        <v/>
      </c>
      <c r="AW1440" s="369">
        <f t="shared" si="365"/>
        <v>0</v>
      </c>
      <c r="AX1440" s="369">
        <f t="shared" si="366"/>
        <v>0</v>
      </c>
      <c r="AY1440" s="610"/>
      <c r="AZ1440" s="611"/>
      <c r="BA1440" s="612"/>
      <c r="BB1440" s="613"/>
      <c r="BC1440" s="611"/>
      <c r="BD1440" s="621"/>
      <c r="BE1440" s="608"/>
      <c r="BF1440" s="625"/>
      <c r="BG1440" s="626"/>
      <c r="BH1440" s="626"/>
      <c r="BI1440" s="624"/>
      <c r="BJ1440" s="470"/>
      <c r="BK1440" s="470"/>
      <c r="BL1440" s="49"/>
    </row>
    <row r="1441" spans="1:64" x14ac:dyDescent="0.25">
      <c r="A1441" s="558"/>
      <c r="B1441" s="559"/>
      <c r="C1441" s="556"/>
      <c r="D1441" s="557"/>
      <c r="E1441" s="470"/>
      <c r="F1441" s="547"/>
      <c r="G1441" s="547"/>
      <c r="H1441" s="547"/>
      <c r="I1441" s="470"/>
      <c r="J1441" s="364"/>
      <c r="K1441" s="365"/>
      <c r="L1441" s="556"/>
      <c r="M1441" s="470"/>
      <c r="N1441" s="594"/>
      <c r="O1441" s="560"/>
      <c r="P1441" s="470"/>
      <c r="Q1441" s="560"/>
      <c r="R1441" s="470"/>
      <c r="S1441" s="366"/>
      <c r="T1441" s="366">
        <f>IFERROR(VLOOKUP($S1441,TABLAS!$A$10:$B$14,2,FALSE),0)</f>
        <v>0</v>
      </c>
      <c r="U1441" s="560"/>
      <c r="V1441" s="615"/>
      <c r="W1441" s="615"/>
      <c r="X1441" s="608"/>
      <c r="Y1441" s="367"/>
      <c r="Z1441" s="367"/>
      <c r="AA1441" s="367"/>
      <c r="AB1441" s="367"/>
      <c r="AC1441" s="367" t="e">
        <f>VLOOKUP(Y1441,CONTROLES!$A$6:$Y$78,2,FALSE)</f>
        <v>#N/A</v>
      </c>
      <c r="AD1441" s="367"/>
      <c r="AE1441" s="367"/>
      <c r="AF1441" s="367"/>
      <c r="AG1441" s="367"/>
      <c r="AH1441" s="367"/>
      <c r="AI1441" s="367"/>
      <c r="AJ1441" s="367"/>
      <c r="AK1441" s="367"/>
      <c r="AL1441" s="367"/>
      <c r="AM1441" s="367"/>
      <c r="AN1441" s="367"/>
      <c r="AO1441" s="368" t="str">
        <f>IFERROR(VLOOKUP(Y1441,CONTROLES!$A$6:$Y$25,24,FALSE),"")</f>
        <v/>
      </c>
      <c r="AP1441" s="368" t="str">
        <f>IFERROR(VLOOKUP(Z1441,CONTROLES!$A$6:$Y$25,24,FALSE),"")</f>
        <v/>
      </c>
      <c r="AQ1441" s="368" t="str">
        <f>IFERROR(VLOOKUP(AA1441,CONTROLES!$A$6:$Y$25,24,FALSE),"")</f>
        <v/>
      </c>
      <c r="AR1441" s="368" t="str">
        <f>IFERROR(VLOOKUP(AB1441,CONTROLES!$A$6:$Y$25,24,FALSE),"")</f>
        <v/>
      </c>
      <c r="AS1441" s="367" t="str">
        <f>IFERROR(VLOOKUP(Y1441,CONTROLES!$A$6:$Y$25,5,FALSE),"")</f>
        <v/>
      </c>
      <c r="AT1441" s="367" t="str">
        <f>IFERROR(VLOOKUP(Z1441,CONTROLES!$A$6:$Y$25,5,FALSE),"")</f>
        <v/>
      </c>
      <c r="AU1441" s="367" t="str">
        <f>IFERROR(VLOOKUP(AA1441,CONTROLES!$A$6:$Y$25,5,FALSE),"")</f>
        <v/>
      </c>
      <c r="AV1441" s="367" t="str">
        <f>IFERROR(VLOOKUP(AB1441,CONTROLES!$A$6:$Y$25,5,FALSE),"")</f>
        <v/>
      </c>
      <c r="AW1441" s="369">
        <f t="shared" si="365"/>
        <v>0</v>
      </c>
      <c r="AX1441" s="369">
        <f t="shared" si="366"/>
        <v>0</v>
      </c>
      <c r="AY1441" s="610"/>
      <c r="AZ1441" s="611"/>
      <c r="BA1441" s="612"/>
      <c r="BB1441" s="613"/>
      <c r="BC1441" s="611"/>
      <c r="BD1441" s="621"/>
      <c r="BE1441" s="608"/>
      <c r="BF1441" s="625"/>
      <c r="BG1441" s="626"/>
      <c r="BH1441" s="626"/>
      <c r="BI1441" s="624"/>
      <c r="BJ1441" s="470"/>
      <c r="BK1441" s="470"/>
      <c r="BL1441" s="49"/>
    </row>
    <row r="1442" spans="1:64" x14ac:dyDescent="0.25">
      <c r="A1442" s="558"/>
      <c r="B1442" s="559"/>
      <c r="C1442" s="556"/>
      <c r="D1442" s="557"/>
      <c r="E1442" s="470"/>
      <c r="F1442" s="547"/>
      <c r="G1442" s="547"/>
      <c r="H1442" s="547"/>
      <c r="I1442" s="470"/>
      <c r="J1442" s="364"/>
      <c r="K1442" s="365"/>
      <c r="L1442" s="556"/>
      <c r="M1442" s="470"/>
      <c r="N1442" s="594"/>
      <c r="O1442" s="560"/>
      <c r="P1442" s="470"/>
      <c r="Q1442" s="560"/>
      <c r="R1442" s="470"/>
      <c r="S1442" s="366"/>
      <c r="T1442" s="366">
        <f>IFERROR(VLOOKUP($S1442,TABLAS!$A$10:$B$14,2,FALSE),0)</f>
        <v>0</v>
      </c>
      <c r="U1442" s="560"/>
      <c r="V1442" s="615"/>
      <c r="W1442" s="615"/>
      <c r="X1442" s="608"/>
      <c r="Y1442" s="367"/>
      <c r="Z1442" s="367"/>
      <c r="AA1442" s="367"/>
      <c r="AB1442" s="367"/>
      <c r="AC1442" s="367" t="e">
        <f>VLOOKUP(Y1442,CONTROLES!$A$6:$Y$78,2,FALSE)</f>
        <v>#N/A</v>
      </c>
      <c r="AD1442" s="367"/>
      <c r="AE1442" s="367"/>
      <c r="AF1442" s="367"/>
      <c r="AG1442" s="367"/>
      <c r="AH1442" s="367"/>
      <c r="AI1442" s="367"/>
      <c r="AJ1442" s="367"/>
      <c r="AK1442" s="367"/>
      <c r="AL1442" s="367"/>
      <c r="AM1442" s="367"/>
      <c r="AN1442" s="367"/>
      <c r="AO1442" s="368" t="str">
        <f>IFERROR(VLOOKUP(Y1442,CONTROLES!$A$6:$Y$25,24,FALSE),"")</f>
        <v/>
      </c>
      <c r="AP1442" s="368" t="str">
        <f>IFERROR(VLOOKUP(Z1442,CONTROLES!$A$6:$Y$25,24,FALSE),"")</f>
        <v/>
      </c>
      <c r="AQ1442" s="368" t="str">
        <f>IFERROR(VLOOKUP(AA1442,CONTROLES!$A$6:$Y$25,24,FALSE),"")</f>
        <v/>
      </c>
      <c r="AR1442" s="368" t="str">
        <f>IFERROR(VLOOKUP(AB1442,CONTROLES!$A$6:$Y$25,24,FALSE),"")</f>
        <v/>
      </c>
      <c r="AS1442" s="367" t="str">
        <f>IFERROR(VLOOKUP(Y1442,CONTROLES!$A$6:$Y$25,5,FALSE),"")</f>
        <v/>
      </c>
      <c r="AT1442" s="367" t="str">
        <f>IFERROR(VLOOKUP(Z1442,CONTROLES!$A$6:$Y$25,5,FALSE),"")</f>
        <v/>
      </c>
      <c r="AU1442" s="367" t="str">
        <f>IFERROR(VLOOKUP(AA1442,CONTROLES!$A$6:$Y$25,5,FALSE),"")</f>
        <v/>
      </c>
      <c r="AV1442" s="367" t="str">
        <f>IFERROR(VLOOKUP(AB1442,CONTROLES!$A$6:$Y$25,5,FALSE),"")</f>
        <v/>
      </c>
      <c r="AW1442" s="369">
        <f t="shared" si="365"/>
        <v>0</v>
      </c>
      <c r="AX1442" s="369">
        <f t="shared" si="366"/>
        <v>0</v>
      </c>
      <c r="AY1442" s="610"/>
      <c r="AZ1442" s="611"/>
      <c r="BA1442" s="612"/>
      <c r="BB1442" s="613"/>
      <c r="BC1442" s="611"/>
      <c r="BD1442" s="621"/>
      <c r="BE1442" s="608"/>
      <c r="BF1442" s="625"/>
      <c r="BG1442" s="626"/>
      <c r="BH1442" s="626"/>
      <c r="BI1442" s="624"/>
      <c r="BJ1442" s="470"/>
      <c r="BK1442" s="470"/>
      <c r="BL1442" s="49"/>
    </row>
    <row r="1443" spans="1:64" x14ac:dyDescent="0.25">
      <c r="A1443" s="558"/>
      <c r="B1443" s="559"/>
      <c r="C1443" s="556"/>
      <c r="D1443" s="557"/>
      <c r="E1443" s="470"/>
      <c r="F1443" s="547"/>
      <c r="G1443" s="547"/>
      <c r="H1443" s="547"/>
      <c r="I1443" s="470"/>
      <c r="J1443" s="364"/>
      <c r="K1443" s="365"/>
      <c r="L1443" s="556"/>
      <c r="M1443" s="470"/>
      <c r="N1443" s="594"/>
      <c r="O1443" s="560"/>
      <c r="P1443" s="470"/>
      <c r="Q1443" s="560"/>
      <c r="R1443" s="470"/>
      <c r="S1443" s="366"/>
      <c r="T1443" s="366">
        <f>IFERROR(VLOOKUP($S1443,TABLAS!$A$10:$B$14,2,FALSE),0)</f>
        <v>0</v>
      </c>
      <c r="U1443" s="560"/>
      <c r="V1443" s="615"/>
      <c r="W1443" s="615"/>
      <c r="X1443" s="608"/>
      <c r="Y1443" s="367"/>
      <c r="Z1443" s="367"/>
      <c r="AA1443" s="367"/>
      <c r="AB1443" s="367"/>
      <c r="AC1443" s="367" t="e">
        <f>VLOOKUP(Y1443,CONTROLES!$A$6:$Y$78,2,FALSE)</f>
        <v>#N/A</v>
      </c>
      <c r="AD1443" s="367"/>
      <c r="AE1443" s="367"/>
      <c r="AF1443" s="367"/>
      <c r="AG1443" s="367"/>
      <c r="AH1443" s="367"/>
      <c r="AI1443" s="367"/>
      <c r="AJ1443" s="367"/>
      <c r="AK1443" s="367"/>
      <c r="AL1443" s="367"/>
      <c r="AM1443" s="367"/>
      <c r="AN1443" s="367"/>
      <c r="AO1443" s="368" t="str">
        <f>IFERROR(VLOOKUP(Y1443,CONTROLES!$A$6:$Y$25,24,FALSE),"")</f>
        <v/>
      </c>
      <c r="AP1443" s="368" t="str">
        <f>IFERROR(VLOOKUP(Z1443,CONTROLES!$A$6:$Y$25,24,FALSE),"")</f>
        <v/>
      </c>
      <c r="AQ1443" s="368" t="str">
        <f>IFERROR(VLOOKUP(AA1443,CONTROLES!$A$6:$Y$25,24,FALSE),"")</f>
        <v/>
      </c>
      <c r="AR1443" s="368" t="str">
        <f>IFERROR(VLOOKUP(AB1443,CONTROLES!$A$6:$Y$25,24,FALSE),"")</f>
        <v/>
      </c>
      <c r="AS1443" s="367" t="str">
        <f>IFERROR(VLOOKUP(Y1443,CONTROLES!$A$6:$Y$25,5,FALSE),"")</f>
        <v/>
      </c>
      <c r="AT1443" s="367" t="str">
        <f>IFERROR(VLOOKUP(Z1443,CONTROLES!$A$6:$Y$25,5,FALSE),"")</f>
        <v/>
      </c>
      <c r="AU1443" s="367" t="str">
        <f>IFERROR(VLOOKUP(AA1443,CONTROLES!$A$6:$Y$25,5,FALSE),"")</f>
        <v/>
      </c>
      <c r="AV1443" s="367" t="str">
        <f>IFERROR(VLOOKUP(AB1443,CONTROLES!$A$6:$Y$25,5,FALSE),"")</f>
        <v/>
      </c>
      <c r="AW1443" s="369">
        <f t="shared" si="365"/>
        <v>0</v>
      </c>
      <c r="AX1443" s="369">
        <f t="shared" si="366"/>
        <v>0</v>
      </c>
      <c r="AY1443" s="610"/>
      <c r="AZ1443" s="611"/>
      <c r="BA1443" s="612"/>
      <c r="BB1443" s="613"/>
      <c r="BC1443" s="611"/>
      <c r="BD1443" s="621"/>
      <c r="BE1443" s="608"/>
      <c r="BF1443" s="625"/>
      <c r="BG1443" s="626"/>
      <c r="BH1443" s="626"/>
      <c r="BI1443" s="624"/>
      <c r="BJ1443" s="470"/>
      <c r="BK1443" s="470"/>
      <c r="BL1443" s="49"/>
    </row>
    <row r="1444" spans="1:64" ht="14.25" customHeight="1" x14ac:dyDescent="0.25">
      <c r="A1444" s="558">
        <f>A1437+1</f>
        <v>205</v>
      </c>
      <c r="B1444" s="559" t="s">
        <v>1643</v>
      </c>
      <c r="C1444" s="556" t="s">
        <v>1309</v>
      </c>
      <c r="D1444" s="557" t="s">
        <v>1644</v>
      </c>
      <c r="E1444" s="470" t="s">
        <v>1645</v>
      </c>
      <c r="F1444" s="547" t="s">
        <v>132</v>
      </c>
      <c r="G1444" s="547" t="s">
        <v>133</v>
      </c>
      <c r="H1444" s="547" t="s">
        <v>134</v>
      </c>
      <c r="I1444" s="470" t="s">
        <v>1646</v>
      </c>
      <c r="J1444" s="364">
        <v>1</v>
      </c>
      <c r="K1444" s="365" t="s">
        <v>1647</v>
      </c>
      <c r="L1444" s="556"/>
      <c r="M1444" s="470" t="s">
        <v>199</v>
      </c>
      <c r="N1444" s="594" t="s">
        <v>200</v>
      </c>
      <c r="O1444" s="560" t="s">
        <v>201</v>
      </c>
      <c r="P1444" s="470" t="s">
        <v>1648</v>
      </c>
      <c r="Q1444" s="560"/>
      <c r="R1444" s="470" t="s">
        <v>297</v>
      </c>
      <c r="S1444" s="366" t="s">
        <v>146</v>
      </c>
      <c r="T1444" s="366">
        <f>IFERROR(VLOOKUP($S1444,TABLAS!$A$10:$B$14,2,FALSE),0)</f>
        <v>3</v>
      </c>
      <c r="U1444" s="560" t="s">
        <v>145</v>
      </c>
      <c r="V1444" s="615">
        <f>IFERROR(VLOOKUP(U1444,TABLAS!$A$2:$B$6,2,FALSE),0)</f>
        <v>3</v>
      </c>
      <c r="W1444" s="615" t="str">
        <f t="shared" ref="W1444" si="379">MAX(T1444:T1450)&amp;V1444</f>
        <v>43</v>
      </c>
      <c r="X1444" s="608" t="str">
        <f t="shared" ref="X1444" si="380">IF(OR(W1444="11",W1444="12",W1444="21",W1444="22",W1444="31"),"BAJO",IF(OR(W1444="13",W1444="23",W1444="32",W1444="41"),"LEVE",IF(OR(W1444="14",W1444="15",W1444="24",W1444="33",W1444="43",W1444="42",W1444="52",W1444="51"),"MODERADO",IF(OR(W1444="25",W1444="34",W1444="35",W1444="44",W1444="45",W1444="53",W1444="54",W1444="55"),"IMPORTANTE"))))</f>
        <v>MODERADO</v>
      </c>
      <c r="Y1444" s="367">
        <v>34</v>
      </c>
      <c r="Z1444" s="367"/>
      <c r="AA1444" s="367"/>
      <c r="AB1444" s="367"/>
      <c r="AC1444" s="367" t="str">
        <f>VLOOKUP(Y1444,CONTROLES!$A$6:$Y$78,2,FALSE)</f>
        <v>Matriz de roles y perfiles</v>
      </c>
      <c r="AD1444" s="367"/>
      <c r="AE1444" s="367"/>
      <c r="AF1444" s="367"/>
      <c r="AG1444" s="367"/>
      <c r="AH1444" s="367"/>
      <c r="AI1444" s="367"/>
      <c r="AJ1444" s="367"/>
      <c r="AK1444" s="367"/>
      <c r="AL1444" s="367"/>
      <c r="AM1444" s="367"/>
      <c r="AN1444" s="367"/>
      <c r="AO1444" s="368" t="str">
        <f>IFERROR(VLOOKUP(Y1444,CONTROLES!$A$6:$Y$25,24,FALSE),"")</f>
        <v/>
      </c>
      <c r="AP1444" s="368" t="str">
        <f>IFERROR(VLOOKUP(Z1444,CONTROLES!$A$6:$Y$25,24,FALSE),"")</f>
        <v/>
      </c>
      <c r="AQ1444" s="368" t="str">
        <f>IFERROR(VLOOKUP(AA1444,CONTROLES!$A$6:$Y$25,24,FALSE),"")</f>
        <v/>
      </c>
      <c r="AR1444" s="368" t="str">
        <f>IFERROR(VLOOKUP(AB1444,CONTROLES!$A$6:$Y$25,24,FALSE),"")</f>
        <v/>
      </c>
      <c r="AS1444" s="367" t="str">
        <f>IFERROR(VLOOKUP(Y1444,CONTROLES!$A$6:$Y$25,5,FALSE),"")</f>
        <v/>
      </c>
      <c r="AT1444" s="367" t="str">
        <f>IFERROR(VLOOKUP(Z1444,CONTROLES!$A$6:$Y$25,5,FALSE),"")</f>
        <v/>
      </c>
      <c r="AU1444" s="367" t="str">
        <f>IFERROR(VLOOKUP(AA1444,CONTROLES!$A$6:$Y$25,5,FALSE),"")</f>
        <v/>
      </c>
      <c r="AV1444" s="367" t="str">
        <f>IFERROR(VLOOKUP(AB1444,CONTROLES!$A$6:$Y$25,5,FALSE),"")</f>
        <v/>
      </c>
      <c r="AW1444" s="369">
        <f t="shared" si="365"/>
        <v>0</v>
      </c>
      <c r="AX1444" s="369">
        <f t="shared" si="366"/>
        <v>0</v>
      </c>
      <c r="AY1444" s="610"/>
      <c r="AZ1444" s="611"/>
      <c r="BA1444" s="612"/>
      <c r="BB1444" s="613"/>
      <c r="BC1444" s="611"/>
      <c r="BD1444" s="621"/>
      <c r="BE1444" s="608"/>
      <c r="BF1444" s="625"/>
      <c r="BG1444" s="626"/>
      <c r="BH1444" s="626"/>
      <c r="BI1444" s="624"/>
      <c r="BJ1444" s="470"/>
      <c r="BK1444" s="470"/>
      <c r="BL1444" s="49"/>
    </row>
    <row r="1445" spans="1:64" ht="25.5" customHeight="1" x14ac:dyDescent="0.25">
      <c r="A1445" s="558"/>
      <c r="B1445" s="559"/>
      <c r="C1445" s="556"/>
      <c r="D1445" s="557"/>
      <c r="E1445" s="470"/>
      <c r="F1445" s="547"/>
      <c r="G1445" s="547"/>
      <c r="H1445" s="547"/>
      <c r="I1445" s="470"/>
      <c r="J1445" s="364">
        <v>2</v>
      </c>
      <c r="K1445" s="365" t="s">
        <v>1649</v>
      </c>
      <c r="L1445" s="556"/>
      <c r="M1445" s="470"/>
      <c r="N1445" s="594"/>
      <c r="O1445" s="560"/>
      <c r="P1445" s="470"/>
      <c r="Q1445" s="560"/>
      <c r="R1445" s="470"/>
      <c r="S1445" s="366" t="s">
        <v>146</v>
      </c>
      <c r="T1445" s="366">
        <f>IFERROR(VLOOKUP($S1445,TABLAS!$A$10:$B$14,2,FALSE),0)</f>
        <v>3</v>
      </c>
      <c r="U1445" s="560"/>
      <c r="V1445" s="615"/>
      <c r="W1445" s="615"/>
      <c r="X1445" s="608"/>
      <c r="Y1445" s="367">
        <v>166</v>
      </c>
      <c r="Z1445" s="367"/>
      <c r="AA1445" s="367"/>
      <c r="AB1445" s="367"/>
      <c r="AC1445" s="367" t="e">
        <f>VLOOKUP(Y1445,CONTROLES!$A$6:$Y$78,2,FALSE)</f>
        <v>#N/A</v>
      </c>
      <c r="AD1445" s="367"/>
      <c r="AE1445" s="367"/>
      <c r="AF1445" s="367"/>
      <c r="AG1445" s="367"/>
      <c r="AH1445" s="367"/>
      <c r="AI1445" s="367"/>
      <c r="AJ1445" s="367"/>
      <c r="AK1445" s="367"/>
      <c r="AL1445" s="367"/>
      <c r="AM1445" s="367"/>
      <c r="AN1445" s="367"/>
      <c r="AO1445" s="368" t="str">
        <f>IFERROR(VLOOKUP(Y1445,CONTROLES!$A$6:$Y$25,24,FALSE),"")</f>
        <v/>
      </c>
      <c r="AP1445" s="368" t="str">
        <f>IFERROR(VLOOKUP(Z1445,CONTROLES!$A$6:$Y$25,24,FALSE),"")</f>
        <v/>
      </c>
      <c r="AQ1445" s="368" t="str">
        <f>IFERROR(VLOOKUP(AA1445,CONTROLES!$A$6:$Y$25,24,FALSE),"")</f>
        <v/>
      </c>
      <c r="AR1445" s="368" t="str">
        <f>IFERROR(VLOOKUP(AB1445,CONTROLES!$A$6:$Y$25,24,FALSE),"")</f>
        <v/>
      </c>
      <c r="AS1445" s="367" t="str">
        <f>IFERROR(VLOOKUP(Y1445,CONTROLES!$A$6:$Y$25,5,FALSE),"")</f>
        <v/>
      </c>
      <c r="AT1445" s="367" t="str">
        <f>IFERROR(VLOOKUP(Z1445,CONTROLES!$A$6:$Y$25,5,FALSE),"")</f>
        <v/>
      </c>
      <c r="AU1445" s="367" t="str">
        <f>IFERROR(VLOOKUP(AA1445,CONTROLES!$A$6:$Y$25,5,FALSE),"")</f>
        <v/>
      </c>
      <c r="AV1445" s="367" t="str">
        <f>IFERROR(VLOOKUP(AB1445,CONTROLES!$A$6:$Y$25,5,FALSE),"")</f>
        <v/>
      </c>
      <c r="AW1445" s="369">
        <f t="shared" ref="AW1445:AW1487" si="381">IFERROR(AVERAGEIFS(AO1445:AR1445,AS1445:AV1445,"Probabilidad"),0)</f>
        <v>0</v>
      </c>
      <c r="AX1445" s="369">
        <f t="shared" ref="AX1445:AX1487" si="382">IFERROR(AVERAGEIFS(AO1445:AR1445,AS1445:AV1445,"Consecuencia"),0)</f>
        <v>0</v>
      </c>
      <c r="AY1445" s="610"/>
      <c r="AZ1445" s="611"/>
      <c r="BA1445" s="612"/>
      <c r="BB1445" s="613"/>
      <c r="BC1445" s="611"/>
      <c r="BD1445" s="621"/>
      <c r="BE1445" s="608"/>
      <c r="BF1445" s="625"/>
      <c r="BG1445" s="626"/>
      <c r="BH1445" s="626"/>
      <c r="BI1445" s="624"/>
      <c r="BJ1445" s="470"/>
      <c r="BK1445" s="470"/>
      <c r="BL1445" s="49"/>
    </row>
    <row r="1446" spans="1:64" ht="14.25" customHeight="1" x14ac:dyDescent="0.25">
      <c r="A1446" s="558"/>
      <c r="B1446" s="559"/>
      <c r="C1446" s="556"/>
      <c r="D1446" s="557"/>
      <c r="E1446" s="470"/>
      <c r="F1446" s="547"/>
      <c r="G1446" s="547"/>
      <c r="H1446" s="547"/>
      <c r="I1446" s="470"/>
      <c r="J1446" s="364">
        <v>3</v>
      </c>
      <c r="K1446" s="365" t="s">
        <v>1650</v>
      </c>
      <c r="L1446" s="556"/>
      <c r="M1446" s="470"/>
      <c r="N1446" s="594"/>
      <c r="O1446" s="560"/>
      <c r="P1446" s="470"/>
      <c r="Q1446" s="560"/>
      <c r="R1446" s="470"/>
      <c r="S1446" s="366" t="s">
        <v>169</v>
      </c>
      <c r="T1446" s="366">
        <f>IFERROR(VLOOKUP($S1446,TABLAS!$A$10:$B$14,2,FALSE),0)</f>
        <v>4</v>
      </c>
      <c r="U1446" s="560"/>
      <c r="V1446" s="615"/>
      <c r="W1446" s="615"/>
      <c r="X1446" s="608"/>
      <c r="Y1446" s="367">
        <v>167</v>
      </c>
      <c r="Z1446" s="367"/>
      <c r="AA1446" s="367"/>
      <c r="AB1446" s="367"/>
      <c r="AC1446" s="367" t="e">
        <f>VLOOKUP(Y1446,CONTROLES!$A$6:$Y$78,2,FALSE)</f>
        <v>#N/A</v>
      </c>
      <c r="AD1446" s="367"/>
      <c r="AE1446" s="367"/>
      <c r="AF1446" s="367"/>
      <c r="AG1446" s="367"/>
      <c r="AH1446" s="367"/>
      <c r="AI1446" s="367"/>
      <c r="AJ1446" s="367"/>
      <c r="AK1446" s="367"/>
      <c r="AL1446" s="367"/>
      <c r="AM1446" s="367"/>
      <c r="AN1446" s="367"/>
      <c r="AO1446" s="368" t="str">
        <f>IFERROR(VLOOKUP(Y1446,CONTROLES!$A$6:$Y$25,24,FALSE),"")</f>
        <v/>
      </c>
      <c r="AP1446" s="368" t="str">
        <f>IFERROR(VLOOKUP(Z1446,CONTROLES!$A$6:$Y$25,24,FALSE),"")</f>
        <v/>
      </c>
      <c r="AQ1446" s="368" t="str">
        <f>IFERROR(VLOOKUP(AA1446,CONTROLES!$A$6:$Y$25,24,FALSE),"")</f>
        <v/>
      </c>
      <c r="AR1446" s="368" t="str">
        <f>IFERROR(VLOOKUP(AB1446,CONTROLES!$A$6:$Y$25,24,FALSE),"")</f>
        <v/>
      </c>
      <c r="AS1446" s="367" t="str">
        <f>IFERROR(VLOOKUP(Y1446,CONTROLES!$A$6:$Y$25,5,FALSE),"")</f>
        <v/>
      </c>
      <c r="AT1446" s="367" t="str">
        <f>IFERROR(VLOOKUP(Z1446,CONTROLES!$A$6:$Y$25,5,FALSE),"")</f>
        <v/>
      </c>
      <c r="AU1446" s="367" t="str">
        <f>IFERROR(VLOOKUP(AA1446,CONTROLES!$A$6:$Y$25,5,FALSE),"")</f>
        <v/>
      </c>
      <c r="AV1446" s="367" t="str">
        <f>IFERROR(VLOOKUP(AB1446,CONTROLES!$A$6:$Y$25,5,FALSE),"")</f>
        <v/>
      </c>
      <c r="AW1446" s="369">
        <f t="shared" si="381"/>
        <v>0</v>
      </c>
      <c r="AX1446" s="369">
        <f t="shared" si="382"/>
        <v>0</v>
      </c>
      <c r="AY1446" s="610"/>
      <c r="AZ1446" s="611"/>
      <c r="BA1446" s="612"/>
      <c r="BB1446" s="613"/>
      <c r="BC1446" s="611"/>
      <c r="BD1446" s="621"/>
      <c r="BE1446" s="608"/>
      <c r="BF1446" s="625"/>
      <c r="BG1446" s="626"/>
      <c r="BH1446" s="626"/>
      <c r="BI1446" s="624"/>
      <c r="BJ1446" s="470"/>
      <c r="BK1446" s="470"/>
      <c r="BL1446" s="49"/>
    </row>
    <row r="1447" spans="1:64" ht="14.25" customHeight="1" x14ac:dyDescent="0.25">
      <c r="A1447" s="558"/>
      <c r="B1447" s="559"/>
      <c r="C1447" s="556"/>
      <c r="D1447" s="557"/>
      <c r="E1447" s="470"/>
      <c r="F1447" s="547"/>
      <c r="G1447" s="547"/>
      <c r="H1447" s="547"/>
      <c r="I1447" s="470"/>
      <c r="J1447" s="364"/>
      <c r="K1447" s="365"/>
      <c r="L1447" s="556"/>
      <c r="M1447" s="470"/>
      <c r="N1447" s="594"/>
      <c r="O1447" s="560"/>
      <c r="P1447" s="470"/>
      <c r="Q1447" s="560"/>
      <c r="R1447" s="470"/>
      <c r="S1447" s="366"/>
      <c r="T1447" s="366">
        <f>IFERROR(VLOOKUP($S1447,TABLAS!$A$10:$B$14,2,FALSE),0)</f>
        <v>0</v>
      </c>
      <c r="U1447" s="560"/>
      <c r="V1447" s="615"/>
      <c r="W1447" s="615"/>
      <c r="X1447" s="608"/>
      <c r="Y1447" s="367"/>
      <c r="Z1447" s="367"/>
      <c r="AA1447" s="367"/>
      <c r="AB1447" s="367"/>
      <c r="AC1447" s="367" t="e">
        <f>VLOOKUP(Y1447,CONTROLES!$A$6:$Y$78,2,FALSE)</f>
        <v>#N/A</v>
      </c>
      <c r="AD1447" s="367"/>
      <c r="AE1447" s="367"/>
      <c r="AF1447" s="367"/>
      <c r="AG1447" s="367"/>
      <c r="AH1447" s="367"/>
      <c r="AI1447" s="367"/>
      <c r="AJ1447" s="367"/>
      <c r="AK1447" s="367"/>
      <c r="AL1447" s="367"/>
      <c r="AM1447" s="367"/>
      <c r="AN1447" s="367"/>
      <c r="AO1447" s="368" t="str">
        <f>IFERROR(VLOOKUP(Y1447,CONTROLES!$A$6:$Y$25,24,FALSE),"")</f>
        <v/>
      </c>
      <c r="AP1447" s="368" t="str">
        <f>IFERROR(VLOOKUP(Z1447,CONTROLES!$A$6:$Y$25,24,FALSE),"")</f>
        <v/>
      </c>
      <c r="AQ1447" s="368" t="str">
        <f>IFERROR(VLOOKUP(AA1447,CONTROLES!$A$6:$Y$25,24,FALSE),"")</f>
        <v/>
      </c>
      <c r="AR1447" s="368" t="str">
        <f>IFERROR(VLOOKUP(AB1447,CONTROLES!$A$6:$Y$25,24,FALSE),"")</f>
        <v/>
      </c>
      <c r="AS1447" s="367" t="str">
        <f>IFERROR(VLOOKUP(Y1447,CONTROLES!$A$6:$Y$25,5,FALSE),"")</f>
        <v/>
      </c>
      <c r="AT1447" s="367" t="str">
        <f>IFERROR(VLOOKUP(Z1447,CONTROLES!$A$6:$Y$25,5,FALSE),"")</f>
        <v/>
      </c>
      <c r="AU1447" s="367" t="str">
        <f>IFERROR(VLOOKUP(AA1447,CONTROLES!$A$6:$Y$25,5,FALSE),"")</f>
        <v/>
      </c>
      <c r="AV1447" s="367" t="str">
        <f>IFERROR(VLOOKUP(AB1447,CONTROLES!$A$6:$Y$25,5,FALSE),"")</f>
        <v/>
      </c>
      <c r="AW1447" s="369">
        <f t="shared" si="381"/>
        <v>0</v>
      </c>
      <c r="AX1447" s="369">
        <f t="shared" si="382"/>
        <v>0</v>
      </c>
      <c r="AY1447" s="610"/>
      <c r="AZ1447" s="611"/>
      <c r="BA1447" s="612"/>
      <c r="BB1447" s="613"/>
      <c r="BC1447" s="611"/>
      <c r="BD1447" s="621"/>
      <c r="BE1447" s="608"/>
      <c r="BF1447" s="625"/>
      <c r="BG1447" s="626"/>
      <c r="BH1447" s="626"/>
      <c r="BI1447" s="624"/>
      <c r="BJ1447" s="470"/>
      <c r="BK1447" s="470"/>
      <c r="BL1447" s="49"/>
    </row>
    <row r="1448" spans="1:64" ht="14.25" customHeight="1" x14ac:dyDescent="0.25">
      <c r="A1448" s="558"/>
      <c r="B1448" s="559"/>
      <c r="C1448" s="556"/>
      <c r="D1448" s="557"/>
      <c r="E1448" s="470"/>
      <c r="F1448" s="547"/>
      <c r="G1448" s="547"/>
      <c r="H1448" s="547"/>
      <c r="I1448" s="470"/>
      <c r="J1448" s="364"/>
      <c r="K1448" s="365"/>
      <c r="L1448" s="556"/>
      <c r="M1448" s="470"/>
      <c r="N1448" s="594"/>
      <c r="O1448" s="560"/>
      <c r="P1448" s="470"/>
      <c r="Q1448" s="560"/>
      <c r="R1448" s="470"/>
      <c r="S1448" s="366"/>
      <c r="T1448" s="366">
        <f>IFERROR(VLOOKUP($S1448,TABLAS!$A$10:$B$14,2,FALSE),0)</f>
        <v>0</v>
      </c>
      <c r="U1448" s="560"/>
      <c r="V1448" s="615"/>
      <c r="W1448" s="615"/>
      <c r="X1448" s="608"/>
      <c r="Y1448" s="367"/>
      <c r="Z1448" s="367"/>
      <c r="AA1448" s="367"/>
      <c r="AB1448" s="367"/>
      <c r="AC1448" s="367" t="e">
        <f>VLOOKUP(Y1448,CONTROLES!$A$6:$Y$78,2,FALSE)</f>
        <v>#N/A</v>
      </c>
      <c r="AD1448" s="367"/>
      <c r="AE1448" s="367"/>
      <c r="AF1448" s="367"/>
      <c r="AG1448" s="367"/>
      <c r="AH1448" s="367"/>
      <c r="AI1448" s="367"/>
      <c r="AJ1448" s="367"/>
      <c r="AK1448" s="367"/>
      <c r="AL1448" s="367"/>
      <c r="AM1448" s="367"/>
      <c r="AN1448" s="367"/>
      <c r="AO1448" s="368" t="str">
        <f>IFERROR(VLOOKUP(Y1448,CONTROLES!$A$6:$Y$25,24,FALSE),"")</f>
        <v/>
      </c>
      <c r="AP1448" s="368" t="str">
        <f>IFERROR(VLOOKUP(Z1448,CONTROLES!$A$6:$Y$25,24,FALSE),"")</f>
        <v/>
      </c>
      <c r="AQ1448" s="368" t="str">
        <f>IFERROR(VLOOKUP(AA1448,CONTROLES!$A$6:$Y$25,24,FALSE),"")</f>
        <v/>
      </c>
      <c r="AR1448" s="368" t="str">
        <f>IFERROR(VLOOKUP(AB1448,CONTROLES!$A$6:$Y$25,24,FALSE),"")</f>
        <v/>
      </c>
      <c r="AS1448" s="367" t="str">
        <f>IFERROR(VLOOKUP(Y1448,CONTROLES!$A$6:$Y$25,5,FALSE),"")</f>
        <v/>
      </c>
      <c r="AT1448" s="367" t="str">
        <f>IFERROR(VLOOKUP(Z1448,CONTROLES!$A$6:$Y$25,5,FALSE),"")</f>
        <v/>
      </c>
      <c r="AU1448" s="367" t="str">
        <f>IFERROR(VLOOKUP(AA1448,CONTROLES!$A$6:$Y$25,5,FALSE),"")</f>
        <v/>
      </c>
      <c r="AV1448" s="367" t="str">
        <f>IFERROR(VLOOKUP(AB1448,CONTROLES!$A$6:$Y$25,5,FALSE),"")</f>
        <v/>
      </c>
      <c r="AW1448" s="369">
        <f t="shared" si="381"/>
        <v>0</v>
      </c>
      <c r="AX1448" s="369">
        <f t="shared" si="382"/>
        <v>0</v>
      </c>
      <c r="AY1448" s="610"/>
      <c r="AZ1448" s="611"/>
      <c r="BA1448" s="612"/>
      <c r="BB1448" s="613"/>
      <c r="BC1448" s="611"/>
      <c r="BD1448" s="621"/>
      <c r="BE1448" s="608"/>
      <c r="BF1448" s="625"/>
      <c r="BG1448" s="626"/>
      <c r="BH1448" s="626"/>
      <c r="BI1448" s="624"/>
      <c r="BJ1448" s="470"/>
      <c r="BK1448" s="470"/>
      <c r="BL1448" s="49"/>
    </row>
    <row r="1449" spans="1:64" ht="14.25" customHeight="1" x14ac:dyDescent="0.25">
      <c r="A1449" s="558"/>
      <c r="B1449" s="559"/>
      <c r="C1449" s="556"/>
      <c r="D1449" s="557"/>
      <c r="E1449" s="470"/>
      <c r="F1449" s="547"/>
      <c r="G1449" s="547"/>
      <c r="H1449" s="547"/>
      <c r="I1449" s="470"/>
      <c r="J1449" s="364"/>
      <c r="K1449" s="365"/>
      <c r="L1449" s="556"/>
      <c r="M1449" s="470"/>
      <c r="N1449" s="594"/>
      <c r="O1449" s="560"/>
      <c r="P1449" s="470"/>
      <c r="Q1449" s="560"/>
      <c r="R1449" s="470"/>
      <c r="S1449" s="366"/>
      <c r="T1449" s="366">
        <f>IFERROR(VLOOKUP($S1449,TABLAS!$A$10:$B$14,2,FALSE),0)</f>
        <v>0</v>
      </c>
      <c r="U1449" s="560"/>
      <c r="V1449" s="615"/>
      <c r="W1449" s="615"/>
      <c r="X1449" s="608"/>
      <c r="Y1449" s="367"/>
      <c r="Z1449" s="367"/>
      <c r="AA1449" s="367"/>
      <c r="AB1449" s="367"/>
      <c r="AC1449" s="367" t="e">
        <f>VLOOKUP(Y1449,CONTROLES!$A$6:$Y$78,2,FALSE)</f>
        <v>#N/A</v>
      </c>
      <c r="AD1449" s="367"/>
      <c r="AE1449" s="367"/>
      <c r="AF1449" s="367"/>
      <c r="AG1449" s="367"/>
      <c r="AH1449" s="367"/>
      <c r="AI1449" s="367"/>
      <c r="AJ1449" s="367"/>
      <c r="AK1449" s="367"/>
      <c r="AL1449" s="367"/>
      <c r="AM1449" s="367"/>
      <c r="AN1449" s="367"/>
      <c r="AO1449" s="368" t="str">
        <f>IFERROR(VLOOKUP(Y1449,CONTROLES!$A$6:$Y$25,24,FALSE),"")</f>
        <v/>
      </c>
      <c r="AP1449" s="368" t="str">
        <f>IFERROR(VLOOKUP(Z1449,CONTROLES!$A$6:$Y$25,24,FALSE),"")</f>
        <v/>
      </c>
      <c r="AQ1449" s="368" t="str">
        <f>IFERROR(VLOOKUP(AA1449,CONTROLES!$A$6:$Y$25,24,FALSE),"")</f>
        <v/>
      </c>
      <c r="AR1449" s="368" t="str">
        <f>IFERROR(VLOOKUP(AB1449,CONTROLES!$A$6:$Y$25,24,FALSE),"")</f>
        <v/>
      </c>
      <c r="AS1449" s="367" t="str">
        <f>IFERROR(VLOOKUP(Y1449,CONTROLES!$A$6:$Y$25,5,FALSE),"")</f>
        <v/>
      </c>
      <c r="AT1449" s="367" t="str">
        <f>IFERROR(VLOOKUP(Z1449,CONTROLES!$A$6:$Y$25,5,FALSE),"")</f>
        <v/>
      </c>
      <c r="AU1449" s="367" t="str">
        <f>IFERROR(VLOOKUP(AA1449,CONTROLES!$A$6:$Y$25,5,FALSE),"")</f>
        <v/>
      </c>
      <c r="AV1449" s="367" t="str">
        <f>IFERROR(VLOOKUP(AB1449,CONTROLES!$A$6:$Y$25,5,FALSE),"")</f>
        <v/>
      </c>
      <c r="AW1449" s="369">
        <f t="shared" si="381"/>
        <v>0</v>
      </c>
      <c r="AX1449" s="369">
        <f t="shared" si="382"/>
        <v>0</v>
      </c>
      <c r="AY1449" s="610"/>
      <c r="AZ1449" s="611"/>
      <c r="BA1449" s="612"/>
      <c r="BB1449" s="613"/>
      <c r="BC1449" s="611"/>
      <c r="BD1449" s="621"/>
      <c r="BE1449" s="608"/>
      <c r="BF1449" s="625"/>
      <c r="BG1449" s="626"/>
      <c r="BH1449" s="626"/>
      <c r="BI1449" s="624"/>
      <c r="BJ1449" s="470"/>
      <c r="BK1449" s="470"/>
      <c r="BL1449" s="49"/>
    </row>
    <row r="1450" spans="1:64" ht="14.25" customHeight="1" x14ac:dyDescent="0.25">
      <c r="A1450" s="558"/>
      <c r="B1450" s="559"/>
      <c r="C1450" s="556"/>
      <c r="D1450" s="557"/>
      <c r="E1450" s="470"/>
      <c r="F1450" s="547"/>
      <c r="G1450" s="547"/>
      <c r="H1450" s="547"/>
      <c r="I1450" s="470"/>
      <c r="J1450" s="364"/>
      <c r="K1450" s="365"/>
      <c r="L1450" s="556"/>
      <c r="M1450" s="470"/>
      <c r="N1450" s="594"/>
      <c r="O1450" s="560"/>
      <c r="P1450" s="470"/>
      <c r="Q1450" s="560"/>
      <c r="R1450" s="470"/>
      <c r="S1450" s="366"/>
      <c r="T1450" s="366">
        <f>IFERROR(VLOOKUP($S1450,TABLAS!$A$10:$B$14,2,FALSE),0)</f>
        <v>0</v>
      </c>
      <c r="U1450" s="560"/>
      <c r="V1450" s="615"/>
      <c r="W1450" s="615"/>
      <c r="X1450" s="608"/>
      <c r="Y1450" s="367"/>
      <c r="Z1450" s="367"/>
      <c r="AA1450" s="367"/>
      <c r="AB1450" s="367"/>
      <c r="AC1450" s="367" t="e">
        <f>VLOOKUP(Y1450,CONTROLES!$A$6:$Y$78,2,FALSE)</f>
        <v>#N/A</v>
      </c>
      <c r="AD1450" s="367"/>
      <c r="AE1450" s="367"/>
      <c r="AF1450" s="367"/>
      <c r="AG1450" s="367"/>
      <c r="AH1450" s="367"/>
      <c r="AI1450" s="367"/>
      <c r="AJ1450" s="367"/>
      <c r="AK1450" s="367"/>
      <c r="AL1450" s="367"/>
      <c r="AM1450" s="367"/>
      <c r="AN1450" s="367"/>
      <c r="AO1450" s="368" t="str">
        <f>IFERROR(VLOOKUP(Y1450,CONTROLES!$A$6:$Y$25,24,FALSE),"")</f>
        <v/>
      </c>
      <c r="AP1450" s="368" t="str">
        <f>IFERROR(VLOOKUP(Z1450,CONTROLES!$A$6:$Y$25,24,FALSE),"")</f>
        <v/>
      </c>
      <c r="AQ1450" s="368" t="str">
        <f>IFERROR(VLOOKUP(AA1450,CONTROLES!$A$6:$Y$25,24,FALSE),"")</f>
        <v/>
      </c>
      <c r="AR1450" s="368" t="str">
        <f>IFERROR(VLOOKUP(AB1450,CONTROLES!$A$6:$Y$25,24,FALSE),"")</f>
        <v/>
      </c>
      <c r="AS1450" s="367" t="str">
        <f>IFERROR(VLOOKUP(Y1450,CONTROLES!$A$6:$Y$25,5,FALSE),"")</f>
        <v/>
      </c>
      <c r="AT1450" s="367" t="str">
        <f>IFERROR(VLOOKUP(Z1450,CONTROLES!$A$6:$Y$25,5,FALSE),"")</f>
        <v/>
      </c>
      <c r="AU1450" s="367" t="str">
        <f>IFERROR(VLOOKUP(AA1450,CONTROLES!$A$6:$Y$25,5,FALSE),"")</f>
        <v/>
      </c>
      <c r="AV1450" s="367" t="str">
        <f>IFERROR(VLOOKUP(AB1450,CONTROLES!$A$6:$Y$25,5,FALSE),"")</f>
        <v/>
      </c>
      <c r="AW1450" s="369">
        <f t="shared" si="381"/>
        <v>0</v>
      </c>
      <c r="AX1450" s="369">
        <f t="shared" si="382"/>
        <v>0</v>
      </c>
      <c r="AY1450" s="610"/>
      <c r="AZ1450" s="611"/>
      <c r="BA1450" s="612"/>
      <c r="BB1450" s="613"/>
      <c r="BC1450" s="611"/>
      <c r="BD1450" s="621"/>
      <c r="BE1450" s="608"/>
      <c r="BF1450" s="625"/>
      <c r="BG1450" s="626"/>
      <c r="BH1450" s="626"/>
      <c r="BI1450" s="624"/>
      <c r="BJ1450" s="470"/>
      <c r="BK1450" s="470"/>
      <c r="BL1450" s="49"/>
    </row>
    <row r="1451" spans="1:64" ht="29.25" customHeight="1" x14ac:dyDescent="0.25">
      <c r="A1451" s="558">
        <f>A1444+1</f>
        <v>206</v>
      </c>
      <c r="B1451" s="559" t="s">
        <v>1651</v>
      </c>
      <c r="C1451" s="556" t="s">
        <v>1309</v>
      </c>
      <c r="D1451" s="557" t="s">
        <v>1652</v>
      </c>
      <c r="E1451" s="470" t="s">
        <v>1653</v>
      </c>
      <c r="F1451" s="547" t="s">
        <v>170</v>
      </c>
      <c r="G1451" s="547" t="s">
        <v>133</v>
      </c>
      <c r="H1451" s="547" t="s">
        <v>134</v>
      </c>
      <c r="I1451" s="470" t="s">
        <v>1654</v>
      </c>
      <c r="J1451" s="364">
        <v>1</v>
      </c>
      <c r="K1451" s="365" t="s">
        <v>1655</v>
      </c>
      <c r="L1451" s="556" t="s">
        <v>1656</v>
      </c>
      <c r="M1451" s="470" t="s">
        <v>160</v>
      </c>
      <c r="N1451" s="560" t="s">
        <v>226</v>
      </c>
      <c r="O1451" s="560" t="s">
        <v>360</v>
      </c>
      <c r="P1451" s="470" t="s">
        <v>1619</v>
      </c>
      <c r="Q1451" s="560" t="s">
        <v>1620</v>
      </c>
      <c r="R1451" s="470" t="s">
        <v>297</v>
      </c>
      <c r="S1451" s="366" t="s">
        <v>169</v>
      </c>
      <c r="T1451" s="366">
        <f>IFERROR(VLOOKUP($S1451,TABLAS!$A$10:$B$14,2,FALSE),0)</f>
        <v>4</v>
      </c>
      <c r="U1451" s="560" t="s">
        <v>180</v>
      </c>
      <c r="V1451" s="615">
        <f>IFERROR(VLOOKUP(U1451,TABLAS!$A$2:$B$6,2,FALSE),0)</f>
        <v>4</v>
      </c>
      <c r="W1451" s="615" t="str">
        <f t="shared" ref="W1451" si="383">MAX(T1451:T1457)&amp;V1451</f>
        <v>44</v>
      </c>
      <c r="X1451" s="608" t="str">
        <f t="shared" ref="X1451" si="384">IF(OR(W1451="11",W1451="12",W1451="21",W1451="22",W1451="31"),"BAJO",IF(OR(W1451="13",W1451="23",W1451="32",W1451="41"),"LEVE",IF(OR(W1451="14",W1451="15",W1451="24",W1451="33",W1451="43",W1451="42",W1451="52",W1451="51"),"MODERADO",IF(OR(W1451="25",W1451="34",W1451="35",W1451="44",W1451="45",W1451="53",W1451="54",W1451="55"),"IMPORTANTE"))))</f>
        <v>IMPORTANTE</v>
      </c>
      <c r="Y1451" s="367">
        <v>131</v>
      </c>
      <c r="Z1451" s="367">
        <v>132</v>
      </c>
      <c r="AA1451" s="367"/>
      <c r="AB1451" s="367"/>
      <c r="AC1451" s="367" t="e">
        <f>VLOOKUP(Y1451,CONTROLES!$A$6:$Y$78,2,FALSE)</f>
        <v>#N/A</v>
      </c>
      <c r="AD1451" s="367"/>
      <c r="AE1451" s="367"/>
      <c r="AF1451" s="367"/>
      <c r="AG1451" s="367"/>
      <c r="AH1451" s="367"/>
      <c r="AI1451" s="367"/>
      <c r="AJ1451" s="367"/>
      <c r="AK1451" s="367"/>
      <c r="AL1451" s="367"/>
      <c r="AM1451" s="367"/>
      <c r="AN1451" s="367"/>
      <c r="AO1451" s="368" t="str">
        <f>IFERROR(VLOOKUP(Y1451,CONTROLES!$A$6:$Y$25,24,FALSE),"")</f>
        <v/>
      </c>
      <c r="AP1451" s="368" t="str">
        <f>IFERROR(VLOOKUP(Z1451,CONTROLES!$A$6:$Y$25,24,FALSE),"")</f>
        <v/>
      </c>
      <c r="AQ1451" s="368" t="str">
        <f>IFERROR(VLOOKUP(AA1451,CONTROLES!$A$6:$Y$25,24,FALSE),"")</f>
        <v/>
      </c>
      <c r="AR1451" s="368" t="str">
        <f>IFERROR(VLOOKUP(AB1451,CONTROLES!$A$6:$Y$25,24,FALSE),"")</f>
        <v/>
      </c>
      <c r="AS1451" s="367" t="str">
        <f>IFERROR(VLOOKUP(Y1451,CONTROLES!$A$6:$Y$25,5,FALSE),"")</f>
        <v/>
      </c>
      <c r="AT1451" s="367" t="str">
        <f>IFERROR(VLOOKUP(Z1451,CONTROLES!$A$6:$Y$25,5,FALSE),"")</f>
        <v/>
      </c>
      <c r="AU1451" s="367" t="str">
        <f>IFERROR(VLOOKUP(AA1451,CONTROLES!$A$6:$Y$25,5,FALSE),"")</f>
        <v/>
      </c>
      <c r="AV1451" s="367" t="str">
        <f>IFERROR(VLOOKUP(AB1451,CONTROLES!$A$6:$Y$25,5,FALSE),"")</f>
        <v/>
      </c>
      <c r="AW1451" s="369">
        <f t="shared" si="381"/>
        <v>0</v>
      </c>
      <c r="AX1451" s="369">
        <f t="shared" si="382"/>
        <v>0</v>
      </c>
      <c r="AY1451" s="610"/>
      <c r="AZ1451" s="611"/>
      <c r="BA1451" s="612"/>
      <c r="BB1451" s="613"/>
      <c r="BC1451" s="611"/>
      <c r="BD1451" s="621"/>
      <c r="BE1451" s="608"/>
      <c r="BF1451" s="625"/>
      <c r="BG1451" s="626"/>
      <c r="BH1451" s="626"/>
      <c r="BI1451" s="624"/>
      <c r="BJ1451" s="470"/>
      <c r="BK1451" s="470"/>
      <c r="BL1451" s="49"/>
    </row>
    <row r="1452" spans="1:64" ht="14.25" customHeight="1" x14ac:dyDescent="0.25">
      <c r="A1452" s="558"/>
      <c r="B1452" s="559"/>
      <c r="C1452" s="556"/>
      <c r="D1452" s="557"/>
      <c r="E1452" s="470"/>
      <c r="F1452" s="547"/>
      <c r="G1452" s="547"/>
      <c r="H1452" s="547"/>
      <c r="I1452" s="470"/>
      <c r="J1452" s="364">
        <v>2</v>
      </c>
      <c r="K1452" s="365" t="s">
        <v>1657</v>
      </c>
      <c r="L1452" s="556"/>
      <c r="M1452" s="470"/>
      <c r="N1452" s="560"/>
      <c r="O1452" s="560"/>
      <c r="P1452" s="470"/>
      <c r="Q1452" s="560"/>
      <c r="R1452" s="470"/>
      <c r="S1452" s="366" t="s">
        <v>169</v>
      </c>
      <c r="T1452" s="366">
        <f>IFERROR(VLOOKUP($S1452,TABLAS!$A$10:$B$14,2,FALSE),0)</f>
        <v>4</v>
      </c>
      <c r="U1452" s="560"/>
      <c r="V1452" s="615"/>
      <c r="W1452" s="615"/>
      <c r="X1452" s="608"/>
      <c r="Y1452" s="367">
        <v>133</v>
      </c>
      <c r="Z1452" s="367"/>
      <c r="AA1452" s="367"/>
      <c r="AB1452" s="367"/>
      <c r="AC1452" s="367" t="e">
        <f>VLOOKUP(Y1452,CONTROLES!$A$6:$Y$78,2,FALSE)</f>
        <v>#N/A</v>
      </c>
      <c r="AD1452" s="367"/>
      <c r="AE1452" s="367"/>
      <c r="AF1452" s="367"/>
      <c r="AG1452" s="367"/>
      <c r="AH1452" s="367"/>
      <c r="AI1452" s="367"/>
      <c r="AJ1452" s="367"/>
      <c r="AK1452" s="367"/>
      <c r="AL1452" s="367"/>
      <c r="AM1452" s="367"/>
      <c r="AN1452" s="367"/>
      <c r="AO1452" s="368" t="str">
        <f>IFERROR(VLOOKUP(Y1452,CONTROLES!$A$6:$Y$25,24,FALSE),"")</f>
        <v/>
      </c>
      <c r="AP1452" s="368" t="str">
        <f>IFERROR(VLOOKUP(Z1452,CONTROLES!$A$6:$Y$25,24,FALSE),"")</f>
        <v/>
      </c>
      <c r="AQ1452" s="368" t="str">
        <f>IFERROR(VLOOKUP(AA1452,CONTROLES!$A$6:$Y$25,24,FALSE),"")</f>
        <v/>
      </c>
      <c r="AR1452" s="368" t="str">
        <f>IFERROR(VLOOKUP(AB1452,CONTROLES!$A$6:$Y$25,24,FALSE),"")</f>
        <v/>
      </c>
      <c r="AS1452" s="367" t="str">
        <f>IFERROR(VLOOKUP(Y1452,CONTROLES!$A$6:$Y$25,5,FALSE),"")</f>
        <v/>
      </c>
      <c r="AT1452" s="367" t="str">
        <f>IFERROR(VLOOKUP(Z1452,CONTROLES!$A$6:$Y$25,5,FALSE),"")</f>
        <v/>
      </c>
      <c r="AU1452" s="367" t="str">
        <f>IFERROR(VLOOKUP(AA1452,CONTROLES!$A$6:$Y$25,5,FALSE),"")</f>
        <v/>
      </c>
      <c r="AV1452" s="367" t="str">
        <f>IFERROR(VLOOKUP(AB1452,CONTROLES!$A$6:$Y$25,5,FALSE),"")</f>
        <v/>
      </c>
      <c r="AW1452" s="369">
        <f t="shared" si="381"/>
        <v>0</v>
      </c>
      <c r="AX1452" s="369">
        <f t="shared" si="382"/>
        <v>0</v>
      </c>
      <c r="AY1452" s="610"/>
      <c r="AZ1452" s="611"/>
      <c r="BA1452" s="612"/>
      <c r="BB1452" s="613"/>
      <c r="BC1452" s="611"/>
      <c r="BD1452" s="621"/>
      <c r="BE1452" s="608"/>
      <c r="BF1452" s="625"/>
      <c r="BG1452" s="626"/>
      <c r="BH1452" s="626"/>
      <c r="BI1452" s="624"/>
      <c r="BJ1452" s="470"/>
      <c r="BK1452" s="470"/>
      <c r="BL1452" s="49"/>
    </row>
    <row r="1453" spans="1:64" ht="14.25" customHeight="1" x14ac:dyDescent="0.25">
      <c r="A1453" s="558"/>
      <c r="B1453" s="559"/>
      <c r="C1453" s="556"/>
      <c r="D1453" s="557"/>
      <c r="E1453" s="470"/>
      <c r="F1453" s="547"/>
      <c r="G1453" s="547"/>
      <c r="H1453" s="547"/>
      <c r="I1453" s="470"/>
      <c r="J1453" s="364">
        <v>3</v>
      </c>
      <c r="K1453" s="365" t="s">
        <v>1658</v>
      </c>
      <c r="L1453" s="556"/>
      <c r="M1453" s="470"/>
      <c r="N1453" s="560"/>
      <c r="O1453" s="560"/>
      <c r="P1453" s="470"/>
      <c r="Q1453" s="560"/>
      <c r="R1453" s="470"/>
      <c r="S1453" s="366" t="s">
        <v>155</v>
      </c>
      <c r="T1453" s="366">
        <f>IFERROR(VLOOKUP($S1453,TABLAS!$A$10:$B$14,2,FALSE),0)</f>
        <v>2</v>
      </c>
      <c r="U1453" s="560"/>
      <c r="V1453" s="615"/>
      <c r="W1453" s="615"/>
      <c r="X1453" s="608"/>
      <c r="Y1453" s="367">
        <v>134</v>
      </c>
      <c r="Z1453" s="367"/>
      <c r="AA1453" s="367"/>
      <c r="AB1453" s="367"/>
      <c r="AC1453" s="367" t="e">
        <f>VLOOKUP(Y1453,CONTROLES!$A$6:$Y$78,2,FALSE)</f>
        <v>#N/A</v>
      </c>
      <c r="AD1453" s="367"/>
      <c r="AE1453" s="367"/>
      <c r="AF1453" s="367"/>
      <c r="AG1453" s="367"/>
      <c r="AH1453" s="367"/>
      <c r="AI1453" s="367"/>
      <c r="AJ1453" s="367"/>
      <c r="AK1453" s="367"/>
      <c r="AL1453" s="367"/>
      <c r="AM1453" s="367"/>
      <c r="AN1453" s="367"/>
      <c r="AO1453" s="368" t="str">
        <f>IFERROR(VLOOKUP(Y1453,CONTROLES!$A$6:$Y$25,24,FALSE),"")</f>
        <v/>
      </c>
      <c r="AP1453" s="368" t="str">
        <f>IFERROR(VLOOKUP(Z1453,CONTROLES!$A$6:$Y$25,24,FALSE),"")</f>
        <v/>
      </c>
      <c r="AQ1453" s="368" t="str">
        <f>IFERROR(VLOOKUP(AA1453,CONTROLES!$A$6:$Y$25,24,FALSE),"")</f>
        <v/>
      </c>
      <c r="AR1453" s="368" t="str">
        <f>IFERROR(VLOOKUP(AB1453,CONTROLES!$A$6:$Y$25,24,FALSE),"")</f>
        <v/>
      </c>
      <c r="AS1453" s="367" t="str">
        <f>IFERROR(VLOOKUP(Y1453,CONTROLES!$A$6:$Y$25,5,FALSE),"")</f>
        <v/>
      </c>
      <c r="AT1453" s="367" t="str">
        <f>IFERROR(VLOOKUP(Z1453,CONTROLES!$A$6:$Y$25,5,FALSE),"")</f>
        <v/>
      </c>
      <c r="AU1453" s="367" t="str">
        <f>IFERROR(VLOOKUP(AA1453,CONTROLES!$A$6:$Y$25,5,FALSE),"")</f>
        <v/>
      </c>
      <c r="AV1453" s="367" t="str">
        <f>IFERROR(VLOOKUP(AB1453,CONTROLES!$A$6:$Y$25,5,FALSE),"")</f>
        <v/>
      </c>
      <c r="AW1453" s="369">
        <f t="shared" si="381"/>
        <v>0</v>
      </c>
      <c r="AX1453" s="369">
        <f t="shared" si="382"/>
        <v>0</v>
      </c>
      <c r="AY1453" s="610"/>
      <c r="AZ1453" s="611"/>
      <c r="BA1453" s="612"/>
      <c r="BB1453" s="613"/>
      <c r="BC1453" s="611"/>
      <c r="BD1453" s="621"/>
      <c r="BE1453" s="608"/>
      <c r="BF1453" s="625"/>
      <c r="BG1453" s="626"/>
      <c r="BH1453" s="626"/>
      <c r="BI1453" s="624"/>
      <c r="BJ1453" s="470"/>
      <c r="BK1453" s="470"/>
      <c r="BL1453" s="49"/>
    </row>
    <row r="1454" spans="1:64" ht="14.25" customHeight="1" x14ac:dyDescent="0.25">
      <c r="A1454" s="558"/>
      <c r="B1454" s="559"/>
      <c r="C1454" s="556"/>
      <c r="D1454" s="557"/>
      <c r="E1454" s="470"/>
      <c r="F1454" s="547"/>
      <c r="G1454" s="547"/>
      <c r="H1454" s="547"/>
      <c r="I1454" s="470"/>
      <c r="J1454" s="364">
        <v>4</v>
      </c>
      <c r="K1454" s="365" t="s">
        <v>1659</v>
      </c>
      <c r="L1454" s="556"/>
      <c r="M1454" s="470"/>
      <c r="N1454" s="560"/>
      <c r="O1454" s="560"/>
      <c r="P1454" s="470"/>
      <c r="Q1454" s="560"/>
      <c r="R1454" s="470"/>
      <c r="S1454" s="366" t="s">
        <v>169</v>
      </c>
      <c r="T1454" s="366">
        <f>IFERROR(VLOOKUP($S1454,TABLAS!$A$10:$B$14,2,FALSE),0)</f>
        <v>4</v>
      </c>
      <c r="U1454" s="560"/>
      <c r="V1454" s="615"/>
      <c r="W1454" s="615"/>
      <c r="X1454" s="608"/>
      <c r="Y1454" s="367">
        <v>135</v>
      </c>
      <c r="Z1454" s="367"/>
      <c r="AA1454" s="367"/>
      <c r="AB1454" s="367"/>
      <c r="AC1454" s="367" t="e">
        <f>VLOOKUP(Y1454,CONTROLES!$A$6:$Y$78,2,FALSE)</f>
        <v>#N/A</v>
      </c>
      <c r="AD1454" s="367"/>
      <c r="AE1454" s="367"/>
      <c r="AF1454" s="367"/>
      <c r="AG1454" s="367"/>
      <c r="AH1454" s="367"/>
      <c r="AI1454" s="367"/>
      <c r="AJ1454" s="367"/>
      <c r="AK1454" s="367"/>
      <c r="AL1454" s="367"/>
      <c r="AM1454" s="367"/>
      <c r="AN1454" s="367"/>
      <c r="AO1454" s="368" t="str">
        <f>IFERROR(VLOOKUP(Y1454,CONTROLES!$A$6:$Y$25,24,FALSE),"")</f>
        <v/>
      </c>
      <c r="AP1454" s="368" t="str">
        <f>IFERROR(VLOOKUP(Z1454,CONTROLES!$A$6:$Y$25,24,FALSE),"")</f>
        <v/>
      </c>
      <c r="AQ1454" s="368" t="str">
        <f>IFERROR(VLOOKUP(AA1454,CONTROLES!$A$6:$Y$25,24,FALSE),"")</f>
        <v/>
      </c>
      <c r="AR1454" s="368" t="str">
        <f>IFERROR(VLOOKUP(AB1454,CONTROLES!$A$6:$Y$25,24,FALSE),"")</f>
        <v/>
      </c>
      <c r="AS1454" s="367" t="str">
        <f>IFERROR(VLOOKUP(Y1454,CONTROLES!$A$6:$Y$25,5,FALSE),"")</f>
        <v/>
      </c>
      <c r="AT1454" s="367" t="str">
        <f>IFERROR(VLOOKUP(Z1454,CONTROLES!$A$6:$Y$25,5,FALSE),"")</f>
        <v/>
      </c>
      <c r="AU1454" s="367" t="str">
        <f>IFERROR(VLOOKUP(AA1454,CONTROLES!$A$6:$Y$25,5,FALSE),"")</f>
        <v/>
      </c>
      <c r="AV1454" s="367" t="str">
        <f>IFERROR(VLOOKUP(AB1454,CONTROLES!$A$6:$Y$25,5,FALSE),"")</f>
        <v/>
      </c>
      <c r="AW1454" s="369">
        <f t="shared" si="381"/>
        <v>0</v>
      </c>
      <c r="AX1454" s="369">
        <f t="shared" si="382"/>
        <v>0</v>
      </c>
      <c r="AY1454" s="610"/>
      <c r="AZ1454" s="611"/>
      <c r="BA1454" s="612"/>
      <c r="BB1454" s="613"/>
      <c r="BC1454" s="611"/>
      <c r="BD1454" s="621"/>
      <c r="BE1454" s="608"/>
      <c r="BF1454" s="625"/>
      <c r="BG1454" s="626"/>
      <c r="BH1454" s="626"/>
      <c r="BI1454" s="624"/>
      <c r="BJ1454" s="470"/>
      <c r="BK1454" s="470"/>
      <c r="BL1454" s="49"/>
    </row>
    <row r="1455" spans="1:64" ht="14.25" customHeight="1" x14ac:dyDescent="0.25">
      <c r="A1455" s="558"/>
      <c r="B1455" s="559"/>
      <c r="C1455" s="556"/>
      <c r="D1455" s="557"/>
      <c r="E1455" s="470"/>
      <c r="F1455" s="547"/>
      <c r="G1455" s="547"/>
      <c r="H1455" s="547"/>
      <c r="I1455" s="470"/>
      <c r="J1455" s="364"/>
      <c r="K1455" s="365"/>
      <c r="L1455" s="556"/>
      <c r="M1455" s="470"/>
      <c r="N1455" s="560"/>
      <c r="O1455" s="560"/>
      <c r="P1455" s="470"/>
      <c r="Q1455" s="560"/>
      <c r="R1455" s="470"/>
      <c r="S1455" s="366"/>
      <c r="T1455" s="366">
        <f>IFERROR(VLOOKUP($S1455,TABLAS!$A$10:$B$14,2,FALSE),0)</f>
        <v>0</v>
      </c>
      <c r="U1455" s="560"/>
      <c r="V1455" s="615"/>
      <c r="W1455" s="615"/>
      <c r="X1455" s="608"/>
      <c r="Y1455" s="367"/>
      <c r="Z1455" s="367"/>
      <c r="AA1455" s="367"/>
      <c r="AB1455" s="367"/>
      <c r="AC1455" s="367" t="e">
        <f>VLOOKUP(Y1455,CONTROLES!$A$6:$Y$78,2,FALSE)</f>
        <v>#N/A</v>
      </c>
      <c r="AD1455" s="367"/>
      <c r="AE1455" s="367"/>
      <c r="AF1455" s="367"/>
      <c r="AG1455" s="367"/>
      <c r="AH1455" s="367"/>
      <c r="AI1455" s="367"/>
      <c r="AJ1455" s="367"/>
      <c r="AK1455" s="367"/>
      <c r="AL1455" s="367"/>
      <c r="AM1455" s="367"/>
      <c r="AN1455" s="367"/>
      <c r="AO1455" s="368" t="str">
        <f>IFERROR(VLOOKUP(Y1455,CONTROLES!$A$6:$Y$25,24,FALSE),"")</f>
        <v/>
      </c>
      <c r="AP1455" s="368" t="str">
        <f>IFERROR(VLOOKUP(Z1455,CONTROLES!$A$6:$Y$25,24,FALSE),"")</f>
        <v/>
      </c>
      <c r="AQ1455" s="368" t="str">
        <f>IFERROR(VLOOKUP(AA1455,CONTROLES!$A$6:$Y$25,24,FALSE),"")</f>
        <v/>
      </c>
      <c r="AR1455" s="368" t="str">
        <f>IFERROR(VLOOKUP(AB1455,CONTROLES!$A$6:$Y$25,24,FALSE),"")</f>
        <v/>
      </c>
      <c r="AS1455" s="367" t="str">
        <f>IFERROR(VLOOKUP(Y1455,CONTROLES!$A$6:$Y$25,5,FALSE),"")</f>
        <v/>
      </c>
      <c r="AT1455" s="367" t="str">
        <f>IFERROR(VLOOKUP(Z1455,CONTROLES!$A$6:$Y$25,5,FALSE),"")</f>
        <v/>
      </c>
      <c r="AU1455" s="367" t="str">
        <f>IFERROR(VLOOKUP(AA1455,CONTROLES!$A$6:$Y$25,5,FALSE),"")</f>
        <v/>
      </c>
      <c r="AV1455" s="367" t="str">
        <f>IFERROR(VLOOKUP(AB1455,CONTROLES!$A$6:$Y$25,5,FALSE),"")</f>
        <v/>
      </c>
      <c r="AW1455" s="369">
        <f t="shared" si="381"/>
        <v>0</v>
      </c>
      <c r="AX1455" s="369">
        <f t="shared" si="382"/>
        <v>0</v>
      </c>
      <c r="AY1455" s="610"/>
      <c r="AZ1455" s="611"/>
      <c r="BA1455" s="612"/>
      <c r="BB1455" s="613"/>
      <c r="BC1455" s="611"/>
      <c r="BD1455" s="621"/>
      <c r="BE1455" s="608"/>
      <c r="BF1455" s="625"/>
      <c r="BG1455" s="626"/>
      <c r="BH1455" s="626"/>
      <c r="BI1455" s="624"/>
      <c r="BJ1455" s="470"/>
      <c r="BK1455" s="470"/>
      <c r="BL1455" s="49"/>
    </row>
    <row r="1456" spans="1:64" ht="14.25" customHeight="1" x14ac:dyDescent="0.25">
      <c r="A1456" s="558"/>
      <c r="B1456" s="559"/>
      <c r="C1456" s="556"/>
      <c r="D1456" s="557"/>
      <c r="E1456" s="470"/>
      <c r="F1456" s="547"/>
      <c r="G1456" s="547"/>
      <c r="H1456" s="547"/>
      <c r="I1456" s="470"/>
      <c r="J1456" s="364"/>
      <c r="K1456" s="365"/>
      <c r="L1456" s="556"/>
      <c r="M1456" s="470"/>
      <c r="N1456" s="560"/>
      <c r="O1456" s="560"/>
      <c r="P1456" s="470"/>
      <c r="Q1456" s="560"/>
      <c r="R1456" s="470"/>
      <c r="S1456" s="366"/>
      <c r="T1456" s="366">
        <f>IFERROR(VLOOKUP($S1456,TABLAS!$A$10:$B$14,2,FALSE),0)</f>
        <v>0</v>
      </c>
      <c r="U1456" s="560"/>
      <c r="V1456" s="615"/>
      <c r="W1456" s="615"/>
      <c r="X1456" s="608"/>
      <c r="Y1456" s="367"/>
      <c r="Z1456" s="367"/>
      <c r="AA1456" s="367"/>
      <c r="AB1456" s="367"/>
      <c r="AC1456" s="367" t="e">
        <f>VLOOKUP(Y1456,CONTROLES!$A$6:$Y$78,2,FALSE)</f>
        <v>#N/A</v>
      </c>
      <c r="AD1456" s="367"/>
      <c r="AE1456" s="367"/>
      <c r="AF1456" s="367"/>
      <c r="AG1456" s="367"/>
      <c r="AH1456" s="367"/>
      <c r="AI1456" s="367"/>
      <c r="AJ1456" s="367"/>
      <c r="AK1456" s="367"/>
      <c r="AL1456" s="367"/>
      <c r="AM1456" s="367"/>
      <c r="AN1456" s="367"/>
      <c r="AO1456" s="368" t="str">
        <f>IFERROR(VLOOKUP(Y1456,CONTROLES!$A$6:$Y$25,24,FALSE),"")</f>
        <v/>
      </c>
      <c r="AP1456" s="368" t="str">
        <f>IFERROR(VLOOKUP(Z1456,CONTROLES!$A$6:$Y$25,24,FALSE),"")</f>
        <v/>
      </c>
      <c r="AQ1456" s="368" t="str">
        <f>IFERROR(VLOOKUP(AA1456,CONTROLES!$A$6:$Y$25,24,FALSE),"")</f>
        <v/>
      </c>
      <c r="AR1456" s="368" t="str">
        <f>IFERROR(VLOOKUP(AB1456,CONTROLES!$A$6:$Y$25,24,FALSE),"")</f>
        <v/>
      </c>
      <c r="AS1456" s="367" t="str">
        <f>IFERROR(VLOOKUP(Y1456,CONTROLES!$A$6:$Y$25,5,FALSE),"")</f>
        <v/>
      </c>
      <c r="AT1456" s="367" t="str">
        <f>IFERROR(VLOOKUP(Z1456,CONTROLES!$A$6:$Y$25,5,FALSE),"")</f>
        <v/>
      </c>
      <c r="AU1456" s="367" t="str">
        <f>IFERROR(VLOOKUP(AA1456,CONTROLES!$A$6:$Y$25,5,FALSE),"")</f>
        <v/>
      </c>
      <c r="AV1456" s="367" t="str">
        <f>IFERROR(VLOOKUP(AB1456,CONTROLES!$A$6:$Y$25,5,FALSE),"")</f>
        <v/>
      </c>
      <c r="AW1456" s="369">
        <f t="shared" si="381"/>
        <v>0</v>
      </c>
      <c r="AX1456" s="369">
        <f t="shared" si="382"/>
        <v>0</v>
      </c>
      <c r="AY1456" s="610"/>
      <c r="AZ1456" s="611"/>
      <c r="BA1456" s="612"/>
      <c r="BB1456" s="613"/>
      <c r="BC1456" s="611"/>
      <c r="BD1456" s="621"/>
      <c r="BE1456" s="608"/>
      <c r="BF1456" s="625"/>
      <c r="BG1456" s="626"/>
      <c r="BH1456" s="626"/>
      <c r="BI1456" s="624"/>
      <c r="BJ1456" s="470"/>
      <c r="BK1456" s="470"/>
      <c r="BL1456" s="49"/>
    </row>
    <row r="1457" spans="1:64" ht="14.25" customHeight="1" x14ac:dyDescent="0.25">
      <c r="A1457" s="558"/>
      <c r="B1457" s="559"/>
      <c r="C1457" s="556"/>
      <c r="D1457" s="557"/>
      <c r="E1457" s="470"/>
      <c r="F1457" s="547"/>
      <c r="G1457" s="547"/>
      <c r="H1457" s="547"/>
      <c r="I1457" s="470"/>
      <c r="J1457" s="364"/>
      <c r="K1457" s="365"/>
      <c r="L1457" s="556"/>
      <c r="M1457" s="470"/>
      <c r="N1457" s="560"/>
      <c r="O1457" s="560"/>
      <c r="P1457" s="470"/>
      <c r="Q1457" s="560"/>
      <c r="R1457" s="470"/>
      <c r="S1457" s="366"/>
      <c r="T1457" s="366">
        <f>IFERROR(VLOOKUP($S1457,TABLAS!$A$10:$B$14,2,FALSE),0)</f>
        <v>0</v>
      </c>
      <c r="U1457" s="560"/>
      <c r="V1457" s="615"/>
      <c r="W1457" s="615"/>
      <c r="X1457" s="608"/>
      <c r="Y1457" s="367"/>
      <c r="Z1457" s="367"/>
      <c r="AA1457" s="367"/>
      <c r="AB1457" s="367"/>
      <c r="AC1457" s="367" t="e">
        <f>VLOOKUP(Y1457,CONTROLES!$A$6:$Y$78,2,FALSE)</f>
        <v>#N/A</v>
      </c>
      <c r="AD1457" s="367"/>
      <c r="AE1457" s="367"/>
      <c r="AF1457" s="367"/>
      <c r="AG1457" s="367"/>
      <c r="AH1457" s="367"/>
      <c r="AI1457" s="367"/>
      <c r="AJ1457" s="367"/>
      <c r="AK1457" s="367"/>
      <c r="AL1457" s="367"/>
      <c r="AM1457" s="367"/>
      <c r="AN1457" s="367"/>
      <c r="AO1457" s="368" t="str">
        <f>IFERROR(VLOOKUP(Y1457,CONTROLES!$A$6:$Y$25,24,FALSE),"")</f>
        <v/>
      </c>
      <c r="AP1457" s="368" t="str">
        <f>IFERROR(VLOOKUP(Z1457,CONTROLES!$A$6:$Y$25,24,FALSE),"")</f>
        <v/>
      </c>
      <c r="AQ1457" s="368" t="str">
        <f>IFERROR(VLOOKUP(AA1457,CONTROLES!$A$6:$Y$25,24,FALSE),"")</f>
        <v/>
      </c>
      <c r="AR1457" s="368" t="str">
        <f>IFERROR(VLOOKUP(AB1457,CONTROLES!$A$6:$Y$25,24,FALSE),"")</f>
        <v/>
      </c>
      <c r="AS1457" s="367" t="str">
        <f>IFERROR(VLOOKUP(Y1457,CONTROLES!$A$6:$Y$25,5,FALSE),"")</f>
        <v/>
      </c>
      <c r="AT1457" s="367" t="str">
        <f>IFERROR(VLOOKUP(Z1457,CONTROLES!$A$6:$Y$25,5,FALSE),"")</f>
        <v/>
      </c>
      <c r="AU1457" s="367" t="str">
        <f>IFERROR(VLOOKUP(AA1457,CONTROLES!$A$6:$Y$25,5,FALSE),"")</f>
        <v/>
      </c>
      <c r="AV1457" s="367" t="str">
        <f>IFERROR(VLOOKUP(AB1457,CONTROLES!$A$6:$Y$25,5,FALSE),"")</f>
        <v/>
      </c>
      <c r="AW1457" s="369">
        <f t="shared" si="381"/>
        <v>0</v>
      </c>
      <c r="AX1457" s="369">
        <f t="shared" si="382"/>
        <v>0</v>
      </c>
      <c r="AY1457" s="610"/>
      <c r="AZ1457" s="611"/>
      <c r="BA1457" s="612"/>
      <c r="BB1457" s="613"/>
      <c r="BC1457" s="611"/>
      <c r="BD1457" s="621"/>
      <c r="BE1457" s="608"/>
      <c r="BF1457" s="625"/>
      <c r="BG1457" s="626"/>
      <c r="BH1457" s="626"/>
      <c r="BI1457" s="624"/>
      <c r="BJ1457" s="470"/>
      <c r="BK1457" s="470"/>
      <c r="BL1457" s="49"/>
    </row>
    <row r="1458" spans="1:64" ht="22.5" customHeight="1" x14ac:dyDescent="0.25">
      <c r="A1458" s="558">
        <f>A1451+1</f>
        <v>207</v>
      </c>
      <c r="B1458" s="559" t="s">
        <v>1660</v>
      </c>
      <c r="C1458" s="556" t="s">
        <v>1309</v>
      </c>
      <c r="D1458" s="557" t="s">
        <v>1661</v>
      </c>
      <c r="E1458" s="470" t="s">
        <v>1662</v>
      </c>
      <c r="F1458" s="547" t="s">
        <v>170</v>
      </c>
      <c r="G1458" s="547" t="s">
        <v>133</v>
      </c>
      <c r="H1458" s="547" t="s">
        <v>134</v>
      </c>
      <c r="I1458" s="470" t="s">
        <v>1663</v>
      </c>
      <c r="J1458" s="364">
        <v>1</v>
      </c>
      <c r="K1458" s="365" t="s">
        <v>1664</v>
      </c>
      <c r="L1458" s="556" t="s">
        <v>1665</v>
      </c>
      <c r="M1458" s="470" t="s">
        <v>218</v>
      </c>
      <c r="N1458" s="594" t="s">
        <v>219</v>
      </c>
      <c r="O1458" s="560" t="s">
        <v>1354</v>
      </c>
      <c r="P1458" s="470" t="s">
        <v>1619</v>
      </c>
      <c r="Q1458" s="560" t="s">
        <v>1666</v>
      </c>
      <c r="R1458" s="470" t="s">
        <v>297</v>
      </c>
      <c r="S1458" s="366" t="s">
        <v>146</v>
      </c>
      <c r="T1458" s="366">
        <f>IFERROR(VLOOKUP($S1458,TABLAS!$A$10:$B$14,2,FALSE),0)</f>
        <v>3</v>
      </c>
      <c r="U1458" s="560" t="s">
        <v>180</v>
      </c>
      <c r="V1458" s="615">
        <f>IFERROR(VLOOKUP(U1458,TABLAS!$A$2:$B$6,2,FALSE),0)</f>
        <v>4</v>
      </c>
      <c r="W1458" s="615" t="str">
        <f t="shared" ref="W1458" si="385">MAX(T1458:T1464)&amp;V1458</f>
        <v>34</v>
      </c>
      <c r="X1458" s="608" t="str">
        <f t="shared" ref="X1458" si="386">IF(OR(W1458="11",W1458="12",W1458="21",W1458="22",W1458="31"),"BAJO",IF(OR(W1458="13",W1458="23",W1458="32",W1458="41"),"LEVE",IF(OR(W1458="14",W1458="15",W1458="24",W1458="33",W1458="43",W1458="42",W1458="52",W1458="51"),"MODERADO",IF(OR(W1458="25",W1458="34",W1458="35",W1458="44",W1458="45",W1458="53",W1458="54",W1458="55"),"IMPORTANTE"))))</f>
        <v>IMPORTANTE</v>
      </c>
      <c r="Y1458" s="367">
        <v>135</v>
      </c>
      <c r="Z1458" s="367"/>
      <c r="AA1458" s="367"/>
      <c r="AB1458" s="367"/>
      <c r="AC1458" s="367" t="e">
        <f>VLOOKUP(Y1458,CONTROLES!$A$6:$Y$78,2,FALSE)</f>
        <v>#N/A</v>
      </c>
      <c r="AD1458" s="367"/>
      <c r="AE1458" s="367"/>
      <c r="AF1458" s="367"/>
      <c r="AG1458" s="367"/>
      <c r="AH1458" s="367"/>
      <c r="AI1458" s="367"/>
      <c r="AJ1458" s="367"/>
      <c r="AK1458" s="367"/>
      <c r="AL1458" s="367"/>
      <c r="AM1458" s="367"/>
      <c r="AN1458" s="367"/>
      <c r="AO1458" s="368" t="str">
        <f>IFERROR(VLOOKUP(Y1458,CONTROLES!$A$6:$Y$25,24,FALSE),"")</f>
        <v/>
      </c>
      <c r="AP1458" s="368" t="str">
        <f>IFERROR(VLOOKUP(Z1458,CONTROLES!$A$6:$Y$25,24,FALSE),"")</f>
        <v/>
      </c>
      <c r="AQ1458" s="368" t="str">
        <f>IFERROR(VLOOKUP(AA1458,CONTROLES!$A$6:$Y$25,24,FALSE),"")</f>
        <v/>
      </c>
      <c r="AR1458" s="368" t="str">
        <f>IFERROR(VLOOKUP(AB1458,CONTROLES!$A$6:$Y$25,24,FALSE),"")</f>
        <v/>
      </c>
      <c r="AS1458" s="367" t="str">
        <f>IFERROR(VLOOKUP(Y1458,CONTROLES!$A$6:$Y$25,5,FALSE),"")</f>
        <v/>
      </c>
      <c r="AT1458" s="367" t="str">
        <f>IFERROR(VLOOKUP(Z1458,CONTROLES!$A$6:$Y$25,5,FALSE),"")</f>
        <v/>
      </c>
      <c r="AU1458" s="367" t="str">
        <f>IFERROR(VLOOKUP(AA1458,CONTROLES!$A$6:$Y$25,5,FALSE),"")</f>
        <v/>
      </c>
      <c r="AV1458" s="367" t="str">
        <f>IFERROR(VLOOKUP(AB1458,CONTROLES!$A$6:$Y$25,5,FALSE),"")</f>
        <v/>
      </c>
      <c r="AW1458" s="369">
        <f t="shared" si="381"/>
        <v>0</v>
      </c>
      <c r="AX1458" s="369">
        <f t="shared" si="382"/>
        <v>0</v>
      </c>
      <c r="AY1458" s="610"/>
      <c r="AZ1458" s="611"/>
      <c r="BA1458" s="612"/>
      <c r="BB1458" s="613"/>
      <c r="BC1458" s="611"/>
      <c r="BD1458" s="621"/>
      <c r="BE1458" s="608"/>
      <c r="BF1458" s="625"/>
      <c r="BG1458" s="626"/>
      <c r="BH1458" s="626"/>
      <c r="BI1458" s="624"/>
      <c r="BJ1458" s="470"/>
      <c r="BK1458" s="470"/>
      <c r="BL1458" s="49"/>
    </row>
    <row r="1459" spans="1:64" ht="14.25" customHeight="1" x14ac:dyDescent="0.25">
      <c r="A1459" s="558"/>
      <c r="B1459" s="559"/>
      <c r="C1459" s="556"/>
      <c r="D1459" s="557"/>
      <c r="E1459" s="470"/>
      <c r="F1459" s="547"/>
      <c r="G1459" s="547"/>
      <c r="H1459" s="547"/>
      <c r="I1459" s="470"/>
      <c r="J1459" s="364">
        <v>2</v>
      </c>
      <c r="K1459" s="365" t="s">
        <v>1667</v>
      </c>
      <c r="L1459" s="556"/>
      <c r="M1459" s="470"/>
      <c r="N1459" s="594"/>
      <c r="O1459" s="560"/>
      <c r="P1459" s="470"/>
      <c r="Q1459" s="560"/>
      <c r="R1459" s="470"/>
      <c r="S1459" s="366"/>
      <c r="T1459" s="366">
        <f>IFERROR(VLOOKUP($S1459,TABLAS!$A$10:$B$14,2,FALSE),0)</f>
        <v>0</v>
      </c>
      <c r="U1459" s="560"/>
      <c r="V1459" s="615"/>
      <c r="W1459" s="615"/>
      <c r="X1459" s="608"/>
      <c r="Y1459" s="367">
        <v>135</v>
      </c>
      <c r="Z1459" s="367"/>
      <c r="AA1459" s="367"/>
      <c r="AB1459" s="367"/>
      <c r="AC1459" s="367" t="e">
        <f>VLOOKUP(Y1459,CONTROLES!$A$6:$Y$78,2,FALSE)</f>
        <v>#N/A</v>
      </c>
      <c r="AD1459" s="367"/>
      <c r="AE1459" s="367"/>
      <c r="AF1459" s="367"/>
      <c r="AG1459" s="367"/>
      <c r="AH1459" s="367"/>
      <c r="AI1459" s="367"/>
      <c r="AJ1459" s="367"/>
      <c r="AK1459" s="367"/>
      <c r="AL1459" s="367"/>
      <c r="AM1459" s="367"/>
      <c r="AN1459" s="367"/>
      <c r="AO1459" s="368" t="str">
        <f>IFERROR(VLOOKUP(Y1459,CONTROLES!$A$6:$Y$25,24,FALSE),"")</f>
        <v/>
      </c>
      <c r="AP1459" s="368" t="str">
        <f>IFERROR(VLOOKUP(Z1459,CONTROLES!$A$6:$Y$25,24,FALSE),"")</f>
        <v/>
      </c>
      <c r="AQ1459" s="368" t="str">
        <f>IFERROR(VLOOKUP(AA1459,CONTROLES!$A$6:$Y$25,24,FALSE),"")</f>
        <v/>
      </c>
      <c r="AR1459" s="368" t="str">
        <f>IFERROR(VLOOKUP(AB1459,CONTROLES!$A$6:$Y$25,24,FALSE),"")</f>
        <v/>
      </c>
      <c r="AS1459" s="367" t="str">
        <f>IFERROR(VLOOKUP(Y1459,CONTROLES!$A$6:$Y$25,5,FALSE),"")</f>
        <v/>
      </c>
      <c r="AT1459" s="367" t="str">
        <f>IFERROR(VLOOKUP(Z1459,CONTROLES!$A$6:$Y$25,5,FALSE),"")</f>
        <v/>
      </c>
      <c r="AU1459" s="367" t="str">
        <f>IFERROR(VLOOKUP(AA1459,CONTROLES!$A$6:$Y$25,5,FALSE),"")</f>
        <v/>
      </c>
      <c r="AV1459" s="367" t="str">
        <f>IFERROR(VLOOKUP(AB1459,CONTROLES!$A$6:$Y$25,5,FALSE),"")</f>
        <v/>
      </c>
      <c r="AW1459" s="369">
        <f t="shared" si="381"/>
        <v>0</v>
      </c>
      <c r="AX1459" s="369">
        <f t="shared" si="382"/>
        <v>0</v>
      </c>
      <c r="AY1459" s="610"/>
      <c r="AZ1459" s="611"/>
      <c r="BA1459" s="612"/>
      <c r="BB1459" s="613"/>
      <c r="BC1459" s="611"/>
      <c r="BD1459" s="621"/>
      <c r="BE1459" s="608"/>
      <c r="BF1459" s="625"/>
      <c r="BG1459" s="626"/>
      <c r="BH1459" s="626"/>
      <c r="BI1459" s="624"/>
      <c r="BJ1459" s="470"/>
      <c r="BK1459" s="470"/>
      <c r="BL1459" s="49"/>
    </row>
    <row r="1460" spans="1:64" ht="14.25" customHeight="1" x14ac:dyDescent="0.25">
      <c r="A1460" s="558"/>
      <c r="B1460" s="559"/>
      <c r="C1460" s="556"/>
      <c r="D1460" s="557"/>
      <c r="E1460" s="470"/>
      <c r="F1460" s="547"/>
      <c r="G1460" s="547"/>
      <c r="H1460" s="547"/>
      <c r="I1460" s="470"/>
      <c r="J1460" s="364"/>
      <c r="K1460" s="365"/>
      <c r="L1460" s="556"/>
      <c r="M1460" s="470"/>
      <c r="N1460" s="594"/>
      <c r="O1460" s="560"/>
      <c r="P1460" s="470"/>
      <c r="Q1460" s="560"/>
      <c r="R1460" s="470"/>
      <c r="S1460" s="366"/>
      <c r="T1460" s="366">
        <f>IFERROR(VLOOKUP($S1460,TABLAS!$A$10:$B$14,2,FALSE),0)</f>
        <v>0</v>
      </c>
      <c r="U1460" s="560"/>
      <c r="V1460" s="615"/>
      <c r="W1460" s="615"/>
      <c r="X1460" s="608"/>
      <c r="Y1460" s="367"/>
      <c r="Z1460" s="367"/>
      <c r="AA1460" s="367"/>
      <c r="AB1460" s="367"/>
      <c r="AC1460" s="367" t="e">
        <f>VLOOKUP(Y1460,CONTROLES!$A$6:$Y$78,2,FALSE)</f>
        <v>#N/A</v>
      </c>
      <c r="AD1460" s="367"/>
      <c r="AE1460" s="367"/>
      <c r="AF1460" s="367"/>
      <c r="AG1460" s="367"/>
      <c r="AH1460" s="367"/>
      <c r="AI1460" s="367"/>
      <c r="AJ1460" s="367"/>
      <c r="AK1460" s="367"/>
      <c r="AL1460" s="367"/>
      <c r="AM1460" s="367"/>
      <c r="AN1460" s="367"/>
      <c r="AO1460" s="368" t="str">
        <f>IFERROR(VLOOKUP(Y1460,CONTROLES!$A$6:$Y$25,24,FALSE),"")</f>
        <v/>
      </c>
      <c r="AP1460" s="368" t="str">
        <f>IFERROR(VLOOKUP(Z1460,CONTROLES!$A$6:$Y$25,24,FALSE),"")</f>
        <v/>
      </c>
      <c r="AQ1460" s="368" t="str">
        <f>IFERROR(VLOOKUP(AA1460,CONTROLES!$A$6:$Y$25,24,FALSE),"")</f>
        <v/>
      </c>
      <c r="AR1460" s="368" t="str">
        <f>IFERROR(VLOOKUP(AB1460,CONTROLES!$A$6:$Y$25,24,FALSE),"")</f>
        <v/>
      </c>
      <c r="AS1460" s="367" t="str">
        <f>IFERROR(VLOOKUP(Y1460,CONTROLES!$A$6:$Y$25,5,FALSE),"")</f>
        <v/>
      </c>
      <c r="AT1460" s="367" t="str">
        <f>IFERROR(VLOOKUP(Z1460,CONTROLES!$A$6:$Y$25,5,FALSE),"")</f>
        <v/>
      </c>
      <c r="AU1460" s="367" t="str">
        <f>IFERROR(VLOOKUP(AA1460,CONTROLES!$A$6:$Y$25,5,FALSE),"")</f>
        <v/>
      </c>
      <c r="AV1460" s="367" t="str">
        <f>IFERROR(VLOOKUP(AB1460,CONTROLES!$A$6:$Y$25,5,FALSE),"")</f>
        <v/>
      </c>
      <c r="AW1460" s="369">
        <f t="shared" si="381"/>
        <v>0</v>
      </c>
      <c r="AX1460" s="369">
        <f t="shared" si="382"/>
        <v>0</v>
      </c>
      <c r="AY1460" s="610"/>
      <c r="AZ1460" s="611"/>
      <c r="BA1460" s="612"/>
      <c r="BB1460" s="613"/>
      <c r="BC1460" s="611"/>
      <c r="BD1460" s="621"/>
      <c r="BE1460" s="608"/>
      <c r="BF1460" s="625"/>
      <c r="BG1460" s="626"/>
      <c r="BH1460" s="626"/>
      <c r="BI1460" s="624"/>
      <c r="BJ1460" s="470"/>
      <c r="BK1460" s="470"/>
      <c r="BL1460" s="49"/>
    </row>
    <row r="1461" spans="1:64" ht="14.25" customHeight="1" x14ac:dyDescent="0.25">
      <c r="A1461" s="558"/>
      <c r="B1461" s="559"/>
      <c r="C1461" s="556"/>
      <c r="D1461" s="557"/>
      <c r="E1461" s="470"/>
      <c r="F1461" s="547"/>
      <c r="G1461" s="547"/>
      <c r="H1461" s="547"/>
      <c r="I1461" s="470"/>
      <c r="J1461" s="364"/>
      <c r="K1461" s="365"/>
      <c r="L1461" s="556"/>
      <c r="M1461" s="470"/>
      <c r="N1461" s="594"/>
      <c r="O1461" s="560"/>
      <c r="P1461" s="470"/>
      <c r="Q1461" s="560"/>
      <c r="R1461" s="470"/>
      <c r="S1461" s="366"/>
      <c r="T1461" s="366">
        <f>IFERROR(VLOOKUP($S1461,TABLAS!$A$10:$B$14,2,FALSE),0)</f>
        <v>0</v>
      </c>
      <c r="U1461" s="560"/>
      <c r="V1461" s="615"/>
      <c r="W1461" s="615"/>
      <c r="X1461" s="608"/>
      <c r="Y1461" s="367"/>
      <c r="Z1461" s="367"/>
      <c r="AA1461" s="367"/>
      <c r="AB1461" s="367"/>
      <c r="AC1461" s="367" t="e">
        <f>VLOOKUP(Y1461,CONTROLES!$A$6:$Y$78,2,FALSE)</f>
        <v>#N/A</v>
      </c>
      <c r="AD1461" s="367"/>
      <c r="AE1461" s="367"/>
      <c r="AF1461" s="367"/>
      <c r="AG1461" s="367"/>
      <c r="AH1461" s="367"/>
      <c r="AI1461" s="367"/>
      <c r="AJ1461" s="367"/>
      <c r="AK1461" s="367"/>
      <c r="AL1461" s="367"/>
      <c r="AM1461" s="367"/>
      <c r="AN1461" s="367"/>
      <c r="AO1461" s="368" t="str">
        <f>IFERROR(VLOOKUP(Y1461,CONTROLES!$A$6:$Y$25,24,FALSE),"")</f>
        <v/>
      </c>
      <c r="AP1461" s="368" t="str">
        <f>IFERROR(VLOOKUP(Z1461,CONTROLES!$A$6:$Y$25,24,FALSE),"")</f>
        <v/>
      </c>
      <c r="AQ1461" s="368" t="str">
        <f>IFERROR(VLOOKUP(AA1461,CONTROLES!$A$6:$Y$25,24,FALSE),"")</f>
        <v/>
      </c>
      <c r="AR1461" s="368" t="str">
        <f>IFERROR(VLOOKUP(AB1461,CONTROLES!$A$6:$Y$25,24,FALSE),"")</f>
        <v/>
      </c>
      <c r="AS1461" s="367" t="str">
        <f>IFERROR(VLOOKUP(Y1461,CONTROLES!$A$6:$Y$25,5,FALSE),"")</f>
        <v/>
      </c>
      <c r="AT1461" s="367" t="str">
        <f>IFERROR(VLOOKUP(Z1461,CONTROLES!$A$6:$Y$25,5,FALSE),"")</f>
        <v/>
      </c>
      <c r="AU1461" s="367" t="str">
        <f>IFERROR(VLOOKUP(AA1461,CONTROLES!$A$6:$Y$25,5,FALSE),"")</f>
        <v/>
      </c>
      <c r="AV1461" s="367" t="str">
        <f>IFERROR(VLOOKUP(AB1461,CONTROLES!$A$6:$Y$25,5,FALSE),"")</f>
        <v/>
      </c>
      <c r="AW1461" s="369">
        <f t="shared" si="381"/>
        <v>0</v>
      </c>
      <c r="AX1461" s="369">
        <f t="shared" si="382"/>
        <v>0</v>
      </c>
      <c r="AY1461" s="610"/>
      <c r="AZ1461" s="611"/>
      <c r="BA1461" s="612"/>
      <c r="BB1461" s="613"/>
      <c r="BC1461" s="611"/>
      <c r="BD1461" s="621"/>
      <c r="BE1461" s="608"/>
      <c r="BF1461" s="625"/>
      <c r="BG1461" s="626"/>
      <c r="BH1461" s="626"/>
      <c r="BI1461" s="624"/>
      <c r="BJ1461" s="470"/>
      <c r="BK1461" s="470"/>
      <c r="BL1461" s="49"/>
    </row>
    <row r="1462" spans="1:64" ht="14.25" customHeight="1" x14ac:dyDescent="0.25">
      <c r="A1462" s="558"/>
      <c r="B1462" s="559"/>
      <c r="C1462" s="556"/>
      <c r="D1462" s="557"/>
      <c r="E1462" s="470"/>
      <c r="F1462" s="547"/>
      <c r="G1462" s="547"/>
      <c r="H1462" s="547"/>
      <c r="I1462" s="470"/>
      <c r="J1462" s="364"/>
      <c r="K1462" s="365"/>
      <c r="L1462" s="556"/>
      <c r="M1462" s="470"/>
      <c r="N1462" s="594"/>
      <c r="O1462" s="560"/>
      <c r="P1462" s="470"/>
      <c r="Q1462" s="560"/>
      <c r="R1462" s="470"/>
      <c r="S1462" s="366"/>
      <c r="T1462" s="366">
        <f>IFERROR(VLOOKUP($S1462,TABLAS!$A$10:$B$14,2,FALSE),0)</f>
        <v>0</v>
      </c>
      <c r="U1462" s="560"/>
      <c r="V1462" s="615"/>
      <c r="W1462" s="615"/>
      <c r="X1462" s="608"/>
      <c r="Y1462" s="367"/>
      <c r="Z1462" s="367"/>
      <c r="AA1462" s="367"/>
      <c r="AB1462" s="367"/>
      <c r="AC1462" s="367" t="e">
        <f>VLOOKUP(Y1462,CONTROLES!$A$6:$Y$78,2,FALSE)</f>
        <v>#N/A</v>
      </c>
      <c r="AD1462" s="367"/>
      <c r="AE1462" s="367"/>
      <c r="AF1462" s="367"/>
      <c r="AG1462" s="367"/>
      <c r="AH1462" s="367"/>
      <c r="AI1462" s="367"/>
      <c r="AJ1462" s="367"/>
      <c r="AK1462" s="367"/>
      <c r="AL1462" s="367"/>
      <c r="AM1462" s="367"/>
      <c r="AN1462" s="367"/>
      <c r="AO1462" s="368" t="str">
        <f>IFERROR(VLOOKUP(Y1462,CONTROLES!$A$6:$Y$25,24,FALSE),"")</f>
        <v/>
      </c>
      <c r="AP1462" s="368" t="str">
        <f>IFERROR(VLOOKUP(Z1462,CONTROLES!$A$6:$Y$25,24,FALSE),"")</f>
        <v/>
      </c>
      <c r="AQ1462" s="368" t="str">
        <f>IFERROR(VLOOKUP(AA1462,CONTROLES!$A$6:$Y$25,24,FALSE),"")</f>
        <v/>
      </c>
      <c r="AR1462" s="368" t="str">
        <f>IFERROR(VLOOKUP(AB1462,CONTROLES!$A$6:$Y$25,24,FALSE),"")</f>
        <v/>
      </c>
      <c r="AS1462" s="367" t="str">
        <f>IFERROR(VLOOKUP(Y1462,CONTROLES!$A$6:$Y$25,5,FALSE),"")</f>
        <v/>
      </c>
      <c r="AT1462" s="367" t="str">
        <f>IFERROR(VLOOKUP(Z1462,CONTROLES!$A$6:$Y$25,5,FALSE),"")</f>
        <v/>
      </c>
      <c r="AU1462" s="367" t="str">
        <f>IFERROR(VLOOKUP(AA1462,CONTROLES!$A$6:$Y$25,5,FALSE),"")</f>
        <v/>
      </c>
      <c r="AV1462" s="367" t="str">
        <f>IFERROR(VLOOKUP(AB1462,CONTROLES!$A$6:$Y$25,5,FALSE),"")</f>
        <v/>
      </c>
      <c r="AW1462" s="369">
        <f t="shared" si="381"/>
        <v>0</v>
      </c>
      <c r="AX1462" s="369">
        <f t="shared" si="382"/>
        <v>0</v>
      </c>
      <c r="AY1462" s="610"/>
      <c r="AZ1462" s="611"/>
      <c r="BA1462" s="612"/>
      <c r="BB1462" s="613"/>
      <c r="BC1462" s="611"/>
      <c r="BD1462" s="621"/>
      <c r="BE1462" s="608"/>
      <c r="BF1462" s="625"/>
      <c r="BG1462" s="626"/>
      <c r="BH1462" s="626"/>
      <c r="BI1462" s="624"/>
      <c r="BJ1462" s="470"/>
      <c r="BK1462" s="470"/>
      <c r="BL1462" s="49"/>
    </row>
    <row r="1463" spans="1:64" ht="14.25" customHeight="1" x14ac:dyDescent="0.25">
      <c r="A1463" s="558"/>
      <c r="B1463" s="559"/>
      <c r="C1463" s="556"/>
      <c r="D1463" s="557"/>
      <c r="E1463" s="470"/>
      <c r="F1463" s="547"/>
      <c r="G1463" s="547"/>
      <c r="H1463" s="547"/>
      <c r="I1463" s="470"/>
      <c r="J1463" s="364"/>
      <c r="K1463" s="365"/>
      <c r="L1463" s="556"/>
      <c r="M1463" s="470"/>
      <c r="N1463" s="594"/>
      <c r="O1463" s="560"/>
      <c r="P1463" s="470"/>
      <c r="Q1463" s="560"/>
      <c r="R1463" s="470"/>
      <c r="S1463" s="366"/>
      <c r="T1463" s="366">
        <f>IFERROR(VLOOKUP($S1463,TABLAS!$A$10:$B$14,2,FALSE),0)</f>
        <v>0</v>
      </c>
      <c r="U1463" s="560"/>
      <c r="V1463" s="615"/>
      <c r="W1463" s="615"/>
      <c r="X1463" s="608"/>
      <c r="Y1463" s="367"/>
      <c r="Z1463" s="367"/>
      <c r="AA1463" s="367"/>
      <c r="AB1463" s="367"/>
      <c r="AC1463" s="367" t="e">
        <f>VLOOKUP(Y1463,CONTROLES!$A$6:$Y$78,2,FALSE)</f>
        <v>#N/A</v>
      </c>
      <c r="AD1463" s="367"/>
      <c r="AE1463" s="367"/>
      <c r="AF1463" s="367"/>
      <c r="AG1463" s="367"/>
      <c r="AH1463" s="367"/>
      <c r="AI1463" s="367"/>
      <c r="AJ1463" s="367"/>
      <c r="AK1463" s="367"/>
      <c r="AL1463" s="367"/>
      <c r="AM1463" s="367"/>
      <c r="AN1463" s="367"/>
      <c r="AO1463" s="368" t="str">
        <f>IFERROR(VLOOKUP(Y1463,CONTROLES!$A$6:$Y$25,24,FALSE),"")</f>
        <v/>
      </c>
      <c r="AP1463" s="368" t="str">
        <f>IFERROR(VLOOKUP(Z1463,CONTROLES!$A$6:$Y$25,24,FALSE),"")</f>
        <v/>
      </c>
      <c r="AQ1463" s="368" t="str">
        <f>IFERROR(VLOOKUP(AA1463,CONTROLES!$A$6:$Y$25,24,FALSE),"")</f>
        <v/>
      </c>
      <c r="AR1463" s="368" t="str">
        <f>IFERROR(VLOOKUP(AB1463,CONTROLES!$A$6:$Y$25,24,FALSE),"")</f>
        <v/>
      </c>
      <c r="AS1463" s="367" t="str">
        <f>IFERROR(VLOOKUP(Y1463,CONTROLES!$A$6:$Y$25,5,FALSE),"")</f>
        <v/>
      </c>
      <c r="AT1463" s="367" t="str">
        <f>IFERROR(VLOOKUP(Z1463,CONTROLES!$A$6:$Y$25,5,FALSE),"")</f>
        <v/>
      </c>
      <c r="AU1463" s="367" t="str">
        <f>IFERROR(VLOOKUP(AA1463,CONTROLES!$A$6:$Y$25,5,FALSE),"")</f>
        <v/>
      </c>
      <c r="AV1463" s="367" t="str">
        <f>IFERROR(VLOOKUP(AB1463,CONTROLES!$A$6:$Y$25,5,FALSE),"")</f>
        <v/>
      </c>
      <c r="AW1463" s="369">
        <f t="shared" si="381"/>
        <v>0</v>
      </c>
      <c r="AX1463" s="369">
        <f t="shared" si="382"/>
        <v>0</v>
      </c>
      <c r="AY1463" s="610"/>
      <c r="AZ1463" s="611"/>
      <c r="BA1463" s="612"/>
      <c r="BB1463" s="613"/>
      <c r="BC1463" s="611"/>
      <c r="BD1463" s="621"/>
      <c r="BE1463" s="608"/>
      <c r="BF1463" s="625"/>
      <c r="BG1463" s="626"/>
      <c r="BH1463" s="626"/>
      <c r="BI1463" s="624"/>
      <c r="BJ1463" s="470"/>
      <c r="BK1463" s="470"/>
      <c r="BL1463" s="49"/>
    </row>
    <row r="1464" spans="1:64" ht="14.25" customHeight="1" x14ac:dyDescent="0.25">
      <c r="A1464" s="558"/>
      <c r="B1464" s="559"/>
      <c r="C1464" s="556"/>
      <c r="D1464" s="557"/>
      <c r="E1464" s="470"/>
      <c r="F1464" s="547"/>
      <c r="G1464" s="547"/>
      <c r="H1464" s="547"/>
      <c r="I1464" s="470"/>
      <c r="J1464" s="364"/>
      <c r="K1464" s="365"/>
      <c r="L1464" s="556"/>
      <c r="M1464" s="470"/>
      <c r="N1464" s="594"/>
      <c r="O1464" s="560"/>
      <c r="P1464" s="470"/>
      <c r="Q1464" s="560"/>
      <c r="R1464" s="470"/>
      <c r="S1464" s="366"/>
      <c r="T1464" s="366">
        <f>IFERROR(VLOOKUP($S1464,TABLAS!$A$10:$B$14,2,FALSE),0)</f>
        <v>0</v>
      </c>
      <c r="U1464" s="560"/>
      <c r="V1464" s="615"/>
      <c r="W1464" s="615"/>
      <c r="X1464" s="608"/>
      <c r="Y1464" s="367"/>
      <c r="Z1464" s="367"/>
      <c r="AA1464" s="367"/>
      <c r="AB1464" s="367"/>
      <c r="AC1464" s="367" t="e">
        <f>VLOOKUP(Y1464,CONTROLES!$A$6:$Y$78,2,FALSE)</f>
        <v>#N/A</v>
      </c>
      <c r="AD1464" s="367"/>
      <c r="AE1464" s="367"/>
      <c r="AF1464" s="367"/>
      <c r="AG1464" s="367"/>
      <c r="AH1464" s="367"/>
      <c r="AI1464" s="367"/>
      <c r="AJ1464" s="367"/>
      <c r="AK1464" s="367"/>
      <c r="AL1464" s="367"/>
      <c r="AM1464" s="367"/>
      <c r="AN1464" s="367"/>
      <c r="AO1464" s="368" t="str">
        <f>IFERROR(VLOOKUP(Y1464,CONTROLES!$A$6:$Y$25,24,FALSE),"")</f>
        <v/>
      </c>
      <c r="AP1464" s="368" t="str">
        <f>IFERROR(VLOOKUP(Z1464,CONTROLES!$A$6:$Y$25,24,FALSE),"")</f>
        <v/>
      </c>
      <c r="AQ1464" s="368" t="str">
        <f>IFERROR(VLOOKUP(AA1464,CONTROLES!$A$6:$Y$25,24,FALSE),"")</f>
        <v/>
      </c>
      <c r="AR1464" s="368" t="str">
        <f>IFERROR(VLOOKUP(AB1464,CONTROLES!$A$6:$Y$25,24,FALSE),"")</f>
        <v/>
      </c>
      <c r="AS1464" s="367" t="str">
        <f>IFERROR(VLOOKUP(Y1464,CONTROLES!$A$6:$Y$25,5,FALSE),"")</f>
        <v/>
      </c>
      <c r="AT1464" s="367" t="str">
        <f>IFERROR(VLOOKUP(Z1464,CONTROLES!$A$6:$Y$25,5,FALSE),"")</f>
        <v/>
      </c>
      <c r="AU1464" s="367" t="str">
        <f>IFERROR(VLOOKUP(AA1464,CONTROLES!$A$6:$Y$25,5,FALSE),"")</f>
        <v/>
      </c>
      <c r="AV1464" s="367" t="str">
        <f>IFERROR(VLOOKUP(AB1464,CONTROLES!$A$6:$Y$25,5,FALSE),"")</f>
        <v/>
      </c>
      <c r="AW1464" s="369">
        <f t="shared" si="381"/>
        <v>0</v>
      </c>
      <c r="AX1464" s="369">
        <f t="shared" si="382"/>
        <v>0</v>
      </c>
      <c r="AY1464" s="610"/>
      <c r="AZ1464" s="611"/>
      <c r="BA1464" s="612"/>
      <c r="BB1464" s="613"/>
      <c r="BC1464" s="611"/>
      <c r="BD1464" s="621"/>
      <c r="BE1464" s="608"/>
      <c r="BF1464" s="625"/>
      <c r="BG1464" s="626"/>
      <c r="BH1464" s="626"/>
      <c r="BI1464" s="624"/>
      <c r="BJ1464" s="470"/>
      <c r="BK1464" s="470"/>
      <c r="BL1464" s="49"/>
    </row>
    <row r="1465" spans="1:64" ht="27.75" customHeight="1" x14ac:dyDescent="0.25">
      <c r="A1465" s="558">
        <f>A1458+1</f>
        <v>208</v>
      </c>
      <c r="B1465" s="559" t="s">
        <v>1668</v>
      </c>
      <c r="C1465" s="556" t="s">
        <v>1309</v>
      </c>
      <c r="D1465" s="557" t="s">
        <v>1669</v>
      </c>
      <c r="E1465" s="470" t="s">
        <v>1670</v>
      </c>
      <c r="F1465" s="547" t="s">
        <v>132</v>
      </c>
      <c r="G1465" s="547" t="s">
        <v>133</v>
      </c>
      <c r="H1465" s="547" t="s">
        <v>134</v>
      </c>
      <c r="I1465" s="470" t="s">
        <v>1671</v>
      </c>
      <c r="J1465" s="364">
        <v>1</v>
      </c>
      <c r="K1465" s="365" t="s">
        <v>1672</v>
      </c>
      <c r="L1465" s="556" t="s">
        <v>1673</v>
      </c>
      <c r="M1465" s="470" t="s">
        <v>218</v>
      </c>
      <c r="N1465" s="594" t="s">
        <v>219</v>
      </c>
      <c r="O1465" s="560" t="s">
        <v>220</v>
      </c>
      <c r="P1465" s="470" t="s">
        <v>1619</v>
      </c>
      <c r="Q1465" s="560" t="s">
        <v>1620</v>
      </c>
      <c r="R1465" s="470" t="s">
        <v>297</v>
      </c>
      <c r="S1465" s="366" t="s">
        <v>169</v>
      </c>
      <c r="T1465" s="366">
        <f>IFERROR(VLOOKUP($S1465,TABLAS!$A$10:$B$14,2,FALSE),0)</f>
        <v>4</v>
      </c>
      <c r="U1465" s="560" t="s">
        <v>180</v>
      </c>
      <c r="V1465" s="615">
        <f>IFERROR(VLOOKUP(U1465,TABLAS!$A$2:$B$6,2,FALSE),0)</f>
        <v>4</v>
      </c>
      <c r="W1465" s="615" t="str">
        <f t="shared" ref="W1465" si="387">MAX(T1465:T1471)&amp;V1465</f>
        <v>44</v>
      </c>
      <c r="X1465" s="608" t="str">
        <f t="shared" ref="X1465" si="388">IF(OR(W1465="11",W1465="12",W1465="21",W1465="22",W1465="31"),"BAJO",IF(OR(W1465="13",W1465="23",W1465="32",W1465="41"),"LEVE",IF(OR(W1465="14",W1465="15",W1465="24",W1465="33",W1465="43",W1465="42",W1465="52",W1465="51"),"MODERADO",IF(OR(W1465="25",W1465="34",W1465="35",W1465="44",W1465="45",W1465="53",W1465="54",W1465="55"),"IMPORTANTE"))))</f>
        <v>IMPORTANTE</v>
      </c>
      <c r="Y1465" s="367">
        <v>148</v>
      </c>
      <c r="Z1465" s="367"/>
      <c r="AA1465" s="367"/>
      <c r="AB1465" s="367"/>
      <c r="AC1465" s="367" t="e">
        <f>VLOOKUP(Y1465,CONTROLES!$A$6:$Y$78,2,FALSE)</f>
        <v>#N/A</v>
      </c>
      <c r="AD1465" s="367"/>
      <c r="AE1465" s="367"/>
      <c r="AF1465" s="367"/>
      <c r="AG1465" s="367"/>
      <c r="AH1465" s="367"/>
      <c r="AI1465" s="367"/>
      <c r="AJ1465" s="367"/>
      <c r="AK1465" s="367"/>
      <c r="AL1465" s="367"/>
      <c r="AM1465" s="367"/>
      <c r="AN1465" s="367"/>
      <c r="AO1465" s="368" t="str">
        <f>IFERROR(VLOOKUP(Y1465,CONTROLES!$A$6:$Y$25,24,FALSE),"")</f>
        <v/>
      </c>
      <c r="AP1465" s="368" t="str">
        <f>IFERROR(VLOOKUP(Z1465,CONTROLES!$A$6:$Y$25,24,FALSE),"")</f>
        <v/>
      </c>
      <c r="AQ1465" s="368" t="str">
        <f>IFERROR(VLOOKUP(AA1465,CONTROLES!$A$6:$Y$25,24,FALSE),"")</f>
        <v/>
      </c>
      <c r="AR1465" s="368" t="str">
        <f>IFERROR(VLOOKUP(AB1465,CONTROLES!$A$6:$Y$25,24,FALSE),"")</f>
        <v/>
      </c>
      <c r="AS1465" s="367" t="str">
        <f>IFERROR(VLOOKUP(Y1465,CONTROLES!$A$6:$Y$25,5,FALSE),"")</f>
        <v/>
      </c>
      <c r="AT1465" s="367" t="str">
        <f>IFERROR(VLOOKUP(Z1465,CONTROLES!$A$6:$Y$25,5,FALSE),"")</f>
        <v/>
      </c>
      <c r="AU1465" s="367" t="str">
        <f>IFERROR(VLOOKUP(AA1465,CONTROLES!$A$6:$Y$25,5,FALSE),"")</f>
        <v/>
      </c>
      <c r="AV1465" s="367" t="str">
        <f>IFERROR(VLOOKUP(AB1465,CONTROLES!$A$6:$Y$25,5,FALSE),"")</f>
        <v/>
      </c>
      <c r="AW1465" s="369">
        <f t="shared" si="381"/>
        <v>0</v>
      </c>
      <c r="AX1465" s="369">
        <f t="shared" si="382"/>
        <v>0</v>
      </c>
      <c r="AY1465" s="610"/>
      <c r="AZ1465" s="611"/>
      <c r="BA1465" s="612"/>
      <c r="BB1465" s="613"/>
      <c r="BC1465" s="611"/>
      <c r="BD1465" s="621"/>
      <c r="BE1465" s="608"/>
      <c r="BF1465" s="625"/>
      <c r="BG1465" s="626"/>
      <c r="BH1465" s="626"/>
      <c r="BI1465" s="624"/>
      <c r="BJ1465" s="470"/>
      <c r="BK1465" s="470"/>
      <c r="BL1465" s="49"/>
    </row>
    <row r="1466" spans="1:64" ht="14.25" customHeight="1" x14ac:dyDescent="0.25">
      <c r="A1466" s="558"/>
      <c r="B1466" s="559"/>
      <c r="C1466" s="556"/>
      <c r="D1466" s="557"/>
      <c r="E1466" s="470"/>
      <c r="F1466" s="547"/>
      <c r="G1466" s="547"/>
      <c r="H1466" s="547"/>
      <c r="I1466" s="470"/>
      <c r="J1466" s="364">
        <v>2</v>
      </c>
      <c r="K1466" s="365" t="s">
        <v>1674</v>
      </c>
      <c r="L1466" s="556"/>
      <c r="M1466" s="470"/>
      <c r="N1466" s="594"/>
      <c r="O1466" s="560"/>
      <c r="P1466" s="470"/>
      <c r="Q1466" s="560"/>
      <c r="R1466" s="470"/>
      <c r="S1466" s="366" t="s">
        <v>146</v>
      </c>
      <c r="T1466" s="366">
        <f>IFERROR(VLOOKUP($S1466,TABLAS!$A$10:$B$14,2,FALSE),0)</f>
        <v>3</v>
      </c>
      <c r="U1466" s="560"/>
      <c r="V1466" s="615"/>
      <c r="W1466" s="615"/>
      <c r="X1466" s="608"/>
      <c r="Y1466" s="367">
        <v>134</v>
      </c>
      <c r="Z1466" s="367"/>
      <c r="AA1466" s="367"/>
      <c r="AB1466" s="367"/>
      <c r="AC1466" s="367" t="e">
        <f>VLOOKUP(Y1466,CONTROLES!$A$6:$Y$78,2,FALSE)</f>
        <v>#N/A</v>
      </c>
      <c r="AD1466" s="367"/>
      <c r="AE1466" s="367"/>
      <c r="AF1466" s="367"/>
      <c r="AG1466" s="367"/>
      <c r="AH1466" s="367"/>
      <c r="AI1466" s="367"/>
      <c r="AJ1466" s="367"/>
      <c r="AK1466" s="367"/>
      <c r="AL1466" s="367"/>
      <c r="AM1466" s="367"/>
      <c r="AN1466" s="367"/>
      <c r="AO1466" s="368" t="str">
        <f>IFERROR(VLOOKUP(Y1466,CONTROLES!$A$6:$Y$25,24,FALSE),"")</f>
        <v/>
      </c>
      <c r="AP1466" s="368" t="str">
        <f>IFERROR(VLOOKUP(Z1466,CONTROLES!$A$6:$Y$25,24,FALSE),"")</f>
        <v/>
      </c>
      <c r="AQ1466" s="368" t="str">
        <f>IFERROR(VLOOKUP(AA1466,CONTROLES!$A$6:$Y$25,24,FALSE),"")</f>
        <v/>
      </c>
      <c r="AR1466" s="368" t="str">
        <f>IFERROR(VLOOKUP(AB1466,CONTROLES!$A$6:$Y$25,24,FALSE),"")</f>
        <v/>
      </c>
      <c r="AS1466" s="367" t="str">
        <f>IFERROR(VLOOKUP(Y1466,CONTROLES!$A$6:$Y$25,5,FALSE),"")</f>
        <v/>
      </c>
      <c r="AT1466" s="367" t="str">
        <f>IFERROR(VLOOKUP(Z1466,CONTROLES!$A$6:$Y$25,5,FALSE),"")</f>
        <v/>
      </c>
      <c r="AU1466" s="367" t="str">
        <f>IFERROR(VLOOKUP(AA1466,CONTROLES!$A$6:$Y$25,5,FALSE),"")</f>
        <v/>
      </c>
      <c r="AV1466" s="367" t="str">
        <f>IFERROR(VLOOKUP(AB1466,CONTROLES!$A$6:$Y$25,5,FALSE),"")</f>
        <v/>
      </c>
      <c r="AW1466" s="369">
        <f t="shared" si="381"/>
        <v>0</v>
      </c>
      <c r="AX1466" s="369">
        <f t="shared" si="382"/>
        <v>0</v>
      </c>
      <c r="AY1466" s="610"/>
      <c r="AZ1466" s="611"/>
      <c r="BA1466" s="612"/>
      <c r="BB1466" s="613"/>
      <c r="BC1466" s="611"/>
      <c r="BD1466" s="621"/>
      <c r="BE1466" s="608"/>
      <c r="BF1466" s="625"/>
      <c r="BG1466" s="626"/>
      <c r="BH1466" s="626"/>
      <c r="BI1466" s="624"/>
      <c r="BJ1466" s="470"/>
      <c r="BK1466" s="470"/>
      <c r="BL1466" s="49"/>
    </row>
    <row r="1467" spans="1:64" ht="14.25" customHeight="1" x14ac:dyDescent="0.25">
      <c r="A1467" s="558"/>
      <c r="B1467" s="559"/>
      <c r="C1467" s="556"/>
      <c r="D1467" s="557"/>
      <c r="E1467" s="470"/>
      <c r="F1467" s="547"/>
      <c r="G1467" s="547"/>
      <c r="H1467" s="547"/>
      <c r="I1467" s="470"/>
      <c r="J1467" s="364">
        <v>3</v>
      </c>
      <c r="K1467" s="365" t="s">
        <v>1675</v>
      </c>
      <c r="L1467" s="556"/>
      <c r="M1467" s="470"/>
      <c r="N1467" s="594"/>
      <c r="O1467" s="560"/>
      <c r="P1467" s="470"/>
      <c r="Q1467" s="560"/>
      <c r="R1467" s="470"/>
      <c r="S1467" s="366" t="s">
        <v>169</v>
      </c>
      <c r="T1467" s="366">
        <f>IFERROR(VLOOKUP($S1467,TABLAS!$A$10:$B$14,2,FALSE),0)</f>
        <v>4</v>
      </c>
      <c r="U1467" s="560"/>
      <c r="V1467" s="615"/>
      <c r="W1467" s="615"/>
      <c r="X1467" s="608"/>
      <c r="Y1467" s="367">
        <v>134</v>
      </c>
      <c r="Z1467" s="367"/>
      <c r="AA1467" s="367"/>
      <c r="AB1467" s="367"/>
      <c r="AC1467" s="367" t="e">
        <f>VLOOKUP(Y1467,CONTROLES!$A$6:$Y$78,2,FALSE)</f>
        <v>#N/A</v>
      </c>
      <c r="AD1467" s="367"/>
      <c r="AE1467" s="367"/>
      <c r="AF1467" s="367"/>
      <c r="AG1467" s="367"/>
      <c r="AH1467" s="367"/>
      <c r="AI1467" s="367"/>
      <c r="AJ1467" s="367"/>
      <c r="AK1467" s="367"/>
      <c r="AL1467" s="367"/>
      <c r="AM1467" s="367"/>
      <c r="AN1467" s="367"/>
      <c r="AO1467" s="368" t="str">
        <f>IFERROR(VLOOKUP(Y1467,CONTROLES!$A$6:$Y$25,24,FALSE),"")</f>
        <v/>
      </c>
      <c r="AP1467" s="368" t="str">
        <f>IFERROR(VLOOKUP(Z1467,CONTROLES!$A$6:$Y$25,24,FALSE),"")</f>
        <v/>
      </c>
      <c r="AQ1467" s="368" t="str">
        <f>IFERROR(VLOOKUP(AA1467,CONTROLES!$A$6:$Y$25,24,FALSE),"")</f>
        <v/>
      </c>
      <c r="AR1467" s="368" t="str">
        <f>IFERROR(VLOOKUP(AB1467,CONTROLES!$A$6:$Y$25,24,FALSE),"")</f>
        <v/>
      </c>
      <c r="AS1467" s="367" t="str">
        <f>IFERROR(VLOOKUP(Y1467,CONTROLES!$A$6:$Y$25,5,FALSE),"")</f>
        <v/>
      </c>
      <c r="AT1467" s="367" t="str">
        <f>IFERROR(VLOOKUP(Z1467,CONTROLES!$A$6:$Y$25,5,FALSE),"")</f>
        <v/>
      </c>
      <c r="AU1467" s="367" t="str">
        <f>IFERROR(VLOOKUP(AA1467,CONTROLES!$A$6:$Y$25,5,FALSE),"")</f>
        <v/>
      </c>
      <c r="AV1467" s="367" t="str">
        <f>IFERROR(VLOOKUP(AB1467,CONTROLES!$A$6:$Y$25,5,FALSE),"")</f>
        <v/>
      </c>
      <c r="AW1467" s="369">
        <f t="shared" si="381"/>
        <v>0</v>
      </c>
      <c r="AX1467" s="369">
        <f t="shared" si="382"/>
        <v>0</v>
      </c>
      <c r="AY1467" s="610"/>
      <c r="AZ1467" s="611"/>
      <c r="BA1467" s="612"/>
      <c r="BB1467" s="613"/>
      <c r="BC1467" s="611"/>
      <c r="BD1467" s="621"/>
      <c r="BE1467" s="608"/>
      <c r="BF1467" s="625"/>
      <c r="BG1467" s="626"/>
      <c r="BH1467" s="626"/>
      <c r="BI1467" s="624"/>
      <c r="BJ1467" s="470"/>
      <c r="BK1467" s="470"/>
      <c r="BL1467" s="49"/>
    </row>
    <row r="1468" spans="1:64" ht="14.25" customHeight="1" x14ac:dyDescent="0.25">
      <c r="A1468" s="558"/>
      <c r="B1468" s="559"/>
      <c r="C1468" s="556"/>
      <c r="D1468" s="557"/>
      <c r="E1468" s="470"/>
      <c r="F1468" s="547"/>
      <c r="G1468" s="547"/>
      <c r="H1468" s="547"/>
      <c r="I1468" s="470"/>
      <c r="J1468" s="364"/>
      <c r="K1468" s="365"/>
      <c r="L1468" s="556"/>
      <c r="M1468" s="470"/>
      <c r="N1468" s="594"/>
      <c r="O1468" s="560"/>
      <c r="P1468" s="470"/>
      <c r="Q1468" s="560"/>
      <c r="R1468" s="470"/>
      <c r="S1468" s="366"/>
      <c r="T1468" s="366">
        <f>IFERROR(VLOOKUP($S1468,TABLAS!$A$10:$B$14,2,FALSE),0)</f>
        <v>0</v>
      </c>
      <c r="U1468" s="560"/>
      <c r="V1468" s="615"/>
      <c r="W1468" s="615"/>
      <c r="X1468" s="608"/>
      <c r="Y1468" s="367"/>
      <c r="Z1468" s="367"/>
      <c r="AA1468" s="367"/>
      <c r="AB1468" s="367"/>
      <c r="AC1468" s="367" t="e">
        <f>VLOOKUP(Y1468,CONTROLES!$A$6:$Y$78,2,FALSE)</f>
        <v>#N/A</v>
      </c>
      <c r="AD1468" s="367"/>
      <c r="AE1468" s="367"/>
      <c r="AF1468" s="367"/>
      <c r="AG1468" s="367"/>
      <c r="AH1468" s="367"/>
      <c r="AI1468" s="367"/>
      <c r="AJ1468" s="367"/>
      <c r="AK1468" s="367"/>
      <c r="AL1468" s="367"/>
      <c r="AM1468" s="367"/>
      <c r="AN1468" s="367"/>
      <c r="AO1468" s="368" t="str">
        <f>IFERROR(VLOOKUP(Y1468,CONTROLES!$A$6:$Y$25,24,FALSE),"")</f>
        <v/>
      </c>
      <c r="AP1468" s="368" t="str">
        <f>IFERROR(VLOOKUP(Z1468,CONTROLES!$A$6:$Y$25,24,FALSE),"")</f>
        <v/>
      </c>
      <c r="AQ1468" s="368" t="str">
        <f>IFERROR(VLOOKUP(AA1468,CONTROLES!$A$6:$Y$25,24,FALSE),"")</f>
        <v/>
      </c>
      <c r="AR1468" s="368" t="str">
        <f>IFERROR(VLOOKUP(AB1468,CONTROLES!$A$6:$Y$25,24,FALSE),"")</f>
        <v/>
      </c>
      <c r="AS1468" s="367" t="str">
        <f>IFERROR(VLOOKUP(Y1468,CONTROLES!$A$6:$Y$25,5,FALSE),"")</f>
        <v/>
      </c>
      <c r="AT1468" s="367" t="str">
        <f>IFERROR(VLOOKUP(Z1468,CONTROLES!$A$6:$Y$25,5,FALSE),"")</f>
        <v/>
      </c>
      <c r="AU1468" s="367" t="str">
        <f>IFERROR(VLOOKUP(AA1468,CONTROLES!$A$6:$Y$25,5,FALSE),"")</f>
        <v/>
      </c>
      <c r="AV1468" s="367" t="str">
        <f>IFERROR(VLOOKUP(AB1468,CONTROLES!$A$6:$Y$25,5,FALSE),"")</f>
        <v/>
      </c>
      <c r="AW1468" s="369">
        <f t="shared" si="381"/>
        <v>0</v>
      </c>
      <c r="AX1468" s="369">
        <f t="shared" si="382"/>
        <v>0</v>
      </c>
      <c r="AY1468" s="610"/>
      <c r="AZ1468" s="611"/>
      <c r="BA1468" s="612"/>
      <c r="BB1468" s="613"/>
      <c r="BC1468" s="611"/>
      <c r="BD1468" s="621"/>
      <c r="BE1468" s="608"/>
      <c r="BF1468" s="625"/>
      <c r="BG1468" s="626"/>
      <c r="BH1468" s="626"/>
      <c r="BI1468" s="624"/>
      <c r="BJ1468" s="470"/>
      <c r="BK1468" s="470"/>
      <c r="BL1468" s="49"/>
    </row>
    <row r="1469" spans="1:64" ht="14.25" customHeight="1" x14ac:dyDescent="0.25">
      <c r="A1469" s="558"/>
      <c r="B1469" s="559"/>
      <c r="C1469" s="556"/>
      <c r="D1469" s="557"/>
      <c r="E1469" s="470"/>
      <c r="F1469" s="547"/>
      <c r="G1469" s="547"/>
      <c r="H1469" s="547"/>
      <c r="I1469" s="470"/>
      <c r="J1469" s="364"/>
      <c r="K1469" s="365"/>
      <c r="L1469" s="556"/>
      <c r="M1469" s="470"/>
      <c r="N1469" s="594"/>
      <c r="O1469" s="560"/>
      <c r="P1469" s="470"/>
      <c r="Q1469" s="560"/>
      <c r="R1469" s="470"/>
      <c r="S1469" s="366"/>
      <c r="T1469" s="366">
        <f>IFERROR(VLOOKUP($S1469,TABLAS!$A$10:$B$14,2,FALSE),0)</f>
        <v>0</v>
      </c>
      <c r="U1469" s="560"/>
      <c r="V1469" s="615"/>
      <c r="W1469" s="615"/>
      <c r="X1469" s="608"/>
      <c r="Y1469" s="367"/>
      <c r="Z1469" s="367"/>
      <c r="AA1469" s="367"/>
      <c r="AB1469" s="367"/>
      <c r="AC1469" s="367" t="e">
        <f>VLOOKUP(Y1469,CONTROLES!$A$6:$Y$78,2,FALSE)</f>
        <v>#N/A</v>
      </c>
      <c r="AD1469" s="367"/>
      <c r="AE1469" s="367"/>
      <c r="AF1469" s="367"/>
      <c r="AG1469" s="367"/>
      <c r="AH1469" s="367"/>
      <c r="AI1469" s="367"/>
      <c r="AJ1469" s="367"/>
      <c r="AK1469" s="367"/>
      <c r="AL1469" s="367"/>
      <c r="AM1469" s="367"/>
      <c r="AN1469" s="367"/>
      <c r="AO1469" s="368" t="str">
        <f>IFERROR(VLOOKUP(Y1469,CONTROLES!$A$6:$Y$25,24,FALSE),"")</f>
        <v/>
      </c>
      <c r="AP1469" s="368" t="str">
        <f>IFERROR(VLOOKUP(Z1469,CONTROLES!$A$6:$Y$25,24,FALSE),"")</f>
        <v/>
      </c>
      <c r="AQ1469" s="368" t="str">
        <f>IFERROR(VLOOKUP(AA1469,CONTROLES!$A$6:$Y$25,24,FALSE),"")</f>
        <v/>
      </c>
      <c r="AR1469" s="368" t="str">
        <f>IFERROR(VLOOKUP(AB1469,CONTROLES!$A$6:$Y$25,24,FALSE),"")</f>
        <v/>
      </c>
      <c r="AS1469" s="367" t="str">
        <f>IFERROR(VLOOKUP(Y1469,CONTROLES!$A$6:$Y$25,5,FALSE),"")</f>
        <v/>
      </c>
      <c r="AT1469" s="367" t="str">
        <f>IFERROR(VLOOKUP(Z1469,CONTROLES!$A$6:$Y$25,5,FALSE),"")</f>
        <v/>
      </c>
      <c r="AU1469" s="367" t="str">
        <f>IFERROR(VLOOKUP(AA1469,CONTROLES!$A$6:$Y$25,5,FALSE),"")</f>
        <v/>
      </c>
      <c r="AV1469" s="367" t="str">
        <f>IFERROR(VLOOKUP(AB1469,CONTROLES!$A$6:$Y$25,5,FALSE),"")</f>
        <v/>
      </c>
      <c r="AW1469" s="369">
        <f t="shared" si="381"/>
        <v>0</v>
      </c>
      <c r="AX1469" s="369">
        <f t="shared" si="382"/>
        <v>0</v>
      </c>
      <c r="AY1469" s="610"/>
      <c r="AZ1469" s="611"/>
      <c r="BA1469" s="612"/>
      <c r="BB1469" s="613"/>
      <c r="BC1469" s="611"/>
      <c r="BD1469" s="621"/>
      <c r="BE1469" s="608"/>
      <c r="BF1469" s="625"/>
      <c r="BG1469" s="626"/>
      <c r="BH1469" s="626"/>
      <c r="BI1469" s="624"/>
      <c r="BJ1469" s="470"/>
      <c r="BK1469" s="470"/>
      <c r="BL1469" s="49"/>
    </row>
    <row r="1470" spans="1:64" ht="14.25" customHeight="1" x14ac:dyDescent="0.25">
      <c r="A1470" s="558"/>
      <c r="B1470" s="559"/>
      <c r="C1470" s="556"/>
      <c r="D1470" s="557"/>
      <c r="E1470" s="470"/>
      <c r="F1470" s="547"/>
      <c r="G1470" s="547"/>
      <c r="H1470" s="547"/>
      <c r="I1470" s="470"/>
      <c r="J1470" s="364"/>
      <c r="K1470" s="365"/>
      <c r="L1470" s="556"/>
      <c r="M1470" s="470"/>
      <c r="N1470" s="594"/>
      <c r="O1470" s="560"/>
      <c r="P1470" s="470"/>
      <c r="Q1470" s="560"/>
      <c r="R1470" s="470"/>
      <c r="S1470" s="366"/>
      <c r="T1470" s="366">
        <f>IFERROR(VLOOKUP($S1470,TABLAS!$A$10:$B$14,2,FALSE),0)</f>
        <v>0</v>
      </c>
      <c r="U1470" s="560"/>
      <c r="V1470" s="615"/>
      <c r="W1470" s="615"/>
      <c r="X1470" s="608"/>
      <c r="Y1470" s="367"/>
      <c r="Z1470" s="367"/>
      <c r="AA1470" s="367"/>
      <c r="AB1470" s="367"/>
      <c r="AC1470" s="367" t="e">
        <f>VLOOKUP(Y1470,CONTROLES!$A$6:$Y$78,2,FALSE)</f>
        <v>#N/A</v>
      </c>
      <c r="AD1470" s="367"/>
      <c r="AE1470" s="367"/>
      <c r="AF1470" s="367"/>
      <c r="AG1470" s="367"/>
      <c r="AH1470" s="367"/>
      <c r="AI1470" s="367"/>
      <c r="AJ1470" s="367"/>
      <c r="AK1470" s="367"/>
      <c r="AL1470" s="367"/>
      <c r="AM1470" s="367"/>
      <c r="AN1470" s="367"/>
      <c r="AO1470" s="368" t="str">
        <f>IFERROR(VLOOKUP(Y1470,CONTROLES!$A$6:$Y$25,24,FALSE),"")</f>
        <v/>
      </c>
      <c r="AP1470" s="368" t="str">
        <f>IFERROR(VLOOKUP(Z1470,CONTROLES!$A$6:$Y$25,24,FALSE),"")</f>
        <v/>
      </c>
      <c r="AQ1470" s="368" t="str">
        <f>IFERROR(VLOOKUP(AA1470,CONTROLES!$A$6:$Y$25,24,FALSE),"")</f>
        <v/>
      </c>
      <c r="AR1470" s="368" t="str">
        <f>IFERROR(VLOOKUP(AB1470,CONTROLES!$A$6:$Y$25,24,FALSE),"")</f>
        <v/>
      </c>
      <c r="AS1470" s="367" t="str">
        <f>IFERROR(VLOOKUP(Y1470,CONTROLES!$A$6:$Y$25,5,FALSE),"")</f>
        <v/>
      </c>
      <c r="AT1470" s="367" t="str">
        <f>IFERROR(VLOOKUP(Z1470,CONTROLES!$A$6:$Y$25,5,FALSE),"")</f>
        <v/>
      </c>
      <c r="AU1470" s="367" t="str">
        <f>IFERROR(VLOOKUP(AA1470,CONTROLES!$A$6:$Y$25,5,FALSE),"")</f>
        <v/>
      </c>
      <c r="AV1470" s="367" t="str">
        <f>IFERROR(VLOOKUP(AB1470,CONTROLES!$A$6:$Y$25,5,FALSE),"")</f>
        <v/>
      </c>
      <c r="AW1470" s="369">
        <f t="shared" si="381"/>
        <v>0</v>
      </c>
      <c r="AX1470" s="369">
        <f t="shared" si="382"/>
        <v>0</v>
      </c>
      <c r="AY1470" s="610"/>
      <c r="AZ1470" s="611"/>
      <c r="BA1470" s="612"/>
      <c r="BB1470" s="613"/>
      <c r="BC1470" s="611"/>
      <c r="BD1470" s="621"/>
      <c r="BE1470" s="608"/>
      <c r="BF1470" s="625"/>
      <c r="BG1470" s="626"/>
      <c r="BH1470" s="626"/>
      <c r="BI1470" s="624"/>
      <c r="BJ1470" s="470"/>
      <c r="BK1470" s="470"/>
      <c r="BL1470" s="49"/>
    </row>
    <row r="1471" spans="1:64" ht="14.25" customHeight="1" x14ac:dyDescent="0.25">
      <c r="A1471" s="558"/>
      <c r="B1471" s="559"/>
      <c r="C1471" s="556"/>
      <c r="D1471" s="557"/>
      <c r="E1471" s="470"/>
      <c r="F1471" s="547"/>
      <c r="G1471" s="547"/>
      <c r="H1471" s="547"/>
      <c r="I1471" s="470"/>
      <c r="J1471" s="364"/>
      <c r="K1471" s="365"/>
      <c r="L1471" s="556"/>
      <c r="M1471" s="470"/>
      <c r="N1471" s="594"/>
      <c r="O1471" s="560"/>
      <c r="P1471" s="470"/>
      <c r="Q1471" s="560"/>
      <c r="R1471" s="470"/>
      <c r="S1471" s="366"/>
      <c r="T1471" s="366">
        <f>IFERROR(VLOOKUP($S1471,TABLAS!$A$10:$B$14,2,FALSE),0)</f>
        <v>0</v>
      </c>
      <c r="U1471" s="560"/>
      <c r="V1471" s="615"/>
      <c r="W1471" s="615"/>
      <c r="X1471" s="608"/>
      <c r="Y1471" s="367"/>
      <c r="Z1471" s="367"/>
      <c r="AA1471" s="367"/>
      <c r="AB1471" s="367"/>
      <c r="AC1471" s="367" t="e">
        <f>VLOOKUP(Y1471,CONTROLES!$A$6:$Y$78,2,FALSE)</f>
        <v>#N/A</v>
      </c>
      <c r="AD1471" s="367"/>
      <c r="AE1471" s="367"/>
      <c r="AF1471" s="367"/>
      <c r="AG1471" s="367"/>
      <c r="AH1471" s="367"/>
      <c r="AI1471" s="367"/>
      <c r="AJ1471" s="367"/>
      <c r="AK1471" s="367"/>
      <c r="AL1471" s="367"/>
      <c r="AM1471" s="367"/>
      <c r="AN1471" s="367"/>
      <c r="AO1471" s="368" t="str">
        <f>IFERROR(VLOOKUP(Y1471,CONTROLES!$A$6:$Y$25,24,FALSE),"")</f>
        <v/>
      </c>
      <c r="AP1471" s="368" t="str">
        <f>IFERROR(VLOOKUP(Z1471,CONTROLES!$A$6:$Y$25,24,FALSE),"")</f>
        <v/>
      </c>
      <c r="AQ1471" s="368" t="str">
        <f>IFERROR(VLOOKUP(AA1471,CONTROLES!$A$6:$Y$25,24,FALSE),"")</f>
        <v/>
      </c>
      <c r="AR1471" s="368" t="str">
        <f>IFERROR(VLOOKUP(AB1471,CONTROLES!$A$6:$Y$25,24,FALSE),"")</f>
        <v/>
      </c>
      <c r="AS1471" s="367" t="str">
        <f>IFERROR(VLOOKUP(Y1471,CONTROLES!$A$6:$Y$25,5,FALSE),"")</f>
        <v/>
      </c>
      <c r="AT1471" s="367" t="str">
        <f>IFERROR(VLOOKUP(Z1471,CONTROLES!$A$6:$Y$25,5,FALSE),"")</f>
        <v/>
      </c>
      <c r="AU1471" s="367" t="str">
        <f>IFERROR(VLOOKUP(AA1471,CONTROLES!$A$6:$Y$25,5,FALSE),"")</f>
        <v/>
      </c>
      <c r="AV1471" s="367" t="str">
        <f>IFERROR(VLOOKUP(AB1471,CONTROLES!$A$6:$Y$25,5,FALSE),"")</f>
        <v/>
      </c>
      <c r="AW1471" s="369">
        <f t="shared" si="381"/>
        <v>0</v>
      </c>
      <c r="AX1471" s="369">
        <f t="shared" si="382"/>
        <v>0</v>
      </c>
      <c r="AY1471" s="610"/>
      <c r="AZ1471" s="611"/>
      <c r="BA1471" s="612"/>
      <c r="BB1471" s="613"/>
      <c r="BC1471" s="611"/>
      <c r="BD1471" s="621"/>
      <c r="BE1471" s="608"/>
      <c r="BF1471" s="625"/>
      <c r="BG1471" s="626"/>
      <c r="BH1471" s="626"/>
      <c r="BI1471" s="624"/>
      <c r="BJ1471" s="470"/>
      <c r="BK1471" s="470"/>
      <c r="BL1471" s="49"/>
    </row>
    <row r="1472" spans="1:64" ht="14.25" customHeight="1" x14ac:dyDescent="0.25">
      <c r="A1472" s="558">
        <f>A1465+1</f>
        <v>209</v>
      </c>
      <c r="B1472" s="559" t="s">
        <v>1676</v>
      </c>
      <c r="C1472" s="556" t="s">
        <v>1309</v>
      </c>
      <c r="D1472" s="557" t="s">
        <v>1677</v>
      </c>
      <c r="E1472" s="470" t="s">
        <v>1678</v>
      </c>
      <c r="F1472" s="547" t="s">
        <v>132</v>
      </c>
      <c r="G1472" s="547" t="s">
        <v>133</v>
      </c>
      <c r="H1472" s="547" t="s">
        <v>134</v>
      </c>
      <c r="I1472" s="470" t="s">
        <v>1679</v>
      </c>
      <c r="J1472" s="364">
        <v>1</v>
      </c>
      <c r="K1472" s="365" t="s">
        <v>1680</v>
      </c>
      <c r="L1472" s="556" t="s">
        <v>1681</v>
      </c>
      <c r="M1472" s="470" t="s">
        <v>160</v>
      </c>
      <c r="N1472" s="594" t="s">
        <v>226</v>
      </c>
      <c r="O1472" s="560" t="s">
        <v>313</v>
      </c>
      <c r="P1472" s="470" t="s">
        <v>1579</v>
      </c>
      <c r="Q1472" s="560" t="s">
        <v>227</v>
      </c>
      <c r="R1472" s="470" t="s">
        <v>297</v>
      </c>
      <c r="S1472" s="366" t="s">
        <v>146</v>
      </c>
      <c r="T1472" s="366">
        <f>IFERROR(VLOOKUP($S1472,TABLAS!$A$10:$B$14,2,FALSE),0)</f>
        <v>3</v>
      </c>
      <c r="U1472" s="560" t="s">
        <v>145</v>
      </c>
      <c r="V1472" s="615">
        <f>IFERROR(VLOOKUP(U1472,TABLAS!$A$2:$B$6,2,FALSE),0)</f>
        <v>3</v>
      </c>
      <c r="W1472" s="615" t="str">
        <f t="shared" ref="W1472" si="389">MAX(T1472:T1478)&amp;V1472</f>
        <v>43</v>
      </c>
      <c r="X1472" s="608" t="str">
        <f t="shared" ref="X1472" si="390">IF(OR(W1472="11",W1472="12",W1472="21",W1472="22",W1472="31"),"BAJO",IF(OR(W1472="13",W1472="23",W1472="32",W1472="41"),"LEVE",IF(OR(W1472="14",W1472="15",W1472="24",W1472="33",W1472="43",W1472="42",W1472="52",W1472="51"),"MODERADO",IF(OR(W1472="25",W1472="34",W1472="35",W1472="44",W1472="45",W1472="53",W1472="54",W1472="55"),"IMPORTANTE"))))</f>
        <v>MODERADO</v>
      </c>
      <c r="Y1472" s="367">
        <v>156</v>
      </c>
      <c r="Z1472" s="367">
        <v>3</v>
      </c>
      <c r="AA1472" s="367"/>
      <c r="AB1472" s="367"/>
      <c r="AC1472" s="367" t="e">
        <f>VLOOKUP(Y1472,CONTROLES!$A$6:$Y$78,2,FALSE)</f>
        <v>#N/A</v>
      </c>
      <c r="AD1472" s="367"/>
      <c r="AE1472" s="367"/>
      <c r="AF1472" s="367"/>
      <c r="AG1472" s="367"/>
      <c r="AH1472" s="367"/>
      <c r="AI1472" s="367"/>
      <c r="AJ1472" s="367"/>
      <c r="AK1472" s="367"/>
      <c r="AL1472" s="367"/>
      <c r="AM1472" s="367"/>
      <c r="AN1472" s="367"/>
      <c r="AO1472" s="368" t="str">
        <f>IFERROR(VLOOKUP(Y1472,CONTROLES!$A$6:$Y$25,24,FALSE),"")</f>
        <v/>
      </c>
      <c r="AP1472" s="368">
        <f>IFERROR(VLOOKUP(Z1472,CONTROLES!$A$6:$Y$25,24,FALSE),"")</f>
        <v>0.78</v>
      </c>
      <c r="AQ1472" s="368" t="str">
        <f>IFERROR(VLOOKUP(AA1472,CONTROLES!$A$6:$Y$25,24,FALSE),"")</f>
        <v/>
      </c>
      <c r="AR1472" s="368" t="str">
        <f>IFERROR(VLOOKUP(AB1472,CONTROLES!$A$6:$Y$25,24,FALSE),"")</f>
        <v/>
      </c>
      <c r="AS1472" s="367" t="str">
        <f>IFERROR(VLOOKUP(Y1472,CONTROLES!$A$6:$Y$25,5,FALSE),"")</f>
        <v/>
      </c>
      <c r="AT1472" s="367" t="str">
        <f>IFERROR(VLOOKUP(Z1472,CONTROLES!$A$6:$Y$25,5,FALSE),"")</f>
        <v>Probabilidad</v>
      </c>
      <c r="AU1472" s="367" t="str">
        <f>IFERROR(VLOOKUP(AA1472,CONTROLES!$A$6:$Y$25,5,FALSE),"")</f>
        <v/>
      </c>
      <c r="AV1472" s="367" t="str">
        <f>IFERROR(VLOOKUP(AB1472,CONTROLES!$A$6:$Y$25,5,FALSE),"")</f>
        <v/>
      </c>
      <c r="AW1472" s="369">
        <f t="shared" si="381"/>
        <v>0.78</v>
      </c>
      <c r="AX1472" s="369">
        <f t="shared" si="382"/>
        <v>0</v>
      </c>
      <c r="AY1472" s="610"/>
      <c r="AZ1472" s="611"/>
      <c r="BA1472" s="612"/>
      <c r="BB1472" s="613"/>
      <c r="BC1472" s="611"/>
      <c r="BD1472" s="621"/>
      <c r="BE1472" s="608"/>
      <c r="BF1472" s="625"/>
      <c r="BG1472" s="626"/>
      <c r="BH1472" s="626"/>
      <c r="BI1472" s="624"/>
      <c r="BJ1472" s="470"/>
      <c r="BK1472" s="470"/>
      <c r="BL1472" s="49"/>
    </row>
    <row r="1473" spans="1:64" ht="25.5" customHeight="1" x14ac:dyDescent="0.25">
      <c r="A1473" s="558"/>
      <c r="B1473" s="559"/>
      <c r="C1473" s="556"/>
      <c r="D1473" s="557"/>
      <c r="E1473" s="470"/>
      <c r="F1473" s="547"/>
      <c r="G1473" s="547"/>
      <c r="H1473" s="547"/>
      <c r="I1473" s="470"/>
      <c r="J1473" s="364">
        <v>2</v>
      </c>
      <c r="K1473" s="365" t="s">
        <v>1682</v>
      </c>
      <c r="L1473" s="556"/>
      <c r="M1473" s="470"/>
      <c r="N1473" s="594"/>
      <c r="O1473" s="560"/>
      <c r="P1473" s="470"/>
      <c r="Q1473" s="560"/>
      <c r="R1473" s="470"/>
      <c r="S1473" s="366" t="s">
        <v>169</v>
      </c>
      <c r="T1473" s="366">
        <f>IFERROR(VLOOKUP($S1473,TABLAS!$A$10:$B$14,2,FALSE),0)</f>
        <v>4</v>
      </c>
      <c r="U1473" s="560"/>
      <c r="V1473" s="615"/>
      <c r="W1473" s="615"/>
      <c r="X1473" s="608"/>
      <c r="Y1473" s="367">
        <v>3</v>
      </c>
      <c r="Z1473" s="367"/>
      <c r="AA1473" s="367"/>
      <c r="AB1473" s="367"/>
      <c r="AC1473" s="367" t="str">
        <f>VLOOKUP(Y1473,CONTROLES!$A$6:$Y$78,2,FALSE)</f>
        <v>Ejecución del plan de capacitaciones</v>
      </c>
      <c r="AD1473" s="367"/>
      <c r="AE1473" s="367"/>
      <c r="AF1473" s="367"/>
      <c r="AG1473" s="367"/>
      <c r="AH1473" s="367"/>
      <c r="AI1473" s="367"/>
      <c r="AJ1473" s="367"/>
      <c r="AK1473" s="367"/>
      <c r="AL1473" s="367"/>
      <c r="AM1473" s="367"/>
      <c r="AN1473" s="367"/>
      <c r="AO1473" s="368">
        <f>IFERROR(VLOOKUP(Y1473,CONTROLES!$A$6:$Y$25,24,FALSE),"")</f>
        <v>0.78</v>
      </c>
      <c r="AP1473" s="368" t="str">
        <f>IFERROR(VLOOKUP(Z1473,CONTROLES!$A$6:$Y$25,24,FALSE),"")</f>
        <v/>
      </c>
      <c r="AQ1473" s="368" t="str">
        <f>IFERROR(VLOOKUP(AA1473,CONTROLES!$A$6:$Y$25,24,FALSE),"")</f>
        <v/>
      </c>
      <c r="AR1473" s="368" t="str">
        <f>IFERROR(VLOOKUP(AB1473,CONTROLES!$A$6:$Y$25,24,FALSE),"")</f>
        <v/>
      </c>
      <c r="AS1473" s="367" t="str">
        <f>IFERROR(VLOOKUP(Y1473,CONTROLES!$A$6:$Y$25,5,FALSE),"")</f>
        <v>Probabilidad</v>
      </c>
      <c r="AT1473" s="367" t="str">
        <f>IFERROR(VLOOKUP(Z1473,CONTROLES!$A$6:$Y$25,5,FALSE),"")</f>
        <v/>
      </c>
      <c r="AU1473" s="367" t="str">
        <f>IFERROR(VLOOKUP(AA1473,CONTROLES!$A$6:$Y$25,5,FALSE),"")</f>
        <v/>
      </c>
      <c r="AV1473" s="367" t="str">
        <f>IFERROR(VLOOKUP(AB1473,CONTROLES!$A$6:$Y$25,5,FALSE),"")</f>
        <v/>
      </c>
      <c r="AW1473" s="369">
        <f t="shared" si="381"/>
        <v>0.78</v>
      </c>
      <c r="AX1473" s="369">
        <f t="shared" si="382"/>
        <v>0</v>
      </c>
      <c r="AY1473" s="610"/>
      <c r="AZ1473" s="611"/>
      <c r="BA1473" s="612"/>
      <c r="BB1473" s="613"/>
      <c r="BC1473" s="611"/>
      <c r="BD1473" s="621"/>
      <c r="BE1473" s="608"/>
      <c r="BF1473" s="625"/>
      <c r="BG1473" s="626"/>
      <c r="BH1473" s="626"/>
      <c r="BI1473" s="624"/>
      <c r="BJ1473" s="470"/>
      <c r="BK1473" s="470"/>
      <c r="BL1473" s="49"/>
    </row>
    <row r="1474" spans="1:64" ht="14.25" customHeight="1" x14ac:dyDescent="0.25">
      <c r="A1474" s="558"/>
      <c r="B1474" s="559"/>
      <c r="C1474" s="556"/>
      <c r="D1474" s="557"/>
      <c r="E1474" s="470"/>
      <c r="F1474" s="547"/>
      <c r="G1474" s="547"/>
      <c r="H1474" s="547"/>
      <c r="I1474" s="470"/>
      <c r="J1474" s="364"/>
      <c r="K1474" s="365"/>
      <c r="L1474" s="556"/>
      <c r="M1474" s="470"/>
      <c r="N1474" s="594"/>
      <c r="O1474" s="560"/>
      <c r="P1474" s="470"/>
      <c r="Q1474" s="560"/>
      <c r="R1474" s="470"/>
      <c r="S1474" s="366"/>
      <c r="T1474" s="366">
        <f>IFERROR(VLOOKUP($S1474,TABLAS!$A$10:$B$14,2,FALSE),0)</f>
        <v>0</v>
      </c>
      <c r="U1474" s="560"/>
      <c r="V1474" s="615"/>
      <c r="W1474" s="615"/>
      <c r="X1474" s="608"/>
      <c r="Y1474" s="367"/>
      <c r="Z1474" s="367"/>
      <c r="AA1474" s="367"/>
      <c r="AB1474" s="367"/>
      <c r="AC1474" s="367" t="e">
        <f>VLOOKUP(Y1474,CONTROLES!$A$6:$Y$78,2,FALSE)</f>
        <v>#N/A</v>
      </c>
      <c r="AD1474" s="367"/>
      <c r="AE1474" s="367"/>
      <c r="AF1474" s="367"/>
      <c r="AG1474" s="367"/>
      <c r="AH1474" s="367"/>
      <c r="AI1474" s="367"/>
      <c r="AJ1474" s="367"/>
      <c r="AK1474" s="367"/>
      <c r="AL1474" s="367"/>
      <c r="AM1474" s="367"/>
      <c r="AN1474" s="367"/>
      <c r="AO1474" s="368" t="str">
        <f>IFERROR(VLOOKUP(Y1474,CONTROLES!$A$6:$Y$25,24,FALSE),"")</f>
        <v/>
      </c>
      <c r="AP1474" s="368" t="str">
        <f>IFERROR(VLOOKUP(Z1474,CONTROLES!$A$6:$Y$25,24,FALSE),"")</f>
        <v/>
      </c>
      <c r="AQ1474" s="368" t="str">
        <f>IFERROR(VLOOKUP(AA1474,CONTROLES!$A$6:$Y$25,24,FALSE),"")</f>
        <v/>
      </c>
      <c r="AR1474" s="368" t="str">
        <f>IFERROR(VLOOKUP(AB1474,CONTROLES!$A$6:$Y$25,24,FALSE),"")</f>
        <v/>
      </c>
      <c r="AS1474" s="367" t="str">
        <f>IFERROR(VLOOKUP(Y1474,CONTROLES!$A$6:$Y$25,5,FALSE),"")</f>
        <v/>
      </c>
      <c r="AT1474" s="367" t="str">
        <f>IFERROR(VLOOKUP(Z1474,CONTROLES!$A$6:$Y$25,5,FALSE),"")</f>
        <v/>
      </c>
      <c r="AU1474" s="367" t="str">
        <f>IFERROR(VLOOKUP(AA1474,CONTROLES!$A$6:$Y$25,5,FALSE),"")</f>
        <v/>
      </c>
      <c r="AV1474" s="367" t="str">
        <f>IFERROR(VLOOKUP(AB1474,CONTROLES!$A$6:$Y$25,5,FALSE),"")</f>
        <v/>
      </c>
      <c r="AW1474" s="369">
        <f t="shared" si="381"/>
        <v>0</v>
      </c>
      <c r="AX1474" s="369">
        <f t="shared" si="382"/>
        <v>0</v>
      </c>
      <c r="AY1474" s="610"/>
      <c r="AZ1474" s="611"/>
      <c r="BA1474" s="612"/>
      <c r="BB1474" s="613"/>
      <c r="BC1474" s="611"/>
      <c r="BD1474" s="621"/>
      <c r="BE1474" s="608"/>
      <c r="BF1474" s="625"/>
      <c r="BG1474" s="626"/>
      <c r="BH1474" s="626"/>
      <c r="BI1474" s="624"/>
      <c r="BJ1474" s="470"/>
      <c r="BK1474" s="470"/>
      <c r="BL1474" s="49"/>
    </row>
    <row r="1475" spans="1:64" ht="14.25" customHeight="1" x14ac:dyDescent="0.25">
      <c r="A1475" s="558"/>
      <c r="B1475" s="559"/>
      <c r="C1475" s="556"/>
      <c r="D1475" s="557"/>
      <c r="E1475" s="470"/>
      <c r="F1475" s="547"/>
      <c r="G1475" s="547"/>
      <c r="H1475" s="547"/>
      <c r="I1475" s="470"/>
      <c r="J1475" s="364"/>
      <c r="K1475" s="365"/>
      <c r="L1475" s="556"/>
      <c r="M1475" s="470"/>
      <c r="N1475" s="594"/>
      <c r="O1475" s="560"/>
      <c r="P1475" s="470"/>
      <c r="Q1475" s="560"/>
      <c r="R1475" s="470"/>
      <c r="S1475" s="366"/>
      <c r="T1475" s="366">
        <f>IFERROR(VLOOKUP($S1475,TABLAS!$A$10:$B$14,2,FALSE),0)</f>
        <v>0</v>
      </c>
      <c r="U1475" s="560"/>
      <c r="V1475" s="615"/>
      <c r="W1475" s="615"/>
      <c r="X1475" s="608"/>
      <c r="Y1475" s="367"/>
      <c r="Z1475" s="367"/>
      <c r="AA1475" s="367"/>
      <c r="AB1475" s="367"/>
      <c r="AC1475" s="367" t="e">
        <f>VLOOKUP(Y1475,CONTROLES!$A$6:$Y$78,2,FALSE)</f>
        <v>#N/A</v>
      </c>
      <c r="AD1475" s="367"/>
      <c r="AE1475" s="367"/>
      <c r="AF1475" s="367"/>
      <c r="AG1475" s="367"/>
      <c r="AH1475" s="367"/>
      <c r="AI1475" s="367"/>
      <c r="AJ1475" s="367"/>
      <c r="AK1475" s="367"/>
      <c r="AL1475" s="367"/>
      <c r="AM1475" s="367"/>
      <c r="AN1475" s="367"/>
      <c r="AO1475" s="368" t="str">
        <f>IFERROR(VLOOKUP(Y1475,CONTROLES!$A$6:$Y$25,24,FALSE),"")</f>
        <v/>
      </c>
      <c r="AP1475" s="368" t="str">
        <f>IFERROR(VLOOKUP(Z1475,CONTROLES!$A$6:$Y$25,24,FALSE),"")</f>
        <v/>
      </c>
      <c r="AQ1475" s="368" t="str">
        <f>IFERROR(VLOOKUP(AA1475,CONTROLES!$A$6:$Y$25,24,FALSE),"")</f>
        <v/>
      </c>
      <c r="AR1475" s="368" t="str">
        <f>IFERROR(VLOOKUP(AB1475,CONTROLES!$A$6:$Y$25,24,FALSE),"")</f>
        <v/>
      </c>
      <c r="AS1475" s="367" t="str">
        <f>IFERROR(VLOOKUP(Y1475,CONTROLES!$A$6:$Y$25,5,FALSE),"")</f>
        <v/>
      </c>
      <c r="AT1475" s="367" t="str">
        <f>IFERROR(VLOOKUP(Z1475,CONTROLES!$A$6:$Y$25,5,FALSE),"")</f>
        <v/>
      </c>
      <c r="AU1475" s="367" t="str">
        <f>IFERROR(VLOOKUP(AA1475,CONTROLES!$A$6:$Y$25,5,FALSE),"")</f>
        <v/>
      </c>
      <c r="AV1475" s="367" t="str">
        <f>IFERROR(VLOOKUP(AB1475,CONTROLES!$A$6:$Y$25,5,FALSE),"")</f>
        <v/>
      </c>
      <c r="AW1475" s="369">
        <f t="shared" si="381"/>
        <v>0</v>
      </c>
      <c r="AX1475" s="369">
        <f t="shared" si="382"/>
        <v>0</v>
      </c>
      <c r="AY1475" s="610"/>
      <c r="AZ1475" s="611"/>
      <c r="BA1475" s="612"/>
      <c r="BB1475" s="613"/>
      <c r="BC1475" s="611"/>
      <c r="BD1475" s="621"/>
      <c r="BE1475" s="608"/>
      <c r="BF1475" s="625"/>
      <c r="BG1475" s="626"/>
      <c r="BH1475" s="626"/>
      <c r="BI1475" s="624"/>
      <c r="BJ1475" s="470"/>
      <c r="BK1475" s="470"/>
      <c r="BL1475" s="49"/>
    </row>
    <row r="1476" spans="1:64" ht="14.25" customHeight="1" x14ac:dyDescent="0.25">
      <c r="A1476" s="558"/>
      <c r="B1476" s="559"/>
      <c r="C1476" s="556"/>
      <c r="D1476" s="557"/>
      <c r="E1476" s="470"/>
      <c r="F1476" s="547"/>
      <c r="G1476" s="547"/>
      <c r="H1476" s="547"/>
      <c r="I1476" s="470"/>
      <c r="J1476" s="364"/>
      <c r="K1476" s="365"/>
      <c r="L1476" s="556"/>
      <c r="M1476" s="470"/>
      <c r="N1476" s="594"/>
      <c r="O1476" s="560"/>
      <c r="P1476" s="470"/>
      <c r="Q1476" s="560"/>
      <c r="R1476" s="470"/>
      <c r="S1476" s="366"/>
      <c r="T1476" s="366">
        <f>IFERROR(VLOOKUP($S1476,TABLAS!$A$10:$B$14,2,FALSE),0)</f>
        <v>0</v>
      </c>
      <c r="U1476" s="560"/>
      <c r="V1476" s="615"/>
      <c r="W1476" s="615"/>
      <c r="X1476" s="608"/>
      <c r="Y1476" s="367"/>
      <c r="Z1476" s="367"/>
      <c r="AA1476" s="367"/>
      <c r="AB1476" s="367"/>
      <c r="AC1476" s="367" t="e">
        <f>VLOOKUP(Y1476,CONTROLES!$A$6:$Y$78,2,FALSE)</f>
        <v>#N/A</v>
      </c>
      <c r="AD1476" s="367"/>
      <c r="AE1476" s="367"/>
      <c r="AF1476" s="367"/>
      <c r="AG1476" s="367"/>
      <c r="AH1476" s="367"/>
      <c r="AI1476" s="367"/>
      <c r="AJ1476" s="367"/>
      <c r="AK1476" s="367"/>
      <c r="AL1476" s="367"/>
      <c r="AM1476" s="367"/>
      <c r="AN1476" s="367"/>
      <c r="AO1476" s="368" t="str">
        <f>IFERROR(VLOOKUP(Y1476,CONTROLES!$A$6:$Y$25,24,FALSE),"")</f>
        <v/>
      </c>
      <c r="AP1476" s="368" t="str">
        <f>IFERROR(VLOOKUP(Z1476,CONTROLES!$A$6:$Y$25,24,FALSE),"")</f>
        <v/>
      </c>
      <c r="AQ1476" s="368" t="str">
        <f>IFERROR(VLOOKUP(AA1476,CONTROLES!$A$6:$Y$25,24,FALSE),"")</f>
        <v/>
      </c>
      <c r="AR1476" s="368" t="str">
        <f>IFERROR(VLOOKUP(AB1476,CONTROLES!$A$6:$Y$25,24,FALSE),"")</f>
        <v/>
      </c>
      <c r="AS1476" s="367" t="str">
        <f>IFERROR(VLOOKUP(Y1476,CONTROLES!$A$6:$Y$25,5,FALSE),"")</f>
        <v/>
      </c>
      <c r="AT1476" s="367" t="str">
        <f>IFERROR(VLOOKUP(Z1476,CONTROLES!$A$6:$Y$25,5,FALSE),"")</f>
        <v/>
      </c>
      <c r="AU1476" s="367" t="str">
        <f>IFERROR(VLOOKUP(AA1476,CONTROLES!$A$6:$Y$25,5,FALSE),"")</f>
        <v/>
      </c>
      <c r="AV1476" s="367" t="str">
        <f>IFERROR(VLOOKUP(AB1476,CONTROLES!$A$6:$Y$25,5,FALSE),"")</f>
        <v/>
      </c>
      <c r="AW1476" s="369">
        <f t="shared" si="381"/>
        <v>0</v>
      </c>
      <c r="AX1476" s="369">
        <f t="shared" si="382"/>
        <v>0</v>
      </c>
      <c r="AY1476" s="610"/>
      <c r="AZ1476" s="611"/>
      <c r="BA1476" s="612"/>
      <c r="BB1476" s="613"/>
      <c r="BC1476" s="611"/>
      <c r="BD1476" s="621"/>
      <c r="BE1476" s="608"/>
      <c r="BF1476" s="625"/>
      <c r="BG1476" s="626"/>
      <c r="BH1476" s="626"/>
      <c r="BI1476" s="624"/>
      <c r="BJ1476" s="470"/>
      <c r="BK1476" s="470"/>
      <c r="BL1476" s="49"/>
    </row>
    <row r="1477" spans="1:64" ht="14.25" customHeight="1" x14ac:dyDescent="0.25">
      <c r="A1477" s="558"/>
      <c r="B1477" s="559"/>
      <c r="C1477" s="556"/>
      <c r="D1477" s="557"/>
      <c r="E1477" s="470"/>
      <c r="F1477" s="547"/>
      <c r="G1477" s="547"/>
      <c r="H1477" s="547"/>
      <c r="I1477" s="470"/>
      <c r="J1477" s="364"/>
      <c r="K1477" s="365"/>
      <c r="L1477" s="556"/>
      <c r="M1477" s="470"/>
      <c r="N1477" s="594"/>
      <c r="O1477" s="560"/>
      <c r="P1477" s="470"/>
      <c r="Q1477" s="560"/>
      <c r="R1477" s="470"/>
      <c r="S1477" s="366"/>
      <c r="T1477" s="366">
        <f>IFERROR(VLOOKUP($S1477,TABLAS!$A$10:$B$14,2,FALSE),0)</f>
        <v>0</v>
      </c>
      <c r="U1477" s="560"/>
      <c r="V1477" s="615"/>
      <c r="W1477" s="615"/>
      <c r="X1477" s="608"/>
      <c r="Y1477" s="367"/>
      <c r="Z1477" s="367"/>
      <c r="AA1477" s="367"/>
      <c r="AB1477" s="367"/>
      <c r="AC1477" s="367" t="e">
        <f>VLOOKUP(Y1477,CONTROLES!$A$6:$Y$78,2,FALSE)</f>
        <v>#N/A</v>
      </c>
      <c r="AD1477" s="367"/>
      <c r="AE1477" s="367"/>
      <c r="AF1477" s="367"/>
      <c r="AG1477" s="367"/>
      <c r="AH1477" s="367"/>
      <c r="AI1477" s="367"/>
      <c r="AJ1477" s="367"/>
      <c r="AK1477" s="367"/>
      <c r="AL1477" s="367"/>
      <c r="AM1477" s="367"/>
      <c r="AN1477" s="367"/>
      <c r="AO1477" s="368" t="str">
        <f>IFERROR(VLOOKUP(Y1477,CONTROLES!$A$6:$Y$25,24,FALSE),"")</f>
        <v/>
      </c>
      <c r="AP1477" s="368" t="str">
        <f>IFERROR(VLOOKUP(Z1477,CONTROLES!$A$6:$Y$25,24,FALSE),"")</f>
        <v/>
      </c>
      <c r="AQ1477" s="368" t="str">
        <f>IFERROR(VLOOKUP(AA1477,CONTROLES!$A$6:$Y$25,24,FALSE),"")</f>
        <v/>
      </c>
      <c r="AR1477" s="368" t="str">
        <f>IFERROR(VLOOKUP(AB1477,CONTROLES!$A$6:$Y$25,24,FALSE),"")</f>
        <v/>
      </c>
      <c r="AS1477" s="367" t="str">
        <f>IFERROR(VLOOKUP(Y1477,CONTROLES!$A$6:$Y$25,5,FALSE),"")</f>
        <v/>
      </c>
      <c r="AT1477" s="367" t="str">
        <f>IFERROR(VLOOKUP(Z1477,CONTROLES!$A$6:$Y$25,5,FALSE),"")</f>
        <v/>
      </c>
      <c r="AU1477" s="367" t="str">
        <f>IFERROR(VLOOKUP(AA1477,CONTROLES!$A$6:$Y$25,5,FALSE),"")</f>
        <v/>
      </c>
      <c r="AV1477" s="367" t="str">
        <f>IFERROR(VLOOKUP(AB1477,CONTROLES!$A$6:$Y$25,5,FALSE),"")</f>
        <v/>
      </c>
      <c r="AW1477" s="369">
        <f t="shared" si="381"/>
        <v>0</v>
      </c>
      <c r="AX1477" s="369">
        <f t="shared" si="382"/>
        <v>0</v>
      </c>
      <c r="AY1477" s="610"/>
      <c r="AZ1477" s="611"/>
      <c r="BA1477" s="612"/>
      <c r="BB1477" s="613"/>
      <c r="BC1477" s="611"/>
      <c r="BD1477" s="621"/>
      <c r="BE1477" s="608"/>
      <c r="BF1477" s="625"/>
      <c r="BG1477" s="626"/>
      <c r="BH1477" s="626"/>
      <c r="BI1477" s="624"/>
      <c r="BJ1477" s="470"/>
      <c r="BK1477" s="470"/>
      <c r="BL1477" s="49"/>
    </row>
    <row r="1478" spans="1:64" ht="14.25" customHeight="1" x14ac:dyDescent="0.25">
      <c r="A1478" s="558"/>
      <c r="B1478" s="559"/>
      <c r="C1478" s="556"/>
      <c r="D1478" s="557"/>
      <c r="E1478" s="470"/>
      <c r="F1478" s="547"/>
      <c r="G1478" s="547"/>
      <c r="H1478" s="547"/>
      <c r="I1478" s="470"/>
      <c r="J1478" s="364"/>
      <c r="K1478" s="365"/>
      <c r="L1478" s="556"/>
      <c r="M1478" s="470"/>
      <c r="N1478" s="594"/>
      <c r="O1478" s="560"/>
      <c r="P1478" s="470"/>
      <c r="Q1478" s="560"/>
      <c r="R1478" s="470"/>
      <c r="S1478" s="366"/>
      <c r="T1478" s="366">
        <f>IFERROR(VLOOKUP($S1478,TABLAS!$A$10:$B$14,2,FALSE),0)</f>
        <v>0</v>
      </c>
      <c r="U1478" s="560"/>
      <c r="V1478" s="615"/>
      <c r="W1478" s="615"/>
      <c r="X1478" s="608"/>
      <c r="Y1478" s="367"/>
      <c r="Z1478" s="367"/>
      <c r="AA1478" s="367"/>
      <c r="AB1478" s="367"/>
      <c r="AC1478" s="367" t="e">
        <f>VLOOKUP(Y1478,CONTROLES!$A$6:$Y$78,2,FALSE)</f>
        <v>#N/A</v>
      </c>
      <c r="AD1478" s="367"/>
      <c r="AE1478" s="367"/>
      <c r="AF1478" s="367"/>
      <c r="AG1478" s="367"/>
      <c r="AH1478" s="367"/>
      <c r="AI1478" s="367"/>
      <c r="AJ1478" s="367"/>
      <c r="AK1478" s="367"/>
      <c r="AL1478" s="367"/>
      <c r="AM1478" s="367"/>
      <c r="AN1478" s="367"/>
      <c r="AO1478" s="368" t="str">
        <f>IFERROR(VLOOKUP(Y1478,CONTROLES!$A$6:$Y$25,24,FALSE),"")</f>
        <v/>
      </c>
      <c r="AP1478" s="368" t="str">
        <f>IFERROR(VLOOKUP(Z1478,CONTROLES!$A$6:$Y$25,24,FALSE),"")</f>
        <v/>
      </c>
      <c r="AQ1478" s="368" t="str">
        <f>IFERROR(VLOOKUP(AA1478,CONTROLES!$A$6:$Y$25,24,FALSE),"")</f>
        <v/>
      </c>
      <c r="AR1478" s="368" t="str">
        <f>IFERROR(VLOOKUP(AB1478,CONTROLES!$A$6:$Y$25,24,FALSE),"")</f>
        <v/>
      </c>
      <c r="AS1478" s="367" t="str">
        <f>IFERROR(VLOOKUP(Y1478,CONTROLES!$A$6:$Y$25,5,FALSE),"")</f>
        <v/>
      </c>
      <c r="AT1478" s="367" t="str">
        <f>IFERROR(VLOOKUP(Z1478,CONTROLES!$A$6:$Y$25,5,FALSE),"")</f>
        <v/>
      </c>
      <c r="AU1478" s="367" t="str">
        <f>IFERROR(VLOOKUP(AA1478,CONTROLES!$A$6:$Y$25,5,FALSE),"")</f>
        <v/>
      </c>
      <c r="AV1478" s="367" t="str">
        <f>IFERROR(VLOOKUP(AB1478,CONTROLES!$A$6:$Y$25,5,FALSE),"")</f>
        <v/>
      </c>
      <c r="AW1478" s="369">
        <f t="shared" si="381"/>
        <v>0</v>
      </c>
      <c r="AX1478" s="369">
        <f t="shared" si="382"/>
        <v>0</v>
      </c>
      <c r="AY1478" s="610"/>
      <c r="AZ1478" s="611"/>
      <c r="BA1478" s="612"/>
      <c r="BB1478" s="613"/>
      <c r="BC1478" s="611"/>
      <c r="BD1478" s="621"/>
      <c r="BE1478" s="608"/>
      <c r="BF1478" s="625"/>
      <c r="BG1478" s="626"/>
      <c r="BH1478" s="626"/>
      <c r="BI1478" s="624"/>
      <c r="BJ1478" s="470"/>
      <c r="BK1478" s="470"/>
      <c r="BL1478" s="49"/>
    </row>
    <row r="1479" spans="1:64" ht="27.75" customHeight="1" x14ac:dyDescent="0.25">
      <c r="A1479" s="558">
        <f>A1472+1</f>
        <v>210</v>
      </c>
      <c r="B1479" s="559" t="s">
        <v>1683</v>
      </c>
      <c r="C1479" s="556" t="s">
        <v>1309</v>
      </c>
      <c r="D1479" s="557" t="s">
        <v>1684</v>
      </c>
      <c r="E1479" s="470" t="s">
        <v>1685</v>
      </c>
      <c r="F1479" s="547" t="s">
        <v>132</v>
      </c>
      <c r="G1479" s="547" t="s">
        <v>133</v>
      </c>
      <c r="H1479" s="547" t="s">
        <v>134</v>
      </c>
      <c r="I1479" s="470" t="s">
        <v>1686</v>
      </c>
      <c r="J1479" s="364">
        <v>1</v>
      </c>
      <c r="K1479" s="365" t="s">
        <v>1687</v>
      </c>
      <c r="L1479" s="556" t="s">
        <v>1688</v>
      </c>
      <c r="M1479" s="470" t="s">
        <v>199</v>
      </c>
      <c r="N1479" s="594" t="s">
        <v>234</v>
      </c>
      <c r="O1479" s="560" t="s">
        <v>235</v>
      </c>
      <c r="P1479" s="470" t="s">
        <v>1619</v>
      </c>
      <c r="Q1479" s="560" t="s">
        <v>1620</v>
      </c>
      <c r="R1479" s="470" t="s">
        <v>625</v>
      </c>
      <c r="S1479" s="366" t="s">
        <v>146</v>
      </c>
      <c r="T1479" s="366">
        <f>IFERROR(VLOOKUP($S1479,TABLAS!$A$10:$B$14,2,FALSE),0)</f>
        <v>3</v>
      </c>
      <c r="U1479" s="560" t="s">
        <v>211</v>
      </c>
      <c r="V1479" s="615">
        <f>IFERROR(VLOOKUP(U1479,TABLAS!$A$2:$B$6,2,FALSE),0)</f>
        <v>2</v>
      </c>
      <c r="W1479" s="615" t="str">
        <f t="shared" ref="W1479" si="391">MAX(T1479:T1485)&amp;V1479</f>
        <v>32</v>
      </c>
      <c r="X1479" s="608" t="str">
        <f t="shared" ref="X1479" si="392">IF(OR(W1479="11",W1479="12",W1479="21",W1479="22",W1479="31"),"BAJO",IF(OR(W1479="13",W1479="23",W1479="32",W1479="41"),"LEVE",IF(OR(W1479="14",W1479="15",W1479="24",W1479="33",W1479="43",W1479="42",W1479="52",W1479="51"),"MODERADO",IF(OR(W1479="25",W1479="34",W1479="35",W1479="44",W1479="45",W1479="53",W1479="54",W1479="55"),"IMPORTANTE"))))</f>
        <v>LEVE</v>
      </c>
      <c r="Y1479" s="367">
        <v>3</v>
      </c>
      <c r="Z1479" s="367">
        <v>85</v>
      </c>
      <c r="AA1479" s="367">
        <v>108</v>
      </c>
      <c r="AB1479" s="367"/>
      <c r="AC1479" s="367" t="str">
        <f>VLOOKUP(Y1479,CONTROLES!$A$6:$Y$78,2,FALSE)</f>
        <v>Ejecución del plan de capacitaciones</v>
      </c>
      <c r="AD1479" s="367"/>
      <c r="AE1479" s="367"/>
      <c r="AF1479" s="367"/>
      <c r="AG1479" s="367"/>
      <c r="AH1479" s="367"/>
      <c r="AI1479" s="367"/>
      <c r="AJ1479" s="367"/>
      <c r="AK1479" s="367"/>
      <c r="AL1479" s="367"/>
      <c r="AM1479" s="367"/>
      <c r="AN1479" s="367"/>
      <c r="AO1479" s="368">
        <f>IFERROR(VLOOKUP(Y1479,CONTROLES!$A$6:$Y$25,24,FALSE),"")</f>
        <v>0.78</v>
      </c>
      <c r="AP1479" s="368" t="str">
        <f>IFERROR(VLOOKUP(Z1479,CONTROLES!$A$6:$Y$25,24,FALSE),"")</f>
        <v/>
      </c>
      <c r="AQ1479" s="368" t="str">
        <f>IFERROR(VLOOKUP(AA1479,CONTROLES!$A$6:$Y$25,24,FALSE),"")</f>
        <v/>
      </c>
      <c r="AR1479" s="368" t="str">
        <f>IFERROR(VLOOKUP(AB1479,CONTROLES!$A$6:$Y$25,24,FALSE),"")</f>
        <v/>
      </c>
      <c r="AS1479" s="367" t="str">
        <f>IFERROR(VLOOKUP(Y1479,CONTROLES!$A$6:$Y$25,5,FALSE),"")</f>
        <v>Probabilidad</v>
      </c>
      <c r="AT1479" s="367" t="str">
        <f>IFERROR(VLOOKUP(Z1479,CONTROLES!$A$6:$Y$25,5,FALSE),"")</f>
        <v/>
      </c>
      <c r="AU1479" s="367" t="str">
        <f>IFERROR(VLOOKUP(AA1479,CONTROLES!$A$6:$Y$25,5,FALSE),"")</f>
        <v/>
      </c>
      <c r="AV1479" s="367" t="str">
        <f>IFERROR(VLOOKUP(AB1479,CONTROLES!$A$6:$Y$25,5,FALSE),"")</f>
        <v/>
      </c>
      <c r="AW1479" s="369">
        <f t="shared" si="381"/>
        <v>0.78</v>
      </c>
      <c r="AX1479" s="369">
        <f t="shared" si="382"/>
        <v>0</v>
      </c>
      <c r="AY1479" s="610"/>
      <c r="AZ1479" s="611"/>
      <c r="BA1479" s="612"/>
      <c r="BB1479" s="613"/>
      <c r="BC1479" s="611"/>
      <c r="BD1479" s="621"/>
      <c r="BE1479" s="608"/>
      <c r="BF1479" s="625"/>
      <c r="BG1479" s="626"/>
      <c r="BH1479" s="626"/>
      <c r="BI1479" s="624"/>
      <c r="BJ1479" s="470"/>
      <c r="BK1479" s="470"/>
      <c r="BL1479" s="49"/>
    </row>
    <row r="1480" spans="1:64" ht="25.5" customHeight="1" x14ac:dyDescent="0.25">
      <c r="A1480" s="558"/>
      <c r="B1480" s="559"/>
      <c r="C1480" s="556"/>
      <c r="D1480" s="557"/>
      <c r="E1480" s="470"/>
      <c r="F1480" s="547"/>
      <c r="G1480" s="547"/>
      <c r="H1480" s="547"/>
      <c r="I1480" s="470"/>
      <c r="J1480" s="364">
        <v>2</v>
      </c>
      <c r="K1480" s="365" t="s">
        <v>1689</v>
      </c>
      <c r="L1480" s="556"/>
      <c r="M1480" s="470"/>
      <c r="N1480" s="594"/>
      <c r="O1480" s="560"/>
      <c r="P1480" s="470"/>
      <c r="Q1480" s="560"/>
      <c r="R1480" s="470"/>
      <c r="S1480" s="366" t="s">
        <v>146</v>
      </c>
      <c r="T1480" s="366">
        <f>IFERROR(VLOOKUP($S1480,TABLAS!$A$10:$B$14,2,FALSE),0)</f>
        <v>3</v>
      </c>
      <c r="U1480" s="560"/>
      <c r="V1480" s="615"/>
      <c r="W1480" s="615"/>
      <c r="X1480" s="608"/>
      <c r="Y1480" s="367">
        <v>85</v>
      </c>
      <c r="Z1480" s="367"/>
      <c r="AA1480" s="367"/>
      <c r="AB1480" s="367"/>
      <c r="AC1480" s="367" t="e">
        <f>VLOOKUP(Y1480,CONTROLES!$A$6:$Y$78,2,FALSE)</f>
        <v>#N/A</v>
      </c>
      <c r="AD1480" s="367"/>
      <c r="AE1480" s="367"/>
      <c r="AF1480" s="367"/>
      <c r="AG1480" s="367"/>
      <c r="AH1480" s="367"/>
      <c r="AI1480" s="367"/>
      <c r="AJ1480" s="367"/>
      <c r="AK1480" s="367"/>
      <c r="AL1480" s="367"/>
      <c r="AM1480" s="367"/>
      <c r="AN1480" s="367"/>
      <c r="AO1480" s="368" t="str">
        <f>IFERROR(VLOOKUP(Y1480,CONTROLES!$A$6:$Y$25,24,FALSE),"")</f>
        <v/>
      </c>
      <c r="AP1480" s="368" t="str">
        <f>IFERROR(VLOOKUP(Z1480,CONTROLES!$A$6:$Y$25,24,FALSE),"")</f>
        <v/>
      </c>
      <c r="AQ1480" s="368" t="str">
        <f>IFERROR(VLOOKUP(AA1480,CONTROLES!$A$6:$Y$25,24,FALSE),"")</f>
        <v/>
      </c>
      <c r="AR1480" s="368" t="str">
        <f>IFERROR(VLOOKUP(AB1480,CONTROLES!$A$6:$Y$25,24,FALSE),"")</f>
        <v/>
      </c>
      <c r="AS1480" s="367" t="str">
        <f>IFERROR(VLOOKUP(Y1480,CONTROLES!$A$6:$Y$25,5,FALSE),"")</f>
        <v/>
      </c>
      <c r="AT1480" s="367" t="str">
        <f>IFERROR(VLOOKUP(Z1480,CONTROLES!$A$6:$Y$25,5,FALSE),"")</f>
        <v/>
      </c>
      <c r="AU1480" s="367" t="str">
        <f>IFERROR(VLOOKUP(AA1480,CONTROLES!$A$6:$Y$25,5,FALSE),"")</f>
        <v/>
      </c>
      <c r="AV1480" s="367" t="str">
        <f>IFERROR(VLOOKUP(AB1480,CONTROLES!$A$6:$Y$25,5,FALSE),"")</f>
        <v/>
      </c>
      <c r="AW1480" s="369">
        <f t="shared" si="381"/>
        <v>0</v>
      </c>
      <c r="AX1480" s="369">
        <f t="shared" si="382"/>
        <v>0</v>
      </c>
      <c r="AY1480" s="610"/>
      <c r="AZ1480" s="611"/>
      <c r="BA1480" s="612"/>
      <c r="BB1480" s="613"/>
      <c r="BC1480" s="611"/>
      <c r="BD1480" s="621"/>
      <c r="BE1480" s="608"/>
      <c r="BF1480" s="625"/>
      <c r="BG1480" s="626"/>
      <c r="BH1480" s="626"/>
      <c r="BI1480" s="624"/>
      <c r="BJ1480" s="470"/>
      <c r="BK1480" s="470"/>
      <c r="BL1480" s="49"/>
    </row>
    <row r="1481" spans="1:64" ht="25.5" customHeight="1" x14ac:dyDescent="0.25">
      <c r="A1481" s="558"/>
      <c r="B1481" s="559"/>
      <c r="C1481" s="556"/>
      <c r="D1481" s="557"/>
      <c r="E1481" s="470"/>
      <c r="F1481" s="547"/>
      <c r="G1481" s="547"/>
      <c r="H1481" s="547"/>
      <c r="I1481" s="470"/>
      <c r="J1481" s="364">
        <v>3</v>
      </c>
      <c r="K1481" s="365" t="s">
        <v>1690</v>
      </c>
      <c r="L1481" s="556"/>
      <c r="M1481" s="470"/>
      <c r="N1481" s="594"/>
      <c r="O1481" s="560"/>
      <c r="P1481" s="470"/>
      <c r="Q1481" s="560"/>
      <c r="R1481" s="470"/>
      <c r="S1481" s="366" t="s">
        <v>146</v>
      </c>
      <c r="T1481" s="366">
        <f>IFERROR(VLOOKUP($S1481,TABLAS!$A$10:$B$14,2,FALSE),0)</f>
        <v>3</v>
      </c>
      <c r="U1481" s="560"/>
      <c r="V1481" s="615"/>
      <c r="W1481" s="615"/>
      <c r="X1481" s="608"/>
      <c r="Y1481" s="367">
        <v>178</v>
      </c>
      <c r="Z1481" s="367"/>
      <c r="AA1481" s="367"/>
      <c r="AB1481" s="367"/>
      <c r="AC1481" s="367" t="e">
        <f>VLOOKUP(Y1481,CONTROLES!$A$6:$Y$78,2,FALSE)</f>
        <v>#N/A</v>
      </c>
      <c r="AD1481" s="367"/>
      <c r="AE1481" s="367"/>
      <c r="AF1481" s="367"/>
      <c r="AG1481" s="367"/>
      <c r="AH1481" s="367"/>
      <c r="AI1481" s="367"/>
      <c r="AJ1481" s="367"/>
      <c r="AK1481" s="367"/>
      <c r="AL1481" s="367"/>
      <c r="AM1481" s="367"/>
      <c r="AN1481" s="367"/>
      <c r="AO1481" s="368" t="str">
        <f>IFERROR(VLOOKUP(Y1481,CONTROLES!$A$6:$Y$25,24,FALSE),"")</f>
        <v/>
      </c>
      <c r="AP1481" s="368" t="str">
        <f>IFERROR(VLOOKUP(Z1481,CONTROLES!$A$6:$Y$25,24,FALSE),"")</f>
        <v/>
      </c>
      <c r="AQ1481" s="368" t="str">
        <f>IFERROR(VLOOKUP(AA1481,CONTROLES!$A$6:$Y$25,24,FALSE),"")</f>
        <v/>
      </c>
      <c r="AR1481" s="368" t="str">
        <f>IFERROR(VLOOKUP(AB1481,CONTROLES!$A$6:$Y$25,24,FALSE),"")</f>
        <v/>
      </c>
      <c r="AS1481" s="367" t="str">
        <f>IFERROR(VLOOKUP(Y1481,CONTROLES!$A$6:$Y$25,5,FALSE),"")</f>
        <v/>
      </c>
      <c r="AT1481" s="367" t="str">
        <f>IFERROR(VLOOKUP(Z1481,CONTROLES!$A$6:$Y$25,5,FALSE),"")</f>
        <v/>
      </c>
      <c r="AU1481" s="367" t="str">
        <f>IFERROR(VLOOKUP(AA1481,CONTROLES!$A$6:$Y$25,5,FALSE),"")</f>
        <v/>
      </c>
      <c r="AV1481" s="367" t="str">
        <f>IFERROR(VLOOKUP(AB1481,CONTROLES!$A$6:$Y$25,5,FALSE),"")</f>
        <v/>
      </c>
      <c r="AW1481" s="369">
        <f t="shared" si="381"/>
        <v>0</v>
      </c>
      <c r="AX1481" s="369">
        <f t="shared" si="382"/>
        <v>0</v>
      </c>
      <c r="AY1481" s="610"/>
      <c r="AZ1481" s="611"/>
      <c r="BA1481" s="612"/>
      <c r="BB1481" s="613"/>
      <c r="BC1481" s="611"/>
      <c r="BD1481" s="621"/>
      <c r="BE1481" s="608"/>
      <c r="BF1481" s="625"/>
      <c r="BG1481" s="626"/>
      <c r="BH1481" s="626"/>
      <c r="BI1481" s="624"/>
      <c r="BJ1481" s="470"/>
      <c r="BK1481" s="470"/>
      <c r="BL1481" s="49"/>
    </row>
    <row r="1482" spans="1:64" ht="14.25" customHeight="1" x14ac:dyDescent="0.25">
      <c r="A1482" s="558"/>
      <c r="B1482" s="559"/>
      <c r="C1482" s="556"/>
      <c r="D1482" s="557"/>
      <c r="E1482" s="470"/>
      <c r="F1482" s="547"/>
      <c r="G1482" s="547"/>
      <c r="H1482" s="547"/>
      <c r="I1482" s="470"/>
      <c r="J1482" s="364"/>
      <c r="K1482" s="365"/>
      <c r="L1482" s="556"/>
      <c r="M1482" s="470"/>
      <c r="N1482" s="594"/>
      <c r="O1482" s="560"/>
      <c r="P1482" s="470"/>
      <c r="Q1482" s="560"/>
      <c r="R1482" s="470"/>
      <c r="S1482" s="366"/>
      <c r="T1482" s="366">
        <f>IFERROR(VLOOKUP($S1482,TABLAS!$A$10:$B$14,2,FALSE),0)</f>
        <v>0</v>
      </c>
      <c r="U1482" s="560"/>
      <c r="V1482" s="615"/>
      <c r="W1482" s="615"/>
      <c r="X1482" s="608"/>
      <c r="Y1482" s="367"/>
      <c r="Z1482" s="367"/>
      <c r="AA1482" s="367"/>
      <c r="AB1482" s="367"/>
      <c r="AC1482" s="367" t="e">
        <f>VLOOKUP(Y1482,CONTROLES!$A$6:$Y$78,2,FALSE)</f>
        <v>#N/A</v>
      </c>
      <c r="AD1482" s="367"/>
      <c r="AE1482" s="367"/>
      <c r="AF1482" s="367"/>
      <c r="AG1482" s="367"/>
      <c r="AH1482" s="367"/>
      <c r="AI1482" s="367"/>
      <c r="AJ1482" s="367"/>
      <c r="AK1482" s="367"/>
      <c r="AL1482" s="367"/>
      <c r="AM1482" s="367"/>
      <c r="AN1482" s="367"/>
      <c r="AO1482" s="368" t="str">
        <f>IFERROR(VLOOKUP(Y1482,CONTROLES!$A$6:$Y$25,24,FALSE),"")</f>
        <v/>
      </c>
      <c r="AP1482" s="368" t="str">
        <f>IFERROR(VLOOKUP(Z1482,CONTROLES!$A$6:$Y$25,24,FALSE),"")</f>
        <v/>
      </c>
      <c r="AQ1482" s="368" t="str">
        <f>IFERROR(VLOOKUP(AA1482,CONTROLES!$A$6:$Y$25,24,FALSE),"")</f>
        <v/>
      </c>
      <c r="AR1482" s="368" t="str">
        <f>IFERROR(VLOOKUP(AB1482,CONTROLES!$A$6:$Y$25,24,FALSE),"")</f>
        <v/>
      </c>
      <c r="AS1482" s="367" t="str">
        <f>IFERROR(VLOOKUP(Y1482,CONTROLES!$A$6:$Y$25,5,FALSE),"")</f>
        <v/>
      </c>
      <c r="AT1482" s="367" t="str">
        <f>IFERROR(VLOOKUP(Z1482,CONTROLES!$A$6:$Y$25,5,FALSE),"")</f>
        <v/>
      </c>
      <c r="AU1482" s="367" t="str">
        <f>IFERROR(VLOOKUP(AA1482,CONTROLES!$A$6:$Y$25,5,FALSE),"")</f>
        <v/>
      </c>
      <c r="AV1482" s="367" t="str">
        <f>IFERROR(VLOOKUP(AB1482,CONTROLES!$A$6:$Y$25,5,FALSE),"")</f>
        <v/>
      </c>
      <c r="AW1482" s="369">
        <f t="shared" si="381"/>
        <v>0</v>
      </c>
      <c r="AX1482" s="369">
        <f t="shared" si="382"/>
        <v>0</v>
      </c>
      <c r="AY1482" s="610"/>
      <c r="AZ1482" s="611"/>
      <c r="BA1482" s="612"/>
      <c r="BB1482" s="613"/>
      <c r="BC1482" s="611"/>
      <c r="BD1482" s="621"/>
      <c r="BE1482" s="608"/>
      <c r="BF1482" s="625"/>
      <c r="BG1482" s="626"/>
      <c r="BH1482" s="626"/>
      <c r="BI1482" s="624"/>
      <c r="BJ1482" s="470"/>
      <c r="BK1482" s="470"/>
      <c r="BL1482" s="49"/>
    </row>
    <row r="1483" spans="1:64" ht="14.25" customHeight="1" x14ac:dyDescent="0.25">
      <c r="A1483" s="558"/>
      <c r="B1483" s="559"/>
      <c r="C1483" s="556"/>
      <c r="D1483" s="557"/>
      <c r="E1483" s="470"/>
      <c r="F1483" s="547"/>
      <c r="G1483" s="547"/>
      <c r="H1483" s="547"/>
      <c r="I1483" s="470"/>
      <c r="J1483" s="364"/>
      <c r="K1483" s="365"/>
      <c r="L1483" s="556"/>
      <c r="M1483" s="470"/>
      <c r="N1483" s="594"/>
      <c r="O1483" s="560"/>
      <c r="P1483" s="470"/>
      <c r="Q1483" s="560"/>
      <c r="R1483" s="470"/>
      <c r="S1483" s="366"/>
      <c r="T1483" s="366">
        <f>IFERROR(VLOOKUP($S1483,TABLAS!$A$10:$B$14,2,FALSE),0)</f>
        <v>0</v>
      </c>
      <c r="U1483" s="560"/>
      <c r="V1483" s="615"/>
      <c r="W1483" s="615"/>
      <c r="X1483" s="608"/>
      <c r="Y1483" s="367"/>
      <c r="Z1483" s="367"/>
      <c r="AA1483" s="367"/>
      <c r="AB1483" s="367"/>
      <c r="AC1483" s="367" t="e">
        <f>VLOOKUP(Y1483,CONTROLES!$A$6:$Y$78,2,FALSE)</f>
        <v>#N/A</v>
      </c>
      <c r="AD1483" s="367"/>
      <c r="AE1483" s="367"/>
      <c r="AF1483" s="367"/>
      <c r="AG1483" s="367"/>
      <c r="AH1483" s="367"/>
      <c r="AI1483" s="367"/>
      <c r="AJ1483" s="367"/>
      <c r="AK1483" s="367"/>
      <c r="AL1483" s="367"/>
      <c r="AM1483" s="367"/>
      <c r="AN1483" s="367"/>
      <c r="AO1483" s="368" t="str">
        <f>IFERROR(VLOOKUP(Y1483,CONTROLES!$A$6:$Y$25,24,FALSE),"")</f>
        <v/>
      </c>
      <c r="AP1483" s="368" t="str">
        <f>IFERROR(VLOOKUP(Z1483,CONTROLES!$A$6:$Y$25,24,FALSE),"")</f>
        <v/>
      </c>
      <c r="AQ1483" s="368" t="str">
        <f>IFERROR(VLOOKUP(AA1483,CONTROLES!$A$6:$Y$25,24,FALSE),"")</f>
        <v/>
      </c>
      <c r="AR1483" s="368" t="str">
        <f>IFERROR(VLOOKUP(AB1483,CONTROLES!$A$6:$Y$25,24,FALSE),"")</f>
        <v/>
      </c>
      <c r="AS1483" s="367" t="str">
        <f>IFERROR(VLOOKUP(Y1483,CONTROLES!$A$6:$Y$25,5,FALSE),"")</f>
        <v/>
      </c>
      <c r="AT1483" s="367" t="str">
        <f>IFERROR(VLOOKUP(Z1483,CONTROLES!$A$6:$Y$25,5,FALSE),"")</f>
        <v/>
      </c>
      <c r="AU1483" s="367" t="str">
        <f>IFERROR(VLOOKUP(AA1483,CONTROLES!$A$6:$Y$25,5,FALSE),"")</f>
        <v/>
      </c>
      <c r="AV1483" s="367" t="str">
        <f>IFERROR(VLOOKUP(AB1483,CONTROLES!$A$6:$Y$25,5,FALSE),"")</f>
        <v/>
      </c>
      <c r="AW1483" s="369">
        <f t="shared" si="381"/>
        <v>0</v>
      </c>
      <c r="AX1483" s="369">
        <f t="shared" si="382"/>
        <v>0</v>
      </c>
      <c r="AY1483" s="610"/>
      <c r="AZ1483" s="611"/>
      <c r="BA1483" s="612"/>
      <c r="BB1483" s="613"/>
      <c r="BC1483" s="611"/>
      <c r="BD1483" s="621"/>
      <c r="BE1483" s="608"/>
      <c r="BF1483" s="625"/>
      <c r="BG1483" s="626"/>
      <c r="BH1483" s="626"/>
      <c r="BI1483" s="624"/>
      <c r="BJ1483" s="470"/>
      <c r="BK1483" s="470"/>
      <c r="BL1483" s="49"/>
    </row>
    <row r="1484" spans="1:64" ht="14.25" customHeight="1" x14ac:dyDescent="0.25">
      <c r="A1484" s="558"/>
      <c r="B1484" s="559"/>
      <c r="C1484" s="556"/>
      <c r="D1484" s="557"/>
      <c r="E1484" s="470"/>
      <c r="F1484" s="547"/>
      <c r="G1484" s="547"/>
      <c r="H1484" s="547"/>
      <c r="I1484" s="470"/>
      <c r="J1484" s="364"/>
      <c r="K1484" s="365"/>
      <c r="L1484" s="556"/>
      <c r="M1484" s="470"/>
      <c r="N1484" s="594"/>
      <c r="O1484" s="560"/>
      <c r="P1484" s="470"/>
      <c r="Q1484" s="560"/>
      <c r="R1484" s="470"/>
      <c r="S1484" s="366"/>
      <c r="T1484" s="366">
        <f>IFERROR(VLOOKUP($S1484,TABLAS!$A$10:$B$14,2,FALSE),0)</f>
        <v>0</v>
      </c>
      <c r="U1484" s="560"/>
      <c r="V1484" s="615"/>
      <c r="W1484" s="615"/>
      <c r="X1484" s="608"/>
      <c r="Y1484" s="367"/>
      <c r="Z1484" s="367"/>
      <c r="AA1484" s="367"/>
      <c r="AB1484" s="367"/>
      <c r="AC1484" s="367" t="e">
        <f>VLOOKUP(Y1484,CONTROLES!$A$6:$Y$78,2,FALSE)</f>
        <v>#N/A</v>
      </c>
      <c r="AD1484" s="367"/>
      <c r="AE1484" s="367"/>
      <c r="AF1484" s="367"/>
      <c r="AG1484" s="367"/>
      <c r="AH1484" s="367"/>
      <c r="AI1484" s="367"/>
      <c r="AJ1484" s="367"/>
      <c r="AK1484" s="367"/>
      <c r="AL1484" s="367"/>
      <c r="AM1484" s="367"/>
      <c r="AN1484" s="367"/>
      <c r="AO1484" s="368" t="str">
        <f>IFERROR(VLOOKUP(Y1484,CONTROLES!$A$6:$Y$25,24,FALSE),"")</f>
        <v/>
      </c>
      <c r="AP1484" s="368" t="str">
        <f>IFERROR(VLOOKUP(Z1484,CONTROLES!$A$6:$Y$25,24,FALSE),"")</f>
        <v/>
      </c>
      <c r="AQ1484" s="368" t="str">
        <f>IFERROR(VLOOKUP(AA1484,CONTROLES!$A$6:$Y$25,24,FALSE),"")</f>
        <v/>
      </c>
      <c r="AR1484" s="368" t="str">
        <f>IFERROR(VLOOKUP(AB1484,CONTROLES!$A$6:$Y$25,24,FALSE),"")</f>
        <v/>
      </c>
      <c r="AS1484" s="367" t="str">
        <f>IFERROR(VLOOKUP(Y1484,CONTROLES!$A$6:$Y$25,5,FALSE),"")</f>
        <v/>
      </c>
      <c r="AT1484" s="367" t="str">
        <f>IFERROR(VLOOKUP(Z1484,CONTROLES!$A$6:$Y$25,5,FALSE),"")</f>
        <v/>
      </c>
      <c r="AU1484" s="367" t="str">
        <f>IFERROR(VLOOKUP(AA1484,CONTROLES!$A$6:$Y$25,5,FALSE),"")</f>
        <v/>
      </c>
      <c r="AV1484" s="367" t="str">
        <f>IFERROR(VLOOKUP(AB1484,CONTROLES!$A$6:$Y$25,5,FALSE),"")</f>
        <v/>
      </c>
      <c r="AW1484" s="369">
        <f t="shared" si="381"/>
        <v>0</v>
      </c>
      <c r="AX1484" s="369">
        <f t="shared" si="382"/>
        <v>0</v>
      </c>
      <c r="AY1484" s="610"/>
      <c r="AZ1484" s="611"/>
      <c r="BA1484" s="612"/>
      <c r="BB1484" s="613"/>
      <c r="BC1484" s="611"/>
      <c r="BD1484" s="621"/>
      <c r="BE1484" s="608"/>
      <c r="BF1484" s="625"/>
      <c r="BG1484" s="626"/>
      <c r="BH1484" s="626"/>
      <c r="BI1484" s="624"/>
      <c r="BJ1484" s="470"/>
      <c r="BK1484" s="470"/>
      <c r="BL1484" s="49"/>
    </row>
    <row r="1485" spans="1:64" ht="14.25" customHeight="1" x14ac:dyDescent="0.25">
      <c r="A1485" s="558"/>
      <c r="B1485" s="559"/>
      <c r="C1485" s="556"/>
      <c r="D1485" s="557"/>
      <c r="E1485" s="470"/>
      <c r="F1485" s="547"/>
      <c r="G1485" s="547"/>
      <c r="H1485" s="547"/>
      <c r="I1485" s="470"/>
      <c r="J1485" s="364"/>
      <c r="K1485" s="365"/>
      <c r="L1485" s="556"/>
      <c r="M1485" s="470"/>
      <c r="N1485" s="594"/>
      <c r="O1485" s="560"/>
      <c r="P1485" s="470"/>
      <c r="Q1485" s="560"/>
      <c r="R1485" s="470"/>
      <c r="S1485" s="366"/>
      <c r="T1485" s="366">
        <f>IFERROR(VLOOKUP($S1485,TABLAS!$A$10:$B$14,2,FALSE),0)</f>
        <v>0</v>
      </c>
      <c r="U1485" s="560"/>
      <c r="V1485" s="615"/>
      <c r="W1485" s="615"/>
      <c r="X1485" s="608"/>
      <c r="Y1485" s="367"/>
      <c r="Z1485" s="367"/>
      <c r="AA1485" s="367"/>
      <c r="AB1485" s="367"/>
      <c r="AC1485" s="367" t="e">
        <f>VLOOKUP(Y1485,CONTROLES!$A$6:$Y$78,2,FALSE)</f>
        <v>#N/A</v>
      </c>
      <c r="AD1485" s="367"/>
      <c r="AE1485" s="367"/>
      <c r="AF1485" s="367"/>
      <c r="AG1485" s="367"/>
      <c r="AH1485" s="367"/>
      <c r="AI1485" s="367"/>
      <c r="AJ1485" s="367"/>
      <c r="AK1485" s="367"/>
      <c r="AL1485" s="367"/>
      <c r="AM1485" s="367"/>
      <c r="AN1485" s="367"/>
      <c r="AO1485" s="368" t="str">
        <f>IFERROR(VLOOKUP(Y1485,CONTROLES!$A$6:$Y$25,24,FALSE),"")</f>
        <v/>
      </c>
      <c r="AP1485" s="368" t="str">
        <f>IFERROR(VLOOKUP(Z1485,CONTROLES!$A$6:$Y$25,24,FALSE),"")</f>
        <v/>
      </c>
      <c r="AQ1485" s="368" t="str">
        <f>IFERROR(VLOOKUP(AA1485,CONTROLES!$A$6:$Y$25,24,FALSE),"")</f>
        <v/>
      </c>
      <c r="AR1485" s="368" t="str">
        <f>IFERROR(VLOOKUP(AB1485,CONTROLES!$A$6:$Y$25,24,FALSE),"")</f>
        <v/>
      </c>
      <c r="AS1485" s="367" t="str">
        <f>IFERROR(VLOOKUP(Y1485,CONTROLES!$A$6:$Y$25,5,FALSE),"")</f>
        <v/>
      </c>
      <c r="AT1485" s="367" t="str">
        <f>IFERROR(VLOOKUP(Z1485,CONTROLES!$A$6:$Y$25,5,FALSE),"")</f>
        <v/>
      </c>
      <c r="AU1485" s="367" t="str">
        <f>IFERROR(VLOOKUP(AA1485,CONTROLES!$A$6:$Y$25,5,FALSE),"")</f>
        <v/>
      </c>
      <c r="AV1485" s="367" t="str">
        <f>IFERROR(VLOOKUP(AB1485,CONTROLES!$A$6:$Y$25,5,FALSE),"")</f>
        <v/>
      </c>
      <c r="AW1485" s="369">
        <f t="shared" si="381"/>
        <v>0</v>
      </c>
      <c r="AX1485" s="369">
        <f t="shared" si="382"/>
        <v>0</v>
      </c>
      <c r="AY1485" s="610"/>
      <c r="AZ1485" s="611"/>
      <c r="BA1485" s="612"/>
      <c r="BB1485" s="613"/>
      <c r="BC1485" s="611"/>
      <c r="BD1485" s="621"/>
      <c r="BE1485" s="608"/>
      <c r="BF1485" s="625"/>
      <c r="BG1485" s="626"/>
      <c r="BH1485" s="626"/>
      <c r="BI1485" s="624"/>
      <c r="BJ1485" s="470"/>
      <c r="BK1485" s="470"/>
      <c r="BL1485" s="49"/>
    </row>
    <row r="1486" spans="1:64" ht="27.75" customHeight="1" x14ac:dyDescent="0.25">
      <c r="A1486" s="558">
        <f>A1479+1</f>
        <v>211</v>
      </c>
      <c r="B1486" s="559" t="s">
        <v>1691</v>
      </c>
      <c r="C1486" s="556" t="s">
        <v>1309</v>
      </c>
      <c r="D1486" s="557" t="s">
        <v>1692</v>
      </c>
      <c r="E1486" s="470" t="s">
        <v>1693</v>
      </c>
      <c r="F1486" s="547" t="s">
        <v>132</v>
      </c>
      <c r="G1486" s="547" t="s">
        <v>133</v>
      </c>
      <c r="H1486" s="547" t="s">
        <v>134</v>
      </c>
      <c r="I1486" s="470" t="s">
        <v>1694</v>
      </c>
      <c r="J1486" s="364">
        <v>1</v>
      </c>
      <c r="K1486" s="365" t="s">
        <v>1695</v>
      </c>
      <c r="L1486" s="556" t="s">
        <v>1696</v>
      </c>
      <c r="M1486" s="470" t="s">
        <v>199</v>
      </c>
      <c r="N1486" s="594" t="s">
        <v>234</v>
      </c>
      <c r="O1486" s="560" t="s">
        <v>235</v>
      </c>
      <c r="P1486" s="470" t="s">
        <v>1619</v>
      </c>
      <c r="Q1486" s="560" t="s">
        <v>1620</v>
      </c>
      <c r="R1486" s="470" t="s">
        <v>625</v>
      </c>
      <c r="S1486" s="366" t="s">
        <v>146</v>
      </c>
      <c r="T1486" s="366">
        <f>IFERROR(VLOOKUP($S1486,TABLAS!$A$10:$B$14,2,FALSE),0)</f>
        <v>3</v>
      </c>
      <c r="U1486" s="560" t="s">
        <v>211</v>
      </c>
      <c r="V1486" s="615">
        <f>IFERROR(VLOOKUP(U1486,TABLAS!$A$2:$B$6,2,FALSE),0)</f>
        <v>2</v>
      </c>
      <c r="W1486" s="615" t="str">
        <f t="shared" ref="W1486" si="393">MAX(T1486:T1492)&amp;V1486</f>
        <v>32</v>
      </c>
      <c r="X1486" s="608" t="str">
        <f t="shared" ref="X1486" si="394">IF(OR(W1486="11",W1486="12",W1486="21",W1486="22",W1486="31"),"BAJO",IF(OR(W1486="13",W1486="23",W1486="32",W1486="41"),"LEVE",IF(OR(W1486="14",W1486="15",W1486="24",W1486="33",W1486="43",W1486="42",W1486="52",W1486="51"),"MODERADO",IF(OR(W1486="25",W1486="34",W1486="35",W1486="44",W1486="45",W1486="53",W1486="54",W1486="55"),"IMPORTANTE"))))</f>
        <v>LEVE</v>
      </c>
      <c r="Y1486" s="367">
        <v>107</v>
      </c>
      <c r="Z1486" s="367"/>
      <c r="AA1486" s="367"/>
      <c r="AB1486" s="367"/>
      <c r="AC1486" s="367" t="e">
        <f>VLOOKUP(Y1486,CONTROLES!$A$6:$Y$78,2,FALSE)</f>
        <v>#N/A</v>
      </c>
      <c r="AD1486" s="367"/>
      <c r="AE1486" s="367"/>
      <c r="AF1486" s="367"/>
      <c r="AG1486" s="367"/>
      <c r="AH1486" s="367"/>
      <c r="AI1486" s="367"/>
      <c r="AJ1486" s="367"/>
      <c r="AK1486" s="367"/>
      <c r="AL1486" s="367"/>
      <c r="AM1486" s="367"/>
      <c r="AN1486" s="367"/>
      <c r="AO1486" s="368" t="str">
        <f>IFERROR(VLOOKUP(Y1486,CONTROLES!$A$6:$Y$25,24,FALSE),"")</f>
        <v/>
      </c>
      <c r="AP1486" s="368" t="str">
        <f>IFERROR(VLOOKUP(Z1486,CONTROLES!$A$6:$Y$25,24,FALSE),"")</f>
        <v/>
      </c>
      <c r="AQ1486" s="368" t="str">
        <f>IFERROR(VLOOKUP(AA1486,CONTROLES!$A$6:$Y$25,24,FALSE),"")</f>
        <v/>
      </c>
      <c r="AR1486" s="368" t="str">
        <f>IFERROR(VLOOKUP(AB1486,CONTROLES!$A$6:$Y$25,24,FALSE),"")</f>
        <v/>
      </c>
      <c r="AS1486" s="367" t="str">
        <f>IFERROR(VLOOKUP(Y1486,CONTROLES!$A$6:$Y$25,5,FALSE),"")</f>
        <v/>
      </c>
      <c r="AT1486" s="367" t="str">
        <f>IFERROR(VLOOKUP(Z1486,CONTROLES!$A$6:$Y$25,5,FALSE),"")</f>
        <v/>
      </c>
      <c r="AU1486" s="367" t="str">
        <f>IFERROR(VLOOKUP(AA1486,CONTROLES!$A$6:$Y$25,5,FALSE),"")</f>
        <v/>
      </c>
      <c r="AV1486" s="367" t="str">
        <f>IFERROR(VLOOKUP(AB1486,CONTROLES!$A$6:$Y$25,5,FALSE),"")</f>
        <v/>
      </c>
      <c r="AW1486" s="369">
        <f t="shared" si="381"/>
        <v>0</v>
      </c>
      <c r="AX1486" s="369">
        <f t="shared" si="382"/>
        <v>0</v>
      </c>
      <c r="AY1486" s="610"/>
      <c r="AZ1486" s="611"/>
      <c r="BA1486" s="612"/>
      <c r="BB1486" s="613"/>
      <c r="BC1486" s="611"/>
      <c r="BD1486" s="621"/>
      <c r="BE1486" s="608"/>
      <c r="BF1486" s="625"/>
      <c r="BG1486" s="626"/>
      <c r="BH1486" s="626"/>
      <c r="BI1486" s="624"/>
      <c r="BJ1486" s="470"/>
      <c r="BK1486" s="470"/>
      <c r="BL1486" s="49"/>
    </row>
    <row r="1487" spans="1:64" ht="14.25" customHeight="1" x14ac:dyDescent="0.25">
      <c r="A1487" s="558"/>
      <c r="B1487" s="559"/>
      <c r="C1487" s="556"/>
      <c r="D1487" s="557"/>
      <c r="E1487" s="470"/>
      <c r="F1487" s="547"/>
      <c r="G1487" s="547"/>
      <c r="H1487" s="547"/>
      <c r="I1487" s="470"/>
      <c r="J1487" s="364">
        <v>2</v>
      </c>
      <c r="K1487" s="365" t="s">
        <v>1697</v>
      </c>
      <c r="L1487" s="556"/>
      <c r="M1487" s="470"/>
      <c r="N1487" s="594"/>
      <c r="O1487" s="560"/>
      <c r="P1487" s="470"/>
      <c r="Q1487" s="560"/>
      <c r="R1487" s="470"/>
      <c r="S1487" s="366" t="s">
        <v>146</v>
      </c>
      <c r="T1487" s="366">
        <f>IFERROR(VLOOKUP($S1487,TABLAS!$A$10:$B$14,2,FALSE),0)</f>
        <v>3</v>
      </c>
      <c r="U1487" s="560"/>
      <c r="V1487" s="615"/>
      <c r="W1487" s="615"/>
      <c r="X1487" s="608"/>
      <c r="Y1487" s="367">
        <v>122</v>
      </c>
      <c r="Z1487" s="367"/>
      <c r="AA1487" s="367"/>
      <c r="AB1487" s="367"/>
      <c r="AC1487" s="367" t="e">
        <f>VLOOKUP(Y1487,CONTROLES!$A$6:$Y$78,2,FALSE)</f>
        <v>#N/A</v>
      </c>
      <c r="AD1487" s="367"/>
      <c r="AE1487" s="367"/>
      <c r="AF1487" s="367"/>
      <c r="AG1487" s="367"/>
      <c r="AH1487" s="367"/>
      <c r="AI1487" s="367"/>
      <c r="AJ1487" s="367"/>
      <c r="AK1487" s="367"/>
      <c r="AL1487" s="367"/>
      <c r="AM1487" s="367"/>
      <c r="AN1487" s="367"/>
      <c r="AO1487" s="368" t="str">
        <f>IFERROR(VLOOKUP(Y1487,CONTROLES!$A$6:$Y$25,24,FALSE),"")</f>
        <v/>
      </c>
      <c r="AP1487" s="368" t="str">
        <f>IFERROR(VLOOKUP(Z1487,CONTROLES!$A$6:$Y$25,24,FALSE),"")</f>
        <v/>
      </c>
      <c r="AQ1487" s="368" t="str">
        <f>IFERROR(VLOOKUP(AA1487,CONTROLES!$A$6:$Y$25,24,FALSE),"")</f>
        <v/>
      </c>
      <c r="AR1487" s="368" t="str">
        <f>IFERROR(VLOOKUP(AB1487,CONTROLES!$A$6:$Y$25,24,FALSE),"")</f>
        <v/>
      </c>
      <c r="AS1487" s="367" t="str">
        <f>IFERROR(VLOOKUP(Y1487,CONTROLES!$A$6:$Y$25,5,FALSE),"")</f>
        <v/>
      </c>
      <c r="AT1487" s="367" t="str">
        <f>IFERROR(VLOOKUP(Z1487,CONTROLES!$A$6:$Y$25,5,FALSE),"")</f>
        <v/>
      </c>
      <c r="AU1487" s="367" t="str">
        <f>IFERROR(VLOOKUP(AA1487,CONTROLES!$A$6:$Y$25,5,FALSE),"")</f>
        <v/>
      </c>
      <c r="AV1487" s="367" t="str">
        <f>IFERROR(VLOOKUP(AB1487,CONTROLES!$A$6:$Y$25,5,FALSE),"")</f>
        <v/>
      </c>
      <c r="AW1487" s="369">
        <f t="shared" si="381"/>
        <v>0</v>
      </c>
      <c r="AX1487" s="369">
        <f t="shared" si="382"/>
        <v>0</v>
      </c>
      <c r="AY1487" s="610"/>
      <c r="AZ1487" s="611"/>
      <c r="BA1487" s="612"/>
      <c r="BB1487" s="613"/>
      <c r="BC1487" s="611"/>
      <c r="BD1487" s="621"/>
      <c r="BE1487" s="608"/>
      <c r="BF1487" s="625"/>
      <c r="BG1487" s="626"/>
      <c r="BH1487" s="626"/>
      <c r="BI1487" s="624"/>
      <c r="BJ1487" s="470"/>
      <c r="BK1487" s="470"/>
      <c r="BL1487" s="49"/>
    </row>
    <row r="1488" spans="1:64" ht="14.25" customHeight="1" x14ac:dyDescent="0.25">
      <c r="A1488" s="558"/>
      <c r="B1488" s="559"/>
      <c r="C1488" s="556"/>
      <c r="D1488" s="557"/>
      <c r="E1488" s="470"/>
      <c r="F1488" s="547"/>
      <c r="G1488" s="547"/>
      <c r="H1488" s="547"/>
      <c r="I1488" s="470"/>
      <c r="J1488" s="364"/>
      <c r="K1488" s="365"/>
      <c r="L1488" s="556"/>
      <c r="M1488" s="470"/>
      <c r="N1488" s="594"/>
      <c r="O1488" s="560"/>
      <c r="P1488" s="470"/>
      <c r="Q1488" s="560"/>
      <c r="R1488" s="470"/>
      <c r="S1488" s="366"/>
      <c r="T1488" s="366">
        <f>IFERROR(VLOOKUP($S1488,TABLAS!$A$10:$B$14,2,FALSE),0)</f>
        <v>0</v>
      </c>
      <c r="U1488" s="560"/>
      <c r="V1488" s="615"/>
      <c r="W1488" s="615"/>
      <c r="X1488" s="608"/>
      <c r="Y1488" s="367"/>
      <c r="Z1488" s="367"/>
      <c r="AA1488" s="367"/>
      <c r="AB1488" s="367"/>
      <c r="AC1488" s="367" t="e">
        <f>VLOOKUP(Y1488,CONTROLES!$A$6:$Y$78,2,FALSE)</f>
        <v>#N/A</v>
      </c>
      <c r="AD1488" s="367"/>
      <c r="AE1488" s="367"/>
      <c r="AF1488" s="367"/>
      <c r="AG1488" s="367"/>
      <c r="AH1488" s="367"/>
      <c r="AI1488" s="367"/>
      <c r="AJ1488" s="367"/>
      <c r="AK1488" s="367"/>
      <c r="AL1488" s="367"/>
      <c r="AM1488" s="367"/>
      <c r="AN1488" s="367"/>
      <c r="AO1488" s="368" t="str">
        <f>IFERROR(VLOOKUP(Y1488,CONTROLES!$A$6:$Y$25,24,FALSE),"")</f>
        <v/>
      </c>
      <c r="AP1488" s="368" t="str">
        <f>IFERROR(VLOOKUP(Z1488,CONTROLES!$A$6:$Y$25,24,FALSE),"")</f>
        <v/>
      </c>
      <c r="AQ1488" s="368" t="str">
        <f>IFERROR(VLOOKUP(AA1488,CONTROLES!$A$6:$Y$25,24,FALSE),"")</f>
        <v/>
      </c>
      <c r="AR1488" s="368" t="str">
        <f>IFERROR(VLOOKUP(AB1488,CONTROLES!$A$6:$Y$25,24,FALSE),"")</f>
        <v/>
      </c>
      <c r="AS1488" s="367" t="str">
        <f>IFERROR(VLOOKUP(Y1488,CONTROLES!$A$6:$Y$25,5,FALSE),"")</f>
        <v/>
      </c>
      <c r="AT1488" s="367" t="str">
        <f>IFERROR(VLOOKUP(Z1488,CONTROLES!$A$6:$Y$25,5,FALSE),"")</f>
        <v/>
      </c>
      <c r="AU1488" s="367" t="str">
        <f>IFERROR(VLOOKUP(AA1488,CONTROLES!$A$6:$Y$25,5,FALSE),"")</f>
        <v/>
      </c>
      <c r="AV1488" s="367" t="str">
        <f>IFERROR(VLOOKUP(AB1488,CONTROLES!$A$6:$Y$25,5,FALSE),"")</f>
        <v/>
      </c>
      <c r="AW1488" s="369">
        <f t="shared" ref="AW1488:AW1530" si="395">IFERROR(AVERAGEIFS(AO1488:AR1488,AS1488:AV1488,"Probabilidad"),0)</f>
        <v>0</v>
      </c>
      <c r="AX1488" s="369">
        <f t="shared" ref="AX1488:AX1530" si="396">IFERROR(AVERAGEIFS(AO1488:AR1488,AS1488:AV1488,"Consecuencia"),0)</f>
        <v>0</v>
      </c>
      <c r="AY1488" s="610"/>
      <c r="AZ1488" s="611"/>
      <c r="BA1488" s="612"/>
      <c r="BB1488" s="613"/>
      <c r="BC1488" s="611"/>
      <c r="BD1488" s="621"/>
      <c r="BE1488" s="608"/>
      <c r="BF1488" s="625"/>
      <c r="BG1488" s="626"/>
      <c r="BH1488" s="626"/>
      <c r="BI1488" s="624"/>
      <c r="BJ1488" s="470"/>
      <c r="BK1488" s="470"/>
      <c r="BL1488" s="49"/>
    </row>
    <row r="1489" spans="1:64" ht="14.25" customHeight="1" x14ac:dyDescent="0.25">
      <c r="A1489" s="558"/>
      <c r="B1489" s="559"/>
      <c r="C1489" s="556"/>
      <c r="D1489" s="557"/>
      <c r="E1489" s="470"/>
      <c r="F1489" s="547"/>
      <c r="G1489" s="547"/>
      <c r="H1489" s="547"/>
      <c r="I1489" s="470"/>
      <c r="J1489" s="364"/>
      <c r="K1489" s="365"/>
      <c r="L1489" s="556"/>
      <c r="M1489" s="470"/>
      <c r="N1489" s="594"/>
      <c r="O1489" s="560"/>
      <c r="P1489" s="470"/>
      <c r="Q1489" s="560"/>
      <c r="R1489" s="470"/>
      <c r="S1489" s="366"/>
      <c r="T1489" s="366">
        <f>IFERROR(VLOOKUP($S1489,TABLAS!$A$10:$B$14,2,FALSE),0)</f>
        <v>0</v>
      </c>
      <c r="U1489" s="560"/>
      <c r="V1489" s="615"/>
      <c r="W1489" s="615"/>
      <c r="X1489" s="608"/>
      <c r="Y1489" s="367"/>
      <c r="Z1489" s="367"/>
      <c r="AA1489" s="367"/>
      <c r="AB1489" s="367"/>
      <c r="AC1489" s="367" t="e">
        <f>VLOOKUP(Y1489,CONTROLES!$A$6:$Y$78,2,FALSE)</f>
        <v>#N/A</v>
      </c>
      <c r="AD1489" s="367"/>
      <c r="AE1489" s="367"/>
      <c r="AF1489" s="367"/>
      <c r="AG1489" s="367"/>
      <c r="AH1489" s="367"/>
      <c r="AI1489" s="367"/>
      <c r="AJ1489" s="367"/>
      <c r="AK1489" s="367"/>
      <c r="AL1489" s="367"/>
      <c r="AM1489" s="367"/>
      <c r="AN1489" s="367"/>
      <c r="AO1489" s="368" t="str">
        <f>IFERROR(VLOOKUP(Y1489,CONTROLES!$A$6:$Y$25,24,FALSE),"")</f>
        <v/>
      </c>
      <c r="AP1489" s="368" t="str">
        <f>IFERROR(VLOOKUP(Z1489,CONTROLES!$A$6:$Y$25,24,FALSE),"")</f>
        <v/>
      </c>
      <c r="AQ1489" s="368" t="str">
        <f>IFERROR(VLOOKUP(AA1489,CONTROLES!$A$6:$Y$25,24,FALSE),"")</f>
        <v/>
      </c>
      <c r="AR1489" s="368" t="str">
        <f>IFERROR(VLOOKUP(AB1489,CONTROLES!$A$6:$Y$25,24,FALSE),"")</f>
        <v/>
      </c>
      <c r="AS1489" s="367" t="str">
        <f>IFERROR(VLOOKUP(Y1489,CONTROLES!$A$6:$Y$25,5,FALSE),"")</f>
        <v/>
      </c>
      <c r="AT1489" s="367" t="str">
        <f>IFERROR(VLOOKUP(Z1489,CONTROLES!$A$6:$Y$25,5,FALSE),"")</f>
        <v/>
      </c>
      <c r="AU1489" s="367" t="str">
        <f>IFERROR(VLOOKUP(AA1489,CONTROLES!$A$6:$Y$25,5,FALSE),"")</f>
        <v/>
      </c>
      <c r="AV1489" s="367" t="str">
        <f>IFERROR(VLOOKUP(AB1489,CONTROLES!$A$6:$Y$25,5,FALSE),"")</f>
        <v/>
      </c>
      <c r="AW1489" s="369">
        <f t="shared" si="395"/>
        <v>0</v>
      </c>
      <c r="AX1489" s="369">
        <f t="shared" si="396"/>
        <v>0</v>
      </c>
      <c r="AY1489" s="610"/>
      <c r="AZ1489" s="611"/>
      <c r="BA1489" s="612"/>
      <c r="BB1489" s="613"/>
      <c r="BC1489" s="611"/>
      <c r="BD1489" s="621"/>
      <c r="BE1489" s="608"/>
      <c r="BF1489" s="625"/>
      <c r="BG1489" s="626"/>
      <c r="BH1489" s="626"/>
      <c r="BI1489" s="624"/>
      <c r="BJ1489" s="470"/>
      <c r="BK1489" s="470"/>
      <c r="BL1489" s="49"/>
    </row>
    <row r="1490" spans="1:64" ht="14.25" customHeight="1" x14ac:dyDescent="0.25">
      <c r="A1490" s="558"/>
      <c r="B1490" s="559"/>
      <c r="C1490" s="556"/>
      <c r="D1490" s="557"/>
      <c r="E1490" s="470"/>
      <c r="F1490" s="547"/>
      <c r="G1490" s="547"/>
      <c r="H1490" s="547"/>
      <c r="I1490" s="470"/>
      <c r="J1490" s="364"/>
      <c r="K1490" s="365"/>
      <c r="L1490" s="556"/>
      <c r="M1490" s="470"/>
      <c r="N1490" s="594"/>
      <c r="O1490" s="560"/>
      <c r="P1490" s="470"/>
      <c r="Q1490" s="560"/>
      <c r="R1490" s="470"/>
      <c r="S1490" s="366"/>
      <c r="T1490" s="366">
        <f>IFERROR(VLOOKUP($S1490,TABLAS!$A$10:$B$14,2,FALSE),0)</f>
        <v>0</v>
      </c>
      <c r="U1490" s="560"/>
      <c r="V1490" s="615"/>
      <c r="W1490" s="615"/>
      <c r="X1490" s="608"/>
      <c r="Y1490" s="367"/>
      <c r="Z1490" s="367"/>
      <c r="AA1490" s="367"/>
      <c r="AB1490" s="367"/>
      <c r="AC1490" s="367" t="e">
        <f>VLOOKUP(Y1490,CONTROLES!$A$6:$Y$78,2,FALSE)</f>
        <v>#N/A</v>
      </c>
      <c r="AD1490" s="367"/>
      <c r="AE1490" s="367"/>
      <c r="AF1490" s="367"/>
      <c r="AG1490" s="367"/>
      <c r="AH1490" s="367"/>
      <c r="AI1490" s="367"/>
      <c r="AJ1490" s="367"/>
      <c r="AK1490" s="367"/>
      <c r="AL1490" s="367"/>
      <c r="AM1490" s="367"/>
      <c r="AN1490" s="367"/>
      <c r="AO1490" s="368" t="str">
        <f>IFERROR(VLOOKUP(Y1490,CONTROLES!$A$6:$Y$25,24,FALSE),"")</f>
        <v/>
      </c>
      <c r="AP1490" s="368" t="str">
        <f>IFERROR(VLOOKUP(Z1490,CONTROLES!$A$6:$Y$25,24,FALSE),"")</f>
        <v/>
      </c>
      <c r="AQ1490" s="368" t="str">
        <f>IFERROR(VLOOKUP(AA1490,CONTROLES!$A$6:$Y$25,24,FALSE),"")</f>
        <v/>
      </c>
      <c r="AR1490" s="368" t="str">
        <f>IFERROR(VLOOKUP(AB1490,CONTROLES!$A$6:$Y$25,24,FALSE),"")</f>
        <v/>
      </c>
      <c r="AS1490" s="367" t="str">
        <f>IFERROR(VLOOKUP(Y1490,CONTROLES!$A$6:$Y$25,5,FALSE),"")</f>
        <v/>
      </c>
      <c r="AT1490" s="367" t="str">
        <f>IFERROR(VLOOKUP(Z1490,CONTROLES!$A$6:$Y$25,5,FALSE),"")</f>
        <v/>
      </c>
      <c r="AU1490" s="367" t="str">
        <f>IFERROR(VLOOKUP(AA1490,CONTROLES!$A$6:$Y$25,5,FALSE),"")</f>
        <v/>
      </c>
      <c r="AV1490" s="367" t="str">
        <f>IFERROR(VLOOKUP(AB1490,CONTROLES!$A$6:$Y$25,5,FALSE),"")</f>
        <v/>
      </c>
      <c r="AW1490" s="369">
        <f t="shared" si="395"/>
        <v>0</v>
      </c>
      <c r="AX1490" s="369">
        <f t="shared" si="396"/>
        <v>0</v>
      </c>
      <c r="AY1490" s="610"/>
      <c r="AZ1490" s="611"/>
      <c r="BA1490" s="612"/>
      <c r="BB1490" s="613"/>
      <c r="BC1490" s="611"/>
      <c r="BD1490" s="621"/>
      <c r="BE1490" s="608"/>
      <c r="BF1490" s="625"/>
      <c r="BG1490" s="626"/>
      <c r="BH1490" s="626"/>
      <c r="BI1490" s="624"/>
      <c r="BJ1490" s="470"/>
      <c r="BK1490" s="470"/>
      <c r="BL1490" s="49"/>
    </row>
    <row r="1491" spans="1:64" ht="14.25" customHeight="1" x14ac:dyDescent="0.25">
      <c r="A1491" s="558"/>
      <c r="B1491" s="559"/>
      <c r="C1491" s="556"/>
      <c r="D1491" s="557"/>
      <c r="E1491" s="470"/>
      <c r="F1491" s="547"/>
      <c r="G1491" s="547"/>
      <c r="H1491" s="547"/>
      <c r="I1491" s="470"/>
      <c r="J1491" s="364"/>
      <c r="K1491" s="365"/>
      <c r="L1491" s="556"/>
      <c r="M1491" s="470"/>
      <c r="N1491" s="594"/>
      <c r="O1491" s="560"/>
      <c r="P1491" s="470"/>
      <c r="Q1491" s="560"/>
      <c r="R1491" s="470"/>
      <c r="S1491" s="366"/>
      <c r="T1491" s="366">
        <f>IFERROR(VLOOKUP($S1491,TABLAS!$A$10:$B$14,2,FALSE),0)</f>
        <v>0</v>
      </c>
      <c r="U1491" s="560"/>
      <c r="V1491" s="615"/>
      <c r="W1491" s="615"/>
      <c r="X1491" s="608"/>
      <c r="Y1491" s="367"/>
      <c r="Z1491" s="367"/>
      <c r="AA1491" s="367"/>
      <c r="AB1491" s="367"/>
      <c r="AC1491" s="367" t="e">
        <f>VLOOKUP(Y1491,CONTROLES!$A$6:$Y$78,2,FALSE)</f>
        <v>#N/A</v>
      </c>
      <c r="AD1491" s="367"/>
      <c r="AE1491" s="367"/>
      <c r="AF1491" s="367"/>
      <c r="AG1491" s="367"/>
      <c r="AH1491" s="367"/>
      <c r="AI1491" s="367"/>
      <c r="AJ1491" s="367"/>
      <c r="AK1491" s="367"/>
      <c r="AL1491" s="367"/>
      <c r="AM1491" s="367"/>
      <c r="AN1491" s="367"/>
      <c r="AO1491" s="368" t="str">
        <f>IFERROR(VLOOKUP(Y1491,CONTROLES!$A$6:$Y$25,24,FALSE),"")</f>
        <v/>
      </c>
      <c r="AP1491" s="368" t="str">
        <f>IFERROR(VLOOKUP(Z1491,CONTROLES!$A$6:$Y$25,24,FALSE),"")</f>
        <v/>
      </c>
      <c r="AQ1491" s="368" t="str">
        <f>IFERROR(VLOOKUP(AA1491,CONTROLES!$A$6:$Y$25,24,FALSE),"")</f>
        <v/>
      </c>
      <c r="AR1491" s="368" t="str">
        <f>IFERROR(VLOOKUP(AB1491,CONTROLES!$A$6:$Y$25,24,FALSE),"")</f>
        <v/>
      </c>
      <c r="AS1491" s="367" t="str">
        <f>IFERROR(VLOOKUP(Y1491,CONTROLES!$A$6:$Y$25,5,FALSE),"")</f>
        <v/>
      </c>
      <c r="AT1491" s="367" t="str">
        <f>IFERROR(VLOOKUP(Z1491,CONTROLES!$A$6:$Y$25,5,FALSE),"")</f>
        <v/>
      </c>
      <c r="AU1491" s="367" t="str">
        <f>IFERROR(VLOOKUP(AA1491,CONTROLES!$A$6:$Y$25,5,FALSE),"")</f>
        <v/>
      </c>
      <c r="AV1491" s="367" t="str">
        <f>IFERROR(VLOOKUP(AB1491,CONTROLES!$A$6:$Y$25,5,FALSE),"")</f>
        <v/>
      </c>
      <c r="AW1491" s="369">
        <f t="shared" si="395"/>
        <v>0</v>
      </c>
      <c r="AX1491" s="369">
        <f t="shared" si="396"/>
        <v>0</v>
      </c>
      <c r="AY1491" s="610"/>
      <c r="AZ1491" s="611"/>
      <c r="BA1491" s="612"/>
      <c r="BB1491" s="613"/>
      <c r="BC1491" s="611"/>
      <c r="BD1491" s="621"/>
      <c r="BE1491" s="608"/>
      <c r="BF1491" s="625"/>
      <c r="BG1491" s="626"/>
      <c r="BH1491" s="626"/>
      <c r="BI1491" s="624"/>
      <c r="BJ1491" s="470"/>
      <c r="BK1491" s="470"/>
      <c r="BL1491" s="49"/>
    </row>
    <row r="1492" spans="1:64" ht="14.25" customHeight="1" x14ac:dyDescent="0.25">
      <c r="A1492" s="558"/>
      <c r="B1492" s="559"/>
      <c r="C1492" s="556"/>
      <c r="D1492" s="557"/>
      <c r="E1492" s="470"/>
      <c r="F1492" s="547"/>
      <c r="G1492" s="547"/>
      <c r="H1492" s="547"/>
      <c r="I1492" s="470"/>
      <c r="J1492" s="364"/>
      <c r="K1492" s="365"/>
      <c r="L1492" s="556"/>
      <c r="M1492" s="470"/>
      <c r="N1492" s="594"/>
      <c r="O1492" s="560"/>
      <c r="P1492" s="470"/>
      <c r="Q1492" s="560"/>
      <c r="R1492" s="470"/>
      <c r="S1492" s="366"/>
      <c r="T1492" s="366">
        <f>IFERROR(VLOOKUP($S1492,TABLAS!$A$10:$B$14,2,FALSE),0)</f>
        <v>0</v>
      </c>
      <c r="U1492" s="560"/>
      <c r="V1492" s="615"/>
      <c r="W1492" s="615"/>
      <c r="X1492" s="608"/>
      <c r="Y1492" s="367"/>
      <c r="Z1492" s="367"/>
      <c r="AA1492" s="367"/>
      <c r="AB1492" s="367"/>
      <c r="AC1492" s="367" t="e">
        <f>VLOOKUP(Y1492,CONTROLES!$A$6:$Y$78,2,FALSE)</f>
        <v>#N/A</v>
      </c>
      <c r="AD1492" s="367"/>
      <c r="AE1492" s="367"/>
      <c r="AF1492" s="367"/>
      <c r="AG1492" s="367"/>
      <c r="AH1492" s="367"/>
      <c r="AI1492" s="367"/>
      <c r="AJ1492" s="367"/>
      <c r="AK1492" s="367"/>
      <c r="AL1492" s="367"/>
      <c r="AM1492" s="367"/>
      <c r="AN1492" s="367"/>
      <c r="AO1492" s="368" t="str">
        <f>IFERROR(VLOOKUP(Y1492,CONTROLES!$A$6:$Y$25,24,FALSE),"")</f>
        <v/>
      </c>
      <c r="AP1492" s="368" t="str">
        <f>IFERROR(VLOOKUP(Z1492,CONTROLES!$A$6:$Y$25,24,FALSE),"")</f>
        <v/>
      </c>
      <c r="AQ1492" s="368" t="str">
        <f>IFERROR(VLOOKUP(AA1492,CONTROLES!$A$6:$Y$25,24,FALSE),"")</f>
        <v/>
      </c>
      <c r="AR1492" s="368" t="str">
        <f>IFERROR(VLOOKUP(AB1492,CONTROLES!$A$6:$Y$25,24,FALSE),"")</f>
        <v/>
      </c>
      <c r="AS1492" s="367" t="str">
        <f>IFERROR(VLOOKUP(Y1492,CONTROLES!$A$6:$Y$25,5,FALSE),"")</f>
        <v/>
      </c>
      <c r="AT1492" s="367" t="str">
        <f>IFERROR(VLOOKUP(Z1492,CONTROLES!$A$6:$Y$25,5,FALSE),"")</f>
        <v/>
      </c>
      <c r="AU1492" s="367" t="str">
        <f>IFERROR(VLOOKUP(AA1492,CONTROLES!$A$6:$Y$25,5,FALSE),"")</f>
        <v/>
      </c>
      <c r="AV1492" s="367" t="str">
        <f>IFERROR(VLOOKUP(AB1492,CONTROLES!$A$6:$Y$25,5,FALSE),"")</f>
        <v/>
      </c>
      <c r="AW1492" s="369">
        <f t="shared" si="395"/>
        <v>0</v>
      </c>
      <c r="AX1492" s="369">
        <f t="shared" si="396"/>
        <v>0</v>
      </c>
      <c r="AY1492" s="610"/>
      <c r="AZ1492" s="611"/>
      <c r="BA1492" s="612"/>
      <c r="BB1492" s="613"/>
      <c r="BC1492" s="611"/>
      <c r="BD1492" s="621"/>
      <c r="BE1492" s="608"/>
      <c r="BF1492" s="625"/>
      <c r="BG1492" s="626"/>
      <c r="BH1492" s="626"/>
      <c r="BI1492" s="624"/>
      <c r="BJ1492" s="470"/>
      <c r="BK1492" s="470"/>
      <c r="BL1492" s="49"/>
    </row>
    <row r="1493" spans="1:64" ht="25.5" customHeight="1" x14ac:dyDescent="0.25">
      <c r="A1493" s="558">
        <f>A1486+1</f>
        <v>212</v>
      </c>
      <c r="B1493" s="559" t="s">
        <v>1698</v>
      </c>
      <c r="C1493" s="556" t="s">
        <v>1309</v>
      </c>
      <c r="D1493" s="557" t="s">
        <v>1699</v>
      </c>
      <c r="E1493" s="470" t="s">
        <v>1700</v>
      </c>
      <c r="F1493" s="547" t="s">
        <v>132</v>
      </c>
      <c r="G1493" s="547" t="s">
        <v>681</v>
      </c>
      <c r="H1493" s="547" t="s">
        <v>134</v>
      </c>
      <c r="I1493" s="470" t="s">
        <v>1701</v>
      </c>
      <c r="J1493" s="364">
        <v>1</v>
      </c>
      <c r="K1493" s="365" t="s">
        <v>1702</v>
      </c>
      <c r="L1493" s="556" t="s">
        <v>1703</v>
      </c>
      <c r="M1493" s="470" t="s">
        <v>332</v>
      </c>
      <c r="N1493" s="594" t="s">
        <v>1402</v>
      </c>
      <c r="O1493" s="560" t="s">
        <v>1403</v>
      </c>
      <c r="P1493" s="470" t="s">
        <v>1619</v>
      </c>
      <c r="Q1493" s="560" t="s">
        <v>1666</v>
      </c>
      <c r="R1493" s="470" t="s">
        <v>297</v>
      </c>
      <c r="S1493" s="366" t="s">
        <v>169</v>
      </c>
      <c r="T1493" s="366">
        <f>IFERROR(VLOOKUP($S1493,TABLAS!$A$10:$B$14,2,FALSE),0)</f>
        <v>4</v>
      </c>
      <c r="U1493" s="560" t="s">
        <v>180</v>
      </c>
      <c r="V1493" s="615">
        <f>IFERROR(VLOOKUP(U1493,TABLAS!$A$2:$B$6,2,FALSE),0)</f>
        <v>4</v>
      </c>
      <c r="W1493" s="615" t="str">
        <f t="shared" ref="W1493" si="397">MAX(T1493:T1499)&amp;V1493</f>
        <v>44</v>
      </c>
      <c r="X1493" s="608" t="str">
        <f t="shared" ref="X1493" si="398">IF(OR(W1493="11",W1493="12",W1493="21",W1493="22",W1493="31"),"BAJO",IF(OR(W1493="13",W1493="23",W1493="32",W1493="41"),"LEVE",IF(OR(W1493="14",W1493="15",W1493="24",W1493="33",W1493="43",W1493="42",W1493="52",W1493="51"),"MODERADO",IF(OR(W1493="25",W1493="34",W1493="35",W1493="44",W1493="45",W1493="53",W1493="54",W1493="55"),"IMPORTANTE"))))</f>
        <v>IMPORTANTE</v>
      </c>
      <c r="Y1493" s="367">
        <v>216</v>
      </c>
      <c r="Z1493" s="367">
        <v>152</v>
      </c>
      <c r="AA1493" s="367"/>
      <c r="AB1493" s="367"/>
      <c r="AC1493" s="367" t="e">
        <f>VLOOKUP(Y1493,CONTROLES!$A$6:$Y$78,2,FALSE)</f>
        <v>#N/A</v>
      </c>
      <c r="AD1493" s="367"/>
      <c r="AE1493" s="367"/>
      <c r="AF1493" s="367"/>
      <c r="AG1493" s="367"/>
      <c r="AH1493" s="367"/>
      <c r="AI1493" s="367"/>
      <c r="AJ1493" s="367"/>
      <c r="AK1493" s="367"/>
      <c r="AL1493" s="367"/>
      <c r="AM1493" s="367"/>
      <c r="AN1493" s="367"/>
      <c r="AO1493" s="368" t="str">
        <f>IFERROR(VLOOKUP(Y1493,CONTROLES!$A$6:$Y$25,24,FALSE),"")</f>
        <v/>
      </c>
      <c r="AP1493" s="368" t="str">
        <f>IFERROR(VLOOKUP(Z1493,CONTROLES!$A$6:$Y$25,24,FALSE),"")</f>
        <v/>
      </c>
      <c r="AQ1493" s="368" t="str">
        <f>IFERROR(VLOOKUP(AA1493,CONTROLES!$A$6:$Y$25,24,FALSE),"")</f>
        <v/>
      </c>
      <c r="AR1493" s="368" t="str">
        <f>IFERROR(VLOOKUP(AB1493,CONTROLES!$A$6:$Y$25,24,FALSE),"")</f>
        <v/>
      </c>
      <c r="AS1493" s="367" t="str">
        <f>IFERROR(VLOOKUP(Y1493,CONTROLES!$A$6:$Y$25,5,FALSE),"")</f>
        <v/>
      </c>
      <c r="AT1493" s="367" t="str">
        <f>IFERROR(VLOOKUP(Z1493,CONTROLES!$A$6:$Y$25,5,FALSE),"")</f>
        <v/>
      </c>
      <c r="AU1493" s="367" t="str">
        <f>IFERROR(VLOOKUP(AA1493,CONTROLES!$A$6:$Y$25,5,FALSE),"")</f>
        <v/>
      </c>
      <c r="AV1493" s="367" t="str">
        <f>IFERROR(VLOOKUP(AB1493,CONTROLES!$A$6:$Y$25,5,FALSE),"")</f>
        <v/>
      </c>
      <c r="AW1493" s="369">
        <f t="shared" si="395"/>
        <v>0</v>
      </c>
      <c r="AX1493" s="369">
        <f t="shared" si="396"/>
        <v>0</v>
      </c>
      <c r="AY1493" s="610"/>
      <c r="AZ1493" s="611"/>
      <c r="BA1493" s="612"/>
      <c r="BB1493" s="613"/>
      <c r="BC1493" s="611"/>
      <c r="BD1493" s="621"/>
      <c r="BE1493" s="608"/>
      <c r="BF1493" s="625"/>
      <c r="BG1493" s="626"/>
      <c r="BH1493" s="626"/>
      <c r="BI1493" s="624"/>
      <c r="BJ1493" s="470"/>
      <c r="BK1493" s="470"/>
      <c r="BL1493" s="49"/>
    </row>
    <row r="1494" spans="1:64" ht="14.25" customHeight="1" x14ac:dyDescent="0.25">
      <c r="A1494" s="558"/>
      <c r="B1494" s="559"/>
      <c r="C1494" s="556"/>
      <c r="D1494" s="557"/>
      <c r="E1494" s="470"/>
      <c r="F1494" s="547"/>
      <c r="G1494" s="547"/>
      <c r="H1494" s="547"/>
      <c r="I1494" s="470"/>
      <c r="J1494" s="364">
        <v>2</v>
      </c>
      <c r="K1494" s="365" t="s">
        <v>1704</v>
      </c>
      <c r="L1494" s="556"/>
      <c r="M1494" s="470"/>
      <c r="N1494" s="594"/>
      <c r="O1494" s="560"/>
      <c r="P1494" s="470"/>
      <c r="Q1494" s="560"/>
      <c r="R1494" s="470"/>
      <c r="S1494" s="366" t="s">
        <v>169</v>
      </c>
      <c r="T1494" s="366">
        <f>IFERROR(VLOOKUP($S1494,TABLAS!$A$10:$B$14,2,FALSE),0)</f>
        <v>4</v>
      </c>
      <c r="U1494" s="560"/>
      <c r="V1494" s="615"/>
      <c r="W1494" s="615"/>
      <c r="X1494" s="608"/>
      <c r="Y1494" s="367">
        <v>152</v>
      </c>
      <c r="Z1494" s="367"/>
      <c r="AA1494" s="367"/>
      <c r="AB1494" s="367"/>
      <c r="AC1494" s="367" t="e">
        <f>VLOOKUP(Y1494,CONTROLES!$A$6:$Y$78,2,FALSE)</f>
        <v>#N/A</v>
      </c>
      <c r="AD1494" s="367"/>
      <c r="AE1494" s="367"/>
      <c r="AF1494" s="367"/>
      <c r="AG1494" s="367"/>
      <c r="AH1494" s="367"/>
      <c r="AI1494" s="367"/>
      <c r="AJ1494" s="367"/>
      <c r="AK1494" s="367"/>
      <c r="AL1494" s="367"/>
      <c r="AM1494" s="367"/>
      <c r="AN1494" s="367"/>
      <c r="AO1494" s="368" t="str">
        <f>IFERROR(VLOOKUP(Y1494,CONTROLES!$A$6:$Y$25,24,FALSE),"")</f>
        <v/>
      </c>
      <c r="AP1494" s="368" t="str">
        <f>IFERROR(VLOOKUP(Z1494,CONTROLES!$A$6:$Y$25,24,FALSE),"")</f>
        <v/>
      </c>
      <c r="AQ1494" s="368" t="str">
        <f>IFERROR(VLOOKUP(AA1494,CONTROLES!$A$6:$Y$25,24,FALSE),"")</f>
        <v/>
      </c>
      <c r="AR1494" s="368" t="str">
        <f>IFERROR(VLOOKUP(AB1494,CONTROLES!$A$6:$Y$25,24,FALSE),"")</f>
        <v/>
      </c>
      <c r="AS1494" s="367" t="str">
        <f>IFERROR(VLOOKUP(Y1494,CONTROLES!$A$6:$Y$25,5,FALSE),"")</f>
        <v/>
      </c>
      <c r="AT1494" s="367" t="str">
        <f>IFERROR(VLOOKUP(Z1494,CONTROLES!$A$6:$Y$25,5,FALSE),"")</f>
        <v/>
      </c>
      <c r="AU1494" s="367" t="str">
        <f>IFERROR(VLOOKUP(AA1494,CONTROLES!$A$6:$Y$25,5,FALSE),"")</f>
        <v/>
      </c>
      <c r="AV1494" s="367" t="str">
        <f>IFERROR(VLOOKUP(AB1494,CONTROLES!$A$6:$Y$25,5,FALSE),"")</f>
        <v/>
      </c>
      <c r="AW1494" s="369">
        <f t="shared" si="395"/>
        <v>0</v>
      </c>
      <c r="AX1494" s="369">
        <f t="shared" si="396"/>
        <v>0</v>
      </c>
      <c r="AY1494" s="610"/>
      <c r="AZ1494" s="611"/>
      <c r="BA1494" s="612"/>
      <c r="BB1494" s="613"/>
      <c r="BC1494" s="611"/>
      <c r="BD1494" s="621"/>
      <c r="BE1494" s="608"/>
      <c r="BF1494" s="625"/>
      <c r="BG1494" s="626"/>
      <c r="BH1494" s="626"/>
      <c r="BI1494" s="624"/>
      <c r="BJ1494" s="470"/>
      <c r="BK1494" s="470"/>
      <c r="BL1494" s="49"/>
    </row>
    <row r="1495" spans="1:64" ht="14.25" customHeight="1" x14ac:dyDescent="0.25">
      <c r="A1495" s="558"/>
      <c r="B1495" s="559"/>
      <c r="C1495" s="556"/>
      <c r="D1495" s="557"/>
      <c r="E1495" s="470"/>
      <c r="F1495" s="547"/>
      <c r="G1495" s="547"/>
      <c r="H1495" s="547"/>
      <c r="I1495" s="470"/>
      <c r="J1495" s="364"/>
      <c r="K1495" s="365"/>
      <c r="L1495" s="556"/>
      <c r="M1495" s="470"/>
      <c r="N1495" s="594"/>
      <c r="O1495" s="560"/>
      <c r="P1495" s="470"/>
      <c r="Q1495" s="560"/>
      <c r="R1495" s="470"/>
      <c r="S1495" s="366"/>
      <c r="T1495" s="366">
        <f>IFERROR(VLOOKUP($S1495,TABLAS!$A$10:$B$14,2,FALSE),0)</f>
        <v>0</v>
      </c>
      <c r="U1495" s="560"/>
      <c r="V1495" s="615"/>
      <c r="W1495" s="615"/>
      <c r="X1495" s="608"/>
      <c r="Y1495" s="367"/>
      <c r="Z1495" s="367"/>
      <c r="AA1495" s="367"/>
      <c r="AB1495" s="367"/>
      <c r="AC1495" s="367" t="e">
        <f>VLOOKUP(Y1495,CONTROLES!$A$6:$Y$78,2,FALSE)</f>
        <v>#N/A</v>
      </c>
      <c r="AD1495" s="367"/>
      <c r="AE1495" s="367"/>
      <c r="AF1495" s="367"/>
      <c r="AG1495" s="367"/>
      <c r="AH1495" s="367"/>
      <c r="AI1495" s="367"/>
      <c r="AJ1495" s="367"/>
      <c r="AK1495" s="367"/>
      <c r="AL1495" s="367"/>
      <c r="AM1495" s="367"/>
      <c r="AN1495" s="367"/>
      <c r="AO1495" s="368" t="str">
        <f>IFERROR(VLOOKUP(Y1495,CONTROLES!$A$6:$Y$25,24,FALSE),"")</f>
        <v/>
      </c>
      <c r="AP1495" s="368" t="str">
        <f>IFERROR(VLOOKUP(Z1495,CONTROLES!$A$6:$Y$25,24,FALSE),"")</f>
        <v/>
      </c>
      <c r="AQ1495" s="368" t="str">
        <f>IFERROR(VLOOKUP(AA1495,CONTROLES!$A$6:$Y$25,24,FALSE),"")</f>
        <v/>
      </c>
      <c r="AR1495" s="368" t="str">
        <f>IFERROR(VLOOKUP(AB1495,CONTROLES!$A$6:$Y$25,24,FALSE),"")</f>
        <v/>
      </c>
      <c r="AS1495" s="367" t="str">
        <f>IFERROR(VLOOKUP(Y1495,CONTROLES!$A$6:$Y$25,5,FALSE),"")</f>
        <v/>
      </c>
      <c r="AT1495" s="367" t="str">
        <f>IFERROR(VLOOKUP(Z1495,CONTROLES!$A$6:$Y$25,5,FALSE),"")</f>
        <v/>
      </c>
      <c r="AU1495" s="367" t="str">
        <f>IFERROR(VLOOKUP(AA1495,CONTROLES!$A$6:$Y$25,5,FALSE),"")</f>
        <v/>
      </c>
      <c r="AV1495" s="367" t="str">
        <f>IFERROR(VLOOKUP(AB1495,CONTROLES!$A$6:$Y$25,5,FALSE),"")</f>
        <v/>
      </c>
      <c r="AW1495" s="369">
        <f t="shared" si="395"/>
        <v>0</v>
      </c>
      <c r="AX1495" s="369">
        <f t="shared" si="396"/>
        <v>0</v>
      </c>
      <c r="AY1495" s="610"/>
      <c r="AZ1495" s="611"/>
      <c r="BA1495" s="612"/>
      <c r="BB1495" s="613"/>
      <c r="BC1495" s="611"/>
      <c r="BD1495" s="621"/>
      <c r="BE1495" s="608"/>
      <c r="BF1495" s="625"/>
      <c r="BG1495" s="626"/>
      <c r="BH1495" s="626"/>
      <c r="BI1495" s="624"/>
      <c r="BJ1495" s="470"/>
      <c r="BK1495" s="470"/>
      <c r="BL1495" s="49"/>
    </row>
    <row r="1496" spans="1:64" ht="14.25" customHeight="1" x14ac:dyDescent="0.25">
      <c r="A1496" s="558"/>
      <c r="B1496" s="559"/>
      <c r="C1496" s="556"/>
      <c r="D1496" s="557"/>
      <c r="E1496" s="470"/>
      <c r="F1496" s="547"/>
      <c r="G1496" s="547"/>
      <c r="H1496" s="547"/>
      <c r="I1496" s="470"/>
      <c r="J1496" s="364"/>
      <c r="K1496" s="365"/>
      <c r="L1496" s="556"/>
      <c r="M1496" s="470"/>
      <c r="N1496" s="594"/>
      <c r="O1496" s="560"/>
      <c r="P1496" s="470"/>
      <c r="Q1496" s="560"/>
      <c r="R1496" s="470"/>
      <c r="S1496" s="366"/>
      <c r="T1496" s="366">
        <f>IFERROR(VLOOKUP($S1496,TABLAS!$A$10:$B$14,2,FALSE),0)</f>
        <v>0</v>
      </c>
      <c r="U1496" s="560"/>
      <c r="V1496" s="615"/>
      <c r="W1496" s="615"/>
      <c r="X1496" s="608"/>
      <c r="Y1496" s="367"/>
      <c r="Z1496" s="367"/>
      <c r="AA1496" s="367"/>
      <c r="AB1496" s="367"/>
      <c r="AC1496" s="367" t="e">
        <f>VLOOKUP(Y1496,CONTROLES!$A$6:$Y$78,2,FALSE)</f>
        <v>#N/A</v>
      </c>
      <c r="AD1496" s="367"/>
      <c r="AE1496" s="367"/>
      <c r="AF1496" s="367"/>
      <c r="AG1496" s="367"/>
      <c r="AH1496" s="367"/>
      <c r="AI1496" s="367"/>
      <c r="AJ1496" s="367"/>
      <c r="AK1496" s="367"/>
      <c r="AL1496" s="367"/>
      <c r="AM1496" s="367"/>
      <c r="AN1496" s="367"/>
      <c r="AO1496" s="368" t="str">
        <f>IFERROR(VLOOKUP(Y1496,CONTROLES!$A$6:$Y$25,24,FALSE),"")</f>
        <v/>
      </c>
      <c r="AP1496" s="368" t="str">
        <f>IFERROR(VLOOKUP(Z1496,CONTROLES!$A$6:$Y$25,24,FALSE),"")</f>
        <v/>
      </c>
      <c r="AQ1496" s="368" t="str">
        <f>IFERROR(VLOOKUP(AA1496,CONTROLES!$A$6:$Y$25,24,FALSE),"")</f>
        <v/>
      </c>
      <c r="AR1496" s="368" t="str">
        <f>IFERROR(VLOOKUP(AB1496,CONTROLES!$A$6:$Y$25,24,FALSE),"")</f>
        <v/>
      </c>
      <c r="AS1496" s="367" t="str">
        <f>IFERROR(VLOOKUP(Y1496,CONTROLES!$A$6:$Y$25,5,FALSE),"")</f>
        <v/>
      </c>
      <c r="AT1496" s="367" t="str">
        <f>IFERROR(VLOOKUP(Z1496,CONTROLES!$A$6:$Y$25,5,FALSE),"")</f>
        <v/>
      </c>
      <c r="AU1496" s="367" t="str">
        <f>IFERROR(VLOOKUP(AA1496,CONTROLES!$A$6:$Y$25,5,FALSE),"")</f>
        <v/>
      </c>
      <c r="AV1496" s="367" t="str">
        <f>IFERROR(VLOOKUP(AB1496,CONTROLES!$A$6:$Y$25,5,FALSE),"")</f>
        <v/>
      </c>
      <c r="AW1496" s="369">
        <f t="shared" si="395"/>
        <v>0</v>
      </c>
      <c r="AX1496" s="369">
        <f t="shared" si="396"/>
        <v>0</v>
      </c>
      <c r="AY1496" s="610"/>
      <c r="AZ1496" s="611"/>
      <c r="BA1496" s="612"/>
      <c r="BB1496" s="613"/>
      <c r="BC1496" s="611"/>
      <c r="BD1496" s="621"/>
      <c r="BE1496" s="608"/>
      <c r="BF1496" s="625"/>
      <c r="BG1496" s="626"/>
      <c r="BH1496" s="626"/>
      <c r="BI1496" s="624"/>
      <c r="BJ1496" s="470"/>
      <c r="BK1496" s="470"/>
      <c r="BL1496" s="49"/>
    </row>
    <row r="1497" spans="1:64" ht="14.25" customHeight="1" x14ac:dyDescent="0.25">
      <c r="A1497" s="558"/>
      <c r="B1497" s="559"/>
      <c r="C1497" s="556"/>
      <c r="D1497" s="557"/>
      <c r="E1497" s="470"/>
      <c r="F1497" s="547"/>
      <c r="G1497" s="547"/>
      <c r="H1497" s="547"/>
      <c r="I1497" s="470"/>
      <c r="J1497" s="364"/>
      <c r="K1497" s="365"/>
      <c r="L1497" s="556"/>
      <c r="M1497" s="470"/>
      <c r="N1497" s="594"/>
      <c r="O1497" s="560"/>
      <c r="P1497" s="470"/>
      <c r="Q1497" s="560"/>
      <c r="R1497" s="470"/>
      <c r="S1497" s="366"/>
      <c r="T1497" s="366">
        <f>IFERROR(VLOOKUP($S1497,TABLAS!$A$10:$B$14,2,FALSE),0)</f>
        <v>0</v>
      </c>
      <c r="U1497" s="560"/>
      <c r="V1497" s="615"/>
      <c r="W1497" s="615"/>
      <c r="X1497" s="608"/>
      <c r="Y1497" s="367"/>
      <c r="Z1497" s="367"/>
      <c r="AA1497" s="367"/>
      <c r="AB1497" s="367"/>
      <c r="AC1497" s="367" t="e">
        <f>VLOOKUP(Y1497,CONTROLES!$A$6:$Y$78,2,FALSE)</f>
        <v>#N/A</v>
      </c>
      <c r="AD1497" s="367"/>
      <c r="AE1497" s="367"/>
      <c r="AF1497" s="367"/>
      <c r="AG1497" s="367"/>
      <c r="AH1497" s="367"/>
      <c r="AI1497" s="367"/>
      <c r="AJ1497" s="367"/>
      <c r="AK1497" s="367"/>
      <c r="AL1497" s="367"/>
      <c r="AM1497" s="367"/>
      <c r="AN1497" s="367"/>
      <c r="AO1497" s="368" t="str">
        <f>IFERROR(VLOOKUP(Y1497,CONTROLES!$A$6:$Y$25,24,FALSE),"")</f>
        <v/>
      </c>
      <c r="AP1497" s="368" t="str">
        <f>IFERROR(VLOOKUP(Z1497,CONTROLES!$A$6:$Y$25,24,FALSE),"")</f>
        <v/>
      </c>
      <c r="AQ1497" s="368" t="str">
        <f>IFERROR(VLOOKUP(AA1497,CONTROLES!$A$6:$Y$25,24,FALSE),"")</f>
        <v/>
      </c>
      <c r="AR1497" s="368" t="str">
        <f>IFERROR(VLOOKUP(AB1497,CONTROLES!$A$6:$Y$25,24,FALSE),"")</f>
        <v/>
      </c>
      <c r="AS1497" s="367" t="str">
        <f>IFERROR(VLOOKUP(Y1497,CONTROLES!$A$6:$Y$25,5,FALSE),"")</f>
        <v/>
      </c>
      <c r="AT1497" s="367" t="str">
        <f>IFERROR(VLOOKUP(Z1497,CONTROLES!$A$6:$Y$25,5,FALSE),"")</f>
        <v/>
      </c>
      <c r="AU1497" s="367" t="str">
        <f>IFERROR(VLOOKUP(AA1497,CONTROLES!$A$6:$Y$25,5,FALSE),"")</f>
        <v/>
      </c>
      <c r="AV1497" s="367" t="str">
        <f>IFERROR(VLOOKUP(AB1497,CONTROLES!$A$6:$Y$25,5,FALSE),"")</f>
        <v/>
      </c>
      <c r="AW1497" s="369">
        <f t="shared" si="395"/>
        <v>0</v>
      </c>
      <c r="AX1497" s="369">
        <f t="shared" si="396"/>
        <v>0</v>
      </c>
      <c r="AY1497" s="610"/>
      <c r="AZ1497" s="611"/>
      <c r="BA1497" s="612"/>
      <c r="BB1497" s="613"/>
      <c r="BC1497" s="611"/>
      <c r="BD1497" s="621"/>
      <c r="BE1497" s="608"/>
      <c r="BF1497" s="625"/>
      <c r="BG1497" s="626"/>
      <c r="BH1497" s="626"/>
      <c r="BI1497" s="624"/>
      <c r="BJ1497" s="470"/>
      <c r="BK1497" s="470"/>
      <c r="BL1497" s="49"/>
    </row>
    <row r="1498" spans="1:64" ht="14.25" customHeight="1" x14ac:dyDescent="0.25">
      <c r="A1498" s="558"/>
      <c r="B1498" s="559"/>
      <c r="C1498" s="556"/>
      <c r="D1498" s="557"/>
      <c r="E1498" s="470"/>
      <c r="F1498" s="547"/>
      <c r="G1498" s="547"/>
      <c r="H1498" s="547"/>
      <c r="I1498" s="470"/>
      <c r="J1498" s="364"/>
      <c r="K1498" s="365"/>
      <c r="L1498" s="556"/>
      <c r="M1498" s="470"/>
      <c r="N1498" s="594"/>
      <c r="O1498" s="560"/>
      <c r="P1498" s="470"/>
      <c r="Q1498" s="560"/>
      <c r="R1498" s="470"/>
      <c r="S1498" s="366"/>
      <c r="T1498" s="366">
        <f>IFERROR(VLOOKUP($S1498,TABLAS!$A$10:$B$14,2,FALSE),0)</f>
        <v>0</v>
      </c>
      <c r="U1498" s="560"/>
      <c r="V1498" s="615"/>
      <c r="W1498" s="615"/>
      <c r="X1498" s="608"/>
      <c r="Y1498" s="367"/>
      <c r="Z1498" s="367"/>
      <c r="AA1498" s="367"/>
      <c r="AB1498" s="367"/>
      <c r="AC1498" s="367" t="e">
        <f>VLOOKUP(Y1498,CONTROLES!$A$6:$Y$78,2,FALSE)</f>
        <v>#N/A</v>
      </c>
      <c r="AD1498" s="367"/>
      <c r="AE1498" s="367"/>
      <c r="AF1498" s="367"/>
      <c r="AG1498" s="367"/>
      <c r="AH1498" s="367"/>
      <c r="AI1498" s="367"/>
      <c r="AJ1498" s="367"/>
      <c r="AK1498" s="367"/>
      <c r="AL1498" s="367"/>
      <c r="AM1498" s="367"/>
      <c r="AN1498" s="367"/>
      <c r="AO1498" s="368" t="str">
        <f>IFERROR(VLOOKUP(Y1498,CONTROLES!$A$6:$Y$25,24,FALSE),"")</f>
        <v/>
      </c>
      <c r="AP1498" s="368" t="str">
        <f>IFERROR(VLOOKUP(Z1498,CONTROLES!$A$6:$Y$25,24,FALSE),"")</f>
        <v/>
      </c>
      <c r="AQ1498" s="368" t="str">
        <f>IFERROR(VLOOKUP(AA1498,CONTROLES!$A$6:$Y$25,24,FALSE),"")</f>
        <v/>
      </c>
      <c r="AR1498" s="368" t="str">
        <f>IFERROR(VLOOKUP(AB1498,CONTROLES!$A$6:$Y$25,24,FALSE),"")</f>
        <v/>
      </c>
      <c r="AS1498" s="367" t="str">
        <f>IFERROR(VLOOKUP(Y1498,CONTROLES!$A$6:$Y$25,5,FALSE),"")</f>
        <v/>
      </c>
      <c r="AT1498" s="367" t="str">
        <f>IFERROR(VLOOKUP(Z1498,CONTROLES!$A$6:$Y$25,5,FALSE),"")</f>
        <v/>
      </c>
      <c r="AU1498" s="367" t="str">
        <f>IFERROR(VLOOKUP(AA1498,CONTROLES!$A$6:$Y$25,5,FALSE),"")</f>
        <v/>
      </c>
      <c r="AV1498" s="367" t="str">
        <f>IFERROR(VLOOKUP(AB1498,CONTROLES!$A$6:$Y$25,5,FALSE),"")</f>
        <v/>
      </c>
      <c r="AW1498" s="369">
        <f t="shared" si="395"/>
        <v>0</v>
      </c>
      <c r="AX1498" s="369">
        <f t="shared" si="396"/>
        <v>0</v>
      </c>
      <c r="AY1498" s="610"/>
      <c r="AZ1498" s="611"/>
      <c r="BA1498" s="612"/>
      <c r="BB1498" s="613"/>
      <c r="BC1498" s="611"/>
      <c r="BD1498" s="621"/>
      <c r="BE1498" s="608"/>
      <c r="BF1498" s="625"/>
      <c r="BG1498" s="626"/>
      <c r="BH1498" s="626"/>
      <c r="BI1498" s="624"/>
      <c r="BJ1498" s="470"/>
      <c r="BK1498" s="470"/>
      <c r="BL1498" s="49"/>
    </row>
    <row r="1499" spans="1:64" ht="14.25" customHeight="1" x14ac:dyDescent="0.25">
      <c r="A1499" s="558"/>
      <c r="B1499" s="559"/>
      <c r="C1499" s="556"/>
      <c r="D1499" s="557"/>
      <c r="E1499" s="470"/>
      <c r="F1499" s="547"/>
      <c r="G1499" s="547"/>
      <c r="H1499" s="547"/>
      <c r="I1499" s="470"/>
      <c r="J1499" s="364"/>
      <c r="K1499" s="365"/>
      <c r="L1499" s="556"/>
      <c r="M1499" s="470"/>
      <c r="N1499" s="594"/>
      <c r="O1499" s="560"/>
      <c r="P1499" s="470"/>
      <c r="Q1499" s="560"/>
      <c r="R1499" s="470"/>
      <c r="S1499" s="366"/>
      <c r="T1499" s="366">
        <f>IFERROR(VLOOKUP($S1499,TABLAS!$A$10:$B$14,2,FALSE),0)</f>
        <v>0</v>
      </c>
      <c r="U1499" s="560"/>
      <c r="V1499" s="615"/>
      <c r="W1499" s="615"/>
      <c r="X1499" s="608"/>
      <c r="Y1499" s="367"/>
      <c r="Z1499" s="367"/>
      <c r="AA1499" s="367"/>
      <c r="AB1499" s="367"/>
      <c r="AC1499" s="367" t="e">
        <f>VLOOKUP(Y1499,CONTROLES!$A$6:$Y$78,2,FALSE)</f>
        <v>#N/A</v>
      </c>
      <c r="AD1499" s="367"/>
      <c r="AE1499" s="367"/>
      <c r="AF1499" s="367"/>
      <c r="AG1499" s="367"/>
      <c r="AH1499" s="367"/>
      <c r="AI1499" s="367"/>
      <c r="AJ1499" s="367"/>
      <c r="AK1499" s="367"/>
      <c r="AL1499" s="367"/>
      <c r="AM1499" s="367"/>
      <c r="AN1499" s="367"/>
      <c r="AO1499" s="368" t="str">
        <f>IFERROR(VLOOKUP(Y1499,CONTROLES!$A$6:$Y$25,24,FALSE),"")</f>
        <v/>
      </c>
      <c r="AP1499" s="368" t="str">
        <f>IFERROR(VLOOKUP(Z1499,CONTROLES!$A$6:$Y$25,24,FALSE),"")</f>
        <v/>
      </c>
      <c r="AQ1499" s="368" t="str">
        <f>IFERROR(VLOOKUP(AA1499,CONTROLES!$A$6:$Y$25,24,FALSE),"")</f>
        <v/>
      </c>
      <c r="AR1499" s="368" t="str">
        <f>IFERROR(VLOOKUP(AB1499,CONTROLES!$A$6:$Y$25,24,FALSE),"")</f>
        <v/>
      </c>
      <c r="AS1499" s="367" t="str">
        <f>IFERROR(VLOOKUP(Y1499,CONTROLES!$A$6:$Y$25,5,FALSE),"")</f>
        <v/>
      </c>
      <c r="AT1499" s="367" t="str">
        <f>IFERROR(VLOOKUP(Z1499,CONTROLES!$A$6:$Y$25,5,FALSE),"")</f>
        <v/>
      </c>
      <c r="AU1499" s="367" t="str">
        <f>IFERROR(VLOOKUP(AA1499,CONTROLES!$A$6:$Y$25,5,FALSE),"")</f>
        <v/>
      </c>
      <c r="AV1499" s="367" t="str">
        <f>IFERROR(VLOOKUP(AB1499,CONTROLES!$A$6:$Y$25,5,FALSE),"")</f>
        <v/>
      </c>
      <c r="AW1499" s="369">
        <f t="shared" si="395"/>
        <v>0</v>
      </c>
      <c r="AX1499" s="369">
        <f t="shared" si="396"/>
        <v>0</v>
      </c>
      <c r="AY1499" s="610"/>
      <c r="AZ1499" s="611"/>
      <c r="BA1499" s="612"/>
      <c r="BB1499" s="613"/>
      <c r="BC1499" s="611"/>
      <c r="BD1499" s="621"/>
      <c r="BE1499" s="608"/>
      <c r="BF1499" s="625"/>
      <c r="BG1499" s="626"/>
      <c r="BH1499" s="626"/>
      <c r="BI1499" s="624"/>
      <c r="BJ1499" s="470"/>
      <c r="BK1499" s="470"/>
      <c r="BL1499" s="49"/>
    </row>
    <row r="1500" spans="1:64" ht="30.75" customHeight="1" x14ac:dyDescent="0.25">
      <c r="A1500" s="558">
        <f>A1493+1</f>
        <v>213</v>
      </c>
      <c r="B1500" s="559" t="s">
        <v>1705</v>
      </c>
      <c r="C1500" s="556" t="s">
        <v>1309</v>
      </c>
      <c r="D1500" s="557" t="s">
        <v>1706</v>
      </c>
      <c r="E1500" s="470" t="s">
        <v>1707</v>
      </c>
      <c r="F1500" s="547" t="s">
        <v>132</v>
      </c>
      <c r="G1500" s="547" t="s">
        <v>133</v>
      </c>
      <c r="H1500" s="547" t="s">
        <v>134</v>
      </c>
      <c r="I1500" s="470" t="s">
        <v>1708</v>
      </c>
      <c r="J1500" s="364">
        <v>1</v>
      </c>
      <c r="K1500" s="365" t="s">
        <v>1709</v>
      </c>
      <c r="L1500" s="556" t="s">
        <v>1710</v>
      </c>
      <c r="M1500" s="470" t="s">
        <v>160</v>
      </c>
      <c r="N1500" s="560" t="s">
        <v>226</v>
      </c>
      <c r="O1500" s="560" t="s">
        <v>313</v>
      </c>
      <c r="P1500" s="470" t="s">
        <v>1619</v>
      </c>
      <c r="Q1500" s="560" t="s">
        <v>1620</v>
      </c>
      <c r="R1500" s="470" t="s">
        <v>210</v>
      </c>
      <c r="S1500" s="366" t="s">
        <v>146</v>
      </c>
      <c r="T1500" s="366">
        <f>IFERROR(VLOOKUP($S1500,TABLAS!$A$10:$B$14,2,FALSE),0)</f>
        <v>3</v>
      </c>
      <c r="U1500" s="560" t="s">
        <v>145</v>
      </c>
      <c r="V1500" s="615">
        <f>IFERROR(VLOOKUP(U1500,TABLAS!$A$2:$B$6,2,FALSE),0)</f>
        <v>3</v>
      </c>
      <c r="W1500" s="615" t="str">
        <f t="shared" ref="W1500" si="399">MAX(T1500:T1506)&amp;V1500</f>
        <v>33</v>
      </c>
      <c r="X1500" s="608" t="str">
        <f t="shared" ref="X1500" si="400">IF(OR(W1500="11",W1500="12",W1500="21",W1500="22",W1500="31"),"BAJO",IF(OR(W1500="13",W1500="23",W1500="32",W1500="41"),"LEVE",IF(OR(W1500="14",W1500="15",W1500="24",W1500="33",W1500="43",W1500="42",W1500="52",W1500="51"),"MODERADO",IF(OR(W1500="25",W1500="34",W1500="35",W1500="44",W1500="45",W1500="53",W1500="54",W1500="55"),"IMPORTANTE"))))</f>
        <v>MODERADO</v>
      </c>
      <c r="Y1500" s="367">
        <v>152</v>
      </c>
      <c r="Z1500" s="367"/>
      <c r="AA1500" s="367"/>
      <c r="AB1500" s="367"/>
      <c r="AC1500" s="367" t="e">
        <f>VLOOKUP(Y1500,CONTROLES!$A$6:$Y$78,2,FALSE)</f>
        <v>#N/A</v>
      </c>
      <c r="AD1500" s="367"/>
      <c r="AE1500" s="367"/>
      <c r="AF1500" s="367"/>
      <c r="AG1500" s="367"/>
      <c r="AH1500" s="367"/>
      <c r="AI1500" s="367"/>
      <c r="AJ1500" s="367"/>
      <c r="AK1500" s="367"/>
      <c r="AL1500" s="367"/>
      <c r="AM1500" s="367"/>
      <c r="AN1500" s="367"/>
      <c r="AO1500" s="368" t="str">
        <f>IFERROR(VLOOKUP(Y1500,CONTROLES!$A$6:$Y$25,24,FALSE),"")</f>
        <v/>
      </c>
      <c r="AP1500" s="368" t="str">
        <f>IFERROR(VLOOKUP(Z1500,CONTROLES!$A$6:$Y$25,24,FALSE),"")</f>
        <v/>
      </c>
      <c r="AQ1500" s="368" t="str">
        <f>IFERROR(VLOOKUP(AA1500,CONTROLES!$A$6:$Y$25,24,FALSE),"")</f>
        <v/>
      </c>
      <c r="AR1500" s="368" t="str">
        <f>IFERROR(VLOOKUP(AB1500,CONTROLES!$A$6:$Y$25,24,FALSE),"")</f>
        <v/>
      </c>
      <c r="AS1500" s="367" t="str">
        <f>IFERROR(VLOOKUP(Y1500,CONTROLES!$A$6:$Y$25,5,FALSE),"")</f>
        <v/>
      </c>
      <c r="AT1500" s="367" t="str">
        <f>IFERROR(VLOOKUP(Z1500,CONTROLES!$A$6:$Y$25,5,FALSE),"")</f>
        <v/>
      </c>
      <c r="AU1500" s="367" t="str">
        <f>IFERROR(VLOOKUP(AA1500,CONTROLES!$A$6:$Y$25,5,FALSE),"")</f>
        <v/>
      </c>
      <c r="AV1500" s="367" t="str">
        <f>IFERROR(VLOOKUP(AB1500,CONTROLES!$A$6:$Y$25,5,FALSE),"")</f>
        <v/>
      </c>
      <c r="AW1500" s="369">
        <f t="shared" si="395"/>
        <v>0</v>
      </c>
      <c r="AX1500" s="369">
        <f t="shared" si="396"/>
        <v>0</v>
      </c>
      <c r="AY1500" s="610"/>
      <c r="AZ1500" s="611"/>
      <c r="BA1500" s="612"/>
      <c r="BB1500" s="613"/>
      <c r="BC1500" s="611"/>
      <c r="BD1500" s="621"/>
      <c r="BE1500" s="608"/>
      <c r="BF1500" s="625"/>
      <c r="BG1500" s="626"/>
      <c r="BH1500" s="626"/>
      <c r="BI1500" s="624"/>
      <c r="BJ1500" s="470"/>
      <c r="BK1500" s="470"/>
      <c r="BL1500" s="49"/>
    </row>
    <row r="1501" spans="1:64" ht="14.25" customHeight="1" x14ac:dyDescent="0.25">
      <c r="A1501" s="558"/>
      <c r="B1501" s="559"/>
      <c r="C1501" s="556"/>
      <c r="D1501" s="557"/>
      <c r="E1501" s="470"/>
      <c r="F1501" s="547"/>
      <c r="G1501" s="547"/>
      <c r="H1501" s="547"/>
      <c r="I1501" s="470"/>
      <c r="J1501" s="364">
        <v>2</v>
      </c>
      <c r="K1501" s="365" t="s">
        <v>1711</v>
      </c>
      <c r="L1501" s="556"/>
      <c r="M1501" s="470"/>
      <c r="N1501" s="560"/>
      <c r="O1501" s="560"/>
      <c r="P1501" s="470"/>
      <c r="Q1501" s="560"/>
      <c r="R1501" s="470"/>
      <c r="S1501" s="366" t="s">
        <v>146</v>
      </c>
      <c r="T1501" s="366">
        <f>IFERROR(VLOOKUP($S1501,TABLAS!$A$10:$B$14,2,FALSE),0)</f>
        <v>3</v>
      </c>
      <c r="U1501" s="560"/>
      <c r="V1501" s="615"/>
      <c r="W1501" s="615"/>
      <c r="X1501" s="608"/>
      <c r="Y1501" s="367">
        <v>3</v>
      </c>
      <c r="Z1501" s="367"/>
      <c r="AA1501" s="367"/>
      <c r="AB1501" s="367"/>
      <c r="AC1501" s="367" t="str">
        <f>VLOOKUP(Y1501,CONTROLES!$A$6:$Y$78,2,FALSE)</f>
        <v>Ejecución del plan de capacitaciones</v>
      </c>
      <c r="AD1501" s="367"/>
      <c r="AE1501" s="367"/>
      <c r="AF1501" s="367"/>
      <c r="AG1501" s="367"/>
      <c r="AH1501" s="367"/>
      <c r="AI1501" s="367"/>
      <c r="AJ1501" s="367"/>
      <c r="AK1501" s="367"/>
      <c r="AL1501" s="367"/>
      <c r="AM1501" s="367"/>
      <c r="AN1501" s="367"/>
      <c r="AO1501" s="368">
        <f>IFERROR(VLOOKUP(Y1501,CONTROLES!$A$6:$Y$25,24,FALSE),"")</f>
        <v>0.78</v>
      </c>
      <c r="AP1501" s="368" t="str">
        <f>IFERROR(VLOOKUP(Z1501,CONTROLES!$A$6:$Y$25,24,FALSE),"")</f>
        <v/>
      </c>
      <c r="AQ1501" s="368" t="str">
        <f>IFERROR(VLOOKUP(AA1501,CONTROLES!$A$6:$Y$25,24,FALSE),"")</f>
        <v/>
      </c>
      <c r="AR1501" s="368" t="str">
        <f>IFERROR(VLOOKUP(AB1501,CONTROLES!$A$6:$Y$25,24,FALSE),"")</f>
        <v/>
      </c>
      <c r="AS1501" s="367" t="str">
        <f>IFERROR(VLOOKUP(Y1501,CONTROLES!$A$6:$Y$25,5,FALSE),"")</f>
        <v>Probabilidad</v>
      </c>
      <c r="AT1501" s="367" t="str">
        <f>IFERROR(VLOOKUP(Z1501,CONTROLES!$A$6:$Y$25,5,FALSE),"")</f>
        <v/>
      </c>
      <c r="AU1501" s="367" t="str">
        <f>IFERROR(VLOOKUP(AA1501,CONTROLES!$A$6:$Y$25,5,FALSE),"")</f>
        <v/>
      </c>
      <c r="AV1501" s="367" t="str">
        <f>IFERROR(VLOOKUP(AB1501,CONTROLES!$A$6:$Y$25,5,FALSE),"")</f>
        <v/>
      </c>
      <c r="AW1501" s="369">
        <f t="shared" si="395"/>
        <v>0.78</v>
      </c>
      <c r="AX1501" s="369">
        <f t="shared" si="396"/>
        <v>0</v>
      </c>
      <c r="AY1501" s="610"/>
      <c r="AZ1501" s="611"/>
      <c r="BA1501" s="612"/>
      <c r="BB1501" s="613"/>
      <c r="BC1501" s="611"/>
      <c r="BD1501" s="621"/>
      <c r="BE1501" s="608"/>
      <c r="BF1501" s="625"/>
      <c r="BG1501" s="626"/>
      <c r="BH1501" s="626"/>
      <c r="BI1501" s="624"/>
      <c r="BJ1501" s="470"/>
      <c r="BK1501" s="470"/>
      <c r="BL1501" s="49"/>
    </row>
    <row r="1502" spans="1:64" ht="14.25" customHeight="1" x14ac:dyDescent="0.25">
      <c r="A1502" s="558"/>
      <c r="B1502" s="559"/>
      <c r="C1502" s="556"/>
      <c r="D1502" s="557"/>
      <c r="E1502" s="470"/>
      <c r="F1502" s="547"/>
      <c r="G1502" s="547"/>
      <c r="H1502" s="547"/>
      <c r="I1502" s="470"/>
      <c r="J1502" s="364"/>
      <c r="K1502" s="365"/>
      <c r="L1502" s="556"/>
      <c r="M1502" s="470"/>
      <c r="N1502" s="560"/>
      <c r="O1502" s="560"/>
      <c r="P1502" s="470"/>
      <c r="Q1502" s="560"/>
      <c r="R1502" s="470"/>
      <c r="S1502" s="366"/>
      <c r="T1502" s="366">
        <f>IFERROR(VLOOKUP($S1502,TABLAS!$A$10:$B$14,2,FALSE),0)</f>
        <v>0</v>
      </c>
      <c r="U1502" s="560"/>
      <c r="V1502" s="615"/>
      <c r="W1502" s="615"/>
      <c r="X1502" s="608"/>
      <c r="Y1502" s="367"/>
      <c r="Z1502" s="367"/>
      <c r="AA1502" s="367"/>
      <c r="AB1502" s="367"/>
      <c r="AC1502" s="367" t="e">
        <f>VLOOKUP(Y1502,CONTROLES!$A$6:$Y$78,2,FALSE)</f>
        <v>#N/A</v>
      </c>
      <c r="AD1502" s="367"/>
      <c r="AE1502" s="367"/>
      <c r="AF1502" s="367"/>
      <c r="AG1502" s="367"/>
      <c r="AH1502" s="367"/>
      <c r="AI1502" s="367"/>
      <c r="AJ1502" s="367"/>
      <c r="AK1502" s="367"/>
      <c r="AL1502" s="367"/>
      <c r="AM1502" s="367"/>
      <c r="AN1502" s="367"/>
      <c r="AO1502" s="368" t="str">
        <f>IFERROR(VLOOKUP(Y1502,CONTROLES!$A$6:$Y$25,24,FALSE),"")</f>
        <v/>
      </c>
      <c r="AP1502" s="368" t="str">
        <f>IFERROR(VLOOKUP(Z1502,CONTROLES!$A$6:$Y$25,24,FALSE),"")</f>
        <v/>
      </c>
      <c r="AQ1502" s="368" t="str">
        <f>IFERROR(VLOOKUP(AA1502,CONTROLES!$A$6:$Y$25,24,FALSE),"")</f>
        <v/>
      </c>
      <c r="AR1502" s="368" t="str">
        <f>IFERROR(VLOOKUP(AB1502,CONTROLES!$A$6:$Y$25,24,FALSE),"")</f>
        <v/>
      </c>
      <c r="AS1502" s="367" t="str">
        <f>IFERROR(VLOOKUP(Y1502,CONTROLES!$A$6:$Y$25,5,FALSE),"")</f>
        <v/>
      </c>
      <c r="AT1502" s="367" t="str">
        <f>IFERROR(VLOOKUP(Z1502,CONTROLES!$A$6:$Y$25,5,FALSE),"")</f>
        <v/>
      </c>
      <c r="AU1502" s="367" t="str">
        <f>IFERROR(VLOOKUP(AA1502,CONTROLES!$A$6:$Y$25,5,FALSE),"")</f>
        <v/>
      </c>
      <c r="AV1502" s="367" t="str">
        <f>IFERROR(VLOOKUP(AB1502,CONTROLES!$A$6:$Y$25,5,FALSE),"")</f>
        <v/>
      </c>
      <c r="AW1502" s="369">
        <f t="shared" si="395"/>
        <v>0</v>
      </c>
      <c r="AX1502" s="369">
        <f t="shared" si="396"/>
        <v>0</v>
      </c>
      <c r="AY1502" s="610"/>
      <c r="AZ1502" s="611"/>
      <c r="BA1502" s="612"/>
      <c r="BB1502" s="613"/>
      <c r="BC1502" s="611"/>
      <c r="BD1502" s="621"/>
      <c r="BE1502" s="608"/>
      <c r="BF1502" s="625"/>
      <c r="BG1502" s="626"/>
      <c r="BH1502" s="626"/>
      <c r="BI1502" s="624"/>
      <c r="BJ1502" s="470"/>
      <c r="BK1502" s="470"/>
      <c r="BL1502" s="49"/>
    </row>
    <row r="1503" spans="1:64" ht="14.25" customHeight="1" x14ac:dyDescent="0.25">
      <c r="A1503" s="558"/>
      <c r="B1503" s="559"/>
      <c r="C1503" s="556"/>
      <c r="D1503" s="557"/>
      <c r="E1503" s="470"/>
      <c r="F1503" s="547"/>
      <c r="G1503" s="547"/>
      <c r="H1503" s="547"/>
      <c r="I1503" s="470"/>
      <c r="J1503" s="364"/>
      <c r="K1503" s="365"/>
      <c r="L1503" s="556"/>
      <c r="M1503" s="470"/>
      <c r="N1503" s="560"/>
      <c r="O1503" s="560"/>
      <c r="P1503" s="470"/>
      <c r="Q1503" s="560"/>
      <c r="R1503" s="470"/>
      <c r="S1503" s="366"/>
      <c r="T1503" s="366">
        <f>IFERROR(VLOOKUP($S1503,TABLAS!$A$10:$B$14,2,FALSE),0)</f>
        <v>0</v>
      </c>
      <c r="U1503" s="560"/>
      <c r="V1503" s="615"/>
      <c r="W1503" s="615"/>
      <c r="X1503" s="608"/>
      <c r="Y1503" s="367"/>
      <c r="Z1503" s="367"/>
      <c r="AA1503" s="367"/>
      <c r="AB1503" s="367"/>
      <c r="AC1503" s="367" t="e">
        <f>VLOOKUP(Y1503,CONTROLES!$A$6:$Y$78,2,FALSE)</f>
        <v>#N/A</v>
      </c>
      <c r="AD1503" s="367"/>
      <c r="AE1503" s="367"/>
      <c r="AF1503" s="367"/>
      <c r="AG1503" s="367"/>
      <c r="AH1503" s="367"/>
      <c r="AI1503" s="367"/>
      <c r="AJ1503" s="367"/>
      <c r="AK1503" s="367"/>
      <c r="AL1503" s="367"/>
      <c r="AM1503" s="367"/>
      <c r="AN1503" s="367"/>
      <c r="AO1503" s="368" t="str">
        <f>IFERROR(VLOOKUP(Y1503,CONTROLES!$A$6:$Y$25,24,FALSE),"")</f>
        <v/>
      </c>
      <c r="AP1503" s="368" t="str">
        <f>IFERROR(VLOOKUP(Z1503,CONTROLES!$A$6:$Y$25,24,FALSE),"")</f>
        <v/>
      </c>
      <c r="AQ1503" s="368" t="str">
        <f>IFERROR(VLOOKUP(AA1503,CONTROLES!$A$6:$Y$25,24,FALSE),"")</f>
        <v/>
      </c>
      <c r="AR1503" s="368" t="str">
        <f>IFERROR(VLOOKUP(AB1503,CONTROLES!$A$6:$Y$25,24,FALSE),"")</f>
        <v/>
      </c>
      <c r="AS1503" s="367" t="str">
        <f>IFERROR(VLOOKUP(Y1503,CONTROLES!$A$6:$Y$25,5,FALSE),"")</f>
        <v/>
      </c>
      <c r="AT1503" s="367" t="str">
        <f>IFERROR(VLOOKUP(Z1503,CONTROLES!$A$6:$Y$25,5,FALSE),"")</f>
        <v/>
      </c>
      <c r="AU1503" s="367" t="str">
        <f>IFERROR(VLOOKUP(AA1503,CONTROLES!$A$6:$Y$25,5,FALSE),"")</f>
        <v/>
      </c>
      <c r="AV1503" s="367" t="str">
        <f>IFERROR(VLOOKUP(AB1503,CONTROLES!$A$6:$Y$25,5,FALSE),"")</f>
        <v/>
      </c>
      <c r="AW1503" s="369">
        <f t="shared" si="395"/>
        <v>0</v>
      </c>
      <c r="AX1503" s="369">
        <f t="shared" si="396"/>
        <v>0</v>
      </c>
      <c r="AY1503" s="610"/>
      <c r="AZ1503" s="611"/>
      <c r="BA1503" s="612"/>
      <c r="BB1503" s="613"/>
      <c r="BC1503" s="611"/>
      <c r="BD1503" s="621"/>
      <c r="BE1503" s="608"/>
      <c r="BF1503" s="625"/>
      <c r="BG1503" s="626"/>
      <c r="BH1503" s="626"/>
      <c r="BI1503" s="624"/>
      <c r="BJ1503" s="470"/>
      <c r="BK1503" s="470"/>
      <c r="BL1503" s="49"/>
    </row>
    <row r="1504" spans="1:64" ht="14.25" customHeight="1" x14ac:dyDescent="0.25">
      <c r="A1504" s="558"/>
      <c r="B1504" s="559"/>
      <c r="C1504" s="556"/>
      <c r="D1504" s="557"/>
      <c r="E1504" s="470"/>
      <c r="F1504" s="547"/>
      <c r="G1504" s="547"/>
      <c r="H1504" s="547"/>
      <c r="I1504" s="470"/>
      <c r="J1504" s="364"/>
      <c r="K1504" s="365"/>
      <c r="L1504" s="556"/>
      <c r="M1504" s="470"/>
      <c r="N1504" s="560"/>
      <c r="O1504" s="560"/>
      <c r="P1504" s="470"/>
      <c r="Q1504" s="560"/>
      <c r="R1504" s="470"/>
      <c r="S1504" s="366"/>
      <c r="T1504" s="366">
        <f>IFERROR(VLOOKUP($S1504,TABLAS!$A$10:$B$14,2,FALSE),0)</f>
        <v>0</v>
      </c>
      <c r="U1504" s="560"/>
      <c r="V1504" s="615"/>
      <c r="W1504" s="615"/>
      <c r="X1504" s="608"/>
      <c r="Y1504" s="367"/>
      <c r="Z1504" s="367"/>
      <c r="AA1504" s="367"/>
      <c r="AB1504" s="367"/>
      <c r="AC1504" s="367" t="e">
        <f>VLOOKUP(Y1504,CONTROLES!$A$6:$Y$78,2,FALSE)</f>
        <v>#N/A</v>
      </c>
      <c r="AD1504" s="367"/>
      <c r="AE1504" s="367"/>
      <c r="AF1504" s="367"/>
      <c r="AG1504" s="367"/>
      <c r="AH1504" s="367"/>
      <c r="AI1504" s="367"/>
      <c r="AJ1504" s="367"/>
      <c r="AK1504" s="367"/>
      <c r="AL1504" s="367"/>
      <c r="AM1504" s="367"/>
      <c r="AN1504" s="367"/>
      <c r="AO1504" s="368" t="str">
        <f>IFERROR(VLOOKUP(Y1504,CONTROLES!$A$6:$Y$25,24,FALSE),"")</f>
        <v/>
      </c>
      <c r="AP1504" s="368" t="str">
        <f>IFERROR(VLOOKUP(Z1504,CONTROLES!$A$6:$Y$25,24,FALSE),"")</f>
        <v/>
      </c>
      <c r="AQ1504" s="368" t="str">
        <f>IFERROR(VLOOKUP(AA1504,CONTROLES!$A$6:$Y$25,24,FALSE),"")</f>
        <v/>
      </c>
      <c r="AR1504" s="368" t="str">
        <f>IFERROR(VLOOKUP(AB1504,CONTROLES!$A$6:$Y$25,24,FALSE),"")</f>
        <v/>
      </c>
      <c r="AS1504" s="367" t="str">
        <f>IFERROR(VLOOKUP(Y1504,CONTROLES!$A$6:$Y$25,5,FALSE),"")</f>
        <v/>
      </c>
      <c r="AT1504" s="367" t="str">
        <f>IFERROR(VLOOKUP(Z1504,CONTROLES!$A$6:$Y$25,5,FALSE),"")</f>
        <v/>
      </c>
      <c r="AU1504" s="367" t="str">
        <f>IFERROR(VLOOKUP(AA1504,CONTROLES!$A$6:$Y$25,5,FALSE),"")</f>
        <v/>
      </c>
      <c r="AV1504" s="367" t="str">
        <f>IFERROR(VLOOKUP(AB1504,CONTROLES!$A$6:$Y$25,5,FALSE),"")</f>
        <v/>
      </c>
      <c r="AW1504" s="369">
        <f t="shared" si="395"/>
        <v>0</v>
      </c>
      <c r="AX1504" s="369">
        <f t="shared" si="396"/>
        <v>0</v>
      </c>
      <c r="AY1504" s="610"/>
      <c r="AZ1504" s="611"/>
      <c r="BA1504" s="612"/>
      <c r="BB1504" s="613"/>
      <c r="BC1504" s="611"/>
      <c r="BD1504" s="621"/>
      <c r="BE1504" s="608"/>
      <c r="BF1504" s="625"/>
      <c r="BG1504" s="626"/>
      <c r="BH1504" s="626"/>
      <c r="BI1504" s="624"/>
      <c r="BJ1504" s="470"/>
      <c r="BK1504" s="470"/>
      <c r="BL1504" s="49"/>
    </row>
    <row r="1505" spans="1:64" ht="14.25" customHeight="1" x14ac:dyDescent="0.25">
      <c r="A1505" s="558"/>
      <c r="B1505" s="559"/>
      <c r="C1505" s="556"/>
      <c r="D1505" s="557"/>
      <c r="E1505" s="470"/>
      <c r="F1505" s="547"/>
      <c r="G1505" s="547"/>
      <c r="H1505" s="547"/>
      <c r="I1505" s="470"/>
      <c r="J1505" s="364"/>
      <c r="K1505" s="365"/>
      <c r="L1505" s="556"/>
      <c r="M1505" s="470"/>
      <c r="N1505" s="560"/>
      <c r="O1505" s="560"/>
      <c r="P1505" s="470"/>
      <c r="Q1505" s="560"/>
      <c r="R1505" s="470"/>
      <c r="S1505" s="366"/>
      <c r="T1505" s="366">
        <f>IFERROR(VLOOKUP($S1505,TABLAS!$A$10:$B$14,2,FALSE),0)</f>
        <v>0</v>
      </c>
      <c r="U1505" s="560"/>
      <c r="V1505" s="615"/>
      <c r="W1505" s="615"/>
      <c r="X1505" s="608"/>
      <c r="Y1505" s="367"/>
      <c r="Z1505" s="367"/>
      <c r="AA1505" s="367"/>
      <c r="AB1505" s="367"/>
      <c r="AC1505" s="367" t="e">
        <f>VLOOKUP(Y1505,CONTROLES!$A$6:$Y$78,2,FALSE)</f>
        <v>#N/A</v>
      </c>
      <c r="AD1505" s="367"/>
      <c r="AE1505" s="367"/>
      <c r="AF1505" s="367"/>
      <c r="AG1505" s="367"/>
      <c r="AH1505" s="367"/>
      <c r="AI1505" s="367"/>
      <c r="AJ1505" s="367"/>
      <c r="AK1505" s="367"/>
      <c r="AL1505" s="367"/>
      <c r="AM1505" s="367"/>
      <c r="AN1505" s="367"/>
      <c r="AO1505" s="368" t="str">
        <f>IFERROR(VLOOKUP(Y1505,CONTROLES!$A$6:$Y$25,24,FALSE),"")</f>
        <v/>
      </c>
      <c r="AP1505" s="368" t="str">
        <f>IFERROR(VLOOKUP(Z1505,CONTROLES!$A$6:$Y$25,24,FALSE),"")</f>
        <v/>
      </c>
      <c r="AQ1505" s="368" t="str">
        <f>IFERROR(VLOOKUP(AA1505,CONTROLES!$A$6:$Y$25,24,FALSE),"")</f>
        <v/>
      </c>
      <c r="AR1505" s="368" t="str">
        <f>IFERROR(VLOOKUP(AB1505,CONTROLES!$A$6:$Y$25,24,FALSE),"")</f>
        <v/>
      </c>
      <c r="AS1505" s="367" t="str">
        <f>IFERROR(VLOOKUP(Y1505,CONTROLES!$A$6:$Y$25,5,FALSE),"")</f>
        <v/>
      </c>
      <c r="AT1505" s="367" t="str">
        <f>IFERROR(VLOOKUP(Z1505,CONTROLES!$A$6:$Y$25,5,FALSE),"")</f>
        <v/>
      </c>
      <c r="AU1505" s="367" t="str">
        <f>IFERROR(VLOOKUP(AA1505,CONTROLES!$A$6:$Y$25,5,FALSE),"")</f>
        <v/>
      </c>
      <c r="AV1505" s="367" t="str">
        <f>IFERROR(VLOOKUP(AB1505,CONTROLES!$A$6:$Y$25,5,FALSE),"")</f>
        <v/>
      </c>
      <c r="AW1505" s="369">
        <f t="shared" si="395"/>
        <v>0</v>
      </c>
      <c r="AX1505" s="369">
        <f t="shared" si="396"/>
        <v>0</v>
      </c>
      <c r="AY1505" s="610"/>
      <c r="AZ1505" s="611"/>
      <c r="BA1505" s="612"/>
      <c r="BB1505" s="613"/>
      <c r="BC1505" s="611"/>
      <c r="BD1505" s="621"/>
      <c r="BE1505" s="608"/>
      <c r="BF1505" s="625"/>
      <c r="BG1505" s="626"/>
      <c r="BH1505" s="626"/>
      <c r="BI1505" s="624"/>
      <c r="BJ1505" s="470"/>
      <c r="BK1505" s="470"/>
      <c r="BL1505" s="49"/>
    </row>
    <row r="1506" spans="1:64" ht="14.25" customHeight="1" x14ac:dyDescent="0.25">
      <c r="A1506" s="558"/>
      <c r="B1506" s="559"/>
      <c r="C1506" s="556"/>
      <c r="D1506" s="557"/>
      <c r="E1506" s="470"/>
      <c r="F1506" s="547"/>
      <c r="G1506" s="547"/>
      <c r="H1506" s="547"/>
      <c r="I1506" s="470"/>
      <c r="J1506" s="364"/>
      <c r="K1506" s="365"/>
      <c r="L1506" s="556"/>
      <c r="M1506" s="470"/>
      <c r="N1506" s="560"/>
      <c r="O1506" s="560"/>
      <c r="P1506" s="470"/>
      <c r="Q1506" s="560"/>
      <c r="R1506" s="470"/>
      <c r="S1506" s="366"/>
      <c r="T1506" s="366">
        <f>IFERROR(VLOOKUP($S1506,TABLAS!$A$10:$B$14,2,FALSE),0)</f>
        <v>0</v>
      </c>
      <c r="U1506" s="560"/>
      <c r="V1506" s="615"/>
      <c r="W1506" s="615"/>
      <c r="X1506" s="608"/>
      <c r="Y1506" s="367"/>
      <c r="Z1506" s="367"/>
      <c r="AA1506" s="367"/>
      <c r="AB1506" s="367"/>
      <c r="AC1506" s="367" t="e">
        <f>VLOOKUP(Y1506,CONTROLES!$A$6:$Y$78,2,FALSE)</f>
        <v>#N/A</v>
      </c>
      <c r="AD1506" s="367"/>
      <c r="AE1506" s="367"/>
      <c r="AF1506" s="367"/>
      <c r="AG1506" s="367"/>
      <c r="AH1506" s="367"/>
      <c r="AI1506" s="367"/>
      <c r="AJ1506" s="367"/>
      <c r="AK1506" s="367"/>
      <c r="AL1506" s="367"/>
      <c r="AM1506" s="367"/>
      <c r="AN1506" s="367"/>
      <c r="AO1506" s="368" t="str">
        <f>IFERROR(VLOOKUP(Y1506,CONTROLES!$A$6:$Y$25,24,FALSE),"")</f>
        <v/>
      </c>
      <c r="AP1506" s="368" t="str">
        <f>IFERROR(VLOOKUP(Z1506,CONTROLES!$A$6:$Y$25,24,FALSE),"")</f>
        <v/>
      </c>
      <c r="AQ1506" s="368" t="str">
        <f>IFERROR(VLOOKUP(AA1506,CONTROLES!$A$6:$Y$25,24,FALSE),"")</f>
        <v/>
      </c>
      <c r="AR1506" s="368" t="str">
        <f>IFERROR(VLOOKUP(AB1506,CONTROLES!$A$6:$Y$25,24,FALSE),"")</f>
        <v/>
      </c>
      <c r="AS1506" s="367" t="str">
        <f>IFERROR(VLOOKUP(Y1506,CONTROLES!$A$6:$Y$25,5,FALSE),"")</f>
        <v/>
      </c>
      <c r="AT1506" s="367" t="str">
        <f>IFERROR(VLOOKUP(Z1506,CONTROLES!$A$6:$Y$25,5,FALSE),"")</f>
        <v/>
      </c>
      <c r="AU1506" s="367" t="str">
        <f>IFERROR(VLOOKUP(AA1506,CONTROLES!$A$6:$Y$25,5,FALSE),"")</f>
        <v/>
      </c>
      <c r="AV1506" s="367" t="str">
        <f>IFERROR(VLOOKUP(AB1506,CONTROLES!$A$6:$Y$25,5,FALSE),"")</f>
        <v/>
      </c>
      <c r="AW1506" s="369">
        <f t="shared" si="395"/>
        <v>0</v>
      </c>
      <c r="AX1506" s="369">
        <f t="shared" si="396"/>
        <v>0</v>
      </c>
      <c r="AY1506" s="610"/>
      <c r="AZ1506" s="611"/>
      <c r="BA1506" s="612"/>
      <c r="BB1506" s="613"/>
      <c r="BC1506" s="611"/>
      <c r="BD1506" s="621"/>
      <c r="BE1506" s="608"/>
      <c r="BF1506" s="625"/>
      <c r="BG1506" s="626"/>
      <c r="BH1506" s="626"/>
      <c r="BI1506" s="624"/>
      <c r="BJ1506" s="470"/>
      <c r="BK1506" s="470"/>
      <c r="BL1506" s="49"/>
    </row>
    <row r="1507" spans="1:64" ht="32.25" customHeight="1" x14ac:dyDescent="0.25">
      <c r="A1507" s="558">
        <f>A1500+1</f>
        <v>214</v>
      </c>
      <c r="B1507" s="559" t="s">
        <v>1712</v>
      </c>
      <c r="C1507" s="556" t="s">
        <v>1309</v>
      </c>
      <c r="D1507" s="557" t="s">
        <v>1713</v>
      </c>
      <c r="E1507" s="470" t="s">
        <v>1714</v>
      </c>
      <c r="F1507" s="547" t="s">
        <v>132</v>
      </c>
      <c r="G1507" s="547" t="s">
        <v>133</v>
      </c>
      <c r="H1507" s="547" t="s">
        <v>134</v>
      </c>
      <c r="I1507" s="470" t="s">
        <v>1715</v>
      </c>
      <c r="J1507" s="364">
        <v>1</v>
      </c>
      <c r="K1507" s="365" t="s">
        <v>1716</v>
      </c>
      <c r="L1507" s="556" t="s">
        <v>1717</v>
      </c>
      <c r="M1507" s="470" t="s">
        <v>160</v>
      </c>
      <c r="N1507" s="560" t="s">
        <v>226</v>
      </c>
      <c r="O1507" s="560" t="s">
        <v>715</v>
      </c>
      <c r="P1507" s="470" t="s">
        <v>1619</v>
      </c>
      <c r="Q1507" s="560" t="s">
        <v>1620</v>
      </c>
      <c r="R1507" s="470" t="s">
        <v>210</v>
      </c>
      <c r="S1507" s="366" t="s">
        <v>144</v>
      </c>
      <c r="T1507" s="366">
        <f>IFERROR(VLOOKUP($S1507,TABLAS!$A$10:$B$14,2,FALSE),0)</f>
        <v>5</v>
      </c>
      <c r="U1507" s="560" t="s">
        <v>211</v>
      </c>
      <c r="V1507" s="615">
        <f>IFERROR(VLOOKUP(U1507,TABLAS!$A$2:$B$6,2,FALSE),0)</f>
        <v>2</v>
      </c>
      <c r="W1507" s="615" t="str">
        <f t="shared" ref="W1507" si="401">MAX(T1507:T1513)&amp;V1507</f>
        <v>52</v>
      </c>
      <c r="X1507" s="608" t="str">
        <f t="shared" ref="X1507" si="402">IF(OR(W1507="11",W1507="12",W1507="21",W1507="22",W1507="31"),"BAJO",IF(OR(W1507="13",W1507="23",W1507="32",W1507="41"),"LEVE",IF(OR(W1507="14",W1507="15",W1507="24",W1507="33",W1507="43",W1507="42",W1507="52",W1507="51"),"MODERADO",IF(OR(W1507="25",W1507="34",W1507="35",W1507="44",W1507="45",W1507="53",W1507="54",W1507="55"),"IMPORTANTE"))))</f>
        <v>MODERADO</v>
      </c>
      <c r="Y1507" s="367">
        <v>152</v>
      </c>
      <c r="Z1507" s="367"/>
      <c r="AA1507" s="367"/>
      <c r="AB1507" s="367"/>
      <c r="AC1507" s="367" t="e">
        <f>VLOOKUP(Y1507,CONTROLES!$A$6:$Y$78,2,FALSE)</f>
        <v>#N/A</v>
      </c>
      <c r="AD1507" s="367"/>
      <c r="AE1507" s="367"/>
      <c r="AF1507" s="367"/>
      <c r="AG1507" s="367"/>
      <c r="AH1507" s="367"/>
      <c r="AI1507" s="367"/>
      <c r="AJ1507" s="367"/>
      <c r="AK1507" s="367"/>
      <c r="AL1507" s="367"/>
      <c r="AM1507" s="367"/>
      <c r="AN1507" s="367"/>
      <c r="AO1507" s="368" t="str">
        <f>IFERROR(VLOOKUP(Y1507,CONTROLES!$A$6:$Y$25,24,FALSE),"")</f>
        <v/>
      </c>
      <c r="AP1507" s="368" t="str">
        <f>IFERROR(VLOOKUP(Z1507,CONTROLES!$A$6:$Y$25,24,FALSE),"")</f>
        <v/>
      </c>
      <c r="AQ1507" s="368" t="str">
        <f>IFERROR(VLOOKUP(AA1507,CONTROLES!$A$6:$Y$25,24,FALSE),"")</f>
        <v/>
      </c>
      <c r="AR1507" s="368" t="str">
        <f>IFERROR(VLOOKUP(AB1507,CONTROLES!$A$6:$Y$25,24,FALSE),"")</f>
        <v/>
      </c>
      <c r="AS1507" s="367" t="str">
        <f>IFERROR(VLOOKUP(Y1507,CONTROLES!$A$6:$Y$25,5,FALSE),"")</f>
        <v/>
      </c>
      <c r="AT1507" s="367" t="str">
        <f>IFERROR(VLOOKUP(Z1507,CONTROLES!$A$6:$Y$25,5,FALSE),"")</f>
        <v/>
      </c>
      <c r="AU1507" s="367" t="str">
        <f>IFERROR(VLOOKUP(AA1507,CONTROLES!$A$6:$Y$25,5,FALSE),"")</f>
        <v/>
      </c>
      <c r="AV1507" s="367" t="str">
        <f>IFERROR(VLOOKUP(AB1507,CONTROLES!$A$6:$Y$25,5,FALSE),"")</f>
        <v/>
      </c>
      <c r="AW1507" s="369">
        <f t="shared" si="395"/>
        <v>0</v>
      </c>
      <c r="AX1507" s="369">
        <f t="shared" si="396"/>
        <v>0</v>
      </c>
      <c r="AY1507" s="610"/>
      <c r="AZ1507" s="611"/>
      <c r="BA1507" s="612"/>
      <c r="BB1507" s="613"/>
      <c r="BC1507" s="611"/>
      <c r="BD1507" s="621"/>
      <c r="BE1507" s="608"/>
      <c r="BF1507" s="625"/>
      <c r="BG1507" s="626"/>
      <c r="BH1507" s="626"/>
      <c r="BI1507" s="624"/>
      <c r="BJ1507" s="470"/>
      <c r="BK1507" s="470"/>
      <c r="BL1507" s="49"/>
    </row>
    <row r="1508" spans="1:64" ht="14.25" customHeight="1" x14ac:dyDescent="0.25">
      <c r="A1508" s="558"/>
      <c r="B1508" s="559"/>
      <c r="C1508" s="556"/>
      <c r="D1508" s="557"/>
      <c r="E1508" s="470"/>
      <c r="F1508" s="547"/>
      <c r="G1508" s="547"/>
      <c r="H1508" s="547"/>
      <c r="I1508" s="470"/>
      <c r="J1508" s="364">
        <v>2</v>
      </c>
      <c r="K1508" s="365" t="s">
        <v>1718</v>
      </c>
      <c r="L1508" s="556"/>
      <c r="M1508" s="470"/>
      <c r="N1508" s="560"/>
      <c r="O1508" s="560"/>
      <c r="P1508" s="470"/>
      <c r="Q1508" s="560"/>
      <c r="R1508" s="470"/>
      <c r="S1508" s="366" t="s">
        <v>146</v>
      </c>
      <c r="T1508" s="366">
        <f>IFERROR(VLOOKUP($S1508,TABLAS!$A$10:$B$14,2,FALSE),0)</f>
        <v>3</v>
      </c>
      <c r="U1508" s="560"/>
      <c r="V1508" s="615"/>
      <c r="W1508" s="615"/>
      <c r="X1508" s="608"/>
      <c r="Y1508" s="367">
        <v>152</v>
      </c>
      <c r="Z1508" s="367"/>
      <c r="AA1508" s="367"/>
      <c r="AB1508" s="367"/>
      <c r="AC1508" s="367" t="e">
        <f>VLOOKUP(Y1508,CONTROLES!$A$6:$Y$78,2,FALSE)</f>
        <v>#N/A</v>
      </c>
      <c r="AD1508" s="367"/>
      <c r="AE1508" s="367"/>
      <c r="AF1508" s="367"/>
      <c r="AG1508" s="367"/>
      <c r="AH1508" s="367"/>
      <c r="AI1508" s="367"/>
      <c r="AJ1508" s="367"/>
      <c r="AK1508" s="367"/>
      <c r="AL1508" s="367"/>
      <c r="AM1508" s="367"/>
      <c r="AN1508" s="367"/>
      <c r="AO1508" s="368" t="str">
        <f>IFERROR(VLOOKUP(Y1508,CONTROLES!$A$6:$Y$25,24,FALSE),"")</f>
        <v/>
      </c>
      <c r="AP1508" s="368" t="str">
        <f>IFERROR(VLOOKUP(Z1508,CONTROLES!$A$6:$Y$25,24,FALSE),"")</f>
        <v/>
      </c>
      <c r="AQ1508" s="368" t="str">
        <f>IFERROR(VLOOKUP(AA1508,CONTROLES!$A$6:$Y$25,24,FALSE),"")</f>
        <v/>
      </c>
      <c r="AR1508" s="368" t="str">
        <f>IFERROR(VLOOKUP(AB1508,CONTROLES!$A$6:$Y$25,24,FALSE),"")</f>
        <v/>
      </c>
      <c r="AS1508" s="367" t="str">
        <f>IFERROR(VLOOKUP(Y1508,CONTROLES!$A$6:$Y$25,5,FALSE),"")</f>
        <v/>
      </c>
      <c r="AT1508" s="367" t="str">
        <f>IFERROR(VLOOKUP(Z1508,CONTROLES!$A$6:$Y$25,5,FALSE),"")</f>
        <v/>
      </c>
      <c r="AU1508" s="367" t="str">
        <f>IFERROR(VLOOKUP(AA1508,CONTROLES!$A$6:$Y$25,5,FALSE),"")</f>
        <v/>
      </c>
      <c r="AV1508" s="367" t="str">
        <f>IFERROR(VLOOKUP(AB1508,CONTROLES!$A$6:$Y$25,5,FALSE),"")</f>
        <v/>
      </c>
      <c r="AW1508" s="369">
        <f t="shared" si="395"/>
        <v>0</v>
      </c>
      <c r="AX1508" s="369">
        <f t="shared" si="396"/>
        <v>0</v>
      </c>
      <c r="AY1508" s="610"/>
      <c r="AZ1508" s="611"/>
      <c r="BA1508" s="612"/>
      <c r="BB1508" s="613"/>
      <c r="BC1508" s="611"/>
      <c r="BD1508" s="621"/>
      <c r="BE1508" s="608"/>
      <c r="BF1508" s="625"/>
      <c r="BG1508" s="626"/>
      <c r="BH1508" s="626"/>
      <c r="BI1508" s="624"/>
      <c r="BJ1508" s="470"/>
      <c r="BK1508" s="470"/>
      <c r="BL1508" s="49"/>
    </row>
    <row r="1509" spans="1:64" ht="14.25" customHeight="1" x14ac:dyDescent="0.25">
      <c r="A1509" s="558"/>
      <c r="B1509" s="559"/>
      <c r="C1509" s="556"/>
      <c r="D1509" s="557"/>
      <c r="E1509" s="470"/>
      <c r="F1509" s="547"/>
      <c r="G1509" s="547"/>
      <c r="H1509" s="547"/>
      <c r="I1509" s="470"/>
      <c r="J1509" s="364">
        <v>3</v>
      </c>
      <c r="K1509" s="365" t="s">
        <v>1719</v>
      </c>
      <c r="L1509" s="556"/>
      <c r="M1509" s="470"/>
      <c r="N1509" s="560"/>
      <c r="O1509" s="560"/>
      <c r="P1509" s="470"/>
      <c r="Q1509" s="560"/>
      <c r="R1509" s="470"/>
      <c r="S1509" s="366" t="s">
        <v>146</v>
      </c>
      <c r="T1509" s="366">
        <f>IFERROR(VLOOKUP($S1509,TABLAS!$A$10:$B$14,2,FALSE),0)</f>
        <v>3</v>
      </c>
      <c r="U1509" s="560"/>
      <c r="V1509" s="615"/>
      <c r="W1509" s="615"/>
      <c r="X1509" s="608"/>
      <c r="Y1509" s="367">
        <v>3</v>
      </c>
      <c r="Z1509" s="367"/>
      <c r="AA1509" s="367"/>
      <c r="AB1509" s="367"/>
      <c r="AC1509" s="367" t="str">
        <f>VLOOKUP(Y1509,CONTROLES!$A$6:$Y$78,2,FALSE)</f>
        <v>Ejecución del plan de capacitaciones</v>
      </c>
      <c r="AD1509" s="367"/>
      <c r="AE1509" s="367"/>
      <c r="AF1509" s="367"/>
      <c r="AG1509" s="367"/>
      <c r="AH1509" s="367"/>
      <c r="AI1509" s="367"/>
      <c r="AJ1509" s="367"/>
      <c r="AK1509" s="367"/>
      <c r="AL1509" s="367"/>
      <c r="AM1509" s="367"/>
      <c r="AN1509" s="367"/>
      <c r="AO1509" s="368">
        <f>IFERROR(VLOOKUP(Y1509,CONTROLES!$A$6:$Y$25,24,FALSE),"")</f>
        <v>0.78</v>
      </c>
      <c r="AP1509" s="368" t="str">
        <f>IFERROR(VLOOKUP(Z1509,CONTROLES!$A$6:$Y$25,24,FALSE),"")</f>
        <v/>
      </c>
      <c r="AQ1509" s="368" t="str">
        <f>IFERROR(VLOOKUP(AA1509,CONTROLES!$A$6:$Y$25,24,FALSE),"")</f>
        <v/>
      </c>
      <c r="AR1509" s="368" t="str">
        <f>IFERROR(VLOOKUP(AB1509,CONTROLES!$A$6:$Y$25,24,FALSE),"")</f>
        <v/>
      </c>
      <c r="AS1509" s="367" t="str">
        <f>IFERROR(VLOOKUP(Y1509,CONTROLES!$A$6:$Y$25,5,FALSE),"")</f>
        <v>Probabilidad</v>
      </c>
      <c r="AT1509" s="367" t="str">
        <f>IFERROR(VLOOKUP(Z1509,CONTROLES!$A$6:$Y$25,5,FALSE),"")</f>
        <v/>
      </c>
      <c r="AU1509" s="367" t="str">
        <f>IFERROR(VLOOKUP(AA1509,CONTROLES!$A$6:$Y$25,5,FALSE),"")</f>
        <v/>
      </c>
      <c r="AV1509" s="367" t="str">
        <f>IFERROR(VLOOKUP(AB1509,CONTROLES!$A$6:$Y$25,5,FALSE),"")</f>
        <v/>
      </c>
      <c r="AW1509" s="369">
        <f t="shared" si="395"/>
        <v>0.78</v>
      </c>
      <c r="AX1509" s="369">
        <f t="shared" si="396"/>
        <v>0</v>
      </c>
      <c r="AY1509" s="610"/>
      <c r="AZ1509" s="611"/>
      <c r="BA1509" s="612"/>
      <c r="BB1509" s="613"/>
      <c r="BC1509" s="611"/>
      <c r="BD1509" s="621"/>
      <c r="BE1509" s="608"/>
      <c r="BF1509" s="625"/>
      <c r="BG1509" s="626"/>
      <c r="BH1509" s="626"/>
      <c r="BI1509" s="624"/>
      <c r="BJ1509" s="470"/>
      <c r="BK1509" s="470"/>
      <c r="BL1509" s="49"/>
    </row>
    <row r="1510" spans="1:64" ht="14.25" customHeight="1" x14ac:dyDescent="0.25">
      <c r="A1510" s="558"/>
      <c r="B1510" s="559"/>
      <c r="C1510" s="556"/>
      <c r="D1510" s="557"/>
      <c r="E1510" s="470"/>
      <c r="F1510" s="547"/>
      <c r="G1510" s="547"/>
      <c r="H1510" s="547"/>
      <c r="I1510" s="470"/>
      <c r="J1510" s="364"/>
      <c r="K1510" s="365"/>
      <c r="L1510" s="556"/>
      <c r="M1510" s="470"/>
      <c r="N1510" s="560"/>
      <c r="O1510" s="560"/>
      <c r="P1510" s="470"/>
      <c r="Q1510" s="560"/>
      <c r="R1510" s="470"/>
      <c r="S1510" s="366"/>
      <c r="T1510" s="366">
        <f>IFERROR(VLOOKUP($S1510,TABLAS!$A$10:$B$14,2,FALSE),0)</f>
        <v>0</v>
      </c>
      <c r="U1510" s="560"/>
      <c r="V1510" s="615"/>
      <c r="W1510" s="615"/>
      <c r="X1510" s="608"/>
      <c r="Y1510" s="367"/>
      <c r="Z1510" s="367"/>
      <c r="AA1510" s="367"/>
      <c r="AB1510" s="367"/>
      <c r="AC1510" s="367" t="e">
        <f>VLOOKUP(Y1510,CONTROLES!$A$6:$Y$78,2,FALSE)</f>
        <v>#N/A</v>
      </c>
      <c r="AD1510" s="367"/>
      <c r="AE1510" s="367"/>
      <c r="AF1510" s="367"/>
      <c r="AG1510" s="367"/>
      <c r="AH1510" s="367"/>
      <c r="AI1510" s="367"/>
      <c r="AJ1510" s="367"/>
      <c r="AK1510" s="367"/>
      <c r="AL1510" s="367"/>
      <c r="AM1510" s="367"/>
      <c r="AN1510" s="367"/>
      <c r="AO1510" s="368" t="str">
        <f>IFERROR(VLOOKUP(Y1510,CONTROLES!$A$6:$Y$25,24,FALSE),"")</f>
        <v/>
      </c>
      <c r="AP1510" s="368" t="str">
        <f>IFERROR(VLOOKUP(Z1510,CONTROLES!$A$6:$Y$25,24,FALSE),"")</f>
        <v/>
      </c>
      <c r="AQ1510" s="368" t="str">
        <f>IFERROR(VLOOKUP(AA1510,CONTROLES!$A$6:$Y$25,24,FALSE),"")</f>
        <v/>
      </c>
      <c r="AR1510" s="368" t="str">
        <f>IFERROR(VLOOKUP(AB1510,CONTROLES!$A$6:$Y$25,24,FALSE),"")</f>
        <v/>
      </c>
      <c r="AS1510" s="367" t="str">
        <f>IFERROR(VLOOKUP(Y1510,CONTROLES!$A$6:$Y$25,5,FALSE),"")</f>
        <v/>
      </c>
      <c r="AT1510" s="367" t="str">
        <f>IFERROR(VLOOKUP(Z1510,CONTROLES!$A$6:$Y$25,5,FALSE),"")</f>
        <v/>
      </c>
      <c r="AU1510" s="367" t="str">
        <f>IFERROR(VLOOKUP(AA1510,CONTROLES!$A$6:$Y$25,5,FALSE),"")</f>
        <v/>
      </c>
      <c r="AV1510" s="367" t="str">
        <f>IFERROR(VLOOKUP(AB1510,CONTROLES!$A$6:$Y$25,5,FALSE),"")</f>
        <v/>
      </c>
      <c r="AW1510" s="369">
        <f t="shared" si="395"/>
        <v>0</v>
      </c>
      <c r="AX1510" s="369">
        <f t="shared" si="396"/>
        <v>0</v>
      </c>
      <c r="AY1510" s="610"/>
      <c r="AZ1510" s="611"/>
      <c r="BA1510" s="612"/>
      <c r="BB1510" s="613"/>
      <c r="BC1510" s="611"/>
      <c r="BD1510" s="621"/>
      <c r="BE1510" s="608"/>
      <c r="BF1510" s="625"/>
      <c r="BG1510" s="626"/>
      <c r="BH1510" s="626"/>
      <c r="BI1510" s="624"/>
      <c r="BJ1510" s="470"/>
      <c r="BK1510" s="470"/>
      <c r="BL1510" s="49"/>
    </row>
    <row r="1511" spans="1:64" ht="14.25" customHeight="1" x14ac:dyDescent="0.25">
      <c r="A1511" s="558"/>
      <c r="B1511" s="559"/>
      <c r="C1511" s="556"/>
      <c r="D1511" s="557"/>
      <c r="E1511" s="470"/>
      <c r="F1511" s="547"/>
      <c r="G1511" s="547"/>
      <c r="H1511" s="547"/>
      <c r="I1511" s="470"/>
      <c r="J1511" s="364"/>
      <c r="K1511" s="365"/>
      <c r="L1511" s="556"/>
      <c r="M1511" s="470"/>
      <c r="N1511" s="560"/>
      <c r="O1511" s="560"/>
      <c r="P1511" s="470"/>
      <c r="Q1511" s="560"/>
      <c r="R1511" s="470"/>
      <c r="S1511" s="366"/>
      <c r="T1511" s="366">
        <f>IFERROR(VLOOKUP($S1511,TABLAS!$A$10:$B$14,2,FALSE),0)</f>
        <v>0</v>
      </c>
      <c r="U1511" s="560"/>
      <c r="V1511" s="615"/>
      <c r="W1511" s="615"/>
      <c r="X1511" s="608"/>
      <c r="Y1511" s="367"/>
      <c r="Z1511" s="367"/>
      <c r="AA1511" s="367"/>
      <c r="AB1511" s="367"/>
      <c r="AC1511" s="367" t="e">
        <f>VLOOKUP(Y1511,CONTROLES!$A$6:$Y$78,2,FALSE)</f>
        <v>#N/A</v>
      </c>
      <c r="AD1511" s="367"/>
      <c r="AE1511" s="367"/>
      <c r="AF1511" s="367"/>
      <c r="AG1511" s="367"/>
      <c r="AH1511" s="367"/>
      <c r="AI1511" s="367"/>
      <c r="AJ1511" s="367"/>
      <c r="AK1511" s="367"/>
      <c r="AL1511" s="367"/>
      <c r="AM1511" s="367"/>
      <c r="AN1511" s="367"/>
      <c r="AO1511" s="368" t="str">
        <f>IFERROR(VLOOKUP(Y1511,CONTROLES!$A$6:$Y$25,24,FALSE),"")</f>
        <v/>
      </c>
      <c r="AP1511" s="368" t="str">
        <f>IFERROR(VLOOKUP(Z1511,CONTROLES!$A$6:$Y$25,24,FALSE),"")</f>
        <v/>
      </c>
      <c r="AQ1511" s="368" t="str">
        <f>IFERROR(VLOOKUP(AA1511,CONTROLES!$A$6:$Y$25,24,FALSE),"")</f>
        <v/>
      </c>
      <c r="AR1511" s="368" t="str">
        <f>IFERROR(VLOOKUP(AB1511,CONTROLES!$A$6:$Y$25,24,FALSE),"")</f>
        <v/>
      </c>
      <c r="AS1511" s="367" t="str">
        <f>IFERROR(VLOOKUP(Y1511,CONTROLES!$A$6:$Y$25,5,FALSE),"")</f>
        <v/>
      </c>
      <c r="AT1511" s="367" t="str">
        <f>IFERROR(VLOOKUP(Z1511,CONTROLES!$A$6:$Y$25,5,FALSE),"")</f>
        <v/>
      </c>
      <c r="AU1511" s="367" t="str">
        <f>IFERROR(VLOOKUP(AA1511,CONTROLES!$A$6:$Y$25,5,FALSE),"")</f>
        <v/>
      </c>
      <c r="AV1511" s="367" t="str">
        <f>IFERROR(VLOOKUP(AB1511,CONTROLES!$A$6:$Y$25,5,FALSE),"")</f>
        <v/>
      </c>
      <c r="AW1511" s="369">
        <f t="shared" si="395"/>
        <v>0</v>
      </c>
      <c r="AX1511" s="369">
        <f t="shared" si="396"/>
        <v>0</v>
      </c>
      <c r="AY1511" s="610"/>
      <c r="AZ1511" s="611"/>
      <c r="BA1511" s="612"/>
      <c r="BB1511" s="613"/>
      <c r="BC1511" s="611"/>
      <c r="BD1511" s="621"/>
      <c r="BE1511" s="608"/>
      <c r="BF1511" s="625"/>
      <c r="BG1511" s="626"/>
      <c r="BH1511" s="626"/>
      <c r="BI1511" s="624"/>
      <c r="BJ1511" s="470"/>
      <c r="BK1511" s="470"/>
      <c r="BL1511" s="49"/>
    </row>
    <row r="1512" spans="1:64" ht="14.25" customHeight="1" x14ac:dyDescent="0.25">
      <c r="A1512" s="558"/>
      <c r="B1512" s="559"/>
      <c r="C1512" s="556"/>
      <c r="D1512" s="557"/>
      <c r="E1512" s="470"/>
      <c r="F1512" s="547"/>
      <c r="G1512" s="547"/>
      <c r="H1512" s="547"/>
      <c r="I1512" s="470"/>
      <c r="J1512" s="364"/>
      <c r="K1512" s="365"/>
      <c r="L1512" s="556"/>
      <c r="M1512" s="470"/>
      <c r="N1512" s="560"/>
      <c r="O1512" s="560"/>
      <c r="P1512" s="470"/>
      <c r="Q1512" s="560"/>
      <c r="R1512" s="470"/>
      <c r="S1512" s="366"/>
      <c r="T1512" s="366">
        <f>IFERROR(VLOOKUP($S1512,TABLAS!$A$10:$B$14,2,FALSE),0)</f>
        <v>0</v>
      </c>
      <c r="U1512" s="560"/>
      <c r="V1512" s="615"/>
      <c r="W1512" s="615"/>
      <c r="X1512" s="608"/>
      <c r="Y1512" s="367"/>
      <c r="Z1512" s="367"/>
      <c r="AA1512" s="367"/>
      <c r="AB1512" s="367"/>
      <c r="AC1512" s="367" t="e">
        <f>VLOOKUP(Y1512,CONTROLES!$A$6:$Y$78,2,FALSE)</f>
        <v>#N/A</v>
      </c>
      <c r="AD1512" s="367"/>
      <c r="AE1512" s="367"/>
      <c r="AF1512" s="367"/>
      <c r="AG1512" s="367"/>
      <c r="AH1512" s="367"/>
      <c r="AI1512" s="367"/>
      <c r="AJ1512" s="367"/>
      <c r="AK1512" s="367"/>
      <c r="AL1512" s="367"/>
      <c r="AM1512" s="367"/>
      <c r="AN1512" s="367"/>
      <c r="AO1512" s="368" t="str">
        <f>IFERROR(VLOOKUP(Y1512,CONTROLES!$A$6:$Y$25,24,FALSE),"")</f>
        <v/>
      </c>
      <c r="AP1512" s="368" t="str">
        <f>IFERROR(VLOOKUP(Z1512,CONTROLES!$A$6:$Y$25,24,FALSE),"")</f>
        <v/>
      </c>
      <c r="AQ1512" s="368" t="str">
        <f>IFERROR(VLOOKUP(AA1512,CONTROLES!$A$6:$Y$25,24,FALSE),"")</f>
        <v/>
      </c>
      <c r="AR1512" s="368" t="str">
        <f>IFERROR(VLOOKUP(AB1512,CONTROLES!$A$6:$Y$25,24,FALSE),"")</f>
        <v/>
      </c>
      <c r="AS1512" s="367" t="str">
        <f>IFERROR(VLOOKUP(Y1512,CONTROLES!$A$6:$Y$25,5,FALSE),"")</f>
        <v/>
      </c>
      <c r="AT1512" s="367" t="str">
        <f>IFERROR(VLOOKUP(Z1512,CONTROLES!$A$6:$Y$25,5,FALSE),"")</f>
        <v/>
      </c>
      <c r="AU1512" s="367" t="str">
        <f>IFERROR(VLOOKUP(AA1512,CONTROLES!$A$6:$Y$25,5,FALSE),"")</f>
        <v/>
      </c>
      <c r="AV1512" s="367" t="str">
        <f>IFERROR(VLOOKUP(AB1512,CONTROLES!$A$6:$Y$25,5,FALSE),"")</f>
        <v/>
      </c>
      <c r="AW1512" s="369">
        <f t="shared" si="395"/>
        <v>0</v>
      </c>
      <c r="AX1512" s="369">
        <f t="shared" si="396"/>
        <v>0</v>
      </c>
      <c r="AY1512" s="610"/>
      <c r="AZ1512" s="611"/>
      <c r="BA1512" s="612"/>
      <c r="BB1512" s="613"/>
      <c r="BC1512" s="611"/>
      <c r="BD1512" s="621"/>
      <c r="BE1512" s="608"/>
      <c r="BF1512" s="625"/>
      <c r="BG1512" s="626"/>
      <c r="BH1512" s="626"/>
      <c r="BI1512" s="624"/>
      <c r="BJ1512" s="470"/>
      <c r="BK1512" s="470"/>
      <c r="BL1512" s="49"/>
    </row>
    <row r="1513" spans="1:64" ht="14.25" customHeight="1" x14ac:dyDescent="0.25">
      <c r="A1513" s="558"/>
      <c r="B1513" s="559"/>
      <c r="C1513" s="556"/>
      <c r="D1513" s="557"/>
      <c r="E1513" s="470"/>
      <c r="F1513" s="547"/>
      <c r="G1513" s="547"/>
      <c r="H1513" s="547"/>
      <c r="I1513" s="470"/>
      <c r="J1513" s="364"/>
      <c r="K1513" s="365"/>
      <c r="L1513" s="556"/>
      <c r="M1513" s="470"/>
      <c r="N1513" s="560"/>
      <c r="O1513" s="560"/>
      <c r="P1513" s="470"/>
      <c r="Q1513" s="560"/>
      <c r="R1513" s="470"/>
      <c r="S1513" s="366"/>
      <c r="T1513" s="366">
        <f>IFERROR(VLOOKUP($S1513,TABLAS!$A$10:$B$14,2,FALSE),0)</f>
        <v>0</v>
      </c>
      <c r="U1513" s="560"/>
      <c r="V1513" s="615"/>
      <c r="W1513" s="615"/>
      <c r="X1513" s="608"/>
      <c r="Y1513" s="367"/>
      <c r="Z1513" s="367"/>
      <c r="AA1513" s="367"/>
      <c r="AB1513" s="367"/>
      <c r="AC1513" s="367" t="e">
        <f>VLOOKUP(Y1513,CONTROLES!$A$6:$Y$78,2,FALSE)</f>
        <v>#N/A</v>
      </c>
      <c r="AD1513" s="367"/>
      <c r="AE1513" s="367"/>
      <c r="AF1513" s="367"/>
      <c r="AG1513" s="367"/>
      <c r="AH1513" s="367"/>
      <c r="AI1513" s="367"/>
      <c r="AJ1513" s="367"/>
      <c r="AK1513" s="367"/>
      <c r="AL1513" s="367"/>
      <c r="AM1513" s="367"/>
      <c r="AN1513" s="367"/>
      <c r="AO1513" s="368" t="str">
        <f>IFERROR(VLOOKUP(Y1513,CONTROLES!$A$6:$Y$25,24,FALSE),"")</f>
        <v/>
      </c>
      <c r="AP1513" s="368" t="str">
        <f>IFERROR(VLOOKUP(Z1513,CONTROLES!$A$6:$Y$25,24,FALSE),"")</f>
        <v/>
      </c>
      <c r="AQ1513" s="368" t="str">
        <f>IFERROR(VLOOKUP(AA1513,CONTROLES!$A$6:$Y$25,24,FALSE),"")</f>
        <v/>
      </c>
      <c r="AR1513" s="368" t="str">
        <f>IFERROR(VLOOKUP(AB1513,CONTROLES!$A$6:$Y$25,24,FALSE),"")</f>
        <v/>
      </c>
      <c r="AS1513" s="367" t="str">
        <f>IFERROR(VLOOKUP(Y1513,CONTROLES!$A$6:$Y$25,5,FALSE),"")</f>
        <v/>
      </c>
      <c r="AT1513" s="367" t="str">
        <f>IFERROR(VLOOKUP(Z1513,CONTROLES!$A$6:$Y$25,5,FALSE),"")</f>
        <v/>
      </c>
      <c r="AU1513" s="367" t="str">
        <f>IFERROR(VLOOKUP(AA1513,CONTROLES!$A$6:$Y$25,5,FALSE),"")</f>
        <v/>
      </c>
      <c r="AV1513" s="367" t="str">
        <f>IFERROR(VLOOKUP(AB1513,CONTROLES!$A$6:$Y$25,5,FALSE),"")</f>
        <v/>
      </c>
      <c r="AW1513" s="369">
        <f t="shared" si="395"/>
        <v>0</v>
      </c>
      <c r="AX1513" s="369">
        <f t="shared" si="396"/>
        <v>0</v>
      </c>
      <c r="AY1513" s="610"/>
      <c r="AZ1513" s="611"/>
      <c r="BA1513" s="612"/>
      <c r="BB1513" s="613"/>
      <c r="BC1513" s="611"/>
      <c r="BD1513" s="621"/>
      <c r="BE1513" s="608"/>
      <c r="BF1513" s="625"/>
      <c r="BG1513" s="626"/>
      <c r="BH1513" s="626"/>
      <c r="BI1513" s="624"/>
      <c r="BJ1513" s="470"/>
      <c r="BK1513" s="470"/>
      <c r="BL1513" s="49"/>
    </row>
    <row r="1514" spans="1:64" ht="29.25" customHeight="1" x14ac:dyDescent="0.25">
      <c r="A1514" s="558">
        <f>A1507+1</f>
        <v>215</v>
      </c>
      <c r="B1514" s="559" t="s">
        <v>1720</v>
      </c>
      <c r="C1514" s="556" t="s">
        <v>1309</v>
      </c>
      <c r="D1514" s="557" t="s">
        <v>1721</v>
      </c>
      <c r="E1514" s="470" t="s">
        <v>1722</v>
      </c>
      <c r="F1514" s="547" t="s">
        <v>132</v>
      </c>
      <c r="G1514" s="547" t="s">
        <v>133</v>
      </c>
      <c r="H1514" s="547" t="s">
        <v>134</v>
      </c>
      <c r="I1514" s="470" t="s">
        <v>1723</v>
      </c>
      <c r="J1514" s="364">
        <v>1</v>
      </c>
      <c r="K1514" s="365" t="s">
        <v>1724</v>
      </c>
      <c r="L1514" s="556" t="s">
        <v>1725</v>
      </c>
      <c r="M1514" s="470" t="s">
        <v>160</v>
      </c>
      <c r="N1514" s="594" t="s">
        <v>226</v>
      </c>
      <c r="O1514" s="560" t="s">
        <v>1726</v>
      </c>
      <c r="P1514" s="470" t="s">
        <v>227</v>
      </c>
      <c r="Q1514" s="560" t="s">
        <v>747</v>
      </c>
      <c r="R1514" s="470" t="s">
        <v>228</v>
      </c>
      <c r="S1514" s="366" t="s">
        <v>164</v>
      </c>
      <c r="T1514" s="366">
        <f>IFERROR(VLOOKUP($S1514,TABLAS!$A$10:$B$14,2,FALSE),0)</f>
        <v>1</v>
      </c>
      <c r="U1514" s="560" t="s">
        <v>180</v>
      </c>
      <c r="V1514" s="615">
        <f>IFERROR(VLOOKUP(U1514,TABLAS!$A$2:$B$6,2,FALSE),0)</f>
        <v>4</v>
      </c>
      <c r="W1514" s="615" t="str">
        <f t="shared" ref="W1514" si="403">MAX(T1514:T1520)&amp;V1514</f>
        <v>34</v>
      </c>
      <c r="X1514" s="608" t="str">
        <f t="shared" ref="X1514" si="404">IF(OR(W1514="11",W1514="12",W1514="21",W1514="22",W1514="31"),"BAJO",IF(OR(W1514="13",W1514="23",W1514="32",W1514="41"),"LEVE",IF(OR(W1514="14",W1514="15",W1514="24",W1514="33",W1514="43",W1514="42",W1514="52",W1514="51"),"MODERADO",IF(OR(W1514="25",W1514="34",W1514="35",W1514="44",W1514="45",W1514="53",W1514="54",W1514="55"),"IMPORTANTE"))))</f>
        <v>IMPORTANTE</v>
      </c>
      <c r="Y1514" s="367">
        <v>46</v>
      </c>
      <c r="Z1514" s="367"/>
      <c r="AA1514" s="367"/>
      <c r="AB1514" s="367"/>
      <c r="AC1514" s="367" t="str">
        <f>VLOOKUP(Y1514,CONTROLES!$A$6:$Y$78,2,FALSE)</f>
        <v>FO-AD-04  Evaluación de desempeño proveedores o contratistas</v>
      </c>
      <c r="AD1514" s="367"/>
      <c r="AE1514" s="367"/>
      <c r="AF1514" s="367"/>
      <c r="AG1514" s="367"/>
      <c r="AH1514" s="367"/>
      <c r="AI1514" s="367"/>
      <c r="AJ1514" s="367"/>
      <c r="AK1514" s="367"/>
      <c r="AL1514" s="367"/>
      <c r="AM1514" s="367"/>
      <c r="AN1514" s="367"/>
      <c r="AO1514" s="368" t="str">
        <f>IFERROR(VLOOKUP(Y1514,CONTROLES!$A$6:$Y$25,24,FALSE),"")</f>
        <v/>
      </c>
      <c r="AP1514" s="368" t="str">
        <f>IFERROR(VLOOKUP(Z1514,CONTROLES!$A$6:$Y$25,24,FALSE),"")</f>
        <v/>
      </c>
      <c r="AQ1514" s="368" t="str">
        <f>IFERROR(VLOOKUP(AA1514,CONTROLES!$A$6:$Y$25,24,FALSE),"")</f>
        <v/>
      </c>
      <c r="AR1514" s="368" t="str">
        <f>IFERROR(VLOOKUP(AB1514,CONTROLES!$A$6:$Y$25,24,FALSE),"")</f>
        <v/>
      </c>
      <c r="AS1514" s="367" t="str">
        <f>IFERROR(VLOOKUP(Y1514,CONTROLES!$A$6:$Y$25,5,FALSE),"")</f>
        <v/>
      </c>
      <c r="AT1514" s="367" t="str">
        <f>IFERROR(VLOOKUP(Z1514,CONTROLES!$A$6:$Y$25,5,FALSE),"")</f>
        <v/>
      </c>
      <c r="AU1514" s="367" t="str">
        <f>IFERROR(VLOOKUP(AA1514,CONTROLES!$A$6:$Y$25,5,FALSE),"")</f>
        <v/>
      </c>
      <c r="AV1514" s="367" t="str">
        <f>IFERROR(VLOOKUP(AB1514,CONTROLES!$A$6:$Y$25,5,FALSE),"")</f>
        <v/>
      </c>
      <c r="AW1514" s="369">
        <f t="shared" si="395"/>
        <v>0</v>
      </c>
      <c r="AX1514" s="369">
        <f t="shared" si="396"/>
        <v>0</v>
      </c>
      <c r="AY1514" s="610"/>
      <c r="AZ1514" s="611"/>
      <c r="BA1514" s="612"/>
      <c r="BB1514" s="613"/>
      <c r="BC1514" s="611"/>
      <c r="BD1514" s="621"/>
      <c r="BE1514" s="608"/>
      <c r="BF1514" s="625"/>
      <c r="BG1514" s="626"/>
      <c r="BH1514" s="626"/>
      <c r="BI1514" s="624"/>
      <c r="BJ1514" s="470"/>
      <c r="BK1514" s="470"/>
      <c r="BL1514" s="49"/>
    </row>
    <row r="1515" spans="1:64" ht="14.25" customHeight="1" x14ac:dyDescent="0.25">
      <c r="A1515" s="558"/>
      <c r="B1515" s="559"/>
      <c r="C1515" s="556"/>
      <c r="D1515" s="557"/>
      <c r="E1515" s="470"/>
      <c r="F1515" s="547"/>
      <c r="G1515" s="547"/>
      <c r="H1515" s="547"/>
      <c r="I1515" s="470"/>
      <c r="J1515" s="364">
        <v>2</v>
      </c>
      <c r="K1515" s="365" t="s">
        <v>1727</v>
      </c>
      <c r="L1515" s="556"/>
      <c r="M1515" s="470"/>
      <c r="N1515" s="594"/>
      <c r="O1515" s="560"/>
      <c r="P1515" s="470"/>
      <c r="Q1515" s="560"/>
      <c r="R1515" s="470"/>
      <c r="S1515" s="366" t="s">
        <v>146</v>
      </c>
      <c r="T1515" s="366">
        <f>IFERROR(VLOOKUP($S1515,TABLAS!$A$10:$B$14,2,FALSE),0)</f>
        <v>3</v>
      </c>
      <c r="U1515" s="560"/>
      <c r="V1515" s="615"/>
      <c r="W1515" s="615"/>
      <c r="X1515" s="608"/>
      <c r="Y1515" s="367">
        <v>46</v>
      </c>
      <c r="Z1515" s="367"/>
      <c r="AA1515" s="367"/>
      <c r="AB1515" s="367"/>
      <c r="AC1515" s="367" t="str">
        <f>VLOOKUP(Y1515,CONTROLES!$A$6:$Y$78,2,FALSE)</f>
        <v>FO-AD-04  Evaluación de desempeño proveedores o contratistas</v>
      </c>
      <c r="AD1515" s="367"/>
      <c r="AE1515" s="367"/>
      <c r="AF1515" s="367"/>
      <c r="AG1515" s="367"/>
      <c r="AH1515" s="367"/>
      <c r="AI1515" s="367"/>
      <c r="AJ1515" s="367"/>
      <c r="AK1515" s="367"/>
      <c r="AL1515" s="367"/>
      <c r="AM1515" s="367"/>
      <c r="AN1515" s="367"/>
      <c r="AO1515" s="368" t="str">
        <f>IFERROR(VLOOKUP(Y1515,CONTROLES!$A$6:$Y$25,24,FALSE),"")</f>
        <v/>
      </c>
      <c r="AP1515" s="368" t="str">
        <f>IFERROR(VLOOKUP(Z1515,CONTROLES!$A$6:$Y$25,24,FALSE),"")</f>
        <v/>
      </c>
      <c r="AQ1515" s="368" t="str">
        <f>IFERROR(VLOOKUP(AA1515,CONTROLES!$A$6:$Y$25,24,FALSE),"")</f>
        <v/>
      </c>
      <c r="AR1515" s="368" t="str">
        <f>IFERROR(VLOOKUP(AB1515,CONTROLES!$A$6:$Y$25,24,FALSE),"")</f>
        <v/>
      </c>
      <c r="AS1515" s="367" t="str">
        <f>IFERROR(VLOOKUP(Y1515,CONTROLES!$A$6:$Y$25,5,FALSE),"")</f>
        <v/>
      </c>
      <c r="AT1515" s="367" t="str">
        <f>IFERROR(VLOOKUP(Z1515,CONTROLES!$A$6:$Y$25,5,FALSE),"")</f>
        <v/>
      </c>
      <c r="AU1515" s="367" t="str">
        <f>IFERROR(VLOOKUP(AA1515,CONTROLES!$A$6:$Y$25,5,FALSE),"")</f>
        <v/>
      </c>
      <c r="AV1515" s="367" t="str">
        <f>IFERROR(VLOOKUP(AB1515,CONTROLES!$A$6:$Y$25,5,FALSE),"")</f>
        <v/>
      </c>
      <c r="AW1515" s="369">
        <f t="shared" si="395"/>
        <v>0</v>
      </c>
      <c r="AX1515" s="369">
        <f t="shared" si="396"/>
        <v>0</v>
      </c>
      <c r="AY1515" s="610"/>
      <c r="AZ1515" s="611"/>
      <c r="BA1515" s="612"/>
      <c r="BB1515" s="613"/>
      <c r="BC1515" s="611"/>
      <c r="BD1515" s="621"/>
      <c r="BE1515" s="608"/>
      <c r="BF1515" s="625"/>
      <c r="BG1515" s="626"/>
      <c r="BH1515" s="626"/>
      <c r="BI1515" s="624"/>
      <c r="BJ1515" s="470"/>
      <c r="BK1515" s="470"/>
      <c r="BL1515" s="49"/>
    </row>
    <row r="1516" spans="1:64" ht="14.25" customHeight="1" x14ac:dyDescent="0.25">
      <c r="A1516" s="558"/>
      <c r="B1516" s="559"/>
      <c r="C1516" s="556"/>
      <c r="D1516" s="557"/>
      <c r="E1516" s="470"/>
      <c r="F1516" s="547"/>
      <c r="G1516" s="547"/>
      <c r="H1516" s="547"/>
      <c r="I1516" s="470"/>
      <c r="J1516" s="364"/>
      <c r="K1516" s="365"/>
      <c r="L1516" s="556"/>
      <c r="M1516" s="470"/>
      <c r="N1516" s="594"/>
      <c r="O1516" s="560"/>
      <c r="P1516" s="470"/>
      <c r="Q1516" s="560"/>
      <c r="R1516" s="470"/>
      <c r="S1516" s="366"/>
      <c r="T1516" s="366">
        <f>IFERROR(VLOOKUP($S1516,TABLAS!$A$10:$B$14,2,FALSE),0)</f>
        <v>0</v>
      </c>
      <c r="U1516" s="560"/>
      <c r="V1516" s="615"/>
      <c r="W1516" s="615"/>
      <c r="X1516" s="608"/>
      <c r="Y1516" s="367"/>
      <c r="Z1516" s="367"/>
      <c r="AA1516" s="367"/>
      <c r="AB1516" s="367"/>
      <c r="AC1516" s="367" t="e">
        <f>VLOOKUP(Y1516,CONTROLES!$A$6:$Y$78,2,FALSE)</f>
        <v>#N/A</v>
      </c>
      <c r="AD1516" s="367"/>
      <c r="AE1516" s="367"/>
      <c r="AF1516" s="367"/>
      <c r="AG1516" s="367"/>
      <c r="AH1516" s="367"/>
      <c r="AI1516" s="367"/>
      <c r="AJ1516" s="367"/>
      <c r="AK1516" s="367"/>
      <c r="AL1516" s="367"/>
      <c r="AM1516" s="367"/>
      <c r="AN1516" s="367"/>
      <c r="AO1516" s="368" t="str">
        <f>IFERROR(VLOOKUP(Y1516,CONTROLES!$A$6:$Y$25,24,FALSE),"")</f>
        <v/>
      </c>
      <c r="AP1516" s="368" t="str">
        <f>IFERROR(VLOOKUP(Z1516,CONTROLES!$A$6:$Y$25,24,FALSE),"")</f>
        <v/>
      </c>
      <c r="AQ1516" s="368" t="str">
        <f>IFERROR(VLOOKUP(AA1516,CONTROLES!$A$6:$Y$25,24,FALSE),"")</f>
        <v/>
      </c>
      <c r="AR1516" s="368" t="str">
        <f>IFERROR(VLOOKUP(AB1516,CONTROLES!$A$6:$Y$25,24,FALSE),"")</f>
        <v/>
      </c>
      <c r="AS1516" s="367" t="str">
        <f>IFERROR(VLOOKUP(Y1516,CONTROLES!$A$6:$Y$25,5,FALSE),"")</f>
        <v/>
      </c>
      <c r="AT1516" s="367" t="str">
        <f>IFERROR(VLOOKUP(Z1516,CONTROLES!$A$6:$Y$25,5,FALSE),"")</f>
        <v/>
      </c>
      <c r="AU1516" s="367" t="str">
        <f>IFERROR(VLOOKUP(AA1516,CONTROLES!$A$6:$Y$25,5,FALSE),"")</f>
        <v/>
      </c>
      <c r="AV1516" s="367" t="str">
        <f>IFERROR(VLOOKUP(AB1516,CONTROLES!$A$6:$Y$25,5,FALSE),"")</f>
        <v/>
      </c>
      <c r="AW1516" s="369">
        <f t="shared" si="395"/>
        <v>0</v>
      </c>
      <c r="AX1516" s="369">
        <f t="shared" si="396"/>
        <v>0</v>
      </c>
      <c r="AY1516" s="610"/>
      <c r="AZ1516" s="611"/>
      <c r="BA1516" s="612"/>
      <c r="BB1516" s="613"/>
      <c r="BC1516" s="611"/>
      <c r="BD1516" s="621"/>
      <c r="BE1516" s="608"/>
      <c r="BF1516" s="625"/>
      <c r="BG1516" s="626"/>
      <c r="BH1516" s="626"/>
      <c r="BI1516" s="624"/>
      <c r="BJ1516" s="470"/>
      <c r="BK1516" s="470"/>
      <c r="BL1516" s="49"/>
    </row>
    <row r="1517" spans="1:64" ht="14.25" customHeight="1" x14ac:dyDescent="0.25">
      <c r="A1517" s="558"/>
      <c r="B1517" s="559"/>
      <c r="C1517" s="556"/>
      <c r="D1517" s="557"/>
      <c r="E1517" s="470"/>
      <c r="F1517" s="547"/>
      <c r="G1517" s="547"/>
      <c r="H1517" s="547"/>
      <c r="I1517" s="470"/>
      <c r="J1517" s="364"/>
      <c r="K1517" s="365"/>
      <c r="L1517" s="556"/>
      <c r="M1517" s="470"/>
      <c r="N1517" s="594"/>
      <c r="O1517" s="560"/>
      <c r="P1517" s="470"/>
      <c r="Q1517" s="560"/>
      <c r="R1517" s="470"/>
      <c r="S1517" s="366"/>
      <c r="T1517" s="366">
        <f>IFERROR(VLOOKUP($S1517,TABLAS!$A$10:$B$14,2,FALSE),0)</f>
        <v>0</v>
      </c>
      <c r="U1517" s="560"/>
      <c r="V1517" s="615"/>
      <c r="W1517" s="615"/>
      <c r="X1517" s="608"/>
      <c r="Y1517" s="367"/>
      <c r="Z1517" s="367"/>
      <c r="AA1517" s="367"/>
      <c r="AB1517" s="367"/>
      <c r="AC1517" s="367" t="e">
        <f>VLOOKUP(Y1517,CONTROLES!$A$6:$Y$78,2,FALSE)</f>
        <v>#N/A</v>
      </c>
      <c r="AD1517" s="367"/>
      <c r="AE1517" s="367"/>
      <c r="AF1517" s="367"/>
      <c r="AG1517" s="367"/>
      <c r="AH1517" s="367"/>
      <c r="AI1517" s="367"/>
      <c r="AJ1517" s="367"/>
      <c r="AK1517" s="367"/>
      <c r="AL1517" s="367"/>
      <c r="AM1517" s="367"/>
      <c r="AN1517" s="367"/>
      <c r="AO1517" s="368" t="str">
        <f>IFERROR(VLOOKUP(Y1517,CONTROLES!$A$6:$Y$25,24,FALSE),"")</f>
        <v/>
      </c>
      <c r="AP1517" s="368" t="str">
        <f>IFERROR(VLOOKUP(Z1517,CONTROLES!$A$6:$Y$25,24,FALSE),"")</f>
        <v/>
      </c>
      <c r="AQ1517" s="368" t="str">
        <f>IFERROR(VLOOKUP(AA1517,CONTROLES!$A$6:$Y$25,24,FALSE),"")</f>
        <v/>
      </c>
      <c r="AR1517" s="368" t="str">
        <f>IFERROR(VLOOKUP(AB1517,CONTROLES!$A$6:$Y$25,24,FALSE),"")</f>
        <v/>
      </c>
      <c r="AS1517" s="367" t="str">
        <f>IFERROR(VLOOKUP(Y1517,CONTROLES!$A$6:$Y$25,5,FALSE),"")</f>
        <v/>
      </c>
      <c r="AT1517" s="367" t="str">
        <f>IFERROR(VLOOKUP(Z1517,CONTROLES!$A$6:$Y$25,5,FALSE),"")</f>
        <v/>
      </c>
      <c r="AU1517" s="367" t="str">
        <f>IFERROR(VLOOKUP(AA1517,CONTROLES!$A$6:$Y$25,5,FALSE),"")</f>
        <v/>
      </c>
      <c r="AV1517" s="367" t="str">
        <f>IFERROR(VLOOKUP(AB1517,CONTROLES!$A$6:$Y$25,5,FALSE),"")</f>
        <v/>
      </c>
      <c r="AW1517" s="369">
        <f t="shared" si="395"/>
        <v>0</v>
      </c>
      <c r="AX1517" s="369">
        <f t="shared" si="396"/>
        <v>0</v>
      </c>
      <c r="AY1517" s="610"/>
      <c r="AZ1517" s="611"/>
      <c r="BA1517" s="612"/>
      <c r="BB1517" s="613"/>
      <c r="BC1517" s="611"/>
      <c r="BD1517" s="621"/>
      <c r="BE1517" s="608"/>
      <c r="BF1517" s="625"/>
      <c r="BG1517" s="626"/>
      <c r="BH1517" s="626"/>
      <c r="BI1517" s="624"/>
      <c r="BJ1517" s="470"/>
      <c r="BK1517" s="470"/>
      <c r="BL1517" s="49"/>
    </row>
    <row r="1518" spans="1:64" ht="14.25" customHeight="1" x14ac:dyDescent="0.25">
      <c r="A1518" s="558"/>
      <c r="B1518" s="559"/>
      <c r="C1518" s="556"/>
      <c r="D1518" s="557"/>
      <c r="E1518" s="470"/>
      <c r="F1518" s="547"/>
      <c r="G1518" s="547"/>
      <c r="H1518" s="547"/>
      <c r="I1518" s="470"/>
      <c r="J1518" s="364"/>
      <c r="K1518" s="365"/>
      <c r="L1518" s="556"/>
      <c r="M1518" s="470"/>
      <c r="N1518" s="594"/>
      <c r="O1518" s="560"/>
      <c r="P1518" s="470"/>
      <c r="Q1518" s="560"/>
      <c r="R1518" s="470"/>
      <c r="S1518" s="366"/>
      <c r="T1518" s="366">
        <f>IFERROR(VLOOKUP($S1518,TABLAS!$A$10:$B$14,2,FALSE),0)</f>
        <v>0</v>
      </c>
      <c r="U1518" s="560"/>
      <c r="V1518" s="615"/>
      <c r="W1518" s="615"/>
      <c r="X1518" s="608"/>
      <c r="Y1518" s="367"/>
      <c r="Z1518" s="367"/>
      <c r="AA1518" s="367"/>
      <c r="AB1518" s="367"/>
      <c r="AC1518" s="367" t="e">
        <f>VLOOKUP(Y1518,CONTROLES!$A$6:$Y$78,2,FALSE)</f>
        <v>#N/A</v>
      </c>
      <c r="AD1518" s="367"/>
      <c r="AE1518" s="367"/>
      <c r="AF1518" s="367"/>
      <c r="AG1518" s="367"/>
      <c r="AH1518" s="367"/>
      <c r="AI1518" s="367"/>
      <c r="AJ1518" s="367"/>
      <c r="AK1518" s="367"/>
      <c r="AL1518" s="367"/>
      <c r="AM1518" s="367"/>
      <c r="AN1518" s="367"/>
      <c r="AO1518" s="368" t="str">
        <f>IFERROR(VLOOKUP(Y1518,CONTROLES!$A$6:$Y$25,24,FALSE),"")</f>
        <v/>
      </c>
      <c r="AP1518" s="368" t="str">
        <f>IFERROR(VLOOKUP(Z1518,CONTROLES!$A$6:$Y$25,24,FALSE),"")</f>
        <v/>
      </c>
      <c r="AQ1518" s="368" t="str">
        <f>IFERROR(VLOOKUP(AA1518,CONTROLES!$A$6:$Y$25,24,FALSE),"")</f>
        <v/>
      </c>
      <c r="AR1518" s="368" t="str">
        <f>IFERROR(VLOOKUP(AB1518,CONTROLES!$A$6:$Y$25,24,FALSE),"")</f>
        <v/>
      </c>
      <c r="AS1518" s="367" t="str">
        <f>IFERROR(VLOOKUP(Y1518,CONTROLES!$A$6:$Y$25,5,FALSE),"")</f>
        <v/>
      </c>
      <c r="AT1518" s="367" t="str">
        <f>IFERROR(VLOOKUP(Z1518,CONTROLES!$A$6:$Y$25,5,FALSE),"")</f>
        <v/>
      </c>
      <c r="AU1518" s="367" t="str">
        <f>IFERROR(VLOOKUP(AA1518,CONTROLES!$A$6:$Y$25,5,FALSE),"")</f>
        <v/>
      </c>
      <c r="AV1518" s="367" t="str">
        <f>IFERROR(VLOOKUP(AB1518,CONTROLES!$A$6:$Y$25,5,FALSE),"")</f>
        <v/>
      </c>
      <c r="AW1518" s="369">
        <f t="shared" si="395"/>
        <v>0</v>
      </c>
      <c r="AX1518" s="369">
        <f t="shared" si="396"/>
        <v>0</v>
      </c>
      <c r="AY1518" s="610"/>
      <c r="AZ1518" s="611"/>
      <c r="BA1518" s="612"/>
      <c r="BB1518" s="613"/>
      <c r="BC1518" s="611"/>
      <c r="BD1518" s="621"/>
      <c r="BE1518" s="608"/>
      <c r="BF1518" s="625"/>
      <c r="BG1518" s="626"/>
      <c r="BH1518" s="626"/>
      <c r="BI1518" s="624"/>
      <c r="BJ1518" s="470"/>
      <c r="BK1518" s="470"/>
      <c r="BL1518" s="49"/>
    </row>
    <row r="1519" spans="1:64" ht="14.25" customHeight="1" x14ac:dyDescent="0.25">
      <c r="A1519" s="558"/>
      <c r="B1519" s="559"/>
      <c r="C1519" s="556"/>
      <c r="D1519" s="557"/>
      <c r="E1519" s="470"/>
      <c r="F1519" s="547"/>
      <c r="G1519" s="547"/>
      <c r="H1519" s="547"/>
      <c r="I1519" s="470"/>
      <c r="J1519" s="364"/>
      <c r="K1519" s="365"/>
      <c r="L1519" s="556"/>
      <c r="M1519" s="470"/>
      <c r="N1519" s="594"/>
      <c r="O1519" s="560"/>
      <c r="P1519" s="470"/>
      <c r="Q1519" s="560"/>
      <c r="R1519" s="470"/>
      <c r="S1519" s="366"/>
      <c r="T1519" s="366">
        <f>IFERROR(VLOOKUP($S1519,TABLAS!$A$10:$B$14,2,FALSE),0)</f>
        <v>0</v>
      </c>
      <c r="U1519" s="560"/>
      <c r="V1519" s="615"/>
      <c r="W1519" s="615"/>
      <c r="X1519" s="608"/>
      <c r="Y1519" s="367"/>
      <c r="Z1519" s="367"/>
      <c r="AA1519" s="367"/>
      <c r="AB1519" s="367"/>
      <c r="AC1519" s="367" t="e">
        <f>VLOOKUP(Y1519,CONTROLES!$A$6:$Y$78,2,FALSE)</f>
        <v>#N/A</v>
      </c>
      <c r="AD1519" s="367"/>
      <c r="AE1519" s="367"/>
      <c r="AF1519" s="367"/>
      <c r="AG1519" s="367"/>
      <c r="AH1519" s="367"/>
      <c r="AI1519" s="367"/>
      <c r="AJ1519" s="367"/>
      <c r="AK1519" s="367"/>
      <c r="AL1519" s="367"/>
      <c r="AM1519" s="367"/>
      <c r="AN1519" s="367"/>
      <c r="AO1519" s="368" t="str">
        <f>IFERROR(VLOOKUP(Y1519,CONTROLES!$A$6:$Y$25,24,FALSE),"")</f>
        <v/>
      </c>
      <c r="AP1519" s="368" t="str">
        <f>IFERROR(VLOOKUP(Z1519,CONTROLES!$A$6:$Y$25,24,FALSE),"")</f>
        <v/>
      </c>
      <c r="AQ1519" s="368" t="str">
        <f>IFERROR(VLOOKUP(AA1519,CONTROLES!$A$6:$Y$25,24,FALSE),"")</f>
        <v/>
      </c>
      <c r="AR1519" s="368" t="str">
        <f>IFERROR(VLOOKUP(AB1519,CONTROLES!$A$6:$Y$25,24,FALSE),"")</f>
        <v/>
      </c>
      <c r="AS1519" s="367" t="str">
        <f>IFERROR(VLOOKUP(Y1519,CONTROLES!$A$6:$Y$25,5,FALSE),"")</f>
        <v/>
      </c>
      <c r="AT1519" s="367" t="str">
        <f>IFERROR(VLOOKUP(Z1519,CONTROLES!$A$6:$Y$25,5,FALSE),"")</f>
        <v/>
      </c>
      <c r="AU1519" s="367" t="str">
        <f>IFERROR(VLOOKUP(AA1519,CONTROLES!$A$6:$Y$25,5,FALSE),"")</f>
        <v/>
      </c>
      <c r="AV1519" s="367" t="str">
        <f>IFERROR(VLOOKUP(AB1519,CONTROLES!$A$6:$Y$25,5,FALSE),"")</f>
        <v/>
      </c>
      <c r="AW1519" s="369">
        <f t="shared" si="395"/>
        <v>0</v>
      </c>
      <c r="AX1519" s="369">
        <f t="shared" si="396"/>
        <v>0</v>
      </c>
      <c r="AY1519" s="610"/>
      <c r="AZ1519" s="611"/>
      <c r="BA1519" s="612"/>
      <c r="BB1519" s="613"/>
      <c r="BC1519" s="611"/>
      <c r="BD1519" s="621"/>
      <c r="BE1519" s="608"/>
      <c r="BF1519" s="625"/>
      <c r="BG1519" s="626"/>
      <c r="BH1519" s="626"/>
      <c r="BI1519" s="624"/>
      <c r="BJ1519" s="470"/>
      <c r="BK1519" s="470"/>
      <c r="BL1519" s="49"/>
    </row>
    <row r="1520" spans="1:64" ht="14.25" customHeight="1" x14ac:dyDescent="0.25">
      <c r="A1520" s="558"/>
      <c r="B1520" s="559"/>
      <c r="C1520" s="556"/>
      <c r="D1520" s="557"/>
      <c r="E1520" s="470"/>
      <c r="F1520" s="547"/>
      <c r="G1520" s="547"/>
      <c r="H1520" s="547"/>
      <c r="I1520" s="470"/>
      <c r="J1520" s="364"/>
      <c r="K1520" s="365"/>
      <c r="L1520" s="556"/>
      <c r="M1520" s="470"/>
      <c r="N1520" s="594"/>
      <c r="O1520" s="560"/>
      <c r="P1520" s="470"/>
      <c r="Q1520" s="560"/>
      <c r="R1520" s="470"/>
      <c r="S1520" s="366"/>
      <c r="T1520" s="366">
        <f>IFERROR(VLOOKUP($S1520,TABLAS!$A$10:$B$14,2,FALSE),0)</f>
        <v>0</v>
      </c>
      <c r="U1520" s="560"/>
      <c r="V1520" s="615"/>
      <c r="W1520" s="615"/>
      <c r="X1520" s="608"/>
      <c r="Y1520" s="367"/>
      <c r="Z1520" s="367"/>
      <c r="AA1520" s="367"/>
      <c r="AB1520" s="367"/>
      <c r="AC1520" s="367" t="e">
        <f>VLOOKUP(Y1520,CONTROLES!$A$6:$Y$78,2,FALSE)</f>
        <v>#N/A</v>
      </c>
      <c r="AD1520" s="367"/>
      <c r="AE1520" s="367"/>
      <c r="AF1520" s="367"/>
      <c r="AG1520" s="367"/>
      <c r="AH1520" s="367"/>
      <c r="AI1520" s="367"/>
      <c r="AJ1520" s="367"/>
      <c r="AK1520" s="367"/>
      <c r="AL1520" s="367"/>
      <c r="AM1520" s="367"/>
      <c r="AN1520" s="367"/>
      <c r="AO1520" s="368" t="str">
        <f>IFERROR(VLOOKUP(Y1520,CONTROLES!$A$6:$Y$25,24,FALSE),"")</f>
        <v/>
      </c>
      <c r="AP1520" s="368" t="str">
        <f>IFERROR(VLOOKUP(Z1520,CONTROLES!$A$6:$Y$25,24,FALSE),"")</f>
        <v/>
      </c>
      <c r="AQ1520" s="368" t="str">
        <f>IFERROR(VLOOKUP(AA1520,CONTROLES!$A$6:$Y$25,24,FALSE),"")</f>
        <v/>
      </c>
      <c r="AR1520" s="368" t="str">
        <f>IFERROR(VLOOKUP(AB1520,CONTROLES!$A$6:$Y$25,24,FALSE),"")</f>
        <v/>
      </c>
      <c r="AS1520" s="367" t="str">
        <f>IFERROR(VLOOKUP(Y1520,CONTROLES!$A$6:$Y$25,5,FALSE),"")</f>
        <v/>
      </c>
      <c r="AT1520" s="367" t="str">
        <f>IFERROR(VLOOKUP(Z1520,CONTROLES!$A$6:$Y$25,5,FALSE),"")</f>
        <v/>
      </c>
      <c r="AU1520" s="367" t="str">
        <f>IFERROR(VLOOKUP(AA1520,CONTROLES!$A$6:$Y$25,5,FALSE),"")</f>
        <v/>
      </c>
      <c r="AV1520" s="367" t="str">
        <f>IFERROR(VLOOKUP(AB1520,CONTROLES!$A$6:$Y$25,5,FALSE),"")</f>
        <v/>
      </c>
      <c r="AW1520" s="369">
        <f t="shared" si="395"/>
        <v>0</v>
      </c>
      <c r="AX1520" s="369">
        <f t="shared" si="396"/>
        <v>0</v>
      </c>
      <c r="AY1520" s="610"/>
      <c r="AZ1520" s="611"/>
      <c r="BA1520" s="612"/>
      <c r="BB1520" s="613"/>
      <c r="BC1520" s="611"/>
      <c r="BD1520" s="621"/>
      <c r="BE1520" s="608"/>
      <c r="BF1520" s="625"/>
      <c r="BG1520" s="626"/>
      <c r="BH1520" s="626"/>
      <c r="BI1520" s="624"/>
      <c r="BJ1520" s="470"/>
      <c r="BK1520" s="470"/>
      <c r="BL1520" s="49"/>
    </row>
    <row r="1521" spans="1:64" ht="33" customHeight="1" x14ac:dyDescent="0.25">
      <c r="A1521" s="558">
        <f>A1514+1</f>
        <v>216</v>
      </c>
      <c r="B1521" s="559" t="s">
        <v>1728</v>
      </c>
      <c r="C1521" s="556" t="s">
        <v>1309</v>
      </c>
      <c r="D1521" s="557" t="s">
        <v>1729</v>
      </c>
      <c r="E1521" s="470" t="s">
        <v>1730</v>
      </c>
      <c r="F1521" s="547" t="s">
        <v>132</v>
      </c>
      <c r="G1521" s="547" t="s">
        <v>133</v>
      </c>
      <c r="H1521" s="547" t="s">
        <v>134</v>
      </c>
      <c r="I1521" s="470" t="s">
        <v>1731</v>
      </c>
      <c r="J1521" s="364">
        <v>1</v>
      </c>
      <c r="K1521" s="365" t="s">
        <v>1732</v>
      </c>
      <c r="L1521" s="556" t="s">
        <v>1733</v>
      </c>
      <c r="M1521" s="470" t="s">
        <v>160</v>
      </c>
      <c r="N1521" s="594" t="s">
        <v>226</v>
      </c>
      <c r="O1521" s="560" t="s">
        <v>187</v>
      </c>
      <c r="P1521" s="470" t="s">
        <v>227</v>
      </c>
      <c r="Q1521" s="560" t="s">
        <v>747</v>
      </c>
      <c r="R1521" s="470" t="s">
        <v>210</v>
      </c>
      <c r="S1521" s="366" t="s">
        <v>155</v>
      </c>
      <c r="T1521" s="366">
        <f>IFERROR(VLOOKUP($S1521,TABLAS!$A$10:$B$14,2,FALSE),0)</f>
        <v>2</v>
      </c>
      <c r="U1521" s="560" t="s">
        <v>180</v>
      </c>
      <c r="V1521" s="615">
        <f>IFERROR(VLOOKUP(U1521,TABLAS!$A$2:$B$6,2,FALSE),0)</f>
        <v>4</v>
      </c>
      <c r="W1521" s="615" t="str">
        <f t="shared" ref="W1521" si="405">MAX(T1521:T1527)&amp;V1521</f>
        <v>24</v>
      </c>
      <c r="X1521" s="608" t="str">
        <f t="shared" ref="X1521" si="406">IF(OR(W1521="11",W1521="12",W1521="21",W1521="22",W1521="31"),"BAJO",IF(OR(W1521="13",W1521="23",W1521="32",W1521="41"),"LEVE",IF(OR(W1521="14",W1521="15",W1521="24",W1521="33",W1521="43",W1521="42",W1521="52",W1521="51"),"MODERADO",IF(OR(W1521="25",W1521="34",W1521="35",W1521="44",W1521="45",W1521="53",W1521="54",W1521="55"),"IMPORTANTE"))))</f>
        <v>MODERADO</v>
      </c>
      <c r="Y1521" s="367">
        <v>155</v>
      </c>
      <c r="Z1521" s="367"/>
      <c r="AA1521" s="367"/>
      <c r="AB1521" s="367"/>
      <c r="AC1521" s="367" t="e">
        <f>VLOOKUP(Y1521,CONTROLES!$A$6:$Y$78,2,FALSE)</f>
        <v>#N/A</v>
      </c>
      <c r="AD1521" s="367"/>
      <c r="AE1521" s="367"/>
      <c r="AF1521" s="367"/>
      <c r="AG1521" s="367"/>
      <c r="AH1521" s="367"/>
      <c r="AI1521" s="367"/>
      <c r="AJ1521" s="367"/>
      <c r="AK1521" s="367"/>
      <c r="AL1521" s="367"/>
      <c r="AM1521" s="367"/>
      <c r="AN1521" s="367"/>
      <c r="AO1521" s="368" t="str">
        <f>IFERROR(VLOOKUP(Y1521,CONTROLES!$A$6:$Y$25,24,FALSE),"")</f>
        <v/>
      </c>
      <c r="AP1521" s="368" t="str">
        <f>IFERROR(VLOOKUP(Z1521,CONTROLES!$A$6:$Y$25,24,FALSE),"")</f>
        <v/>
      </c>
      <c r="AQ1521" s="368" t="str">
        <f>IFERROR(VLOOKUP(AA1521,CONTROLES!$A$6:$Y$25,24,FALSE),"")</f>
        <v/>
      </c>
      <c r="AR1521" s="368" t="str">
        <f>IFERROR(VLOOKUP(AB1521,CONTROLES!$A$6:$Y$25,24,FALSE),"")</f>
        <v/>
      </c>
      <c r="AS1521" s="367" t="str">
        <f>IFERROR(VLOOKUP(Y1521,CONTROLES!$A$6:$Y$25,5,FALSE),"")</f>
        <v/>
      </c>
      <c r="AT1521" s="367" t="str">
        <f>IFERROR(VLOOKUP(Z1521,CONTROLES!$A$6:$Y$25,5,FALSE),"")</f>
        <v/>
      </c>
      <c r="AU1521" s="367" t="str">
        <f>IFERROR(VLOOKUP(AA1521,CONTROLES!$A$6:$Y$25,5,FALSE),"")</f>
        <v/>
      </c>
      <c r="AV1521" s="367" t="str">
        <f>IFERROR(VLOOKUP(AB1521,CONTROLES!$A$6:$Y$25,5,FALSE),"")</f>
        <v/>
      </c>
      <c r="AW1521" s="369">
        <f t="shared" si="395"/>
        <v>0</v>
      </c>
      <c r="AX1521" s="369">
        <f t="shared" si="396"/>
        <v>0</v>
      </c>
      <c r="AY1521" s="610"/>
      <c r="AZ1521" s="611"/>
      <c r="BA1521" s="612"/>
      <c r="BB1521" s="613"/>
      <c r="BC1521" s="611"/>
      <c r="BD1521" s="621"/>
      <c r="BE1521" s="608"/>
      <c r="BF1521" s="625"/>
      <c r="BG1521" s="626"/>
      <c r="BH1521" s="626"/>
      <c r="BI1521" s="624"/>
      <c r="BJ1521" s="470"/>
      <c r="BK1521" s="470"/>
      <c r="BL1521" s="49"/>
    </row>
    <row r="1522" spans="1:64" ht="14.25" customHeight="1" x14ac:dyDescent="0.25">
      <c r="A1522" s="558"/>
      <c r="B1522" s="559"/>
      <c r="C1522" s="556"/>
      <c r="D1522" s="557"/>
      <c r="E1522" s="470"/>
      <c r="F1522" s="547"/>
      <c r="G1522" s="547"/>
      <c r="H1522" s="547"/>
      <c r="I1522" s="470"/>
      <c r="J1522" s="364"/>
      <c r="K1522" s="365"/>
      <c r="L1522" s="556"/>
      <c r="M1522" s="470"/>
      <c r="N1522" s="594"/>
      <c r="O1522" s="560"/>
      <c r="P1522" s="470"/>
      <c r="Q1522" s="560"/>
      <c r="R1522" s="470"/>
      <c r="S1522" s="366"/>
      <c r="T1522" s="366">
        <f>IFERROR(VLOOKUP($S1522,TABLAS!$A$10:$B$14,2,FALSE),0)</f>
        <v>0</v>
      </c>
      <c r="U1522" s="560"/>
      <c r="V1522" s="615"/>
      <c r="W1522" s="615"/>
      <c r="X1522" s="608"/>
      <c r="Y1522" s="367"/>
      <c r="Z1522" s="367"/>
      <c r="AA1522" s="367"/>
      <c r="AB1522" s="367"/>
      <c r="AC1522" s="367" t="e">
        <f>VLOOKUP(Y1522,CONTROLES!$A$6:$Y$78,2,FALSE)</f>
        <v>#N/A</v>
      </c>
      <c r="AD1522" s="367"/>
      <c r="AE1522" s="367"/>
      <c r="AF1522" s="367"/>
      <c r="AG1522" s="367"/>
      <c r="AH1522" s="367"/>
      <c r="AI1522" s="367"/>
      <c r="AJ1522" s="367"/>
      <c r="AK1522" s="367"/>
      <c r="AL1522" s="367"/>
      <c r="AM1522" s="367"/>
      <c r="AN1522" s="367"/>
      <c r="AO1522" s="368" t="str">
        <f>IFERROR(VLOOKUP(Y1522,CONTROLES!$A$6:$Y$25,24,FALSE),"")</f>
        <v/>
      </c>
      <c r="AP1522" s="368" t="str">
        <f>IFERROR(VLOOKUP(Z1522,CONTROLES!$A$6:$Y$25,24,FALSE),"")</f>
        <v/>
      </c>
      <c r="AQ1522" s="368" t="str">
        <f>IFERROR(VLOOKUP(AA1522,CONTROLES!$A$6:$Y$25,24,FALSE),"")</f>
        <v/>
      </c>
      <c r="AR1522" s="368" t="str">
        <f>IFERROR(VLOOKUP(AB1522,CONTROLES!$A$6:$Y$25,24,FALSE),"")</f>
        <v/>
      </c>
      <c r="AS1522" s="367" t="str">
        <f>IFERROR(VLOOKUP(Y1522,CONTROLES!$A$6:$Y$25,5,FALSE),"")</f>
        <v/>
      </c>
      <c r="AT1522" s="367" t="str">
        <f>IFERROR(VLOOKUP(Z1522,CONTROLES!$A$6:$Y$25,5,FALSE),"")</f>
        <v/>
      </c>
      <c r="AU1522" s="367" t="str">
        <f>IFERROR(VLOOKUP(AA1522,CONTROLES!$A$6:$Y$25,5,FALSE),"")</f>
        <v/>
      </c>
      <c r="AV1522" s="367" t="str">
        <f>IFERROR(VLOOKUP(AB1522,CONTROLES!$A$6:$Y$25,5,FALSE),"")</f>
        <v/>
      </c>
      <c r="AW1522" s="369">
        <f t="shared" si="395"/>
        <v>0</v>
      </c>
      <c r="AX1522" s="369">
        <f t="shared" si="396"/>
        <v>0</v>
      </c>
      <c r="AY1522" s="610"/>
      <c r="AZ1522" s="611"/>
      <c r="BA1522" s="612"/>
      <c r="BB1522" s="613"/>
      <c r="BC1522" s="611"/>
      <c r="BD1522" s="621"/>
      <c r="BE1522" s="608"/>
      <c r="BF1522" s="625"/>
      <c r="BG1522" s="626"/>
      <c r="BH1522" s="626"/>
      <c r="BI1522" s="624"/>
      <c r="BJ1522" s="470"/>
      <c r="BK1522" s="470"/>
      <c r="BL1522" s="49"/>
    </row>
    <row r="1523" spans="1:64" ht="14.25" customHeight="1" x14ac:dyDescent="0.25">
      <c r="A1523" s="558"/>
      <c r="B1523" s="559"/>
      <c r="C1523" s="556"/>
      <c r="D1523" s="557"/>
      <c r="E1523" s="470"/>
      <c r="F1523" s="547"/>
      <c r="G1523" s="547"/>
      <c r="H1523" s="547"/>
      <c r="I1523" s="470"/>
      <c r="J1523" s="364"/>
      <c r="K1523" s="365"/>
      <c r="L1523" s="556"/>
      <c r="M1523" s="470"/>
      <c r="N1523" s="594"/>
      <c r="O1523" s="560"/>
      <c r="P1523" s="470"/>
      <c r="Q1523" s="560"/>
      <c r="R1523" s="470"/>
      <c r="S1523" s="366"/>
      <c r="T1523" s="366">
        <f>IFERROR(VLOOKUP($S1523,TABLAS!$A$10:$B$14,2,FALSE),0)</f>
        <v>0</v>
      </c>
      <c r="U1523" s="560"/>
      <c r="V1523" s="615"/>
      <c r="W1523" s="615"/>
      <c r="X1523" s="608"/>
      <c r="Y1523" s="367"/>
      <c r="Z1523" s="367"/>
      <c r="AA1523" s="367"/>
      <c r="AB1523" s="367"/>
      <c r="AC1523" s="367" t="e">
        <f>VLOOKUP(Y1523,CONTROLES!$A$6:$Y$78,2,FALSE)</f>
        <v>#N/A</v>
      </c>
      <c r="AD1523" s="367"/>
      <c r="AE1523" s="367"/>
      <c r="AF1523" s="367"/>
      <c r="AG1523" s="367"/>
      <c r="AH1523" s="367"/>
      <c r="AI1523" s="367"/>
      <c r="AJ1523" s="367"/>
      <c r="AK1523" s="367"/>
      <c r="AL1523" s="367"/>
      <c r="AM1523" s="367"/>
      <c r="AN1523" s="367"/>
      <c r="AO1523" s="368" t="str">
        <f>IFERROR(VLOOKUP(Y1523,CONTROLES!$A$6:$Y$25,24,FALSE),"")</f>
        <v/>
      </c>
      <c r="AP1523" s="368" t="str">
        <f>IFERROR(VLOOKUP(Z1523,CONTROLES!$A$6:$Y$25,24,FALSE),"")</f>
        <v/>
      </c>
      <c r="AQ1523" s="368" t="str">
        <f>IFERROR(VLOOKUP(AA1523,CONTROLES!$A$6:$Y$25,24,FALSE),"")</f>
        <v/>
      </c>
      <c r="AR1523" s="368" t="str">
        <f>IFERROR(VLOOKUP(AB1523,CONTROLES!$A$6:$Y$25,24,FALSE),"")</f>
        <v/>
      </c>
      <c r="AS1523" s="367" t="str">
        <f>IFERROR(VLOOKUP(Y1523,CONTROLES!$A$6:$Y$25,5,FALSE),"")</f>
        <v/>
      </c>
      <c r="AT1523" s="367" t="str">
        <f>IFERROR(VLOOKUP(Z1523,CONTROLES!$A$6:$Y$25,5,FALSE),"")</f>
        <v/>
      </c>
      <c r="AU1523" s="367" t="str">
        <f>IFERROR(VLOOKUP(AA1523,CONTROLES!$A$6:$Y$25,5,FALSE),"")</f>
        <v/>
      </c>
      <c r="AV1523" s="367" t="str">
        <f>IFERROR(VLOOKUP(AB1523,CONTROLES!$A$6:$Y$25,5,FALSE),"")</f>
        <v/>
      </c>
      <c r="AW1523" s="369">
        <f t="shared" si="395"/>
        <v>0</v>
      </c>
      <c r="AX1523" s="369">
        <f t="shared" si="396"/>
        <v>0</v>
      </c>
      <c r="AY1523" s="610"/>
      <c r="AZ1523" s="611"/>
      <c r="BA1523" s="612"/>
      <c r="BB1523" s="613"/>
      <c r="BC1523" s="611"/>
      <c r="BD1523" s="621"/>
      <c r="BE1523" s="608"/>
      <c r="BF1523" s="625"/>
      <c r="BG1523" s="626"/>
      <c r="BH1523" s="626"/>
      <c r="BI1523" s="624"/>
      <c r="BJ1523" s="470"/>
      <c r="BK1523" s="470"/>
      <c r="BL1523" s="49"/>
    </row>
    <row r="1524" spans="1:64" ht="14.25" customHeight="1" x14ac:dyDescent="0.25">
      <c r="A1524" s="558"/>
      <c r="B1524" s="559"/>
      <c r="C1524" s="556"/>
      <c r="D1524" s="557"/>
      <c r="E1524" s="470"/>
      <c r="F1524" s="547"/>
      <c r="G1524" s="547"/>
      <c r="H1524" s="547"/>
      <c r="I1524" s="470"/>
      <c r="J1524" s="364"/>
      <c r="K1524" s="365"/>
      <c r="L1524" s="556"/>
      <c r="M1524" s="470"/>
      <c r="N1524" s="594"/>
      <c r="O1524" s="560"/>
      <c r="P1524" s="470"/>
      <c r="Q1524" s="560"/>
      <c r="R1524" s="470"/>
      <c r="S1524" s="366"/>
      <c r="T1524" s="366">
        <f>IFERROR(VLOOKUP($S1524,TABLAS!$A$10:$B$14,2,FALSE),0)</f>
        <v>0</v>
      </c>
      <c r="U1524" s="560"/>
      <c r="V1524" s="615"/>
      <c r="W1524" s="615"/>
      <c r="X1524" s="608"/>
      <c r="Y1524" s="367"/>
      <c r="Z1524" s="367"/>
      <c r="AA1524" s="367"/>
      <c r="AB1524" s="367"/>
      <c r="AC1524" s="367" t="e">
        <f>VLOOKUP(Y1524,CONTROLES!$A$6:$Y$78,2,FALSE)</f>
        <v>#N/A</v>
      </c>
      <c r="AD1524" s="367"/>
      <c r="AE1524" s="367"/>
      <c r="AF1524" s="367"/>
      <c r="AG1524" s="367"/>
      <c r="AH1524" s="367"/>
      <c r="AI1524" s="367"/>
      <c r="AJ1524" s="367"/>
      <c r="AK1524" s="367"/>
      <c r="AL1524" s="367"/>
      <c r="AM1524" s="367"/>
      <c r="AN1524" s="367"/>
      <c r="AO1524" s="368" t="str">
        <f>IFERROR(VLOOKUP(Y1524,CONTROLES!$A$6:$Y$25,24,FALSE),"")</f>
        <v/>
      </c>
      <c r="AP1524" s="368" t="str">
        <f>IFERROR(VLOOKUP(Z1524,CONTROLES!$A$6:$Y$25,24,FALSE),"")</f>
        <v/>
      </c>
      <c r="AQ1524" s="368" t="str">
        <f>IFERROR(VLOOKUP(AA1524,CONTROLES!$A$6:$Y$25,24,FALSE),"")</f>
        <v/>
      </c>
      <c r="AR1524" s="368" t="str">
        <f>IFERROR(VLOOKUP(AB1524,CONTROLES!$A$6:$Y$25,24,FALSE),"")</f>
        <v/>
      </c>
      <c r="AS1524" s="367" t="str">
        <f>IFERROR(VLOOKUP(Y1524,CONTROLES!$A$6:$Y$25,5,FALSE),"")</f>
        <v/>
      </c>
      <c r="AT1524" s="367" t="str">
        <f>IFERROR(VLOOKUP(Z1524,CONTROLES!$A$6:$Y$25,5,FALSE),"")</f>
        <v/>
      </c>
      <c r="AU1524" s="367" t="str">
        <f>IFERROR(VLOOKUP(AA1524,CONTROLES!$A$6:$Y$25,5,FALSE),"")</f>
        <v/>
      </c>
      <c r="AV1524" s="367" t="str">
        <f>IFERROR(VLOOKUP(AB1524,CONTROLES!$A$6:$Y$25,5,FALSE),"")</f>
        <v/>
      </c>
      <c r="AW1524" s="369">
        <f t="shared" si="395"/>
        <v>0</v>
      </c>
      <c r="AX1524" s="369">
        <f t="shared" si="396"/>
        <v>0</v>
      </c>
      <c r="AY1524" s="610"/>
      <c r="AZ1524" s="611"/>
      <c r="BA1524" s="612"/>
      <c r="BB1524" s="613"/>
      <c r="BC1524" s="611"/>
      <c r="BD1524" s="621"/>
      <c r="BE1524" s="608"/>
      <c r="BF1524" s="625"/>
      <c r="BG1524" s="626"/>
      <c r="BH1524" s="626"/>
      <c r="BI1524" s="624"/>
      <c r="BJ1524" s="470"/>
      <c r="BK1524" s="470"/>
      <c r="BL1524" s="49"/>
    </row>
    <row r="1525" spans="1:64" ht="14.25" customHeight="1" x14ac:dyDescent="0.25">
      <c r="A1525" s="558"/>
      <c r="B1525" s="559"/>
      <c r="C1525" s="556"/>
      <c r="D1525" s="557"/>
      <c r="E1525" s="470"/>
      <c r="F1525" s="547"/>
      <c r="G1525" s="547"/>
      <c r="H1525" s="547"/>
      <c r="I1525" s="470"/>
      <c r="J1525" s="364"/>
      <c r="K1525" s="365"/>
      <c r="L1525" s="556"/>
      <c r="M1525" s="470"/>
      <c r="N1525" s="594"/>
      <c r="O1525" s="560"/>
      <c r="P1525" s="470"/>
      <c r="Q1525" s="560"/>
      <c r="R1525" s="470"/>
      <c r="S1525" s="366"/>
      <c r="T1525" s="366">
        <f>IFERROR(VLOOKUP($S1525,TABLAS!$A$10:$B$14,2,FALSE),0)</f>
        <v>0</v>
      </c>
      <c r="U1525" s="560"/>
      <c r="V1525" s="615"/>
      <c r="W1525" s="615"/>
      <c r="X1525" s="608"/>
      <c r="Y1525" s="367"/>
      <c r="Z1525" s="367"/>
      <c r="AA1525" s="367"/>
      <c r="AB1525" s="367"/>
      <c r="AC1525" s="367" t="e">
        <f>VLOOKUP(Y1525,CONTROLES!$A$6:$Y$78,2,FALSE)</f>
        <v>#N/A</v>
      </c>
      <c r="AD1525" s="367"/>
      <c r="AE1525" s="367"/>
      <c r="AF1525" s="367"/>
      <c r="AG1525" s="367"/>
      <c r="AH1525" s="367"/>
      <c r="AI1525" s="367"/>
      <c r="AJ1525" s="367"/>
      <c r="AK1525" s="367"/>
      <c r="AL1525" s="367"/>
      <c r="AM1525" s="367"/>
      <c r="AN1525" s="367"/>
      <c r="AO1525" s="368" t="str">
        <f>IFERROR(VLOOKUP(Y1525,CONTROLES!$A$6:$Y$25,24,FALSE),"")</f>
        <v/>
      </c>
      <c r="AP1525" s="368" t="str">
        <f>IFERROR(VLOOKUP(Z1525,CONTROLES!$A$6:$Y$25,24,FALSE),"")</f>
        <v/>
      </c>
      <c r="AQ1525" s="368" t="str">
        <f>IFERROR(VLOOKUP(AA1525,CONTROLES!$A$6:$Y$25,24,FALSE),"")</f>
        <v/>
      </c>
      <c r="AR1525" s="368" t="str">
        <f>IFERROR(VLOOKUP(AB1525,CONTROLES!$A$6:$Y$25,24,FALSE),"")</f>
        <v/>
      </c>
      <c r="AS1525" s="367" t="str">
        <f>IFERROR(VLOOKUP(Y1525,CONTROLES!$A$6:$Y$25,5,FALSE),"")</f>
        <v/>
      </c>
      <c r="AT1525" s="367" t="str">
        <f>IFERROR(VLOOKUP(Z1525,CONTROLES!$A$6:$Y$25,5,FALSE),"")</f>
        <v/>
      </c>
      <c r="AU1525" s="367" t="str">
        <f>IFERROR(VLOOKUP(AA1525,CONTROLES!$A$6:$Y$25,5,FALSE),"")</f>
        <v/>
      </c>
      <c r="AV1525" s="367" t="str">
        <f>IFERROR(VLOOKUP(AB1525,CONTROLES!$A$6:$Y$25,5,FALSE),"")</f>
        <v/>
      </c>
      <c r="AW1525" s="369">
        <f t="shared" si="395"/>
        <v>0</v>
      </c>
      <c r="AX1525" s="369">
        <f t="shared" si="396"/>
        <v>0</v>
      </c>
      <c r="AY1525" s="610"/>
      <c r="AZ1525" s="611"/>
      <c r="BA1525" s="612"/>
      <c r="BB1525" s="613"/>
      <c r="BC1525" s="611"/>
      <c r="BD1525" s="621"/>
      <c r="BE1525" s="608"/>
      <c r="BF1525" s="625"/>
      <c r="BG1525" s="626"/>
      <c r="BH1525" s="626"/>
      <c r="BI1525" s="624"/>
      <c r="BJ1525" s="470"/>
      <c r="BK1525" s="470"/>
      <c r="BL1525" s="49"/>
    </row>
    <row r="1526" spans="1:64" ht="14.25" customHeight="1" x14ac:dyDescent="0.25">
      <c r="A1526" s="558"/>
      <c r="B1526" s="559"/>
      <c r="C1526" s="556"/>
      <c r="D1526" s="557"/>
      <c r="E1526" s="470"/>
      <c r="F1526" s="547"/>
      <c r="G1526" s="547"/>
      <c r="H1526" s="547"/>
      <c r="I1526" s="470"/>
      <c r="J1526" s="364"/>
      <c r="K1526" s="365"/>
      <c r="L1526" s="556"/>
      <c r="M1526" s="470"/>
      <c r="N1526" s="594"/>
      <c r="O1526" s="560"/>
      <c r="P1526" s="470"/>
      <c r="Q1526" s="560"/>
      <c r="R1526" s="470"/>
      <c r="S1526" s="366"/>
      <c r="T1526" s="366">
        <f>IFERROR(VLOOKUP($S1526,TABLAS!$A$10:$B$14,2,FALSE),0)</f>
        <v>0</v>
      </c>
      <c r="U1526" s="560"/>
      <c r="V1526" s="615"/>
      <c r="W1526" s="615"/>
      <c r="X1526" s="608"/>
      <c r="Y1526" s="367"/>
      <c r="Z1526" s="367"/>
      <c r="AA1526" s="367"/>
      <c r="AB1526" s="367"/>
      <c r="AC1526" s="367" t="e">
        <f>VLOOKUP(Y1526,CONTROLES!$A$6:$Y$78,2,FALSE)</f>
        <v>#N/A</v>
      </c>
      <c r="AD1526" s="367"/>
      <c r="AE1526" s="367"/>
      <c r="AF1526" s="367"/>
      <c r="AG1526" s="367"/>
      <c r="AH1526" s="367"/>
      <c r="AI1526" s="367"/>
      <c r="AJ1526" s="367"/>
      <c r="AK1526" s="367"/>
      <c r="AL1526" s="367"/>
      <c r="AM1526" s="367"/>
      <c r="AN1526" s="367"/>
      <c r="AO1526" s="368" t="str">
        <f>IFERROR(VLOOKUP(Y1526,CONTROLES!$A$6:$Y$25,24,FALSE),"")</f>
        <v/>
      </c>
      <c r="AP1526" s="368" t="str">
        <f>IFERROR(VLOOKUP(Z1526,CONTROLES!$A$6:$Y$25,24,FALSE),"")</f>
        <v/>
      </c>
      <c r="AQ1526" s="368" t="str">
        <f>IFERROR(VLOOKUP(AA1526,CONTROLES!$A$6:$Y$25,24,FALSE),"")</f>
        <v/>
      </c>
      <c r="AR1526" s="368" t="str">
        <f>IFERROR(VLOOKUP(AB1526,CONTROLES!$A$6:$Y$25,24,FALSE),"")</f>
        <v/>
      </c>
      <c r="AS1526" s="367" t="str">
        <f>IFERROR(VLOOKUP(Y1526,CONTROLES!$A$6:$Y$25,5,FALSE),"")</f>
        <v/>
      </c>
      <c r="AT1526" s="367" t="str">
        <f>IFERROR(VLOOKUP(Z1526,CONTROLES!$A$6:$Y$25,5,FALSE),"")</f>
        <v/>
      </c>
      <c r="AU1526" s="367" t="str">
        <f>IFERROR(VLOOKUP(AA1526,CONTROLES!$A$6:$Y$25,5,FALSE),"")</f>
        <v/>
      </c>
      <c r="AV1526" s="367" t="str">
        <f>IFERROR(VLOOKUP(AB1526,CONTROLES!$A$6:$Y$25,5,FALSE),"")</f>
        <v/>
      </c>
      <c r="AW1526" s="369">
        <f t="shared" si="395"/>
        <v>0</v>
      </c>
      <c r="AX1526" s="369">
        <f t="shared" si="396"/>
        <v>0</v>
      </c>
      <c r="AY1526" s="610"/>
      <c r="AZ1526" s="611"/>
      <c r="BA1526" s="612"/>
      <c r="BB1526" s="613"/>
      <c r="BC1526" s="611"/>
      <c r="BD1526" s="621"/>
      <c r="BE1526" s="608"/>
      <c r="BF1526" s="625"/>
      <c r="BG1526" s="626"/>
      <c r="BH1526" s="626"/>
      <c r="BI1526" s="624"/>
      <c r="BJ1526" s="470"/>
      <c r="BK1526" s="470"/>
      <c r="BL1526" s="49"/>
    </row>
    <row r="1527" spans="1:64" ht="14.25" customHeight="1" x14ac:dyDescent="0.25">
      <c r="A1527" s="558"/>
      <c r="B1527" s="559"/>
      <c r="C1527" s="556"/>
      <c r="D1527" s="557"/>
      <c r="E1527" s="470"/>
      <c r="F1527" s="547"/>
      <c r="G1527" s="547"/>
      <c r="H1527" s="547"/>
      <c r="I1527" s="470"/>
      <c r="J1527" s="364"/>
      <c r="K1527" s="365"/>
      <c r="L1527" s="556"/>
      <c r="M1527" s="470"/>
      <c r="N1527" s="594"/>
      <c r="O1527" s="560"/>
      <c r="P1527" s="470"/>
      <c r="Q1527" s="560"/>
      <c r="R1527" s="470"/>
      <c r="S1527" s="366"/>
      <c r="T1527" s="366">
        <f>IFERROR(VLOOKUP($S1527,TABLAS!$A$10:$B$14,2,FALSE),0)</f>
        <v>0</v>
      </c>
      <c r="U1527" s="560"/>
      <c r="V1527" s="615"/>
      <c r="W1527" s="615"/>
      <c r="X1527" s="608"/>
      <c r="Y1527" s="367"/>
      <c r="Z1527" s="367"/>
      <c r="AA1527" s="367"/>
      <c r="AB1527" s="367"/>
      <c r="AC1527" s="367" t="e">
        <f>VLOOKUP(Y1527,CONTROLES!$A$6:$Y$78,2,FALSE)</f>
        <v>#N/A</v>
      </c>
      <c r="AD1527" s="367"/>
      <c r="AE1527" s="367"/>
      <c r="AF1527" s="367"/>
      <c r="AG1527" s="367"/>
      <c r="AH1527" s="367"/>
      <c r="AI1527" s="367"/>
      <c r="AJ1527" s="367"/>
      <c r="AK1527" s="367"/>
      <c r="AL1527" s="367"/>
      <c r="AM1527" s="367"/>
      <c r="AN1527" s="367"/>
      <c r="AO1527" s="368" t="str">
        <f>IFERROR(VLOOKUP(Y1527,CONTROLES!$A$6:$Y$25,24,FALSE),"")</f>
        <v/>
      </c>
      <c r="AP1527" s="368" t="str">
        <f>IFERROR(VLOOKUP(Z1527,CONTROLES!$A$6:$Y$25,24,FALSE),"")</f>
        <v/>
      </c>
      <c r="AQ1527" s="368" t="str">
        <f>IFERROR(VLOOKUP(AA1527,CONTROLES!$A$6:$Y$25,24,FALSE),"")</f>
        <v/>
      </c>
      <c r="AR1527" s="368" t="str">
        <f>IFERROR(VLOOKUP(AB1527,CONTROLES!$A$6:$Y$25,24,FALSE),"")</f>
        <v/>
      </c>
      <c r="AS1527" s="367" t="str">
        <f>IFERROR(VLOOKUP(Y1527,CONTROLES!$A$6:$Y$25,5,FALSE),"")</f>
        <v/>
      </c>
      <c r="AT1527" s="367" t="str">
        <f>IFERROR(VLOOKUP(Z1527,CONTROLES!$A$6:$Y$25,5,FALSE),"")</f>
        <v/>
      </c>
      <c r="AU1527" s="367" t="str">
        <f>IFERROR(VLOOKUP(AA1527,CONTROLES!$A$6:$Y$25,5,FALSE),"")</f>
        <v/>
      </c>
      <c r="AV1527" s="367" t="str">
        <f>IFERROR(VLOOKUP(AB1527,CONTROLES!$A$6:$Y$25,5,FALSE),"")</f>
        <v/>
      </c>
      <c r="AW1527" s="369">
        <f t="shared" si="395"/>
        <v>0</v>
      </c>
      <c r="AX1527" s="369">
        <f t="shared" si="396"/>
        <v>0</v>
      </c>
      <c r="AY1527" s="610"/>
      <c r="AZ1527" s="611"/>
      <c r="BA1527" s="612"/>
      <c r="BB1527" s="613"/>
      <c r="BC1527" s="611"/>
      <c r="BD1527" s="621"/>
      <c r="BE1527" s="608"/>
      <c r="BF1527" s="625"/>
      <c r="BG1527" s="626"/>
      <c r="BH1527" s="626"/>
      <c r="BI1527" s="624"/>
      <c r="BJ1527" s="470"/>
      <c r="BK1527" s="470"/>
      <c r="BL1527" s="49"/>
    </row>
    <row r="1528" spans="1:64" ht="26.4" x14ac:dyDescent="0.25">
      <c r="A1528" s="558">
        <f>A1521+1</f>
        <v>217</v>
      </c>
      <c r="B1528" s="559" t="s">
        <v>1734</v>
      </c>
      <c r="C1528" s="556" t="s">
        <v>1309</v>
      </c>
      <c r="D1528" s="557" t="s">
        <v>1735</v>
      </c>
      <c r="E1528" s="470" t="s">
        <v>1736</v>
      </c>
      <c r="F1528" s="547" t="s">
        <v>170</v>
      </c>
      <c r="G1528" s="547" t="s">
        <v>133</v>
      </c>
      <c r="H1528" s="547" t="s">
        <v>134</v>
      </c>
      <c r="I1528" s="470" t="s">
        <v>1737</v>
      </c>
      <c r="J1528" s="364">
        <v>1</v>
      </c>
      <c r="K1528" s="365" t="s">
        <v>1738</v>
      </c>
      <c r="L1528" s="556" t="s">
        <v>1739</v>
      </c>
      <c r="M1528" s="470" t="s">
        <v>138</v>
      </c>
      <c r="N1528" s="594" t="s">
        <v>139</v>
      </c>
      <c r="O1528" s="560" t="s">
        <v>1740</v>
      </c>
      <c r="P1528" s="470" t="s">
        <v>1579</v>
      </c>
      <c r="Q1528" s="560" t="s">
        <v>1580</v>
      </c>
      <c r="R1528" s="470" t="s">
        <v>228</v>
      </c>
      <c r="S1528" s="366" t="s">
        <v>146</v>
      </c>
      <c r="T1528" s="366">
        <f>IFERROR(VLOOKUP($S1528,TABLAS!$A$10:$B$14,2,FALSE),0)</f>
        <v>3</v>
      </c>
      <c r="U1528" s="560" t="s">
        <v>145</v>
      </c>
      <c r="V1528" s="615">
        <f>IFERROR(VLOOKUP(U1528,TABLAS!$A$2:$B$6,2,FALSE),0)</f>
        <v>3</v>
      </c>
      <c r="W1528" s="615" t="str">
        <f t="shared" ref="W1528" si="407">MAX(T1528:T1534)&amp;V1528</f>
        <v>33</v>
      </c>
      <c r="X1528" s="608" t="str">
        <f t="shared" ref="X1528" si="408">IF(OR(W1528="11",W1528="12",W1528="21",W1528="22",W1528="31"),"BAJO",IF(OR(W1528="13",W1528="23",W1528="32",W1528="41"),"LEVE",IF(OR(W1528="14",W1528="15",W1528="24",W1528="33",W1528="43",W1528="42",W1528="52",W1528="51"),"MODERADO",IF(OR(W1528="25",W1528="34",W1528="35",W1528="44",W1528="45",W1528="53",W1528="54",W1528="55"),"IMPORTANTE"))))</f>
        <v>MODERADO</v>
      </c>
      <c r="Y1528" s="367">
        <v>164</v>
      </c>
      <c r="Z1528" s="367"/>
      <c r="AA1528" s="367"/>
      <c r="AB1528" s="367"/>
      <c r="AC1528" s="367" t="e">
        <f>VLOOKUP(Y1528,CONTROLES!$A$6:$Y$78,2,FALSE)</f>
        <v>#N/A</v>
      </c>
      <c r="AD1528" s="367"/>
      <c r="AE1528" s="367"/>
      <c r="AF1528" s="367"/>
      <c r="AG1528" s="367"/>
      <c r="AH1528" s="367"/>
      <c r="AI1528" s="367"/>
      <c r="AJ1528" s="367"/>
      <c r="AK1528" s="367"/>
      <c r="AL1528" s="367"/>
      <c r="AM1528" s="367"/>
      <c r="AN1528" s="367"/>
      <c r="AO1528" s="368" t="str">
        <f>IFERROR(VLOOKUP(Y1528,CONTROLES!$A$6:$Y$25,24,FALSE),"")</f>
        <v/>
      </c>
      <c r="AP1528" s="368" t="str">
        <f>IFERROR(VLOOKUP(Z1528,CONTROLES!$A$6:$Y$25,24,FALSE),"")</f>
        <v/>
      </c>
      <c r="AQ1528" s="368" t="str">
        <f>IFERROR(VLOOKUP(AA1528,CONTROLES!$A$6:$Y$25,24,FALSE),"")</f>
        <v/>
      </c>
      <c r="AR1528" s="368" t="str">
        <f>IFERROR(VLOOKUP(AB1528,CONTROLES!$A$6:$Y$25,24,FALSE),"")</f>
        <v/>
      </c>
      <c r="AS1528" s="367" t="str">
        <f>IFERROR(VLOOKUP(Y1528,CONTROLES!$A$6:$Y$25,5,FALSE),"")</f>
        <v/>
      </c>
      <c r="AT1528" s="367" t="str">
        <f>IFERROR(VLOOKUP(Z1528,CONTROLES!$A$6:$Y$25,5,FALSE),"")</f>
        <v/>
      </c>
      <c r="AU1528" s="367" t="str">
        <f>IFERROR(VLOOKUP(AA1528,CONTROLES!$A$6:$Y$25,5,FALSE),"")</f>
        <v/>
      </c>
      <c r="AV1528" s="367" t="str">
        <f>IFERROR(VLOOKUP(AB1528,CONTROLES!$A$6:$Y$25,5,FALSE),"")</f>
        <v/>
      </c>
      <c r="AW1528" s="369">
        <f t="shared" si="395"/>
        <v>0</v>
      </c>
      <c r="AX1528" s="369">
        <f t="shared" si="396"/>
        <v>0</v>
      </c>
      <c r="AY1528" s="610"/>
      <c r="AZ1528" s="611"/>
      <c r="BA1528" s="612"/>
      <c r="BB1528" s="613"/>
      <c r="BC1528" s="611"/>
      <c r="BD1528" s="621"/>
      <c r="BE1528" s="608"/>
      <c r="BF1528" s="625"/>
      <c r="BG1528" s="626"/>
      <c r="BH1528" s="626"/>
      <c r="BI1528" s="624"/>
      <c r="BJ1528" s="470"/>
      <c r="BK1528" s="470"/>
      <c r="BL1528" s="49"/>
    </row>
    <row r="1529" spans="1:64" ht="14.25" customHeight="1" x14ac:dyDescent="0.25">
      <c r="A1529" s="558"/>
      <c r="B1529" s="559"/>
      <c r="C1529" s="556"/>
      <c r="D1529" s="557"/>
      <c r="E1529" s="470"/>
      <c r="F1529" s="547"/>
      <c r="G1529" s="547"/>
      <c r="H1529" s="547"/>
      <c r="I1529" s="470"/>
      <c r="J1529" s="364"/>
      <c r="K1529" s="365"/>
      <c r="L1529" s="556"/>
      <c r="M1529" s="470"/>
      <c r="N1529" s="594"/>
      <c r="O1529" s="560"/>
      <c r="P1529" s="470"/>
      <c r="Q1529" s="560"/>
      <c r="R1529" s="470"/>
      <c r="S1529" s="366"/>
      <c r="T1529" s="366">
        <f>IFERROR(VLOOKUP($S1529,TABLAS!$A$10:$B$14,2,FALSE),0)</f>
        <v>0</v>
      </c>
      <c r="U1529" s="560"/>
      <c r="V1529" s="615"/>
      <c r="W1529" s="615"/>
      <c r="X1529" s="608"/>
      <c r="Y1529" s="367"/>
      <c r="Z1529" s="367"/>
      <c r="AA1529" s="367"/>
      <c r="AB1529" s="367"/>
      <c r="AC1529" s="367" t="e">
        <f>VLOOKUP(Y1529,CONTROLES!$A$6:$Y$78,2,FALSE)</f>
        <v>#N/A</v>
      </c>
      <c r="AD1529" s="367"/>
      <c r="AE1529" s="367"/>
      <c r="AF1529" s="367"/>
      <c r="AG1529" s="367"/>
      <c r="AH1529" s="367"/>
      <c r="AI1529" s="367"/>
      <c r="AJ1529" s="367"/>
      <c r="AK1529" s="367"/>
      <c r="AL1529" s="367"/>
      <c r="AM1529" s="367"/>
      <c r="AN1529" s="367"/>
      <c r="AO1529" s="368" t="str">
        <f>IFERROR(VLOOKUP(Y1529,CONTROLES!$A$6:$Y$25,24,FALSE),"")</f>
        <v/>
      </c>
      <c r="AP1529" s="368" t="str">
        <f>IFERROR(VLOOKUP(Z1529,CONTROLES!$A$6:$Y$25,24,FALSE),"")</f>
        <v/>
      </c>
      <c r="AQ1529" s="368" t="str">
        <f>IFERROR(VLOOKUP(AA1529,CONTROLES!$A$6:$Y$25,24,FALSE),"")</f>
        <v/>
      </c>
      <c r="AR1529" s="368" t="str">
        <f>IFERROR(VLOOKUP(AB1529,CONTROLES!$A$6:$Y$25,24,FALSE),"")</f>
        <v/>
      </c>
      <c r="AS1529" s="367" t="str">
        <f>IFERROR(VLOOKUP(Y1529,CONTROLES!$A$6:$Y$25,5,FALSE),"")</f>
        <v/>
      </c>
      <c r="AT1529" s="367" t="str">
        <f>IFERROR(VLOOKUP(Z1529,CONTROLES!$A$6:$Y$25,5,FALSE),"")</f>
        <v/>
      </c>
      <c r="AU1529" s="367" t="str">
        <f>IFERROR(VLOOKUP(AA1529,CONTROLES!$A$6:$Y$25,5,FALSE),"")</f>
        <v/>
      </c>
      <c r="AV1529" s="367" t="str">
        <f>IFERROR(VLOOKUP(AB1529,CONTROLES!$A$6:$Y$25,5,FALSE),"")</f>
        <v/>
      </c>
      <c r="AW1529" s="369">
        <f t="shared" si="395"/>
        <v>0</v>
      </c>
      <c r="AX1529" s="369">
        <f t="shared" si="396"/>
        <v>0</v>
      </c>
      <c r="AY1529" s="610"/>
      <c r="AZ1529" s="611"/>
      <c r="BA1529" s="612"/>
      <c r="BB1529" s="613"/>
      <c r="BC1529" s="611"/>
      <c r="BD1529" s="621"/>
      <c r="BE1529" s="608"/>
      <c r="BF1529" s="625"/>
      <c r="BG1529" s="626"/>
      <c r="BH1529" s="626"/>
      <c r="BI1529" s="624"/>
      <c r="BJ1529" s="470"/>
      <c r="BK1529" s="470"/>
      <c r="BL1529" s="49"/>
    </row>
    <row r="1530" spans="1:64" ht="14.25" customHeight="1" x14ac:dyDescent="0.25">
      <c r="A1530" s="558"/>
      <c r="B1530" s="559"/>
      <c r="C1530" s="556"/>
      <c r="D1530" s="557"/>
      <c r="E1530" s="470"/>
      <c r="F1530" s="547"/>
      <c r="G1530" s="547"/>
      <c r="H1530" s="547"/>
      <c r="I1530" s="470"/>
      <c r="J1530" s="364"/>
      <c r="K1530" s="365"/>
      <c r="L1530" s="556"/>
      <c r="M1530" s="470"/>
      <c r="N1530" s="594"/>
      <c r="O1530" s="560"/>
      <c r="P1530" s="470"/>
      <c r="Q1530" s="560"/>
      <c r="R1530" s="470"/>
      <c r="S1530" s="366"/>
      <c r="T1530" s="366">
        <f>IFERROR(VLOOKUP($S1530,TABLAS!$A$10:$B$14,2,FALSE),0)</f>
        <v>0</v>
      </c>
      <c r="U1530" s="560"/>
      <c r="V1530" s="615"/>
      <c r="W1530" s="615"/>
      <c r="X1530" s="608"/>
      <c r="Y1530" s="367"/>
      <c r="Z1530" s="367"/>
      <c r="AA1530" s="367"/>
      <c r="AB1530" s="367"/>
      <c r="AC1530" s="367" t="e">
        <f>VLOOKUP(Y1530,CONTROLES!$A$6:$Y$78,2,FALSE)</f>
        <v>#N/A</v>
      </c>
      <c r="AD1530" s="367"/>
      <c r="AE1530" s="367"/>
      <c r="AF1530" s="367"/>
      <c r="AG1530" s="367"/>
      <c r="AH1530" s="367"/>
      <c r="AI1530" s="367"/>
      <c r="AJ1530" s="367"/>
      <c r="AK1530" s="367"/>
      <c r="AL1530" s="367"/>
      <c r="AM1530" s="367"/>
      <c r="AN1530" s="367"/>
      <c r="AO1530" s="368" t="str">
        <f>IFERROR(VLOOKUP(Y1530,CONTROLES!$A$6:$Y$25,24,FALSE),"")</f>
        <v/>
      </c>
      <c r="AP1530" s="368" t="str">
        <f>IFERROR(VLOOKUP(Z1530,CONTROLES!$A$6:$Y$25,24,FALSE),"")</f>
        <v/>
      </c>
      <c r="AQ1530" s="368" t="str">
        <f>IFERROR(VLOOKUP(AA1530,CONTROLES!$A$6:$Y$25,24,FALSE),"")</f>
        <v/>
      </c>
      <c r="AR1530" s="368" t="str">
        <f>IFERROR(VLOOKUP(AB1530,CONTROLES!$A$6:$Y$25,24,FALSE),"")</f>
        <v/>
      </c>
      <c r="AS1530" s="367" t="str">
        <f>IFERROR(VLOOKUP(Y1530,CONTROLES!$A$6:$Y$25,5,FALSE),"")</f>
        <v/>
      </c>
      <c r="AT1530" s="367" t="str">
        <f>IFERROR(VLOOKUP(Z1530,CONTROLES!$A$6:$Y$25,5,FALSE),"")</f>
        <v/>
      </c>
      <c r="AU1530" s="367" t="str">
        <f>IFERROR(VLOOKUP(AA1530,CONTROLES!$A$6:$Y$25,5,FALSE),"")</f>
        <v/>
      </c>
      <c r="AV1530" s="367" t="str">
        <f>IFERROR(VLOOKUP(AB1530,CONTROLES!$A$6:$Y$25,5,FALSE),"")</f>
        <v/>
      </c>
      <c r="AW1530" s="369">
        <f t="shared" si="395"/>
        <v>0</v>
      </c>
      <c r="AX1530" s="369">
        <f t="shared" si="396"/>
        <v>0</v>
      </c>
      <c r="AY1530" s="610"/>
      <c r="AZ1530" s="611"/>
      <c r="BA1530" s="612"/>
      <c r="BB1530" s="613"/>
      <c r="BC1530" s="611"/>
      <c r="BD1530" s="621"/>
      <c r="BE1530" s="608"/>
      <c r="BF1530" s="625"/>
      <c r="BG1530" s="626"/>
      <c r="BH1530" s="626"/>
      <c r="BI1530" s="624"/>
      <c r="BJ1530" s="470"/>
      <c r="BK1530" s="470"/>
      <c r="BL1530" s="49"/>
    </row>
    <row r="1531" spans="1:64" ht="14.25" customHeight="1" x14ac:dyDescent="0.25">
      <c r="A1531" s="558"/>
      <c r="B1531" s="559"/>
      <c r="C1531" s="556"/>
      <c r="D1531" s="557"/>
      <c r="E1531" s="470"/>
      <c r="F1531" s="547"/>
      <c r="G1531" s="547"/>
      <c r="H1531" s="547"/>
      <c r="I1531" s="470"/>
      <c r="J1531" s="364"/>
      <c r="K1531" s="365"/>
      <c r="L1531" s="556"/>
      <c r="M1531" s="470"/>
      <c r="N1531" s="594"/>
      <c r="O1531" s="560"/>
      <c r="P1531" s="470"/>
      <c r="Q1531" s="560"/>
      <c r="R1531" s="470"/>
      <c r="S1531" s="366"/>
      <c r="T1531" s="366">
        <f>IFERROR(VLOOKUP($S1531,TABLAS!$A$10:$B$14,2,FALSE),0)</f>
        <v>0</v>
      </c>
      <c r="U1531" s="560"/>
      <c r="V1531" s="615"/>
      <c r="W1531" s="615"/>
      <c r="X1531" s="608"/>
      <c r="Y1531" s="367"/>
      <c r="Z1531" s="367"/>
      <c r="AA1531" s="367"/>
      <c r="AB1531" s="367"/>
      <c r="AC1531" s="367" t="e">
        <f>VLOOKUP(Y1531,CONTROLES!$A$6:$Y$78,2,FALSE)</f>
        <v>#N/A</v>
      </c>
      <c r="AD1531" s="367"/>
      <c r="AE1531" s="367"/>
      <c r="AF1531" s="367"/>
      <c r="AG1531" s="367"/>
      <c r="AH1531" s="367"/>
      <c r="AI1531" s="367"/>
      <c r="AJ1531" s="367"/>
      <c r="AK1531" s="367"/>
      <c r="AL1531" s="367"/>
      <c r="AM1531" s="367"/>
      <c r="AN1531" s="367"/>
      <c r="AO1531" s="368" t="str">
        <f>IFERROR(VLOOKUP(Y1531,CONTROLES!$A$6:$Y$25,24,FALSE),"")</f>
        <v/>
      </c>
      <c r="AP1531" s="368" t="str">
        <f>IFERROR(VLOOKUP(Z1531,CONTROLES!$A$6:$Y$25,24,FALSE),"")</f>
        <v/>
      </c>
      <c r="AQ1531" s="368" t="str">
        <f>IFERROR(VLOOKUP(AA1531,CONTROLES!$A$6:$Y$25,24,FALSE),"")</f>
        <v/>
      </c>
      <c r="AR1531" s="368" t="str">
        <f>IFERROR(VLOOKUP(AB1531,CONTROLES!$A$6:$Y$25,24,FALSE),"")</f>
        <v/>
      </c>
      <c r="AS1531" s="367" t="str">
        <f>IFERROR(VLOOKUP(Y1531,CONTROLES!$A$6:$Y$25,5,FALSE),"")</f>
        <v/>
      </c>
      <c r="AT1531" s="367" t="str">
        <f>IFERROR(VLOOKUP(Z1531,CONTROLES!$A$6:$Y$25,5,FALSE),"")</f>
        <v/>
      </c>
      <c r="AU1531" s="367" t="str">
        <f>IFERROR(VLOOKUP(AA1531,CONTROLES!$A$6:$Y$25,5,FALSE),"")</f>
        <v/>
      </c>
      <c r="AV1531" s="367" t="str">
        <f>IFERROR(VLOOKUP(AB1531,CONTROLES!$A$6:$Y$25,5,FALSE),"")</f>
        <v/>
      </c>
      <c r="AW1531" s="369">
        <f t="shared" ref="AW1531:AW1566" si="409">IFERROR(AVERAGEIFS(AO1531:AR1531,AS1531:AV1531,"Probabilidad"),0)</f>
        <v>0</v>
      </c>
      <c r="AX1531" s="369">
        <f t="shared" ref="AX1531:AX1566" si="410">IFERROR(AVERAGEIFS(AO1531:AR1531,AS1531:AV1531,"Consecuencia"),0)</f>
        <v>0</v>
      </c>
      <c r="AY1531" s="610"/>
      <c r="AZ1531" s="611"/>
      <c r="BA1531" s="612"/>
      <c r="BB1531" s="613"/>
      <c r="BC1531" s="611"/>
      <c r="BD1531" s="621"/>
      <c r="BE1531" s="608"/>
      <c r="BF1531" s="625"/>
      <c r="BG1531" s="626"/>
      <c r="BH1531" s="626"/>
      <c r="BI1531" s="624"/>
      <c r="BJ1531" s="470"/>
      <c r="BK1531" s="470"/>
      <c r="BL1531" s="49"/>
    </row>
    <row r="1532" spans="1:64" ht="14.25" customHeight="1" x14ac:dyDescent="0.25">
      <c r="A1532" s="558"/>
      <c r="B1532" s="559"/>
      <c r="C1532" s="556"/>
      <c r="D1532" s="557"/>
      <c r="E1532" s="470"/>
      <c r="F1532" s="547"/>
      <c r="G1532" s="547"/>
      <c r="H1532" s="547"/>
      <c r="I1532" s="470"/>
      <c r="J1532" s="364"/>
      <c r="K1532" s="365"/>
      <c r="L1532" s="556"/>
      <c r="M1532" s="470"/>
      <c r="N1532" s="594"/>
      <c r="O1532" s="560"/>
      <c r="P1532" s="470"/>
      <c r="Q1532" s="560"/>
      <c r="R1532" s="470"/>
      <c r="S1532" s="366"/>
      <c r="T1532" s="366">
        <f>IFERROR(VLOOKUP($S1532,TABLAS!$A$10:$B$14,2,FALSE),0)</f>
        <v>0</v>
      </c>
      <c r="U1532" s="560"/>
      <c r="V1532" s="615"/>
      <c r="W1532" s="615"/>
      <c r="X1532" s="608"/>
      <c r="Y1532" s="367"/>
      <c r="Z1532" s="367"/>
      <c r="AA1532" s="367"/>
      <c r="AB1532" s="367"/>
      <c r="AC1532" s="367" t="e">
        <f>VLOOKUP(Y1532,CONTROLES!$A$6:$Y$78,2,FALSE)</f>
        <v>#N/A</v>
      </c>
      <c r="AD1532" s="367"/>
      <c r="AE1532" s="367"/>
      <c r="AF1532" s="367"/>
      <c r="AG1532" s="367"/>
      <c r="AH1532" s="367"/>
      <c r="AI1532" s="367"/>
      <c r="AJ1532" s="367"/>
      <c r="AK1532" s="367"/>
      <c r="AL1532" s="367"/>
      <c r="AM1532" s="367"/>
      <c r="AN1532" s="367"/>
      <c r="AO1532" s="368" t="str">
        <f>IFERROR(VLOOKUP(Y1532,CONTROLES!$A$6:$Y$25,24,FALSE),"")</f>
        <v/>
      </c>
      <c r="AP1532" s="368" t="str">
        <f>IFERROR(VLOOKUP(Z1532,CONTROLES!$A$6:$Y$25,24,FALSE),"")</f>
        <v/>
      </c>
      <c r="AQ1532" s="368" t="str">
        <f>IFERROR(VLOOKUP(AA1532,CONTROLES!$A$6:$Y$25,24,FALSE),"")</f>
        <v/>
      </c>
      <c r="AR1532" s="368" t="str">
        <f>IFERROR(VLOOKUP(AB1532,CONTROLES!$A$6:$Y$25,24,FALSE),"")</f>
        <v/>
      </c>
      <c r="AS1532" s="367" t="str">
        <f>IFERROR(VLOOKUP(Y1532,CONTROLES!$A$6:$Y$25,5,FALSE),"")</f>
        <v/>
      </c>
      <c r="AT1532" s="367" t="str">
        <f>IFERROR(VLOOKUP(Z1532,CONTROLES!$A$6:$Y$25,5,FALSE),"")</f>
        <v/>
      </c>
      <c r="AU1532" s="367" t="str">
        <f>IFERROR(VLOOKUP(AA1532,CONTROLES!$A$6:$Y$25,5,FALSE),"")</f>
        <v/>
      </c>
      <c r="AV1532" s="367" t="str">
        <f>IFERROR(VLOOKUP(AB1532,CONTROLES!$A$6:$Y$25,5,FALSE),"")</f>
        <v/>
      </c>
      <c r="AW1532" s="369">
        <f t="shared" si="409"/>
        <v>0</v>
      </c>
      <c r="AX1532" s="369">
        <f t="shared" si="410"/>
        <v>0</v>
      </c>
      <c r="AY1532" s="610"/>
      <c r="AZ1532" s="611"/>
      <c r="BA1532" s="612"/>
      <c r="BB1532" s="613"/>
      <c r="BC1532" s="611"/>
      <c r="BD1532" s="621"/>
      <c r="BE1532" s="608"/>
      <c r="BF1532" s="625"/>
      <c r="BG1532" s="626"/>
      <c r="BH1532" s="626"/>
      <c r="BI1532" s="624"/>
      <c r="BJ1532" s="470"/>
      <c r="BK1532" s="470"/>
      <c r="BL1532" s="49"/>
    </row>
    <row r="1533" spans="1:64" ht="14.25" customHeight="1" x14ac:dyDescent="0.25">
      <c r="A1533" s="558"/>
      <c r="B1533" s="559"/>
      <c r="C1533" s="556"/>
      <c r="D1533" s="557"/>
      <c r="E1533" s="470"/>
      <c r="F1533" s="547"/>
      <c r="G1533" s="547"/>
      <c r="H1533" s="547"/>
      <c r="I1533" s="470"/>
      <c r="J1533" s="364"/>
      <c r="K1533" s="365"/>
      <c r="L1533" s="556"/>
      <c r="M1533" s="470"/>
      <c r="N1533" s="594"/>
      <c r="O1533" s="560"/>
      <c r="P1533" s="470"/>
      <c r="Q1533" s="560"/>
      <c r="R1533" s="470"/>
      <c r="S1533" s="366"/>
      <c r="T1533" s="366">
        <f>IFERROR(VLOOKUP($S1533,TABLAS!$A$10:$B$14,2,FALSE),0)</f>
        <v>0</v>
      </c>
      <c r="U1533" s="560"/>
      <c r="V1533" s="615"/>
      <c r="W1533" s="615"/>
      <c r="X1533" s="608"/>
      <c r="Y1533" s="367"/>
      <c r="Z1533" s="367"/>
      <c r="AA1533" s="367"/>
      <c r="AB1533" s="367"/>
      <c r="AC1533" s="367" t="e">
        <f>VLOOKUP(Y1533,CONTROLES!$A$6:$Y$78,2,FALSE)</f>
        <v>#N/A</v>
      </c>
      <c r="AD1533" s="367"/>
      <c r="AE1533" s="367"/>
      <c r="AF1533" s="367"/>
      <c r="AG1533" s="367"/>
      <c r="AH1533" s="367"/>
      <c r="AI1533" s="367"/>
      <c r="AJ1533" s="367"/>
      <c r="AK1533" s="367"/>
      <c r="AL1533" s="367"/>
      <c r="AM1533" s="367"/>
      <c r="AN1533" s="367"/>
      <c r="AO1533" s="368" t="str">
        <f>IFERROR(VLOOKUP(Y1533,CONTROLES!$A$6:$Y$25,24,FALSE),"")</f>
        <v/>
      </c>
      <c r="AP1533" s="368" t="str">
        <f>IFERROR(VLOOKUP(Z1533,CONTROLES!$A$6:$Y$25,24,FALSE),"")</f>
        <v/>
      </c>
      <c r="AQ1533" s="368" t="str">
        <f>IFERROR(VLOOKUP(AA1533,CONTROLES!$A$6:$Y$25,24,FALSE),"")</f>
        <v/>
      </c>
      <c r="AR1533" s="368" t="str">
        <f>IFERROR(VLOOKUP(AB1533,CONTROLES!$A$6:$Y$25,24,FALSE),"")</f>
        <v/>
      </c>
      <c r="AS1533" s="367" t="str">
        <f>IFERROR(VLOOKUP(Y1533,CONTROLES!$A$6:$Y$25,5,FALSE),"")</f>
        <v/>
      </c>
      <c r="AT1533" s="367" t="str">
        <f>IFERROR(VLOOKUP(Z1533,CONTROLES!$A$6:$Y$25,5,FALSE),"")</f>
        <v/>
      </c>
      <c r="AU1533" s="367" t="str">
        <f>IFERROR(VLOOKUP(AA1533,CONTROLES!$A$6:$Y$25,5,FALSE),"")</f>
        <v/>
      </c>
      <c r="AV1533" s="367" t="str">
        <f>IFERROR(VLOOKUP(AB1533,CONTROLES!$A$6:$Y$25,5,FALSE),"")</f>
        <v/>
      </c>
      <c r="AW1533" s="369">
        <f t="shared" si="409"/>
        <v>0</v>
      </c>
      <c r="AX1533" s="369">
        <f t="shared" si="410"/>
        <v>0</v>
      </c>
      <c r="AY1533" s="610"/>
      <c r="AZ1533" s="611"/>
      <c r="BA1533" s="612"/>
      <c r="BB1533" s="613"/>
      <c r="BC1533" s="611"/>
      <c r="BD1533" s="621"/>
      <c r="BE1533" s="608"/>
      <c r="BF1533" s="625"/>
      <c r="BG1533" s="626"/>
      <c r="BH1533" s="626"/>
      <c r="BI1533" s="624"/>
      <c r="BJ1533" s="470"/>
      <c r="BK1533" s="470"/>
      <c r="BL1533" s="49"/>
    </row>
    <row r="1534" spans="1:64" ht="8.25" customHeight="1" x14ac:dyDescent="0.25">
      <c r="A1534" s="558"/>
      <c r="B1534" s="559"/>
      <c r="C1534" s="556"/>
      <c r="D1534" s="557"/>
      <c r="E1534" s="470"/>
      <c r="F1534" s="547"/>
      <c r="G1534" s="547"/>
      <c r="H1534" s="547"/>
      <c r="I1534" s="470"/>
      <c r="J1534" s="364"/>
      <c r="K1534" s="365"/>
      <c r="L1534" s="556"/>
      <c r="M1534" s="470"/>
      <c r="N1534" s="594"/>
      <c r="O1534" s="560"/>
      <c r="P1534" s="470"/>
      <c r="Q1534" s="560"/>
      <c r="R1534" s="470"/>
      <c r="S1534" s="366"/>
      <c r="T1534" s="366">
        <f>IFERROR(VLOOKUP($S1534,TABLAS!$A$10:$B$14,2,FALSE),0)</f>
        <v>0</v>
      </c>
      <c r="U1534" s="560"/>
      <c r="V1534" s="615"/>
      <c r="W1534" s="615"/>
      <c r="X1534" s="608"/>
      <c r="Y1534" s="367"/>
      <c r="Z1534" s="367"/>
      <c r="AA1534" s="367"/>
      <c r="AB1534" s="367"/>
      <c r="AC1534" s="367" t="e">
        <f>VLOOKUP(Y1534,CONTROLES!$A$6:$Y$78,2,FALSE)</f>
        <v>#N/A</v>
      </c>
      <c r="AD1534" s="367"/>
      <c r="AE1534" s="367"/>
      <c r="AF1534" s="367"/>
      <c r="AG1534" s="367"/>
      <c r="AH1534" s="367"/>
      <c r="AI1534" s="367"/>
      <c r="AJ1534" s="367"/>
      <c r="AK1534" s="367"/>
      <c r="AL1534" s="367"/>
      <c r="AM1534" s="367"/>
      <c r="AN1534" s="367"/>
      <c r="AO1534" s="368" t="str">
        <f>IFERROR(VLOOKUP(Y1534,CONTROLES!$A$6:$Y$25,24,FALSE),"")</f>
        <v/>
      </c>
      <c r="AP1534" s="368" t="str">
        <f>IFERROR(VLOOKUP(Z1534,CONTROLES!$A$6:$Y$25,24,FALSE),"")</f>
        <v/>
      </c>
      <c r="AQ1534" s="368" t="str">
        <f>IFERROR(VLOOKUP(AA1534,CONTROLES!$A$6:$Y$25,24,FALSE),"")</f>
        <v/>
      </c>
      <c r="AR1534" s="368" t="str">
        <f>IFERROR(VLOOKUP(AB1534,CONTROLES!$A$6:$Y$25,24,FALSE),"")</f>
        <v/>
      </c>
      <c r="AS1534" s="367" t="str">
        <f>IFERROR(VLOOKUP(Y1534,CONTROLES!$A$6:$Y$25,5,FALSE),"")</f>
        <v/>
      </c>
      <c r="AT1534" s="367" t="str">
        <f>IFERROR(VLOOKUP(Z1534,CONTROLES!$A$6:$Y$25,5,FALSE),"")</f>
        <v/>
      </c>
      <c r="AU1534" s="367" t="str">
        <f>IFERROR(VLOOKUP(AA1534,CONTROLES!$A$6:$Y$25,5,FALSE),"")</f>
        <v/>
      </c>
      <c r="AV1534" s="367" t="str">
        <f>IFERROR(VLOOKUP(AB1534,CONTROLES!$A$6:$Y$25,5,FALSE),"")</f>
        <v/>
      </c>
      <c r="AW1534" s="369">
        <f t="shared" si="409"/>
        <v>0</v>
      </c>
      <c r="AX1534" s="369">
        <f t="shared" si="410"/>
        <v>0</v>
      </c>
      <c r="AY1534" s="610"/>
      <c r="AZ1534" s="611"/>
      <c r="BA1534" s="612"/>
      <c r="BB1534" s="613"/>
      <c r="BC1534" s="611"/>
      <c r="BD1534" s="621"/>
      <c r="BE1534" s="608"/>
      <c r="BF1534" s="625"/>
      <c r="BG1534" s="626"/>
      <c r="BH1534" s="626"/>
      <c r="BI1534" s="624"/>
      <c r="BJ1534" s="470"/>
      <c r="BK1534" s="470"/>
      <c r="BL1534" s="49"/>
    </row>
    <row r="1535" spans="1:64" ht="14.25" customHeight="1" x14ac:dyDescent="0.25">
      <c r="A1535" s="558">
        <f>A1528+1</f>
        <v>218</v>
      </c>
      <c r="B1535" s="559" t="s">
        <v>1741</v>
      </c>
      <c r="C1535" s="556" t="s">
        <v>1309</v>
      </c>
      <c r="D1535" s="557" t="s">
        <v>1742</v>
      </c>
      <c r="E1535" s="470" t="s">
        <v>1743</v>
      </c>
      <c r="F1535" s="547" t="s">
        <v>132</v>
      </c>
      <c r="G1535" s="547" t="s">
        <v>133</v>
      </c>
      <c r="H1535" s="547" t="s">
        <v>134</v>
      </c>
      <c r="I1535" s="470" t="s">
        <v>1744</v>
      </c>
      <c r="J1535" s="364">
        <v>1</v>
      </c>
      <c r="K1535" s="365" t="s">
        <v>1745</v>
      </c>
      <c r="L1535" s="556" t="s">
        <v>1746</v>
      </c>
      <c r="M1535" s="470" t="s">
        <v>160</v>
      </c>
      <c r="N1535" s="594" t="s">
        <v>226</v>
      </c>
      <c r="O1535" s="560" t="s">
        <v>313</v>
      </c>
      <c r="P1535" s="470" t="s">
        <v>1536</v>
      </c>
      <c r="Q1535" s="560" t="s">
        <v>747</v>
      </c>
      <c r="R1535" s="470" t="s">
        <v>228</v>
      </c>
      <c r="S1535" s="366" t="s">
        <v>146</v>
      </c>
      <c r="T1535" s="366">
        <f>IFERROR(VLOOKUP($S1535,TABLAS!$A$10:$B$14,2,FALSE),0)</f>
        <v>3</v>
      </c>
      <c r="U1535" s="560" t="s">
        <v>145</v>
      </c>
      <c r="V1535" s="615">
        <f>IFERROR(VLOOKUP(U1535,TABLAS!$A$2:$B$6,2,FALSE),0)</f>
        <v>3</v>
      </c>
      <c r="W1535" s="615" t="str">
        <f t="shared" ref="W1535" si="411">MAX(T1535:T1541)&amp;V1535</f>
        <v>33</v>
      </c>
      <c r="X1535" s="608" t="str">
        <f t="shared" ref="X1535" si="412">IF(OR(W1535="11",W1535="12",W1535="21",W1535="22",W1535="31"),"BAJO",IF(OR(W1535="13",W1535="23",W1535="32",W1535="41"),"LEVE",IF(OR(W1535="14",W1535="15",W1535="24",W1535="33",W1535="43",W1535="42",W1535="52",W1535="51"),"MODERADO",IF(OR(W1535="25",W1535="34",W1535="35",W1535="44",W1535="45",W1535="53",W1535="54",W1535="55"),"IMPORTANTE"))))</f>
        <v>MODERADO</v>
      </c>
      <c r="Y1535" s="367">
        <v>160</v>
      </c>
      <c r="Z1535" s="367"/>
      <c r="AA1535" s="367"/>
      <c r="AB1535" s="367"/>
      <c r="AC1535" s="367" t="e">
        <f>VLOOKUP(Y1535,CONTROLES!$A$6:$Y$78,2,FALSE)</f>
        <v>#N/A</v>
      </c>
      <c r="AD1535" s="367"/>
      <c r="AE1535" s="367"/>
      <c r="AF1535" s="367"/>
      <c r="AG1535" s="367"/>
      <c r="AH1535" s="367"/>
      <c r="AI1535" s="367"/>
      <c r="AJ1535" s="367"/>
      <c r="AK1535" s="367"/>
      <c r="AL1535" s="367"/>
      <c r="AM1535" s="367"/>
      <c r="AN1535" s="367"/>
      <c r="AO1535" s="368" t="str">
        <f>IFERROR(VLOOKUP(Y1535,CONTROLES!$A$6:$Y$25,24,FALSE),"")</f>
        <v/>
      </c>
      <c r="AP1535" s="368" t="str">
        <f>IFERROR(VLOOKUP(Z1535,CONTROLES!$A$6:$Y$25,24,FALSE),"")</f>
        <v/>
      </c>
      <c r="AQ1535" s="368" t="str">
        <f>IFERROR(VLOOKUP(AA1535,CONTROLES!$A$6:$Y$25,24,FALSE),"")</f>
        <v/>
      </c>
      <c r="AR1535" s="368" t="str">
        <f>IFERROR(VLOOKUP(AB1535,CONTROLES!$A$6:$Y$25,24,FALSE),"")</f>
        <v/>
      </c>
      <c r="AS1535" s="367" t="str">
        <f>IFERROR(VLOOKUP(Y1535,CONTROLES!$A$6:$Y$25,5,FALSE),"")</f>
        <v/>
      </c>
      <c r="AT1535" s="367" t="str">
        <f>IFERROR(VLOOKUP(Z1535,CONTROLES!$A$6:$Y$25,5,FALSE),"")</f>
        <v/>
      </c>
      <c r="AU1535" s="367" t="str">
        <f>IFERROR(VLOOKUP(AA1535,CONTROLES!$A$6:$Y$25,5,FALSE),"")</f>
        <v/>
      </c>
      <c r="AV1535" s="367" t="str">
        <f>IFERROR(VLOOKUP(AB1535,CONTROLES!$A$6:$Y$25,5,FALSE),"")</f>
        <v/>
      </c>
      <c r="AW1535" s="369">
        <f t="shared" si="409"/>
        <v>0</v>
      </c>
      <c r="AX1535" s="369">
        <f t="shared" si="410"/>
        <v>0</v>
      </c>
      <c r="AY1535" s="610"/>
      <c r="AZ1535" s="611"/>
      <c r="BA1535" s="612"/>
      <c r="BB1535" s="613"/>
      <c r="BC1535" s="611"/>
      <c r="BD1535" s="621"/>
      <c r="BE1535" s="608"/>
      <c r="BF1535" s="625"/>
      <c r="BG1535" s="626"/>
      <c r="BH1535" s="626"/>
      <c r="BI1535" s="624"/>
      <c r="BJ1535" s="470"/>
      <c r="BK1535" s="470"/>
      <c r="BL1535" s="49"/>
    </row>
    <row r="1536" spans="1:64" ht="14.25" customHeight="1" x14ac:dyDescent="0.25">
      <c r="A1536" s="558"/>
      <c r="B1536" s="559"/>
      <c r="C1536" s="556"/>
      <c r="D1536" s="557"/>
      <c r="E1536" s="470"/>
      <c r="F1536" s="547"/>
      <c r="G1536" s="547"/>
      <c r="H1536" s="547"/>
      <c r="I1536" s="470"/>
      <c r="J1536" s="364"/>
      <c r="K1536" s="365"/>
      <c r="L1536" s="556"/>
      <c r="M1536" s="470"/>
      <c r="N1536" s="594"/>
      <c r="O1536" s="560"/>
      <c r="P1536" s="470"/>
      <c r="Q1536" s="560"/>
      <c r="R1536" s="470"/>
      <c r="S1536" s="366"/>
      <c r="T1536" s="366">
        <f>IFERROR(VLOOKUP($S1536,TABLAS!$A$10:$B$14,2,FALSE),0)</f>
        <v>0</v>
      </c>
      <c r="U1536" s="560"/>
      <c r="V1536" s="615"/>
      <c r="W1536" s="615"/>
      <c r="X1536" s="608"/>
      <c r="Y1536" s="367"/>
      <c r="Z1536" s="367"/>
      <c r="AA1536" s="367"/>
      <c r="AB1536" s="367"/>
      <c r="AC1536" s="367" t="e">
        <f>VLOOKUP(Y1536,CONTROLES!$A$6:$Y$78,2,FALSE)</f>
        <v>#N/A</v>
      </c>
      <c r="AD1536" s="367"/>
      <c r="AE1536" s="367"/>
      <c r="AF1536" s="367"/>
      <c r="AG1536" s="367"/>
      <c r="AH1536" s="367"/>
      <c r="AI1536" s="367"/>
      <c r="AJ1536" s="367"/>
      <c r="AK1536" s="367"/>
      <c r="AL1536" s="367"/>
      <c r="AM1536" s="367"/>
      <c r="AN1536" s="367"/>
      <c r="AO1536" s="368" t="str">
        <f>IFERROR(VLOOKUP(Y1536,CONTROLES!$A$6:$Y$25,24,FALSE),"")</f>
        <v/>
      </c>
      <c r="AP1536" s="368" t="str">
        <f>IFERROR(VLOOKUP(Z1536,CONTROLES!$A$6:$Y$25,24,FALSE),"")</f>
        <v/>
      </c>
      <c r="AQ1536" s="368" t="str">
        <f>IFERROR(VLOOKUP(AA1536,CONTROLES!$A$6:$Y$25,24,FALSE),"")</f>
        <v/>
      </c>
      <c r="AR1536" s="368" t="str">
        <f>IFERROR(VLOOKUP(AB1536,CONTROLES!$A$6:$Y$25,24,FALSE),"")</f>
        <v/>
      </c>
      <c r="AS1536" s="367" t="str">
        <f>IFERROR(VLOOKUP(Y1536,CONTROLES!$A$6:$Y$25,5,FALSE),"")</f>
        <v/>
      </c>
      <c r="AT1536" s="367" t="str">
        <f>IFERROR(VLOOKUP(Z1536,CONTROLES!$A$6:$Y$25,5,FALSE),"")</f>
        <v/>
      </c>
      <c r="AU1536" s="367" t="str">
        <f>IFERROR(VLOOKUP(AA1536,CONTROLES!$A$6:$Y$25,5,FALSE),"")</f>
        <v/>
      </c>
      <c r="AV1536" s="367" t="str">
        <f>IFERROR(VLOOKUP(AB1536,CONTROLES!$A$6:$Y$25,5,FALSE),"")</f>
        <v/>
      </c>
      <c r="AW1536" s="369">
        <f t="shared" si="409"/>
        <v>0</v>
      </c>
      <c r="AX1536" s="369">
        <f t="shared" si="410"/>
        <v>0</v>
      </c>
      <c r="AY1536" s="610"/>
      <c r="AZ1536" s="611"/>
      <c r="BA1536" s="612"/>
      <c r="BB1536" s="613"/>
      <c r="BC1536" s="611"/>
      <c r="BD1536" s="621"/>
      <c r="BE1536" s="608"/>
      <c r="BF1536" s="625"/>
      <c r="BG1536" s="626"/>
      <c r="BH1536" s="626"/>
      <c r="BI1536" s="624"/>
      <c r="BJ1536" s="470"/>
      <c r="BK1536" s="470"/>
      <c r="BL1536" s="49"/>
    </row>
    <row r="1537" spans="1:64" ht="14.25" customHeight="1" x14ac:dyDescent="0.25">
      <c r="A1537" s="558"/>
      <c r="B1537" s="559"/>
      <c r="C1537" s="556"/>
      <c r="D1537" s="557"/>
      <c r="E1537" s="470"/>
      <c r="F1537" s="547"/>
      <c r="G1537" s="547"/>
      <c r="H1537" s="547"/>
      <c r="I1537" s="470"/>
      <c r="J1537" s="364"/>
      <c r="K1537" s="365"/>
      <c r="L1537" s="556"/>
      <c r="M1537" s="470"/>
      <c r="N1537" s="594"/>
      <c r="O1537" s="560"/>
      <c r="P1537" s="470"/>
      <c r="Q1537" s="560"/>
      <c r="R1537" s="470"/>
      <c r="S1537" s="366"/>
      <c r="T1537" s="366">
        <f>IFERROR(VLOOKUP($S1537,TABLAS!$A$10:$B$14,2,FALSE),0)</f>
        <v>0</v>
      </c>
      <c r="U1537" s="560"/>
      <c r="V1537" s="615"/>
      <c r="W1537" s="615"/>
      <c r="X1537" s="608"/>
      <c r="Y1537" s="367"/>
      <c r="Z1537" s="367"/>
      <c r="AA1537" s="367"/>
      <c r="AB1537" s="367"/>
      <c r="AC1537" s="367" t="e">
        <f>VLOOKUP(Y1537,CONTROLES!$A$6:$Y$78,2,FALSE)</f>
        <v>#N/A</v>
      </c>
      <c r="AD1537" s="367"/>
      <c r="AE1537" s="367"/>
      <c r="AF1537" s="367"/>
      <c r="AG1537" s="367"/>
      <c r="AH1537" s="367"/>
      <c r="AI1537" s="367"/>
      <c r="AJ1537" s="367"/>
      <c r="AK1537" s="367"/>
      <c r="AL1537" s="367"/>
      <c r="AM1537" s="367"/>
      <c r="AN1537" s="367"/>
      <c r="AO1537" s="368" t="str">
        <f>IFERROR(VLOOKUP(Y1537,CONTROLES!$A$6:$Y$25,24,FALSE),"")</f>
        <v/>
      </c>
      <c r="AP1537" s="368" t="str">
        <f>IFERROR(VLOOKUP(Z1537,CONTROLES!$A$6:$Y$25,24,FALSE),"")</f>
        <v/>
      </c>
      <c r="AQ1537" s="368" t="str">
        <f>IFERROR(VLOOKUP(AA1537,CONTROLES!$A$6:$Y$25,24,FALSE),"")</f>
        <v/>
      </c>
      <c r="AR1537" s="368" t="str">
        <f>IFERROR(VLOOKUP(AB1537,CONTROLES!$A$6:$Y$25,24,FALSE),"")</f>
        <v/>
      </c>
      <c r="AS1537" s="367" t="str">
        <f>IFERROR(VLOOKUP(Y1537,CONTROLES!$A$6:$Y$25,5,FALSE),"")</f>
        <v/>
      </c>
      <c r="AT1537" s="367" t="str">
        <f>IFERROR(VLOOKUP(Z1537,CONTROLES!$A$6:$Y$25,5,FALSE),"")</f>
        <v/>
      </c>
      <c r="AU1537" s="367" t="str">
        <f>IFERROR(VLOOKUP(AA1537,CONTROLES!$A$6:$Y$25,5,FALSE),"")</f>
        <v/>
      </c>
      <c r="AV1537" s="367" t="str">
        <f>IFERROR(VLOOKUP(AB1537,CONTROLES!$A$6:$Y$25,5,FALSE),"")</f>
        <v/>
      </c>
      <c r="AW1537" s="369">
        <f t="shared" si="409"/>
        <v>0</v>
      </c>
      <c r="AX1537" s="369">
        <f t="shared" si="410"/>
        <v>0</v>
      </c>
      <c r="AY1537" s="610"/>
      <c r="AZ1537" s="611"/>
      <c r="BA1537" s="612"/>
      <c r="BB1537" s="613"/>
      <c r="BC1537" s="611"/>
      <c r="BD1537" s="621"/>
      <c r="BE1537" s="608"/>
      <c r="BF1537" s="625"/>
      <c r="BG1537" s="626"/>
      <c r="BH1537" s="626"/>
      <c r="BI1537" s="624"/>
      <c r="BJ1537" s="470"/>
      <c r="BK1537" s="470"/>
      <c r="BL1537" s="49"/>
    </row>
    <row r="1538" spans="1:64" ht="14.25" customHeight="1" x14ac:dyDescent="0.25">
      <c r="A1538" s="558"/>
      <c r="B1538" s="559"/>
      <c r="C1538" s="556"/>
      <c r="D1538" s="557"/>
      <c r="E1538" s="470"/>
      <c r="F1538" s="547"/>
      <c r="G1538" s="547"/>
      <c r="H1538" s="547"/>
      <c r="I1538" s="470"/>
      <c r="J1538" s="364"/>
      <c r="K1538" s="365"/>
      <c r="L1538" s="556"/>
      <c r="M1538" s="470"/>
      <c r="N1538" s="594"/>
      <c r="O1538" s="560"/>
      <c r="P1538" s="470"/>
      <c r="Q1538" s="560"/>
      <c r="R1538" s="470"/>
      <c r="S1538" s="366"/>
      <c r="T1538" s="366">
        <f>IFERROR(VLOOKUP($S1538,TABLAS!$A$10:$B$14,2,FALSE),0)</f>
        <v>0</v>
      </c>
      <c r="U1538" s="560"/>
      <c r="V1538" s="615"/>
      <c r="W1538" s="615"/>
      <c r="X1538" s="608"/>
      <c r="Y1538" s="367"/>
      <c r="Z1538" s="367"/>
      <c r="AA1538" s="367"/>
      <c r="AB1538" s="367"/>
      <c r="AC1538" s="367" t="e">
        <f>VLOOKUP(Y1538,CONTROLES!$A$6:$Y$78,2,FALSE)</f>
        <v>#N/A</v>
      </c>
      <c r="AD1538" s="367"/>
      <c r="AE1538" s="367"/>
      <c r="AF1538" s="367"/>
      <c r="AG1538" s="367"/>
      <c r="AH1538" s="367"/>
      <c r="AI1538" s="367"/>
      <c r="AJ1538" s="367"/>
      <c r="AK1538" s="367"/>
      <c r="AL1538" s="367"/>
      <c r="AM1538" s="367"/>
      <c r="AN1538" s="367"/>
      <c r="AO1538" s="368" t="str">
        <f>IFERROR(VLOOKUP(Y1538,CONTROLES!$A$6:$Y$25,24,FALSE),"")</f>
        <v/>
      </c>
      <c r="AP1538" s="368" t="str">
        <f>IFERROR(VLOOKUP(Z1538,CONTROLES!$A$6:$Y$25,24,FALSE),"")</f>
        <v/>
      </c>
      <c r="AQ1538" s="368" t="str">
        <f>IFERROR(VLOOKUP(AA1538,CONTROLES!$A$6:$Y$25,24,FALSE),"")</f>
        <v/>
      </c>
      <c r="AR1538" s="368" t="str">
        <f>IFERROR(VLOOKUP(AB1538,CONTROLES!$A$6:$Y$25,24,FALSE),"")</f>
        <v/>
      </c>
      <c r="AS1538" s="367" t="str">
        <f>IFERROR(VLOOKUP(Y1538,CONTROLES!$A$6:$Y$25,5,FALSE),"")</f>
        <v/>
      </c>
      <c r="AT1538" s="367" t="str">
        <f>IFERROR(VLOOKUP(Z1538,CONTROLES!$A$6:$Y$25,5,FALSE),"")</f>
        <v/>
      </c>
      <c r="AU1538" s="367" t="str">
        <f>IFERROR(VLOOKUP(AA1538,CONTROLES!$A$6:$Y$25,5,FALSE),"")</f>
        <v/>
      </c>
      <c r="AV1538" s="367" t="str">
        <f>IFERROR(VLOOKUP(AB1538,CONTROLES!$A$6:$Y$25,5,FALSE),"")</f>
        <v/>
      </c>
      <c r="AW1538" s="369">
        <f t="shared" si="409"/>
        <v>0</v>
      </c>
      <c r="AX1538" s="369">
        <f t="shared" si="410"/>
        <v>0</v>
      </c>
      <c r="AY1538" s="610"/>
      <c r="AZ1538" s="611"/>
      <c r="BA1538" s="612"/>
      <c r="BB1538" s="613"/>
      <c r="BC1538" s="611"/>
      <c r="BD1538" s="621"/>
      <c r="BE1538" s="608"/>
      <c r="BF1538" s="625"/>
      <c r="BG1538" s="626"/>
      <c r="BH1538" s="626"/>
      <c r="BI1538" s="624"/>
      <c r="BJ1538" s="470"/>
      <c r="BK1538" s="470"/>
      <c r="BL1538" s="49"/>
    </row>
    <row r="1539" spans="1:64" ht="14.25" customHeight="1" x14ac:dyDescent="0.25">
      <c r="A1539" s="558"/>
      <c r="B1539" s="559"/>
      <c r="C1539" s="556"/>
      <c r="D1539" s="557"/>
      <c r="E1539" s="470"/>
      <c r="F1539" s="547"/>
      <c r="G1539" s="547"/>
      <c r="H1539" s="547"/>
      <c r="I1539" s="470"/>
      <c r="J1539" s="364"/>
      <c r="K1539" s="365"/>
      <c r="L1539" s="556"/>
      <c r="M1539" s="470"/>
      <c r="N1539" s="594"/>
      <c r="O1539" s="560"/>
      <c r="P1539" s="470"/>
      <c r="Q1539" s="560"/>
      <c r="R1539" s="470"/>
      <c r="S1539" s="366"/>
      <c r="T1539" s="366">
        <f>IFERROR(VLOOKUP($S1539,TABLAS!$A$10:$B$14,2,FALSE),0)</f>
        <v>0</v>
      </c>
      <c r="U1539" s="560"/>
      <c r="V1539" s="615"/>
      <c r="W1539" s="615"/>
      <c r="X1539" s="608"/>
      <c r="Y1539" s="367"/>
      <c r="Z1539" s="367"/>
      <c r="AA1539" s="367"/>
      <c r="AB1539" s="367"/>
      <c r="AC1539" s="367" t="e">
        <f>VLOOKUP(Y1539,CONTROLES!$A$6:$Y$78,2,FALSE)</f>
        <v>#N/A</v>
      </c>
      <c r="AD1539" s="367"/>
      <c r="AE1539" s="367"/>
      <c r="AF1539" s="367"/>
      <c r="AG1539" s="367"/>
      <c r="AH1539" s="367"/>
      <c r="AI1539" s="367"/>
      <c r="AJ1539" s="367"/>
      <c r="AK1539" s="367"/>
      <c r="AL1539" s="367"/>
      <c r="AM1539" s="367"/>
      <c r="AN1539" s="367"/>
      <c r="AO1539" s="368" t="str">
        <f>IFERROR(VLOOKUP(Y1539,CONTROLES!$A$6:$Y$25,24,FALSE),"")</f>
        <v/>
      </c>
      <c r="AP1539" s="368" t="str">
        <f>IFERROR(VLOOKUP(Z1539,CONTROLES!$A$6:$Y$25,24,FALSE),"")</f>
        <v/>
      </c>
      <c r="AQ1539" s="368" t="str">
        <f>IFERROR(VLOOKUP(AA1539,CONTROLES!$A$6:$Y$25,24,FALSE),"")</f>
        <v/>
      </c>
      <c r="AR1539" s="368" t="str">
        <f>IFERROR(VLOOKUP(AB1539,CONTROLES!$A$6:$Y$25,24,FALSE),"")</f>
        <v/>
      </c>
      <c r="AS1539" s="367" t="str">
        <f>IFERROR(VLOOKUP(Y1539,CONTROLES!$A$6:$Y$25,5,FALSE),"")</f>
        <v/>
      </c>
      <c r="AT1539" s="367" t="str">
        <f>IFERROR(VLOOKUP(Z1539,CONTROLES!$A$6:$Y$25,5,FALSE),"")</f>
        <v/>
      </c>
      <c r="AU1539" s="367" t="str">
        <f>IFERROR(VLOOKUP(AA1539,CONTROLES!$A$6:$Y$25,5,FALSE),"")</f>
        <v/>
      </c>
      <c r="AV1539" s="367" t="str">
        <f>IFERROR(VLOOKUP(AB1539,CONTROLES!$A$6:$Y$25,5,FALSE),"")</f>
        <v/>
      </c>
      <c r="AW1539" s="369">
        <f t="shared" si="409"/>
        <v>0</v>
      </c>
      <c r="AX1539" s="369">
        <f t="shared" si="410"/>
        <v>0</v>
      </c>
      <c r="AY1539" s="610"/>
      <c r="AZ1539" s="611"/>
      <c r="BA1539" s="612"/>
      <c r="BB1539" s="613"/>
      <c r="BC1539" s="611"/>
      <c r="BD1539" s="621"/>
      <c r="BE1539" s="608"/>
      <c r="BF1539" s="625"/>
      <c r="BG1539" s="626"/>
      <c r="BH1539" s="626"/>
      <c r="BI1539" s="624"/>
      <c r="BJ1539" s="470"/>
      <c r="BK1539" s="470"/>
      <c r="BL1539" s="49"/>
    </row>
    <row r="1540" spans="1:64" ht="14.25" customHeight="1" x14ac:dyDescent="0.25">
      <c r="A1540" s="558"/>
      <c r="B1540" s="559"/>
      <c r="C1540" s="556"/>
      <c r="D1540" s="557"/>
      <c r="E1540" s="470"/>
      <c r="F1540" s="547"/>
      <c r="G1540" s="547"/>
      <c r="H1540" s="547"/>
      <c r="I1540" s="470"/>
      <c r="J1540" s="364"/>
      <c r="K1540" s="365"/>
      <c r="L1540" s="556"/>
      <c r="M1540" s="470"/>
      <c r="N1540" s="594"/>
      <c r="O1540" s="560"/>
      <c r="P1540" s="470"/>
      <c r="Q1540" s="560"/>
      <c r="R1540" s="470"/>
      <c r="S1540" s="366"/>
      <c r="T1540" s="366">
        <f>IFERROR(VLOOKUP($S1540,TABLAS!$A$10:$B$14,2,FALSE),0)</f>
        <v>0</v>
      </c>
      <c r="U1540" s="560"/>
      <c r="V1540" s="615"/>
      <c r="W1540" s="615"/>
      <c r="X1540" s="608"/>
      <c r="Y1540" s="367"/>
      <c r="Z1540" s="367"/>
      <c r="AA1540" s="367"/>
      <c r="AB1540" s="367"/>
      <c r="AC1540" s="367" t="e">
        <f>VLOOKUP(Y1540,CONTROLES!$A$6:$Y$78,2,FALSE)</f>
        <v>#N/A</v>
      </c>
      <c r="AD1540" s="367"/>
      <c r="AE1540" s="367"/>
      <c r="AF1540" s="367"/>
      <c r="AG1540" s="367"/>
      <c r="AH1540" s="367"/>
      <c r="AI1540" s="367"/>
      <c r="AJ1540" s="367"/>
      <c r="AK1540" s="367"/>
      <c r="AL1540" s="367"/>
      <c r="AM1540" s="367"/>
      <c r="AN1540" s="367"/>
      <c r="AO1540" s="368" t="str">
        <f>IFERROR(VLOOKUP(Y1540,CONTROLES!$A$6:$Y$25,24,FALSE),"")</f>
        <v/>
      </c>
      <c r="AP1540" s="368" t="str">
        <f>IFERROR(VLOOKUP(Z1540,CONTROLES!$A$6:$Y$25,24,FALSE),"")</f>
        <v/>
      </c>
      <c r="AQ1540" s="368" t="str">
        <f>IFERROR(VLOOKUP(AA1540,CONTROLES!$A$6:$Y$25,24,FALSE),"")</f>
        <v/>
      </c>
      <c r="AR1540" s="368" t="str">
        <f>IFERROR(VLOOKUP(AB1540,CONTROLES!$A$6:$Y$25,24,FALSE),"")</f>
        <v/>
      </c>
      <c r="AS1540" s="367" t="str">
        <f>IFERROR(VLOOKUP(Y1540,CONTROLES!$A$6:$Y$25,5,FALSE),"")</f>
        <v/>
      </c>
      <c r="AT1540" s="367" t="str">
        <f>IFERROR(VLOOKUP(Z1540,CONTROLES!$A$6:$Y$25,5,FALSE),"")</f>
        <v/>
      </c>
      <c r="AU1540" s="367" t="str">
        <f>IFERROR(VLOOKUP(AA1540,CONTROLES!$A$6:$Y$25,5,FALSE),"")</f>
        <v/>
      </c>
      <c r="AV1540" s="367" t="str">
        <f>IFERROR(VLOOKUP(AB1540,CONTROLES!$A$6:$Y$25,5,FALSE),"")</f>
        <v/>
      </c>
      <c r="AW1540" s="369">
        <f t="shared" si="409"/>
        <v>0</v>
      </c>
      <c r="AX1540" s="369">
        <f t="shared" si="410"/>
        <v>0</v>
      </c>
      <c r="AY1540" s="610"/>
      <c r="AZ1540" s="611"/>
      <c r="BA1540" s="612"/>
      <c r="BB1540" s="613"/>
      <c r="BC1540" s="611"/>
      <c r="BD1540" s="621"/>
      <c r="BE1540" s="608"/>
      <c r="BF1540" s="625"/>
      <c r="BG1540" s="626"/>
      <c r="BH1540" s="626"/>
      <c r="BI1540" s="624"/>
      <c r="BJ1540" s="470"/>
      <c r="BK1540" s="470"/>
      <c r="BL1540" s="49"/>
    </row>
    <row r="1541" spans="1:64" ht="14.25" customHeight="1" x14ac:dyDescent="0.25">
      <c r="A1541" s="558"/>
      <c r="B1541" s="559"/>
      <c r="C1541" s="556"/>
      <c r="D1541" s="557"/>
      <c r="E1541" s="470"/>
      <c r="F1541" s="547"/>
      <c r="G1541" s="547"/>
      <c r="H1541" s="547"/>
      <c r="I1541" s="470"/>
      <c r="J1541" s="364"/>
      <c r="K1541" s="365"/>
      <c r="L1541" s="556"/>
      <c r="M1541" s="470"/>
      <c r="N1541" s="594"/>
      <c r="O1541" s="560"/>
      <c r="P1541" s="470"/>
      <c r="Q1541" s="560"/>
      <c r="R1541" s="470"/>
      <c r="S1541" s="366"/>
      <c r="T1541" s="366">
        <f>IFERROR(VLOOKUP($S1541,TABLAS!$A$10:$B$14,2,FALSE),0)</f>
        <v>0</v>
      </c>
      <c r="U1541" s="560"/>
      <c r="V1541" s="615"/>
      <c r="W1541" s="615"/>
      <c r="X1541" s="608"/>
      <c r="Y1541" s="367"/>
      <c r="Z1541" s="367"/>
      <c r="AA1541" s="367"/>
      <c r="AB1541" s="367"/>
      <c r="AC1541" s="367" t="e">
        <f>VLOOKUP(Y1541,CONTROLES!$A$6:$Y$78,2,FALSE)</f>
        <v>#N/A</v>
      </c>
      <c r="AD1541" s="367"/>
      <c r="AE1541" s="367"/>
      <c r="AF1541" s="367"/>
      <c r="AG1541" s="367"/>
      <c r="AH1541" s="367"/>
      <c r="AI1541" s="367"/>
      <c r="AJ1541" s="367"/>
      <c r="AK1541" s="367"/>
      <c r="AL1541" s="367"/>
      <c r="AM1541" s="367"/>
      <c r="AN1541" s="367"/>
      <c r="AO1541" s="368" t="str">
        <f>IFERROR(VLOOKUP(Y1541,CONTROLES!$A$6:$Y$25,24,FALSE),"")</f>
        <v/>
      </c>
      <c r="AP1541" s="368" t="str">
        <f>IFERROR(VLOOKUP(Z1541,CONTROLES!$A$6:$Y$25,24,FALSE),"")</f>
        <v/>
      </c>
      <c r="AQ1541" s="368" t="str">
        <f>IFERROR(VLOOKUP(AA1541,CONTROLES!$A$6:$Y$25,24,FALSE),"")</f>
        <v/>
      </c>
      <c r="AR1541" s="368" t="str">
        <f>IFERROR(VLOOKUP(AB1541,CONTROLES!$A$6:$Y$25,24,FALSE),"")</f>
        <v/>
      </c>
      <c r="AS1541" s="367" t="str">
        <f>IFERROR(VLOOKUP(Y1541,CONTROLES!$A$6:$Y$25,5,FALSE),"")</f>
        <v/>
      </c>
      <c r="AT1541" s="367" t="str">
        <f>IFERROR(VLOOKUP(Z1541,CONTROLES!$A$6:$Y$25,5,FALSE),"")</f>
        <v/>
      </c>
      <c r="AU1541" s="367" t="str">
        <f>IFERROR(VLOOKUP(AA1541,CONTROLES!$A$6:$Y$25,5,FALSE),"")</f>
        <v/>
      </c>
      <c r="AV1541" s="367" t="str">
        <f>IFERROR(VLOOKUP(AB1541,CONTROLES!$A$6:$Y$25,5,FALSE),"")</f>
        <v/>
      </c>
      <c r="AW1541" s="369">
        <f t="shared" si="409"/>
        <v>0</v>
      </c>
      <c r="AX1541" s="369">
        <f t="shared" si="410"/>
        <v>0</v>
      </c>
      <c r="AY1541" s="610"/>
      <c r="AZ1541" s="611"/>
      <c r="BA1541" s="612"/>
      <c r="BB1541" s="613"/>
      <c r="BC1541" s="611"/>
      <c r="BD1541" s="621"/>
      <c r="BE1541" s="608"/>
      <c r="BF1541" s="625"/>
      <c r="BG1541" s="626"/>
      <c r="BH1541" s="626"/>
      <c r="BI1541" s="624"/>
      <c r="BJ1541" s="470"/>
      <c r="BK1541" s="470"/>
      <c r="BL1541" s="49"/>
    </row>
    <row r="1542" spans="1:64" ht="27" customHeight="1" x14ac:dyDescent="0.25">
      <c r="A1542" s="558">
        <f>A1535+1</f>
        <v>219</v>
      </c>
      <c r="B1542" s="559" t="s">
        <v>1747</v>
      </c>
      <c r="C1542" s="556" t="s">
        <v>1309</v>
      </c>
      <c r="D1542" s="557" t="s">
        <v>1748</v>
      </c>
      <c r="E1542" s="470" t="s">
        <v>1749</v>
      </c>
      <c r="F1542" s="547" t="s">
        <v>132</v>
      </c>
      <c r="G1542" s="547" t="s">
        <v>133</v>
      </c>
      <c r="H1542" s="547" t="s">
        <v>134</v>
      </c>
      <c r="I1542" s="470" t="s">
        <v>1750</v>
      </c>
      <c r="J1542" s="364">
        <v>1</v>
      </c>
      <c r="K1542" s="365" t="s">
        <v>1751</v>
      </c>
      <c r="L1542" s="556" t="s">
        <v>1752</v>
      </c>
      <c r="M1542" s="470" t="s">
        <v>160</v>
      </c>
      <c r="N1542" s="594" t="s">
        <v>161</v>
      </c>
      <c r="O1542" s="560" t="s">
        <v>434</v>
      </c>
      <c r="P1542" s="470" t="s">
        <v>1619</v>
      </c>
      <c r="Q1542" s="560" t="s">
        <v>1620</v>
      </c>
      <c r="R1542" s="470" t="s">
        <v>210</v>
      </c>
      <c r="S1542" s="366" t="s">
        <v>146</v>
      </c>
      <c r="T1542" s="366">
        <f>IFERROR(VLOOKUP($S1542,TABLAS!$A$10:$B$14,2,FALSE),0)</f>
        <v>3</v>
      </c>
      <c r="U1542" s="560" t="s">
        <v>145</v>
      </c>
      <c r="V1542" s="615">
        <f>IFERROR(VLOOKUP(U1542,TABLAS!$A$2:$B$6,2,FALSE),0)</f>
        <v>3</v>
      </c>
      <c r="W1542" s="615" t="str">
        <f t="shared" ref="W1542" si="413">MAX(T1542:T1548)&amp;V1542</f>
        <v>43</v>
      </c>
      <c r="X1542" s="608" t="str">
        <f t="shared" ref="X1542" si="414">IF(OR(W1542="11",W1542="12",W1542="21",W1542="22",W1542="31"),"BAJO",IF(OR(W1542="13",W1542="23",W1542="32",W1542="41"),"LEVE",IF(OR(W1542="14",W1542="15",W1542="24",W1542="33",W1542="43",W1542="42",W1542="52",W1542="51"),"MODERADO",IF(OR(W1542="25",W1542="34",W1542="35",W1542="44",W1542="45",W1542="53",W1542="54",W1542="55"),"IMPORTANTE"))))</f>
        <v>MODERADO</v>
      </c>
      <c r="Y1542" s="367">
        <v>1</v>
      </c>
      <c r="Z1542" s="367"/>
      <c r="AA1542" s="367"/>
      <c r="AB1542" s="367"/>
      <c r="AC1542" s="367" t="str">
        <f>VLOOKUP(Y1542,CONTROLES!$A$6:$Y$78,2,FALSE)</f>
        <v>Ajustar y aplicar el PR-AD-04 Selección, evaluación y reevaluación de proveedor y/o contratistas</v>
      </c>
      <c r="AD1542" s="367"/>
      <c r="AE1542" s="367"/>
      <c r="AF1542" s="367"/>
      <c r="AG1542" s="367"/>
      <c r="AH1542" s="367"/>
      <c r="AI1542" s="367"/>
      <c r="AJ1542" s="367"/>
      <c r="AK1542" s="367"/>
      <c r="AL1542" s="367"/>
      <c r="AM1542" s="367"/>
      <c r="AN1542" s="367"/>
      <c r="AO1542" s="368">
        <f>IFERROR(VLOOKUP(Y1542,CONTROLES!$A$6:$Y$25,24,FALSE),"")</f>
        <v>0.8125</v>
      </c>
      <c r="AP1542" s="368" t="str">
        <f>IFERROR(VLOOKUP(Z1542,CONTROLES!$A$6:$Y$25,24,FALSE),"")</f>
        <v/>
      </c>
      <c r="AQ1542" s="368" t="str">
        <f>IFERROR(VLOOKUP(AA1542,CONTROLES!$A$6:$Y$25,24,FALSE),"")</f>
        <v/>
      </c>
      <c r="AR1542" s="368" t="str">
        <f>IFERROR(VLOOKUP(AB1542,CONTROLES!$A$6:$Y$25,24,FALSE),"")</f>
        <v/>
      </c>
      <c r="AS1542" s="367" t="str">
        <f>IFERROR(VLOOKUP(Y1542,CONTROLES!$A$6:$Y$25,5,FALSE),"")</f>
        <v>Probabilidad</v>
      </c>
      <c r="AT1542" s="367" t="str">
        <f>IFERROR(VLOOKUP(Z1542,CONTROLES!$A$6:$Y$25,5,FALSE),"")</f>
        <v/>
      </c>
      <c r="AU1542" s="367" t="str">
        <f>IFERROR(VLOOKUP(AA1542,CONTROLES!$A$6:$Y$25,5,FALSE),"")</f>
        <v/>
      </c>
      <c r="AV1542" s="367" t="str">
        <f>IFERROR(VLOOKUP(AB1542,CONTROLES!$A$6:$Y$25,5,FALSE),"")</f>
        <v/>
      </c>
      <c r="AW1542" s="369">
        <f t="shared" si="409"/>
        <v>0.8125</v>
      </c>
      <c r="AX1542" s="369">
        <f t="shared" si="410"/>
        <v>0</v>
      </c>
      <c r="AY1542" s="610"/>
      <c r="AZ1542" s="611"/>
      <c r="BA1542" s="612"/>
      <c r="BB1542" s="613"/>
      <c r="BC1542" s="611"/>
      <c r="BD1542" s="621"/>
      <c r="BE1542" s="608"/>
      <c r="BF1542" s="625"/>
      <c r="BG1542" s="626"/>
      <c r="BH1542" s="626"/>
      <c r="BI1542" s="624"/>
      <c r="BJ1542" s="470"/>
      <c r="BK1542" s="470"/>
      <c r="BL1542" s="49"/>
    </row>
    <row r="1543" spans="1:64" ht="25.5" customHeight="1" x14ac:dyDescent="0.25">
      <c r="A1543" s="558"/>
      <c r="B1543" s="559"/>
      <c r="C1543" s="556"/>
      <c r="D1543" s="557"/>
      <c r="E1543" s="470"/>
      <c r="F1543" s="547"/>
      <c r="G1543" s="547"/>
      <c r="H1543" s="547"/>
      <c r="I1543" s="470"/>
      <c r="J1543" s="364">
        <v>2</v>
      </c>
      <c r="K1543" s="365" t="s">
        <v>1753</v>
      </c>
      <c r="L1543" s="556"/>
      <c r="M1543" s="470"/>
      <c r="N1543" s="594"/>
      <c r="O1543" s="560"/>
      <c r="P1543" s="470"/>
      <c r="Q1543" s="560"/>
      <c r="R1543" s="470"/>
      <c r="S1543" s="366" t="s">
        <v>169</v>
      </c>
      <c r="T1543" s="366">
        <f>IFERROR(VLOOKUP($S1543,TABLAS!$A$10:$B$14,2,FALSE),0)</f>
        <v>4</v>
      </c>
      <c r="U1543" s="560"/>
      <c r="V1543" s="615"/>
      <c r="W1543" s="615"/>
      <c r="X1543" s="608"/>
      <c r="Y1543" s="367">
        <v>156</v>
      </c>
      <c r="Z1543" s="367"/>
      <c r="AA1543" s="367"/>
      <c r="AB1543" s="367"/>
      <c r="AC1543" s="367" t="e">
        <f>VLOOKUP(Y1543,CONTROLES!$A$6:$Y$78,2,FALSE)</f>
        <v>#N/A</v>
      </c>
      <c r="AD1543" s="367"/>
      <c r="AE1543" s="367"/>
      <c r="AF1543" s="367"/>
      <c r="AG1543" s="367"/>
      <c r="AH1543" s="367"/>
      <c r="AI1543" s="367"/>
      <c r="AJ1543" s="367"/>
      <c r="AK1543" s="367"/>
      <c r="AL1543" s="367"/>
      <c r="AM1543" s="367"/>
      <c r="AN1543" s="367"/>
      <c r="AO1543" s="368" t="str">
        <f>IFERROR(VLOOKUP(Y1543,CONTROLES!$A$6:$Y$25,24,FALSE),"")</f>
        <v/>
      </c>
      <c r="AP1543" s="368" t="str">
        <f>IFERROR(VLOOKUP(Z1543,CONTROLES!$A$6:$Y$25,24,FALSE),"")</f>
        <v/>
      </c>
      <c r="AQ1543" s="368" t="str">
        <f>IFERROR(VLOOKUP(AA1543,CONTROLES!$A$6:$Y$25,24,FALSE),"")</f>
        <v/>
      </c>
      <c r="AR1543" s="368" t="str">
        <f>IFERROR(VLOOKUP(AB1543,CONTROLES!$A$6:$Y$25,24,FALSE),"")</f>
        <v/>
      </c>
      <c r="AS1543" s="367" t="str">
        <f>IFERROR(VLOOKUP(Y1543,CONTROLES!$A$6:$Y$25,5,FALSE),"")</f>
        <v/>
      </c>
      <c r="AT1543" s="367" t="str">
        <f>IFERROR(VLOOKUP(Z1543,CONTROLES!$A$6:$Y$25,5,FALSE),"")</f>
        <v/>
      </c>
      <c r="AU1543" s="367" t="str">
        <f>IFERROR(VLOOKUP(AA1543,CONTROLES!$A$6:$Y$25,5,FALSE),"")</f>
        <v/>
      </c>
      <c r="AV1543" s="367" t="str">
        <f>IFERROR(VLOOKUP(AB1543,CONTROLES!$A$6:$Y$25,5,FALSE),"")</f>
        <v/>
      </c>
      <c r="AW1543" s="369">
        <f t="shared" si="409"/>
        <v>0</v>
      </c>
      <c r="AX1543" s="369">
        <f t="shared" si="410"/>
        <v>0</v>
      </c>
      <c r="AY1543" s="610"/>
      <c r="AZ1543" s="611"/>
      <c r="BA1543" s="612"/>
      <c r="BB1543" s="613"/>
      <c r="BC1543" s="611"/>
      <c r="BD1543" s="621"/>
      <c r="BE1543" s="608"/>
      <c r="BF1543" s="625"/>
      <c r="BG1543" s="626"/>
      <c r="BH1543" s="626"/>
      <c r="BI1543" s="624"/>
      <c r="BJ1543" s="470"/>
      <c r="BK1543" s="470"/>
      <c r="BL1543" s="49"/>
    </row>
    <row r="1544" spans="1:64" ht="25.5" customHeight="1" x14ac:dyDescent="0.25">
      <c r="A1544" s="558"/>
      <c r="B1544" s="559"/>
      <c r="C1544" s="556"/>
      <c r="D1544" s="557"/>
      <c r="E1544" s="470"/>
      <c r="F1544" s="547"/>
      <c r="G1544" s="547"/>
      <c r="H1544" s="547"/>
      <c r="I1544" s="470"/>
      <c r="J1544" s="364">
        <v>3</v>
      </c>
      <c r="K1544" s="365" t="s">
        <v>1754</v>
      </c>
      <c r="L1544" s="556"/>
      <c r="M1544" s="470"/>
      <c r="N1544" s="594"/>
      <c r="O1544" s="560"/>
      <c r="P1544" s="470"/>
      <c r="Q1544" s="560"/>
      <c r="R1544" s="470"/>
      <c r="S1544" s="366" t="s">
        <v>146</v>
      </c>
      <c r="T1544" s="366">
        <f>IFERROR(VLOOKUP($S1544,TABLAS!$A$10:$B$14,2,FALSE),0)</f>
        <v>3</v>
      </c>
      <c r="U1544" s="560"/>
      <c r="V1544" s="615"/>
      <c r="W1544" s="615"/>
      <c r="X1544" s="608"/>
      <c r="Y1544" s="367">
        <v>44</v>
      </c>
      <c r="Z1544" s="367"/>
      <c r="AA1544" s="367"/>
      <c r="AB1544" s="367"/>
      <c r="AC1544" s="367" t="str">
        <f>VLOOKUP(Y1544,CONTROLES!$A$6:$Y$78,2,FALSE)</f>
        <v>FO-AD-27  Evaluación y selección de proveedor o contratista</v>
      </c>
      <c r="AD1544" s="367"/>
      <c r="AE1544" s="367"/>
      <c r="AF1544" s="367"/>
      <c r="AG1544" s="367"/>
      <c r="AH1544" s="367"/>
      <c r="AI1544" s="367"/>
      <c r="AJ1544" s="367"/>
      <c r="AK1544" s="367"/>
      <c r="AL1544" s="367"/>
      <c r="AM1544" s="367"/>
      <c r="AN1544" s="367"/>
      <c r="AO1544" s="368" t="str">
        <f>IFERROR(VLOOKUP(Y1544,CONTROLES!$A$6:$Y$25,24,FALSE),"")</f>
        <v/>
      </c>
      <c r="AP1544" s="368" t="str">
        <f>IFERROR(VLOOKUP(Z1544,CONTROLES!$A$6:$Y$25,24,FALSE),"")</f>
        <v/>
      </c>
      <c r="AQ1544" s="368" t="str">
        <f>IFERROR(VLOOKUP(AA1544,CONTROLES!$A$6:$Y$25,24,FALSE),"")</f>
        <v/>
      </c>
      <c r="AR1544" s="368" t="str">
        <f>IFERROR(VLOOKUP(AB1544,CONTROLES!$A$6:$Y$25,24,FALSE),"")</f>
        <v/>
      </c>
      <c r="AS1544" s="367" t="str">
        <f>IFERROR(VLOOKUP(Y1544,CONTROLES!$A$6:$Y$25,5,FALSE),"")</f>
        <v/>
      </c>
      <c r="AT1544" s="367" t="str">
        <f>IFERROR(VLOOKUP(Z1544,CONTROLES!$A$6:$Y$25,5,FALSE),"")</f>
        <v/>
      </c>
      <c r="AU1544" s="367" t="str">
        <f>IFERROR(VLOOKUP(AA1544,CONTROLES!$A$6:$Y$25,5,FALSE),"")</f>
        <v/>
      </c>
      <c r="AV1544" s="367" t="str">
        <f>IFERROR(VLOOKUP(AB1544,CONTROLES!$A$6:$Y$25,5,FALSE),"")</f>
        <v/>
      </c>
      <c r="AW1544" s="369">
        <f t="shared" si="409"/>
        <v>0</v>
      </c>
      <c r="AX1544" s="369">
        <f t="shared" si="410"/>
        <v>0</v>
      </c>
      <c r="AY1544" s="610"/>
      <c r="AZ1544" s="611"/>
      <c r="BA1544" s="612"/>
      <c r="BB1544" s="613"/>
      <c r="BC1544" s="611"/>
      <c r="BD1544" s="621"/>
      <c r="BE1544" s="608"/>
      <c r="BF1544" s="625"/>
      <c r="BG1544" s="626"/>
      <c r="BH1544" s="626"/>
      <c r="BI1544" s="624"/>
      <c r="BJ1544" s="470"/>
      <c r="BK1544" s="470"/>
      <c r="BL1544" s="49"/>
    </row>
    <row r="1545" spans="1:64" ht="14.25" customHeight="1" x14ac:dyDescent="0.25">
      <c r="A1545" s="558"/>
      <c r="B1545" s="559"/>
      <c r="C1545" s="556"/>
      <c r="D1545" s="557"/>
      <c r="E1545" s="470"/>
      <c r="F1545" s="547"/>
      <c r="G1545" s="547"/>
      <c r="H1545" s="547"/>
      <c r="I1545" s="470"/>
      <c r="J1545" s="364"/>
      <c r="K1545" s="365"/>
      <c r="L1545" s="556"/>
      <c r="M1545" s="470"/>
      <c r="N1545" s="594"/>
      <c r="O1545" s="560"/>
      <c r="P1545" s="470"/>
      <c r="Q1545" s="560"/>
      <c r="R1545" s="470"/>
      <c r="S1545" s="366"/>
      <c r="T1545" s="366">
        <f>IFERROR(VLOOKUP($S1545,TABLAS!$A$10:$B$14,2,FALSE),0)</f>
        <v>0</v>
      </c>
      <c r="U1545" s="560"/>
      <c r="V1545" s="615"/>
      <c r="W1545" s="615"/>
      <c r="X1545" s="608"/>
      <c r="Y1545" s="367"/>
      <c r="Z1545" s="367"/>
      <c r="AA1545" s="367"/>
      <c r="AB1545" s="367"/>
      <c r="AC1545" s="367" t="e">
        <f>VLOOKUP(Y1545,CONTROLES!$A$6:$Y$78,2,FALSE)</f>
        <v>#N/A</v>
      </c>
      <c r="AD1545" s="367"/>
      <c r="AE1545" s="367"/>
      <c r="AF1545" s="367"/>
      <c r="AG1545" s="367"/>
      <c r="AH1545" s="367"/>
      <c r="AI1545" s="367"/>
      <c r="AJ1545" s="367"/>
      <c r="AK1545" s="367"/>
      <c r="AL1545" s="367"/>
      <c r="AM1545" s="367"/>
      <c r="AN1545" s="367"/>
      <c r="AO1545" s="368" t="str">
        <f>IFERROR(VLOOKUP(Y1545,CONTROLES!$A$6:$Y$25,24,FALSE),"")</f>
        <v/>
      </c>
      <c r="AP1545" s="368" t="str">
        <f>IFERROR(VLOOKUP(Z1545,CONTROLES!$A$6:$Y$25,24,FALSE),"")</f>
        <v/>
      </c>
      <c r="AQ1545" s="368" t="str">
        <f>IFERROR(VLOOKUP(AA1545,CONTROLES!$A$6:$Y$25,24,FALSE),"")</f>
        <v/>
      </c>
      <c r="AR1545" s="368" t="str">
        <f>IFERROR(VLOOKUP(AB1545,CONTROLES!$A$6:$Y$25,24,FALSE),"")</f>
        <v/>
      </c>
      <c r="AS1545" s="367" t="str">
        <f>IFERROR(VLOOKUP(Y1545,CONTROLES!$A$6:$Y$25,5,FALSE),"")</f>
        <v/>
      </c>
      <c r="AT1545" s="367" t="str">
        <f>IFERROR(VLOOKUP(Z1545,CONTROLES!$A$6:$Y$25,5,FALSE),"")</f>
        <v/>
      </c>
      <c r="AU1545" s="367" t="str">
        <f>IFERROR(VLOOKUP(AA1545,CONTROLES!$A$6:$Y$25,5,FALSE),"")</f>
        <v/>
      </c>
      <c r="AV1545" s="367" t="str">
        <f>IFERROR(VLOOKUP(AB1545,CONTROLES!$A$6:$Y$25,5,FALSE),"")</f>
        <v/>
      </c>
      <c r="AW1545" s="369">
        <f t="shared" si="409"/>
        <v>0</v>
      </c>
      <c r="AX1545" s="369">
        <f t="shared" si="410"/>
        <v>0</v>
      </c>
      <c r="AY1545" s="610"/>
      <c r="AZ1545" s="611"/>
      <c r="BA1545" s="612"/>
      <c r="BB1545" s="613"/>
      <c r="BC1545" s="611"/>
      <c r="BD1545" s="621"/>
      <c r="BE1545" s="608"/>
      <c r="BF1545" s="625"/>
      <c r="BG1545" s="626"/>
      <c r="BH1545" s="626"/>
      <c r="BI1545" s="624"/>
      <c r="BJ1545" s="470"/>
      <c r="BK1545" s="470"/>
      <c r="BL1545" s="49"/>
    </row>
    <row r="1546" spans="1:64" ht="14.25" customHeight="1" x14ac:dyDescent="0.25">
      <c r="A1546" s="558"/>
      <c r="B1546" s="559"/>
      <c r="C1546" s="556"/>
      <c r="D1546" s="557"/>
      <c r="E1546" s="470"/>
      <c r="F1546" s="547"/>
      <c r="G1546" s="547"/>
      <c r="H1546" s="547"/>
      <c r="I1546" s="470"/>
      <c r="J1546" s="364"/>
      <c r="K1546" s="365"/>
      <c r="L1546" s="556"/>
      <c r="M1546" s="470"/>
      <c r="N1546" s="594"/>
      <c r="O1546" s="560"/>
      <c r="P1546" s="470"/>
      <c r="Q1546" s="560"/>
      <c r="R1546" s="470"/>
      <c r="S1546" s="366"/>
      <c r="T1546" s="366">
        <f>IFERROR(VLOOKUP($S1546,TABLAS!$A$10:$B$14,2,FALSE),0)</f>
        <v>0</v>
      </c>
      <c r="U1546" s="560"/>
      <c r="V1546" s="615"/>
      <c r="W1546" s="615"/>
      <c r="X1546" s="608"/>
      <c r="Y1546" s="367"/>
      <c r="Z1546" s="367"/>
      <c r="AA1546" s="367"/>
      <c r="AB1546" s="367"/>
      <c r="AC1546" s="367" t="e">
        <f>VLOOKUP(Y1546,CONTROLES!$A$6:$Y$78,2,FALSE)</f>
        <v>#N/A</v>
      </c>
      <c r="AD1546" s="367"/>
      <c r="AE1546" s="367"/>
      <c r="AF1546" s="367"/>
      <c r="AG1546" s="367"/>
      <c r="AH1546" s="367"/>
      <c r="AI1546" s="367"/>
      <c r="AJ1546" s="367"/>
      <c r="AK1546" s="367"/>
      <c r="AL1546" s="367"/>
      <c r="AM1546" s="367"/>
      <c r="AN1546" s="367"/>
      <c r="AO1546" s="368" t="str">
        <f>IFERROR(VLOOKUP(Y1546,CONTROLES!$A$6:$Y$25,24,FALSE),"")</f>
        <v/>
      </c>
      <c r="AP1546" s="368" t="str">
        <f>IFERROR(VLOOKUP(Z1546,CONTROLES!$A$6:$Y$25,24,FALSE),"")</f>
        <v/>
      </c>
      <c r="AQ1546" s="368" t="str">
        <f>IFERROR(VLOOKUP(AA1546,CONTROLES!$A$6:$Y$25,24,FALSE),"")</f>
        <v/>
      </c>
      <c r="AR1546" s="368" t="str">
        <f>IFERROR(VLOOKUP(AB1546,CONTROLES!$A$6:$Y$25,24,FALSE),"")</f>
        <v/>
      </c>
      <c r="AS1546" s="367" t="str">
        <f>IFERROR(VLOOKUP(Y1546,CONTROLES!$A$6:$Y$25,5,FALSE),"")</f>
        <v/>
      </c>
      <c r="AT1546" s="367" t="str">
        <f>IFERROR(VLOOKUP(Z1546,CONTROLES!$A$6:$Y$25,5,FALSE),"")</f>
        <v/>
      </c>
      <c r="AU1546" s="367" t="str">
        <f>IFERROR(VLOOKUP(AA1546,CONTROLES!$A$6:$Y$25,5,FALSE),"")</f>
        <v/>
      </c>
      <c r="AV1546" s="367" t="str">
        <f>IFERROR(VLOOKUP(AB1546,CONTROLES!$A$6:$Y$25,5,FALSE),"")</f>
        <v/>
      </c>
      <c r="AW1546" s="369">
        <f t="shared" si="409"/>
        <v>0</v>
      </c>
      <c r="AX1546" s="369">
        <f t="shared" si="410"/>
        <v>0</v>
      </c>
      <c r="AY1546" s="610"/>
      <c r="AZ1546" s="611"/>
      <c r="BA1546" s="612"/>
      <c r="BB1546" s="613"/>
      <c r="BC1546" s="611"/>
      <c r="BD1546" s="621"/>
      <c r="BE1546" s="608"/>
      <c r="BF1546" s="625"/>
      <c r="BG1546" s="626"/>
      <c r="BH1546" s="626"/>
      <c r="BI1546" s="624"/>
      <c r="BJ1546" s="470"/>
      <c r="BK1546" s="470"/>
      <c r="BL1546" s="49"/>
    </row>
    <row r="1547" spans="1:64" ht="14.25" customHeight="1" x14ac:dyDescent="0.25">
      <c r="A1547" s="558"/>
      <c r="B1547" s="559"/>
      <c r="C1547" s="556"/>
      <c r="D1547" s="557"/>
      <c r="E1547" s="470"/>
      <c r="F1547" s="547"/>
      <c r="G1547" s="547"/>
      <c r="H1547" s="547"/>
      <c r="I1547" s="470"/>
      <c r="J1547" s="364"/>
      <c r="K1547" s="365"/>
      <c r="L1547" s="556"/>
      <c r="M1547" s="470"/>
      <c r="N1547" s="594"/>
      <c r="O1547" s="560"/>
      <c r="P1547" s="470"/>
      <c r="Q1547" s="560"/>
      <c r="R1547" s="470"/>
      <c r="S1547" s="366"/>
      <c r="T1547" s="366">
        <f>IFERROR(VLOOKUP($S1547,TABLAS!$A$10:$B$14,2,FALSE),0)</f>
        <v>0</v>
      </c>
      <c r="U1547" s="560"/>
      <c r="V1547" s="615"/>
      <c r="W1547" s="615"/>
      <c r="X1547" s="608"/>
      <c r="Y1547" s="367"/>
      <c r="Z1547" s="367"/>
      <c r="AA1547" s="367"/>
      <c r="AB1547" s="367"/>
      <c r="AC1547" s="367" t="e">
        <f>VLOOKUP(Y1547,CONTROLES!$A$6:$Y$78,2,FALSE)</f>
        <v>#N/A</v>
      </c>
      <c r="AD1547" s="367"/>
      <c r="AE1547" s="367"/>
      <c r="AF1547" s="367"/>
      <c r="AG1547" s="367"/>
      <c r="AH1547" s="367"/>
      <c r="AI1547" s="367"/>
      <c r="AJ1547" s="367"/>
      <c r="AK1547" s="367"/>
      <c r="AL1547" s="367"/>
      <c r="AM1547" s="367"/>
      <c r="AN1547" s="367"/>
      <c r="AO1547" s="368" t="str">
        <f>IFERROR(VLOOKUP(Y1547,CONTROLES!$A$6:$Y$25,24,FALSE),"")</f>
        <v/>
      </c>
      <c r="AP1547" s="368" t="str">
        <f>IFERROR(VLOOKUP(Z1547,CONTROLES!$A$6:$Y$25,24,FALSE),"")</f>
        <v/>
      </c>
      <c r="AQ1547" s="368" t="str">
        <f>IFERROR(VLOOKUP(AA1547,CONTROLES!$A$6:$Y$25,24,FALSE),"")</f>
        <v/>
      </c>
      <c r="AR1547" s="368" t="str">
        <f>IFERROR(VLOOKUP(AB1547,CONTROLES!$A$6:$Y$25,24,FALSE),"")</f>
        <v/>
      </c>
      <c r="AS1547" s="367" t="str">
        <f>IFERROR(VLOOKUP(Y1547,CONTROLES!$A$6:$Y$25,5,FALSE),"")</f>
        <v/>
      </c>
      <c r="AT1547" s="367" t="str">
        <f>IFERROR(VLOOKUP(Z1547,CONTROLES!$A$6:$Y$25,5,FALSE),"")</f>
        <v/>
      </c>
      <c r="AU1547" s="367" t="str">
        <f>IFERROR(VLOOKUP(AA1547,CONTROLES!$A$6:$Y$25,5,FALSE),"")</f>
        <v/>
      </c>
      <c r="AV1547" s="367" t="str">
        <f>IFERROR(VLOOKUP(AB1547,CONTROLES!$A$6:$Y$25,5,FALSE),"")</f>
        <v/>
      </c>
      <c r="AW1547" s="369">
        <f t="shared" si="409"/>
        <v>0</v>
      </c>
      <c r="AX1547" s="369">
        <f t="shared" si="410"/>
        <v>0</v>
      </c>
      <c r="AY1547" s="610"/>
      <c r="AZ1547" s="611"/>
      <c r="BA1547" s="612"/>
      <c r="BB1547" s="613"/>
      <c r="BC1547" s="611"/>
      <c r="BD1547" s="621"/>
      <c r="BE1547" s="608"/>
      <c r="BF1547" s="625"/>
      <c r="BG1547" s="626"/>
      <c r="BH1547" s="626"/>
      <c r="BI1547" s="624"/>
      <c r="BJ1547" s="470"/>
      <c r="BK1547" s="470"/>
      <c r="BL1547" s="49"/>
    </row>
    <row r="1548" spans="1:64" ht="14.25" customHeight="1" x14ac:dyDescent="0.25">
      <c r="A1548" s="558"/>
      <c r="B1548" s="559"/>
      <c r="C1548" s="556"/>
      <c r="D1548" s="557"/>
      <c r="E1548" s="470"/>
      <c r="F1548" s="547"/>
      <c r="G1548" s="547"/>
      <c r="H1548" s="547"/>
      <c r="I1548" s="470"/>
      <c r="J1548" s="364"/>
      <c r="K1548" s="365"/>
      <c r="L1548" s="556"/>
      <c r="M1548" s="470"/>
      <c r="N1548" s="594"/>
      <c r="O1548" s="560"/>
      <c r="P1548" s="470"/>
      <c r="Q1548" s="560"/>
      <c r="R1548" s="470"/>
      <c r="S1548" s="366"/>
      <c r="T1548" s="366">
        <f>IFERROR(VLOOKUP($S1548,TABLAS!$A$10:$B$14,2,FALSE),0)</f>
        <v>0</v>
      </c>
      <c r="U1548" s="560"/>
      <c r="V1548" s="615"/>
      <c r="W1548" s="615"/>
      <c r="X1548" s="608"/>
      <c r="Y1548" s="367"/>
      <c r="Z1548" s="367"/>
      <c r="AA1548" s="367"/>
      <c r="AB1548" s="367"/>
      <c r="AC1548" s="367" t="e">
        <f>VLOOKUP(Y1548,CONTROLES!$A$6:$Y$78,2,FALSE)</f>
        <v>#N/A</v>
      </c>
      <c r="AD1548" s="367"/>
      <c r="AE1548" s="367"/>
      <c r="AF1548" s="367"/>
      <c r="AG1548" s="367"/>
      <c r="AH1548" s="367"/>
      <c r="AI1548" s="367"/>
      <c r="AJ1548" s="367"/>
      <c r="AK1548" s="367"/>
      <c r="AL1548" s="367"/>
      <c r="AM1548" s="367"/>
      <c r="AN1548" s="367"/>
      <c r="AO1548" s="368" t="str">
        <f>IFERROR(VLOOKUP(Y1548,CONTROLES!$A$6:$Y$25,24,FALSE),"")</f>
        <v/>
      </c>
      <c r="AP1548" s="368" t="str">
        <f>IFERROR(VLOOKUP(Z1548,CONTROLES!$A$6:$Y$25,24,FALSE),"")</f>
        <v/>
      </c>
      <c r="AQ1548" s="368" t="str">
        <f>IFERROR(VLOOKUP(AA1548,CONTROLES!$A$6:$Y$25,24,FALSE),"")</f>
        <v/>
      </c>
      <c r="AR1548" s="368" t="str">
        <f>IFERROR(VLOOKUP(AB1548,CONTROLES!$A$6:$Y$25,24,FALSE),"")</f>
        <v/>
      </c>
      <c r="AS1548" s="367" t="str">
        <f>IFERROR(VLOOKUP(Y1548,CONTROLES!$A$6:$Y$25,5,FALSE),"")</f>
        <v/>
      </c>
      <c r="AT1548" s="367" t="str">
        <f>IFERROR(VLOOKUP(Z1548,CONTROLES!$A$6:$Y$25,5,FALSE),"")</f>
        <v/>
      </c>
      <c r="AU1548" s="367" t="str">
        <f>IFERROR(VLOOKUP(AA1548,CONTROLES!$A$6:$Y$25,5,FALSE),"")</f>
        <v/>
      </c>
      <c r="AV1548" s="367" t="str">
        <f>IFERROR(VLOOKUP(AB1548,CONTROLES!$A$6:$Y$25,5,FALSE),"")</f>
        <v/>
      </c>
      <c r="AW1548" s="369">
        <f t="shared" si="409"/>
        <v>0</v>
      </c>
      <c r="AX1548" s="369">
        <f t="shared" si="410"/>
        <v>0</v>
      </c>
      <c r="AY1548" s="610"/>
      <c r="AZ1548" s="611"/>
      <c r="BA1548" s="612"/>
      <c r="BB1548" s="613"/>
      <c r="BC1548" s="611"/>
      <c r="BD1548" s="621"/>
      <c r="BE1548" s="608"/>
      <c r="BF1548" s="625"/>
      <c r="BG1548" s="626"/>
      <c r="BH1548" s="626"/>
      <c r="BI1548" s="624"/>
      <c r="BJ1548" s="470"/>
      <c r="BK1548" s="470"/>
      <c r="BL1548" s="49"/>
    </row>
    <row r="1549" spans="1:64" ht="14.25" customHeight="1" x14ac:dyDescent="0.25">
      <c r="A1549" s="558">
        <f>A1542+1</f>
        <v>220</v>
      </c>
      <c r="B1549" s="559" t="s">
        <v>1755</v>
      </c>
      <c r="C1549" s="556" t="s">
        <v>1309</v>
      </c>
      <c r="D1549" s="557" t="s">
        <v>1756</v>
      </c>
      <c r="E1549" s="470" t="s">
        <v>1757</v>
      </c>
      <c r="F1549" s="547" t="s">
        <v>132</v>
      </c>
      <c r="G1549" s="547" t="s">
        <v>133</v>
      </c>
      <c r="H1549" s="547" t="s">
        <v>134</v>
      </c>
      <c r="I1549" s="470" t="s">
        <v>1758</v>
      </c>
      <c r="J1549" s="364">
        <v>1</v>
      </c>
      <c r="K1549" s="365" t="s">
        <v>1759</v>
      </c>
      <c r="L1549" s="556" t="s">
        <v>1760</v>
      </c>
      <c r="M1549" s="470" t="s">
        <v>160</v>
      </c>
      <c r="N1549" s="560" t="s">
        <v>226</v>
      </c>
      <c r="O1549" s="560" t="s">
        <v>635</v>
      </c>
      <c r="P1549" s="470" t="s">
        <v>1761</v>
      </c>
      <c r="Q1549" s="560" t="s">
        <v>1620</v>
      </c>
      <c r="R1549" s="470" t="s">
        <v>210</v>
      </c>
      <c r="S1549" s="366" t="s">
        <v>146</v>
      </c>
      <c r="T1549" s="366">
        <f>IFERROR(VLOOKUP($S1549,TABLAS!$A$10:$B$14,2,FALSE),0)</f>
        <v>3</v>
      </c>
      <c r="U1549" s="560" t="s">
        <v>211</v>
      </c>
      <c r="V1549" s="615">
        <f>IFERROR(VLOOKUP(U1549,TABLAS!$A$2:$B$6,2,FALSE),0)</f>
        <v>2</v>
      </c>
      <c r="W1549" s="615" t="str">
        <f t="shared" ref="W1549" si="415">MAX(T1549:T1555)&amp;V1549</f>
        <v>32</v>
      </c>
      <c r="X1549" s="608" t="str">
        <f t="shared" ref="X1549" si="416">IF(OR(W1549="11",W1549="12",W1549="21",W1549="22",W1549="31"),"BAJO",IF(OR(W1549="13",W1549="23",W1549="32",W1549="41"),"LEVE",IF(OR(W1549="14",W1549="15",W1549="24",W1549="33",W1549="43",W1549="42",W1549="52",W1549="51"),"MODERADO",IF(OR(W1549="25",W1549="34",W1549="35",W1549="44",W1549="45",W1549="53",W1549="54",W1549="55"),"IMPORTANTE"))))</f>
        <v>LEVE</v>
      </c>
      <c r="Y1549" s="367">
        <v>153</v>
      </c>
      <c r="Z1549" s="367"/>
      <c r="AA1549" s="367"/>
      <c r="AB1549" s="367"/>
      <c r="AC1549" s="367" t="e">
        <f>VLOOKUP(Y1549,CONTROLES!$A$6:$Y$78,2,FALSE)</f>
        <v>#N/A</v>
      </c>
      <c r="AD1549" s="367"/>
      <c r="AE1549" s="367"/>
      <c r="AF1549" s="367"/>
      <c r="AG1549" s="367"/>
      <c r="AH1549" s="367"/>
      <c r="AI1549" s="367"/>
      <c r="AJ1549" s="367"/>
      <c r="AK1549" s="367"/>
      <c r="AL1549" s="367"/>
      <c r="AM1549" s="367"/>
      <c r="AN1549" s="367"/>
      <c r="AO1549" s="368" t="str">
        <f>IFERROR(VLOOKUP(Y1549,CONTROLES!$A$6:$Y$25,24,FALSE),"")</f>
        <v/>
      </c>
      <c r="AP1549" s="368" t="str">
        <f>IFERROR(VLOOKUP(Z1549,CONTROLES!$A$6:$Y$25,24,FALSE),"")</f>
        <v/>
      </c>
      <c r="AQ1549" s="368" t="str">
        <f>IFERROR(VLOOKUP(AA1549,CONTROLES!$A$6:$Y$25,24,FALSE),"")</f>
        <v/>
      </c>
      <c r="AR1549" s="368" t="str">
        <f>IFERROR(VLOOKUP(AB1549,CONTROLES!$A$6:$Y$25,24,FALSE),"")</f>
        <v/>
      </c>
      <c r="AS1549" s="367" t="str">
        <f>IFERROR(VLOOKUP(Y1549,CONTROLES!$A$6:$Y$25,5,FALSE),"")</f>
        <v/>
      </c>
      <c r="AT1549" s="367" t="str">
        <f>IFERROR(VLOOKUP(Z1549,CONTROLES!$A$6:$Y$25,5,FALSE),"")</f>
        <v/>
      </c>
      <c r="AU1549" s="367" t="str">
        <f>IFERROR(VLOOKUP(AA1549,CONTROLES!$A$6:$Y$25,5,FALSE),"")</f>
        <v/>
      </c>
      <c r="AV1549" s="367" t="str">
        <f>IFERROR(VLOOKUP(AB1549,CONTROLES!$A$6:$Y$25,5,FALSE),"")</f>
        <v/>
      </c>
      <c r="AW1549" s="369">
        <f t="shared" si="409"/>
        <v>0</v>
      </c>
      <c r="AX1549" s="369">
        <f t="shared" si="410"/>
        <v>0</v>
      </c>
      <c r="AY1549" s="610"/>
      <c r="AZ1549" s="611"/>
      <c r="BA1549" s="612"/>
      <c r="BB1549" s="613"/>
      <c r="BC1549" s="611"/>
      <c r="BD1549" s="621"/>
      <c r="BE1549" s="608"/>
      <c r="BF1549" s="625"/>
      <c r="BG1549" s="626"/>
      <c r="BH1549" s="626"/>
      <c r="BI1549" s="624"/>
      <c r="BJ1549" s="470"/>
      <c r="BK1549" s="470"/>
      <c r="BL1549" s="49"/>
    </row>
    <row r="1550" spans="1:64" ht="14.25" customHeight="1" x14ac:dyDescent="0.25">
      <c r="A1550" s="558"/>
      <c r="B1550" s="559"/>
      <c r="C1550" s="556"/>
      <c r="D1550" s="557"/>
      <c r="E1550" s="470"/>
      <c r="F1550" s="547"/>
      <c r="G1550" s="547"/>
      <c r="H1550" s="547"/>
      <c r="I1550" s="470"/>
      <c r="J1550" s="364">
        <v>2</v>
      </c>
      <c r="K1550" s="365" t="s">
        <v>1762</v>
      </c>
      <c r="L1550" s="556"/>
      <c r="M1550" s="470"/>
      <c r="N1550" s="560"/>
      <c r="O1550" s="560"/>
      <c r="P1550" s="470"/>
      <c r="Q1550" s="560"/>
      <c r="R1550" s="470"/>
      <c r="S1550" s="366"/>
      <c r="T1550" s="366">
        <f>IFERROR(VLOOKUP($S1550,TABLAS!$A$10:$B$14,2,FALSE),0)</f>
        <v>0</v>
      </c>
      <c r="U1550" s="560"/>
      <c r="V1550" s="615"/>
      <c r="W1550" s="615"/>
      <c r="X1550" s="608"/>
      <c r="Y1550" s="367">
        <v>153</v>
      </c>
      <c r="Z1550" s="367"/>
      <c r="AA1550" s="367"/>
      <c r="AB1550" s="367"/>
      <c r="AC1550" s="367" t="e">
        <f>VLOOKUP(Y1550,CONTROLES!$A$6:$Y$78,2,FALSE)</f>
        <v>#N/A</v>
      </c>
      <c r="AD1550" s="367"/>
      <c r="AE1550" s="367"/>
      <c r="AF1550" s="367"/>
      <c r="AG1550" s="367"/>
      <c r="AH1550" s="367"/>
      <c r="AI1550" s="367"/>
      <c r="AJ1550" s="367"/>
      <c r="AK1550" s="367"/>
      <c r="AL1550" s="367"/>
      <c r="AM1550" s="367"/>
      <c r="AN1550" s="367"/>
      <c r="AO1550" s="368" t="str">
        <f>IFERROR(VLOOKUP(Y1550,CONTROLES!$A$6:$Y$25,24,FALSE),"")</f>
        <v/>
      </c>
      <c r="AP1550" s="368" t="str">
        <f>IFERROR(VLOOKUP(Z1550,CONTROLES!$A$6:$Y$25,24,FALSE),"")</f>
        <v/>
      </c>
      <c r="AQ1550" s="368" t="str">
        <f>IFERROR(VLOOKUP(AA1550,CONTROLES!$A$6:$Y$25,24,FALSE),"")</f>
        <v/>
      </c>
      <c r="AR1550" s="368" t="str">
        <f>IFERROR(VLOOKUP(AB1550,CONTROLES!$A$6:$Y$25,24,FALSE),"")</f>
        <v/>
      </c>
      <c r="AS1550" s="367" t="str">
        <f>IFERROR(VLOOKUP(Y1550,CONTROLES!$A$6:$Y$25,5,FALSE),"")</f>
        <v/>
      </c>
      <c r="AT1550" s="367" t="str">
        <f>IFERROR(VLOOKUP(Z1550,CONTROLES!$A$6:$Y$25,5,FALSE),"")</f>
        <v/>
      </c>
      <c r="AU1550" s="367" t="str">
        <f>IFERROR(VLOOKUP(AA1550,CONTROLES!$A$6:$Y$25,5,FALSE),"")</f>
        <v/>
      </c>
      <c r="AV1550" s="367" t="str">
        <f>IFERROR(VLOOKUP(AB1550,CONTROLES!$A$6:$Y$25,5,FALSE),"")</f>
        <v/>
      </c>
      <c r="AW1550" s="369">
        <f t="shared" si="409"/>
        <v>0</v>
      </c>
      <c r="AX1550" s="369">
        <f t="shared" si="410"/>
        <v>0</v>
      </c>
      <c r="AY1550" s="610"/>
      <c r="AZ1550" s="611"/>
      <c r="BA1550" s="612"/>
      <c r="BB1550" s="613"/>
      <c r="BC1550" s="611"/>
      <c r="BD1550" s="621"/>
      <c r="BE1550" s="608"/>
      <c r="BF1550" s="625"/>
      <c r="BG1550" s="626"/>
      <c r="BH1550" s="626"/>
      <c r="BI1550" s="624"/>
      <c r="BJ1550" s="470"/>
      <c r="BK1550" s="470"/>
      <c r="BL1550" s="49"/>
    </row>
    <row r="1551" spans="1:64" ht="14.25" customHeight="1" x14ac:dyDescent="0.25">
      <c r="A1551" s="558"/>
      <c r="B1551" s="559"/>
      <c r="C1551" s="556"/>
      <c r="D1551" s="557"/>
      <c r="E1551" s="470"/>
      <c r="F1551" s="547"/>
      <c r="G1551" s="547"/>
      <c r="H1551" s="547"/>
      <c r="I1551" s="470"/>
      <c r="J1551" s="364"/>
      <c r="K1551" s="365"/>
      <c r="L1551" s="556"/>
      <c r="M1551" s="470"/>
      <c r="N1551" s="560"/>
      <c r="O1551" s="560"/>
      <c r="P1551" s="470"/>
      <c r="Q1551" s="560"/>
      <c r="R1551" s="470"/>
      <c r="S1551" s="366"/>
      <c r="T1551" s="366">
        <f>IFERROR(VLOOKUP($S1551,TABLAS!$A$10:$B$14,2,FALSE),0)</f>
        <v>0</v>
      </c>
      <c r="U1551" s="560"/>
      <c r="V1551" s="615"/>
      <c r="W1551" s="615"/>
      <c r="X1551" s="608"/>
      <c r="Y1551" s="367"/>
      <c r="Z1551" s="367"/>
      <c r="AA1551" s="367"/>
      <c r="AB1551" s="367"/>
      <c r="AC1551" s="367" t="e">
        <f>VLOOKUP(Y1551,CONTROLES!$A$6:$Y$78,2,FALSE)</f>
        <v>#N/A</v>
      </c>
      <c r="AD1551" s="367"/>
      <c r="AE1551" s="367"/>
      <c r="AF1551" s="367"/>
      <c r="AG1551" s="367"/>
      <c r="AH1551" s="367"/>
      <c r="AI1551" s="367"/>
      <c r="AJ1551" s="367"/>
      <c r="AK1551" s="367"/>
      <c r="AL1551" s="367"/>
      <c r="AM1551" s="367"/>
      <c r="AN1551" s="367"/>
      <c r="AO1551" s="368" t="str">
        <f>IFERROR(VLOOKUP(Y1551,CONTROLES!$A$6:$Y$25,24,FALSE),"")</f>
        <v/>
      </c>
      <c r="AP1551" s="368" t="str">
        <f>IFERROR(VLOOKUP(Z1551,CONTROLES!$A$6:$Y$25,24,FALSE),"")</f>
        <v/>
      </c>
      <c r="AQ1551" s="368" t="str">
        <f>IFERROR(VLOOKUP(AA1551,CONTROLES!$A$6:$Y$25,24,FALSE),"")</f>
        <v/>
      </c>
      <c r="AR1551" s="368" t="str">
        <f>IFERROR(VLOOKUP(AB1551,CONTROLES!$A$6:$Y$25,24,FALSE),"")</f>
        <v/>
      </c>
      <c r="AS1551" s="367" t="str">
        <f>IFERROR(VLOOKUP(Y1551,CONTROLES!$A$6:$Y$25,5,FALSE),"")</f>
        <v/>
      </c>
      <c r="AT1551" s="367" t="str">
        <f>IFERROR(VLOOKUP(Z1551,CONTROLES!$A$6:$Y$25,5,FALSE),"")</f>
        <v/>
      </c>
      <c r="AU1551" s="367" t="str">
        <f>IFERROR(VLOOKUP(AA1551,CONTROLES!$A$6:$Y$25,5,FALSE),"")</f>
        <v/>
      </c>
      <c r="AV1551" s="367" t="str">
        <f>IFERROR(VLOOKUP(AB1551,CONTROLES!$A$6:$Y$25,5,FALSE),"")</f>
        <v/>
      </c>
      <c r="AW1551" s="369">
        <f t="shared" si="409"/>
        <v>0</v>
      </c>
      <c r="AX1551" s="369">
        <f t="shared" si="410"/>
        <v>0</v>
      </c>
      <c r="AY1551" s="610"/>
      <c r="AZ1551" s="611"/>
      <c r="BA1551" s="612"/>
      <c r="BB1551" s="613"/>
      <c r="BC1551" s="611"/>
      <c r="BD1551" s="621"/>
      <c r="BE1551" s="608"/>
      <c r="BF1551" s="625"/>
      <c r="BG1551" s="626"/>
      <c r="BH1551" s="626"/>
      <c r="BI1551" s="624"/>
      <c r="BJ1551" s="470"/>
      <c r="BK1551" s="470"/>
      <c r="BL1551" s="49"/>
    </row>
    <row r="1552" spans="1:64" ht="14.25" customHeight="1" x14ac:dyDescent="0.25">
      <c r="A1552" s="558"/>
      <c r="B1552" s="559"/>
      <c r="C1552" s="556"/>
      <c r="D1552" s="557"/>
      <c r="E1552" s="470"/>
      <c r="F1552" s="547"/>
      <c r="G1552" s="547"/>
      <c r="H1552" s="547"/>
      <c r="I1552" s="470"/>
      <c r="J1552" s="364"/>
      <c r="K1552" s="365"/>
      <c r="L1552" s="556"/>
      <c r="M1552" s="470"/>
      <c r="N1552" s="560"/>
      <c r="O1552" s="560"/>
      <c r="P1552" s="470"/>
      <c r="Q1552" s="560"/>
      <c r="R1552" s="470"/>
      <c r="S1552" s="366"/>
      <c r="T1552" s="366">
        <f>IFERROR(VLOOKUP($S1552,TABLAS!$A$10:$B$14,2,FALSE),0)</f>
        <v>0</v>
      </c>
      <c r="U1552" s="560"/>
      <c r="V1552" s="615"/>
      <c r="W1552" s="615"/>
      <c r="X1552" s="608"/>
      <c r="Y1552" s="367"/>
      <c r="Z1552" s="367"/>
      <c r="AA1552" s="367"/>
      <c r="AB1552" s="367"/>
      <c r="AC1552" s="367" t="e">
        <f>VLOOKUP(Y1552,CONTROLES!$A$6:$Y$78,2,FALSE)</f>
        <v>#N/A</v>
      </c>
      <c r="AD1552" s="367"/>
      <c r="AE1552" s="367"/>
      <c r="AF1552" s="367"/>
      <c r="AG1552" s="367"/>
      <c r="AH1552" s="367"/>
      <c r="AI1552" s="367"/>
      <c r="AJ1552" s="367"/>
      <c r="AK1552" s="367"/>
      <c r="AL1552" s="367"/>
      <c r="AM1552" s="367"/>
      <c r="AN1552" s="367"/>
      <c r="AO1552" s="368" t="str">
        <f>IFERROR(VLOOKUP(Y1552,CONTROLES!$A$6:$Y$25,24,FALSE),"")</f>
        <v/>
      </c>
      <c r="AP1552" s="368" t="str">
        <f>IFERROR(VLOOKUP(Z1552,CONTROLES!$A$6:$Y$25,24,FALSE),"")</f>
        <v/>
      </c>
      <c r="AQ1552" s="368" t="str">
        <f>IFERROR(VLOOKUP(AA1552,CONTROLES!$A$6:$Y$25,24,FALSE),"")</f>
        <v/>
      </c>
      <c r="AR1552" s="368" t="str">
        <f>IFERROR(VLOOKUP(AB1552,CONTROLES!$A$6:$Y$25,24,FALSE),"")</f>
        <v/>
      </c>
      <c r="AS1552" s="367" t="str">
        <f>IFERROR(VLOOKUP(Y1552,CONTROLES!$A$6:$Y$25,5,FALSE),"")</f>
        <v/>
      </c>
      <c r="AT1552" s="367" t="str">
        <f>IFERROR(VLOOKUP(Z1552,CONTROLES!$A$6:$Y$25,5,FALSE),"")</f>
        <v/>
      </c>
      <c r="AU1552" s="367" t="str">
        <f>IFERROR(VLOOKUP(AA1552,CONTROLES!$A$6:$Y$25,5,FALSE),"")</f>
        <v/>
      </c>
      <c r="AV1552" s="367" t="str">
        <f>IFERROR(VLOOKUP(AB1552,CONTROLES!$A$6:$Y$25,5,FALSE),"")</f>
        <v/>
      </c>
      <c r="AW1552" s="369">
        <f t="shared" si="409"/>
        <v>0</v>
      </c>
      <c r="AX1552" s="369">
        <f t="shared" si="410"/>
        <v>0</v>
      </c>
      <c r="AY1552" s="610"/>
      <c r="AZ1552" s="611"/>
      <c r="BA1552" s="612"/>
      <c r="BB1552" s="613"/>
      <c r="BC1552" s="611"/>
      <c r="BD1552" s="621"/>
      <c r="BE1552" s="608"/>
      <c r="BF1552" s="625"/>
      <c r="BG1552" s="626"/>
      <c r="BH1552" s="626"/>
      <c r="BI1552" s="624"/>
      <c r="BJ1552" s="470"/>
      <c r="BK1552" s="470"/>
      <c r="BL1552" s="49"/>
    </row>
    <row r="1553" spans="1:64" ht="14.25" customHeight="1" x14ac:dyDescent="0.25">
      <c r="A1553" s="558"/>
      <c r="B1553" s="559"/>
      <c r="C1553" s="556"/>
      <c r="D1553" s="557"/>
      <c r="E1553" s="470"/>
      <c r="F1553" s="547"/>
      <c r="G1553" s="547"/>
      <c r="H1553" s="547"/>
      <c r="I1553" s="470"/>
      <c r="J1553" s="364"/>
      <c r="K1553" s="365"/>
      <c r="L1553" s="556"/>
      <c r="M1553" s="470"/>
      <c r="N1553" s="560"/>
      <c r="O1553" s="560"/>
      <c r="P1553" s="470"/>
      <c r="Q1553" s="560"/>
      <c r="R1553" s="470"/>
      <c r="S1553" s="366"/>
      <c r="T1553" s="366">
        <f>IFERROR(VLOOKUP($S1553,TABLAS!$A$10:$B$14,2,FALSE),0)</f>
        <v>0</v>
      </c>
      <c r="U1553" s="560"/>
      <c r="V1553" s="615"/>
      <c r="W1553" s="615"/>
      <c r="X1553" s="608"/>
      <c r="Y1553" s="367"/>
      <c r="Z1553" s="367"/>
      <c r="AA1553" s="367"/>
      <c r="AB1553" s="367"/>
      <c r="AC1553" s="367" t="e">
        <f>VLOOKUP(Y1553,CONTROLES!$A$6:$Y$78,2,FALSE)</f>
        <v>#N/A</v>
      </c>
      <c r="AD1553" s="367"/>
      <c r="AE1553" s="367"/>
      <c r="AF1553" s="367"/>
      <c r="AG1553" s="367"/>
      <c r="AH1553" s="367"/>
      <c r="AI1553" s="367"/>
      <c r="AJ1553" s="367"/>
      <c r="AK1553" s="367"/>
      <c r="AL1553" s="367"/>
      <c r="AM1553" s="367"/>
      <c r="AN1553" s="367"/>
      <c r="AO1553" s="368" t="str">
        <f>IFERROR(VLOOKUP(Y1553,CONTROLES!$A$6:$Y$25,24,FALSE),"")</f>
        <v/>
      </c>
      <c r="AP1553" s="368" t="str">
        <f>IFERROR(VLOOKUP(Z1553,CONTROLES!$A$6:$Y$25,24,FALSE),"")</f>
        <v/>
      </c>
      <c r="AQ1553" s="368" t="str">
        <f>IFERROR(VLOOKUP(AA1553,CONTROLES!$A$6:$Y$25,24,FALSE),"")</f>
        <v/>
      </c>
      <c r="AR1553" s="368" t="str">
        <f>IFERROR(VLOOKUP(AB1553,CONTROLES!$A$6:$Y$25,24,FALSE),"")</f>
        <v/>
      </c>
      <c r="AS1553" s="367" t="str">
        <f>IFERROR(VLOOKUP(Y1553,CONTROLES!$A$6:$Y$25,5,FALSE),"")</f>
        <v/>
      </c>
      <c r="AT1553" s="367" t="str">
        <f>IFERROR(VLOOKUP(Z1553,CONTROLES!$A$6:$Y$25,5,FALSE),"")</f>
        <v/>
      </c>
      <c r="AU1553" s="367" t="str">
        <f>IFERROR(VLOOKUP(AA1553,CONTROLES!$A$6:$Y$25,5,FALSE),"")</f>
        <v/>
      </c>
      <c r="AV1553" s="367" t="str">
        <f>IFERROR(VLOOKUP(AB1553,CONTROLES!$A$6:$Y$25,5,FALSE),"")</f>
        <v/>
      </c>
      <c r="AW1553" s="369">
        <f t="shared" si="409"/>
        <v>0</v>
      </c>
      <c r="AX1553" s="369">
        <f t="shared" si="410"/>
        <v>0</v>
      </c>
      <c r="AY1553" s="610"/>
      <c r="AZ1553" s="611"/>
      <c r="BA1553" s="612"/>
      <c r="BB1553" s="613"/>
      <c r="BC1553" s="611"/>
      <c r="BD1553" s="621"/>
      <c r="BE1553" s="608"/>
      <c r="BF1553" s="625"/>
      <c r="BG1553" s="626"/>
      <c r="BH1553" s="626"/>
      <c r="BI1553" s="624"/>
      <c r="BJ1553" s="470"/>
      <c r="BK1553" s="470"/>
      <c r="BL1553" s="49"/>
    </row>
    <row r="1554" spans="1:64" ht="14.25" customHeight="1" x14ac:dyDescent="0.25">
      <c r="A1554" s="558"/>
      <c r="B1554" s="559"/>
      <c r="C1554" s="556"/>
      <c r="D1554" s="557"/>
      <c r="E1554" s="470"/>
      <c r="F1554" s="547"/>
      <c r="G1554" s="547"/>
      <c r="H1554" s="547"/>
      <c r="I1554" s="470"/>
      <c r="J1554" s="364"/>
      <c r="K1554" s="365"/>
      <c r="L1554" s="556"/>
      <c r="M1554" s="470"/>
      <c r="N1554" s="560"/>
      <c r="O1554" s="560"/>
      <c r="P1554" s="470"/>
      <c r="Q1554" s="560"/>
      <c r="R1554" s="470"/>
      <c r="S1554" s="366"/>
      <c r="T1554" s="366">
        <f>IFERROR(VLOOKUP($S1554,TABLAS!$A$10:$B$14,2,FALSE),0)</f>
        <v>0</v>
      </c>
      <c r="U1554" s="560"/>
      <c r="V1554" s="615"/>
      <c r="W1554" s="615"/>
      <c r="X1554" s="608"/>
      <c r="Y1554" s="367"/>
      <c r="Z1554" s="367"/>
      <c r="AA1554" s="367"/>
      <c r="AB1554" s="367"/>
      <c r="AC1554" s="367" t="e">
        <f>VLOOKUP(Y1554,CONTROLES!$A$6:$Y$78,2,FALSE)</f>
        <v>#N/A</v>
      </c>
      <c r="AD1554" s="367"/>
      <c r="AE1554" s="367"/>
      <c r="AF1554" s="367"/>
      <c r="AG1554" s="367"/>
      <c r="AH1554" s="367"/>
      <c r="AI1554" s="367"/>
      <c r="AJ1554" s="367"/>
      <c r="AK1554" s="367"/>
      <c r="AL1554" s="367"/>
      <c r="AM1554" s="367"/>
      <c r="AN1554" s="367"/>
      <c r="AO1554" s="368" t="str">
        <f>IFERROR(VLOOKUP(Y1554,CONTROLES!$A$6:$Y$25,24,FALSE),"")</f>
        <v/>
      </c>
      <c r="AP1554" s="368" t="str">
        <f>IFERROR(VLOOKUP(Z1554,CONTROLES!$A$6:$Y$25,24,FALSE),"")</f>
        <v/>
      </c>
      <c r="AQ1554" s="368" t="str">
        <f>IFERROR(VLOOKUP(AA1554,CONTROLES!$A$6:$Y$25,24,FALSE),"")</f>
        <v/>
      </c>
      <c r="AR1554" s="368" t="str">
        <f>IFERROR(VLOOKUP(AB1554,CONTROLES!$A$6:$Y$25,24,FALSE),"")</f>
        <v/>
      </c>
      <c r="AS1554" s="367" t="str">
        <f>IFERROR(VLOOKUP(Y1554,CONTROLES!$A$6:$Y$25,5,FALSE),"")</f>
        <v/>
      </c>
      <c r="AT1554" s="367" t="str">
        <f>IFERROR(VLOOKUP(Z1554,CONTROLES!$A$6:$Y$25,5,FALSE),"")</f>
        <v/>
      </c>
      <c r="AU1554" s="367" t="str">
        <f>IFERROR(VLOOKUP(AA1554,CONTROLES!$A$6:$Y$25,5,FALSE),"")</f>
        <v/>
      </c>
      <c r="AV1554" s="367" t="str">
        <f>IFERROR(VLOOKUP(AB1554,CONTROLES!$A$6:$Y$25,5,FALSE),"")</f>
        <v/>
      </c>
      <c r="AW1554" s="369">
        <f t="shared" si="409"/>
        <v>0</v>
      </c>
      <c r="AX1554" s="369">
        <f t="shared" si="410"/>
        <v>0</v>
      </c>
      <c r="AY1554" s="610"/>
      <c r="AZ1554" s="611"/>
      <c r="BA1554" s="612"/>
      <c r="BB1554" s="613"/>
      <c r="BC1554" s="611"/>
      <c r="BD1554" s="621"/>
      <c r="BE1554" s="608"/>
      <c r="BF1554" s="625"/>
      <c r="BG1554" s="626"/>
      <c r="BH1554" s="626"/>
      <c r="BI1554" s="624"/>
      <c r="BJ1554" s="470"/>
      <c r="BK1554" s="470"/>
      <c r="BL1554" s="49"/>
    </row>
    <row r="1555" spans="1:64" ht="9" customHeight="1" x14ac:dyDescent="0.25">
      <c r="A1555" s="558"/>
      <c r="B1555" s="559"/>
      <c r="C1555" s="556"/>
      <c r="D1555" s="557"/>
      <c r="E1555" s="470"/>
      <c r="F1555" s="547"/>
      <c r="G1555" s="547"/>
      <c r="H1555" s="547"/>
      <c r="I1555" s="470"/>
      <c r="J1555" s="364"/>
      <c r="K1555" s="365"/>
      <c r="L1555" s="556"/>
      <c r="M1555" s="470"/>
      <c r="N1555" s="560"/>
      <c r="O1555" s="560"/>
      <c r="P1555" s="470"/>
      <c r="Q1555" s="560"/>
      <c r="R1555" s="470"/>
      <c r="S1555" s="366"/>
      <c r="T1555" s="366">
        <f>IFERROR(VLOOKUP($S1555,TABLAS!$A$10:$B$14,2,FALSE),0)</f>
        <v>0</v>
      </c>
      <c r="U1555" s="560"/>
      <c r="V1555" s="615"/>
      <c r="W1555" s="615"/>
      <c r="X1555" s="608"/>
      <c r="Y1555" s="367"/>
      <c r="Z1555" s="367"/>
      <c r="AA1555" s="367"/>
      <c r="AB1555" s="367"/>
      <c r="AC1555" s="367" t="e">
        <f>VLOOKUP(Y1555,CONTROLES!$A$6:$Y$78,2,FALSE)</f>
        <v>#N/A</v>
      </c>
      <c r="AD1555" s="367"/>
      <c r="AE1555" s="367"/>
      <c r="AF1555" s="367"/>
      <c r="AG1555" s="367"/>
      <c r="AH1555" s="367"/>
      <c r="AI1555" s="367"/>
      <c r="AJ1555" s="367"/>
      <c r="AK1555" s="367"/>
      <c r="AL1555" s="367"/>
      <c r="AM1555" s="367"/>
      <c r="AN1555" s="367"/>
      <c r="AO1555" s="368" t="str">
        <f>IFERROR(VLOOKUP(Y1555,CONTROLES!$A$6:$Y$25,24,FALSE),"")</f>
        <v/>
      </c>
      <c r="AP1555" s="368" t="str">
        <f>IFERROR(VLOOKUP(Z1555,CONTROLES!$A$6:$Y$25,24,FALSE),"")</f>
        <v/>
      </c>
      <c r="AQ1555" s="368" t="str">
        <f>IFERROR(VLOOKUP(AA1555,CONTROLES!$A$6:$Y$25,24,FALSE),"")</f>
        <v/>
      </c>
      <c r="AR1555" s="368" t="str">
        <f>IFERROR(VLOOKUP(AB1555,CONTROLES!$A$6:$Y$25,24,FALSE),"")</f>
        <v/>
      </c>
      <c r="AS1555" s="367" t="str">
        <f>IFERROR(VLOOKUP(Y1555,CONTROLES!$A$6:$Y$25,5,FALSE),"")</f>
        <v/>
      </c>
      <c r="AT1555" s="367" t="str">
        <f>IFERROR(VLOOKUP(Z1555,CONTROLES!$A$6:$Y$25,5,FALSE),"")</f>
        <v/>
      </c>
      <c r="AU1555" s="367" t="str">
        <f>IFERROR(VLOOKUP(AA1555,CONTROLES!$A$6:$Y$25,5,FALSE),"")</f>
        <v/>
      </c>
      <c r="AV1555" s="367" t="str">
        <f>IFERROR(VLOOKUP(AB1555,CONTROLES!$A$6:$Y$25,5,FALSE),"")</f>
        <v/>
      </c>
      <c r="AW1555" s="369">
        <f t="shared" si="409"/>
        <v>0</v>
      </c>
      <c r="AX1555" s="369">
        <f t="shared" si="410"/>
        <v>0</v>
      </c>
      <c r="AY1555" s="610"/>
      <c r="AZ1555" s="611"/>
      <c r="BA1555" s="612"/>
      <c r="BB1555" s="613"/>
      <c r="BC1555" s="611"/>
      <c r="BD1555" s="621"/>
      <c r="BE1555" s="608"/>
      <c r="BF1555" s="625"/>
      <c r="BG1555" s="626"/>
      <c r="BH1555" s="626"/>
      <c r="BI1555" s="624"/>
      <c r="BJ1555" s="470"/>
      <c r="BK1555" s="470"/>
      <c r="BL1555" s="49"/>
    </row>
    <row r="1556" spans="1:64" ht="28.5" customHeight="1" x14ac:dyDescent="0.25">
      <c r="A1556" s="558">
        <f>A1549+1</f>
        <v>221</v>
      </c>
      <c r="B1556" s="559" t="s">
        <v>1763</v>
      </c>
      <c r="C1556" s="556" t="s">
        <v>1309</v>
      </c>
      <c r="D1556" s="557" t="s">
        <v>1764</v>
      </c>
      <c r="E1556" s="470" t="s">
        <v>1765</v>
      </c>
      <c r="F1556" s="547" t="s">
        <v>132</v>
      </c>
      <c r="G1556" s="547" t="s">
        <v>196</v>
      </c>
      <c r="H1556" s="547" t="s">
        <v>134</v>
      </c>
      <c r="I1556" s="470" t="s">
        <v>1766</v>
      </c>
      <c r="J1556" s="364">
        <v>1</v>
      </c>
      <c r="K1556" s="365" t="s">
        <v>1767</v>
      </c>
      <c r="L1556" s="556" t="s">
        <v>1768</v>
      </c>
      <c r="M1556" s="470" t="s">
        <v>199</v>
      </c>
      <c r="N1556" s="594" t="s">
        <v>200</v>
      </c>
      <c r="O1556" s="560" t="s">
        <v>268</v>
      </c>
      <c r="P1556" s="470" t="s">
        <v>1761</v>
      </c>
      <c r="Q1556" s="560" t="s">
        <v>1620</v>
      </c>
      <c r="R1556" s="470" t="s">
        <v>210</v>
      </c>
      <c r="S1556" s="366" t="s">
        <v>146</v>
      </c>
      <c r="T1556" s="366">
        <f>IFERROR(VLOOKUP($S1556,TABLAS!$A$10:$B$14,2,FALSE),0)</f>
        <v>3</v>
      </c>
      <c r="U1556" s="560" t="s">
        <v>211</v>
      </c>
      <c r="V1556" s="615">
        <f>IFERROR(VLOOKUP(U1556,TABLAS!$A$2:$B$6,2,FALSE),0)</f>
        <v>2</v>
      </c>
      <c r="W1556" s="615" t="str">
        <f t="shared" ref="W1556" si="417">MAX(T1556:T1562)&amp;V1556</f>
        <v>42</v>
      </c>
      <c r="X1556" s="608" t="str">
        <f t="shared" ref="X1556" si="418">IF(OR(W1556="11",W1556="12",W1556="21",W1556="22",W1556="31"),"BAJO",IF(OR(W1556="13",W1556="23",W1556="32",W1556="41"),"LEVE",IF(OR(W1556="14",W1556="15",W1556="24",W1556="33",W1556="43",W1556="42",W1556="52",W1556="51"),"MODERADO",IF(OR(W1556="25",W1556="34",W1556="35",W1556="44",W1556="45",W1556="53",W1556="54",W1556="55"),"IMPORTANTE"))))</f>
        <v>MODERADO</v>
      </c>
      <c r="Y1556" s="367">
        <v>153</v>
      </c>
      <c r="Z1556" s="367"/>
      <c r="AA1556" s="367"/>
      <c r="AB1556" s="367"/>
      <c r="AC1556" s="367" t="e">
        <f>VLOOKUP(Y1556,CONTROLES!$A$6:$Y$78,2,FALSE)</f>
        <v>#N/A</v>
      </c>
      <c r="AD1556" s="367"/>
      <c r="AE1556" s="367"/>
      <c r="AF1556" s="367"/>
      <c r="AG1556" s="367"/>
      <c r="AH1556" s="367"/>
      <c r="AI1556" s="367"/>
      <c r="AJ1556" s="367"/>
      <c r="AK1556" s="367"/>
      <c r="AL1556" s="367"/>
      <c r="AM1556" s="367"/>
      <c r="AN1556" s="367"/>
      <c r="AO1556" s="368" t="str">
        <f>IFERROR(VLOOKUP(Y1556,CONTROLES!$A$6:$Y$25,24,FALSE),"")</f>
        <v/>
      </c>
      <c r="AP1556" s="368" t="str">
        <f>IFERROR(VLOOKUP(Z1556,CONTROLES!$A$6:$Y$25,24,FALSE),"")</f>
        <v/>
      </c>
      <c r="AQ1556" s="368" t="str">
        <f>IFERROR(VLOOKUP(AA1556,CONTROLES!$A$6:$Y$25,24,FALSE),"")</f>
        <v/>
      </c>
      <c r="AR1556" s="368" t="str">
        <f>IFERROR(VLOOKUP(AB1556,CONTROLES!$A$6:$Y$25,24,FALSE),"")</f>
        <v/>
      </c>
      <c r="AS1556" s="367" t="str">
        <f>IFERROR(VLOOKUP(Y1556,CONTROLES!$A$6:$Y$25,5,FALSE),"")</f>
        <v/>
      </c>
      <c r="AT1556" s="367" t="str">
        <f>IFERROR(VLOOKUP(Z1556,CONTROLES!$A$6:$Y$25,5,FALSE),"")</f>
        <v/>
      </c>
      <c r="AU1556" s="367" t="str">
        <f>IFERROR(VLOOKUP(AA1556,CONTROLES!$A$6:$Y$25,5,FALSE),"")</f>
        <v/>
      </c>
      <c r="AV1556" s="367" t="str">
        <f>IFERROR(VLOOKUP(AB1556,CONTROLES!$A$6:$Y$25,5,FALSE),"")</f>
        <v/>
      </c>
      <c r="AW1556" s="369">
        <f t="shared" si="409"/>
        <v>0</v>
      </c>
      <c r="AX1556" s="369">
        <f t="shared" si="410"/>
        <v>0</v>
      </c>
      <c r="AY1556" s="610"/>
      <c r="AZ1556" s="611"/>
      <c r="BA1556" s="612"/>
      <c r="BB1556" s="613"/>
      <c r="BC1556" s="611"/>
      <c r="BD1556" s="621"/>
      <c r="BE1556" s="608"/>
      <c r="BF1556" s="625"/>
      <c r="BG1556" s="626"/>
      <c r="BH1556" s="626"/>
      <c r="BI1556" s="624"/>
      <c r="BJ1556" s="470"/>
      <c r="BK1556" s="470"/>
      <c r="BL1556" s="49"/>
    </row>
    <row r="1557" spans="1:64" ht="14.25" customHeight="1" x14ac:dyDescent="0.25">
      <c r="A1557" s="558"/>
      <c r="B1557" s="559"/>
      <c r="C1557" s="556"/>
      <c r="D1557" s="557"/>
      <c r="E1557" s="470"/>
      <c r="F1557" s="547"/>
      <c r="G1557" s="547"/>
      <c r="H1557" s="547"/>
      <c r="I1557" s="470"/>
      <c r="J1557" s="364">
        <v>2</v>
      </c>
      <c r="K1557" s="365" t="s">
        <v>1769</v>
      </c>
      <c r="L1557" s="556"/>
      <c r="M1557" s="470"/>
      <c r="N1557" s="594"/>
      <c r="O1557" s="560"/>
      <c r="P1557" s="470"/>
      <c r="Q1557" s="560"/>
      <c r="R1557" s="470"/>
      <c r="S1557" s="366" t="s">
        <v>169</v>
      </c>
      <c r="T1557" s="366">
        <f>IFERROR(VLOOKUP($S1557,TABLAS!$A$10:$B$14,2,FALSE),0)</f>
        <v>4</v>
      </c>
      <c r="U1557" s="560"/>
      <c r="V1557" s="615"/>
      <c r="W1557" s="615"/>
      <c r="X1557" s="608"/>
      <c r="Y1557" s="367">
        <v>107</v>
      </c>
      <c r="Z1557" s="367"/>
      <c r="AA1557" s="367"/>
      <c r="AB1557" s="367"/>
      <c r="AC1557" s="367" t="e">
        <f>VLOOKUP(Y1557,CONTROLES!$A$6:$Y$78,2,FALSE)</f>
        <v>#N/A</v>
      </c>
      <c r="AD1557" s="367"/>
      <c r="AE1557" s="367"/>
      <c r="AF1557" s="367"/>
      <c r="AG1557" s="367"/>
      <c r="AH1557" s="367"/>
      <c r="AI1557" s="367"/>
      <c r="AJ1557" s="367"/>
      <c r="AK1557" s="367"/>
      <c r="AL1557" s="367"/>
      <c r="AM1557" s="367"/>
      <c r="AN1557" s="367"/>
      <c r="AO1557" s="368" t="str">
        <f>IFERROR(VLOOKUP(Y1557,CONTROLES!$A$6:$Y$25,24,FALSE),"")</f>
        <v/>
      </c>
      <c r="AP1557" s="368" t="str">
        <f>IFERROR(VLOOKUP(Z1557,CONTROLES!$A$6:$Y$25,24,FALSE),"")</f>
        <v/>
      </c>
      <c r="AQ1557" s="368" t="str">
        <f>IFERROR(VLOOKUP(AA1557,CONTROLES!$A$6:$Y$25,24,FALSE),"")</f>
        <v/>
      </c>
      <c r="AR1557" s="368" t="str">
        <f>IFERROR(VLOOKUP(AB1557,CONTROLES!$A$6:$Y$25,24,FALSE),"")</f>
        <v/>
      </c>
      <c r="AS1557" s="367" t="str">
        <f>IFERROR(VLOOKUP(Y1557,CONTROLES!$A$6:$Y$25,5,FALSE),"")</f>
        <v/>
      </c>
      <c r="AT1557" s="367" t="str">
        <f>IFERROR(VLOOKUP(Z1557,CONTROLES!$A$6:$Y$25,5,FALSE),"")</f>
        <v/>
      </c>
      <c r="AU1557" s="367" t="str">
        <f>IFERROR(VLOOKUP(AA1557,CONTROLES!$A$6:$Y$25,5,FALSE),"")</f>
        <v/>
      </c>
      <c r="AV1557" s="367" t="str">
        <f>IFERROR(VLOOKUP(AB1557,CONTROLES!$A$6:$Y$25,5,FALSE),"")</f>
        <v/>
      </c>
      <c r="AW1557" s="369">
        <f t="shared" si="409"/>
        <v>0</v>
      </c>
      <c r="AX1557" s="369">
        <f t="shared" si="410"/>
        <v>0</v>
      </c>
      <c r="AY1557" s="610"/>
      <c r="AZ1557" s="611"/>
      <c r="BA1557" s="612"/>
      <c r="BB1557" s="613"/>
      <c r="BC1557" s="611"/>
      <c r="BD1557" s="621"/>
      <c r="BE1557" s="608"/>
      <c r="BF1557" s="625"/>
      <c r="BG1557" s="626"/>
      <c r="BH1557" s="626"/>
      <c r="BI1557" s="624"/>
      <c r="BJ1557" s="470"/>
      <c r="BK1557" s="470"/>
      <c r="BL1557" s="49"/>
    </row>
    <row r="1558" spans="1:64" ht="14.25" customHeight="1" x14ac:dyDescent="0.25">
      <c r="A1558" s="558"/>
      <c r="B1558" s="559"/>
      <c r="C1558" s="556"/>
      <c r="D1558" s="557"/>
      <c r="E1558" s="470"/>
      <c r="F1558" s="547"/>
      <c r="G1558" s="547"/>
      <c r="H1558" s="547"/>
      <c r="I1558" s="470"/>
      <c r="J1558" s="364"/>
      <c r="K1558" s="365"/>
      <c r="L1558" s="556"/>
      <c r="M1558" s="470"/>
      <c r="N1558" s="594"/>
      <c r="O1558" s="560"/>
      <c r="P1558" s="470"/>
      <c r="Q1558" s="560"/>
      <c r="R1558" s="470"/>
      <c r="S1558" s="366"/>
      <c r="T1558" s="366">
        <f>IFERROR(VLOOKUP($S1558,TABLAS!$A$10:$B$14,2,FALSE),0)</f>
        <v>0</v>
      </c>
      <c r="U1558" s="560"/>
      <c r="V1558" s="615"/>
      <c r="W1558" s="615"/>
      <c r="X1558" s="608"/>
      <c r="Y1558" s="367"/>
      <c r="Z1558" s="367"/>
      <c r="AA1558" s="367"/>
      <c r="AB1558" s="367"/>
      <c r="AC1558" s="367" t="e">
        <f>VLOOKUP(Y1558,CONTROLES!$A$6:$Y$78,2,FALSE)</f>
        <v>#N/A</v>
      </c>
      <c r="AD1558" s="367"/>
      <c r="AE1558" s="367"/>
      <c r="AF1558" s="367"/>
      <c r="AG1558" s="367"/>
      <c r="AH1558" s="367"/>
      <c r="AI1558" s="367"/>
      <c r="AJ1558" s="367"/>
      <c r="AK1558" s="367"/>
      <c r="AL1558" s="367"/>
      <c r="AM1558" s="367"/>
      <c r="AN1558" s="367"/>
      <c r="AO1558" s="368" t="str">
        <f>IFERROR(VLOOKUP(Y1558,CONTROLES!$A$6:$Y$25,24,FALSE),"")</f>
        <v/>
      </c>
      <c r="AP1558" s="368" t="str">
        <f>IFERROR(VLOOKUP(Z1558,CONTROLES!$A$6:$Y$25,24,FALSE),"")</f>
        <v/>
      </c>
      <c r="AQ1558" s="368" t="str">
        <f>IFERROR(VLOOKUP(AA1558,CONTROLES!$A$6:$Y$25,24,FALSE),"")</f>
        <v/>
      </c>
      <c r="AR1558" s="368" t="str">
        <f>IFERROR(VLOOKUP(AB1558,CONTROLES!$A$6:$Y$25,24,FALSE),"")</f>
        <v/>
      </c>
      <c r="AS1558" s="367" t="str">
        <f>IFERROR(VLOOKUP(Y1558,CONTROLES!$A$6:$Y$25,5,FALSE),"")</f>
        <v/>
      </c>
      <c r="AT1558" s="367" t="str">
        <f>IFERROR(VLOOKUP(Z1558,CONTROLES!$A$6:$Y$25,5,FALSE),"")</f>
        <v/>
      </c>
      <c r="AU1558" s="367" t="str">
        <f>IFERROR(VLOOKUP(AA1558,CONTROLES!$A$6:$Y$25,5,FALSE),"")</f>
        <v/>
      </c>
      <c r="AV1558" s="367" t="str">
        <f>IFERROR(VLOOKUP(AB1558,CONTROLES!$A$6:$Y$25,5,FALSE),"")</f>
        <v/>
      </c>
      <c r="AW1558" s="369">
        <f t="shared" si="409"/>
        <v>0</v>
      </c>
      <c r="AX1558" s="369">
        <f t="shared" si="410"/>
        <v>0</v>
      </c>
      <c r="AY1558" s="610"/>
      <c r="AZ1558" s="611"/>
      <c r="BA1558" s="612"/>
      <c r="BB1558" s="613"/>
      <c r="BC1558" s="611"/>
      <c r="BD1558" s="621"/>
      <c r="BE1558" s="608"/>
      <c r="BF1558" s="625"/>
      <c r="BG1558" s="626"/>
      <c r="BH1558" s="626"/>
      <c r="BI1558" s="624"/>
      <c r="BJ1558" s="470"/>
      <c r="BK1558" s="470"/>
      <c r="BL1558" s="49"/>
    </row>
    <row r="1559" spans="1:64" ht="14.25" customHeight="1" x14ac:dyDescent="0.25">
      <c r="A1559" s="558"/>
      <c r="B1559" s="559"/>
      <c r="C1559" s="556"/>
      <c r="D1559" s="557"/>
      <c r="E1559" s="470"/>
      <c r="F1559" s="547"/>
      <c r="G1559" s="547"/>
      <c r="H1559" s="547"/>
      <c r="I1559" s="470"/>
      <c r="J1559" s="364"/>
      <c r="K1559" s="365"/>
      <c r="L1559" s="556"/>
      <c r="M1559" s="470"/>
      <c r="N1559" s="594"/>
      <c r="O1559" s="560"/>
      <c r="P1559" s="470"/>
      <c r="Q1559" s="560"/>
      <c r="R1559" s="470"/>
      <c r="S1559" s="366"/>
      <c r="T1559" s="366">
        <f>IFERROR(VLOOKUP($S1559,TABLAS!$A$10:$B$14,2,FALSE),0)</f>
        <v>0</v>
      </c>
      <c r="U1559" s="560"/>
      <c r="V1559" s="615"/>
      <c r="W1559" s="615"/>
      <c r="X1559" s="608"/>
      <c r="Y1559" s="367"/>
      <c r="Z1559" s="367"/>
      <c r="AA1559" s="367"/>
      <c r="AB1559" s="367"/>
      <c r="AC1559" s="367" t="e">
        <f>VLOOKUP(Y1559,CONTROLES!$A$6:$Y$78,2,FALSE)</f>
        <v>#N/A</v>
      </c>
      <c r="AD1559" s="367"/>
      <c r="AE1559" s="367"/>
      <c r="AF1559" s="367"/>
      <c r="AG1559" s="367"/>
      <c r="AH1559" s="367"/>
      <c r="AI1559" s="367"/>
      <c r="AJ1559" s="367"/>
      <c r="AK1559" s="367"/>
      <c r="AL1559" s="367"/>
      <c r="AM1559" s="367"/>
      <c r="AN1559" s="367"/>
      <c r="AO1559" s="368" t="str">
        <f>IFERROR(VLOOKUP(Y1559,CONTROLES!$A$6:$Y$25,24,FALSE),"")</f>
        <v/>
      </c>
      <c r="AP1559" s="368" t="str">
        <f>IFERROR(VLOOKUP(Z1559,CONTROLES!$A$6:$Y$25,24,FALSE),"")</f>
        <v/>
      </c>
      <c r="AQ1559" s="368" t="str">
        <f>IFERROR(VLOOKUP(AA1559,CONTROLES!$A$6:$Y$25,24,FALSE),"")</f>
        <v/>
      </c>
      <c r="AR1559" s="368" t="str">
        <f>IFERROR(VLOOKUP(AB1559,CONTROLES!$A$6:$Y$25,24,FALSE),"")</f>
        <v/>
      </c>
      <c r="AS1559" s="367" t="str">
        <f>IFERROR(VLOOKUP(Y1559,CONTROLES!$A$6:$Y$25,5,FALSE),"")</f>
        <v/>
      </c>
      <c r="AT1559" s="367" t="str">
        <f>IFERROR(VLOOKUP(Z1559,CONTROLES!$A$6:$Y$25,5,FALSE),"")</f>
        <v/>
      </c>
      <c r="AU1559" s="367" t="str">
        <f>IFERROR(VLOOKUP(AA1559,CONTROLES!$A$6:$Y$25,5,FALSE),"")</f>
        <v/>
      </c>
      <c r="AV1559" s="367" t="str">
        <f>IFERROR(VLOOKUP(AB1559,CONTROLES!$A$6:$Y$25,5,FALSE),"")</f>
        <v/>
      </c>
      <c r="AW1559" s="369">
        <f t="shared" si="409"/>
        <v>0</v>
      </c>
      <c r="AX1559" s="369">
        <f t="shared" si="410"/>
        <v>0</v>
      </c>
      <c r="AY1559" s="610"/>
      <c r="AZ1559" s="611"/>
      <c r="BA1559" s="612"/>
      <c r="BB1559" s="613"/>
      <c r="BC1559" s="611"/>
      <c r="BD1559" s="621"/>
      <c r="BE1559" s="608"/>
      <c r="BF1559" s="625"/>
      <c r="BG1559" s="626"/>
      <c r="BH1559" s="626"/>
      <c r="BI1559" s="624"/>
      <c r="BJ1559" s="470"/>
      <c r="BK1559" s="470"/>
      <c r="BL1559" s="49"/>
    </row>
    <row r="1560" spans="1:64" ht="14.25" customHeight="1" x14ac:dyDescent="0.25">
      <c r="A1560" s="558"/>
      <c r="B1560" s="559"/>
      <c r="C1560" s="556"/>
      <c r="D1560" s="557"/>
      <c r="E1560" s="470"/>
      <c r="F1560" s="547"/>
      <c r="G1560" s="547"/>
      <c r="H1560" s="547"/>
      <c r="I1560" s="470"/>
      <c r="J1560" s="364"/>
      <c r="K1560" s="365"/>
      <c r="L1560" s="556"/>
      <c r="M1560" s="470"/>
      <c r="N1560" s="594"/>
      <c r="O1560" s="560"/>
      <c r="P1560" s="470"/>
      <c r="Q1560" s="560"/>
      <c r="R1560" s="470"/>
      <c r="S1560" s="366"/>
      <c r="T1560" s="366">
        <f>IFERROR(VLOOKUP($S1560,TABLAS!$A$10:$B$14,2,FALSE),0)</f>
        <v>0</v>
      </c>
      <c r="U1560" s="560"/>
      <c r="V1560" s="615"/>
      <c r="W1560" s="615"/>
      <c r="X1560" s="608"/>
      <c r="Y1560" s="367"/>
      <c r="Z1560" s="367"/>
      <c r="AA1560" s="367"/>
      <c r="AB1560" s="367"/>
      <c r="AC1560" s="367" t="e">
        <f>VLOOKUP(Y1560,CONTROLES!$A$6:$Y$78,2,FALSE)</f>
        <v>#N/A</v>
      </c>
      <c r="AD1560" s="367"/>
      <c r="AE1560" s="367"/>
      <c r="AF1560" s="367"/>
      <c r="AG1560" s="367"/>
      <c r="AH1560" s="367"/>
      <c r="AI1560" s="367"/>
      <c r="AJ1560" s="367"/>
      <c r="AK1560" s="367"/>
      <c r="AL1560" s="367"/>
      <c r="AM1560" s="367"/>
      <c r="AN1560" s="367"/>
      <c r="AO1560" s="368" t="str">
        <f>IFERROR(VLOOKUP(Y1560,CONTROLES!$A$6:$Y$25,24,FALSE),"")</f>
        <v/>
      </c>
      <c r="AP1560" s="368" t="str">
        <f>IFERROR(VLOOKUP(Z1560,CONTROLES!$A$6:$Y$25,24,FALSE),"")</f>
        <v/>
      </c>
      <c r="AQ1560" s="368" t="str">
        <f>IFERROR(VLOOKUP(AA1560,CONTROLES!$A$6:$Y$25,24,FALSE),"")</f>
        <v/>
      </c>
      <c r="AR1560" s="368" t="str">
        <f>IFERROR(VLOOKUP(AB1560,CONTROLES!$A$6:$Y$25,24,FALSE),"")</f>
        <v/>
      </c>
      <c r="AS1560" s="367" t="str">
        <f>IFERROR(VLOOKUP(Y1560,CONTROLES!$A$6:$Y$25,5,FALSE),"")</f>
        <v/>
      </c>
      <c r="AT1560" s="367" t="str">
        <f>IFERROR(VLOOKUP(Z1560,CONTROLES!$A$6:$Y$25,5,FALSE),"")</f>
        <v/>
      </c>
      <c r="AU1560" s="367" t="str">
        <f>IFERROR(VLOOKUP(AA1560,CONTROLES!$A$6:$Y$25,5,FALSE),"")</f>
        <v/>
      </c>
      <c r="AV1560" s="367" t="str">
        <f>IFERROR(VLOOKUP(AB1560,CONTROLES!$A$6:$Y$25,5,FALSE),"")</f>
        <v/>
      </c>
      <c r="AW1560" s="369">
        <f t="shared" si="409"/>
        <v>0</v>
      </c>
      <c r="AX1560" s="369">
        <f t="shared" si="410"/>
        <v>0</v>
      </c>
      <c r="AY1560" s="610"/>
      <c r="AZ1560" s="611"/>
      <c r="BA1560" s="612"/>
      <c r="BB1560" s="613"/>
      <c r="BC1560" s="611"/>
      <c r="BD1560" s="621"/>
      <c r="BE1560" s="608"/>
      <c r="BF1560" s="625"/>
      <c r="BG1560" s="626"/>
      <c r="BH1560" s="626"/>
      <c r="BI1560" s="624"/>
      <c r="BJ1560" s="470"/>
      <c r="BK1560" s="470"/>
      <c r="BL1560" s="49"/>
    </row>
    <row r="1561" spans="1:64" ht="14.25" customHeight="1" x14ac:dyDescent="0.25">
      <c r="A1561" s="558"/>
      <c r="B1561" s="559"/>
      <c r="C1561" s="556"/>
      <c r="D1561" s="557"/>
      <c r="E1561" s="470"/>
      <c r="F1561" s="547"/>
      <c r="G1561" s="547"/>
      <c r="H1561" s="547"/>
      <c r="I1561" s="470"/>
      <c r="J1561" s="364"/>
      <c r="K1561" s="365"/>
      <c r="L1561" s="556"/>
      <c r="M1561" s="470"/>
      <c r="N1561" s="594"/>
      <c r="O1561" s="560"/>
      <c r="P1561" s="470"/>
      <c r="Q1561" s="560"/>
      <c r="R1561" s="470"/>
      <c r="S1561" s="366"/>
      <c r="T1561" s="366">
        <f>IFERROR(VLOOKUP($S1561,TABLAS!$A$10:$B$14,2,FALSE),0)</f>
        <v>0</v>
      </c>
      <c r="U1561" s="560"/>
      <c r="V1561" s="615"/>
      <c r="W1561" s="615"/>
      <c r="X1561" s="608"/>
      <c r="Y1561" s="367"/>
      <c r="Z1561" s="367"/>
      <c r="AA1561" s="367"/>
      <c r="AB1561" s="367"/>
      <c r="AC1561" s="367" t="e">
        <f>VLOOKUP(Y1561,CONTROLES!$A$6:$Y$78,2,FALSE)</f>
        <v>#N/A</v>
      </c>
      <c r="AD1561" s="367"/>
      <c r="AE1561" s="367"/>
      <c r="AF1561" s="367"/>
      <c r="AG1561" s="367"/>
      <c r="AH1561" s="367"/>
      <c r="AI1561" s="367"/>
      <c r="AJ1561" s="367"/>
      <c r="AK1561" s="367"/>
      <c r="AL1561" s="367"/>
      <c r="AM1561" s="367"/>
      <c r="AN1561" s="367"/>
      <c r="AO1561" s="368" t="str">
        <f>IFERROR(VLOOKUP(Y1561,CONTROLES!$A$6:$Y$25,24,FALSE),"")</f>
        <v/>
      </c>
      <c r="AP1561" s="368" t="str">
        <f>IFERROR(VLOOKUP(Z1561,CONTROLES!$A$6:$Y$25,24,FALSE),"")</f>
        <v/>
      </c>
      <c r="AQ1561" s="368" t="str">
        <f>IFERROR(VLOOKUP(AA1561,CONTROLES!$A$6:$Y$25,24,FALSE),"")</f>
        <v/>
      </c>
      <c r="AR1561" s="368" t="str">
        <f>IFERROR(VLOOKUP(AB1561,CONTROLES!$A$6:$Y$25,24,FALSE),"")</f>
        <v/>
      </c>
      <c r="AS1561" s="367" t="str">
        <f>IFERROR(VLOOKUP(Y1561,CONTROLES!$A$6:$Y$25,5,FALSE),"")</f>
        <v/>
      </c>
      <c r="AT1561" s="367" t="str">
        <f>IFERROR(VLOOKUP(Z1561,CONTROLES!$A$6:$Y$25,5,FALSE),"")</f>
        <v/>
      </c>
      <c r="AU1561" s="367" t="str">
        <f>IFERROR(VLOOKUP(AA1561,CONTROLES!$A$6:$Y$25,5,FALSE),"")</f>
        <v/>
      </c>
      <c r="AV1561" s="367" t="str">
        <f>IFERROR(VLOOKUP(AB1561,CONTROLES!$A$6:$Y$25,5,FALSE),"")</f>
        <v/>
      </c>
      <c r="AW1561" s="369">
        <f t="shared" si="409"/>
        <v>0</v>
      </c>
      <c r="AX1561" s="369">
        <f t="shared" si="410"/>
        <v>0</v>
      </c>
      <c r="AY1561" s="610"/>
      <c r="AZ1561" s="611"/>
      <c r="BA1561" s="612"/>
      <c r="BB1561" s="613"/>
      <c r="BC1561" s="611"/>
      <c r="BD1561" s="621"/>
      <c r="BE1561" s="608"/>
      <c r="BF1561" s="625"/>
      <c r="BG1561" s="626"/>
      <c r="BH1561" s="626"/>
      <c r="BI1561" s="624"/>
      <c r="BJ1561" s="470"/>
      <c r="BK1561" s="470"/>
      <c r="BL1561" s="49"/>
    </row>
    <row r="1562" spans="1:64" ht="14.25" customHeight="1" x14ac:dyDescent="0.25">
      <c r="A1562" s="558"/>
      <c r="B1562" s="559"/>
      <c r="C1562" s="556"/>
      <c r="D1562" s="557"/>
      <c r="E1562" s="470"/>
      <c r="F1562" s="547"/>
      <c r="G1562" s="547"/>
      <c r="H1562" s="547"/>
      <c r="I1562" s="470"/>
      <c r="J1562" s="364"/>
      <c r="K1562" s="365"/>
      <c r="L1562" s="556"/>
      <c r="M1562" s="470"/>
      <c r="N1562" s="594"/>
      <c r="O1562" s="560"/>
      <c r="P1562" s="470"/>
      <c r="Q1562" s="560"/>
      <c r="R1562" s="470"/>
      <c r="S1562" s="366"/>
      <c r="T1562" s="366">
        <f>IFERROR(VLOOKUP($S1562,TABLAS!$A$10:$B$14,2,FALSE),0)</f>
        <v>0</v>
      </c>
      <c r="U1562" s="560"/>
      <c r="V1562" s="615"/>
      <c r="W1562" s="615"/>
      <c r="X1562" s="608"/>
      <c r="Y1562" s="367"/>
      <c r="Z1562" s="367"/>
      <c r="AA1562" s="367"/>
      <c r="AB1562" s="367"/>
      <c r="AC1562" s="367" t="e">
        <f>VLOOKUP(Y1562,CONTROLES!$A$6:$Y$78,2,FALSE)</f>
        <v>#N/A</v>
      </c>
      <c r="AD1562" s="367"/>
      <c r="AE1562" s="367"/>
      <c r="AF1562" s="367"/>
      <c r="AG1562" s="367"/>
      <c r="AH1562" s="367"/>
      <c r="AI1562" s="367"/>
      <c r="AJ1562" s="367"/>
      <c r="AK1562" s="367"/>
      <c r="AL1562" s="367"/>
      <c r="AM1562" s="367"/>
      <c r="AN1562" s="367"/>
      <c r="AO1562" s="368" t="str">
        <f>IFERROR(VLOOKUP(Y1562,CONTROLES!$A$6:$Y$25,24,FALSE),"")</f>
        <v/>
      </c>
      <c r="AP1562" s="368" t="str">
        <f>IFERROR(VLOOKUP(Z1562,CONTROLES!$A$6:$Y$25,24,FALSE),"")</f>
        <v/>
      </c>
      <c r="AQ1562" s="368" t="str">
        <f>IFERROR(VLOOKUP(AA1562,CONTROLES!$A$6:$Y$25,24,FALSE),"")</f>
        <v/>
      </c>
      <c r="AR1562" s="368" t="str">
        <f>IFERROR(VLOOKUP(AB1562,CONTROLES!$A$6:$Y$25,24,FALSE),"")</f>
        <v/>
      </c>
      <c r="AS1562" s="367" t="str">
        <f>IFERROR(VLOOKUP(Y1562,CONTROLES!$A$6:$Y$25,5,FALSE),"")</f>
        <v/>
      </c>
      <c r="AT1562" s="367" t="str">
        <f>IFERROR(VLOOKUP(Z1562,CONTROLES!$A$6:$Y$25,5,FALSE),"")</f>
        <v/>
      </c>
      <c r="AU1562" s="367" t="str">
        <f>IFERROR(VLOOKUP(AA1562,CONTROLES!$A$6:$Y$25,5,FALSE),"")</f>
        <v/>
      </c>
      <c r="AV1562" s="367" t="str">
        <f>IFERROR(VLOOKUP(AB1562,CONTROLES!$A$6:$Y$25,5,FALSE),"")</f>
        <v/>
      </c>
      <c r="AW1562" s="369">
        <f t="shared" si="409"/>
        <v>0</v>
      </c>
      <c r="AX1562" s="369">
        <f t="shared" si="410"/>
        <v>0</v>
      </c>
      <c r="AY1562" s="610"/>
      <c r="AZ1562" s="611"/>
      <c r="BA1562" s="612"/>
      <c r="BB1562" s="613"/>
      <c r="BC1562" s="611"/>
      <c r="BD1562" s="621"/>
      <c r="BE1562" s="608"/>
      <c r="BF1562" s="625"/>
      <c r="BG1562" s="626"/>
      <c r="BH1562" s="626"/>
      <c r="BI1562" s="624"/>
      <c r="BJ1562" s="470"/>
      <c r="BK1562" s="470"/>
      <c r="BL1562" s="49"/>
    </row>
    <row r="1563" spans="1:64" ht="14.25" customHeight="1" x14ac:dyDescent="0.25">
      <c r="A1563" s="558">
        <f>A1556+1</f>
        <v>222</v>
      </c>
      <c r="B1563" s="559" t="s">
        <v>1770</v>
      </c>
      <c r="C1563" s="556" t="s">
        <v>1309</v>
      </c>
      <c r="D1563" s="557" t="s">
        <v>1771</v>
      </c>
      <c r="E1563" s="470" t="s">
        <v>1772</v>
      </c>
      <c r="F1563" s="547" t="s">
        <v>132</v>
      </c>
      <c r="G1563" s="547" t="s">
        <v>133</v>
      </c>
      <c r="H1563" s="547" t="s">
        <v>134</v>
      </c>
      <c r="I1563" s="470" t="s">
        <v>1773</v>
      </c>
      <c r="J1563" s="364">
        <v>1</v>
      </c>
      <c r="K1563" s="365" t="s">
        <v>1774</v>
      </c>
      <c r="L1563" s="556" t="s">
        <v>1775</v>
      </c>
      <c r="M1563" s="470" t="s">
        <v>218</v>
      </c>
      <c r="N1563" s="594" t="s">
        <v>219</v>
      </c>
      <c r="O1563" s="560" t="s">
        <v>1354</v>
      </c>
      <c r="P1563" s="470" t="s">
        <v>1761</v>
      </c>
      <c r="Q1563" s="560" t="s">
        <v>1620</v>
      </c>
      <c r="R1563" s="470" t="s">
        <v>210</v>
      </c>
      <c r="S1563" s="366" t="s">
        <v>146</v>
      </c>
      <c r="T1563" s="366">
        <f>IFERROR(VLOOKUP($S1563,TABLAS!$A$10:$B$14,2,FALSE),0)</f>
        <v>3</v>
      </c>
      <c r="U1563" s="560" t="s">
        <v>211</v>
      </c>
      <c r="V1563" s="615">
        <f>IFERROR(VLOOKUP(U1563,TABLAS!$A$2:$B$6,2,FALSE),0)</f>
        <v>2</v>
      </c>
      <c r="W1563" s="615" t="str">
        <f t="shared" ref="W1563" si="419">MAX(T1563:T1569)&amp;V1563</f>
        <v>32</v>
      </c>
      <c r="X1563" s="608" t="str">
        <f t="shared" ref="X1563" si="420">IF(OR(W1563="11",W1563="12",W1563="21",W1563="22",W1563="31"),"BAJO",IF(OR(W1563="13",W1563="23",W1563="32",W1563="41"),"LEVE",IF(OR(W1563="14",W1563="15",W1563="24",W1563="33",W1563="43",W1563="42",W1563="52",W1563="51"),"MODERADO",IF(OR(W1563="25",W1563="34",W1563="35",W1563="44",W1563="45",W1563="53",W1563="54",W1563="55"),"IMPORTANTE"))))</f>
        <v>LEVE</v>
      </c>
      <c r="Y1563" s="367">
        <v>27</v>
      </c>
      <c r="Z1563" s="367"/>
      <c r="AA1563" s="367"/>
      <c r="AB1563" s="367"/>
      <c r="AC1563" s="367" t="str">
        <f>VLOOKUP(Y1563,CONTROLES!$A$6:$Y$78,2,FALSE)</f>
        <v>Aplicación del PR-AD-04 Selección evaluación y reevaluación de proveedores</v>
      </c>
      <c r="AD1563" s="367"/>
      <c r="AE1563" s="367"/>
      <c r="AF1563" s="367"/>
      <c r="AG1563" s="367"/>
      <c r="AH1563" s="367"/>
      <c r="AI1563" s="367"/>
      <c r="AJ1563" s="367"/>
      <c r="AK1563" s="367"/>
      <c r="AL1563" s="367"/>
      <c r="AM1563" s="367"/>
      <c r="AN1563" s="367"/>
      <c r="AO1563" s="368" t="str">
        <f>IFERROR(VLOOKUP(Y1563,CONTROLES!$A$6:$Y$25,24,FALSE),"")</f>
        <v/>
      </c>
      <c r="AP1563" s="368" t="str">
        <f>IFERROR(VLOOKUP(Z1563,CONTROLES!$A$6:$Y$25,24,FALSE),"")</f>
        <v/>
      </c>
      <c r="AQ1563" s="368" t="str">
        <f>IFERROR(VLOOKUP(AA1563,CONTROLES!$A$6:$Y$25,24,FALSE),"")</f>
        <v/>
      </c>
      <c r="AR1563" s="368" t="str">
        <f>IFERROR(VLOOKUP(AB1563,CONTROLES!$A$6:$Y$25,24,FALSE),"")</f>
        <v/>
      </c>
      <c r="AS1563" s="367" t="str">
        <f>IFERROR(VLOOKUP(Y1563,CONTROLES!$A$6:$Y$25,5,FALSE),"")</f>
        <v/>
      </c>
      <c r="AT1563" s="367" t="str">
        <f>IFERROR(VLOOKUP(Z1563,CONTROLES!$A$6:$Y$25,5,FALSE),"")</f>
        <v/>
      </c>
      <c r="AU1563" s="367" t="str">
        <f>IFERROR(VLOOKUP(AA1563,CONTROLES!$A$6:$Y$25,5,FALSE),"")</f>
        <v/>
      </c>
      <c r="AV1563" s="367" t="str">
        <f>IFERROR(VLOOKUP(AB1563,CONTROLES!$A$6:$Y$25,5,FALSE),"")</f>
        <v/>
      </c>
      <c r="AW1563" s="369">
        <f t="shared" si="409"/>
        <v>0</v>
      </c>
      <c r="AX1563" s="369">
        <f t="shared" si="410"/>
        <v>0</v>
      </c>
      <c r="AY1563" s="610"/>
      <c r="AZ1563" s="611"/>
      <c r="BA1563" s="612"/>
      <c r="BB1563" s="613"/>
      <c r="BC1563" s="611"/>
      <c r="BD1563" s="621"/>
      <c r="BE1563" s="608"/>
      <c r="BF1563" s="625"/>
      <c r="BG1563" s="626"/>
      <c r="BH1563" s="626"/>
      <c r="BI1563" s="624"/>
      <c r="BJ1563" s="470"/>
      <c r="BK1563" s="470"/>
      <c r="BL1563" s="49"/>
    </row>
    <row r="1564" spans="1:64" ht="14.25" customHeight="1" x14ac:dyDescent="0.25">
      <c r="A1564" s="558"/>
      <c r="B1564" s="559"/>
      <c r="C1564" s="556"/>
      <c r="D1564" s="557"/>
      <c r="E1564" s="470"/>
      <c r="F1564" s="547"/>
      <c r="G1564" s="547"/>
      <c r="H1564" s="547"/>
      <c r="I1564" s="470"/>
      <c r="J1564" s="364">
        <v>2</v>
      </c>
      <c r="K1564" s="365" t="s">
        <v>1776</v>
      </c>
      <c r="L1564" s="556"/>
      <c r="M1564" s="470"/>
      <c r="N1564" s="594"/>
      <c r="O1564" s="560"/>
      <c r="P1564" s="470"/>
      <c r="Q1564" s="560"/>
      <c r="R1564" s="470"/>
      <c r="S1564" s="366" t="s">
        <v>146</v>
      </c>
      <c r="T1564" s="366">
        <f>IFERROR(VLOOKUP($S1564,TABLAS!$A$10:$B$14,2,FALSE),0)</f>
        <v>3</v>
      </c>
      <c r="U1564" s="560"/>
      <c r="V1564" s="615"/>
      <c r="W1564" s="615"/>
      <c r="X1564" s="608"/>
      <c r="Y1564" s="367">
        <v>46</v>
      </c>
      <c r="Z1564" s="367"/>
      <c r="AA1564" s="367"/>
      <c r="AB1564" s="367"/>
      <c r="AC1564" s="367" t="str">
        <f>VLOOKUP(Y1564,CONTROLES!$A$6:$Y$78,2,FALSE)</f>
        <v>FO-AD-04  Evaluación de desempeño proveedores o contratistas</v>
      </c>
      <c r="AD1564" s="367"/>
      <c r="AE1564" s="367"/>
      <c r="AF1564" s="367"/>
      <c r="AG1564" s="367"/>
      <c r="AH1564" s="367"/>
      <c r="AI1564" s="367"/>
      <c r="AJ1564" s="367"/>
      <c r="AK1564" s="367"/>
      <c r="AL1564" s="367"/>
      <c r="AM1564" s="367"/>
      <c r="AN1564" s="367"/>
      <c r="AO1564" s="368" t="str">
        <f>IFERROR(VLOOKUP(Y1564,CONTROLES!$A$6:$Y$25,24,FALSE),"")</f>
        <v/>
      </c>
      <c r="AP1564" s="368" t="str">
        <f>IFERROR(VLOOKUP(Z1564,CONTROLES!$A$6:$Y$25,24,FALSE),"")</f>
        <v/>
      </c>
      <c r="AQ1564" s="368" t="str">
        <f>IFERROR(VLOOKUP(AA1564,CONTROLES!$A$6:$Y$25,24,FALSE),"")</f>
        <v/>
      </c>
      <c r="AR1564" s="368" t="str">
        <f>IFERROR(VLOOKUP(AB1564,CONTROLES!$A$6:$Y$25,24,FALSE),"")</f>
        <v/>
      </c>
      <c r="AS1564" s="367" t="str">
        <f>IFERROR(VLOOKUP(Y1564,CONTROLES!$A$6:$Y$25,5,FALSE),"")</f>
        <v/>
      </c>
      <c r="AT1564" s="367" t="str">
        <f>IFERROR(VLOOKUP(Z1564,CONTROLES!$A$6:$Y$25,5,FALSE),"")</f>
        <v/>
      </c>
      <c r="AU1564" s="367" t="str">
        <f>IFERROR(VLOOKUP(AA1564,CONTROLES!$A$6:$Y$25,5,FALSE),"")</f>
        <v/>
      </c>
      <c r="AV1564" s="367" t="str">
        <f>IFERROR(VLOOKUP(AB1564,CONTROLES!$A$6:$Y$25,5,FALSE),"")</f>
        <v/>
      </c>
      <c r="AW1564" s="369">
        <f t="shared" si="409"/>
        <v>0</v>
      </c>
      <c r="AX1564" s="369">
        <f t="shared" si="410"/>
        <v>0</v>
      </c>
      <c r="AY1564" s="610"/>
      <c r="AZ1564" s="611"/>
      <c r="BA1564" s="612"/>
      <c r="BB1564" s="613"/>
      <c r="BC1564" s="611"/>
      <c r="BD1564" s="621"/>
      <c r="BE1564" s="608"/>
      <c r="BF1564" s="625"/>
      <c r="BG1564" s="626"/>
      <c r="BH1564" s="626"/>
      <c r="BI1564" s="624"/>
      <c r="BJ1564" s="470"/>
      <c r="BK1564" s="470"/>
      <c r="BL1564" s="49"/>
    </row>
    <row r="1565" spans="1:64" ht="14.25" customHeight="1" x14ac:dyDescent="0.25">
      <c r="A1565" s="558"/>
      <c r="B1565" s="559"/>
      <c r="C1565" s="556"/>
      <c r="D1565" s="557"/>
      <c r="E1565" s="470"/>
      <c r="F1565" s="547"/>
      <c r="G1565" s="547"/>
      <c r="H1565" s="547"/>
      <c r="I1565" s="470"/>
      <c r="J1565" s="364">
        <v>3</v>
      </c>
      <c r="K1565" s="365" t="s">
        <v>1777</v>
      </c>
      <c r="L1565" s="556"/>
      <c r="M1565" s="470"/>
      <c r="N1565" s="594"/>
      <c r="O1565" s="560"/>
      <c r="P1565" s="470"/>
      <c r="Q1565" s="560"/>
      <c r="R1565" s="470"/>
      <c r="S1565" s="366" t="s">
        <v>146</v>
      </c>
      <c r="T1565" s="366">
        <f>IFERROR(VLOOKUP($S1565,TABLAS!$A$10:$B$14,2,FALSE),0)</f>
        <v>3</v>
      </c>
      <c r="U1565" s="560"/>
      <c r="V1565" s="615"/>
      <c r="W1565" s="615"/>
      <c r="X1565" s="608"/>
      <c r="Y1565" s="367">
        <v>46</v>
      </c>
      <c r="Z1565" s="367"/>
      <c r="AA1565" s="367"/>
      <c r="AB1565" s="367"/>
      <c r="AC1565" s="367" t="str">
        <f>VLOOKUP(Y1565,CONTROLES!$A$6:$Y$78,2,FALSE)</f>
        <v>FO-AD-04  Evaluación de desempeño proveedores o contratistas</v>
      </c>
      <c r="AD1565" s="367"/>
      <c r="AE1565" s="367"/>
      <c r="AF1565" s="367"/>
      <c r="AG1565" s="367"/>
      <c r="AH1565" s="367"/>
      <c r="AI1565" s="367"/>
      <c r="AJ1565" s="367"/>
      <c r="AK1565" s="367"/>
      <c r="AL1565" s="367"/>
      <c r="AM1565" s="367"/>
      <c r="AN1565" s="367"/>
      <c r="AO1565" s="368" t="str">
        <f>IFERROR(VLOOKUP(Y1565,CONTROLES!$A$6:$Y$25,24,FALSE),"")</f>
        <v/>
      </c>
      <c r="AP1565" s="368" t="str">
        <f>IFERROR(VLOOKUP(Z1565,CONTROLES!$A$6:$Y$25,24,FALSE),"")</f>
        <v/>
      </c>
      <c r="AQ1565" s="368" t="str">
        <f>IFERROR(VLOOKUP(AA1565,CONTROLES!$A$6:$Y$25,24,FALSE),"")</f>
        <v/>
      </c>
      <c r="AR1565" s="368" t="str">
        <f>IFERROR(VLOOKUP(AB1565,CONTROLES!$A$6:$Y$25,24,FALSE),"")</f>
        <v/>
      </c>
      <c r="AS1565" s="367" t="str">
        <f>IFERROR(VLOOKUP(Y1565,CONTROLES!$A$6:$Y$25,5,FALSE),"")</f>
        <v/>
      </c>
      <c r="AT1565" s="367" t="str">
        <f>IFERROR(VLOOKUP(Z1565,CONTROLES!$A$6:$Y$25,5,FALSE),"")</f>
        <v/>
      </c>
      <c r="AU1565" s="367" t="str">
        <f>IFERROR(VLOOKUP(AA1565,CONTROLES!$A$6:$Y$25,5,FALSE),"")</f>
        <v/>
      </c>
      <c r="AV1565" s="367" t="str">
        <f>IFERROR(VLOOKUP(AB1565,CONTROLES!$A$6:$Y$25,5,FALSE),"")</f>
        <v/>
      </c>
      <c r="AW1565" s="369">
        <f t="shared" si="409"/>
        <v>0</v>
      </c>
      <c r="AX1565" s="369">
        <f t="shared" si="410"/>
        <v>0</v>
      </c>
      <c r="AY1565" s="610"/>
      <c r="AZ1565" s="611"/>
      <c r="BA1565" s="612"/>
      <c r="BB1565" s="613"/>
      <c r="BC1565" s="611"/>
      <c r="BD1565" s="621"/>
      <c r="BE1565" s="608"/>
      <c r="BF1565" s="625"/>
      <c r="BG1565" s="626"/>
      <c r="BH1565" s="626"/>
      <c r="BI1565" s="624"/>
      <c r="BJ1565" s="470"/>
      <c r="BK1565" s="470"/>
      <c r="BL1565" s="49"/>
    </row>
    <row r="1566" spans="1:64" ht="14.25" customHeight="1" x14ac:dyDescent="0.25">
      <c r="A1566" s="558"/>
      <c r="B1566" s="559"/>
      <c r="C1566" s="556"/>
      <c r="D1566" s="557"/>
      <c r="E1566" s="470"/>
      <c r="F1566" s="547"/>
      <c r="G1566" s="547"/>
      <c r="H1566" s="547"/>
      <c r="I1566" s="470"/>
      <c r="J1566" s="364"/>
      <c r="K1566" s="365"/>
      <c r="L1566" s="556"/>
      <c r="M1566" s="470"/>
      <c r="N1566" s="594"/>
      <c r="O1566" s="560"/>
      <c r="P1566" s="470"/>
      <c r="Q1566" s="560"/>
      <c r="R1566" s="470"/>
      <c r="S1566" s="366"/>
      <c r="T1566" s="366">
        <f>IFERROR(VLOOKUP($S1566,TABLAS!$A$10:$B$14,2,FALSE),0)</f>
        <v>0</v>
      </c>
      <c r="U1566" s="560"/>
      <c r="V1566" s="615"/>
      <c r="W1566" s="615"/>
      <c r="X1566" s="608"/>
      <c r="Y1566" s="367"/>
      <c r="Z1566" s="367"/>
      <c r="AA1566" s="367"/>
      <c r="AB1566" s="367"/>
      <c r="AC1566" s="367" t="e">
        <f>VLOOKUP(Y1566,CONTROLES!$A$6:$Y$78,2,FALSE)</f>
        <v>#N/A</v>
      </c>
      <c r="AD1566" s="367"/>
      <c r="AE1566" s="367"/>
      <c r="AF1566" s="367"/>
      <c r="AG1566" s="367"/>
      <c r="AH1566" s="367"/>
      <c r="AI1566" s="367"/>
      <c r="AJ1566" s="367"/>
      <c r="AK1566" s="367"/>
      <c r="AL1566" s="367"/>
      <c r="AM1566" s="367"/>
      <c r="AN1566" s="367"/>
      <c r="AO1566" s="368" t="str">
        <f>IFERROR(VLOOKUP(Y1566,CONTROLES!$A$6:$Y$25,24,FALSE),"")</f>
        <v/>
      </c>
      <c r="AP1566" s="368" t="str">
        <f>IFERROR(VLOOKUP(Z1566,CONTROLES!$A$6:$Y$25,24,FALSE),"")</f>
        <v/>
      </c>
      <c r="AQ1566" s="368" t="str">
        <f>IFERROR(VLOOKUP(AA1566,CONTROLES!$A$6:$Y$25,24,FALSE),"")</f>
        <v/>
      </c>
      <c r="AR1566" s="368" t="str">
        <f>IFERROR(VLOOKUP(AB1566,CONTROLES!$A$6:$Y$25,24,FALSE),"")</f>
        <v/>
      </c>
      <c r="AS1566" s="367" t="str">
        <f>IFERROR(VLOOKUP(Y1566,CONTROLES!$A$6:$Y$25,5,FALSE),"")</f>
        <v/>
      </c>
      <c r="AT1566" s="367" t="str">
        <f>IFERROR(VLOOKUP(Z1566,CONTROLES!$A$6:$Y$25,5,FALSE),"")</f>
        <v/>
      </c>
      <c r="AU1566" s="367" t="str">
        <f>IFERROR(VLOOKUP(AA1566,CONTROLES!$A$6:$Y$25,5,FALSE),"")</f>
        <v/>
      </c>
      <c r="AV1566" s="367" t="str">
        <f>IFERROR(VLOOKUP(AB1566,CONTROLES!$A$6:$Y$25,5,FALSE),"")</f>
        <v/>
      </c>
      <c r="AW1566" s="369">
        <f t="shared" si="409"/>
        <v>0</v>
      </c>
      <c r="AX1566" s="369">
        <f t="shared" si="410"/>
        <v>0</v>
      </c>
      <c r="AY1566" s="610"/>
      <c r="AZ1566" s="611"/>
      <c r="BA1566" s="612"/>
      <c r="BB1566" s="613"/>
      <c r="BC1566" s="611"/>
      <c r="BD1566" s="621"/>
      <c r="BE1566" s="608"/>
      <c r="BF1566" s="625"/>
      <c r="BG1566" s="626"/>
      <c r="BH1566" s="626"/>
      <c r="BI1566" s="624"/>
      <c r="BJ1566" s="470"/>
      <c r="BK1566" s="470"/>
      <c r="BL1566" s="49"/>
    </row>
    <row r="1567" spans="1:64" ht="14.25" customHeight="1" x14ac:dyDescent="0.25">
      <c r="A1567" s="558"/>
      <c r="B1567" s="559"/>
      <c r="C1567" s="556"/>
      <c r="D1567" s="557"/>
      <c r="E1567" s="470"/>
      <c r="F1567" s="547"/>
      <c r="G1567" s="547"/>
      <c r="H1567" s="547"/>
      <c r="I1567" s="470"/>
      <c r="J1567" s="364"/>
      <c r="K1567" s="365"/>
      <c r="L1567" s="556"/>
      <c r="M1567" s="470"/>
      <c r="N1567" s="594"/>
      <c r="O1567" s="560"/>
      <c r="P1567" s="470"/>
      <c r="Q1567" s="560"/>
      <c r="R1567" s="470"/>
      <c r="S1567" s="366"/>
      <c r="T1567" s="366">
        <f>IFERROR(VLOOKUP($S1567,TABLAS!$A$10:$B$14,2,FALSE),0)</f>
        <v>0</v>
      </c>
      <c r="U1567" s="560"/>
      <c r="V1567" s="615"/>
      <c r="W1567" s="615"/>
      <c r="X1567" s="608"/>
      <c r="Y1567" s="367"/>
      <c r="Z1567" s="367"/>
      <c r="AA1567" s="367"/>
      <c r="AB1567" s="367"/>
      <c r="AC1567" s="367" t="e">
        <f>VLOOKUP(Y1567,CONTROLES!$A$6:$Y$78,2,FALSE)</f>
        <v>#N/A</v>
      </c>
      <c r="AD1567" s="367"/>
      <c r="AE1567" s="367"/>
      <c r="AF1567" s="367"/>
      <c r="AG1567" s="367"/>
      <c r="AH1567" s="367"/>
      <c r="AI1567" s="367"/>
      <c r="AJ1567" s="367"/>
      <c r="AK1567" s="367"/>
      <c r="AL1567" s="367"/>
      <c r="AM1567" s="367"/>
      <c r="AN1567" s="367"/>
      <c r="AO1567" s="368" t="str">
        <f>IFERROR(VLOOKUP(Y1567,CONTROLES!$A$6:$Y$25,24,FALSE),"")</f>
        <v/>
      </c>
      <c r="AP1567" s="368" t="str">
        <f>IFERROR(VLOOKUP(Z1567,CONTROLES!$A$6:$Y$25,24,FALSE),"")</f>
        <v/>
      </c>
      <c r="AQ1567" s="368" t="str">
        <f>IFERROR(VLOOKUP(AA1567,CONTROLES!$A$6:$Y$25,24,FALSE),"")</f>
        <v/>
      </c>
      <c r="AR1567" s="368" t="str">
        <f>IFERROR(VLOOKUP(AB1567,CONTROLES!$A$6:$Y$25,24,FALSE),"")</f>
        <v/>
      </c>
      <c r="AS1567" s="367" t="str">
        <f>IFERROR(VLOOKUP(Y1567,CONTROLES!$A$6:$Y$25,5,FALSE),"")</f>
        <v/>
      </c>
      <c r="AT1567" s="367" t="str">
        <f>IFERROR(VLOOKUP(Z1567,CONTROLES!$A$6:$Y$25,5,FALSE),"")</f>
        <v/>
      </c>
      <c r="AU1567" s="367" t="str">
        <f>IFERROR(VLOOKUP(AA1567,CONTROLES!$A$6:$Y$25,5,FALSE),"")</f>
        <v/>
      </c>
      <c r="AV1567" s="367" t="str">
        <f>IFERROR(VLOOKUP(AB1567,CONTROLES!$A$6:$Y$25,5,FALSE),"")</f>
        <v/>
      </c>
      <c r="AW1567" s="369">
        <f t="shared" ref="AW1567:AW1590" si="421">IFERROR(AVERAGEIFS(AO1567:AR1567,AS1567:AV1567,"Probabilidad"),0)</f>
        <v>0</v>
      </c>
      <c r="AX1567" s="369">
        <f t="shared" ref="AX1567:AX1590" si="422">IFERROR(AVERAGEIFS(AO1567:AR1567,AS1567:AV1567,"Consecuencia"),0)</f>
        <v>0</v>
      </c>
      <c r="AY1567" s="610"/>
      <c r="AZ1567" s="611"/>
      <c r="BA1567" s="612"/>
      <c r="BB1567" s="613"/>
      <c r="BC1567" s="611"/>
      <c r="BD1567" s="621"/>
      <c r="BE1567" s="608"/>
      <c r="BF1567" s="625"/>
      <c r="BG1567" s="626"/>
      <c r="BH1567" s="626"/>
      <c r="BI1567" s="624"/>
      <c r="BJ1567" s="470"/>
      <c r="BK1567" s="470"/>
      <c r="BL1567" s="49"/>
    </row>
    <row r="1568" spans="1:64" ht="14.25" customHeight="1" x14ac:dyDescent="0.25">
      <c r="A1568" s="558"/>
      <c r="B1568" s="559"/>
      <c r="C1568" s="556"/>
      <c r="D1568" s="557"/>
      <c r="E1568" s="470"/>
      <c r="F1568" s="547"/>
      <c r="G1568" s="547"/>
      <c r="H1568" s="547"/>
      <c r="I1568" s="470"/>
      <c r="J1568" s="364"/>
      <c r="K1568" s="365"/>
      <c r="L1568" s="556"/>
      <c r="M1568" s="470"/>
      <c r="N1568" s="594"/>
      <c r="O1568" s="560"/>
      <c r="P1568" s="470"/>
      <c r="Q1568" s="560"/>
      <c r="R1568" s="470"/>
      <c r="S1568" s="366"/>
      <c r="T1568" s="366">
        <f>IFERROR(VLOOKUP($S1568,TABLAS!$A$10:$B$14,2,FALSE),0)</f>
        <v>0</v>
      </c>
      <c r="U1568" s="560"/>
      <c r="V1568" s="615"/>
      <c r="W1568" s="615"/>
      <c r="X1568" s="608"/>
      <c r="Y1568" s="367"/>
      <c r="Z1568" s="367"/>
      <c r="AA1568" s="367"/>
      <c r="AB1568" s="367"/>
      <c r="AC1568" s="367" t="e">
        <f>VLOOKUP(Y1568,CONTROLES!$A$6:$Y$78,2,FALSE)</f>
        <v>#N/A</v>
      </c>
      <c r="AD1568" s="367"/>
      <c r="AE1568" s="367"/>
      <c r="AF1568" s="367"/>
      <c r="AG1568" s="367"/>
      <c r="AH1568" s="367"/>
      <c r="AI1568" s="367"/>
      <c r="AJ1568" s="367"/>
      <c r="AK1568" s="367"/>
      <c r="AL1568" s="367"/>
      <c r="AM1568" s="367"/>
      <c r="AN1568" s="367"/>
      <c r="AO1568" s="368" t="str">
        <f>IFERROR(VLOOKUP(Y1568,CONTROLES!$A$6:$Y$25,24,FALSE),"")</f>
        <v/>
      </c>
      <c r="AP1568" s="368" t="str">
        <f>IFERROR(VLOOKUP(Z1568,CONTROLES!$A$6:$Y$25,24,FALSE),"")</f>
        <v/>
      </c>
      <c r="AQ1568" s="368" t="str">
        <f>IFERROR(VLOOKUP(AA1568,CONTROLES!$A$6:$Y$25,24,FALSE),"")</f>
        <v/>
      </c>
      <c r="AR1568" s="368" t="str">
        <f>IFERROR(VLOOKUP(AB1568,CONTROLES!$A$6:$Y$25,24,FALSE),"")</f>
        <v/>
      </c>
      <c r="AS1568" s="367" t="str">
        <f>IFERROR(VLOOKUP(Y1568,CONTROLES!$A$6:$Y$25,5,FALSE),"")</f>
        <v/>
      </c>
      <c r="AT1568" s="367" t="str">
        <f>IFERROR(VLOOKUP(Z1568,CONTROLES!$A$6:$Y$25,5,FALSE),"")</f>
        <v/>
      </c>
      <c r="AU1568" s="367" t="str">
        <f>IFERROR(VLOOKUP(AA1568,CONTROLES!$A$6:$Y$25,5,FALSE),"")</f>
        <v/>
      </c>
      <c r="AV1568" s="367" t="str">
        <f>IFERROR(VLOOKUP(AB1568,CONTROLES!$A$6:$Y$25,5,FALSE),"")</f>
        <v/>
      </c>
      <c r="AW1568" s="369">
        <f t="shared" si="421"/>
        <v>0</v>
      </c>
      <c r="AX1568" s="369">
        <f t="shared" si="422"/>
        <v>0</v>
      </c>
      <c r="AY1568" s="610"/>
      <c r="AZ1568" s="611"/>
      <c r="BA1568" s="612"/>
      <c r="BB1568" s="613"/>
      <c r="BC1568" s="611"/>
      <c r="BD1568" s="621"/>
      <c r="BE1568" s="608"/>
      <c r="BF1568" s="625"/>
      <c r="BG1568" s="626"/>
      <c r="BH1568" s="626"/>
      <c r="BI1568" s="624"/>
      <c r="BJ1568" s="470"/>
      <c r="BK1568" s="470"/>
      <c r="BL1568" s="49"/>
    </row>
    <row r="1569" spans="1:64" ht="14.25" customHeight="1" x14ac:dyDescent="0.25">
      <c r="A1569" s="558"/>
      <c r="B1569" s="559"/>
      <c r="C1569" s="556"/>
      <c r="D1569" s="557"/>
      <c r="E1569" s="470"/>
      <c r="F1569" s="547"/>
      <c r="G1569" s="547"/>
      <c r="H1569" s="547"/>
      <c r="I1569" s="470"/>
      <c r="J1569" s="364"/>
      <c r="K1569" s="365"/>
      <c r="L1569" s="556"/>
      <c r="M1569" s="470"/>
      <c r="N1569" s="594"/>
      <c r="O1569" s="560"/>
      <c r="P1569" s="470"/>
      <c r="Q1569" s="560"/>
      <c r="R1569" s="470"/>
      <c r="S1569" s="366"/>
      <c r="T1569" s="366">
        <f>IFERROR(VLOOKUP($S1569,TABLAS!$A$10:$B$14,2,FALSE),0)</f>
        <v>0</v>
      </c>
      <c r="U1569" s="560"/>
      <c r="V1569" s="615"/>
      <c r="W1569" s="615"/>
      <c r="X1569" s="608"/>
      <c r="Y1569" s="367"/>
      <c r="Z1569" s="367"/>
      <c r="AA1569" s="367"/>
      <c r="AB1569" s="367"/>
      <c r="AC1569" s="367" t="e">
        <f>VLOOKUP(Y1569,CONTROLES!$A$6:$Y$78,2,FALSE)</f>
        <v>#N/A</v>
      </c>
      <c r="AD1569" s="367"/>
      <c r="AE1569" s="367"/>
      <c r="AF1569" s="367"/>
      <c r="AG1569" s="367"/>
      <c r="AH1569" s="367"/>
      <c r="AI1569" s="367"/>
      <c r="AJ1569" s="367"/>
      <c r="AK1569" s="367"/>
      <c r="AL1569" s="367"/>
      <c r="AM1569" s="367"/>
      <c r="AN1569" s="367"/>
      <c r="AO1569" s="368" t="str">
        <f>IFERROR(VLOOKUP(Y1569,CONTROLES!$A$6:$Y$25,24,FALSE),"")</f>
        <v/>
      </c>
      <c r="AP1569" s="368" t="str">
        <f>IFERROR(VLOOKUP(Z1569,CONTROLES!$A$6:$Y$25,24,FALSE),"")</f>
        <v/>
      </c>
      <c r="AQ1569" s="368" t="str">
        <f>IFERROR(VLOOKUP(AA1569,CONTROLES!$A$6:$Y$25,24,FALSE),"")</f>
        <v/>
      </c>
      <c r="AR1569" s="368" t="str">
        <f>IFERROR(VLOOKUP(AB1569,CONTROLES!$A$6:$Y$25,24,FALSE),"")</f>
        <v/>
      </c>
      <c r="AS1569" s="367" t="str">
        <f>IFERROR(VLOOKUP(Y1569,CONTROLES!$A$6:$Y$25,5,FALSE),"")</f>
        <v/>
      </c>
      <c r="AT1569" s="367" t="str">
        <f>IFERROR(VLOOKUP(Z1569,CONTROLES!$A$6:$Y$25,5,FALSE),"")</f>
        <v/>
      </c>
      <c r="AU1569" s="367" t="str">
        <f>IFERROR(VLOOKUP(AA1569,CONTROLES!$A$6:$Y$25,5,FALSE),"")</f>
        <v/>
      </c>
      <c r="AV1569" s="367" t="str">
        <f>IFERROR(VLOOKUP(AB1569,CONTROLES!$A$6:$Y$25,5,FALSE),"")</f>
        <v/>
      </c>
      <c r="AW1569" s="369">
        <f t="shared" si="421"/>
        <v>0</v>
      </c>
      <c r="AX1569" s="369">
        <f t="shared" si="422"/>
        <v>0</v>
      </c>
      <c r="AY1569" s="610"/>
      <c r="AZ1569" s="611"/>
      <c r="BA1569" s="612"/>
      <c r="BB1569" s="613"/>
      <c r="BC1569" s="611"/>
      <c r="BD1569" s="621"/>
      <c r="BE1569" s="608"/>
      <c r="BF1569" s="625"/>
      <c r="BG1569" s="626"/>
      <c r="BH1569" s="626"/>
      <c r="BI1569" s="624"/>
      <c r="BJ1569" s="470"/>
      <c r="BK1569" s="470"/>
      <c r="BL1569" s="49"/>
    </row>
    <row r="1570" spans="1:64" ht="14.25" customHeight="1" x14ac:dyDescent="0.25">
      <c r="A1570" s="558">
        <f>A1563+1</f>
        <v>223</v>
      </c>
      <c r="B1570" s="559" t="s">
        <v>1778</v>
      </c>
      <c r="C1570" s="556" t="s">
        <v>1309</v>
      </c>
      <c r="D1570" s="557" t="s">
        <v>1779</v>
      </c>
      <c r="E1570" s="470" t="s">
        <v>1780</v>
      </c>
      <c r="F1570" s="547" t="s">
        <v>132</v>
      </c>
      <c r="G1570" s="547" t="s">
        <v>133</v>
      </c>
      <c r="H1570" s="547" t="s">
        <v>134</v>
      </c>
      <c r="I1570" s="470" t="s">
        <v>1781</v>
      </c>
      <c r="J1570" s="364">
        <v>1</v>
      </c>
      <c r="K1570" s="365" t="s">
        <v>1782</v>
      </c>
      <c r="L1570" s="556" t="s">
        <v>1783</v>
      </c>
      <c r="M1570" s="470" t="s">
        <v>160</v>
      </c>
      <c r="N1570" s="594" t="s">
        <v>226</v>
      </c>
      <c r="O1570" s="560" t="s">
        <v>715</v>
      </c>
      <c r="P1570" s="470" t="s">
        <v>1619</v>
      </c>
      <c r="Q1570" s="560" t="s">
        <v>1620</v>
      </c>
      <c r="R1570" s="470" t="s">
        <v>210</v>
      </c>
      <c r="S1570" s="366" t="s">
        <v>169</v>
      </c>
      <c r="T1570" s="366">
        <f>IFERROR(VLOOKUP($S1570,TABLAS!$A$10:$B$14,2,FALSE),0)</f>
        <v>4</v>
      </c>
      <c r="U1570" s="560" t="s">
        <v>145</v>
      </c>
      <c r="V1570" s="615">
        <f>IFERROR(VLOOKUP(U1570,TABLAS!$A$2:$B$6,2,FALSE),0)</f>
        <v>3</v>
      </c>
      <c r="W1570" s="615" t="str">
        <f t="shared" ref="W1570" si="423">MAX(T1570:T1576)&amp;V1570</f>
        <v>43</v>
      </c>
      <c r="X1570" s="608" t="str">
        <f>IF(OR(W1570="11",W1570="12",W1570="21",W1570="22",W1570="31"),"BAJO",IF(OR(W1570="13",W1570="23",W1570="32",W1570="41"),"LEVE",IF(OR(W1570="14",W1570="15",W1570="24",W1570="33",W1570="43",W1570="42",W1570="52",W1570="51"),"MODERADO",IF(OR(W1570="25",W1570="34",W1570="35",W1570="44",W1570="45",W1570="53",W1570="54",W1570="55"),"IMPORTANTE"))))</f>
        <v>MODERADO</v>
      </c>
      <c r="Y1570" s="367">
        <v>157</v>
      </c>
      <c r="Z1570" s="367"/>
      <c r="AA1570" s="367"/>
      <c r="AB1570" s="367"/>
      <c r="AC1570" s="367" t="e">
        <f>VLOOKUP(Y1570,CONTROLES!$A$6:$Y$78,2,FALSE)</f>
        <v>#N/A</v>
      </c>
      <c r="AD1570" s="367"/>
      <c r="AE1570" s="367"/>
      <c r="AF1570" s="367"/>
      <c r="AG1570" s="367"/>
      <c r="AH1570" s="367"/>
      <c r="AI1570" s="367"/>
      <c r="AJ1570" s="367"/>
      <c r="AK1570" s="367"/>
      <c r="AL1570" s="367"/>
      <c r="AM1570" s="367"/>
      <c r="AN1570" s="367"/>
      <c r="AO1570" s="368" t="str">
        <f>IFERROR(VLOOKUP(Y1570,CONTROLES!$A$6:$Y$25,24,FALSE),"")</f>
        <v/>
      </c>
      <c r="AP1570" s="368" t="str">
        <f>IFERROR(VLOOKUP(Z1570,CONTROLES!$A$6:$Y$25,24,FALSE),"")</f>
        <v/>
      </c>
      <c r="AQ1570" s="368" t="str">
        <f>IFERROR(VLOOKUP(AA1570,CONTROLES!$A$6:$Y$25,24,FALSE),"")</f>
        <v/>
      </c>
      <c r="AR1570" s="368" t="str">
        <f>IFERROR(VLOOKUP(AB1570,CONTROLES!$A$6:$Y$25,24,FALSE),"")</f>
        <v/>
      </c>
      <c r="AS1570" s="367" t="str">
        <f>IFERROR(VLOOKUP(Y1570,CONTROLES!$A$6:$Y$25,5,FALSE),"")</f>
        <v/>
      </c>
      <c r="AT1570" s="367" t="str">
        <f>IFERROR(VLOOKUP(Z1570,CONTROLES!$A$6:$Y$25,5,FALSE),"")</f>
        <v/>
      </c>
      <c r="AU1570" s="367" t="str">
        <f>IFERROR(VLOOKUP(AA1570,CONTROLES!$A$6:$Y$25,5,FALSE),"")</f>
        <v/>
      </c>
      <c r="AV1570" s="367" t="str">
        <f>IFERROR(VLOOKUP(AB1570,CONTROLES!$A$6:$Y$25,5,FALSE),"")</f>
        <v/>
      </c>
      <c r="AW1570" s="369">
        <f t="shared" si="421"/>
        <v>0</v>
      </c>
      <c r="AX1570" s="369">
        <f t="shared" si="422"/>
        <v>0</v>
      </c>
      <c r="AY1570" s="610"/>
      <c r="AZ1570" s="611"/>
      <c r="BA1570" s="612"/>
      <c r="BB1570" s="613"/>
      <c r="BC1570" s="611"/>
      <c r="BD1570" s="621"/>
      <c r="BE1570" s="608"/>
      <c r="BF1570" s="625"/>
      <c r="BG1570" s="626"/>
      <c r="BH1570" s="626"/>
      <c r="BI1570" s="624"/>
      <c r="BJ1570" s="470"/>
      <c r="BK1570" s="470"/>
      <c r="BL1570" s="49"/>
    </row>
    <row r="1571" spans="1:64" ht="14.25" customHeight="1" x14ac:dyDescent="0.25">
      <c r="A1571" s="558"/>
      <c r="B1571" s="559"/>
      <c r="C1571" s="556"/>
      <c r="D1571" s="557"/>
      <c r="E1571" s="470"/>
      <c r="F1571" s="547"/>
      <c r="G1571" s="547"/>
      <c r="H1571" s="547"/>
      <c r="I1571" s="470"/>
      <c r="J1571" s="364">
        <v>2</v>
      </c>
      <c r="K1571" s="365" t="s">
        <v>1784</v>
      </c>
      <c r="L1571" s="556"/>
      <c r="M1571" s="470"/>
      <c r="N1571" s="594"/>
      <c r="O1571" s="560"/>
      <c r="P1571" s="470"/>
      <c r="Q1571" s="560"/>
      <c r="R1571" s="470"/>
      <c r="S1571" s="366" t="s">
        <v>146</v>
      </c>
      <c r="T1571" s="366">
        <f>IFERROR(VLOOKUP($S1571,TABLAS!$A$10:$B$14,2,FALSE),0)</f>
        <v>3</v>
      </c>
      <c r="U1571" s="560"/>
      <c r="V1571" s="615"/>
      <c r="W1571" s="615"/>
      <c r="X1571" s="608"/>
      <c r="Y1571" s="367">
        <v>158</v>
      </c>
      <c r="Z1571" s="367"/>
      <c r="AA1571" s="367"/>
      <c r="AB1571" s="367"/>
      <c r="AC1571" s="367" t="e">
        <f>VLOOKUP(Y1571,CONTROLES!$A$6:$Y$78,2,FALSE)</f>
        <v>#N/A</v>
      </c>
      <c r="AD1571" s="367"/>
      <c r="AE1571" s="367"/>
      <c r="AF1571" s="367"/>
      <c r="AG1571" s="367"/>
      <c r="AH1571" s="367"/>
      <c r="AI1571" s="367"/>
      <c r="AJ1571" s="367"/>
      <c r="AK1571" s="367"/>
      <c r="AL1571" s="367"/>
      <c r="AM1571" s="367"/>
      <c r="AN1571" s="367"/>
      <c r="AO1571" s="368" t="str">
        <f>IFERROR(VLOOKUP(Y1571,CONTROLES!$A$6:$Y$25,24,FALSE),"")</f>
        <v/>
      </c>
      <c r="AP1571" s="368" t="str">
        <f>IFERROR(VLOOKUP(Z1571,CONTROLES!$A$6:$Y$25,24,FALSE),"")</f>
        <v/>
      </c>
      <c r="AQ1571" s="368" t="str">
        <f>IFERROR(VLOOKUP(AA1571,CONTROLES!$A$6:$Y$25,24,FALSE),"")</f>
        <v/>
      </c>
      <c r="AR1571" s="368" t="str">
        <f>IFERROR(VLOOKUP(AB1571,CONTROLES!$A$6:$Y$25,24,FALSE),"")</f>
        <v/>
      </c>
      <c r="AS1571" s="367" t="str">
        <f>IFERROR(VLOOKUP(Y1571,CONTROLES!$A$6:$Y$25,5,FALSE),"")</f>
        <v/>
      </c>
      <c r="AT1571" s="367" t="str">
        <f>IFERROR(VLOOKUP(Z1571,CONTROLES!$A$6:$Y$25,5,FALSE),"")</f>
        <v/>
      </c>
      <c r="AU1571" s="367" t="str">
        <f>IFERROR(VLOOKUP(AA1571,CONTROLES!$A$6:$Y$25,5,FALSE),"")</f>
        <v/>
      </c>
      <c r="AV1571" s="367" t="str">
        <f>IFERROR(VLOOKUP(AB1571,CONTROLES!$A$6:$Y$25,5,FALSE),"")</f>
        <v/>
      </c>
      <c r="AW1571" s="369">
        <f t="shared" si="421"/>
        <v>0</v>
      </c>
      <c r="AX1571" s="369">
        <f t="shared" si="422"/>
        <v>0</v>
      </c>
      <c r="AY1571" s="610"/>
      <c r="AZ1571" s="611"/>
      <c r="BA1571" s="612"/>
      <c r="BB1571" s="613"/>
      <c r="BC1571" s="611"/>
      <c r="BD1571" s="621"/>
      <c r="BE1571" s="608"/>
      <c r="BF1571" s="625"/>
      <c r="BG1571" s="626"/>
      <c r="BH1571" s="626"/>
      <c r="BI1571" s="624"/>
      <c r="BJ1571" s="470"/>
      <c r="BK1571" s="470"/>
      <c r="BL1571" s="49"/>
    </row>
    <row r="1572" spans="1:64" ht="14.25" customHeight="1" x14ac:dyDescent="0.25">
      <c r="A1572" s="558"/>
      <c r="B1572" s="559"/>
      <c r="C1572" s="556"/>
      <c r="D1572" s="557"/>
      <c r="E1572" s="470"/>
      <c r="F1572" s="547"/>
      <c r="G1572" s="547"/>
      <c r="H1572" s="547"/>
      <c r="I1572" s="470"/>
      <c r="J1572" s="364"/>
      <c r="K1572" s="365"/>
      <c r="L1572" s="556"/>
      <c r="M1572" s="470"/>
      <c r="N1572" s="594"/>
      <c r="O1572" s="560"/>
      <c r="P1572" s="470"/>
      <c r="Q1572" s="560"/>
      <c r="R1572" s="470"/>
      <c r="S1572" s="366"/>
      <c r="T1572" s="366">
        <f>IFERROR(VLOOKUP($S1572,TABLAS!$A$10:$B$14,2,FALSE),0)</f>
        <v>0</v>
      </c>
      <c r="U1572" s="560"/>
      <c r="V1572" s="615"/>
      <c r="W1572" s="615"/>
      <c r="X1572" s="608"/>
      <c r="Y1572" s="367"/>
      <c r="Z1572" s="367"/>
      <c r="AA1572" s="367"/>
      <c r="AB1572" s="367"/>
      <c r="AC1572" s="367" t="e">
        <f>VLOOKUP(Y1572,CONTROLES!$A$6:$Y$78,2,FALSE)</f>
        <v>#N/A</v>
      </c>
      <c r="AD1572" s="367"/>
      <c r="AE1572" s="367"/>
      <c r="AF1572" s="367"/>
      <c r="AG1572" s="367"/>
      <c r="AH1572" s="367"/>
      <c r="AI1572" s="367"/>
      <c r="AJ1572" s="367"/>
      <c r="AK1572" s="367"/>
      <c r="AL1572" s="367"/>
      <c r="AM1572" s="367"/>
      <c r="AN1572" s="367"/>
      <c r="AO1572" s="368" t="str">
        <f>IFERROR(VLOOKUP(Y1572,CONTROLES!$A$6:$Y$25,24,FALSE),"")</f>
        <v/>
      </c>
      <c r="AP1572" s="368" t="str">
        <f>IFERROR(VLOOKUP(Z1572,CONTROLES!$A$6:$Y$25,24,FALSE),"")</f>
        <v/>
      </c>
      <c r="AQ1572" s="368" t="str">
        <f>IFERROR(VLOOKUP(AA1572,CONTROLES!$A$6:$Y$25,24,FALSE),"")</f>
        <v/>
      </c>
      <c r="AR1572" s="368" t="str">
        <f>IFERROR(VLOOKUP(AB1572,CONTROLES!$A$6:$Y$25,24,FALSE),"")</f>
        <v/>
      </c>
      <c r="AS1572" s="367" t="str">
        <f>IFERROR(VLOOKUP(Y1572,CONTROLES!$A$6:$Y$25,5,FALSE),"")</f>
        <v/>
      </c>
      <c r="AT1572" s="367" t="str">
        <f>IFERROR(VLOOKUP(Z1572,CONTROLES!$A$6:$Y$25,5,FALSE),"")</f>
        <v/>
      </c>
      <c r="AU1572" s="367" t="str">
        <f>IFERROR(VLOOKUP(AA1572,CONTROLES!$A$6:$Y$25,5,FALSE),"")</f>
        <v/>
      </c>
      <c r="AV1572" s="367" t="str">
        <f>IFERROR(VLOOKUP(AB1572,CONTROLES!$A$6:$Y$25,5,FALSE),"")</f>
        <v/>
      </c>
      <c r="AW1572" s="369">
        <f t="shared" si="421"/>
        <v>0</v>
      </c>
      <c r="AX1572" s="369">
        <f t="shared" si="422"/>
        <v>0</v>
      </c>
      <c r="AY1572" s="610"/>
      <c r="AZ1572" s="611"/>
      <c r="BA1572" s="612"/>
      <c r="BB1572" s="613"/>
      <c r="BC1572" s="611"/>
      <c r="BD1572" s="621"/>
      <c r="BE1572" s="608"/>
      <c r="BF1572" s="625"/>
      <c r="BG1572" s="626"/>
      <c r="BH1572" s="626"/>
      <c r="BI1572" s="624"/>
      <c r="BJ1572" s="470"/>
      <c r="BK1572" s="470"/>
      <c r="BL1572" s="49"/>
    </row>
    <row r="1573" spans="1:64" ht="14.25" customHeight="1" x14ac:dyDescent="0.25">
      <c r="A1573" s="558"/>
      <c r="B1573" s="559"/>
      <c r="C1573" s="556"/>
      <c r="D1573" s="557"/>
      <c r="E1573" s="470"/>
      <c r="F1573" s="547"/>
      <c r="G1573" s="547"/>
      <c r="H1573" s="547"/>
      <c r="I1573" s="470"/>
      <c r="J1573" s="364"/>
      <c r="K1573" s="365"/>
      <c r="L1573" s="556"/>
      <c r="M1573" s="470"/>
      <c r="N1573" s="594"/>
      <c r="O1573" s="560"/>
      <c r="P1573" s="470"/>
      <c r="Q1573" s="560"/>
      <c r="R1573" s="470"/>
      <c r="S1573" s="366"/>
      <c r="T1573" s="366">
        <f>IFERROR(VLOOKUP($S1573,TABLAS!$A$10:$B$14,2,FALSE),0)</f>
        <v>0</v>
      </c>
      <c r="U1573" s="560"/>
      <c r="V1573" s="615"/>
      <c r="W1573" s="615"/>
      <c r="X1573" s="608"/>
      <c r="Y1573" s="367"/>
      <c r="Z1573" s="367"/>
      <c r="AA1573" s="367"/>
      <c r="AB1573" s="367"/>
      <c r="AC1573" s="367" t="e">
        <f>VLOOKUP(Y1573,CONTROLES!$A$6:$Y$78,2,FALSE)</f>
        <v>#N/A</v>
      </c>
      <c r="AD1573" s="367"/>
      <c r="AE1573" s="367"/>
      <c r="AF1573" s="367"/>
      <c r="AG1573" s="367"/>
      <c r="AH1573" s="367"/>
      <c r="AI1573" s="367"/>
      <c r="AJ1573" s="367"/>
      <c r="AK1573" s="367"/>
      <c r="AL1573" s="367"/>
      <c r="AM1573" s="367"/>
      <c r="AN1573" s="367"/>
      <c r="AO1573" s="368" t="str">
        <f>IFERROR(VLOOKUP(Y1573,CONTROLES!$A$6:$Y$25,24,FALSE),"")</f>
        <v/>
      </c>
      <c r="AP1573" s="368" t="str">
        <f>IFERROR(VLOOKUP(Z1573,CONTROLES!$A$6:$Y$25,24,FALSE),"")</f>
        <v/>
      </c>
      <c r="AQ1573" s="368" t="str">
        <f>IFERROR(VLOOKUP(AA1573,CONTROLES!$A$6:$Y$25,24,FALSE),"")</f>
        <v/>
      </c>
      <c r="AR1573" s="368" t="str">
        <f>IFERROR(VLOOKUP(AB1573,CONTROLES!$A$6:$Y$25,24,FALSE),"")</f>
        <v/>
      </c>
      <c r="AS1573" s="367" t="str">
        <f>IFERROR(VLOOKUP(Y1573,CONTROLES!$A$6:$Y$25,5,FALSE),"")</f>
        <v/>
      </c>
      <c r="AT1573" s="367" t="str">
        <f>IFERROR(VLOOKUP(Z1573,CONTROLES!$A$6:$Y$25,5,FALSE),"")</f>
        <v/>
      </c>
      <c r="AU1573" s="367" t="str">
        <f>IFERROR(VLOOKUP(AA1573,CONTROLES!$A$6:$Y$25,5,FALSE),"")</f>
        <v/>
      </c>
      <c r="AV1573" s="367" t="str">
        <f>IFERROR(VLOOKUP(AB1573,CONTROLES!$A$6:$Y$25,5,FALSE),"")</f>
        <v/>
      </c>
      <c r="AW1573" s="369">
        <f t="shared" si="421"/>
        <v>0</v>
      </c>
      <c r="AX1573" s="369">
        <f t="shared" si="422"/>
        <v>0</v>
      </c>
      <c r="AY1573" s="610"/>
      <c r="AZ1573" s="611"/>
      <c r="BA1573" s="612"/>
      <c r="BB1573" s="613"/>
      <c r="BC1573" s="611"/>
      <c r="BD1573" s="621"/>
      <c r="BE1573" s="608"/>
      <c r="BF1573" s="625"/>
      <c r="BG1573" s="626"/>
      <c r="BH1573" s="626"/>
      <c r="BI1573" s="624"/>
      <c r="BJ1573" s="470"/>
      <c r="BK1573" s="470"/>
      <c r="BL1573" s="49"/>
    </row>
    <row r="1574" spans="1:64" ht="14.25" customHeight="1" x14ac:dyDescent="0.25">
      <c r="A1574" s="558"/>
      <c r="B1574" s="559"/>
      <c r="C1574" s="556"/>
      <c r="D1574" s="557"/>
      <c r="E1574" s="470"/>
      <c r="F1574" s="547"/>
      <c r="G1574" s="547"/>
      <c r="H1574" s="547"/>
      <c r="I1574" s="470"/>
      <c r="J1574" s="364"/>
      <c r="K1574" s="365"/>
      <c r="L1574" s="556"/>
      <c r="M1574" s="470"/>
      <c r="N1574" s="594"/>
      <c r="O1574" s="560"/>
      <c r="P1574" s="470"/>
      <c r="Q1574" s="560"/>
      <c r="R1574" s="470"/>
      <c r="S1574" s="366"/>
      <c r="T1574" s="366">
        <f>IFERROR(VLOOKUP($S1574,TABLAS!$A$10:$B$14,2,FALSE),0)</f>
        <v>0</v>
      </c>
      <c r="U1574" s="560"/>
      <c r="V1574" s="615"/>
      <c r="W1574" s="615"/>
      <c r="X1574" s="608"/>
      <c r="Y1574" s="367"/>
      <c r="Z1574" s="367"/>
      <c r="AA1574" s="367"/>
      <c r="AB1574" s="367"/>
      <c r="AC1574" s="367" t="e">
        <f>VLOOKUP(Y1574,CONTROLES!$A$6:$Y$78,2,FALSE)</f>
        <v>#N/A</v>
      </c>
      <c r="AD1574" s="367"/>
      <c r="AE1574" s="367"/>
      <c r="AF1574" s="367"/>
      <c r="AG1574" s="367"/>
      <c r="AH1574" s="367"/>
      <c r="AI1574" s="367"/>
      <c r="AJ1574" s="367"/>
      <c r="AK1574" s="367"/>
      <c r="AL1574" s="367"/>
      <c r="AM1574" s="367"/>
      <c r="AN1574" s="367"/>
      <c r="AO1574" s="368" t="str">
        <f>IFERROR(VLOOKUP(Y1574,CONTROLES!$A$6:$Y$25,24,FALSE),"")</f>
        <v/>
      </c>
      <c r="AP1574" s="368" t="str">
        <f>IFERROR(VLOOKUP(Z1574,CONTROLES!$A$6:$Y$25,24,FALSE),"")</f>
        <v/>
      </c>
      <c r="AQ1574" s="368" t="str">
        <f>IFERROR(VLOOKUP(AA1574,CONTROLES!$A$6:$Y$25,24,FALSE),"")</f>
        <v/>
      </c>
      <c r="AR1574" s="368" t="str">
        <f>IFERROR(VLOOKUP(AB1574,CONTROLES!$A$6:$Y$25,24,FALSE),"")</f>
        <v/>
      </c>
      <c r="AS1574" s="367" t="str">
        <f>IFERROR(VLOOKUP(Y1574,CONTROLES!$A$6:$Y$25,5,FALSE),"")</f>
        <v/>
      </c>
      <c r="AT1574" s="367" t="str">
        <f>IFERROR(VLOOKUP(Z1574,CONTROLES!$A$6:$Y$25,5,FALSE),"")</f>
        <v/>
      </c>
      <c r="AU1574" s="367" t="str">
        <f>IFERROR(VLOOKUP(AA1574,CONTROLES!$A$6:$Y$25,5,FALSE),"")</f>
        <v/>
      </c>
      <c r="AV1574" s="367" t="str">
        <f>IFERROR(VLOOKUP(AB1574,CONTROLES!$A$6:$Y$25,5,FALSE),"")</f>
        <v/>
      </c>
      <c r="AW1574" s="369">
        <f t="shared" si="421"/>
        <v>0</v>
      </c>
      <c r="AX1574" s="369">
        <f t="shared" si="422"/>
        <v>0</v>
      </c>
      <c r="AY1574" s="610"/>
      <c r="AZ1574" s="611"/>
      <c r="BA1574" s="612"/>
      <c r="BB1574" s="613"/>
      <c r="BC1574" s="611"/>
      <c r="BD1574" s="621"/>
      <c r="BE1574" s="608"/>
      <c r="BF1574" s="625"/>
      <c r="BG1574" s="626"/>
      <c r="BH1574" s="626"/>
      <c r="BI1574" s="624"/>
      <c r="BJ1574" s="470"/>
      <c r="BK1574" s="470"/>
      <c r="BL1574" s="49"/>
    </row>
    <row r="1575" spans="1:64" ht="14.25" customHeight="1" x14ac:dyDescent="0.25">
      <c r="A1575" s="558"/>
      <c r="B1575" s="559"/>
      <c r="C1575" s="556"/>
      <c r="D1575" s="557"/>
      <c r="E1575" s="470"/>
      <c r="F1575" s="547"/>
      <c r="G1575" s="547"/>
      <c r="H1575" s="547"/>
      <c r="I1575" s="470"/>
      <c r="J1575" s="364"/>
      <c r="K1575" s="365"/>
      <c r="L1575" s="556"/>
      <c r="M1575" s="470"/>
      <c r="N1575" s="594"/>
      <c r="O1575" s="560"/>
      <c r="P1575" s="470"/>
      <c r="Q1575" s="560"/>
      <c r="R1575" s="470"/>
      <c r="S1575" s="366"/>
      <c r="T1575" s="366">
        <f>IFERROR(VLOOKUP($S1575,TABLAS!$A$10:$B$14,2,FALSE),0)</f>
        <v>0</v>
      </c>
      <c r="U1575" s="560"/>
      <c r="V1575" s="615"/>
      <c r="W1575" s="615"/>
      <c r="X1575" s="608"/>
      <c r="Y1575" s="367"/>
      <c r="Z1575" s="367"/>
      <c r="AA1575" s="367"/>
      <c r="AB1575" s="367"/>
      <c r="AC1575" s="367" t="e">
        <f>VLOOKUP(Y1575,CONTROLES!$A$6:$Y$78,2,FALSE)</f>
        <v>#N/A</v>
      </c>
      <c r="AD1575" s="367"/>
      <c r="AE1575" s="367"/>
      <c r="AF1575" s="367"/>
      <c r="AG1575" s="367"/>
      <c r="AH1575" s="367"/>
      <c r="AI1575" s="367"/>
      <c r="AJ1575" s="367"/>
      <c r="AK1575" s="367"/>
      <c r="AL1575" s="367"/>
      <c r="AM1575" s="367"/>
      <c r="AN1575" s="367"/>
      <c r="AO1575" s="368" t="str">
        <f>IFERROR(VLOOKUP(Y1575,CONTROLES!$A$6:$Y$25,24,FALSE),"")</f>
        <v/>
      </c>
      <c r="AP1575" s="368" t="str">
        <f>IFERROR(VLOOKUP(Z1575,CONTROLES!$A$6:$Y$25,24,FALSE),"")</f>
        <v/>
      </c>
      <c r="AQ1575" s="368" t="str">
        <f>IFERROR(VLOOKUP(AA1575,CONTROLES!$A$6:$Y$25,24,FALSE),"")</f>
        <v/>
      </c>
      <c r="AR1575" s="368" t="str">
        <f>IFERROR(VLOOKUP(AB1575,CONTROLES!$A$6:$Y$25,24,FALSE),"")</f>
        <v/>
      </c>
      <c r="AS1575" s="367" t="str">
        <f>IFERROR(VLOOKUP(Y1575,CONTROLES!$A$6:$Y$25,5,FALSE),"")</f>
        <v/>
      </c>
      <c r="AT1575" s="367" t="str">
        <f>IFERROR(VLOOKUP(Z1575,CONTROLES!$A$6:$Y$25,5,FALSE),"")</f>
        <v/>
      </c>
      <c r="AU1575" s="367" t="str">
        <f>IFERROR(VLOOKUP(AA1575,CONTROLES!$A$6:$Y$25,5,FALSE),"")</f>
        <v/>
      </c>
      <c r="AV1575" s="367" t="str">
        <f>IFERROR(VLOOKUP(AB1575,CONTROLES!$A$6:$Y$25,5,FALSE),"")</f>
        <v/>
      </c>
      <c r="AW1575" s="369">
        <f t="shared" si="421"/>
        <v>0</v>
      </c>
      <c r="AX1575" s="369">
        <f t="shared" si="422"/>
        <v>0</v>
      </c>
      <c r="AY1575" s="610"/>
      <c r="AZ1575" s="611"/>
      <c r="BA1575" s="612"/>
      <c r="BB1575" s="613"/>
      <c r="BC1575" s="611"/>
      <c r="BD1575" s="621"/>
      <c r="BE1575" s="608"/>
      <c r="BF1575" s="625"/>
      <c r="BG1575" s="626"/>
      <c r="BH1575" s="626"/>
      <c r="BI1575" s="624"/>
      <c r="BJ1575" s="470"/>
      <c r="BK1575" s="470"/>
      <c r="BL1575" s="49"/>
    </row>
    <row r="1576" spans="1:64" ht="14.25" customHeight="1" x14ac:dyDescent="0.25">
      <c r="A1576" s="558"/>
      <c r="B1576" s="559"/>
      <c r="C1576" s="556"/>
      <c r="D1576" s="557"/>
      <c r="E1576" s="470"/>
      <c r="F1576" s="547"/>
      <c r="G1576" s="547"/>
      <c r="H1576" s="547"/>
      <c r="I1576" s="470"/>
      <c r="J1576" s="364"/>
      <c r="K1576" s="365"/>
      <c r="L1576" s="556"/>
      <c r="M1576" s="470"/>
      <c r="N1576" s="594"/>
      <c r="O1576" s="560"/>
      <c r="P1576" s="470"/>
      <c r="Q1576" s="560"/>
      <c r="R1576" s="470"/>
      <c r="S1576" s="366"/>
      <c r="T1576" s="366">
        <f>IFERROR(VLOOKUP($S1576,TABLAS!$A$10:$B$14,2,FALSE),0)</f>
        <v>0</v>
      </c>
      <c r="U1576" s="560"/>
      <c r="V1576" s="615"/>
      <c r="W1576" s="615"/>
      <c r="X1576" s="608"/>
      <c r="Y1576" s="367"/>
      <c r="Z1576" s="367"/>
      <c r="AA1576" s="367"/>
      <c r="AB1576" s="367"/>
      <c r="AC1576" s="367" t="e">
        <f>VLOOKUP(Y1576,CONTROLES!$A$6:$Y$78,2,FALSE)</f>
        <v>#N/A</v>
      </c>
      <c r="AD1576" s="367"/>
      <c r="AE1576" s="367"/>
      <c r="AF1576" s="367"/>
      <c r="AG1576" s="367"/>
      <c r="AH1576" s="367"/>
      <c r="AI1576" s="367"/>
      <c r="AJ1576" s="367"/>
      <c r="AK1576" s="367"/>
      <c r="AL1576" s="367"/>
      <c r="AM1576" s="367"/>
      <c r="AN1576" s="367"/>
      <c r="AO1576" s="368" t="str">
        <f>IFERROR(VLOOKUP(Y1576,CONTROLES!$A$6:$Y$25,24,FALSE),"")</f>
        <v/>
      </c>
      <c r="AP1576" s="368" t="str">
        <f>IFERROR(VLOOKUP(Z1576,CONTROLES!$A$6:$Y$25,24,FALSE),"")</f>
        <v/>
      </c>
      <c r="AQ1576" s="368" t="str">
        <f>IFERROR(VLOOKUP(AA1576,CONTROLES!$A$6:$Y$25,24,FALSE),"")</f>
        <v/>
      </c>
      <c r="AR1576" s="368" t="str">
        <f>IFERROR(VLOOKUP(AB1576,CONTROLES!$A$6:$Y$25,24,FALSE),"")</f>
        <v/>
      </c>
      <c r="AS1576" s="367" t="str">
        <f>IFERROR(VLOOKUP(Y1576,CONTROLES!$A$6:$Y$25,5,FALSE),"")</f>
        <v/>
      </c>
      <c r="AT1576" s="367" t="str">
        <f>IFERROR(VLOOKUP(Z1576,CONTROLES!$A$6:$Y$25,5,FALSE),"")</f>
        <v/>
      </c>
      <c r="AU1576" s="367" t="str">
        <f>IFERROR(VLOOKUP(AA1576,CONTROLES!$A$6:$Y$25,5,FALSE),"")</f>
        <v/>
      </c>
      <c r="AV1576" s="367" t="str">
        <f>IFERROR(VLOOKUP(AB1576,CONTROLES!$A$6:$Y$25,5,FALSE),"")</f>
        <v/>
      </c>
      <c r="AW1576" s="369">
        <f t="shared" si="421"/>
        <v>0</v>
      </c>
      <c r="AX1576" s="369">
        <f t="shared" si="422"/>
        <v>0</v>
      </c>
      <c r="AY1576" s="610"/>
      <c r="AZ1576" s="611"/>
      <c r="BA1576" s="612"/>
      <c r="BB1576" s="613"/>
      <c r="BC1576" s="611"/>
      <c r="BD1576" s="621"/>
      <c r="BE1576" s="608"/>
      <c r="BF1576" s="625"/>
      <c r="BG1576" s="626"/>
      <c r="BH1576" s="626"/>
      <c r="BI1576" s="624"/>
      <c r="BJ1576" s="470"/>
      <c r="BK1576" s="470"/>
      <c r="BL1576" s="49"/>
    </row>
    <row r="1577" spans="1:64" ht="14.25" customHeight="1" x14ac:dyDescent="0.25">
      <c r="A1577" s="558">
        <f>A1570+1</f>
        <v>224</v>
      </c>
      <c r="B1577" s="559" t="s">
        <v>1785</v>
      </c>
      <c r="C1577" s="556" t="s">
        <v>1309</v>
      </c>
      <c r="D1577" s="557" t="s">
        <v>1786</v>
      </c>
      <c r="E1577" s="470" t="s">
        <v>1787</v>
      </c>
      <c r="F1577" s="547" t="s">
        <v>132</v>
      </c>
      <c r="G1577" s="547" t="s">
        <v>133</v>
      </c>
      <c r="H1577" s="547" t="s">
        <v>134</v>
      </c>
      <c r="I1577" s="470" t="s">
        <v>1788</v>
      </c>
      <c r="J1577" s="364">
        <v>1</v>
      </c>
      <c r="K1577" s="365" t="s">
        <v>1789</v>
      </c>
      <c r="L1577" s="556" t="s">
        <v>1790</v>
      </c>
      <c r="M1577" s="470" t="s">
        <v>160</v>
      </c>
      <c r="N1577" s="594" t="s">
        <v>226</v>
      </c>
      <c r="O1577" s="560" t="s">
        <v>313</v>
      </c>
      <c r="P1577" s="470" t="s">
        <v>1791</v>
      </c>
      <c r="Q1577" s="560" t="s">
        <v>1792</v>
      </c>
      <c r="R1577" s="470" t="s">
        <v>210</v>
      </c>
      <c r="S1577" s="366" t="s">
        <v>146</v>
      </c>
      <c r="T1577" s="366">
        <f>IFERROR(VLOOKUP($S1577,TABLAS!$A$10:$B$14,2,FALSE),0)</f>
        <v>3</v>
      </c>
      <c r="U1577" s="560" t="s">
        <v>145</v>
      </c>
      <c r="V1577" s="615">
        <f>IFERROR(VLOOKUP(U1577,TABLAS!$A$2:$B$6,2,FALSE),0)</f>
        <v>3</v>
      </c>
      <c r="W1577" s="615" t="str">
        <f t="shared" ref="W1577" si="424">MAX(T1577:T1583)&amp;V1577</f>
        <v>43</v>
      </c>
      <c r="X1577" s="608" t="str">
        <f t="shared" ref="X1577" si="425">IF(OR(W1577="11",W1577="12",W1577="21",W1577="22",W1577="31"),"BAJO",IF(OR(W1577="13",W1577="23",W1577="32",W1577="41"),"LEVE",IF(OR(W1577="14",W1577="15",W1577="24",W1577="33",W1577="43",W1577="42",W1577="52",W1577="51"),"MODERADO",IF(OR(W1577="25",W1577="34",W1577="35",W1577="44",W1577="45",W1577="53",W1577="54",W1577="55"),"IMPORTANTE"))))</f>
        <v>MODERADO</v>
      </c>
      <c r="Y1577" s="367">
        <v>161</v>
      </c>
      <c r="Z1577" s="367"/>
      <c r="AA1577" s="367"/>
      <c r="AB1577" s="367"/>
      <c r="AC1577" s="367" t="e">
        <f>VLOOKUP(Y1577,CONTROLES!$A$6:$Y$78,2,FALSE)</f>
        <v>#N/A</v>
      </c>
      <c r="AD1577" s="367"/>
      <c r="AE1577" s="367"/>
      <c r="AF1577" s="367"/>
      <c r="AG1577" s="367"/>
      <c r="AH1577" s="367"/>
      <c r="AI1577" s="367"/>
      <c r="AJ1577" s="367"/>
      <c r="AK1577" s="367"/>
      <c r="AL1577" s="367"/>
      <c r="AM1577" s="367"/>
      <c r="AN1577" s="367"/>
      <c r="AO1577" s="368" t="str">
        <f>IFERROR(VLOOKUP(Y1577,CONTROLES!$A$6:$Y$25,24,FALSE),"")</f>
        <v/>
      </c>
      <c r="AP1577" s="368" t="str">
        <f>IFERROR(VLOOKUP(Z1577,CONTROLES!$A$6:$Y$25,24,FALSE),"")</f>
        <v/>
      </c>
      <c r="AQ1577" s="368" t="str">
        <f>IFERROR(VLOOKUP(AA1577,CONTROLES!$A$6:$Y$25,24,FALSE),"")</f>
        <v/>
      </c>
      <c r="AR1577" s="368" t="str">
        <f>IFERROR(VLOOKUP(AB1577,CONTROLES!$A$6:$Y$25,24,FALSE),"")</f>
        <v/>
      </c>
      <c r="AS1577" s="367" t="str">
        <f>IFERROR(VLOOKUP(Y1577,CONTROLES!$A$6:$Y$25,5,FALSE),"")</f>
        <v/>
      </c>
      <c r="AT1577" s="367" t="str">
        <f>IFERROR(VLOOKUP(Z1577,CONTROLES!$A$6:$Y$25,5,FALSE),"")</f>
        <v/>
      </c>
      <c r="AU1577" s="367" t="str">
        <f>IFERROR(VLOOKUP(AA1577,CONTROLES!$A$6:$Y$25,5,FALSE),"")</f>
        <v/>
      </c>
      <c r="AV1577" s="367" t="str">
        <f>IFERROR(VLOOKUP(AB1577,CONTROLES!$A$6:$Y$25,5,FALSE),"")</f>
        <v/>
      </c>
      <c r="AW1577" s="369">
        <f t="shared" si="421"/>
        <v>0</v>
      </c>
      <c r="AX1577" s="369">
        <f t="shared" si="422"/>
        <v>0</v>
      </c>
      <c r="AY1577" s="610"/>
      <c r="AZ1577" s="611"/>
      <c r="BA1577" s="612"/>
      <c r="BB1577" s="613"/>
      <c r="BC1577" s="611"/>
      <c r="BD1577" s="621"/>
      <c r="BE1577" s="608"/>
      <c r="BF1577" s="625"/>
      <c r="BG1577" s="626"/>
      <c r="BH1577" s="626"/>
      <c r="BI1577" s="624"/>
      <c r="BJ1577" s="470"/>
      <c r="BK1577" s="470"/>
      <c r="BL1577" s="49"/>
    </row>
    <row r="1578" spans="1:64" x14ac:dyDescent="0.25">
      <c r="A1578" s="558"/>
      <c r="B1578" s="559"/>
      <c r="C1578" s="556"/>
      <c r="D1578" s="557"/>
      <c r="E1578" s="470"/>
      <c r="F1578" s="547"/>
      <c r="G1578" s="547"/>
      <c r="H1578" s="547"/>
      <c r="I1578" s="470"/>
      <c r="J1578" s="364">
        <v>2</v>
      </c>
      <c r="K1578" s="365" t="s">
        <v>1793</v>
      </c>
      <c r="L1578" s="556"/>
      <c r="M1578" s="470"/>
      <c r="N1578" s="594"/>
      <c r="O1578" s="560"/>
      <c r="P1578" s="470"/>
      <c r="Q1578" s="560"/>
      <c r="R1578" s="470"/>
      <c r="S1578" s="366" t="s">
        <v>169</v>
      </c>
      <c r="T1578" s="366">
        <f>IFERROR(VLOOKUP($S1578,TABLAS!$A$10:$B$14,2,FALSE),0)</f>
        <v>4</v>
      </c>
      <c r="U1578" s="560"/>
      <c r="V1578" s="615"/>
      <c r="W1578" s="615"/>
      <c r="X1578" s="608"/>
      <c r="Y1578" s="367">
        <v>86</v>
      </c>
      <c r="Z1578" s="367"/>
      <c r="AA1578" s="367"/>
      <c r="AB1578" s="367"/>
      <c r="AC1578" s="367" t="e">
        <f>VLOOKUP(Y1578,CONTROLES!$A$6:$Y$78,2,FALSE)</f>
        <v>#N/A</v>
      </c>
      <c r="AD1578" s="367"/>
      <c r="AE1578" s="367"/>
      <c r="AF1578" s="367"/>
      <c r="AG1578" s="367"/>
      <c r="AH1578" s="367"/>
      <c r="AI1578" s="367"/>
      <c r="AJ1578" s="367"/>
      <c r="AK1578" s="367"/>
      <c r="AL1578" s="367"/>
      <c r="AM1578" s="367"/>
      <c r="AN1578" s="367"/>
      <c r="AO1578" s="368" t="str">
        <f>IFERROR(VLOOKUP(Y1578,CONTROLES!$A$6:$Y$25,24,FALSE),"")</f>
        <v/>
      </c>
      <c r="AP1578" s="368" t="str">
        <f>IFERROR(VLOOKUP(Z1578,CONTROLES!$A$6:$Y$25,24,FALSE),"")</f>
        <v/>
      </c>
      <c r="AQ1578" s="368" t="str">
        <f>IFERROR(VLOOKUP(AA1578,CONTROLES!$A$6:$Y$25,24,FALSE),"")</f>
        <v/>
      </c>
      <c r="AR1578" s="368" t="str">
        <f>IFERROR(VLOOKUP(AB1578,CONTROLES!$A$6:$Y$25,24,FALSE),"")</f>
        <v/>
      </c>
      <c r="AS1578" s="367" t="str">
        <f>IFERROR(VLOOKUP(Y1578,CONTROLES!$A$6:$Y$25,5,FALSE),"")</f>
        <v/>
      </c>
      <c r="AT1578" s="367" t="str">
        <f>IFERROR(VLOOKUP(Z1578,CONTROLES!$A$6:$Y$25,5,FALSE),"")</f>
        <v/>
      </c>
      <c r="AU1578" s="367" t="str">
        <f>IFERROR(VLOOKUP(AA1578,CONTROLES!$A$6:$Y$25,5,FALSE),"")</f>
        <v/>
      </c>
      <c r="AV1578" s="367" t="str">
        <f>IFERROR(VLOOKUP(AB1578,CONTROLES!$A$6:$Y$25,5,FALSE),"")</f>
        <v/>
      </c>
      <c r="AW1578" s="369">
        <f t="shared" si="421"/>
        <v>0</v>
      </c>
      <c r="AX1578" s="369">
        <f t="shared" si="422"/>
        <v>0</v>
      </c>
      <c r="AY1578" s="610"/>
      <c r="AZ1578" s="611"/>
      <c r="BA1578" s="612"/>
      <c r="BB1578" s="613"/>
      <c r="BC1578" s="611"/>
      <c r="BD1578" s="621"/>
      <c r="BE1578" s="608"/>
      <c r="BF1578" s="625"/>
      <c r="BG1578" s="626"/>
      <c r="BH1578" s="626"/>
      <c r="BI1578" s="624"/>
      <c r="BJ1578" s="470"/>
      <c r="BK1578" s="470"/>
      <c r="BL1578" s="49"/>
    </row>
    <row r="1579" spans="1:64" x14ac:dyDescent="0.25">
      <c r="A1579" s="558"/>
      <c r="B1579" s="559"/>
      <c r="C1579" s="556"/>
      <c r="D1579" s="557"/>
      <c r="E1579" s="470"/>
      <c r="F1579" s="547"/>
      <c r="G1579" s="547"/>
      <c r="H1579" s="547"/>
      <c r="I1579" s="470"/>
      <c r="J1579" s="364"/>
      <c r="K1579" s="365"/>
      <c r="L1579" s="556"/>
      <c r="M1579" s="470"/>
      <c r="N1579" s="594"/>
      <c r="O1579" s="560"/>
      <c r="P1579" s="470"/>
      <c r="Q1579" s="560"/>
      <c r="R1579" s="470"/>
      <c r="S1579" s="366"/>
      <c r="T1579" s="366">
        <f>IFERROR(VLOOKUP($S1579,TABLAS!$A$10:$B$14,2,FALSE),0)</f>
        <v>0</v>
      </c>
      <c r="U1579" s="560"/>
      <c r="V1579" s="615"/>
      <c r="W1579" s="615"/>
      <c r="X1579" s="608"/>
      <c r="Y1579" s="367"/>
      <c r="Z1579" s="367"/>
      <c r="AA1579" s="367"/>
      <c r="AB1579" s="367"/>
      <c r="AC1579" s="367" t="e">
        <f>VLOOKUP(Y1579,CONTROLES!$A$6:$Y$78,2,FALSE)</f>
        <v>#N/A</v>
      </c>
      <c r="AD1579" s="367"/>
      <c r="AE1579" s="367"/>
      <c r="AF1579" s="367"/>
      <c r="AG1579" s="367"/>
      <c r="AH1579" s="367"/>
      <c r="AI1579" s="367"/>
      <c r="AJ1579" s="367"/>
      <c r="AK1579" s="367"/>
      <c r="AL1579" s="367"/>
      <c r="AM1579" s="367"/>
      <c r="AN1579" s="367"/>
      <c r="AO1579" s="368" t="str">
        <f>IFERROR(VLOOKUP(Y1579,CONTROLES!$A$6:$Y$25,24,FALSE),"")</f>
        <v/>
      </c>
      <c r="AP1579" s="368" t="str">
        <f>IFERROR(VLOOKUP(Z1579,CONTROLES!$A$6:$Y$25,24,FALSE),"")</f>
        <v/>
      </c>
      <c r="AQ1579" s="368" t="str">
        <f>IFERROR(VLOOKUP(AA1579,CONTROLES!$A$6:$Y$25,24,FALSE),"")</f>
        <v/>
      </c>
      <c r="AR1579" s="368" t="str">
        <f>IFERROR(VLOOKUP(AB1579,CONTROLES!$A$6:$Y$25,24,FALSE),"")</f>
        <v/>
      </c>
      <c r="AS1579" s="367" t="str">
        <f>IFERROR(VLOOKUP(Y1579,CONTROLES!$A$6:$Y$25,5,FALSE),"")</f>
        <v/>
      </c>
      <c r="AT1579" s="367" t="str">
        <f>IFERROR(VLOOKUP(Z1579,CONTROLES!$A$6:$Y$25,5,FALSE),"")</f>
        <v/>
      </c>
      <c r="AU1579" s="367" t="str">
        <f>IFERROR(VLOOKUP(AA1579,CONTROLES!$A$6:$Y$25,5,FALSE),"")</f>
        <v/>
      </c>
      <c r="AV1579" s="367" t="str">
        <f>IFERROR(VLOOKUP(AB1579,CONTROLES!$A$6:$Y$25,5,FALSE),"")</f>
        <v/>
      </c>
      <c r="AW1579" s="369">
        <f t="shared" si="421"/>
        <v>0</v>
      </c>
      <c r="AX1579" s="369">
        <f t="shared" si="422"/>
        <v>0</v>
      </c>
      <c r="AY1579" s="610"/>
      <c r="AZ1579" s="611"/>
      <c r="BA1579" s="612"/>
      <c r="BB1579" s="613"/>
      <c r="BC1579" s="611"/>
      <c r="BD1579" s="621"/>
      <c r="BE1579" s="608"/>
      <c r="BF1579" s="625"/>
      <c r="BG1579" s="626"/>
      <c r="BH1579" s="626"/>
      <c r="BI1579" s="624"/>
      <c r="BJ1579" s="470"/>
      <c r="BK1579" s="470"/>
      <c r="BL1579" s="49"/>
    </row>
    <row r="1580" spans="1:64" x14ac:dyDescent="0.25">
      <c r="A1580" s="558"/>
      <c r="B1580" s="559"/>
      <c r="C1580" s="556"/>
      <c r="D1580" s="557"/>
      <c r="E1580" s="470"/>
      <c r="F1580" s="547"/>
      <c r="G1580" s="547"/>
      <c r="H1580" s="547"/>
      <c r="I1580" s="470"/>
      <c r="J1580" s="364"/>
      <c r="K1580" s="365"/>
      <c r="L1580" s="556"/>
      <c r="M1580" s="470"/>
      <c r="N1580" s="594"/>
      <c r="O1580" s="560"/>
      <c r="P1580" s="470"/>
      <c r="Q1580" s="560"/>
      <c r="R1580" s="470"/>
      <c r="S1580" s="366"/>
      <c r="T1580" s="366">
        <f>IFERROR(VLOOKUP($S1580,TABLAS!$A$10:$B$14,2,FALSE),0)</f>
        <v>0</v>
      </c>
      <c r="U1580" s="560"/>
      <c r="V1580" s="615"/>
      <c r="W1580" s="615"/>
      <c r="X1580" s="608"/>
      <c r="Y1580" s="367"/>
      <c r="Z1580" s="367"/>
      <c r="AA1580" s="367"/>
      <c r="AB1580" s="367"/>
      <c r="AC1580" s="367" t="e">
        <f>VLOOKUP(Y1580,CONTROLES!$A$6:$Y$78,2,FALSE)</f>
        <v>#N/A</v>
      </c>
      <c r="AD1580" s="367"/>
      <c r="AE1580" s="367"/>
      <c r="AF1580" s="367"/>
      <c r="AG1580" s="367"/>
      <c r="AH1580" s="367"/>
      <c r="AI1580" s="367"/>
      <c r="AJ1580" s="367"/>
      <c r="AK1580" s="367"/>
      <c r="AL1580" s="367"/>
      <c r="AM1580" s="367"/>
      <c r="AN1580" s="367"/>
      <c r="AO1580" s="368" t="str">
        <f>IFERROR(VLOOKUP(Y1580,CONTROLES!$A$6:$Y$25,24,FALSE),"")</f>
        <v/>
      </c>
      <c r="AP1580" s="368" t="str">
        <f>IFERROR(VLOOKUP(Z1580,CONTROLES!$A$6:$Y$25,24,FALSE),"")</f>
        <v/>
      </c>
      <c r="AQ1580" s="368" t="str">
        <f>IFERROR(VLOOKUP(AA1580,CONTROLES!$A$6:$Y$25,24,FALSE),"")</f>
        <v/>
      </c>
      <c r="AR1580" s="368" t="str">
        <f>IFERROR(VLOOKUP(AB1580,CONTROLES!$A$6:$Y$25,24,FALSE),"")</f>
        <v/>
      </c>
      <c r="AS1580" s="367" t="str">
        <f>IFERROR(VLOOKUP(Y1580,CONTROLES!$A$6:$Y$25,5,FALSE),"")</f>
        <v/>
      </c>
      <c r="AT1580" s="367" t="str">
        <f>IFERROR(VLOOKUP(Z1580,CONTROLES!$A$6:$Y$25,5,FALSE),"")</f>
        <v/>
      </c>
      <c r="AU1580" s="367" t="str">
        <f>IFERROR(VLOOKUP(AA1580,CONTROLES!$A$6:$Y$25,5,FALSE),"")</f>
        <v/>
      </c>
      <c r="AV1580" s="367" t="str">
        <f>IFERROR(VLOOKUP(AB1580,CONTROLES!$A$6:$Y$25,5,FALSE),"")</f>
        <v/>
      </c>
      <c r="AW1580" s="369">
        <f t="shared" si="421"/>
        <v>0</v>
      </c>
      <c r="AX1580" s="369">
        <f t="shared" si="422"/>
        <v>0</v>
      </c>
      <c r="AY1580" s="610"/>
      <c r="AZ1580" s="611"/>
      <c r="BA1580" s="612"/>
      <c r="BB1580" s="613"/>
      <c r="BC1580" s="611"/>
      <c r="BD1580" s="621"/>
      <c r="BE1580" s="608"/>
      <c r="BF1580" s="625"/>
      <c r="BG1580" s="626"/>
      <c r="BH1580" s="626"/>
      <c r="BI1580" s="624"/>
      <c r="BJ1580" s="470"/>
      <c r="BK1580" s="470"/>
      <c r="BL1580" s="49"/>
    </row>
    <row r="1581" spans="1:64" x14ac:dyDescent="0.25">
      <c r="A1581" s="558"/>
      <c r="B1581" s="559"/>
      <c r="C1581" s="556"/>
      <c r="D1581" s="557"/>
      <c r="E1581" s="470"/>
      <c r="F1581" s="547"/>
      <c r="G1581" s="547"/>
      <c r="H1581" s="547"/>
      <c r="I1581" s="470"/>
      <c r="J1581" s="364"/>
      <c r="K1581" s="365"/>
      <c r="L1581" s="556"/>
      <c r="M1581" s="470"/>
      <c r="N1581" s="594"/>
      <c r="O1581" s="560"/>
      <c r="P1581" s="470"/>
      <c r="Q1581" s="560"/>
      <c r="R1581" s="470"/>
      <c r="S1581" s="366"/>
      <c r="T1581" s="366">
        <f>IFERROR(VLOOKUP($S1581,TABLAS!$A$10:$B$14,2,FALSE),0)</f>
        <v>0</v>
      </c>
      <c r="U1581" s="560"/>
      <c r="V1581" s="615"/>
      <c r="W1581" s="615"/>
      <c r="X1581" s="608"/>
      <c r="Y1581" s="367"/>
      <c r="Z1581" s="367"/>
      <c r="AA1581" s="367"/>
      <c r="AB1581" s="367"/>
      <c r="AC1581" s="367" t="e">
        <f>VLOOKUP(Y1581,CONTROLES!$A$6:$Y$78,2,FALSE)</f>
        <v>#N/A</v>
      </c>
      <c r="AD1581" s="367"/>
      <c r="AE1581" s="367"/>
      <c r="AF1581" s="367"/>
      <c r="AG1581" s="367"/>
      <c r="AH1581" s="367"/>
      <c r="AI1581" s="367"/>
      <c r="AJ1581" s="367"/>
      <c r="AK1581" s="367"/>
      <c r="AL1581" s="367"/>
      <c r="AM1581" s="367"/>
      <c r="AN1581" s="367"/>
      <c r="AO1581" s="368" t="str">
        <f>IFERROR(VLOOKUP(Y1581,CONTROLES!$A$6:$Y$25,24,FALSE),"")</f>
        <v/>
      </c>
      <c r="AP1581" s="368" t="str">
        <f>IFERROR(VLOOKUP(Z1581,CONTROLES!$A$6:$Y$25,24,FALSE),"")</f>
        <v/>
      </c>
      <c r="AQ1581" s="368" t="str">
        <f>IFERROR(VLOOKUP(AA1581,CONTROLES!$A$6:$Y$25,24,FALSE),"")</f>
        <v/>
      </c>
      <c r="AR1581" s="368" t="str">
        <f>IFERROR(VLOOKUP(AB1581,CONTROLES!$A$6:$Y$25,24,FALSE),"")</f>
        <v/>
      </c>
      <c r="AS1581" s="367" t="str">
        <f>IFERROR(VLOOKUP(Y1581,CONTROLES!$A$6:$Y$25,5,FALSE),"")</f>
        <v/>
      </c>
      <c r="AT1581" s="367" t="str">
        <f>IFERROR(VLOOKUP(Z1581,CONTROLES!$A$6:$Y$25,5,FALSE),"")</f>
        <v/>
      </c>
      <c r="AU1581" s="367" t="str">
        <f>IFERROR(VLOOKUP(AA1581,CONTROLES!$A$6:$Y$25,5,FALSE),"")</f>
        <v/>
      </c>
      <c r="AV1581" s="367" t="str">
        <f>IFERROR(VLOOKUP(AB1581,CONTROLES!$A$6:$Y$25,5,FALSE),"")</f>
        <v/>
      </c>
      <c r="AW1581" s="369">
        <f t="shared" si="421"/>
        <v>0</v>
      </c>
      <c r="AX1581" s="369">
        <f t="shared" si="422"/>
        <v>0</v>
      </c>
      <c r="AY1581" s="610"/>
      <c r="AZ1581" s="611"/>
      <c r="BA1581" s="612"/>
      <c r="BB1581" s="613"/>
      <c r="BC1581" s="611"/>
      <c r="BD1581" s="621"/>
      <c r="BE1581" s="608"/>
      <c r="BF1581" s="625"/>
      <c r="BG1581" s="626"/>
      <c r="BH1581" s="626"/>
      <c r="BI1581" s="624"/>
      <c r="BJ1581" s="470"/>
      <c r="BK1581" s="470"/>
      <c r="BL1581" s="49"/>
    </row>
    <row r="1582" spans="1:64" x14ac:dyDescent="0.25">
      <c r="A1582" s="558"/>
      <c r="B1582" s="559"/>
      <c r="C1582" s="556"/>
      <c r="D1582" s="557"/>
      <c r="E1582" s="470"/>
      <c r="F1582" s="547"/>
      <c r="G1582" s="547"/>
      <c r="H1582" s="547"/>
      <c r="I1582" s="470"/>
      <c r="J1582" s="364"/>
      <c r="K1582" s="365"/>
      <c r="L1582" s="556"/>
      <c r="M1582" s="470"/>
      <c r="N1582" s="594"/>
      <c r="O1582" s="560"/>
      <c r="P1582" s="470"/>
      <c r="Q1582" s="560"/>
      <c r="R1582" s="470"/>
      <c r="S1582" s="366"/>
      <c r="T1582" s="366">
        <f>IFERROR(VLOOKUP($S1582,TABLAS!$A$10:$B$14,2,FALSE),0)</f>
        <v>0</v>
      </c>
      <c r="U1582" s="560"/>
      <c r="V1582" s="615"/>
      <c r="W1582" s="615"/>
      <c r="X1582" s="608"/>
      <c r="Y1582" s="367"/>
      <c r="Z1582" s="367"/>
      <c r="AA1582" s="367"/>
      <c r="AB1582" s="367"/>
      <c r="AC1582" s="367" t="e">
        <f>VLOOKUP(Y1582,CONTROLES!$A$6:$Y$78,2,FALSE)</f>
        <v>#N/A</v>
      </c>
      <c r="AD1582" s="367"/>
      <c r="AE1582" s="367"/>
      <c r="AF1582" s="367"/>
      <c r="AG1582" s="367"/>
      <c r="AH1582" s="367"/>
      <c r="AI1582" s="367"/>
      <c r="AJ1582" s="367"/>
      <c r="AK1582" s="367"/>
      <c r="AL1582" s="367"/>
      <c r="AM1582" s="367"/>
      <c r="AN1582" s="367"/>
      <c r="AO1582" s="368" t="str">
        <f>IFERROR(VLOOKUP(Y1582,CONTROLES!$A$6:$Y$25,24,FALSE),"")</f>
        <v/>
      </c>
      <c r="AP1582" s="368" t="str">
        <f>IFERROR(VLOOKUP(Z1582,CONTROLES!$A$6:$Y$25,24,FALSE),"")</f>
        <v/>
      </c>
      <c r="AQ1582" s="368" t="str">
        <f>IFERROR(VLOOKUP(AA1582,CONTROLES!$A$6:$Y$25,24,FALSE),"")</f>
        <v/>
      </c>
      <c r="AR1582" s="368" t="str">
        <f>IFERROR(VLOOKUP(AB1582,CONTROLES!$A$6:$Y$25,24,FALSE),"")</f>
        <v/>
      </c>
      <c r="AS1582" s="367" t="str">
        <f>IFERROR(VLOOKUP(Y1582,CONTROLES!$A$6:$Y$25,5,FALSE),"")</f>
        <v/>
      </c>
      <c r="AT1582" s="367" t="str">
        <f>IFERROR(VLOOKUP(Z1582,CONTROLES!$A$6:$Y$25,5,FALSE),"")</f>
        <v/>
      </c>
      <c r="AU1582" s="367" t="str">
        <f>IFERROR(VLOOKUP(AA1582,CONTROLES!$A$6:$Y$25,5,FALSE),"")</f>
        <v/>
      </c>
      <c r="AV1582" s="367" t="str">
        <f>IFERROR(VLOOKUP(AB1582,CONTROLES!$A$6:$Y$25,5,FALSE),"")</f>
        <v/>
      </c>
      <c r="AW1582" s="369">
        <f t="shared" si="421"/>
        <v>0</v>
      </c>
      <c r="AX1582" s="369">
        <f t="shared" si="422"/>
        <v>0</v>
      </c>
      <c r="AY1582" s="610"/>
      <c r="AZ1582" s="611"/>
      <c r="BA1582" s="612"/>
      <c r="BB1582" s="613"/>
      <c r="BC1582" s="611"/>
      <c r="BD1582" s="621"/>
      <c r="BE1582" s="608"/>
      <c r="BF1582" s="625"/>
      <c r="BG1582" s="626"/>
      <c r="BH1582" s="626"/>
      <c r="BI1582" s="624"/>
      <c r="BJ1582" s="470"/>
      <c r="BK1582" s="470"/>
      <c r="BL1582" s="49"/>
    </row>
    <row r="1583" spans="1:64" ht="7.5" customHeight="1" x14ac:dyDescent="0.25">
      <c r="A1583" s="558"/>
      <c r="B1583" s="559"/>
      <c r="C1583" s="556"/>
      <c r="D1583" s="557"/>
      <c r="E1583" s="470"/>
      <c r="F1583" s="547"/>
      <c r="G1583" s="547"/>
      <c r="H1583" s="547"/>
      <c r="I1583" s="470"/>
      <c r="J1583" s="364"/>
      <c r="K1583" s="365"/>
      <c r="L1583" s="556"/>
      <c r="M1583" s="470"/>
      <c r="N1583" s="594"/>
      <c r="O1583" s="560"/>
      <c r="P1583" s="470"/>
      <c r="Q1583" s="560"/>
      <c r="R1583" s="470"/>
      <c r="S1583" s="366"/>
      <c r="T1583" s="366">
        <f>IFERROR(VLOOKUP($S1583,TABLAS!$A$10:$B$14,2,FALSE),0)</f>
        <v>0</v>
      </c>
      <c r="U1583" s="560"/>
      <c r="V1583" s="615"/>
      <c r="W1583" s="615"/>
      <c r="X1583" s="608"/>
      <c r="Y1583" s="367"/>
      <c r="Z1583" s="367"/>
      <c r="AA1583" s="367"/>
      <c r="AB1583" s="367"/>
      <c r="AC1583" s="367" t="e">
        <f>VLOOKUP(Y1583,CONTROLES!$A$6:$Y$78,2,FALSE)</f>
        <v>#N/A</v>
      </c>
      <c r="AD1583" s="367"/>
      <c r="AE1583" s="367"/>
      <c r="AF1583" s="367"/>
      <c r="AG1583" s="367"/>
      <c r="AH1583" s="367"/>
      <c r="AI1583" s="367"/>
      <c r="AJ1583" s="367"/>
      <c r="AK1583" s="367"/>
      <c r="AL1583" s="367"/>
      <c r="AM1583" s="367"/>
      <c r="AN1583" s="367"/>
      <c r="AO1583" s="368" t="str">
        <f>IFERROR(VLOOKUP(Y1583,CONTROLES!$A$6:$Y$25,24,FALSE),"")</f>
        <v/>
      </c>
      <c r="AP1583" s="368" t="str">
        <f>IFERROR(VLOOKUP(Z1583,CONTROLES!$A$6:$Y$25,24,FALSE),"")</f>
        <v/>
      </c>
      <c r="AQ1583" s="368" t="str">
        <f>IFERROR(VLOOKUP(AA1583,CONTROLES!$A$6:$Y$25,24,FALSE),"")</f>
        <v/>
      </c>
      <c r="AR1583" s="368" t="str">
        <f>IFERROR(VLOOKUP(AB1583,CONTROLES!$A$6:$Y$25,24,FALSE),"")</f>
        <v/>
      </c>
      <c r="AS1583" s="367" t="str">
        <f>IFERROR(VLOOKUP(Y1583,CONTROLES!$A$6:$Y$25,5,FALSE),"")</f>
        <v/>
      </c>
      <c r="AT1583" s="367" t="str">
        <f>IFERROR(VLOOKUP(Z1583,CONTROLES!$A$6:$Y$25,5,FALSE),"")</f>
        <v/>
      </c>
      <c r="AU1583" s="367" t="str">
        <f>IFERROR(VLOOKUP(AA1583,CONTROLES!$A$6:$Y$25,5,FALSE),"")</f>
        <v/>
      </c>
      <c r="AV1583" s="367" t="str">
        <f>IFERROR(VLOOKUP(AB1583,CONTROLES!$A$6:$Y$25,5,FALSE),"")</f>
        <v/>
      </c>
      <c r="AW1583" s="369">
        <f t="shared" si="421"/>
        <v>0</v>
      </c>
      <c r="AX1583" s="369">
        <f t="shared" si="422"/>
        <v>0</v>
      </c>
      <c r="AY1583" s="610"/>
      <c r="AZ1583" s="611"/>
      <c r="BA1583" s="612"/>
      <c r="BB1583" s="613"/>
      <c r="BC1583" s="611"/>
      <c r="BD1583" s="621"/>
      <c r="BE1583" s="608"/>
      <c r="BF1583" s="625"/>
      <c r="BG1583" s="626"/>
      <c r="BH1583" s="626"/>
      <c r="BI1583" s="624"/>
      <c r="BJ1583" s="470"/>
      <c r="BK1583" s="470"/>
      <c r="BL1583" s="49"/>
    </row>
    <row r="1584" spans="1:64" ht="14.25" customHeight="1" x14ac:dyDescent="0.25">
      <c r="A1584" s="558">
        <f>A1577+1</f>
        <v>225</v>
      </c>
      <c r="B1584" s="559" t="s">
        <v>1794</v>
      </c>
      <c r="C1584" s="556" t="s">
        <v>1309</v>
      </c>
      <c r="D1584" s="557" t="s">
        <v>1795</v>
      </c>
      <c r="E1584" s="470" t="s">
        <v>1796</v>
      </c>
      <c r="F1584" s="547" t="s">
        <v>132</v>
      </c>
      <c r="G1584" s="547" t="s">
        <v>196</v>
      </c>
      <c r="H1584" s="547" t="s">
        <v>134</v>
      </c>
      <c r="I1584" s="470" t="s">
        <v>1797</v>
      </c>
      <c r="J1584" s="364">
        <v>1</v>
      </c>
      <c r="K1584" s="365" t="s">
        <v>1798</v>
      </c>
      <c r="L1584" s="556" t="s">
        <v>1799</v>
      </c>
      <c r="M1584" s="470" t="s">
        <v>160</v>
      </c>
      <c r="N1584" s="594" t="s">
        <v>226</v>
      </c>
      <c r="O1584" s="560" t="s">
        <v>360</v>
      </c>
      <c r="P1584" s="470" t="s">
        <v>1420</v>
      </c>
      <c r="Q1584" s="560" t="s">
        <v>1123</v>
      </c>
      <c r="R1584" s="470" t="s">
        <v>228</v>
      </c>
      <c r="S1584" s="366" t="s">
        <v>155</v>
      </c>
      <c r="T1584" s="366">
        <f>IFERROR(VLOOKUP($S1584,TABLAS!$A$10:$B$14,2,FALSE),0)</f>
        <v>2</v>
      </c>
      <c r="U1584" s="560" t="s">
        <v>211</v>
      </c>
      <c r="V1584" s="615">
        <f>IFERROR(VLOOKUP(U1584,TABLAS!$A$2:$B$6,2,FALSE),0)</f>
        <v>2</v>
      </c>
      <c r="W1584" s="615" t="str">
        <f t="shared" ref="W1584" si="426">MAX(T1584:T1590)&amp;V1584</f>
        <v>22</v>
      </c>
      <c r="X1584" s="608" t="str">
        <f t="shared" ref="X1584" si="427">IF(OR(W1584="11",W1584="12",W1584="21",W1584="22",W1584="31"),"BAJO",IF(OR(W1584="13",W1584="23",W1584="32",W1584="41"),"LEVE",IF(OR(W1584="14",W1584="15",W1584="24",W1584="33",W1584="43",W1584="42",W1584="52",W1584="51"),"MODERADO",IF(OR(W1584="25",W1584="34",W1584="35",W1584="44",W1584="45",W1584="53",W1584="54",W1584="55"),"IMPORTANTE"))))</f>
        <v>BAJO</v>
      </c>
      <c r="Y1584" s="367">
        <v>174</v>
      </c>
      <c r="Z1584" s="367"/>
      <c r="AA1584" s="367"/>
      <c r="AB1584" s="367"/>
      <c r="AC1584" s="367" t="e">
        <f>VLOOKUP(Y1584,CONTROLES!$A$6:$Y$78,2,FALSE)</f>
        <v>#N/A</v>
      </c>
      <c r="AD1584" s="367"/>
      <c r="AE1584" s="367"/>
      <c r="AF1584" s="367"/>
      <c r="AG1584" s="367"/>
      <c r="AH1584" s="367"/>
      <c r="AI1584" s="367"/>
      <c r="AJ1584" s="367"/>
      <c r="AK1584" s="367"/>
      <c r="AL1584" s="367"/>
      <c r="AM1584" s="367"/>
      <c r="AN1584" s="367"/>
      <c r="AO1584" s="368" t="str">
        <f>IFERROR(VLOOKUP(Y1584,CONTROLES!$A$6:$Y$25,24,FALSE),"")</f>
        <v/>
      </c>
      <c r="AP1584" s="368" t="str">
        <f>IFERROR(VLOOKUP(Z1584,CONTROLES!$A$6:$Y$25,24,FALSE),"")</f>
        <v/>
      </c>
      <c r="AQ1584" s="368" t="str">
        <f>IFERROR(VLOOKUP(AA1584,CONTROLES!$A$6:$Y$25,24,FALSE),"")</f>
        <v/>
      </c>
      <c r="AR1584" s="368" t="str">
        <f>IFERROR(VLOOKUP(AB1584,CONTROLES!$A$6:$Y$25,24,FALSE),"")</f>
        <v/>
      </c>
      <c r="AS1584" s="367" t="str">
        <f>IFERROR(VLOOKUP(Y1584,CONTROLES!$A$6:$Y$25,5,FALSE),"")</f>
        <v/>
      </c>
      <c r="AT1584" s="367" t="str">
        <f>IFERROR(VLOOKUP(Z1584,CONTROLES!$A$6:$Y$25,5,FALSE),"")</f>
        <v/>
      </c>
      <c r="AU1584" s="367" t="str">
        <f>IFERROR(VLOOKUP(AA1584,CONTROLES!$A$6:$Y$25,5,FALSE),"")</f>
        <v/>
      </c>
      <c r="AV1584" s="367" t="str">
        <f>IFERROR(VLOOKUP(AB1584,CONTROLES!$A$6:$Y$25,5,FALSE),"")</f>
        <v/>
      </c>
      <c r="AW1584" s="369">
        <f t="shared" si="421"/>
        <v>0</v>
      </c>
      <c r="AX1584" s="369">
        <f t="shared" si="422"/>
        <v>0</v>
      </c>
      <c r="AY1584" s="610"/>
      <c r="AZ1584" s="611"/>
      <c r="BA1584" s="612"/>
      <c r="BB1584" s="613"/>
      <c r="BC1584" s="611"/>
      <c r="BD1584" s="621"/>
      <c r="BE1584" s="608"/>
      <c r="BF1584" s="625"/>
      <c r="BG1584" s="626"/>
      <c r="BH1584" s="626"/>
      <c r="BI1584" s="624"/>
      <c r="BJ1584" s="470"/>
      <c r="BK1584" s="470"/>
      <c r="BL1584" s="49"/>
    </row>
    <row r="1585" spans="1:64" ht="14.25" customHeight="1" x14ac:dyDescent="0.25">
      <c r="A1585" s="558"/>
      <c r="B1585" s="559"/>
      <c r="C1585" s="556"/>
      <c r="D1585" s="557"/>
      <c r="E1585" s="470"/>
      <c r="F1585" s="547"/>
      <c r="G1585" s="547"/>
      <c r="H1585" s="547"/>
      <c r="I1585" s="470"/>
      <c r="J1585" s="364"/>
      <c r="K1585" s="365"/>
      <c r="L1585" s="556"/>
      <c r="M1585" s="470"/>
      <c r="N1585" s="594"/>
      <c r="O1585" s="560"/>
      <c r="P1585" s="470"/>
      <c r="Q1585" s="560"/>
      <c r="R1585" s="470"/>
      <c r="S1585" s="366"/>
      <c r="T1585" s="366">
        <f>IFERROR(VLOOKUP($S1585,TABLAS!$A$10:$B$14,2,FALSE),0)</f>
        <v>0</v>
      </c>
      <c r="U1585" s="560"/>
      <c r="V1585" s="615"/>
      <c r="W1585" s="615"/>
      <c r="X1585" s="608"/>
      <c r="Y1585" s="367"/>
      <c r="Z1585" s="367"/>
      <c r="AA1585" s="367"/>
      <c r="AB1585" s="367"/>
      <c r="AC1585" s="367" t="e">
        <f>VLOOKUP(Y1585,CONTROLES!$A$6:$Y$78,2,FALSE)</f>
        <v>#N/A</v>
      </c>
      <c r="AD1585" s="367"/>
      <c r="AE1585" s="367"/>
      <c r="AF1585" s="367"/>
      <c r="AG1585" s="367"/>
      <c r="AH1585" s="367"/>
      <c r="AI1585" s="367"/>
      <c r="AJ1585" s="367"/>
      <c r="AK1585" s="367"/>
      <c r="AL1585" s="367"/>
      <c r="AM1585" s="367"/>
      <c r="AN1585" s="367"/>
      <c r="AO1585" s="368" t="str">
        <f>IFERROR(VLOOKUP(Y1585,CONTROLES!$A$6:$Y$25,24,FALSE),"")</f>
        <v/>
      </c>
      <c r="AP1585" s="368" t="str">
        <f>IFERROR(VLOOKUP(Z1585,CONTROLES!$A$6:$Y$25,24,FALSE),"")</f>
        <v/>
      </c>
      <c r="AQ1585" s="368" t="str">
        <f>IFERROR(VLOOKUP(AA1585,CONTROLES!$A$6:$Y$25,24,FALSE),"")</f>
        <v/>
      </c>
      <c r="AR1585" s="368" t="str">
        <f>IFERROR(VLOOKUP(AB1585,CONTROLES!$A$6:$Y$25,24,FALSE),"")</f>
        <v/>
      </c>
      <c r="AS1585" s="367" t="str">
        <f>IFERROR(VLOOKUP(Y1585,CONTROLES!$A$6:$Y$25,5,FALSE),"")</f>
        <v/>
      </c>
      <c r="AT1585" s="367" t="str">
        <f>IFERROR(VLOOKUP(Z1585,CONTROLES!$A$6:$Y$25,5,FALSE),"")</f>
        <v/>
      </c>
      <c r="AU1585" s="367" t="str">
        <f>IFERROR(VLOOKUP(AA1585,CONTROLES!$A$6:$Y$25,5,FALSE),"")</f>
        <v/>
      </c>
      <c r="AV1585" s="367" t="str">
        <f>IFERROR(VLOOKUP(AB1585,CONTROLES!$A$6:$Y$25,5,FALSE),"")</f>
        <v/>
      </c>
      <c r="AW1585" s="369">
        <f t="shared" si="421"/>
        <v>0</v>
      </c>
      <c r="AX1585" s="369">
        <f t="shared" si="422"/>
        <v>0</v>
      </c>
      <c r="AY1585" s="610"/>
      <c r="AZ1585" s="611"/>
      <c r="BA1585" s="612"/>
      <c r="BB1585" s="613"/>
      <c r="BC1585" s="611"/>
      <c r="BD1585" s="621"/>
      <c r="BE1585" s="608"/>
      <c r="BF1585" s="625"/>
      <c r="BG1585" s="626"/>
      <c r="BH1585" s="626"/>
      <c r="BI1585" s="624"/>
      <c r="BJ1585" s="470"/>
      <c r="BK1585" s="470"/>
      <c r="BL1585" s="49"/>
    </row>
    <row r="1586" spans="1:64" ht="14.25" customHeight="1" x14ac:dyDescent="0.25">
      <c r="A1586" s="558"/>
      <c r="B1586" s="559"/>
      <c r="C1586" s="556"/>
      <c r="D1586" s="557"/>
      <c r="E1586" s="470"/>
      <c r="F1586" s="547"/>
      <c r="G1586" s="547"/>
      <c r="H1586" s="547"/>
      <c r="I1586" s="470"/>
      <c r="J1586" s="364"/>
      <c r="K1586" s="365"/>
      <c r="L1586" s="556"/>
      <c r="M1586" s="470"/>
      <c r="N1586" s="594"/>
      <c r="O1586" s="560"/>
      <c r="P1586" s="470"/>
      <c r="Q1586" s="560"/>
      <c r="R1586" s="470"/>
      <c r="S1586" s="366"/>
      <c r="T1586" s="366">
        <f>IFERROR(VLOOKUP($S1586,TABLAS!$A$10:$B$14,2,FALSE),0)</f>
        <v>0</v>
      </c>
      <c r="U1586" s="560"/>
      <c r="V1586" s="615"/>
      <c r="W1586" s="615"/>
      <c r="X1586" s="608"/>
      <c r="Y1586" s="367"/>
      <c r="Z1586" s="367"/>
      <c r="AA1586" s="367"/>
      <c r="AB1586" s="367"/>
      <c r="AC1586" s="367" t="e">
        <f>VLOOKUP(Y1586,CONTROLES!$A$6:$Y$78,2,FALSE)</f>
        <v>#N/A</v>
      </c>
      <c r="AD1586" s="367"/>
      <c r="AE1586" s="367"/>
      <c r="AF1586" s="367"/>
      <c r="AG1586" s="367"/>
      <c r="AH1586" s="367"/>
      <c r="AI1586" s="367"/>
      <c r="AJ1586" s="367"/>
      <c r="AK1586" s="367"/>
      <c r="AL1586" s="367"/>
      <c r="AM1586" s="367"/>
      <c r="AN1586" s="367"/>
      <c r="AO1586" s="368" t="str">
        <f>IFERROR(VLOOKUP(Y1586,CONTROLES!$A$6:$Y$25,24,FALSE),"")</f>
        <v/>
      </c>
      <c r="AP1586" s="368" t="str">
        <f>IFERROR(VLOOKUP(Z1586,CONTROLES!$A$6:$Y$25,24,FALSE),"")</f>
        <v/>
      </c>
      <c r="AQ1586" s="368" t="str">
        <f>IFERROR(VLOOKUP(AA1586,CONTROLES!$A$6:$Y$25,24,FALSE),"")</f>
        <v/>
      </c>
      <c r="AR1586" s="368" t="str">
        <f>IFERROR(VLOOKUP(AB1586,CONTROLES!$A$6:$Y$25,24,FALSE),"")</f>
        <v/>
      </c>
      <c r="AS1586" s="367" t="str">
        <f>IFERROR(VLOOKUP(Y1586,CONTROLES!$A$6:$Y$25,5,FALSE),"")</f>
        <v/>
      </c>
      <c r="AT1586" s="367" t="str">
        <f>IFERROR(VLOOKUP(Z1586,CONTROLES!$A$6:$Y$25,5,FALSE),"")</f>
        <v/>
      </c>
      <c r="AU1586" s="367" t="str">
        <f>IFERROR(VLOOKUP(AA1586,CONTROLES!$A$6:$Y$25,5,FALSE),"")</f>
        <v/>
      </c>
      <c r="AV1586" s="367" t="str">
        <f>IFERROR(VLOOKUP(AB1586,CONTROLES!$A$6:$Y$25,5,FALSE),"")</f>
        <v/>
      </c>
      <c r="AW1586" s="369">
        <f t="shared" si="421"/>
        <v>0</v>
      </c>
      <c r="AX1586" s="369">
        <f t="shared" si="422"/>
        <v>0</v>
      </c>
      <c r="AY1586" s="610"/>
      <c r="AZ1586" s="611"/>
      <c r="BA1586" s="612"/>
      <c r="BB1586" s="613"/>
      <c r="BC1586" s="611"/>
      <c r="BD1586" s="621"/>
      <c r="BE1586" s="608"/>
      <c r="BF1586" s="625"/>
      <c r="BG1586" s="626"/>
      <c r="BH1586" s="626"/>
      <c r="BI1586" s="624"/>
      <c r="BJ1586" s="470"/>
      <c r="BK1586" s="470"/>
      <c r="BL1586" s="49"/>
    </row>
    <row r="1587" spans="1:64" ht="14.25" customHeight="1" x14ac:dyDescent="0.25">
      <c r="A1587" s="558"/>
      <c r="B1587" s="559"/>
      <c r="C1587" s="556"/>
      <c r="D1587" s="557"/>
      <c r="E1587" s="470"/>
      <c r="F1587" s="547"/>
      <c r="G1587" s="547"/>
      <c r="H1587" s="547"/>
      <c r="I1587" s="470"/>
      <c r="J1587" s="364"/>
      <c r="K1587" s="365"/>
      <c r="L1587" s="556"/>
      <c r="M1587" s="470"/>
      <c r="N1587" s="594"/>
      <c r="O1587" s="560"/>
      <c r="P1587" s="470"/>
      <c r="Q1587" s="560"/>
      <c r="R1587" s="470"/>
      <c r="S1587" s="366"/>
      <c r="T1587" s="366">
        <f>IFERROR(VLOOKUP($S1587,TABLAS!$A$10:$B$14,2,FALSE),0)</f>
        <v>0</v>
      </c>
      <c r="U1587" s="560"/>
      <c r="V1587" s="615"/>
      <c r="W1587" s="615"/>
      <c r="X1587" s="608"/>
      <c r="Y1587" s="367"/>
      <c r="Z1587" s="367"/>
      <c r="AA1587" s="367"/>
      <c r="AB1587" s="367"/>
      <c r="AC1587" s="367" t="e">
        <f>VLOOKUP(Y1587,CONTROLES!$A$6:$Y$78,2,FALSE)</f>
        <v>#N/A</v>
      </c>
      <c r="AD1587" s="367"/>
      <c r="AE1587" s="367"/>
      <c r="AF1587" s="367"/>
      <c r="AG1587" s="367"/>
      <c r="AH1587" s="367"/>
      <c r="AI1587" s="367"/>
      <c r="AJ1587" s="367"/>
      <c r="AK1587" s="367"/>
      <c r="AL1587" s="367"/>
      <c r="AM1587" s="367"/>
      <c r="AN1587" s="367"/>
      <c r="AO1587" s="368" t="str">
        <f>IFERROR(VLOOKUP(Y1587,CONTROLES!$A$6:$Y$25,24,FALSE),"")</f>
        <v/>
      </c>
      <c r="AP1587" s="368" t="str">
        <f>IFERROR(VLOOKUP(Z1587,CONTROLES!$A$6:$Y$25,24,FALSE),"")</f>
        <v/>
      </c>
      <c r="AQ1587" s="368" t="str">
        <f>IFERROR(VLOOKUP(AA1587,CONTROLES!$A$6:$Y$25,24,FALSE),"")</f>
        <v/>
      </c>
      <c r="AR1587" s="368" t="str">
        <f>IFERROR(VLOOKUP(AB1587,CONTROLES!$A$6:$Y$25,24,FALSE),"")</f>
        <v/>
      </c>
      <c r="AS1587" s="367" t="str">
        <f>IFERROR(VLOOKUP(Y1587,CONTROLES!$A$6:$Y$25,5,FALSE),"")</f>
        <v/>
      </c>
      <c r="AT1587" s="367" t="str">
        <f>IFERROR(VLOOKUP(Z1587,CONTROLES!$A$6:$Y$25,5,FALSE),"")</f>
        <v/>
      </c>
      <c r="AU1587" s="367" t="str">
        <f>IFERROR(VLOOKUP(AA1587,CONTROLES!$A$6:$Y$25,5,FALSE),"")</f>
        <v/>
      </c>
      <c r="AV1587" s="367" t="str">
        <f>IFERROR(VLOOKUP(AB1587,CONTROLES!$A$6:$Y$25,5,FALSE),"")</f>
        <v/>
      </c>
      <c r="AW1587" s="369">
        <f t="shared" si="421"/>
        <v>0</v>
      </c>
      <c r="AX1587" s="369">
        <f t="shared" si="422"/>
        <v>0</v>
      </c>
      <c r="AY1587" s="610"/>
      <c r="AZ1587" s="611"/>
      <c r="BA1587" s="612"/>
      <c r="BB1587" s="613"/>
      <c r="BC1587" s="611"/>
      <c r="BD1587" s="621"/>
      <c r="BE1587" s="608"/>
      <c r="BF1587" s="625"/>
      <c r="BG1587" s="626"/>
      <c r="BH1587" s="626"/>
      <c r="BI1587" s="624"/>
      <c r="BJ1587" s="470"/>
      <c r="BK1587" s="470"/>
      <c r="BL1587" s="49"/>
    </row>
    <row r="1588" spans="1:64" ht="14.25" customHeight="1" x14ac:dyDescent="0.25">
      <c r="A1588" s="558"/>
      <c r="B1588" s="559"/>
      <c r="C1588" s="556"/>
      <c r="D1588" s="557"/>
      <c r="E1588" s="470"/>
      <c r="F1588" s="547"/>
      <c r="G1588" s="547"/>
      <c r="H1588" s="547"/>
      <c r="I1588" s="470"/>
      <c r="J1588" s="364"/>
      <c r="K1588" s="365"/>
      <c r="L1588" s="556"/>
      <c r="M1588" s="470"/>
      <c r="N1588" s="594"/>
      <c r="O1588" s="560"/>
      <c r="P1588" s="470"/>
      <c r="Q1588" s="560"/>
      <c r="R1588" s="470"/>
      <c r="S1588" s="366"/>
      <c r="T1588" s="366">
        <f>IFERROR(VLOOKUP($S1588,TABLAS!$A$10:$B$14,2,FALSE),0)</f>
        <v>0</v>
      </c>
      <c r="U1588" s="560"/>
      <c r="V1588" s="615"/>
      <c r="W1588" s="615"/>
      <c r="X1588" s="608"/>
      <c r="Y1588" s="367"/>
      <c r="Z1588" s="367"/>
      <c r="AA1588" s="367"/>
      <c r="AB1588" s="367"/>
      <c r="AC1588" s="367" t="e">
        <f>VLOOKUP(Y1588,CONTROLES!$A$6:$Y$78,2,FALSE)</f>
        <v>#N/A</v>
      </c>
      <c r="AD1588" s="367"/>
      <c r="AE1588" s="367"/>
      <c r="AF1588" s="367"/>
      <c r="AG1588" s="367"/>
      <c r="AH1588" s="367"/>
      <c r="AI1588" s="367"/>
      <c r="AJ1588" s="367"/>
      <c r="AK1588" s="367"/>
      <c r="AL1588" s="367"/>
      <c r="AM1588" s="367"/>
      <c r="AN1588" s="367"/>
      <c r="AO1588" s="368" t="str">
        <f>IFERROR(VLOOKUP(Y1588,CONTROLES!$A$6:$Y$25,24,FALSE),"")</f>
        <v/>
      </c>
      <c r="AP1588" s="368" t="str">
        <f>IFERROR(VLOOKUP(Z1588,CONTROLES!$A$6:$Y$25,24,FALSE),"")</f>
        <v/>
      </c>
      <c r="AQ1588" s="368" t="str">
        <f>IFERROR(VLOOKUP(AA1588,CONTROLES!$A$6:$Y$25,24,FALSE),"")</f>
        <v/>
      </c>
      <c r="AR1588" s="368" t="str">
        <f>IFERROR(VLOOKUP(AB1588,CONTROLES!$A$6:$Y$25,24,FALSE),"")</f>
        <v/>
      </c>
      <c r="AS1588" s="367" t="str">
        <f>IFERROR(VLOOKUP(Y1588,CONTROLES!$A$6:$Y$25,5,FALSE),"")</f>
        <v/>
      </c>
      <c r="AT1588" s="367" t="str">
        <f>IFERROR(VLOOKUP(Z1588,CONTROLES!$A$6:$Y$25,5,FALSE),"")</f>
        <v/>
      </c>
      <c r="AU1588" s="367" t="str">
        <f>IFERROR(VLOOKUP(AA1588,CONTROLES!$A$6:$Y$25,5,FALSE),"")</f>
        <v/>
      </c>
      <c r="AV1588" s="367" t="str">
        <f>IFERROR(VLOOKUP(AB1588,CONTROLES!$A$6:$Y$25,5,FALSE),"")</f>
        <v/>
      </c>
      <c r="AW1588" s="369">
        <f t="shared" si="421"/>
        <v>0</v>
      </c>
      <c r="AX1588" s="369">
        <f t="shared" si="422"/>
        <v>0</v>
      </c>
      <c r="AY1588" s="610"/>
      <c r="AZ1588" s="611"/>
      <c r="BA1588" s="612"/>
      <c r="BB1588" s="613"/>
      <c r="BC1588" s="611"/>
      <c r="BD1588" s="621"/>
      <c r="BE1588" s="608"/>
      <c r="BF1588" s="625"/>
      <c r="BG1588" s="626"/>
      <c r="BH1588" s="626"/>
      <c r="BI1588" s="624"/>
      <c r="BJ1588" s="470"/>
      <c r="BK1588" s="470"/>
      <c r="BL1588" s="49"/>
    </row>
    <row r="1589" spans="1:64" ht="14.25" customHeight="1" x14ac:dyDescent="0.25">
      <c r="A1589" s="558"/>
      <c r="B1589" s="559"/>
      <c r="C1589" s="556"/>
      <c r="D1589" s="557"/>
      <c r="E1589" s="470"/>
      <c r="F1589" s="547"/>
      <c r="G1589" s="547"/>
      <c r="H1589" s="547"/>
      <c r="I1589" s="470"/>
      <c r="J1589" s="364"/>
      <c r="K1589" s="365"/>
      <c r="L1589" s="556"/>
      <c r="M1589" s="470"/>
      <c r="N1589" s="594"/>
      <c r="O1589" s="560"/>
      <c r="P1589" s="470"/>
      <c r="Q1589" s="560"/>
      <c r="R1589" s="470"/>
      <c r="S1589" s="366"/>
      <c r="T1589" s="366">
        <f>IFERROR(VLOOKUP($S1589,TABLAS!$A$10:$B$14,2,FALSE),0)</f>
        <v>0</v>
      </c>
      <c r="U1589" s="560"/>
      <c r="V1589" s="615"/>
      <c r="W1589" s="615"/>
      <c r="X1589" s="608"/>
      <c r="Y1589" s="367"/>
      <c r="Z1589" s="367"/>
      <c r="AA1589" s="367"/>
      <c r="AB1589" s="367"/>
      <c r="AC1589" s="367" t="e">
        <f>VLOOKUP(Y1589,CONTROLES!$A$6:$Y$78,2,FALSE)</f>
        <v>#N/A</v>
      </c>
      <c r="AD1589" s="367"/>
      <c r="AE1589" s="367"/>
      <c r="AF1589" s="367"/>
      <c r="AG1589" s="367"/>
      <c r="AH1589" s="367"/>
      <c r="AI1589" s="367"/>
      <c r="AJ1589" s="367"/>
      <c r="AK1589" s="367"/>
      <c r="AL1589" s="367"/>
      <c r="AM1589" s="367"/>
      <c r="AN1589" s="367"/>
      <c r="AO1589" s="368" t="str">
        <f>IFERROR(VLOOKUP(Y1589,CONTROLES!$A$6:$Y$25,24,FALSE),"")</f>
        <v/>
      </c>
      <c r="AP1589" s="368" t="str">
        <f>IFERROR(VLOOKUP(Z1589,CONTROLES!$A$6:$Y$25,24,FALSE),"")</f>
        <v/>
      </c>
      <c r="AQ1589" s="368" t="str">
        <f>IFERROR(VLOOKUP(AA1589,CONTROLES!$A$6:$Y$25,24,FALSE),"")</f>
        <v/>
      </c>
      <c r="AR1589" s="368" t="str">
        <f>IFERROR(VLOOKUP(AB1589,CONTROLES!$A$6:$Y$25,24,FALSE),"")</f>
        <v/>
      </c>
      <c r="AS1589" s="367" t="str">
        <f>IFERROR(VLOOKUP(Y1589,CONTROLES!$A$6:$Y$25,5,FALSE),"")</f>
        <v/>
      </c>
      <c r="AT1589" s="367" t="str">
        <f>IFERROR(VLOOKUP(Z1589,CONTROLES!$A$6:$Y$25,5,FALSE),"")</f>
        <v/>
      </c>
      <c r="AU1589" s="367" t="str">
        <f>IFERROR(VLOOKUP(AA1589,CONTROLES!$A$6:$Y$25,5,FALSE),"")</f>
        <v/>
      </c>
      <c r="AV1589" s="367" t="str">
        <f>IFERROR(VLOOKUP(AB1589,CONTROLES!$A$6:$Y$25,5,FALSE),"")</f>
        <v/>
      </c>
      <c r="AW1589" s="369">
        <f t="shared" si="421"/>
        <v>0</v>
      </c>
      <c r="AX1589" s="369">
        <f t="shared" si="422"/>
        <v>0</v>
      </c>
      <c r="AY1589" s="610"/>
      <c r="AZ1589" s="611"/>
      <c r="BA1589" s="612"/>
      <c r="BB1589" s="613"/>
      <c r="BC1589" s="611"/>
      <c r="BD1589" s="621"/>
      <c r="BE1589" s="608"/>
      <c r="BF1589" s="625"/>
      <c r="BG1589" s="626"/>
      <c r="BH1589" s="626"/>
      <c r="BI1589" s="624"/>
      <c r="BJ1589" s="470"/>
      <c r="BK1589" s="470"/>
      <c r="BL1589" s="49"/>
    </row>
    <row r="1590" spans="1:64" ht="14.25" customHeight="1" x14ac:dyDescent="0.25">
      <c r="A1590" s="558"/>
      <c r="B1590" s="559"/>
      <c r="C1590" s="556"/>
      <c r="D1590" s="557"/>
      <c r="E1590" s="470"/>
      <c r="F1590" s="547"/>
      <c r="G1590" s="547"/>
      <c r="H1590" s="547"/>
      <c r="I1590" s="470"/>
      <c r="J1590" s="364"/>
      <c r="K1590" s="365"/>
      <c r="L1590" s="556"/>
      <c r="M1590" s="470"/>
      <c r="N1590" s="594"/>
      <c r="O1590" s="560"/>
      <c r="P1590" s="470"/>
      <c r="Q1590" s="560"/>
      <c r="R1590" s="470"/>
      <c r="S1590" s="366"/>
      <c r="T1590" s="366">
        <f>IFERROR(VLOOKUP($S1590,TABLAS!$A$10:$B$14,2,FALSE),0)</f>
        <v>0</v>
      </c>
      <c r="U1590" s="560"/>
      <c r="V1590" s="615"/>
      <c r="W1590" s="615"/>
      <c r="X1590" s="608"/>
      <c r="Y1590" s="367"/>
      <c r="Z1590" s="367"/>
      <c r="AA1590" s="367"/>
      <c r="AB1590" s="367"/>
      <c r="AC1590" s="367" t="e">
        <f>VLOOKUP(Y1590,CONTROLES!$A$6:$Y$78,2,FALSE)</f>
        <v>#N/A</v>
      </c>
      <c r="AD1590" s="367"/>
      <c r="AE1590" s="367"/>
      <c r="AF1590" s="367"/>
      <c r="AG1590" s="367"/>
      <c r="AH1590" s="367"/>
      <c r="AI1590" s="367"/>
      <c r="AJ1590" s="367"/>
      <c r="AK1590" s="367"/>
      <c r="AL1590" s="367"/>
      <c r="AM1590" s="367"/>
      <c r="AN1590" s="367"/>
      <c r="AO1590" s="368" t="str">
        <f>IFERROR(VLOOKUP(Y1590,CONTROLES!$A$6:$Y$25,24,FALSE),"")</f>
        <v/>
      </c>
      <c r="AP1590" s="368" t="str">
        <f>IFERROR(VLOOKUP(Z1590,CONTROLES!$A$6:$Y$25,24,FALSE),"")</f>
        <v/>
      </c>
      <c r="AQ1590" s="368" t="str">
        <f>IFERROR(VLOOKUP(AA1590,CONTROLES!$A$6:$Y$25,24,FALSE),"")</f>
        <v/>
      </c>
      <c r="AR1590" s="368" t="str">
        <f>IFERROR(VLOOKUP(AB1590,CONTROLES!$A$6:$Y$25,24,FALSE),"")</f>
        <v/>
      </c>
      <c r="AS1590" s="367" t="str">
        <f>IFERROR(VLOOKUP(Y1590,CONTROLES!$A$6:$Y$25,5,FALSE),"")</f>
        <v/>
      </c>
      <c r="AT1590" s="367" t="str">
        <f>IFERROR(VLOOKUP(Z1590,CONTROLES!$A$6:$Y$25,5,FALSE),"")</f>
        <v/>
      </c>
      <c r="AU1590" s="367" t="str">
        <f>IFERROR(VLOOKUP(AA1590,CONTROLES!$A$6:$Y$25,5,FALSE),"")</f>
        <v/>
      </c>
      <c r="AV1590" s="367" t="str">
        <f>IFERROR(VLOOKUP(AB1590,CONTROLES!$A$6:$Y$25,5,FALSE),"")</f>
        <v/>
      </c>
      <c r="AW1590" s="369">
        <f t="shared" si="421"/>
        <v>0</v>
      </c>
      <c r="AX1590" s="369">
        <f t="shared" si="422"/>
        <v>0</v>
      </c>
      <c r="AY1590" s="610"/>
      <c r="AZ1590" s="611"/>
      <c r="BA1590" s="612"/>
      <c r="BB1590" s="613"/>
      <c r="BC1590" s="611"/>
      <c r="BD1590" s="621"/>
      <c r="BE1590" s="608"/>
      <c r="BF1590" s="625"/>
      <c r="BG1590" s="626"/>
      <c r="BH1590" s="626"/>
      <c r="BI1590" s="624"/>
      <c r="BJ1590" s="470"/>
      <c r="BK1590" s="470"/>
      <c r="BL1590" s="49"/>
    </row>
    <row r="1591" spans="1:64" ht="14.25" customHeight="1" x14ac:dyDescent="0.25">
      <c r="A1591" s="558">
        <f>A1584+1</f>
        <v>226</v>
      </c>
      <c r="B1591" s="559" t="s">
        <v>1800</v>
      </c>
      <c r="C1591" s="556" t="s">
        <v>1309</v>
      </c>
      <c r="D1591" s="557" t="s">
        <v>1801</v>
      </c>
      <c r="E1591" s="470" t="s">
        <v>1802</v>
      </c>
      <c r="F1591" s="547" t="s">
        <v>132</v>
      </c>
      <c r="G1591" s="547" t="s">
        <v>133</v>
      </c>
      <c r="H1591" s="547" t="s">
        <v>134</v>
      </c>
      <c r="I1591" s="470" t="s">
        <v>1803</v>
      </c>
      <c r="J1591" s="364">
        <v>1</v>
      </c>
      <c r="K1591" s="365" t="s">
        <v>1804</v>
      </c>
      <c r="L1591" s="556" t="s">
        <v>1805</v>
      </c>
      <c r="M1591" s="470" t="s">
        <v>218</v>
      </c>
      <c r="N1591" s="594" t="s">
        <v>219</v>
      </c>
      <c r="O1591" s="560" t="s">
        <v>1354</v>
      </c>
      <c r="P1591" s="470" t="s">
        <v>1791</v>
      </c>
      <c r="Q1591" s="560" t="s">
        <v>1792</v>
      </c>
      <c r="R1591" s="470" t="s">
        <v>210</v>
      </c>
      <c r="S1591" s="366" t="s">
        <v>164</v>
      </c>
      <c r="T1591" s="366">
        <f>IFERROR(VLOOKUP($S1591,TABLAS!$A$10:$B$14,2,FALSE),0)</f>
        <v>1</v>
      </c>
      <c r="U1591" s="560" t="s">
        <v>180</v>
      </c>
      <c r="V1591" s="615">
        <f>IFERROR(VLOOKUP(U1591,TABLAS!$A$2:$B$6,2,FALSE),0)</f>
        <v>4</v>
      </c>
      <c r="W1591" s="615" t="str">
        <f t="shared" ref="W1591" si="428">MAX(T1591:T1597)&amp;V1591</f>
        <v>34</v>
      </c>
      <c r="X1591" s="608" t="str">
        <f t="shared" ref="X1591" si="429">IF(OR(W1591="11",W1591="12",W1591="21",W1591="22",W1591="31"),"BAJO",IF(OR(W1591="13",W1591="23",W1591="32",W1591="41"),"LEVE",IF(OR(W1591="14",W1591="15",W1591="24",W1591="33",W1591="43",W1591="42",W1591="52",W1591="51"),"MODERADO",IF(OR(W1591="25",W1591="34",W1591="35",W1591="44",W1591="45",W1591="53",W1591="54",W1591="55"),"IMPORTANTE"))))</f>
        <v>IMPORTANTE</v>
      </c>
      <c r="Y1591" s="367">
        <v>27</v>
      </c>
      <c r="Z1591" s="367"/>
      <c r="AA1591" s="367"/>
      <c r="AB1591" s="367"/>
      <c r="AC1591" s="367" t="str">
        <f>VLOOKUP(Y1591,CONTROLES!$A$6:$Y$78,2,FALSE)</f>
        <v>Aplicación del PR-AD-04 Selección evaluación y reevaluación de proveedores</v>
      </c>
      <c r="AD1591" s="367"/>
      <c r="AE1591" s="367"/>
      <c r="AF1591" s="367"/>
      <c r="AG1591" s="367"/>
      <c r="AH1591" s="367"/>
      <c r="AI1591" s="367"/>
      <c r="AJ1591" s="367"/>
      <c r="AK1591" s="367"/>
      <c r="AL1591" s="367"/>
      <c r="AM1591" s="367"/>
      <c r="AN1591" s="367"/>
      <c r="AO1591" s="368" t="str">
        <f>IFERROR(VLOOKUP(Y1591,CONTROLES!$A$6:$Y$25,24,FALSE),"")</f>
        <v/>
      </c>
      <c r="AP1591" s="368" t="str">
        <f>IFERROR(VLOOKUP(Z1591,CONTROLES!$A$6:$Y$25,24,FALSE),"")</f>
        <v/>
      </c>
      <c r="AQ1591" s="368" t="str">
        <f>IFERROR(VLOOKUP(AA1591,CONTROLES!$A$6:$Y$25,24,FALSE),"")</f>
        <v/>
      </c>
      <c r="AR1591" s="368" t="str">
        <f>IFERROR(VLOOKUP(AB1591,CONTROLES!$A$6:$Y$25,24,FALSE),"")</f>
        <v/>
      </c>
      <c r="AS1591" s="367" t="str">
        <f>IFERROR(VLOOKUP(Y1591,CONTROLES!$A$6:$Y$25,5,FALSE),"")</f>
        <v/>
      </c>
      <c r="AT1591" s="367" t="str">
        <f>IFERROR(VLOOKUP(Z1591,CONTROLES!$A$6:$Y$25,5,FALSE),"")</f>
        <v/>
      </c>
      <c r="AU1591" s="367" t="str">
        <f>IFERROR(VLOOKUP(AA1591,CONTROLES!$A$6:$Y$25,5,FALSE),"")</f>
        <v/>
      </c>
      <c r="AV1591" s="367" t="str">
        <f>IFERROR(VLOOKUP(AB1591,CONTROLES!$A$6:$Y$25,5,FALSE),"")</f>
        <v/>
      </c>
      <c r="AW1591" s="369">
        <f t="shared" ref="AW1591:AW1640" si="430">IFERROR(AVERAGEIFS(AO1591:AR1591,AS1591:AV1591,"Probabilidad"),0)</f>
        <v>0</v>
      </c>
      <c r="AX1591" s="369">
        <f t="shared" ref="AX1591:AX1640" si="431">IFERROR(AVERAGEIFS(AO1591:AR1591,AS1591:AV1591,"Consecuencia"),0)</f>
        <v>0</v>
      </c>
      <c r="AY1591" s="610"/>
      <c r="AZ1591" s="611"/>
      <c r="BA1591" s="612"/>
      <c r="BB1591" s="613"/>
      <c r="BC1591" s="611"/>
      <c r="BD1591" s="621"/>
      <c r="BE1591" s="608"/>
      <c r="BF1591" s="625"/>
      <c r="BG1591" s="626"/>
      <c r="BH1591" s="626"/>
      <c r="BI1591" s="624"/>
      <c r="BJ1591" s="470"/>
      <c r="BK1591" s="470"/>
      <c r="BL1591" s="49"/>
    </row>
    <row r="1592" spans="1:64" ht="14.25" customHeight="1" x14ac:dyDescent="0.25">
      <c r="A1592" s="558"/>
      <c r="B1592" s="559"/>
      <c r="C1592" s="556"/>
      <c r="D1592" s="557"/>
      <c r="E1592" s="470"/>
      <c r="F1592" s="547"/>
      <c r="G1592" s="547"/>
      <c r="H1592" s="547"/>
      <c r="I1592" s="470"/>
      <c r="J1592" s="364">
        <v>2</v>
      </c>
      <c r="K1592" s="365" t="s">
        <v>1806</v>
      </c>
      <c r="L1592" s="556"/>
      <c r="M1592" s="470"/>
      <c r="N1592" s="594"/>
      <c r="O1592" s="560"/>
      <c r="P1592" s="470"/>
      <c r="Q1592" s="560"/>
      <c r="R1592" s="470"/>
      <c r="S1592" s="366" t="s">
        <v>146</v>
      </c>
      <c r="T1592" s="366">
        <f>IFERROR(VLOOKUP($S1592,TABLAS!$A$10:$B$14,2,FALSE),0)</f>
        <v>3</v>
      </c>
      <c r="U1592" s="560"/>
      <c r="V1592" s="615"/>
      <c r="W1592" s="615"/>
      <c r="X1592" s="608"/>
      <c r="Y1592" s="367">
        <v>27</v>
      </c>
      <c r="Z1592" s="367"/>
      <c r="AA1592" s="367"/>
      <c r="AB1592" s="367"/>
      <c r="AC1592" s="367" t="str">
        <f>VLOOKUP(Y1592,CONTROLES!$A$6:$Y$78,2,FALSE)</f>
        <v>Aplicación del PR-AD-04 Selección evaluación y reevaluación de proveedores</v>
      </c>
      <c r="AD1592" s="367"/>
      <c r="AE1592" s="367"/>
      <c r="AF1592" s="367"/>
      <c r="AG1592" s="367"/>
      <c r="AH1592" s="367"/>
      <c r="AI1592" s="367"/>
      <c r="AJ1592" s="367"/>
      <c r="AK1592" s="367"/>
      <c r="AL1592" s="367"/>
      <c r="AM1592" s="367"/>
      <c r="AN1592" s="367"/>
      <c r="AO1592" s="368" t="str">
        <f>IFERROR(VLOOKUP(Y1592,CONTROLES!$A$6:$Y$25,24,FALSE),"")</f>
        <v/>
      </c>
      <c r="AP1592" s="368" t="str">
        <f>IFERROR(VLOOKUP(Z1592,CONTROLES!$A$6:$Y$25,24,FALSE),"")</f>
        <v/>
      </c>
      <c r="AQ1592" s="368" t="str">
        <f>IFERROR(VLOOKUP(AA1592,CONTROLES!$A$6:$Y$25,24,FALSE),"")</f>
        <v/>
      </c>
      <c r="AR1592" s="368" t="str">
        <f>IFERROR(VLOOKUP(AB1592,CONTROLES!$A$6:$Y$25,24,FALSE),"")</f>
        <v/>
      </c>
      <c r="AS1592" s="367" t="str">
        <f>IFERROR(VLOOKUP(Y1592,CONTROLES!$A$6:$Y$25,5,FALSE),"")</f>
        <v/>
      </c>
      <c r="AT1592" s="367" t="str">
        <f>IFERROR(VLOOKUP(Z1592,CONTROLES!$A$6:$Y$25,5,FALSE),"")</f>
        <v/>
      </c>
      <c r="AU1592" s="367" t="str">
        <f>IFERROR(VLOOKUP(AA1592,CONTROLES!$A$6:$Y$25,5,FALSE),"")</f>
        <v/>
      </c>
      <c r="AV1592" s="367" t="str">
        <f>IFERROR(VLOOKUP(AB1592,CONTROLES!$A$6:$Y$25,5,FALSE),"")</f>
        <v/>
      </c>
      <c r="AW1592" s="369">
        <f t="shared" si="430"/>
        <v>0</v>
      </c>
      <c r="AX1592" s="369">
        <f t="shared" si="431"/>
        <v>0</v>
      </c>
      <c r="AY1592" s="610"/>
      <c r="AZ1592" s="611"/>
      <c r="BA1592" s="612"/>
      <c r="BB1592" s="613"/>
      <c r="BC1592" s="611"/>
      <c r="BD1592" s="621"/>
      <c r="BE1592" s="608"/>
      <c r="BF1592" s="625"/>
      <c r="BG1592" s="626"/>
      <c r="BH1592" s="626"/>
      <c r="BI1592" s="624"/>
      <c r="BJ1592" s="470"/>
      <c r="BK1592" s="470"/>
      <c r="BL1592" s="49"/>
    </row>
    <row r="1593" spans="1:64" ht="14.25" customHeight="1" x14ac:dyDescent="0.25">
      <c r="A1593" s="558"/>
      <c r="B1593" s="559"/>
      <c r="C1593" s="556"/>
      <c r="D1593" s="557"/>
      <c r="E1593" s="470"/>
      <c r="F1593" s="547"/>
      <c r="G1593" s="547"/>
      <c r="H1593" s="547"/>
      <c r="I1593" s="470"/>
      <c r="J1593" s="364"/>
      <c r="K1593" s="365"/>
      <c r="L1593" s="556"/>
      <c r="M1593" s="470"/>
      <c r="N1593" s="594"/>
      <c r="O1593" s="560"/>
      <c r="P1593" s="470"/>
      <c r="Q1593" s="560"/>
      <c r="R1593" s="470"/>
      <c r="S1593" s="366"/>
      <c r="T1593" s="366">
        <f>IFERROR(VLOOKUP($S1593,TABLAS!$A$10:$B$14,2,FALSE),0)</f>
        <v>0</v>
      </c>
      <c r="U1593" s="560"/>
      <c r="V1593" s="615"/>
      <c r="W1593" s="615"/>
      <c r="X1593" s="608"/>
      <c r="Y1593" s="367"/>
      <c r="Z1593" s="367"/>
      <c r="AA1593" s="367"/>
      <c r="AB1593" s="367"/>
      <c r="AC1593" s="367" t="e">
        <f>VLOOKUP(Y1593,CONTROLES!$A$6:$Y$78,2,FALSE)</f>
        <v>#N/A</v>
      </c>
      <c r="AD1593" s="367"/>
      <c r="AE1593" s="367"/>
      <c r="AF1593" s="367"/>
      <c r="AG1593" s="367"/>
      <c r="AH1593" s="367"/>
      <c r="AI1593" s="367"/>
      <c r="AJ1593" s="367"/>
      <c r="AK1593" s="367"/>
      <c r="AL1593" s="367"/>
      <c r="AM1593" s="367"/>
      <c r="AN1593" s="367"/>
      <c r="AO1593" s="368" t="str">
        <f>IFERROR(VLOOKUP(Y1593,CONTROLES!$A$6:$Y$25,24,FALSE),"")</f>
        <v/>
      </c>
      <c r="AP1593" s="368" t="str">
        <f>IFERROR(VLOOKUP(Z1593,CONTROLES!$A$6:$Y$25,24,FALSE),"")</f>
        <v/>
      </c>
      <c r="AQ1593" s="368" t="str">
        <f>IFERROR(VLOOKUP(AA1593,CONTROLES!$A$6:$Y$25,24,FALSE),"")</f>
        <v/>
      </c>
      <c r="AR1593" s="368" t="str">
        <f>IFERROR(VLOOKUP(AB1593,CONTROLES!$A$6:$Y$25,24,FALSE),"")</f>
        <v/>
      </c>
      <c r="AS1593" s="367" t="str">
        <f>IFERROR(VLOOKUP(Y1593,CONTROLES!$A$6:$Y$25,5,FALSE),"")</f>
        <v/>
      </c>
      <c r="AT1593" s="367" t="str">
        <f>IFERROR(VLOOKUP(Z1593,CONTROLES!$A$6:$Y$25,5,FALSE),"")</f>
        <v/>
      </c>
      <c r="AU1593" s="367" t="str">
        <f>IFERROR(VLOOKUP(AA1593,CONTROLES!$A$6:$Y$25,5,FALSE),"")</f>
        <v/>
      </c>
      <c r="AV1593" s="367" t="str">
        <f>IFERROR(VLOOKUP(AB1593,CONTROLES!$A$6:$Y$25,5,FALSE),"")</f>
        <v/>
      </c>
      <c r="AW1593" s="369">
        <f t="shared" si="430"/>
        <v>0</v>
      </c>
      <c r="AX1593" s="369">
        <f t="shared" si="431"/>
        <v>0</v>
      </c>
      <c r="AY1593" s="610"/>
      <c r="AZ1593" s="611"/>
      <c r="BA1593" s="612"/>
      <c r="BB1593" s="613"/>
      <c r="BC1593" s="611"/>
      <c r="BD1593" s="621"/>
      <c r="BE1593" s="608"/>
      <c r="BF1593" s="625"/>
      <c r="BG1593" s="626"/>
      <c r="BH1593" s="626"/>
      <c r="BI1593" s="624"/>
      <c r="BJ1593" s="470"/>
      <c r="BK1593" s="470"/>
      <c r="BL1593" s="49"/>
    </row>
    <row r="1594" spans="1:64" ht="14.25" customHeight="1" x14ac:dyDescent="0.25">
      <c r="A1594" s="558"/>
      <c r="B1594" s="559"/>
      <c r="C1594" s="556"/>
      <c r="D1594" s="557"/>
      <c r="E1594" s="470"/>
      <c r="F1594" s="547"/>
      <c r="G1594" s="547"/>
      <c r="H1594" s="547"/>
      <c r="I1594" s="470"/>
      <c r="J1594" s="364"/>
      <c r="K1594" s="365"/>
      <c r="L1594" s="556"/>
      <c r="M1594" s="470"/>
      <c r="N1594" s="594"/>
      <c r="O1594" s="560"/>
      <c r="P1594" s="470"/>
      <c r="Q1594" s="560"/>
      <c r="R1594" s="470"/>
      <c r="S1594" s="366"/>
      <c r="T1594" s="366">
        <f>IFERROR(VLOOKUP($S1594,TABLAS!$A$10:$B$14,2,FALSE),0)</f>
        <v>0</v>
      </c>
      <c r="U1594" s="560"/>
      <c r="V1594" s="615"/>
      <c r="W1594" s="615"/>
      <c r="X1594" s="608"/>
      <c r="Y1594" s="367"/>
      <c r="Z1594" s="367"/>
      <c r="AA1594" s="367"/>
      <c r="AB1594" s="367"/>
      <c r="AC1594" s="367" t="e">
        <f>VLOOKUP(Y1594,CONTROLES!$A$6:$Y$78,2,FALSE)</f>
        <v>#N/A</v>
      </c>
      <c r="AD1594" s="367"/>
      <c r="AE1594" s="367"/>
      <c r="AF1594" s="367"/>
      <c r="AG1594" s="367"/>
      <c r="AH1594" s="367"/>
      <c r="AI1594" s="367"/>
      <c r="AJ1594" s="367"/>
      <c r="AK1594" s="367"/>
      <c r="AL1594" s="367"/>
      <c r="AM1594" s="367"/>
      <c r="AN1594" s="367"/>
      <c r="AO1594" s="368" t="str">
        <f>IFERROR(VLOOKUP(Y1594,CONTROLES!$A$6:$Y$25,24,FALSE),"")</f>
        <v/>
      </c>
      <c r="AP1594" s="368" t="str">
        <f>IFERROR(VLOOKUP(Z1594,CONTROLES!$A$6:$Y$25,24,FALSE),"")</f>
        <v/>
      </c>
      <c r="AQ1594" s="368" t="str">
        <f>IFERROR(VLOOKUP(AA1594,CONTROLES!$A$6:$Y$25,24,FALSE),"")</f>
        <v/>
      </c>
      <c r="AR1594" s="368" t="str">
        <f>IFERROR(VLOOKUP(AB1594,CONTROLES!$A$6:$Y$25,24,FALSE),"")</f>
        <v/>
      </c>
      <c r="AS1594" s="367" t="str">
        <f>IFERROR(VLOOKUP(Y1594,CONTROLES!$A$6:$Y$25,5,FALSE),"")</f>
        <v/>
      </c>
      <c r="AT1594" s="367" t="str">
        <f>IFERROR(VLOOKUP(Z1594,CONTROLES!$A$6:$Y$25,5,FALSE),"")</f>
        <v/>
      </c>
      <c r="AU1594" s="367" t="str">
        <f>IFERROR(VLOOKUP(AA1594,CONTROLES!$A$6:$Y$25,5,FALSE),"")</f>
        <v/>
      </c>
      <c r="AV1594" s="367" t="str">
        <f>IFERROR(VLOOKUP(AB1594,CONTROLES!$A$6:$Y$25,5,FALSE),"")</f>
        <v/>
      </c>
      <c r="AW1594" s="369">
        <f t="shared" si="430"/>
        <v>0</v>
      </c>
      <c r="AX1594" s="369">
        <f t="shared" si="431"/>
        <v>0</v>
      </c>
      <c r="AY1594" s="610"/>
      <c r="AZ1594" s="611"/>
      <c r="BA1594" s="612"/>
      <c r="BB1594" s="613"/>
      <c r="BC1594" s="611"/>
      <c r="BD1594" s="621"/>
      <c r="BE1594" s="608"/>
      <c r="BF1594" s="625"/>
      <c r="BG1594" s="626"/>
      <c r="BH1594" s="626"/>
      <c r="BI1594" s="624"/>
      <c r="BJ1594" s="470"/>
      <c r="BK1594" s="470"/>
      <c r="BL1594" s="49"/>
    </row>
    <row r="1595" spans="1:64" ht="14.25" customHeight="1" x14ac:dyDescent="0.25">
      <c r="A1595" s="558"/>
      <c r="B1595" s="559"/>
      <c r="C1595" s="556"/>
      <c r="D1595" s="557"/>
      <c r="E1595" s="470"/>
      <c r="F1595" s="547"/>
      <c r="G1595" s="547"/>
      <c r="H1595" s="547"/>
      <c r="I1595" s="470"/>
      <c r="J1595" s="364"/>
      <c r="K1595" s="365"/>
      <c r="L1595" s="556"/>
      <c r="M1595" s="470"/>
      <c r="N1595" s="594"/>
      <c r="O1595" s="560"/>
      <c r="P1595" s="470"/>
      <c r="Q1595" s="560"/>
      <c r="R1595" s="470"/>
      <c r="S1595" s="366"/>
      <c r="T1595" s="366">
        <f>IFERROR(VLOOKUP($S1595,TABLAS!$A$10:$B$14,2,FALSE),0)</f>
        <v>0</v>
      </c>
      <c r="U1595" s="560"/>
      <c r="V1595" s="615"/>
      <c r="W1595" s="615"/>
      <c r="X1595" s="608"/>
      <c r="Y1595" s="367"/>
      <c r="Z1595" s="367"/>
      <c r="AA1595" s="367"/>
      <c r="AB1595" s="367"/>
      <c r="AC1595" s="367" t="e">
        <f>VLOOKUP(Y1595,CONTROLES!$A$6:$Y$78,2,FALSE)</f>
        <v>#N/A</v>
      </c>
      <c r="AD1595" s="367"/>
      <c r="AE1595" s="367"/>
      <c r="AF1595" s="367"/>
      <c r="AG1595" s="367"/>
      <c r="AH1595" s="367"/>
      <c r="AI1595" s="367"/>
      <c r="AJ1595" s="367"/>
      <c r="AK1595" s="367"/>
      <c r="AL1595" s="367"/>
      <c r="AM1595" s="367"/>
      <c r="AN1595" s="367"/>
      <c r="AO1595" s="368" t="str">
        <f>IFERROR(VLOOKUP(Y1595,CONTROLES!$A$6:$Y$25,24,FALSE),"")</f>
        <v/>
      </c>
      <c r="AP1595" s="368" t="str">
        <f>IFERROR(VLOOKUP(Z1595,CONTROLES!$A$6:$Y$25,24,FALSE),"")</f>
        <v/>
      </c>
      <c r="AQ1595" s="368" t="str">
        <f>IFERROR(VLOOKUP(AA1595,CONTROLES!$A$6:$Y$25,24,FALSE),"")</f>
        <v/>
      </c>
      <c r="AR1595" s="368" t="str">
        <f>IFERROR(VLOOKUP(AB1595,CONTROLES!$A$6:$Y$25,24,FALSE),"")</f>
        <v/>
      </c>
      <c r="AS1595" s="367" t="str">
        <f>IFERROR(VLOOKUP(Y1595,CONTROLES!$A$6:$Y$25,5,FALSE),"")</f>
        <v/>
      </c>
      <c r="AT1595" s="367" t="str">
        <f>IFERROR(VLOOKUP(Z1595,CONTROLES!$A$6:$Y$25,5,FALSE),"")</f>
        <v/>
      </c>
      <c r="AU1595" s="367" t="str">
        <f>IFERROR(VLOOKUP(AA1595,CONTROLES!$A$6:$Y$25,5,FALSE),"")</f>
        <v/>
      </c>
      <c r="AV1595" s="367" t="str">
        <f>IFERROR(VLOOKUP(AB1595,CONTROLES!$A$6:$Y$25,5,FALSE),"")</f>
        <v/>
      </c>
      <c r="AW1595" s="369">
        <f t="shared" si="430"/>
        <v>0</v>
      </c>
      <c r="AX1595" s="369">
        <f t="shared" si="431"/>
        <v>0</v>
      </c>
      <c r="AY1595" s="610"/>
      <c r="AZ1595" s="611"/>
      <c r="BA1595" s="612"/>
      <c r="BB1595" s="613"/>
      <c r="BC1595" s="611"/>
      <c r="BD1595" s="621"/>
      <c r="BE1595" s="608"/>
      <c r="BF1595" s="625"/>
      <c r="BG1595" s="626"/>
      <c r="BH1595" s="626"/>
      <c r="BI1595" s="624"/>
      <c r="BJ1595" s="470"/>
      <c r="BK1595" s="470"/>
      <c r="BL1595" s="49"/>
    </row>
    <row r="1596" spans="1:64" ht="14.25" customHeight="1" x14ac:dyDescent="0.25">
      <c r="A1596" s="558"/>
      <c r="B1596" s="559"/>
      <c r="C1596" s="556"/>
      <c r="D1596" s="557"/>
      <c r="E1596" s="470"/>
      <c r="F1596" s="547"/>
      <c r="G1596" s="547"/>
      <c r="H1596" s="547"/>
      <c r="I1596" s="470"/>
      <c r="J1596" s="364"/>
      <c r="K1596" s="365"/>
      <c r="L1596" s="556"/>
      <c r="M1596" s="470"/>
      <c r="N1596" s="594"/>
      <c r="O1596" s="560"/>
      <c r="P1596" s="470"/>
      <c r="Q1596" s="560"/>
      <c r="R1596" s="470"/>
      <c r="S1596" s="366"/>
      <c r="T1596" s="366">
        <f>IFERROR(VLOOKUP($S1596,TABLAS!$A$10:$B$14,2,FALSE),0)</f>
        <v>0</v>
      </c>
      <c r="U1596" s="560"/>
      <c r="V1596" s="615"/>
      <c r="W1596" s="615"/>
      <c r="X1596" s="608"/>
      <c r="Y1596" s="367"/>
      <c r="Z1596" s="367"/>
      <c r="AA1596" s="367"/>
      <c r="AB1596" s="367"/>
      <c r="AC1596" s="367" t="e">
        <f>VLOOKUP(Y1596,CONTROLES!$A$6:$Y$78,2,FALSE)</f>
        <v>#N/A</v>
      </c>
      <c r="AD1596" s="367"/>
      <c r="AE1596" s="367"/>
      <c r="AF1596" s="367"/>
      <c r="AG1596" s="367"/>
      <c r="AH1596" s="367"/>
      <c r="AI1596" s="367"/>
      <c r="AJ1596" s="367"/>
      <c r="AK1596" s="367"/>
      <c r="AL1596" s="367"/>
      <c r="AM1596" s="367"/>
      <c r="AN1596" s="367"/>
      <c r="AO1596" s="368" t="str">
        <f>IFERROR(VLOOKUP(Y1596,CONTROLES!$A$6:$Y$25,24,FALSE),"")</f>
        <v/>
      </c>
      <c r="AP1596" s="368" t="str">
        <f>IFERROR(VLOOKUP(Z1596,CONTROLES!$A$6:$Y$25,24,FALSE),"")</f>
        <v/>
      </c>
      <c r="AQ1596" s="368" t="str">
        <f>IFERROR(VLOOKUP(AA1596,CONTROLES!$A$6:$Y$25,24,FALSE),"")</f>
        <v/>
      </c>
      <c r="AR1596" s="368" t="str">
        <f>IFERROR(VLOOKUP(AB1596,CONTROLES!$A$6:$Y$25,24,FALSE),"")</f>
        <v/>
      </c>
      <c r="AS1596" s="367" t="str">
        <f>IFERROR(VLOOKUP(Y1596,CONTROLES!$A$6:$Y$25,5,FALSE),"")</f>
        <v/>
      </c>
      <c r="AT1596" s="367" t="str">
        <f>IFERROR(VLOOKUP(Z1596,CONTROLES!$A$6:$Y$25,5,FALSE),"")</f>
        <v/>
      </c>
      <c r="AU1596" s="367" t="str">
        <f>IFERROR(VLOOKUP(AA1596,CONTROLES!$A$6:$Y$25,5,FALSE),"")</f>
        <v/>
      </c>
      <c r="AV1596" s="367" t="str">
        <f>IFERROR(VLOOKUP(AB1596,CONTROLES!$A$6:$Y$25,5,FALSE),"")</f>
        <v/>
      </c>
      <c r="AW1596" s="369">
        <f t="shared" si="430"/>
        <v>0</v>
      </c>
      <c r="AX1596" s="369">
        <f t="shared" si="431"/>
        <v>0</v>
      </c>
      <c r="AY1596" s="610"/>
      <c r="AZ1596" s="611"/>
      <c r="BA1596" s="612"/>
      <c r="BB1596" s="613"/>
      <c r="BC1596" s="611"/>
      <c r="BD1596" s="621"/>
      <c r="BE1596" s="608"/>
      <c r="BF1596" s="625"/>
      <c r="BG1596" s="626"/>
      <c r="BH1596" s="626"/>
      <c r="BI1596" s="624"/>
      <c r="BJ1596" s="470"/>
      <c r="BK1596" s="470"/>
      <c r="BL1596" s="49"/>
    </row>
    <row r="1597" spans="1:64" ht="14.25" customHeight="1" x14ac:dyDescent="0.25">
      <c r="A1597" s="558"/>
      <c r="B1597" s="559"/>
      <c r="C1597" s="556"/>
      <c r="D1597" s="557"/>
      <c r="E1597" s="470"/>
      <c r="F1597" s="547"/>
      <c r="G1597" s="547"/>
      <c r="H1597" s="547"/>
      <c r="I1597" s="470"/>
      <c r="J1597" s="364"/>
      <c r="K1597" s="365"/>
      <c r="L1597" s="556"/>
      <c r="M1597" s="470"/>
      <c r="N1597" s="594"/>
      <c r="O1597" s="560"/>
      <c r="P1597" s="470"/>
      <c r="Q1597" s="560"/>
      <c r="R1597" s="470"/>
      <c r="S1597" s="366"/>
      <c r="T1597" s="366">
        <f>IFERROR(VLOOKUP($S1597,TABLAS!$A$10:$B$14,2,FALSE),0)</f>
        <v>0</v>
      </c>
      <c r="U1597" s="560"/>
      <c r="V1597" s="615"/>
      <c r="W1597" s="615"/>
      <c r="X1597" s="608"/>
      <c r="Y1597" s="367"/>
      <c r="Z1597" s="367"/>
      <c r="AA1597" s="367"/>
      <c r="AB1597" s="367"/>
      <c r="AC1597" s="367" t="e">
        <f>VLOOKUP(Y1597,CONTROLES!$A$6:$Y$78,2,FALSE)</f>
        <v>#N/A</v>
      </c>
      <c r="AD1597" s="367"/>
      <c r="AE1597" s="367"/>
      <c r="AF1597" s="367"/>
      <c r="AG1597" s="367"/>
      <c r="AH1597" s="367"/>
      <c r="AI1597" s="367"/>
      <c r="AJ1597" s="367"/>
      <c r="AK1597" s="367"/>
      <c r="AL1597" s="367"/>
      <c r="AM1597" s="367"/>
      <c r="AN1597" s="367"/>
      <c r="AO1597" s="368" t="str">
        <f>IFERROR(VLOOKUP(Y1597,CONTROLES!$A$6:$Y$25,24,FALSE),"")</f>
        <v/>
      </c>
      <c r="AP1597" s="368" t="str">
        <f>IFERROR(VLOOKUP(Z1597,CONTROLES!$A$6:$Y$25,24,FALSE),"")</f>
        <v/>
      </c>
      <c r="AQ1597" s="368" t="str">
        <f>IFERROR(VLOOKUP(AA1597,CONTROLES!$A$6:$Y$25,24,FALSE),"")</f>
        <v/>
      </c>
      <c r="AR1597" s="368" t="str">
        <f>IFERROR(VLOOKUP(AB1597,CONTROLES!$A$6:$Y$25,24,FALSE),"")</f>
        <v/>
      </c>
      <c r="AS1597" s="367" t="str">
        <f>IFERROR(VLOOKUP(Y1597,CONTROLES!$A$6:$Y$25,5,FALSE),"")</f>
        <v/>
      </c>
      <c r="AT1597" s="367" t="str">
        <f>IFERROR(VLOOKUP(Z1597,CONTROLES!$A$6:$Y$25,5,FALSE),"")</f>
        <v/>
      </c>
      <c r="AU1597" s="367" t="str">
        <f>IFERROR(VLOOKUP(AA1597,CONTROLES!$A$6:$Y$25,5,FALSE),"")</f>
        <v/>
      </c>
      <c r="AV1597" s="367" t="str">
        <f>IFERROR(VLOOKUP(AB1597,CONTROLES!$A$6:$Y$25,5,FALSE),"")</f>
        <v/>
      </c>
      <c r="AW1597" s="369">
        <f t="shared" si="430"/>
        <v>0</v>
      </c>
      <c r="AX1597" s="369">
        <f t="shared" si="431"/>
        <v>0</v>
      </c>
      <c r="AY1597" s="610"/>
      <c r="AZ1597" s="611"/>
      <c r="BA1597" s="612"/>
      <c r="BB1597" s="613"/>
      <c r="BC1597" s="611"/>
      <c r="BD1597" s="621"/>
      <c r="BE1597" s="608"/>
      <c r="BF1597" s="625"/>
      <c r="BG1597" s="626"/>
      <c r="BH1597" s="626"/>
      <c r="BI1597" s="624"/>
      <c r="BJ1597" s="470"/>
      <c r="BK1597" s="470"/>
      <c r="BL1597" s="49"/>
    </row>
    <row r="1598" spans="1:64" ht="40.5" customHeight="1" x14ac:dyDescent="0.25">
      <c r="A1598" s="558">
        <f>A1591+1</f>
        <v>227</v>
      </c>
      <c r="B1598" s="559" t="s">
        <v>1807</v>
      </c>
      <c r="C1598" s="556" t="s">
        <v>1309</v>
      </c>
      <c r="D1598" s="557" t="s">
        <v>1808</v>
      </c>
      <c r="E1598" s="470" t="s">
        <v>1809</v>
      </c>
      <c r="F1598" s="547" t="s">
        <v>132</v>
      </c>
      <c r="G1598" s="547" t="s">
        <v>133</v>
      </c>
      <c r="H1598" s="547" t="s">
        <v>134</v>
      </c>
      <c r="I1598" s="470" t="s">
        <v>1810</v>
      </c>
      <c r="J1598" s="364">
        <v>1</v>
      </c>
      <c r="K1598" s="365" t="s">
        <v>1811</v>
      </c>
      <c r="L1598" s="556" t="s">
        <v>1812</v>
      </c>
      <c r="M1598" s="470" t="s">
        <v>160</v>
      </c>
      <c r="N1598" s="594" t="s">
        <v>226</v>
      </c>
      <c r="O1598" s="560" t="s">
        <v>715</v>
      </c>
      <c r="P1598" s="470" t="s">
        <v>1791</v>
      </c>
      <c r="Q1598" s="560" t="s">
        <v>1792</v>
      </c>
      <c r="R1598" s="470" t="s">
        <v>297</v>
      </c>
      <c r="S1598" s="366" t="s">
        <v>169</v>
      </c>
      <c r="T1598" s="366">
        <f>IFERROR(VLOOKUP($S1598,TABLAS!$A$10:$B$14,2,FALSE),0)</f>
        <v>4</v>
      </c>
      <c r="U1598" s="560" t="s">
        <v>145</v>
      </c>
      <c r="V1598" s="615">
        <f>IFERROR(VLOOKUP(U1598,TABLAS!$A$2:$B$6,2,FALSE),0)</f>
        <v>3</v>
      </c>
      <c r="W1598" s="615" t="str">
        <f t="shared" ref="W1598" si="432">MAX(T1598:T1604)&amp;V1598</f>
        <v>43</v>
      </c>
      <c r="X1598" s="608" t="str">
        <f t="shared" ref="X1598" si="433">IF(OR(W1598="11",W1598="12",W1598="21",W1598="22",W1598="31"),"BAJO",IF(OR(W1598="13",W1598="23",W1598="32",W1598="41"),"LEVE",IF(OR(W1598="14",W1598="15",W1598="24",W1598="33",W1598="43",W1598="42",W1598="52",W1598="51"),"MODERADO",IF(OR(W1598="25",W1598="34",W1598="35",W1598="44",W1598="45",W1598="53",W1598="54",W1598="55"),"IMPORTANTE"))))</f>
        <v>MODERADO</v>
      </c>
      <c r="Y1598" s="367">
        <v>219</v>
      </c>
      <c r="Z1598" s="367">
        <v>3</v>
      </c>
      <c r="AA1598" s="367"/>
      <c r="AB1598" s="367"/>
      <c r="AC1598" s="367" t="e">
        <f>VLOOKUP(Y1598,CONTROLES!$A$6:$Y$78,2,FALSE)</f>
        <v>#N/A</v>
      </c>
      <c r="AD1598" s="367"/>
      <c r="AE1598" s="367"/>
      <c r="AF1598" s="367"/>
      <c r="AG1598" s="367"/>
      <c r="AH1598" s="367"/>
      <c r="AI1598" s="367"/>
      <c r="AJ1598" s="367"/>
      <c r="AK1598" s="367"/>
      <c r="AL1598" s="367"/>
      <c r="AM1598" s="367"/>
      <c r="AN1598" s="367"/>
      <c r="AO1598" s="368" t="str">
        <f>IFERROR(VLOOKUP(Y1598,CONTROLES!$A$6:$Y$25,24,FALSE),"")</f>
        <v/>
      </c>
      <c r="AP1598" s="368">
        <f>IFERROR(VLOOKUP(Z1598,CONTROLES!$A$6:$Y$25,24,FALSE),"")</f>
        <v>0.78</v>
      </c>
      <c r="AQ1598" s="368" t="str">
        <f>IFERROR(VLOOKUP(AA1598,CONTROLES!$A$6:$Y$25,24,FALSE),"")</f>
        <v/>
      </c>
      <c r="AR1598" s="368" t="str">
        <f>IFERROR(VLOOKUP(AB1598,CONTROLES!$A$6:$Y$25,24,FALSE),"")</f>
        <v/>
      </c>
      <c r="AS1598" s="367" t="str">
        <f>IFERROR(VLOOKUP(Y1598,CONTROLES!$A$6:$Y$25,5,FALSE),"")</f>
        <v/>
      </c>
      <c r="AT1598" s="367" t="str">
        <f>IFERROR(VLOOKUP(Z1598,CONTROLES!$A$6:$Y$25,5,FALSE),"")</f>
        <v>Probabilidad</v>
      </c>
      <c r="AU1598" s="367" t="str">
        <f>IFERROR(VLOOKUP(AA1598,CONTROLES!$A$6:$Y$25,5,FALSE),"")</f>
        <v/>
      </c>
      <c r="AV1598" s="367" t="str">
        <f>IFERROR(VLOOKUP(AB1598,CONTROLES!$A$6:$Y$25,5,FALSE),"")</f>
        <v/>
      </c>
      <c r="AW1598" s="369">
        <f t="shared" si="430"/>
        <v>0.78</v>
      </c>
      <c r="AX1598" s="369">
        <f t="shared" si="431"/>
        <v>0</v>
      </c>
      <c r="AY1598" s="610"/>
      <c r="AZ1598" s="611"/>
      <c r="BA1598" s="612"/>
      <c r="BB1598" s="613"/>
      <c r="BC1598" s="611"/>
      <c r="BD1598" s="621"/>
      <c r="BE1598" s="608"/>
      <c r="BF1598" s="625"/>
      <c r="BG1598" s="626"/>
      <c r="BH1598" s="626"/>
      <c r="BI1598" s="624"/>
      <c r="BJ1598" s="470"/>
      <c r="BK1598" s="470"/>
      <c r="BL1598" s="49"/>
    </row>
    <row r="1599" spans="1:64" ht="14.25" customHeight="1" x14ac:dyDescent="0.25">
      <c r="A1599" s="558"/>
      <c r="B1599" s="559"/>
      <c r="C1599" s="556"/>
      <c r="D1599" s="557"/>
      <c r="E1599" s="470"/>
      <c r="F1599" s="547"/>
      <c r="G1599" s="547"/>
      <c r="H1599" s="547"/>
      <c r="I1599" s="470"/>
      <c r="J1599" s="364">
        <v>2</v>
      </c>
      <c r="K1599" s="365" t="s">
        <v>1813</v>
      </c>
      <c r="L1599" s="556"/>
      <c r="M1599" s="470"/>
      <c r="N1599" s="594"/>
      <c r="O1599" s="560"/>
      <c r="P1599" s="470"/>
      <c r="Q1599" s="560"/>
      <c r="R1599" s="470"/>
      <c r="S1599" s="366" t="s">
        <v>146</v>
      </c>
      <c r="T1599" s="366">
        <f>IFERROR(VLOOKUP($S1599,TABLAS!$A$10:$B$14,2,FALSE),0)</f>
        <v>3</v>
      </c>
      <c r="U1599" s="560"/>
      <c r="V1599" s="615"/>
      <c r="W1599" s="615"/>
      <c r="X1599" s="608"/>
      <c r="Y1599" s="367">
        <v>218</v>
      </c>
      <c r="Z1599" s="367"/>
      <c r="AA1599" s="367"/>
      <c r="AB1599" s="367"/>
      <c r="AC1599" s="367" t="e">
        <f>VLOOKUP(Y1599,CONTROLES!$A$6:$Y$78,2,FALSE)</f>
        <v>#N/A</v>
      </c>
      <c r="AD1599" s="367"/>
      <c r="AE1599" s="367"/>
      <c r="AF1599" s="367"/>
      <c r="AG1599" s="367"/>
      <c r="AH1599" s="367"/>
      <c r="AI1599" s="367"/>
      <c r="AJ1599" s="367"/>
      <c r="AK1599" s="367"/>
      <c r="AL1599" s="367"/>
      <c r="AM1599" s="367"/>
      <c r="AN1599" s="367"/>
      <c r="AO1599" s="368" t="str">
        <f>IFERROR(VLOOKUP(Y1599,CONTROLES!$A$6:$Y$25,24,FALSE),"")</f>
        <v/>
      </c>
      <c r="AP1599" s="368" t="str">
        <f>IFERROR(VLOOKUP(Z1599,CONTROLES!$A$6:$Y$25,24,FALSE),"")</f>
        <v/>
      </c>
      <c r="AQ1599" s="368" t="str">
        <f>IFERROR(VLOOKUP(AA1599,CONTROLES!$A$6:$Y$25,24,FALSE),"")</f>
        <v/>
      </c>
      <c r="AR1599" s="368" t="str">
        <f>IFERROR(VLOOKUP(AB1599,CONTROLES!$A$6:$Y$25,24,FALSE),"")</f>
        <v/>
      </c>
      <c r="AS1599" s="367" t="str">
        <f>IFERROR(VLOOKUP(Y1599,CONTROLES!$A$6:$Y$25,5,FALSE),"")</f>
        <v/>
      </c>
      <c r="AT1599" s="367" t="str">
        <f>IFERROR(VLOOKUP(Z1599,CONTROLES!$A$6:$Y$25,5,FALSE),"")</f>
        <v/>
      </c>
      <c r="AU1599" s="367" t="str">
        <f>IFERROR(VLOOKUP(AA1599,CONTROLES!$A$6:$Y$25,5,FALSE),"")</f>
        <v/>
      </c>
      <c r="AV1599" s="367" t="str">
        <f>IFERROR(VLOOKUP(AB1599,CONTROLES!$A$6:$Y$25,5,FALSE),"")</f>
        <v/>
      </c>
      <c r="AW1599" s="369">
        <f t="shared" si="430"/>
        <v>0</v>
      </c>
      <c r="AX1599" s="369">
        <f t="shared" si="431"/>
        <v>0</v>
      </c>
      <c r="AY1599" s="610"/>
      <c r="AZ1599" s="611"/>
      <c r="BA1599" s="612"/>
      <c r="BB1599" s="613"/>
      <c r="BC1599" s="611"/>
      <c r="BD1599" s="621"/>
      <c r="BE1599" s="608"/>
      <c r="BF1599" s="625"/>
      <c r="BG1599" s="626"/>
      <c r="BH1599" s="626"/>
      <c r="BI1599" s="624"/>
      <c r="BJ1599" s="470"/>
      <c r="BK1599" s="470"/>
      <c r="BL1599" s="49"/>
    </row>
    <row r="1600" spans="1:64" ht="14.25" customHeight="1" x14ac:dyDescent="0.25">
      <c r="A1600" s="558"/>
      <c r="B1600" s="559"/>
      <c r="C1600" s="556"/>
      <c r="D1600" s="557"/>
      <c r="E1600" s="470"/>
      <c r="F1600" s="547"/>
      <c r="G1600" s="547"/>
      <c r="H1600" s="547"/>
      <c r="I1600" s="470"/>
      <c r="J1600" s="364">
        <v>3</v>
      </c>
      <c r="K1600" s="365" t="s">
        <v>1814</v>
      </c>
      <c r="L1600" s="556"/>
      <c r="M1600" s="470"/>
      <c r="N1600" s="594"/>
      <c r="O1600" s="560"/>
      <c r="P1600" s="470"/>
      <c r="Q1600" s="560"/>
      <c r="R1600" s="470"/>
      <c r="S1600" s="366" t="s">
        <v>146</v>
      </c>
      <c r="T1600" s="366">
        <f>IFERROR(VLOOKUP($S1600,TABLAS!$A$10:$B$14,2,FALSE),0)</f>
        <v>3</v>
      </c>
      <c r="U1600" s="560"/>
      <c r="V1600" s="615"/>
      <c r="W1600" s="615"/>
      <c r="X1600" s="608"/>
      <c r="Y1600" s="367">
        <v>220</v>
      </c>
      <c r="Z1600" s="367"/>
      <c r="AA1600" s="367"/>
      <c r="AB1600" s="367"/>
      <c r="AC1600" s="367" t="e">
        <f>VLOOKUP(Y1600,CONTROLES!$A$6:$Y$78,2,FALSE)</f>
        <v>#N/A</v>
      </c>
      <c r="AD1600" s="367"/>
      <c r="AE1600" s="367"/>
      <c r="AF1600" s="367"/>
      <c r="AG1600" s="367"/>
      <c r="AH1600" s="367"/>
      <c r="AI1600" s="367"/>
      <c r="AJ1600" s="367"/>
      <c r="AK1600" s="367"/>
      <c r="AL1600" s="367"/>
      <c r="AM1600" s="367"/>
      <c r="AN1600" s="367"/>
      <c r="AO1600" s="368" t="str">
        <f>IFERROR(VLOOKUP(Y1600,CONTROLES!$A$6:$Y$25,24,FALSE),"")</f>
        <v/>
      </c>
      <c r="AP1600" s="368" t="str">
        <f>IFERROR(VLOOKUP(Z1600,CONTROLES!$A$6:$Y$25,24,FALSE),"")</f>
        <v/>
      </c>
      <c r="AQ1600" s="368" t="str">
        <f>IFERROR(VLOOKUP(AA1600,CONTROLES!$A$6:$Y$25,24,FALSE),"")</f>
        <v/>
      </c>
      <c r="AR1600" s="368" t="str">
        <f>IFERROR(VLOOKUP(AB1600,CONTROLES!$A$6:$Y$25,24,FALSE),"")</f>
        <v/>
      </c>
      <c r="AS1600" s="367" t="str">
        <f>IFERROR(VLOOKUP(Y1600,CONTROLES!$A$6:$Y$25,5,FALSE),"")</f>
        <v/>
      </c>
      <c r="AT1600" s="367" t="str">
        <f>IFERROR(VLOOKUP(Z1600,CONTROLES!$A$6:$Y$25,5,FALSE),"")</f>
        <v/>
      </c>
      <c r="AU1600" s="367" t="str">
        <f>IFERROR(VLOOKUP(AA1600,CONTROLES!$A$6:$Y$25,5,FALSE),"")</f>
        <v/>
      </c>
      <c r="AV1600" s="367" t="str">
        <f>IFERROR(VLOOKUP(AB1600,CONTROLES!$A$6:$Y$25,5,FALSE),"")</f>
        <v/>
      </c>
      <c r="AW1600" s="369">
        <f t="shared" si="430"/>
        <v>0</v>
      </c>
      <c r="AX1600" s="369">
        <f t="shared" si="431"/>
        <v>0</v>
      </c>
      <c r="AY1600" s="610"/>
      <c r="AZ1600" s="611"/>
      <c r="BA1600" s="612"/>
      <c r="BB1600" s="613"/>
      <c r="BC1600" s="611"/>
      <c r="BD1600" s="621"/>
      <c r="BE1600" s="608"/>
      <c r="BF1600" s="625"/>
      <c r="BG1600" s="626"/>
      <c r="BH1600" s="626"/>
      <c r="BI1600" s="624"/>
      <c r="BJ1600" s="470"/>
      <c r="BK1600" s="470"/>
      <c r="BL1600" s="49"/>
    </row>
    <row r="1601" spans="1:64" ht="26.4" x14ac:dyDescent="0.25">
      <c r="A1601" s="558"/>
      <c r="B1601" s="559"/>
      <c r="C1601" s="556"/>
      <c r="D1601" s="557"/>
      <c r="E1601" s="470"/>
      <c r="F1601" s="547"/>
      <c r="G1601" s="547"/>
      <c r="H1601" s="547"/>
      <c r="I1601" s="470"/>
      <c r="J1601" s="364">
        <v>4</v>
      </c>
      <c r="K1601" s="365" t="s">
        <v>1815</v>
      </c>
      <c r="L1601" s="556"/>
      <c r="M1601" s="470"/>
      <c r="N1601" s="594"/>
      <c r="O1601" s="560"/>
      <c r="P1601" s="470"/>
      <c r="Q1601" s="560"/>
      <c r="R1601" s="470"/>
      <c r="S1601" s="366" t="s">
        <v>146</v>
      </c>
      <c r="T1601" s="366">
        <f>IFERROR(VLOOKUP($S1601,TABLAS!$A$10:$B$14,2,FALSE),0)</f>
        <v>3</v>
      </c>
      <c r="U1601" s="560"/>
      <c r="V1601" s="615"/>
      <c r="W1601" s="615"/>
      <c r="X1601" s="608"/>
      <c r="Y1601" s="367">
        <v>219</v>
      </c>
      <c r="Z1601" s="367"/>
      <c r="AA1601" s="367"/>
      <c r="AB1601" s="367"/>
      <c r="AC1601" s="367" t="e">
        <f>VLOOKUP(Y1601,CONTROLES!$A$6:$Y$78,2,FALSE)</f>
        <v>#N/A</v>
      </c>
      <c r="AD1601" s="367"/>
      <c r="AE1601" s="367"/>
      <c r="AF1601" s="367"/>
      <c r="AG1601" s="367"/>
      <c r="AH1601" s="367"/>
      <c r="AI1601" s="367"/>
      <c r="AJ1601" s="367"/>
      <c r="AK1601" s="367"/>
      <c r="AL1601" s="367"/>
      <c r="AM1601" s="367"/>
      <c r="AN1601" s="367"/>
      <c r="AO1601" s="368" t="str">
        <f>IFERROR(VLOOKUP(Y1601,CONTROLES!$A$6:$Y$25,24,FALSE),"")</f>
        <v/>
      </c>
      <c r="AP1601" s="368" t="str">
        <f>IFERROR(VLOOKUP(Z1601,CONTROLES!$A$6:$Y$25,24,FALSE),"")</f>
        <v/>
      </c>
      <c r="AQ1601" s="368" t="str">
        <f>IFERROR(VLOOKUP(AA1601,CONTROLES!$A$6:$Y$25,24,FALSE),"")</f>
        <v/>
      </c>
      <c r="AR1601" s="368" t="str">
        <f>IFERROR(VLOOKUP(AB1601,CONTROLES!$A$6:$Y$25,24,FALSE),"")</f>
        <v/>
      </c>
      <c r="AS1601" s="367" t="str">
        <f>IFERROR(VLOOKUP(Y1601,CONTROLES!$A$6:$Y$25,5,FALSE),"")</f>
        <v/>
      </c>
      <c r="AT1601" s="367" t="str">
        <f>IFERROR(VLOOKUP(Z1601,CONTROLES!$A$6:$Y$25,5,FALSE),"")</f>
        <v/>
      </c>
      <c r="AU1601" s="367" t="str">
        <f>IFERROR(VLOOKUP(AA1601,CONTROLES!$A$6:$Y$25,5,FALSE),"")</f>
        <v/>
      </c>
      <c r="AV1601" s="367" t="str">
        <f>IFERROR(VLOOKUP(AB1601,CONTROLES!$A$6:$Y$25,5,FALSE),"")</f>
        <v/>
      </c>
      <c r="AW1601" s="369">
        <f t="shared" si="430"/>
        <v>0</v>
      </c>
      <c r="AX1601" s="369">
        <f t="shared" si="431"/>
        <v>0</v>
      </c>
      <c r="AY1601" s="610"/>
      <c r="AZ1601" s="611"/>
      <c r="BA1601" s="612"/>
      <c r="BB1601" s="613"/>
      <c r="BC1601" s="611"/>
      <c r="BD1601" s="621"/>
      <c r="BE1601" s="608"/>
      <c r="BF1601" s="625"/>
      <c r="BG1601" s="626"/>
      <c r="BH1601" s="626"/>
      <c r="BI1601" s="624"/>
      <c r="BJ1601" s="470"/>
      <c r="BK1601" s="470"/>
      <c r="BL1601" s="49"/>
    </row>
    <row r="1602" spans="1:64" ht="32.25" customHeight="1" x14ac:dyDescent="0.25">
      <c r="A1602" s="558"/>
      <c r="B1602" s="559"/>
      <c r="C1602" s="556"/>
      <c r="D1602" s="557"/>
      <c r="E1602" s="470"/>
      <c r="F1602" s="547"/>
      <c r="G1602" s="547"/>
      <c r="H1602" s="547"/>
      <c r="I1602" s="470"/>
      <c r="J1602" s="364"/>
      <c r="K1602" s="365"/>
      <c r="L1602" s="556"/>
      <c r="M1602" s="470"/>
      <c r="N1602" s="594"/>
      <c r="O1602" s="560"/>
      <c r="P1602" s="470"/>
      <c r="Q1602" s="560"/>
      <c r="R1602" s="470"/>
      <c r="S1602" s="366"/>
      <c r="T1602" s="366">
        <f>IFERROR(VLOOKUP($S1602,TABLAS!$A$10:$B$14,2,FALSE),0)</f>
        <v>0</v>
      </c>
      <c r="U1602" s="560"/>
      <c r="V1602" s="615"/>
      <c r="W1602" s="615"/>
      <c r="X1602" s="608"/>
      <c r="Y1602" s="367"/>
      <c r="Z1602" s="367"/>
      <c r="AA1602" s="367"/>
      <c r="AB1602" s="367"/>
      <c r="AC1602" s="367" t="e">
        <f>VLOOKUP(Y1602,CONTROLES!$A$6:$Y$78,2,FALSE)</f>
        <v>#N/A</v>
      </c>
      <c r="AD1602" s="367"/>
      <c r="AE1602" s="367"/>
      <c r="AF1602" s="367"/>
      <c r="AG1602" s="367"/>
      <c r="AH1602" s="367"/>
      <c r="AI1602" s="367"/>
      <c r="AJ1602" s="367"/>
      <c r="AK1602" s="367"/>
      <c r="AL1602" s="367"/>
      <c r="AM1602" s="367"/>
      <c r="AN1602" s="367"/>
      <c r="AO1602" s="368" t="str">
        <f>IFERROR(VLOOKUP(Y1602,CONTROLES!$A$6:$Y$25,24,FALSE),"")</f>
        <v/>
      </c>
      <c r="AP1602" s="368" t="str">
        <f>IFERROR(VLOOKUP(Z1602,CONTROLES!$A$6:$Y$25,24,FALSE),"")</f>
        <v/>
      </c>
      <c r="AQ1602" s="368" t="str">
        <f>IFERROR(VLOOKUP(AA1602,CONTROLES!$A$6:$Y$25,24,FALSE),"")</f>
        <v/>
      </c>
      <c r="AR1602" s="368" t="str">
        <f>IFERROR(VLOOKUP(AB1602,CONTROLES!$A$6:$Y$25,24,FALSE),"")</f>
        <v/>
      </c>
      <c r="AS1602" s="367" t="str">
        <f>IFERROR(VLOOKUP(Y1602,CONTROLES!$A$6:$Y$25,5,FALSE),"")</f>
        <v/>
      </c>
      <c r="AT1602" s="367" t="str">
        <f>IFERROR(VLOOKUP(Z1602,CONTROLES!$A$6:$Y$25,5,FALSE),"")</f>
        <v/>
      </c>
      <c r="AU1602" s="367" t="str">
        <f>IFERROR(VLOOKUP(AA1602,CONTROLES!$A$6:$Y$25,5,FALSE),"")</f>
        <v/>
      </c>
      <c r="AV1602" s="367" t="str">
        <f>IFERROR(VLOOKUP(AB1602,CONTROLES!$A$6:$Y$25,5,FALSE),"")</f>
        <v/>
      </c>
      <c r="AW1602" s="369">
        <f t="shared" si="430"/>
        <v>0</v>
      </c>
      <c r="AX1602" s="369">
        <f t="shared" si="431"/>
        <v>0</v>
      </c>
      <c r="AY1602" s="610"/>
      <c r="AZ1602" s="611"/>
      <c r="BA1602" s="612"/>
      <c r="BB1602" s="613"/>
      <c r="BC1602" s="611"/>
      <c r="BD1602" s="621"/>
      <c r="BE1602" s="608"/>
      <c r="BF1602" s="625"/>
      <c r="BG1602" s="626"/>
      <c r="BH1602" s="626"/>
      <c r="BI1602" s="624"/>
      <c r="BJ1602" s="470"/>
      <c r="BK1602" s="470"/>
      <c r="BL1602" s="49"/>
    </row>
    <row r="1603" spans="1:64" ht="14.25" customHeight="1" x14ac:dyDescent="0.25">
      <c r="A1603" s="558"/>
      <c r="B1603" s="559"/>
      <c r="C1603" s="556"/>
      <c r="D1603" s="557"/>
      <c r="E1603" s="470"/>
      <c r="F1603" s="547"/>
      <c r="G1603" s="547"/>
      <c r="H1603" s="547"/>
      <c r="I1603" s="470"/>
      <c r="J1603" s="364"/>
      <c r="K1603" s="365"/>
      <c r="L1603" s="556"/>
      <c r="M1603" s="470"/>
      <c r="N1603" s="594"/>
      <c r="O1603" s="560"/>
      <c r="P1603" s="470"/>
      <c r="Q1603" s="560"/>
      <c r="R1603" s="470"/>
      <c r="S1603" s="366"/>
      <c r="T1603" s="366">
        <f>IFERROR(VLOOKUP($S1603,TABLAS!$A$10:$B$14,2,FALSE),0)</f>
        <v>0</v>
      </c>
      <c r="U1603" s="560"/>
      <c r="V1603" s="615"/>
      <c r="W1603" s="615"/>
      <c r="X1603" s="608"/>
      <c r="Y1603" s="367"/>
      <c r="Z1603" s="367"/>
      <c r="AA1603" s="367"/>
      <c r="AB1603" s="367"/>
      <c r="AC1603" s="367" t="e">
        <f>VLOOKUP(Y1603,CONTROLES!$A$6:$Y$78,2,FALSE)</f>
        <v>#N/A</v>
      </c>
      <c r="AD1603" s="367"/>
      <c r="AE1603" s="367"/>
      <c r="AF1603" s="367"/>
      <c r="AG1603" s="367"/>
      <c r="AH1603" s="367"/>
      <c r="AI1603" s="367"/>
      <c r="AJ1603" s="367"/>
      <c r="AK1603" s="367"/>
      <c r="AL1603" s="367"/>
      <c r="AM1603" s="367"/>
      <c r="AN1603" s="367"/>
      <c r="AO1603" s="368" t="str">
        <f>IFERROR(VLOOKUP(Y1603,CONTROLES!$A$6:$Y$25,24,FALSE),"")</f>
        <v/>
      </c>
      <c r="AP1603" s="368" t="str">
        <f>IFERROR(VLOOKUP(Z1603,CONTROLES!$A$6:$Y$25,24,FALSE),"")</f>
        <v/>
      </c>
      <c r="AQ1603" s="368" t="str">
        <f>IFERROR(VLOOKUP(AA1603,CONTROLES!$A$6:$Y$25,24,FALSE),"")</f>
        <v/>
      </c>
      <c r="AR1603" s="368" t="str">
        <f>IFERROR(VLOOKUP(AB1603,CONTROLES!$A$6:$Y$25,24,FALSE),"")</f>
        <v/>
      </c>
      <c r="AS1603" s="367" t="str">
        <f>IFERROR(VLOOKUP(Y1603,CONTROLES!$A$6:$Y$25,5,FALSE),"")</f>
        <v/>
      </c>
      <c r="AT1603" s="367" t="str">
        <f>IFERROR(VLOOKUP(Z1603,CONTROLES!$A$6:$Y$25,5,FALSE),"")</f>
        <v/>
      </c>
      <c r="AU1603" s="367" t="str">
        <f>IFERROR(VLOOKUP(AA1603,CONTROLES!$A$6:$Y$25,5,FALSE),"")</f>
        <v/>
      </c>
      <c r="AV1603" s="367" t="str">
        <f>IFERROR(VLOOKUP(AB1603,CONTROLES!$A$6:$Y$25,5,FALSE),"")</f>
        <v/>
      </c>
      <c r="AW1603" s="369">
        <f t="shared" si="430"/>
        <v>0</v>
      </c>
      <c r="AX1603" s="369">
        <f t="shared" si="431"/>
        <v>0</v>
      </c>
      <c r="AY1603" s="610"/>
      <c r="AZ1603" s="611"/>
      <c r="BA1603" s="612"/>
      <c r="BB1603" s="613"/>
      <c r="BC1603" s="611"/>
      <c r="BD1603" s="621"/>
      <c r="BE1603" s="608"/>
      <c r="BF1603" s="625"/>
      <c r="BG1603" s="626"/>
      <c r="BH1603" s="626"/>
      <c r="BI1603" s="624"/>
      <c r="BJ1603" s="470"/>
      <c r="BK1603" s="470"/>
      <c r="BL1603" s="49"/>
    </row>
    <row r="1604" spans="1:64" ht="14.25" customHeight="1" x14ac:dyDescent="0.25">
      <c r="A1604" s="558"/>
      <c r="B1604" s="559"/>
      <c r="C1604" s="556"/>
      <c r="D1604" s="557"/>
      <c r="E1604" s="470"/>
      <c r="F1604" s="547"/>
      <c r="G1604" s="547"/>
      <c r="H1604" s="547"/>
      <c r="I1604" s="470"/>
      <c r="J1604" s="364"/>
      <c r="K1604" s="365"/>
      <c r="L1604" s="556"/>
      <c r="M1604" s="470"/>
      <c r="N1604" s="594"/>
      <c r="O1604" s="560"/>
      <c r="P1604" s="470"/>
      <c r="Q1604" s="560"/>
      <c r="R1604" s="470"/>
      <c r="S1604" s="366"/>
      <c r="T1604" s="366">
        <f>IFERROR(VLOOKUP($S1604,TABLAS!$A$10:$B$14,2,FALSE),0)</f>
        <v>0</v>
      </c>
      <c r="U1604" s="560"/>
      <c r="V1604" s="615"/>
      <c r="W1604" s="615"/>
      <c r="X1604" s="608"/>
      <c r="Y1604" s="367"/>
      <c r="Z1604" s="367"/>
      <c r="AA1604" s="367"/>
      <c r="AB1604" s="367"/>
      <c r="AC1604" s="367" t="e">
        <f>VLOOKUP(Y1604,CONTROLES!$A$6:$Y$78,2,FALSE)</f>
        <v>#N/A</v>
      </c>
      <c r="AD1604" s="367"/>
      <c r="AE1604" s="367"/>
      <c r="AF1604" s="367"/>
      <c r="AG1604" s="367"/>
      <c r="AH1604" s="367"/>
      <c r="AI1604" s="367"/>
      <c r="AJ1604" s="367"/>
      <c r="AK1604" s="367"/>
      <c r="AL1604" s="367"/>
      <c r="AM1604" s="367"/>
      <c r="AN1604" s="367"/>
      <c r="AO1604" s="368" t="str">
        <f>IFERROR(VLOOKUP(Y1604,CONTROLES!$A$6:$Y$25,24,FALSE),"")</f>
        <v/>
      </c>
      <c r="AP1604" s="368" t="str">
        <f>IFERROR(VLOOKUP(Z1604,CONTROLES!$A$6:$Y$25,24,FALSE),"")</f>
        <v/>
      </c>
      <c r="AQ1604" s="368" t="str">
        <f>IFERROR(VLOOKUP(AA1604,CONTROLES!$A$6:$Y$25,24,FALSE),"")</f>
        <v/>
      </c>
      <c r="AR1604" s="368" t="str">
        <f>IFERROR(VLOOKUP(AB1604,CONTROLES!$A$6:$Y$25,24,FALSE),"")</f>
        <v/>
      </c>
      <c r="AS1604" s="367" t="str">
        <f>IFERROR(VLOOKUP(Y1604,CONTROLES!$A$6:$Y$25,5,FALSE),"")</f>
        <v/>
      </c>
      <c r="AT1604" s="367" t="str">
        <f>IFERROR(VLOOKUP(Z1604,CONTROLES!$A$6:$Y$25,5,FALSE),"")</f>
        <v/>
      </c>
      <c r="AU1604" s="367" t="str">
        <f>IFERROR(VLOOKUP(AA1604,CONTROLES!$A$6:$Y$25,5,FALSE),"")</f>
        <v/>
      </c>
      <c r="AV1604" s="367" t="str">
        <f>IFERROR(VLOOKUP(AB1604,CONTROLES!$A$6:$Y$25,5,FALSE),"")</f>
        <v/>
      </c>
      <c r="AW1604" s="369">
        <f t="shared" si="430"/>
        <v>0</v>
      </c>
      <c r="AX1604" s="369">
        <f t="shared" si="431"/>
        <v>0</v>
      </c>
      <c r="AY1604" s="610"/>
      <c r="AZ1604" s="611"/>
      <c r="BA1604" s="612"/>
      <c r="BB1604" s="613"/>
      <c r="BC1604" s="611"/>
      <c r="BD1604" s="621"/>
      <c r="BE1604" s="608"/>
      <c r="BF1604" s="625"/>
      <c r="BG1604" s="626"/>
      <c r="BH1604" s="626"/>
      <c r="BI1604" s="624"/>
      <c r="BJ1604" s="470"/>
      <c r="BK1604" s="470"/>
      <c r="BL1604" s="49"/>
    </row>
    <row r="1605" spans="1:64" ht="14.25" customHeight="1" x14ac:dyDescent="0.25">
      <c r="A1605" s="558">
        <f>A1598+1</f>
        <v>228</v>
      </c>
      <c r="B1605" s="559" t="s">
        <v>1816</v>
      </c>
      <c r="C1605" s="556" t="s">
        <v>1309</v>
      </c>
      <c r="D1605" s="557" t="s">
        <v>1817</v>
      </c>
      <c r="E1605" s="470" t="s">
        <v>1818</v>
      </c>
      <c r="F1605" s="547" t="s">
        <v>132</v>
      </c>
      <c r="G1605" s="547" t="s">
        <v>681</v>
      </c>
      <c r="H1605" s="547" t="s">
        <v>134</v>
      </c>
      <c r="I1605" s="470" t="s">
        <v>1819</v>
      </c>
      <c r="J1605" s="364">
        <v>1</v>
      </c>
      <c r="K1605" s="365" t="s">
        <v>1820</v>
      </c>
      <c r="L1605" s="556" t="s">
        <v>1821</v>
      </c>
      <c r="M1605" s="470" t="s">
        <v>218</v>
      </c>
      <c r="N1605" s="594" t="s">
        <v>219</v>
      </c>
      <c r="O1605" s="560" t="s">
        <v>1354</v>
      </c>
      <c r="P1605" s="470" t="s">
        <v>1791</v>
      </c>
      <c r="Q1605" s="560" t="s">
        <v>1792</v>
      </c>
      <c r="R1605" s="470" t="s">
        <v>277</v>
      </c>
      <c r="S1605" s="366" t="s">
        <v>164</v>
      </c>
      <c r="T1605" s="366">
        <f>IFERROR(VLOOKUP($S1605,TABLAS!$A$10:$B$14,2,FALSE),0)</f>
        <v>1</v>
      </c>
      <c r="U1605" s="560" t="s">
        <v>211</v>
      </c>
      <c r="V1605" s="615">
        <f>IFERROR(VLOOKUP(U1605,TABLAS!$A$2:$B$6,2,FALSE),0)</f>
        <v>2</v>
      </c>
      <c r="W1605" s="615" t="str">
        <f t="shared" ref="W1605" si="434">MAX(T1605:T1611)&amp;V1605</f>
        <v>12</v>
      </c>
      <c r="X1605" s="608" t="str">
        <f t="shared" ref="X1605" si="435">IF(OR(W1605="11",W1605="12",W1605="21",W1605="22",W1605="31"),"BAJO",IF(OR(W1605="13",W1605="23",W1605="32",W1605="41"),"LEVE",IF(OR(W1605="14",W1605="15",W1605="24",W1605="33",W1605="43",W1605="42",W1605="52",W1605="51"),"MODERADO",IF(OR(W1605="25",W1605="34",W1605="35",W1605="44",W1605="45",W1605="53",W1605="54",W1605="55"),"IMPORTANTE"))))</f>
        <v>BAJO</v>
      </c>
      <c r="Y1605" s="367">
        <v>152</v>
      </c>
      <c r="Z1605" s="367"/>
      <c r="AA1605" s="367"/>
      <c r="AB1605" s="367"/>
      <c r="AC1605" s="367" t="e">
        <f>VLOOKUP(Y1605,CONTROLES!$A$6:$Y$78,2,FALSE)</f>
        <v>#N/A</v>
      </c>
      <c r="AD1605" s="367"/>
      <c r="AE1605" s="367"/>
      <c r="AF1605" s="367"/>
      <c r="AG1605" s="367"/>
      <c r="AH1605" s="367"/>
      <c r="AI1605" s="367"/>
      <c r="AJ1605" s="367"/>
      <c r="AK1605" s="367"/>
      <c r="AL1605" s="367"/>
      <c r="AM1605" s="367"/>
      <c r="AN1605" s="367"/>
      <c r="AO1605" s="368" t="str">
        <f>IFERROR(VLOOKUP(Y1605,CONTROLES!$A$6:$Y$25,24,FALSE),"")</f>
        <v/>
      </c>
      <c r="AP1605" s="368" t="str">
        <f>IFERROR(VLOOKUP(Z1605,CONTROLES!$A$6:$Y$25,24,FALSE),"")</f>
        <v/>
      </c>
      <c r="AQ1605" s="368" t="str">
        <f>IFERROR(VLOOKUP(AA1605,CONTROLES!$A$6:$Y$25,24,FALSE),"")</f>
        <v/>
      </c>
      <c r="AR1605" s="368" t="str">
        <f>IFERROR(VLOOKUP(AB1605,CONTROLES!$A$6:$Y$25,24,FALSE),"")</f>
        <v/>
      </c>
      <c r="AS1605" s="367" t="str">
        <f>IFERROR(VLOOKUP(Y1605,CONTROLES!$A$6:$Y$25,5,FALSE),"")</f>
        <v/>
      </c>
      <c r="AT1605" s="367" t="str">
        <f>IFERROR(VLOOKUP(Z1605,CONTROLES!$A$6:$Y$25,5,FALSE),"")</f>
        <v/>
      </c>
      <c r="AU1605" s="367" t="str">
        <f>IFERROR(VLOOKUP(AA1605,CONTROLES!$A$6:$Y$25,5,FALSE),"")</f>
        <v/>
      </c>
      <c r="AV1605" s="367" t="str">
        <f>IFERROR(VLOOKUP(AB1605,CONTROLES!$A$6:$Y$25,5,FALSE),"")</f>
        <v/>
      </c>
      <c r="AW1605" s="369">
        <f t="shared" si="430"/>
        <v>0</v>
      </c>
      <c r="AX1605" s="369">
        <f t="shared" si="431"/>
        <v>0</v>
      </c>
      <c r="AY1605" s="610"/>
      <c r="AZ1605" s="611"/>
      <c r="BA1605" s="612"/>
      <c r="BB1605" s="613"/>
      <c r="BC1605" s="611"/>
      <c r="BD1605" s="621"/>
      <c r="BE1605" s="608"/>
      <c r="BF1605" s="625"/>
      <c r="BG1605" s="626"/>
      <c r="BH1605" s="626"/>
      <c r="BI1605" s="624"/>
      <c r="BJ1605" s="470"/>
      <c r="BK1605" s="470"/>
      <c r="BL1605" s="49"/>
    </row>
    <row r="1606" spans="1:64" ht="14.25" customHeight="1" x14ac:dyDescent="0.25">
      <c r="A1606" s="558"/>
      <c r="B1606" s="559"/>
      <c r="C1606" s="556"/>
      <c r="D1606" s="557"/>
      <c r="E1606" s="470"/>
      <c r="F1606" s="547"/>
      <c r="G1606" s="547"/>
      <c r="H1606" s="547"/>
      <c r="I1606" s="470"/>
      <c r="J1606" s="364"/>
      <c r="K1606" s="365"/>
      <c r="L1606" s="556"/>
      <c r="M1606" s="470"/>
      <c r="N1606" s="594"/>
      <c r="O1606" s="560"/>
      <c r="P1606" s="470"/>
      <c r="Q1606" s="560"/>
      <c r="R1606" s="470"/>
      <c r="S1606" s="366"/>
      <c r="T1606" s="366">
        <f>IFERROR(VLOOKUP($S1606,TABLAS!$A$10:$B$14,2,FALSE),0)</f>
        <v>0</v>
      </c>
      <c r="U1606" s="560"/>
      <c r="V1606" s="615"/>
      <c r="W1606" s="615"/>
      <c r="X1606" s="608"/>
      <c r="Y1606" s="367"/>
      <c r="Z1606" s="367"/>
      <c r="AA1606" s="367"/>
      <c r="AB1606" s="367"/>
      <c r="AC1606" s="367" t="e">
        <f>VLOOKUP(Y1606,CONTROLES!$A$6:$Y$78,2,FALSE)</f>
        <v>#N/A</v>
      </c>
      <c r="AD1606" s="367"/>
      <c r="AE1606" s="367"/>
      <c r="AF1606" s="367"/>
      <c r="AG1606" s="367"/>
      <c r="AH1606" s="367"/>
      <c r="AI1606" s="367"/>
      <c r="AJ1606" s="367"/>
      <c r="AK1606" s="367"/>
      <c r="AL1606" s="367"/>
      <c r="AM1606" s="367"/>
      <c r="AN1606" s="367"/>
      <c r="AO1606" s="368" t="str">
        <f>IFERROR(VLOOKUP(Y1606,CONTROLES!$A$6:$Y$25,24,FALSE),"")</f>
        <v/>
      </c>
      <c r="AP1606" s="368" t="str">
        <f>IFERROR(VLOOKUP(Z1606,CONTROLES!$A$6:$Y$25,24,FALSE),"")</f>
        <v/>
      </c>
      <c r="AQ1606" s="368" t="str">
        <f>IFERROR(VLOOKUP(AA1606,CONTROLES!$A$6:$Y$25,24,FALSE),"")</f>
        <v/>
      </c>
      <c r="AR1606" s="368" t="str">
        <f>IFERROR(VLOOKUP(AB1606,CONTROLES!$A$6:$Y$25,24,FALSE),"")</f>
        <v/>
      </c>
      <c r="AS1606" s="367" t="str">
        <f>IFERROR(VLOOKUP(Y1606,CONTROLES!$A$6:$Y$25,5,FALSE),"")</f>
        <v/>
      </c>
      <c r="AT1606" s="367" t="str">
        <f>IFERROR(VLOOKUP(Z1606,CONTROLES!$A$6:$Y$25,5,FALSE),"")</f>
        <v/>
      </c>
      <c r="AU1606" s="367" t="str">
        <f>IFERROR(VLOOKUP(AA1606,CONTROLES!$A$6:$Y$25,5,FALSE),"")</f>
        <v/>
      </c>
      <c r="AV1606" s="367" t="str">
        <f>IFERROR(VLOOKUP(AB1606,CONTROLES!$A$6:$Y$25,5,FALSE),"")</f>
        <v/>
      </c>
      <c r="AW1606" s="369">
        <f t="shared" si="430"/>
        <v>0</v>
      </c>
      <c r="AX1606" s="369">
        <f t="shared" si="431"/>
        <v>0</v>
      </c>
      <c r="AY1606" s="610"/>
      <c r="AZ1606" s="611"/>
      <c r="BA1606" s="612"/>
      <c r="BB1606" s="613"/>
      <c r="BC1606" s="611"/>
      <c r="BD1606" s="621"/>
      <c r="BE1606" s="608"/>
      <c r="BF1606" s="625"/>
      <c r="BG1606" s="626"/>
      <c r="BH1606" s="626"/>
      <c r="BI1606" s="624"/>
      <c r="BJ1606" s="470"/>
      <c r="BK1606" s="470"/>
      <c r="BL1606" s="49"/>
    </row>
    <row r="1607" spans="1:64" ht="14.25" customHeight="1" x14ac:dyDescent="0.25">
      <c r="A1607" s="558"/>
      <c r="B1607" s="559"/>
      <c r="C1607" s="556"/>
      <c r="D1607" s="557"/>
      <c r="E1607" s="470"/>
      <c r="F1607" s="547"/>
      <c r="G1607" s="547"/>
      <c r="H1607" s="547"/>
      <c r="I1607" s="470"/>
      <c r="J1607" s="364"/>
      <c r="K1607" s="365"/>
      <c r="L1607" s="556"/>
      <c r="M1607" s="470"/>
      <c r="N1607" s="594"/>
      <c r="O1607" s="560"/>
      <c r="P1607" s="470"/>
      <c r="Q1607" s="560"/>
      <c r="R1607" s="470"/>
      <c r="S1607" s="366"/>
      <c r="T1607" s="366">
        <f>IFERROR(VLOOKUP($S1607,TABLAS!$A$10:$B$14,2,FALSE),0)</f>
        <v>0</v>
      </c>
      <c r="U1607" s="560"/>
      <c r="V1607" s="615"/>
      <c r="W1607" s="615"/>
      <c r="X1607" s="608"/>
      <c r="Y1607" s="367"/>
      <c r="Z1607" s="367"/>
      <c r="AA1607" s="367"/>
      <c r="AB1607" s="367"/>
      <c r="AC1607" s="367" t="e">
        <f>VLOOKUP(Y1607,CONTROLES!$A$6:$Y$78,2,FALSE)</f>
        <v>#N/A</v>
      </c>
      <c r="AD1607" s="367"/>
      <c r="AE1607" s="367"/>
      <c r="AF1607" s="367"/>
      <c r="AG1607" s="367"/>
      <c r="AH1607" s="367"/>
      <c r="AI1607" s="367"/>
      <c r="AJ1607" s="367"/>
      <c r="AK1607" s="367"/>
      <c r="AL1607" s="367"/>
      <c r="AM1607" s="367"/>
      <c r="AN1607" s="367"/>
      <c r="AO1607" s="368" t="str">
        <f>IFERROR(VLOOKUP(Y1607,CONTROLES!$A$6:$Y$25,24,FALSE),"")</f>
        <v/>
      </c>
      <c r="AP1607" s="368" t="str">
        <f>IFERROR(VLOOKUP(Z1607,CONTROLES!$A$6:$Y$25,24,FALSE),"")</f>
        <v/>
      </c>
      <c r="AQ1607" s="368" t="str">
        <f>IFERROR(VLOOKUP(AA1607,CONTROLES!$A$6:$Y$25,24,FALSE),"")</f>
        <v/>
      </c>
      <c r="AR1607" s="368" t="str">
        <f>IFERROR(VLOOKUP(AB1607,CONTROLES!$A$6:$Y$25,24,FALSE),"")</f>
        <v/>
      </c>
      <c r="AS1607" s="367" t="str">
        <f>IFERROR(VLOOKUP(Y1607,CONTROLES!$A$6:$Y$25,5,FALSE),"")</f>
        <v/>
      </c>
      <c r="AT1607" s="367" t="str">
        <f>IFERROR(VLOOKUP(Z1607,CONTROLES!$A$6:$Y$25,5,FALSE),"")</f>
        <v/>
      </c>
      <c r="AU1607" s="367" t="str">
        <f>IFERROR(VLOOKUP(AA1607,CONTROLES!$A$6:$Y$25,5,FALSE),"")</f>
        <v/>
      </c>
      <c r="AV1607" s="367" t="str">
        <f>IFERROR(VLOOKUP(AB1607,CONTROLES!$A$6:$Y$25,5,FALSE),"")</f>
        <v/>
      </c>
      <c r="AW1607" s="369">
        <f t="shared" si="430"/>
        <v>0</v>
      </c>
      <c r="AX1607" s="369">
        <f t="shared" si="431"/>
        <v>0</v>
      </c>
      <c r="AY1607" s="610"/>
      <c r="AZ1607" s="611"/>
      <c r="BA1607" s="612"/>
      <c r="BB1607" s="613"/>
      <c r="BC1607" s="611"/>
      <c r="BD1607" s="621"/>
      <c r="BE1607" s="608"/>
      <c r="BF1607" s="625"/>
      <c r="BG1607" s="626"/>
      <c r="BH1607" s="626"/>
      <c r="BI1607" s="624"/>
      <c r="BJ1607" s="470"/>
      <c r="BK1607" s="470"/>
      <c r="BL1607" s="49"/>
    </row>
    <row r="1608" spans="1:64" ht="14.25" customHeight="1" x14ac:dyDescent="0.25">
      <c r="A1608" s="558"/>
      <c r="B1608" s="559"/>
      <c r="C1608" s="556"/>
      <c r="D1608" s="557"/>
      <c r="E1608" s="470"/>
      <c r="F1608" s="547"/>
      <c r="G1608" s="547"/>
      <c r="H1608" s="547"/>
      <c r="I1608" s="470"/>
      <c r="J1608" s="364"/>
      <c r="K1608" s="365"/>
      <c r="L1608" s="556"/>
      <c r="M1608" s="470"/>
      <c r="N1608" s="594"/>
      <c r="O1608" s="560"/>
      <c r="P1608" s="470"/>
      <c r="Q1608" s="560"/>
      <c r="R1608" s="470"/>
      <c r="S1608" s="366"/>
      <c r="T1608" s="366">
        <f>IFERROR(VLOOKUP($S1608,TABLAS!$A$10:$B$14,2,FALSE),0)</f>
        <v>0</v>
      </c>
      <c r="U1608" s="560"/>
      <c r="V1608" s="615"/>
      <c r="W1608" s="615"/>
      <c r="X1608" s="608"/>
      <c r="Y1608" s="367"/>
      <c r="Z1608" s="367"/>
      <c r="AA1608" s="367"/>
      <c r="AB1608" s="367"/>
      <c r="AC1608" s="367" t="e">
        <f>VLOOKUP(Y1608,CONTROLES!$A$6:$Y$78,2,FALSE)</f>
        <v>#N/A</v>
      </c>
      <c r="AD1608" s="367"/>
      <c r="AE1608" s="367"/>
      <c r="AF1608" s="367"/>
      <c r="AG1608" s="367"/>
      <c r="AH1608" s="367"/>
      <c r="AI1608" s="367"/>
      <c r="AJ1608" s="367"/>
      <c r="AK1608" s="367"/>
      <c r="AL1608" s="367"/>
      <c r="AM1608" s="367"/>
      <c r="AN1608" s="367"/>
      <c r="AO1608" s="368" t="str">
        <f>IFERROR(VLOOKUP(Y1608,CONTROLES!$A$6:$Y$25,24,FALSE),"")</f>
        <v/>
      </c>
      <c r="AP1608" s="368" t="str">
        <f>IFERROR(VLOOKUP(Z1608,CONTROLES!$A$6:$Y$25,24,FALSE),"")</f>
        <v/>
      </c>
      <c r="AQ1608" s="368" t="str">
        <f>IFERROR(VLOOKUP(AA1608,CONTROLES!$A$6:$Y$25,24,FALSE),"")</f>
        <v/>
      </c>
      <c r="AR1608" s="368" t="str">
        <f>IFERROR(VLOOKUP(AB1608,CONTROLES!$A$6:$Y$25,24,FALSE),"")</f>
        <v/>
      </c>
      <c r="AS1608" s="367" t="str">
        <f>IFERROR(VLOOKUP(Y1608,CONTROLES!$A$6:$Y$25,5,FALSE),"")</f>
        <v/>
      </c>
      <c r="AT1608" s="367" t="str">
        <f>IFERROR(VLOOKUP(Z1608,CONTROLES!$A$6:$Y$25,5,FALSE),"")</f>
        <v/>
      </c>
      <c r="AU1608" s="367" t="str">
        <f>IFERROR(VLOOKUP(AA1608,CONTROLES!$A$6:$Y$25,5,FALSE),"")</f>
        <v/>
      </c>
      <c r="AV1608" s="367" t="str">
        <f>IFERROR(VLOOKUP(AB1608,CONTROLES!$A$6:$Y$25,5,FALSE),"")</f>
        <v/>
      </c>
      <c r="AW1608" s="369">
        <f t="shared" si="430"/>
        <v>0</v>
      </c>
      <c r="AX1608" s="369">
        <f t="shared" si="431"/>
        <v>0</v>
      </c>
      <c r="AY1608" s="610"/>
      <c r="AZ1608" s="611"/>
      <c r="BA1608" s="612"/>
      <c r="BB1608" s="613"/>
      <c r="BC1608" s="611"/>
      <c r="BD1608" s="621"/>
      <c r="BE1608" s="608"/>
      <c r="BF1608" s="625"/>
      <c r="BG1608" s="626"/>
      <c r="BH1608" s="626"/>
      <c r="BI1608" s="624"/>
      <c r="BJ1608" s="470"/>
      <c r="BK1608" s="470"/>
      <c r="BL1608" s="49"/>
    </row>
    <row r="1609" spans="1:64" ht="14.25" customHeight="1" x14ac:dyDescent="0.25">
      <c r="A1609" s="558"/>
      <c r="B1609" s="559"/>
      <c r="C1609" s="556"/>
      <c r="D1609" s="557"/>
      <c r="E1609" s="470"/>
      <c r="F1609" s="547"/>
      <c r="G1609" s="547"/>
      <c r="H1609" s="547"/>
      <c r="I1609" s="470"/>
      <c r="J1609" s="364"/>
      <c r="K1609" s="365"/>
      <c r="L1609" s="556"/>
      <c r="M1609" s="470"/>
      <c r="N1609" s="594"/>
      <c r="O1609" s="560"/>
      <c r="P1609" s="470"/>
      <c r="Q1609" s="560"/>
      <c r="R1609" s="470"/>
      <c r="S1609" s="366"/>
      <c r="T1609" s="366">
        <f>IFERROR(VLOOKUP($S1609,TABLAS!$A$10:$B$14,2,FALSE),0)</f>
        <v>0</v>
      </c>
      <c r="U1609" s="560"/>
      <c r="V1609" s="615"/>
      <c r="W1609" s="615"/>
      <c r="X1609" s="608"/>
      <c r="Y1609" s="367"/>
      <c r="Z1609" s="367"/>
      <c r="AA1609" s="367"/>
      <c r="AB1609" s="367"/>
      <c r="AC1609" s="367" t="e">
        <f>VLOOKUP(Y1609,CONTROLES!$A$6:$Y$78,2,FALSE)</f>
        <v>#N/A</v>
      </c>
      <c r="AD1609" s="367"/>
      <c r="AE1609" s="367"/>
      <c r="AF1609" s="367"/>
      <c r="AG1609" s="367"/>
      <c r="AH1609" s="367"/>
      <c r="AI1609" s="367"/>
      <c r="AJ1609" s="367"/>
      <c r="AK1609" s="367"/>
      <c r="AL1609" s="367"/>
      <c r="AM1609" s="367"/>
      <c r="AN1609" s="367"/>
      <c r="AO1609" s="368" t="str">
        <f>IFERROR(VLOOKUP(Y1609,CONTROLES!$A$6:$Y$25,24,FALSE),"")</f>
        <v/>
      </c>
      <c r="AP1609" s="368" t="str">
        <f>IFERROR(VLOOKUP(Z1609,CONTROLES!$A$6:$Y$25,24,FALSE),"")</f>
        <v/>
      </c>
      <c r="AQ1609" s="368" t="str">
        <f>IFERROR(VLOOKUP(AA1609,CONTROLES!$A$6:$Y$25,24,FALSE),"")</f>
        <v/>
      </c>
      <c r="AR1609" s="368" t="str">
        <f>IFERROR(VLOOKUP(AB1609,CONTROLES!$A$6:$Y$25,24,FALSE),"")</f>
        <v/>
      </c>
      <c r="AS1609" s="367" t="str">
        <f>IFERROR(VLOOKUP(Y1609,CONTROLES!$A$6:$Y$25,5,FALSE),"")</f>
        <v/>
      </c>
      <c r="AT1609" s="367" t="str">
        <f>IFERROR(VLOOKUP(Z1609,CONTROLES!$A$6:$Y$25,5,FALSE),"")</f>
        <v/>
      </c>
      <c r="AU1609" s="367" t="str">
        <f>IFERROR(VLOOKUP(AA1609,CONTROLES!$A$6:$Y$25,5,FALSE),"")</f>
        <v/>
      </c>
      <c r="AV1609" s="367" t="str">
        <f>IFERROR(VLOOKUP(AB1609,CONTROLES!$A$6:$Y$25,5,FALSE),"")</f>
        <v/>
      </c>
      <c r="AW1609" s="369">
        <f t="shared" si="430"/>
        <v>0</v>
      </c>
      <c r="AX1609" s="369">
        <f t="shared" si="431"/>
        <v>0</v>
      </c>
      <c r="AY1609" s="610"/>
      <c r="AZ1609" s="611"/>
      <c r="BA1609" s="612"/>
      <c r="BB1609" s="613"/>
      <c r="BC1609" s="611"/>
      <c r="BD1609" s="621"/>
      <c r="BE1609" s="608"/>
      <c r="BF1609" s="625"/>
      <c r="BG1609" s="626"/>
      <c r="BH1609" s="626"/>
      <c r="BI1609" s="624"/>
      <c r="BJ1609" s="470"/>
      <c r="BK1609" s="470"/>
      <c r="BL1609" s="49"/>
    </row>
    <row r="1610" spans="1:64" ht="14.25" customHeight="1" x14ac:dyDescent="0.25">
      <c r="A1610" s="558"/>
      <c r="B1610" s="559"/>
      <c r="C1610" s="556"/>
      <c r="D1610" s="557"/>
      <c r="E1610" s="470"/>
      <c r="F1610" s="547"/>
      <c r="G1610" s="547"/>
      <c r="H1610" s="547"/>
      <c r="I1610" s="470"/>
      <c r="J1610" s="364"/>
      <c r="K1610" s="365"/>
      <c r="L1610" s="556"/>
      <c r="M1610" s="470"/>
      <c r="N1610" s="594"/>
      <c r="O1610" s="560"/>
      <c r="P1610" s="470"/>
      <c r="Q1610" s="560"/>
      <c r="R1610" s="470"/>
      <c r="S1610" s="366"/>
      <c r="T1610" s="366">
        <f>IFERROR(VLOOKUP($S1610,TABLAS!$A$10:$B$14,2,FALSE),0)</f>
        <v>0</v>
      </c>
      <c r="U1610" s="560"/>
      <c r="V1610" s="615"/>
      <c r="W1610" s="615"/>
      <c r="X1610" s="608"/>
      <c r="Y1610" s="367"/>
      <c r="Z1610" s="367"/>
      <c r="AA1610" s="367"/>
      <c r="AB1610" s="367"/>
      <c r="AC1610" s="367" t="e">
        <f>VLOOKUP(Y1610,CONTROLES!$A$6:$Y$78,2,FALSE)</f>
        <v>#N/A</v>
      </c>
      <c r="AD1610" s="367"/>
      <c r="AE1610" s="367"/>
      <c r="AF1610" s="367"/>
      <c r="AG1610" s="367"/>
      <c r="AH1610" s="367"/>
      <c r="AI1610" s="367"/>
      <c r="AJ1610" s="367"/>
      <c r="AK1610" s="367"/>
      <c r="AL1610" s="367"/>
      <c r="AM1610" s="367"/>
      <c r="AN1610" s="367"/>
      <c r="AO1610" s="368" t="str">
        <f>IFERROR(VLOOKUP(Y1610,CONTROLES!$A$6:$Y$25,24,FALSE),"")</f>
        <v/>
      </c>
      <c r="AP1610" s="368" t="str">
        <f>IFERROR(VLOOKUP(Z1610,CONTROLES!$A$6:$Y$25,24,FALSE),"")</f>
        <v/>
      </c>
      <c r="AQ1610" s="368" t="str">
        <f>IFERROR(VLOOKUP(AA1610,CONTROLES!$A$6:$Y$25,24,FALSE),"")</f>
        <v/>
      </c>
      <c r="AR1610" s="368" t="str">
        <f>IFERROR(VLOOKUP(AB1610,CONTROLES!$A$6:$Y$25,24,FALSE),"")</f>
        <v/>
      </c>
      <c r="AS1610" s="367" t="str">
        <f>IFERROR(VLOOKUP(Y1610,CONTROLES!$A$6:$Y$25,5,FALSE),"")</f>
        <v/>
      </c>
      <c r="AT1610" s="367" t="str">
        <f>IFERROR(VLOOKUP(Z1610,CONTROLES!$A$6:$Y$25,5,FALSE),"")</f>
        <v/>
      </c>
      <c r="AU1610" s="367" t="str">
        <f>IFERROR(VLOOKUP(AA1610,CONTROLES!$A$6:$Y$25,5,FALSE),"")</f>
        <v/>
      </c>
      <c r="AV1610" s="367" t="str">
        <f>IFERROR(VLOOKUP(AB1610,CONTROLES!$A$6:$Y$25,5,FALSE),"")</f>
        <v/>
      </c>
      <c r="AW1610" s="369">
        <f t="shared" si="430"/>
        <v>0</v>
      </c>
      <c r="AX1610" s="369">
        <f t="shared" si="431"/>
        <v>0</v>
      </c>
      <c r="AY1610" s="610"/>
      <c r="AZ1610" s="611"/>
      <c r="BA1610" s="612"/>
      <c r="BB1610" s="613"/>
      <c r="BC1610" s="611"/>
      <c r="BD1610" s="621"/>
      <c r="BE1610" s="608"/>
      <c r="BF1610" s="625"/>
      <c r="BG1610" s="626"/>
      <c r="BH1610" s="626"/>
      <c r="BI1610" s="624"/>
      <c r="BJ1610" s="470"/>
      <c r="BK1610" s="470"/>
      <c r="BL1610" s="49"/>
    </row>
    <row r="1611" spans="1:64" ht="20.25" customHeight="1" x14ac:dyDescent="0.25">
      <c r="A1611" s="558"/>
      <c r="B1611" s="559"/>
      <c r="C1611" s="556"/>
      <c r="D1611" s="557"/>
      <c r="E1611" s="470"/>
      <c r="F1611" s="547"/>
      <c r="G1611" s="547"/>
      <c r="H1611" s="547"/>
      <c r="I1611" s="470"/>
      <c r="J1611" s="364"/>
      <c r="K1611" s="365"/>
      <c r="L1611" s="556"/>
      <c r="M1611" s="470"/>
      <c r="N1611" s="594"/>
      <c r="O1611" s="560"/>
      <c r="P1611" s="470"/>
      <c r="Q1611" s="560"/>
      <c r="R1611" s="470"/>
      <c r="S1611" s="366"/>
      <c r="T1611" s="366">
        <f>IFERROR(VLOOKUP($S1611,TABLAS!$A$10:$B$14,2,FALSE),0)</f>
        <v>0</v>
      </c>
      <c r="U1611" s="560"/>
      <c r="V1611" s="615"/>
      <c r="W1611" s="615"/>
      <c r="X1611" s="608"/>
      <c r="Y1611" s="367"/>
      <c r="Z1611" s="367"/>
      <c r="AA1611" s="367"/>
      <c r="AB1611" s="367"/>
      <c r="AC1611" s="367" t="e">
        <f>VLOOKUP(Y1611,CONTROLES!$A$6:$Y$78,2,FALSE)</f>
        <v>#N/A</v>
      </c>
      <c r="AD1611" s="367"/>
      <c r="AE1611" s="367"/>
      <c r="AF1611" s="367"/>
      <c r="AG1611" s="367"/>
      <c r="AH1611" s="367"/>
      <c r="AI1611" s="367"/>
      <c r="AJ1611" s="367"/>
      <c r="AK1611" s="367"/>
      <c r="AL1611" s="367"/>
      <c r="AM1611" s="367"/>
      <c r="AN1611" s="367"/>
      <c r="AO1611" s="368" t="str">
        <f>IFERROR(VLOOKUP(Y1611,CONTROLES!$A$6:$Y$25,24,FALSE),"")</f>
        <v/>
      </c>
      <c r="AP1611" s="368" t="str">
        <f>IFERROR(VLOOKUP(Z1611,CONTROLES!$A$6:$Y$25,24,FALSE),"")</f>
        <v/>
      </c>
      <c r="AQ1611" s="368" t="str">
        <f>IFERROR(VLOOKUP(AA1611,CONTROLES!$A$6:$Y$25,24,FALSE),"")</f>
        <v/>
      </c>
      <c r="AR1611" s="368" t="str">
        <f>IFERROR(VLOOKUP(AB1611,CONTROLES!$A$6:$Y$25,24,FALSE),"")</f>
        <v/>
      </c>
      <c r="AS1611" s="367" t="str">
        <f>IFERROR(VLOOKUP(Y1611,CONTROLES!$A$6:$Y$25,5,FALSE),"")</f>
        <v/>
      </c>
      <c r="AT1611" s="367" t="str">
        <f>IFERROR(VLOOKUP(Z1611,CONTROLES!$A$6:$Y$25,5,FALSE),"")</f>
        <v/>
      </c>
      <c r="AU1611" s="367" t="str">
        <f>IFERROR(VLOOKUP(AA1611,CONTROLES!$A$6:$Y$25,5,FALSE),"")</f>
        <v/>
      </c>
      <c r="AV1611" s="367" t="str">
        <f>IFERROR(VLOOKUP(AB1611,CONTROLES!$A$6:$Y$25,5,FALSE),"")</f>
        <v/>
      </c>
      <c r="AW1611" s="369">
        <f t="shared" si="430"/>
        <v>0</v>
      </c>
      <c r="AX1611" s="369">
        <f t="shared" si="431"/>
        <v>0</v>
      </c>
      <c r="AY1611" s="610"/>
      <c r="AZ1611" s="611"/>
      <c r="BA1611" s="612"/>
      <c r="BB1611" s="613"/>
      <c r="BC1611" s="611"/>
      <c r="BD1611" s="621"/>
      <c r="BE1611" s="608"/>
      <c r="BF1611" s="625"/>
      <c r="BG1611" s="626"/>
      <c r="BH1611" s="626"/>
      <c r="BI1611" s="624"/>
      <c r="BJ1611" s="470"/>
      <c r="BK1611" s="470"/>
      <c r="BL1611" s="49"/>
    </row>
    <row r="1612" spans="1:64" ht="14.25" customHeight="1" x14ac:dyDescent="0.25">
      <c r="A1612" s="558">
        <f>A1605+1</f>
        <v>229</v>
      </c>
      <c r="B1612" s="559" t="s">
        <v>1822</v>
      </c>
      <c r="C1612" s="556" t="s">
        <v>1309</v>
      </c>
      <c r="D1612" s="557" t="s">
        <v>1823</v>
      </c>
      <c r="E1612" s="470" t="s">
        <v>1824</v>
      </c>
      <c r="F1612" s="547" t="s">
        <v>132</v>
      </c>
      <c r="G1612" s="547" t="s">
        <v>681</v>
      </c>
      <c r="H1612" s="547" t="s">
        <v>134</v>
      </c>
      <c r="I1612" s="470" t="s">
        <v>1825</v>
      </c>
      <c r="J1612" s="364">
        <v>1</v>
      </c>
      <c r="K1612" s="365" t="s">
        <v>1826</v>
      </c>
      <c r="L1612" s="556" t="s">
        <v>1827</v>
      </c>
      <c r="M1612" s="470" t="s">
        <v>370</v>
      </c>
      <c r="N1612" s="594" t="s">
        <v>613</v>
      </c>
      <c r="O1612" s="560" t="s">
        <v>1419</v>
      </c>
      <c r="P1612" s="470" t="s">
        <v>1791</v>
      </c>
      <c r="Q1612" s="560" t="s">
        <v>1792</v>
      </c>
      <c r="R1612" s="470" t="s">
        <v>210</v>
      </c>
      <c r="S1612" s="366" t="s">
        <v>169</v>
      </c>
      <c r="T1612" s="366">
        <f>IFERROR(VLOOKUP($S1612,TABLAS!$A$10:$B$14,2,FALSE),0)</f>
        <v>4</v>
      </c>
      <c r="U1612" s="560" t="s">
        <v>211</v>
      </c>
      <c r="V1612" s="615">
        <f>IFERROR(VLOOKUP(U1612,TABLAS!$A$2:$B$6,2,FALSE),0)</f>
        <v>2</v>
      </c>
      <c r="W1612" s="615" t="str">
        <f t="shared" ref="W1612" si="436">MAX(T1612:T1618)&amp;V1612</f>
        <v>42</v>
      </c>
      <c r="X1612" s="608" t="str">
        <f t="shared" ref="X1612" si="437">IF(OR(W1612="11",W1612="12",W1612="21",W1612="22",W1612="31"),"BAJO",IF(OR(W1612="13",W1612="23",W1612="32",W1612="41"),"LEVE",IF(OR(W1612="14",W1612="15",W1612="24",W1612="33",W1612="43",W1612="42",W1612="52",W1612="51"),"MODERADO",IF(OR(W1612="25",W1612="34",W1612="35",W1612="44",W1612="45",W1612="53",W1612="54",W1612="55"),"IMPORTANTE"))))</f>
        <v>MODERADO</v>
      </c>
      <c r="Y1612" s="367">
        <v>152</v>
      </c>
      <c r="Z1612" s="367"/>
      <c r="AA1612" s="367"/>
      <c r="AB1612" s="367"/>
      <c r="AC1612" s="367" t="e">
        <f>VLOOKUP(Y1612,CONTROLES!$A$6:$Y$78,2,FALSE)</f>
        <v>#N/A</v>
      </c>
      <c r="AD1612" s="367"/>
      <c r="AE1612" s="367"/>
      <c r="AF1612" s="367"/>
      <c r="AG1612" s="367"/>
      <c r="AH1612" s="367"/>
      <c r="AI1612" s="367"/>
      <c r="AJ1612" s="367"/>
      <c r="AK1612" s="367"/>
      <c r="AL1612" s="367"/>
      <c r="AM1612" s="367"/>
      <c r="AN1612" s="367"/>
      <c r="AO1612" s="368" t="str">
        <f>IFERROR(VLOOKUP(Y1612,CONTROLES!$A$6:$Y$25,24,FALSE),"")</f>
        <v/>
      </c>
      <c r="AP1612" s="368" t="str">
        <f>IFERROR(VLOOKUP(Z1612,CONTROLES!$A$6:$Y$25,24,FALSE),"")</f>
        <v/>
      </c>
      <c r="AQ1612" s="368" t="str">
        <f>IFERROR(VLOOKUP(AA1612,CONTROLES!$A$6:$Y$25,24,FALSE),"")</f>
        <v/>
      </c>
      <c r="AR1612" s="368" t="str">
        <f>IFERROR(VLOOKUP(AB1612,CONTROLES!$A$6:$Y$25,24,FALSE),"")</f>
        <v/>
      </c>
      <c r="AS1612" s="367" t="str">
        <f>IFERROR(VLOOKUP(Y1612,CONTROLES!$A$6:$Y$25,5,FALSE),"")</f>
        <v/>
      </c>
      <c r="AT1612" s="367" t="str">
        <f>IFERROR(VLOOKUP(Z1612,CONTROLES!$A$6:$Y$25,5,FALSE),"")</f>
        <v/>
      </c>
      <c r="AU1612" s="367" t="str">
        <f>IFERROR(VLOOKUP(AA1612,CONTROLES!$A$6:$Y$25,5,FALSE),"")</f>
        <v/>
      </c>
      <c r="AV1612" s="367" t="str">
        <f>IFERROR(VLOOKUP(AB1612,CONTROLES!$A$6:$Y$25,5,FALSE),"")</f>
        <v/>
      </c>
      <c r="AW1612" s="369">
        <f t="shared" si="430"/>
        <v>0</v>
      </c>
      <c r="AX1612" s="369">
        <f t="shared" si="431"/>
        <v>0</v>
      </c>
      <c r="AY1612" s="610"/>
      <c r="AZ1612" s="611"/>
      <c r="BA1612" s="612"/>
      <c r="BB1612" s="613"/>
      <c r="BC1612" s="611"/>
      <c r="BD1612" s="621"/>
      <c r="BE1612" s="608"/>
      <c r="BF1612" s="625"/>
      <c r="BG1612" s="626"/>
      <c r="BH1612" s="626"/>
      <c r="BI1612" s="624"/>
      <c r="BJ1612" s="470"/>
      <c r="BK1612" s="470"/>
      <c r="BL1612" s="49"/>
    </row>
    <row r="1613" spans="1:64" ht="14.25" customHeight="1" x14ac:dyDescent="0.25">
      <c r="A1613" s="558"/>
      <c r="B1613" s="559"/>
      <c r="C1613" s="556"/>
      <c r="D1613" s="557"/>
      <c r="E1613" s="470"/>
      <c r="F1613" s="547"/>
      <c r="G1613" s="547"/>
      <c r="H1613" s="547"/>
      <c r="I1613" s="470"/>
      <c r="J1613" s="364"/>
      <c r="K1613" s="365"/>
      <c r="L1613" s="556"/>
      <c r="M1613" s="470"/>
      <c r="N1613" s="594"/>
      <c r="O1613" s="560"/>
      <c r="P1613" s="470"/>
      <c r="Q1613" s="560"/>
      <c r="R1613" s="470"/>
      <c r="S1613" s="366"/>
      <c r="T1613" s="366">
        <f>IFERROR(VLOOKUP($S1613,TABLAS!$A$10:$B$14,2,FALSE),0)</f>
        <v>0</v>
      </c>
      <c r="U1613" s="560"/>
      <c r="V1613" s="615"/>
      <c r="W1613" s="615"/>
      <c r="X1613" s="608"/>
      <c r="Y1613" s="367"/>
      <c r="Z1613" s="367"/>
      <c r="AA1613" s="367"/>
      <c r="AB1613" s="367"/>
      <c r="AC1613" s="367" t="e">
        <f>VLOOKUP(Y1613,CONTROLES!$A$6:$Y$78,2,FALSE)</f>
        <v>#N/A</v>
      </c>
      <c r="AD1613" s="367"/>
      <c r="AE1613" s="367"/>
      <c r="AF1613" s="367"/>
      <c r="AG1613" s="367"/>
      <c r="AH1613" s="367"/>
      <c r="AI1613" s="367"/>
      <c r="AJ1613" s="367"/>
      <c r="AK1613" s="367"/>
      <c r="AL1613" s="367"/>
      <c r="AM1613" s="367"/>
      <c r="AN1613" s="367"/>
      <c r="AO1613" s="368" t="str">
        <f>IFERROR(VLOOKUP(Y1613,CONTROLES!$A$6:$Y$25,24,FALSE),"")</f>
        <v/>
      </c>
      <c r="AP1613" s="368" t="str">
        <f>IFERROR(VLOOKUP(Z1613,CONTROLES!$A$6:$Y$25,24,FALSE),"")</f>
        <v/>
      </c>
      <c r="AQ1613" s="368" t="str">
        <f>IFERROR(VLOOKUP(AA1613,CONTROLES!$A$6:$Y$25,24,FALSE),"")</f>
        <v/>
      </c>
      <c r="AR1613" s="368" t="str">
        <f>IFERROR(VLOOKUP(AB1613,CONTROLES!$A$6:$Y$25,24,FALSE),"")</f>
        <v/>
      </c>
      <c r="AS1613" s="367" t="str">
        <f>IFERROR(VLOOKUP(Y1613,CONTROLES!$A$6:$Y$25,5,FALSE),"")</f>
        <v/>
      </c>
      <c r="AT1613" s="367" t="str">
        <f>IFERROR(VLOOKUP(Z1613,CONTROLES!$A$6:$Y$25,5,FALSE),"")</f>
        <v/>
      </c>
      <c r="AU1613" s="367" t="str">
        <f>IFERROR(VLOOKUP(AA1613,CONTROLES!$A$6:$Y$25,5,FALSE),"")</f>
        <v/>
      </c>
      <c r="AV1613" s="367" t="str">
        <f>IFERROR(VLOOKUP(AB1613,CONTROLES!$A$6:$Y$25,5,FALSE),"")</f>
        <v/>
      </c>
      <c r="AW1613" s="369">
        <f t="shared" si="430"/>
        <v>0</v>
      </c>
      <c r="AX1613" s="369">
        <f t="shared" si="431"/>
        <v>0</v>
      </c>
      <c r="AY1613" s="610"/>
      <c r="AZ1613" s="611"/>
      <c r="BA1613" s="612"/>
      <c r="BB1613" s="613"/>
      <c r="BC1613" s="611"/>
      <c r="BD1613" s="621"/>
      <c r="BE1613" s="608"/>
      <c r="BF1613" s="625"/>
      <c r="BG1613" s="626"/>
      <c r="BH1613" s="626"/>
      <c r="BI1613" s="624"/>
      <c r="BJ1613" s="470"/>
      <c r="BK1613" s="470"/>
      <c r="BL1613" s="49"/>
    </row>
    <row r="1614" spans="1:64" ht="14.25" customHeight="1" x14ac:dyDescent="0.25">
      <c r="A1614" s="558"/>
      <c r="B1614" s="559"/>
      <c r="C1614" s="556"/>
      <c r="D1614" s="557"/>
      <c r="E1614" s="470"/>
      <c r="F1614" s="547"/>
      <c r="G1614" s="547"/>
      <c r="H1614" s="547"/>
      <c r="I1614" s="470"/>
      <c r="J1614" s="364"/>
      <c r="K1614" s="365"/>
      <c r="L1614" s="556"/>
      <c r="M1614" s="470"/>
      <c r="N1614" s="594"/>
      <c r="O1614" s="560"/>
      <c r="P1614" s="470"/>
      <c r="Q1614" s="560"/>
      <c r="R1614" s="470"/>
      <c r="S1614" s="366"/>
      <c r="T1614" s="366">
        <f>IFERROR(VLOOKUP($S1614,TABLAS!$A$10:$B$14,2,FALSE),0)</f>
        <v>0</v>
      </c>
      <c r="U1614" s="560"/>
      <c r="V1614" s="615"/>
      <c r="W1614" s="615"/>
      <c r="X1614" s="608"/>
      <c r="Y1614" s="367"/>
      <c r="Z1614" s="367"/>
      <c r="AA1614" s="367"/>
      <c r="AB1614" s="367"/>
      <c r="AC1614" s="367" t="e">
        <f>VLOOKUP(Y1614,CONTROLES!$A$6:$Y$78,2,FALSE)</f>
        <v>#N/A</v>
      </c>
      <c r="AD1614" s="367"/>
      <c r="AE1614" s="367"/>
      <c r="AF1614" s="367"/>
      <c r="AG1614" s="367"/>
      <c r="AH1614" s="367"/>
      <c r="AI1614" s="367"/>
      <c r="AJ1614" s="367"/>
      <c r="AK1614" s="367"/>
      <c r="AL1614" s="367"/>
      <c r="AM1614" s="367"/>
      <c r="AN1614" s="367"/>
      <c r="AO1614" s="368" t="str">
        <f>IFERROR(VLOOKUP(Y1614,CONTROLES!$A$6:$Y$25,24,FALSE),"")</f>
        <v/>
      </c>
      <c r="AP1614" s="368" t="str">
        <f>IFERROR(VLOOKUP(Z1614,CONTROLES!$A$6:$Y$25,24,FALSE),"")</f>
        <v/>
      </c>
      <c r="AQ1614" s="368" t="str">
        <f>IFERROR(VLOOKUP(AA1614,CONTROLES!$A$6:$Y$25,24,FALSE),"")</f>
        <v/>
      </c>
      <c r="AR1614" s="368" t="str">
        <f>IFERROR(VLOOKUP(AB1614,CONTROLES!$A$6:$Y$25,24,FALSE),"")</f>
        <v/>
      </c>
      <c r="AS1614" s="367" t="str">
        <f>IFERROR(VLOOKUP(Y1614,CONTROLES!$A$6:$Y$25,5,FALSE),"")</f>
        <v/>
      </c>
      <c r="AT1614" s="367" t="str">
        <f>IFERROR(VLOOKUP(Z1614,CONTROLES!$A$6:$Y$25,5,FALSE),"")</f>
        <v/>
      </c>
      <c r="AU1614" s="367" t="str">
        <f>IFERROR(VLOOKUP(AA1614,CONTROLES!$A$6:$Y$25,5,FALSE),"")</f>
        <v/>
      </c>
      <c r="AV1614" s="367" t="str">
        <f>IFERROR(VLOOKUP(AB1614,CONTROLES!$A$6:$Y$25,5,FALSE),"")</f>
        <v/>
      </c>
      <c r="AW1614" s="369">
        <f t="shared" si="430"/>
        <v>0</v>
      </c>
      <c r="AX1614" s="369">
        <f t="shared" si="431"/>
        <v>0</v>
      </c>
      <c r="AY1614" s="610"/>
      <c r="AZ1614" s="611"/>
      <c r="BA1614" s="612"/>
      <c r="BB1614" s="613"/>
      <c r="BC1614" s="611"/>
      <c r="BD1614" s="621"/>
      <c r="BE1614" s="608"/>
      <c r="BF1614" s="625"/>
      <c r="BG1614" s="626"/>
      <c r="BH1614" s="626"/>
      <c r="BI1614" s="624"/>
      <c r="BJ1614" s="470"/>
      <c r="BK1614" s="470"/>
      <c r="BL1614" s="49"/>
    </row>
    <row r="1615" spans="1:64" ht="14.25" customHeight="1" x14ac:dyDescent="0.25">
      <c r="A1615" s="558"/>
      <c r="B1615" s="559"/>
      <c r="C1615" s="556"/>
      <c r="D1615" s="557"/>
      <c r="E1615" s="470"/>
      <c r="F1615" s="547"/>
      <c r="G1615" s="547"/>
      <c r="H1615" s="547"/>
      <c r="I1615" s="470"/>
      <c r="J1615" s="364"/>
      <c r="K1615" s="365"/>
      <c r="L1615" s="556"/>
      <c r="M1615" s="470"/>
      <c r="N1615" s="594"/>
      <c r="O1615" s="560"/>
      <c r="P1615" s="470"/>
      <c r="Q1615" s="560"/>
      <c r="R1615" s="470"/>
      <c r="S1615" s="366"/>
      <c r="T1615" s="366">
        <f>IFERROR(VLOOKUP($S1615,TABLAS!$A$10:$B$14,2,FALSE),0)</f>
        <v>0</v>
      </c>
      <c r="U1615" s="560"/>
      <c r="V1615" s="615"/>
      <c r="W1615" s="615"/>
      <c r="X1615" s="608"/>
      <c r="Y1615" s="367"/>
      <c r="Z1615" s="367"/>
      <c r="AA1615" s="367"/>
      <c r="AB1615" s="367"/>
      <c r="AC1615" s="367" t="e">
        <f>VLOOKUP(Y1615,CONTROLES!$A$6:$Y$78,2,FALSE)</f>
        <v>#N/A</v>
      </c>
      <c r="AD1615" s="367"/>
      <c r="AE1615" s="367"/>
      <c r="AF1615" s="367"/>
      <c r="AG1615" s="367"/>
      <c r="AH1615" s="367"/>
      <c r="AI1615" s="367"/>
      <c r="AJ1615" s="367"/>
      <c r="AK1615" s="367"/>
      <c r="AL1615" s="367"/>
      <c r="AM1615" s="367"/>
      <c r="AN1615" s="367"/>
      <c r="AO1615" s="368" t="str">
        <f>IFERROR(VLOOKUP(Y1615,CONTROLES!$A$6:$Y$25,24,FALSE),"")</f>
        <v/>
      </c>
      <c r="AP1615" s="368" t="str">
        <f>IFERROR(VLOOKUP(Z1615,CONTROLES!$A$6:$Y$25,24,FALSE),"")</f>
        <v/>
      </c>
      <c r="AQ1615" s="368" t="str">
        <f>IFERROR(VLOOKUP(AA1615,CONTROLES!$A$6:$Y$25,24,FALSE),"")</f>
        <v/>
      </c>
      <c r="AR1615" s="368" t="str">
        <f>IFERROR(VLOOKUP(AB1615,CONTROLES!$A$6:$Y$25,24,FALSE),"")</f>
        <v/>
      </c>
      <c r="AS1615" s="367" t="str">
        <f>IFERROR(VLOOKUP(Y1615,CONTROLES!$A$6:$Y$25,5,FALSE),"")</f>
        <v/>
      </c>
      <c r="AT1615" s="367" t="str">
        <f>IFERROR(VLOOKUP(Z1615,CONTROLES!$A$6:$Y$25,5,FALSE),"")</f>
        <v/>
      </c>
      <c r="AU1615" s="367" t="str">
        <f>IFERROR(VLOOKUP(AA1615,CONTROLES!$A$6:$Y$25,5,FALSE),"")</f>
        <v/>
      </c>
      <c r="AV1615" s="367" t="str">
        <f>IFERROR(VLOOKUP(AB1615,CONTROLES!$A$6:$Y$25,5,FALSE),"")</f>
        <v/>
      </c>
      <c r="AW1615" s="369">
        <f t="shared" si="430"/>
        <v>0</v>
      </c>
      <c r="AX1615" s="369">
        <f t="shared" si="431"/>
        <v>0</v>
      </c>
      <c r="AY1615" s="610"/>
      <c r="AZ1615" s="611"/>
      <c r="BA1615" s="612"/>
      <c r="BB1615" s="613"/>
      <c r="BC1615" s="611"/>
      <c r="BD1615" s="621"/>
      <c r="BE1615" s="608"/>
      <c r="BF1615" s="625"/>
      <c r="BG1615" s="626"/>
      <c r="BH1615" s="626"/>
      <c r="BI1615" s="624"/>
      <c r="BJ1615" s="470"/>
      <c r="BK1615" s="470"/>
      <c r="BL1615" s="49"/>
    </row>
    <row r="1616" spans="1:64" ht="14.25" customHeight="1" x14ac:dyDescent="0.25">
      <c r="A1616" s="558"/>
      <c r="B1616" s="559"/>
      <c r="C1616" s="556"/>
      <c r="D1616" s="557"/>
      <c r="E1616" s="470"/>
      <c r="F1616" s="547"/>
      <c r="G1616" s="547"/>
      <c r="H1616" s="547"/>
      <c r="I1616" s="470"/>
      <c r="J1616" s="364"/>
      <c r="K1616" s="365"/>
      <c r="L1616" s="556"/>
      <c r="M1616" s="470"/>
      <c r="N1616" s="594"/>
      <c r="O1616" s="560"/>
      <c r="P1616" s="470"/>
      <c r="Q1616" s="560"/>
      <c r="R1616" s="470"/>
      <c r="S1616" s="366"/>
      <c r="T1616" s="366">
        <f>IFERROR(VLOOKUP($S1616,TABLAS!$A$10:$B$14,2,FALSE),0)</f>
        <v>0</v>
      </c>
      <c r="U1616" s="560"/>
      <c r="V1616" s="615"/>
      <c r="W1616" s="615"/>
      <c r="X1616" s="608"/>
      <c r="Y1616" s="367"/>
      <c r="Z1616" s="367"/>
      <c r="AA1616" s="367"/>
      <c r="AB1616" s="367"/>
      <c r="AC1616" s="367" t="e">
        <f>VLOOKUP(Y1616,CONTROLES!$A$6:$Y$78,2,FALSE)</f>
        <v>#N/A</v>
      </c>
      <c r="AD1616" s="367"/>
      <c r="AE1616" s="367"/>
      <c r="AF1616" s="367"/>
      <c r="AG1616" s="367"/>
      <c r="AH1616" s="367"/>
      <c r="AI1616" s="367"/>
      <c r="AJ1616" s="367"/>
      <c r="AK1616" s="367"/>
      <c r="AL1616" s="367"/>
      <c r="AM1616" s="367"/>
      <c r="AN1616" s="367"/>
      <c r="AO1616" s="368" t="str">
        <f>IFERROR(VLOOKUP(Y1616,CONTROLES!$A$6:$Y$25,24,FALSE),"")</f>
        <v/>
      </c>
      <c r="AP1616" s="368" t="str">
        <f>IFERROR(VLOOKUP(Z1616,CONTROLES!$A$6:$Y$25,24,FALSE),"")</f>
        <v/>
      </c>
      <c r="AQ1616" s="368" t="str">
        <f>IFERROR(VLOOKUP(AA1616,CONTROLES!$A$6:$Y$25,24,FALSE),"")</f>
        <v/>
      </c>
      <c r="AR1616" s="368" t="str">
        <f>IFERROR(VLOOKUP(AB1616,CONTROLES!$A$6:$Y$25,24,FALSE),"")</f>
        <v/>
      </c>
      <c r="AS1616" s="367" t="str">
        <f>IFERROR(VLOOKUP(Y1616,CONTROLES!$A$6:$Y$25,5,FALSE),"")</f>
        <v/>
      </c>
      <c r="AT1616" s="367" t="str">
        <f>IFERROR(VLOOKUP(Z1616,CONTROLES!$A$6:$Y$25,5,FALSE),"")</f>
        <v/>
      </c>
      <c r="AU1616" s="367" t="str">
        <f>IFERROR(VLOOKUP(AA1616,CONTROLES!$A$6:$Y$25,5,FALSE),"")</f>
        <v/>
      </c>
      <c r="AV1616" s="367" t="str">
        <f>IFERROR(VLOOKUP(AB1616,CONTROLES!$A$6:$Y$25,5,FALSE),"")</f>
        <v/>
      </c>
      <c r="AW1616" s="369">
        <f t="shared" si="430"/>
        <v>0</v>
      </c>
      <c r="AX1616" s="369">
        <f t="shared" si="431"/>
        <v>0</v>
      </c>
      <c r="AY1616" s="610"/>
      <c r="AZ1616" s="611"/>
      <c r="BA1616" s="612"/>
      <c r="BB1616" s="613"/>
      <c r="BC1616" s="611"/>
      <c r="BD1616" s="621"/>
      <c r="BE1616" s="608"/>
      <c r="BF1616" s="625"/>
      <c r="BG1616" s="626"/>
      <c r="BH1616" s="626"/>
      <c r="BI1616" s="624"/>
      <c r="BJ1616" s="470"/>
      <c r="BK1616" s="470"/>
      <c r="BL1616" s="49"/>
    </row>
    <row r="1617" spans="1:64" ht="14.25" customHeight="1" x14ac:dyDescent="0.25">
      <c r="A1617" s="558"/>
      <c r="B1617" s="559"/>
      <c r="C1617" s="556"/>
      <c r="D1617" s="557"/>
      <c r="E1617" s="470"/>
      <c r="F1617" s="547"/>
      <c r="G1617" s="547"/>
      <c r="H1617" s="547"/>
      <c r="I1617" s="470"/>
      <c r="J1617" s="364"/>
      <c r="K1617" s="365"/>
      <c r="L1617" s="556"/>
      <c r="M1617" s="470"/>
      <c r="N1617" s="594"/>
      <c r="O1617" s="560"/>
      <c r="P1617" s="470"/>
      <c r="Q1617" s="560"/>
      <c r="R1617" s="470"/>
      <c r="S1617" s="366"/>
      <c r="T1617" s="366">
        <f>IFERROR(VLOOKUP($S1617,TABLAS!$A$10:$B$14,2,FALSE),0)</f>
        <v>0</v>
      </c>
      <c r="U1617" s="560"/>
      <c r="V1617" s="615"/>
      <c r="W1617" s="615"/>
      <c r="X1617" s="608"/>
      <c r="Y1617" s="367"/>
      <c r="Z1617" s="367"/>
      <c r="AA1617" s="367"/>
      <c r="AB1617" s="367"/>
      <c r="AC1617" s="367" t="e">
        <f>VLOOKUP(Y1617,CONTROLES!$A$6:$Y$78,2,FALSE)</f>
        <v>#N/A</v>
      </c>
      <c r="AD1617" s="367"/>
      <c r="AE1617" s="367"/>
      <c r="AF1617" s="367"/>
      <c r="AG1617" s="367"/>
      <c r="AH1617" s="367"/>
      <c r="AI1617" s="367"/>
      <c r="AJ1617" s="367"/>
      <c r="AK1617" s="367"/>
      <c r="AL1617" s="367"/>
      <c r="AM1617" s="367"/>
      <c r="AN1617" s="367"/>
      <c r="AO1617" s="368" t="str">
        <f>IFERROR(VLOOKUP(Y1617,CONTROLES!$A$6:$Y$25,24,FALSE),"")</f>
        <v/>
      </c>
      <c r="AP1617" s="368" t="str">
        <f>IFERROR(VLOOKUP(Z1617,CONTROLES!$A$6:$Y$25,24,FALSE),"")</f>
        <v/>
      </c>
      <c r="AQ1617" s="368" t="str">
        <f>IFERROR(VLOOKUP(AA1617,CONTROLES!$A$6:$Y$25,24,FALSE),"")</f>
        <v/>
      </c>
      <c r="AR1617" s="368" t="str">
        <f>IFERROR(VLOOKUP(AB1617,CONTROLES!$A$6:$Y$25,24,FALSE),"")</f>
        <v/>
      </c>
      <c r="AS1617" s="367" t="str">
        <f>IFERROR(VLOOKUP(Y1617,CONTROLES!$A$6:$Y$25,5,FALSE),"")</f>
        <v/>
      </c>
      <c r="AT1617" s="367" t="str">
        <f>IFERROR(VLOOKUP(Z1617,CONTROLES!$A$6:$Y$25,5,FALSE),"")</f>
        <v/>
      </c>
      <c r="AU1617" s="367" t="str">
        <f>IFERROR(VLOOKUP(AA1617,CONTROLES!$A$6:$Y$25,5,FALSE),"")</f>
        <v/>
      </c>
      <c r="AV1617" s="367" t="str">
        <f>IFERROR(VLOOKUP(AB1617,CONTROLES!$A$6:$Y$25,5,FALSE),"")</f>
        <v/>
      </c>
      <c r="AW1617" s="369">
        <f t="shared" si="430"/>
        <v>0</v>
      </c>
      <c r="AX1617" s="369">
        <f t="shared" si="431"/>
        <v>0</v>
      </c>
      <c r="AY1617" s="610"/>
      <c r="AZ1617" s="611"/>
      <c r="BA1617" s="612"/>
      <c r="BB1617" s="613"/>
      <c r="BC1617" s="611"/>
      <c r="BD1617" s="621"/>
      <c r="BE1617" s="608"/>
      <c r="BF1617" s="625"/>
      <c r="BG1617" s="626"/>
      <c r="BH1617" s="626"/>
      <c r="BI1617" s="624"/>
      <c r="BJ1617" s="470"/>
      <c r="BK1617" s="470"/>
      <c r="BL1617" s="49"/>
    </row>
    <row r="1618" spans="1:64" ht="15" customHeight="1" x14ac:dyDescent="0.25">
      <c r="A1618" s="558"/>
      <c r="B1618" s="559"/>
      <c r="C1618" s="556"/>
      <c r="D1618" s="557"/>
      <c r="E1618" s="470"/>
      <c r="F1618" s="547"/>
      <c r="G1618" s="547"/>
      <c r="H1618" s="547"/>
      <c r="I1618" s="470"/>
      <c r="J1618" s="364"/>
      <c r="K1618" s="365"/>
      <c r="L1618" s="556"/>
      <c r="M1618" s="470"/>
      <c r="N1618" s="594"/>
      <c r="O1618" s="560"/>
      <c r="P1618" s="470"/>
      <c r="Q1618" s="560"/>
      <c r="R1618" s="470"/>
      <c r="S1618" s="366"/>
      <c r="T1618" s="366">
        <f>IFERROR(VLOOKUP($S1618,TABLAS!$A$10:$B$14,2,FALSE),0)</f>
        <v>0</v>
      </c>
      <c r="U1618" s="560"/>
      <c r="V1618" s="615"/>
      <c r="W1618" s="615"/>
      <c r="X1618" s="608"/>
      <c r="Y1618" s="367"/>
      <c r="Z1618" s="367"/>
      <c r="AA1618" s="367"/>
      <c r="AB1618" s="367"/>
      <c r="AC1618" s="367" t="e">
        <f>VLOOKUP(Y1618,CONTROLES!$A$6:$Y$78,2,FALSE)</f>
        <v>#N/A</v>
      </c>
      <c r="AD1618" s="367"/>
      <c r="AE1618" s="367"/>
      <c r="AF1618" s="367"/>
      <c r="AG1618" s="367"/>
      <c r="AH1618" s="367"/>
      <c r="AI1618" s="367"/>
      <c r="AJ1618" s="367"/>
      <c r="AK1618" s="367"/>
      <c r="AL1618" s="367"/>
      <c r="AM1618" s="367"/>
      <c r="AN1618" s="367"/>
      <c r="AO1618" s="368" t="str">
        <f>IFERROR(VLOOKUP(Y1618,CONTROLES!$A$6:$Y$25,24,FALSE),"")</f>
        <v/>
      </c>
      <c r="AP1618" s="368" t="str">
        <f>IFERROR(VLOOKUP(Z1618,CONTROLES!$A$6:$Y$25,24,FALSE),"")</f>
        <v/>
      </c>
      <c r="AQ1618" s="368" t="str">
        <f>IFERROR(VLOOKUP(AA1618,CONTROLES!$A$6:$Y$25,24,FALSE),"")</f>
        <v/>
      </c>
      <c r="AR1618" s="368" t="str">
        <f>IFERROR(VLOOKUP(AB1618,CONTROLES!$A$6:$Y$25,24,FALSE),"")</f>
        <v/>
      </c>
      <c r="AS1618" s="367" t="str">
        <f>IFERROR(VLOOKUP(Y1618,CONTROLES!$A$6:$Y$25,5,FALSE),"")</f>
        <v/>
      </c>
      <c r="AT1618" s="367" t="str">
        <f>IFERROR(VLOOKUP(Z1618,CONTROLES!$A$6:$Y$25,5,FALSE),"")</f>
        <v/>
      </c>
      <c r="AU1618" s="367" t="str">
        <f>IFERROR(VLOOKUP(AA1618,CONTROLES!$A$6:$Y$25,5,FALSE),"")</f>
        <v/>
      </c>
      <c r="AV1618" s="367" t="str">
        <f>IFERROR(VLOOKUP(AB1618,CONTROLES!$A$6:$Y$25,5,FALSE),"")</f>
        <v/>
      </c>
      <c r="AW1618" s="369">
        <f t="shared" si="430"/>
        <v>0</v>
      </c>
      <c r="AX1618" s="369">
        <f t="shared" si="431"/>
        <v>0</v>
      </c>
      <c r="AY1618" s="610"/>
      <c r="AZ1618" s="611"/>
      <c r="BA1618" s="612"/>
      <c r="BB1618" s="613"/>
      <c r="BC1618" s="611"/>
      <c r="BD1618" s="621"/>
      <c r="BE1618" s="608"/>
      <c r="BF1618" s="625"/>
      <c r="BG1618" s="626"/>
      <c r="BH1618" s="626"/>
      <c r="BI1618" s="624"/>
      <c r="BJ1618" s="470"/>
      <c r="BK1618" s="470"/>
      <c r="BL1618" s="49"/>
    </row>
    <row r="1619" spans="1:64" ht="24" customHeight="1" x14ac:dyDescent="0.25">
      <c r="A1619" s="558">
        <f>A1612+1</f>
        <v>230</v>
      </c>
      <c r="B1619" s="559" t="s">
        <v>1828</v>
      </c>
      <c r="C1619" s="556" t="s">
        <v>1309</v>
      </c>
      <c r="D1619" s="557" t="s">
        <v>1829</v>
      </c>
      <c r="E1619" s="470" t="s">
        <v>1830</v>
      </c>
      <c r="F1619" s="547" t="s">
        <v>132</v>
      </c>
      <c r="G1619" s="547" t="s">
        <v>681</v>
      </c>
      <c r="H1619" s="547" t="s">
        <v>134</v>
      </c>
      <c r="I1619" s="470" t="s">
        <v>1831</v>
      </c>
      <c r="J1619" s="364">
        <v>1</v>
      </c>
      <c r="K1619" s="365" t="s">
        <v>1832</v>
      </c>
      <c r="L1619" s="556" t="s">
        <v>1833</v>
      </c>
      <c r="M1619" s="470" t="s">
        <v>138</v>
      </c>
      <c r="N1619" s="594" t="s">
        <v>208</v>
      </c>
      <c r="O1619" s="560" t="s">
        <v>1834</v>
      </c>
      <c r="P1619" s="470" t="s">
        <v>1641</v>
      </c>
      <c r="Q1619" s="560" t="s">
        <v>1792</v>
      </c>
      <c r="R1619" s="470" t="s">
        <v>688</v>
      </c>
      <c r="S1619" s="366" t="s">
        <v>146</v>
      </c>
      <c r="T1619" s="366">
        <f>IFERROR(VLOOKUP($S1619,TABLAS!$A$10:$B$14,2,FALSE),0)</f>
        <v>3</v>
      </c>
      <c r="U1619" s="560" t="s">
        <v>180</v>
      </c>
      <c r="V1619" s="615">
        <f>IFERROR(VLOOKUP(U1619,TABLAS!$A$2:$B$6,2,FALSE),0)</f>
        <v>4</v>
      </c>
      <c r="W1619" s="615" t="str">
        <f t="shared" ref="W1619" si="438">MAX(T1619:T1625)&amp;V1619</f>
        <v>44</v>
      </c>
      <c r="X1619" s="608" t="str">
        <f t="shared" ref="X1619" si="439">IF(OR(W1619="11",W1619="12",W1619="21",W1619="22",W1619="31"),"BAJO",IF(OR(W1619="13",W1619="23",W1619="32",W1619="41"),"LEVE",IF(OR(W1619="14",W1619="15",W1619="24",W1619="33",W1619="43",W1619="42",W1619="52",W1619="51"),"MODERADO",IF(OR(W1619="25",W1619="34",W1619="35",W1619="44",W1619="45",W1619="53",W1619="54",W1619="55"),"IMPORTANTE"))))</f>
        <v>IMPORTANTE</v>
      </c>
      <c r="Y1619" s="367">
        <v>3</v>
      </c>
      <c r="Z1619" s="367"/>
      <c r="AA1619" s="367"/>
      <c r="AB1619" s="367"/>
      <c r="AC1619" s="367" t="str">
        <f>VLOOKUP(Y1619,CONTROLES!$A$6:$Y$78,2,FALSE)</f>
        <v>Ejecución del plan de capacitaciones</v>
      </c>
      <c r="AD1619" s="367"/>
      <c r="AE1619" s="367"/>
      <c r="AF1619" s="367"/>
      <c r="AG1619" s="367"/>
      <c r="AH1619" s="367"/>
      <c r="AI1619" s="367"/>
      <c r="AJ1619" s="367"/>
      <c r="AK1619" s="367"/>
      <c r="AL1619" s="367"/>
      <c r="AM1619" s="367"/>
      <c r="AN1619" s="367"/>
      <c r="AO1619" s="368">
        <f>IFERROR(VLOOKUP(Y1619,CONTROLES!$A$6:$Y$25,24,FALSE),"")</f>
        <v>0.78</v>
      </c>
      <c r="AP1619" s="368" t="str">
        <f>IFERROR(VLOOKUP(Z1619,CONTROLES!$A$6:$Y$25,24,FALSE),"")</f>
        <v/>
      </c>
      <c r="AQ1619" s="368" t="str">
        <f>IFERROR(VLOOKUP(AA1619,CONTROLES!$A$6:$Y$25,24,FALSE),"")</f>
        <v/>
      </c>
      <c r="AR1619" s="368" t="str">
        <f>IFERROR(VLOOKUP(AB1619,CONTROLES!$A$6:$Y$25,24,FALSE),"")</f>
        <v/>
      </c>
      <c r="AS1619" s="367" t="str">
        <f>IFERROR(VLOOKUP(Y1619,CONTROLES!$A$6:$Y$25,5,FALSE),"")</f>
        <v>Probabilidad</v>
      </c>
      <c r="AT1619" s="367" t="str">
        <f>IFERROR(VLOOKUP(Z1619,CONTROLES!$A$6:$Y$25,5,FALSE),"")</f>
        <v/>
      </c>
      <c r="AU1619" s="367" t="str">
        <f>IFERROR(VLOOKUP(AA1619,CONTROLES!$A$6:$Y$25,5,FALSE),"")</f>
        <v/>
      </c>
      <c r="AV1619" s="367" t="str">
        <f>IFERROR(VLOOKUP(AB1619,CONTROLES!$A$6:$Y$25,5,FALSE),"")</f>
        <v/>
      </c>
      <c r="AW1619" s="369">
        <f t="shared" si="430"/>
        <v>0.78</v>
      </c>
      <c r="AX1619" s="369">
        <f t="shared" si="431"/>
        <v>0</v>
      </c>
      <c r="AY1619" s="610"/>
      <c r="AZ1619" s="611"/>
      <c r="BA1619" s="612"/>
      <c r="BB1619" s="613"/>
      <c r="BC1619" s="611"/>
      <c r="BD1619" s="621"/>
      <c r="BE1619" s="608"/>
      <c r="BF1619" s="625"/>
      <c r="BG1619" s="626"/>
      <c r="BH1619" s="626"/>
      <c r="BI1619" s="624"/>
      <c r="BJ1619" s="470"/>
      <c r="BK1619" s="470"/>
      <c r="BL1619" s="49"/>
    </row>
    <row r="1620" spans="1:64" ht="14.25" customHeight="1" x14ac:dyDescent="0.25">
      <c r="A1620" s="558"/>
      <c r="B1620" s="559"/>
      <c r="C1620" s="556"/>
      <c r="D1620" s="557"/>
      <c r="E1620" s="470"/>
      <c r="F1620" s="547"/>
      <c r="G1620" s="547"/>
      <c r="H1620" s="547"/>
      <c r="I1620" s="470"/>
      <c r="J1620" s="364">
        <v>2</v>
      </c>
      <c r="K1620" s="365" t="s">
        <v>1835</v>
      </c>
      <c r="L1620" s="556"/>
      <c r="M1620" s="470"/>
      <c r="N1620" s="594"/>
      <c r="O1620" s="560"/>
      <c r="P1620" s="470"/>
      <c r="Q1620" s="560"/>
      <c r="R1620" s="470"/>
      <c r="S1620" s="366" t="s">
        <v>155</v>
      </c>
      <c r="T1620" s="366">
        <f>IFERROR(VLOOKUP($S1620,TABLAS!$A$10:$B$14,2,FALSE),0)</f>
        <v>2</v>
      </c>
      <c r="U1620" s="560"/>
      <c r="V1620" s="615"/>
      <c r="W1620" s="615"/>
      <c r="X1620" s="608"/>
      <c r="Y1620" s="367">
        <v>180</v>
      </c>
      <c r="Z1620" s="367"/>
      <c r="AA1620" s="367"/>
      <c r="AB1620" s="367"/>
      <c r="AC1620" s="367" t="e">
        <f>VLOOKUP(Y1620,CONTROLES!$A$6:$Y$78,2,FALSE)</f>
        <v>#N/A</v>
      </c>
      <c r="AD1620" s="367"/>
      <c r="AE1620" s="367"/>
      <c r="AF1620" s="367"/>
      <c r="AG1620" s="367"/>
      <c r="AH1620" s="367"/>
      <c r="AI1620" s="367"/>
      <c r="AJ1620" s="367"/>
      <c r="AK1620" s="367"/>
      <c r="AL1620" s="367"/>
      <c r="AM1620" s="367"/>
      <c r="AN1620" s="367"/>
      <c r="AO1620" s="368" t="str">
        <f>IFERROR(VLOOKUP(Y1620,CONTROLES!$A$6:$Y$25,24,FALSE),"")</f>
        <v/>
      </c>
      <c r="AP1620" s="368" t="str">
        <f>IFERROR(VLOOKUP(Z1620,CONTROLES!$A$6:$Y$25,24,FALSE),"")</f>
        <v/>
      </c>
      <c r="AQ1620" s="368" t="str">
        <f>IFERROR(VLOOKUP(AA1620,CONTROLES!$A$6:$Y$25,24,FALSE),"")</f>
        <v/>
      </c>
      <c r="AR1620" s="368" t="str">
        <f>IFERROR(VLOOKUP(AB1620,CONTROLES!$A$6:$Y$25,24,FALSE),"")</f>
        <v/>
      </c>
      <c r="AS1620" s="367" t="str">
        <f>IFERROR(VLOOKUP(Y1620,CONTROLES!$A$6:$Y$25,5,FALSE),"")</f>
        <v/>
      </c>
      <c r="AT1620" s="367" t="str">
        <f>IFERROR(VLOOKUP(Z1620,CONTROLES!$A$6:$Y$25,5,FALSE),"")</f>
        <v/>
      </c>
      <c r="AU1620" s="367" t="str">
        <f>IFERROR(VLOOKUP(AA1620,CONTROLES!$A$6:$Y$25,5,FALSE),"")</f>
        <v/>
      </c>
      <c r="AV1620" s="367" t="str">
        <f>IFERROR(VLOOKUP(AB1620,CONTROLES!$A$6:$Y$25,5,FALSE),"")</f>
        <v/>
      </c>
      <c r="AW1620" s="369">
        <f t="shared" si="430"/>
        <v>0</v>
      </c>
      <c r="AX1620" s="369">
        <f t="shared" si="431"/>
        <v>0</v>
      </c>
      <c r="AY1620" s="610"/>
      <c r="AZ1620" s="611"/>
      <c r="BA1620" s="612"/>
      <c r="BB1620" s="613"/>
      <c r="BC1620" s="611"/>
      <c r="BD1620" s="621"/>
      <c r="BE1620" s="608"/>
      <c r="BF1620" s="625"/>
      <c r="BG1620" s="626"/>
      <c r="BH1620" s="626"/>
      <c r="BI1620" s="624"/>
      <c r="BJ1620" s="470"/>
      <c r="BK1620" s="470"/>
      <c r="BL1620" s="49"/>
    </row>
    <row r="1621" spans="1:64" ht="14.25" customHeight="1" x14ac:dyDescent="0.25">
      <c r="A1621" s="558"/>
      <c r="B1621" s="559"/>
      <c r="C1621" s="556"/>
      <c r="D1621" s="557"/>
      <c r="E1621" s="470"/>
      <c r="F1621" s="547"/>
      <c r="G1621" s="547"/>
      <c r="H1621" s="547"/>
      <c r="I1621" s="470"/>
      <c r="J1621" s="364">
        <v>3</v>
      </c>
      <c r="K1621" s="365" t="s">
        <v>1836</v>
      </c>
      <c r="L1621" s="556"/>
      <c r="M1621" s="470"/>
      <c r="N1621" s="594"/>
      <c r="O1621" s="560"/>
      <c r="P1621" s="470"/>
      <c r="Q1621" s="560"/>
      <c r="R1621" s="470"/>
      <c r="S1621" s="366" t="s">
        <v>169</v>
      </c>
      <c r="T1621" s="366">
        <f>IFERROR(VLOOKUP($S1621,TABLAS!$A$10:$B$14,2,FALSE),0)</f>
        <v>4</v>
      </c>
      <c r="U1621" s="560"/>
      <c r="V1621" s="615"/>
      <c r="W1621" s="615"/>
      <c r="X1621" s="608"/>
      <c r="Y1621" s="367">
        <v>50</v>
      </c>
      <c r="Z1621" s="367"/>
      <c r="AA1621" s="367"/>
      <c r="AB1621" s="367"/>
      <c r="AC1621" s="367" t="str">
        <f>VLOOKUP(Y1621,CONTROLES!$A$6:$Y$78,2,FALSE)</f>
        <v xml:space="preserve">Aplicación del Reglamento Interno de trabajo </v>
      </c>
      <c r="AD1621" s="367"/>
      <c r="AE1621" s="367"/>
      <c r="AF1621" s="367"/>
      <c r="AG1621" s="367"/>
      <c r="AH1621" s="367"/>
      <c r="AI1621" s="367"/>
      <c r="AJ1621" s="367"/>
      <c r="AK1621" s="367"/>
      <c r="AL1621" s="367"/>
      <c r="AM1621" s="367"/>
      <c r="AN1621" s="367"/>
      <c r="AO1621" s="368" t="str">
        <f>IFERROR(VLOOKUP(Y1621,CONTROLES!$A$6:$Y$25,24,FALSE),"")</f>
        <v/>
      </c>
      <c r="AP1621" s="368" t="str">
        <f>IFERROR(VLOOKUP(Z1621,CONTROLES!$A$6:$Y$25,24,FALSE),"")</f>
        <v/>
      </c>
      <c r="AQ1621" s="368" t="str">
        <f>IFERROR(VLOOKUP(AA1621,CONTROLES!$A$6:$Y$25,24,FALSE),"")</f>
        <v/>
      </c>
      <c r="AR1621" s="368" t="str">
        <f>IFERROR(VLOOKUP(AB1621,CONTROLES!$A$6:$Y$25,24,FALSE),"")</f>
        <v/>
      </c>
      <c r="AS1621" s="367" t="str">
        <f>IFERROR(VLOOKUP(Y1621,CONTROLES!$A$6:$Y$25,5,FALSE),"")</f>
        <v/>
      </c>
      <c r="AT1621" s="367" t="str">
        <f>IFERROR(VLOOKUP(Z1621,CONTROLES!$A$6:$Y$25,5,FALSE),"")</f>
        <v/>
      </c>
      <c r="AU1621" s="367" t="str">
        <f>IFERROR(VLOOKUP(AA1621,CONTROLES!$A$6:$Y$25,5,FALSE),"")</f>
        <v/>
      </c>
      <c r="AV1621" s="367" t="str">
        <f>IFERROR(VLOOKUP(AB1621,CONTROLES!$A$6:$Y$25,5,FALSE),"")</f>
        <v/>
      </c>
      <c r="AW1621" s="369">
        <f t="shared" si="430"/>
        <v>0</v>
      </c>
      <c r="AX1621" s="369">
        <f t="shared" si="431"/>
        <v>0</v>
      </c>
      <c r="AY1621" s="610"/>
      <c r="AZ1621" s="611"/>
      <c r="BA1621" s="612"/>
      <c r="BB1621" s="613"/>
      <c r="BC1621" s="611"/>
      <c r="BD1621" s="621"/>
      <c r="BE1621" s="608"/>
      <c r="BF1621" s="625"/>
      <c r="BG1621" s="626"/>
      <c r="BH1621" s="626"/>
      <c r="BI1621" s="624"/>
      <c r="BJ1621" s="470"/>
      <c r="BK1621" s="470"/>
      <c r="BL1621" s="49"/>
    </row>
    <row r="1622" spans="1:64" ht="14.25" customHeight="1" x14ac:dyDescent="0.25">
      <c r="A1622" s="558"/>
      <c r="B1622" s="559"/>
      <c r="C1622" s="556"/>
      <c r="D1622" s="557"/>
      <c r="E1622" s="470"/>
      <c r="F1622" s="547"/>
      <c r="G1622" s="547"/>
      <c r="H1622" s="547"/>
      <c r="I1622" s="470"/>
      <c r="J1622" s="364"/>
      <c r="K1622" s="365"/>
      <c r="L1622" s="556"/>
      <c r="M1622" s="470"/>
      <c r="N1622" s="594"/>
      <c r="O1622" s="560"/>
      <c r="P1622" s="470"/>
      <c r="Q1622" s="560"/>
      <c r="R1622" s="470"/>
      <c r="S1622" s="366"/>
      <c r="T1622" s="366">
        <f>IFERROR(VLOOKUP($S1622,TABLAS!$A$10:$B$14,2,FALSE),0)</f>
        <v>0</v>
      </c>
      <c r="U1622" s="560"/>
      <c r="V1622" s="615"/>
      <c r="W1622" s="615"/>
      <c r="X1622" s="608"/>
      <c r="Y1622" s="367"/>
      <c r="Z1622" s="367"/>
      <c r="AA1622" s="367"/>
      <c r="AB1622" s="367"/>
      <c r="AC1622" s="367" t="e">
        <f>VLOOKUP(Y1622,CONTROLES!$A$6:$Y$78,2,FALSE)</f>
        <v>#N/A</v>
      </c>
      <c r="AD1622" s="367"/>
      <c r="AE1622" s="367"/>
      <c r="AF1622" s="367"/>
      <c r="AG1622" s="367"/>
      <c r="AH1622" s="367"/>
      <c r="AI1622" s="367"/>
      <c r="AJ1622" s="367"/>
      <c r="AK1622" s="367"/>
      <c r="AL1622" s="367"/>
      <c r="AM1622" s="367"/>
      <c r="AN1622" s="367"/>
      <c r="AO1622" s="368" t="str">
        <f>IFERROR(VLOOKUP(Y1622,CONTROLES!$A$6:$Y$25,24,FALSE),"")</f>
        <v/>
      </c>
      <c r="AP1622" s="368" t="str">
        <f>IFERROR(VLOOKUP(Z1622,CONTROLES!$A$6:$Y$25,24,FALSE),"")</f>
        <v/>
      </c>
      <c r="AQ1622" s="368" t="str">
        <f>IFERROR(VLOOKUP(AA1622,CONTROLES!$A$6:$Y$25,24,FALSE),"")</f>
        <v/>
      </c>
      <c r="AR1622" s="368" t="str">
        <f>IFERROR(VLOOKUP(AB1622,CONTROLES!$A$6:$Y$25,24,FALSE),"")</f>
        <v/>
      </c>
      <c r="AS1622" s="367" t="str">
        <f>IFERROR(VLOOKUP(Y1622,CONTROLES!$A$6:$Y$25,5,FALSE),"")</f>
        <v/>
      </c>
      <c r="AT1622" s="367" t="str">
        <f>IFERROR(VLOOKUP(Z1622,CONTROLES!$A$6:$Y$25,5,FALSE),"")</f>
        <v/>
      </c>
      <c r="AU1622" s="367" t="str">
        <f>IFERROR(VLOOKUP(AA1622,CONTROLES!$A$6:$Y$25,5,FALSE),"")</f>
        <v/>
      </c>
      <c r="AV1622" s="367" t="str">
        <f>IFERROR(VLOOKUP(AB1622,CONTROLES!$A$6:$Y$25,5,FALSE),"")</f>
        <v/>
      </c>
      <c r="AW1622" s="369">
        <f t="shared" si="430"/>
        <v>0</v>
      </c>
      <c r="AX1622" s="369">
        <f t="shared" si="431"/>
        <v>0</v>
      </c>
      <c r="AY1622" s="610"/>
      <c r="AZ1622" s="611"/>
      <c r="BA1622" s="612"/>
      <c r="BB1622" s="613"/>
      <c r="BC1622" s="611"/>
      <c r="BD1622" s="621"/>
      <c r="BE1622" s="608"/>
      <c r="BF1622" s="625"/>
      <c r="BG1622" s="626"/>
      <c r="BH1622" s="626"/>
      <c r="BI1622" s="624"/>
      <c r="BJ1622" s="470"/>
      <c r="BK1622" s="470"/>
      <c r="BL1622" s="49"/>
    </row>
    <row r="1623" spans="1:64" ht="14.25" customHeight="1" x14ac:dyDescent="0.25">
      <c r="A1623" s="558"/>
      <c r="B1623" s="559"/>
      <c r="C1623" s="556"/>
      <c r="D1623" s="557"/>
      <c r="E1623" s="470"/>
      <c r="F1623" s="547"/>
      <c r="G1623" s="547"/>
      <c r="H1623" s="547"/>
      <c r="I1623" s="470"/>
      <c r="J1623" s="364"/>
      <c r="K1623" s="365"/>
      <c r="L1623" s="556"/>
      <c r="M1623" s="470"/>
      <c r="N1623" s="594"/>
      <c r="O1623" s="560"/>
      <c r="P1623" s="470"/>
      <c r="Q1623" s="560"/>
      <c r="R1623" s="470"/>
      <c r="S1623" s="366"/>
      <c r="T1623" s="366">
        <f>IFERROR(VLOOKUP($S1623,TABLAS!$A$10:$B$14,2,FALSE),0)</f>
        <v>0</v>
      </c>
      <c r="U1623" s="560"/>
      <c r="V1623" s="615"/>
      <c r="W1623" s="615"/>
      <c r="X1623" s="608"/>
      <c r="Y1623" s="367"/>
      <c r="Z1623" s="367"/>
      <c r="AA1623" s="367"/>
      <c r="AB1623" s="367"/>
      <c r="AC1623" s="367" t="e">
        <f>VLOOKUP(Y1623,CONTROLES!$A$6:$Y$78,2,FALSE)</f>
        <v>#N/A</v>
      </c>
      <c r="AD1623" s="367"/>
      <c r="AE1623" s="367"/>
      <c r="AF1623" s="367"/>
      <c r="AG1623" s="367"/>
      <c r="AH1623" s="367"/>
      <c r="AI1623" s="367"/>
      <c r="AJ1623" s="367"/>
      <c r="AK1623" s="367"/>
      <c r="AL1623" s="367"/>
      <c r="AM1623" s="367"/>
      <c r="AN1623" s="367"/>
      <c r="AO1623" s="368" t="str">
        <f>IFERROR(VLOOKUP(Y1623,CONTROLES!$A$6:$Y$25,24,FALSE),"")</f>
        <v/>
      </c>
      <c r="AP1623" s="368" t="str">
        <f>IFERROR(VLOOKUP(Z1623,CONTROLES!$A$6:$Y$25,24,FALSE),"")</f>
        <v/>
      </c>
      <c r="AQ1623" s="368" t="str">
        <f>IFERROR(VLOOKUP(AA1623,CONTROLES!$A$6:$Y$25,24,FALSE),"")</f>
        <v/>
      </c>
      <c r="AR1623" s="368" t="str">
        <f>IFERROR(VLOOKUP(AB1623,CONTROLES!$A$6:$Y$25,24,FALSE),"")</f>
        <v/>
      </c>
      <c r="AS1623" s="367" t="str">
        <f>IFERROR(VLOOKUP(Y1623,CONTROLES!$A$6:$Y$25,5,FALSE),"")</f>
        <v/>
      </c>
      <c r="AT1623" s="367" t="str">
        <f>IFERROR(VLOOKUP(Z1623,CONTROLES!$A$6:$Y$25,5,FALSE),"")</f>
        <v/>
      </c>
      <c r="AU1623" s="367" t="str">
        <f>IFERROR(VLOOKUP(AA1623,CONTROLES!$A$6:$Y$25,5,FALSE),"")</f>
        <v/>
      </c>
      <c r="AV1623" s="367" t="str">
        <f>IFERROR(VLOOKUP(AB1623,CONTROLES!$A$6:$Y$25,5,FALSE),"")</f>
        <v/>
      </c>
      <c r="AW1623" s="369">
        <f t="shared" si="430"/>
        <v>0</v>
      </c>
      <c r="AX1623" s="369">
        <f t="shared" si="431"/>
        <v>0</v>
      </c>
      <c r="AY1623" s="610"/>
      <c r="AZ1623" s="611"/>
      <c r="BA1623" s="612"/>
      <c r="BB1623" s="613"/>
      <c r="BC1623" s="611"/>
      <c r="BD1623" s="621"/>
      <c r="BE1623" s="608"/>
      <c r="BF1623" s="625"/>
      <c r="BG1623" s="626"/>
      <c r="BH1623" s="626"/>
      <c r="BI1623" s="624"/>
      <c r="BJ1623" s="470"/>
      <c r="BK1623" s="470"/>
      <c r="BL1623" s="49"/>
    </row>
    <row r="1624" spans="1:64" ht="14.25" customHeight="1" x14ac:dyDescent="0.25">
      <c r="A1624" s="558"/>
      <c r="B1624" s="559"/>
      <c r="C1624" s="556"/>
      <c r="D1624" s="557"/>
      <c r="E1624" s="470"/>
      <c r="F1624" s="547"/>
      <c r="G1624" s="547"/>
      <c r="H1624" s="547"/>
      <c r="I1624" s="470"/>
      <c r="J1624" s="364"/>
      <c r="K1624" s="365"/>
      <c r="L1624" s="556"/>
      <c r="M1624" s="470"/>
      <c r="N1624" s="594"/>
      <c r="O1624" s="560"/>
      <c r="P1624" s="470"/>
      <c r="Q1624" s="560"/>
      <c r="R1624" s="470"/>
      <c r="S1624" s="366"/>
      <c r="T1624" s="366">
        <f>IFERROR(VLOOKUP($S1624,TABLAS!$A$10:$B$14,2,FALSE),0)</f>
        <v>0</v>
      </c>
      <c r="U1624" s="560"/>
      <c r="V1624" s="615"/>
      <c r="W1624" s="615"/>
      <c r="X1624" s="608"/>
      <c r="Y1624" s="367"/>
      <c r="Z1624" s="367"/>
      <c r="AA1624" s="367"/>
      <c r="AB1624" s="367"/>
      <c r="AC1624" s="367" t="e">
        <f>VLOOKUP(Y1624,CONTROLES!$A$6:$Y$78,2,FALSE)</f>
        <v>#N/A</v>
      </c>
      <c r="AD1624" s="367"/>
      <c r="AE1624" s="367"/>
      <c r="AF1624" s="367"/>
      <c r="AG1624" s="367"/>
      <c r="AH1624" s="367"/>
      <c r="AI1624" s="367"/>
      <c r="AJ1624" s="367"/>
      <c r="AK1624" s="367"/>
      <c r="AL1624" s="367"/>
      <c r="AM1624" s="367"/>
      <c r="AN1624" s="367"/>
      <c r="AO1624" s="368" t="str">
        <f>IFERROR(VLOOKUP(Y1624,CONTROLES!$A$6:$Y$25,24,FALSE),"")</f>
        <v/>
      </c>
      <c r="AP1624" s="368" t="str">
        <f>IFERROR(VLOOKUP(Z1624,CONTROLES!$A$6:$Y$25,24,FALSE),"")</f>
        <v/>
      </c>
      <c r="AQ1624" s="368" t="str">
        <f>IFERROR(VLOOKUP(AA1624,CONTROLES!$A$6:$Y$25,24,FALSE),"")</f>
        <v/>
      </c>
      <c r="AR1624" s="368" t="str">
        <f>IFERROR(VLOOKUP(AB1624,CONTROLES!$A$6:$Y$25,24,FALSE),"")</f>
        <v/>
      </c>
      <c r="AS1624" s="367" t="str">
        <f>IFERROR(VLOOKUP(Y1624,CONTROLES!$A$6:$Y$25,5,FALSE),"")</f>
        <v/>
      </c>
      <c r="AT1624" s="367" t="str">
        <f>IFERROR(VLOOKUP(Z1624,CONTROLES!$A$6:$Y$25,5,FALSE),"")</f>
        <v/>
      </c>
      <c r="AU1624" s="367" t="str">
        <f>IFERROR(VLOOKUP(AA1624,CONTROLES!$A$6:$Y$25,5,FALSE),"")</f>
        <v/>
      </c>
      <c r="AV1624" s="367" t="str">
        <f>IFERROR(VLOOKUP(AB1624,CONTROLES!$A$6:$Y$25,5,FALSE),"")</f>
        <v/>
      </c>
      <c r="AW1624" s="369">
        <f t="shared" si="430"/>
        <v>0</v>
      </c>
      <c r="AX1624" s="369">
        <f t="shared" si="431"/>
        <v>0</v>
      </c>
      <c r="AY1624" s="610"/>
      <c r="AZ1624" s="611"/>
      <c r="BA1624" s="612"/>
      <c r="BB1624" s="613"/>
      <c r="BC1624" s="611"/>
      <c r="BD1624" s="621"/>
      <c r="BE1624" s="608"/>
      <c r="BF1624" s="625"/>
      <c r="BG1624" s="626"/>
      <c r="BH1624" s="626"/>
      <c r="BI1624" s="624"/>
      <c r="BJ1624" s="470"/>
      <c r="BK1624" s="470"/>
      <c r="BL1624" s="49"/>
    </row>
    <row r="1625" spans="1:64" ht="14.25" customHeight="1" x14ac:dyDescent="0.25">
      <c r="A1625" s="558"/>
      <c r="B1625" s="559"/>
      <c r="C1625" s="556"/>
      <c r="D1625" s="557"/>
      <c r="E1625" s="470"/>
      <c r="F1625" s="547"/>
      <c r="G1625" s="547"/>
      <c r="H1625" s="547"/>
      <c r="I1625" s="470"/>
      <c r="J1625" s="364"/>
      <c r="K1625" s="365"/>
      <c r="L1625" s="556"/>
      <c r="M1625" s="470"/>
      <c r="N1625" s="594"/>
      <c r="O1625" s="560"/>
      <c r="P1625" s="470"/>
      <c r="Q1625" s="560"/>
      <c r="R1625" s="470"/>
      <c r="S1625" s="366"/>
      <c r="T1625" s="366">
        <f>IFERROR(VLOOKUP($S1625,TABLAS!$A$10:$B$14,2,FALSE),0)</f>
        <v>0</v>
      </c>
      <c r="U1625" s="560"/>
      <c r="V1625" s="615"/>
      <c r="W1625" s="615"/>
      <c r="X1625" s="608"/>
      <c r="Y1625" s="367"/>
      <c r="Z1625" s="367"/>
      <c r="AA1625" s="367"/>
      <c r="AB1625" s="367"/>
      <c r="AC1625" s="367" t="e">
        <f>VLOOKUP(Y1625,CONTROLES!$A$6:$Y$78,2,FALSE)</f>
        <v>#N/A</v>
      </c>
      <c r="AD1625" s="367"/>
      <c r="AE1625" s="367"/>
      <c r="AF1625" s="367"/>
      <c r="AG1625" s="367"/>
      <c r="AH1625" s="367"/>
      <c r="AI1625" s="367"/>
      <c r="AJ1625" s="367"/>
      <c r="AK1625" s="367"/>
      <c r="AL1625" s="367"/>
      <c r="AM1625" s="367"/>
      <c r="AN1625" s="367"/>
      <c r="AO1625" s="368" t="str">
        <f>IFERROR(VLOOKUP(Y1625,CONTROLES!$A$6:$Y$25,24,FALSE),"")</f>
        <v/>
      </c>
      <c r="AP1625" s="368" t="str">
        <f>IFERROR(VLOOKUP(Z1625,CONTROLES!$A$6:$Y$25,24,FALSE),"")</f>
        <v/>
      </c>
      <c r="AQ1625" s="368" t="str">
        <f>IFERROR(VLOOKUP(AA1625,CONTROLES!$A$6:$Y$25,24,FALSE),"")</f>
        <v/>
      </c>
      <c r="AR1625" s="368" t="str">
        <f>IFERROR(VLOOKUP(AB1625,CONTROLES!$A$6:$Y$25,24,FALSE),"")</f>
        <v/>
      </c>
      <c r="AS1625" s="367" t="str">
        <f>IFERROR(VLOOKUP(Y1625,CONTROLES!$A$6:$Y$25,5,FALSE),"")</f>
        <v/>
      </c>
      <c r="AT1625" s="367" t="str">
        <f>IFERROR(VLOOKUP(Z1625,CONTROLES!$A$6:$Y$25,5,FALSE),"")</f>
        <v/>
      </c>
      <c r="AU1625" s="367" t="str">
        <f>IFERROR(VLOOKUP(AA1625,CONTROLES!$A$6:$Y$25,5,FALSE),"")</f>
        <v/>
      </c>
      <c r="AV1625" s="367" t="str">
        <f>IFERROR(VLOOKUP(AB1625,CONTROLES!$A$6:$Y$25,5,FALSE),"")</f>
        <v/>
      </c>
      <c r="AW1625" s="369">
        <f t="shared" si="430"/>
        <v>0</v>
      </c>
      <c r="AX1625" s="369">
        <f t="shared" si="431"/>
        <v>0</v>
      </c>
      <c r="AY1625" s="610"/>
      <c r="AZ1625" s="611"/>
      <c r="BA1625" s="612"/>
      <c r="BB1625" s="613"/>
      <c r="BC1625" s="611"/>
      <c r="BD1625" s="621"/>
      <c r="BE1625" s="608"/>
      <c r="BF1625" s="625"/>
      <c r="BG1625" s="626"/>
      <c r="BH1625" s="626"/>
      <c r="BI1625" s="624"/>
      <c r="BJ1625" s="470"/>
      <c r="BK1625" s="470"/>
      <c r="BL1625" s="49"/>
    </row>
    <row r="1626" spans="1:64" ht="14.25" customHeight="1" x14ac:dyDescent="0.25">
      <c r="A1626" s="558">
        <f>A1619+1</f>
        <v>231</v>
      </c>
      <c r="B1626" s="559" t="s">
        <v>1837</v>
      </c>
      <c r="C1626" s="556" t="s">
        <v>1309</v>
      </c>
      <c r="D1626" s="557" t="s">
        <v>1838</v>
      </c>
      <c r="E1626" s="470" t="s">
        <v>1839</v>
      </c>
      <c r="F1626" s="547" t="s">
        <v>132</v>
      </c>
      <c r="G1626" s="547" t="s">
        <v>681</v>
      </c>
      <c r="H1626" s="547" t="s">
        <v>134</v>
      </c>
      <c r="I1626" s="470" t="s">
        <v>1840</v>
      </c>
      <c r="J1626" s="364">
        <v>1</v>
      </c>
      <c r="K1626" s="365" t="s">
        <v>1841</v>
      </c>
      <c r="L1626" s="556" t="s">
        <v>1842</v>
      </c>
      <c r="M1626" s="470" t="s">
        <v>332</v>
      </c>
      <c r="N1626" s="594" t="s">
        <v>1402</v>
      </c>
      <c r="O1626" s="560" t="s">
        <v>1403</v>
      </c>
      <c r="P1626" s="470" t="s">
        <v>1791</v>
      </c>
      <c r="Q1626" s="560" t="s">
        <v>1792</v>
      </c>
      <c r="R1626" s="470" t="s">
        <v>688</v>
      </c>
      <c r="S1626" s="366" t="s">
        <v>169</v>
      </c>
      <c r="T1626" s="366">
        <f>IFERROR(VLOOKUP($S1626,TABLAS!$A$10:$B$14,2,FALSE),0)</f>
        <v>4</v>
      </c>
      <c r="U1626" s="560" t="s">
        <v>145</v>
      </c>
      <c r="V1626" s="615">
        <f>IFERROR(VLOOKUP(U1626,TABLAS!$A$2:$B$6,2,FALSE),0)</f>
        <v>3</v>
      </c>
      <c r="W1626" s="615" t="str">
        <f t="shared" ref="W1626" si="440">MAX(T1626:T1632)&amp;V1626</f>
        <v>43</v>
      </c>
      <c r="X1626" s="608" t="str">
        <f t="shared" ref="X1626" si="441">IF(OR(W1626="11",W1626="12",W1626="21",W1626="22",W1626="31"),"BAJO",IF(OR(W1626="13",W1626="23",W1626="32",W1626="41"),"LEVE",IF(OR(W1626="14",W1626="15",W1626="24",W1626="33",W1626="43",W1626="42",W1626="52",W1626="51"),"MODERADO",IF(OR(W1626="25",W1626="34",W1626="35",W1626="44",W1626="45",W1626="53",W1626="54",W1626="55"),"IMPORTANTE"))))</f>
        <v>MODERADO</v>
      </c>
      <c r="Y1626" s="367">
        <v>152</v>
      </c>
      <c r="Z1626" s="367"/>
      <c r="AA1626" s="367"/>
      <c r="AB1626" s="367"/>
      <c r="AC1626" s="367" t="e">
        <f>VLOOKUP(Y1626,CONTROLES!$A$6:$Y$78,2,FALSE)</f>
        <v>#N/A</v>
      </c>
      <c r="AD1626" s="367"/>
      <c r="AE1626" s="367"/>
      <c r="AF1626" s="367"/>
      <c r="AG1626" s="367"/>
      <c r="AH1626" s="367"/>
      <c r="AI1626" s="367"/>
      <c r="AJ1626" s="367"/>
      <c r="AK1626" s="367"/>
      <c r="AL1626" s="367"/>
      <c r="AM1626" s="367"/>
      <c r="AN1626" s="367"/>
      <c r="AO1626" s="368" t="str">
        <f>IFERROR(VLOOKUP(Y1626,CONTROLES!$A$6:$Y$25,24,FALSE),"")</f>
        <v/>
      </c>
      <c r="AP1626" s="368" t="str">
        <f>IFERROR(VLOOKUP(Z1626,CONTROLES!$A$6:$Y$25,24,FALSE),"")</f>
        <v/>
      </c>
      <c r="AQ1626" s="368" t="str">
        <f>IFERROR(VLOOKUP(AA1626,CONTROLES!$A$6:$Y$25,24,FALSE),"")</f>
        <v/>
      </c>
      <c r="AR1626" s="368" t="str">
        <f>IFERROR(VLOOKUP(AB1626,CONTROLES!$A$6:$Y$25,24,FALSE),"")</f>
        <v/>
      </c>
      <c r="AS1626" s="367" t="str">
        <f>IFERROR(VLOOKUP(Y1626,CONTROLES!$A$6:$Y$25,5,FALSE),"")</f>
        <v/>
      </c>
      <c r="AT1626" s="367" t="str">
        <f>IFERROR(VLOOKUP(Z1626,CONTROLES!$A$6:$Y$25,5,FALSE),"")</f>
        <v/>
      </c>
      <c r="AU1626" s="367" t="str">
        <f>IFERROR(VLOOKUP(AA1626,CONTROLES!$A$6:$Y$25,5,FALSE),"")</f>
        <v/>
      </c>
      <c r="AV1626" s="367" t="str">
        <f>IFERROR(VLOOKUP(AB1626,CONTROLES!$A$6:$Y$25,5,FALSE),"")</f>
        <v/>
      </c>
      <c r="AW1626" s="369">
        <f t="shared" si="430"/>
        <v>0</v>
      </c>
      <c r="AX1626" s="369">
        <f t="shared" si="431"/>
        <v>0</v>
      </c>
      <c r="AY1626" s="610"/>
      <c r="AZ1626" s="611"/>
      <c r="BA1626" s="612"/>
      <c r="BB1626" s="613"/>
      <c r="BC1626" s="611"/>
      <c r="BD1626" s="621"/>
      <c r="BE1626" s="608"/>
      <c r="BF1626" s="625"/>
      <c r="BG1626" s="626"/>
      <c r="BH1626" s="626"/>
      <c r="BI1626" s="624"/>
      <c r="BJ1626" s="470"/>
      <c r="BK1626" s="470"/>
      <c r="BL1626" s="49"/>
    </row>
    <row r="1627" spans="1:64" ht="25.5" customHeight="1" x14ac:dyDescent="0.25">
      <c r="A1627" s="558"/>
      <c r="B1627" s="559"/>
      <c r="C1627" s="556"/>
      <c r="D1627" s="557"/>
      <c r="E1627" s="470"/>
      <c r="F1627" s="547"/>
      <c r="G1627" s="547"/>
      <c r="H1627" s="547"/>
      <c r="I1627" s="470"/>
      <c r="J1627" s="364">
        <v>2</v>
      </c>
      <c r="K1627" s="365" t="s">
        <v>1843</v>
      </c>
      <c r="L1627" s="556"/>
      <c r="M1627" s="470"/>
      <c r="N1627" s="594"/>
      <c r="O1627" s="560"/>
      <c r="P1627" s="470"/>
      <c r="Q1627" s="560"/>
      <c r="R1627" s="470"/>
      <c r="S1627" s="366" t="s">
        <v>146</v>
      </c>
      <c r="T1627" s="366">
        <f>IFERROR(VLOOKUP($S1627,TABLAS!$A$10:$B$14,2,FALSE),0)</f>
        <v>3</v>
      </c>
      <c r="U1627" s="560"/>
      <c r="V1627" s="615"/>
      <c r="W1627" s="615"/>
      <c r="X1627" s="608"/>
      <c r="Y1627" s="367">
        <v>3</v>
      </c>
      <c r="Z1627" s="367"/>
      <c r="AA1627" s="367"/>
      <c r="AB1627" s="367"/>
      <c r="AC1627" s="367" t="str">
        <f>VLOOKUP(Y1627,CONTROLES!$A$6:$Y$78,2,FALSE)</f>
        <v>Ejecución del plan de capacitaciones</v>
      </c>
      <c r="AD1627" s="367"/>
      <c r="AE1627" s="367"/>
      <c r="AF1627" s="367"/>
      <c r="AG1627" s="367"/>
      <c r="AH1627" s="367"/>
      <c r="AI1627" s="367"/>
      <c r="AJ1627" s="367"/>
      <c r="AK1627" s="367"/>
      <c r="AL1627" s="367"/>
      <c r="AM1627" s="367"/>
      <c r="AN1627" s="367"/>
      <c r="AO1627" s="368">
        <f>IFERROR(VLOOKUP(Y1627,CONTROLES!$A$6:$Y$25,24,FALSE),"")</f>
        <v>0.78</v>
      </c>
      <c r="AP1627" s="368" t="str">
        <f>IFERROR(VLOOKUP(Z1627,CONTROLES!$A$6:$Y$25,24,FALSE),"")</f>
        <v/>
      </c>
      <c r="AQ1627" s="368" t="str">
        <f>IFERROR(VLOOKUP(AA1627,CONTROLES!$A$6:$Y$25,24,FALSE),"")</f>
        <v/>
      </c>
      <c r="AR1627" s="368" t="str">
        <f>IFERROR(VLOOKUP(AB1627,CONTROLES!$A$6:$Y$25,24,FALSE),"")</f>
        <v/>
      </c>
      <c r="AS1627" s="367" t="str">
        <f>IFERROR(VLOOKUP(Y1627,CONTROLES!$A$6:$Y$25,5,FALSE),"")</f>
        <v>Probabilidad</v>
      </c>
      <c r="AT1627" s="367" t="str">
        <f>IFERROR(VLOOKUP(Z1627,CONTROLES!$A$6:$Y$25,5,FALSE),"")</f>
        <v/>
      </c>
      <c r="AU1627" s="367" t="str">
        <f>IFERROR(VLOOKUP(AA1627,CONTROLES!$A$6:$Y$25,5,FALSE),"")</f>
        <v/>
      </c>
      <c r="AV1627" s="367" t="str">
        <f>IFERROR(VLOOKUP(AB1627,CONTROLES!$A$6:$Y$25,5,FALSE),"")</f>
        <v/>
      </c>
      <c r="AW1627" s="369">
        <f t="shared" si="430"/>
        <v>0.78</v>
      </c>
      <c r="AX1627" s="369">
        <f t="shared" si="431"/>
        <v>0</v>
      </c>
      <c r="AY1627" s="610"/>
      <c r="AZ1627" s="611"/>
      <c r="BA1627" s="612"/>
      <c r="BB1627" s="613"/>
      <c r="BC1627" s="611"/>
      <c r="BD1627" s="621"/>
      <c r="BE1627" s="608"/>
      <c r="BF1627" s="625"/>
      <c r="BG1627" s="626"/>
      <c r="BH1627" s="626"/>
      <c r="BI1627" s="624"/>
      <c r="BJ1627" s="470"/>
      <c r="BK1627" s="470"/>
      <c r="BL1627" s="49"/>
    </row>
    <row r="1628" spans="1:64" ht="14.25" customHeight="1" x14ac:dyDescent="0.25">
      <c r="A1628" s="558"/>
      <c r="B1628" s="559"/>
      <c r="C1628" s="556"/>
      <c r="D1628" s="557"/>
      <c r="E1628" s="470"/>
      <c r="F1628" s="547"/>
      <c r="G1628" s="547"/>
      <c r="H1628" s="547"/>
      <c r="I1628" s="470"/>
      <c r="J1628" s="364">
        <v>3</v>
      </c>
      <c r="K1628" s="365" t="s">
        <v>1844</v>
      </c>
      <c r="L1628" s="556"/>
      <c r="M1628" s="470"/>
      <c r="N1628" s="594"/>
      <c r="O1628" s="560"/>
      <c r="P1628" s="470"/>
      <c r="Q1628" s="560"/>
      <c r="R1628" s="470"/>
      <c r="S1628" s="366" t="s">
        <v>169</v>
      </c>
      <c r="T1628" s="366">
        <f>IFERROR(VLOOKUP($S1628,TABLAS!$A$10:$B$14,2,FALSE),0)</f>
        <v>4</v>
      </c>
      <c r="U1628" s="560"/>
      <c r="V1628" s="615"/>
      <c r="W1628" s="615"/>
      <c r="X1628" s="608"/>
      <c r="Y1628" s="367">
        <v>3</v>
      </c>
      <c r="Z1628" s="367"/>
      <c r="AA1628" s="367"/>
      <c r="AB1628" s="367"/>
      <c r="AC1628" s="367" t="str">
        <f>VLOOKUP(Y1628,CONTROLES!$A$6:$Y$78,2,FALSE)</f>
        <v>Ejecución del plan de capacitaciones</v>
      </c>
      <c r="AD1628" s="367"/>
      <c r="AE1628" s="367"/>
      <c r="AF1628" s="367"/>
      <c r="AG1628" s="367"/>
      <c r="AH1628" s="367"/>
      <c r="AI1628" s="367"/>
      <c r="AJ1628" s="367"/>
      <c r="AK1628" s="367"/>
      <c r="AL1628" s="367"/>
      <c r="AM1628" s="367"/>
      <c r="AN1628" s="367"/>
      <c r="AO1628" s="368">
        <f>IFERROR(VLOOKUP(Y1628,CONTROLES!$A$6:$Y$25,24,FALSE),"")</f>
        <v>0.78</v>
      </c>
      <c r="AP1628" s="368" t="str">
        <f>IFERROR(VLOOKUP(Z1628,CONTROLES!$A$6:$Y$25,24,FALSE),"")</f>
        <v/>
      </c>
      <c r="AQ1628" s="368" t="str">
        <f>IFERROR(VLOOKUP(AA1628,CONTROLES!$A$6:$Y$25,24,FALSE),"")</f>
        <v/>
      </c>
      <c r="AR1628" s="368" t="str">
        <f>IFERROR(VLOOKUP(AB1628,CONTROLES!$A$6:$Y$25,24,FALSE),"")</f>
        <v/>
      </c>
      <c r="AS1628" s="367" t="str">
        <f>IFERROR(VLOOKUP(Y1628,CONTROLES!$A$6:$Y$25,5,FALSE),"")</f>
        <v>Probabilidad</v>
      </c>
      <c r="AT1628" s="367" t="str">
        <f>IFERROR(VLOOKUP(Z1628,CONTROLES!$A$6:$Y$25,5,FALSE),"")</f>
        <v/>
      </c>
      <c r="AU1628" s="367" t="str">
        <f>IFERROR(VLOOKUP(AA1628,CONTROLES!$A$6:$Y$25,5,FALSE),"")</f>
        <v/>
      </c>
      <c r="AV1628" s="367" t="str">
        <f>IFERROR(VLOOKUP(AB1628,CONTROLES!$A$6:$Y$25,5,FALSE),"")</f>
        <v/>
      </c>
      <c r="AW1628" s="369">
        <f t="shared" si="430"/>
        <v>0.78</v>
      </c>
      <c r="AX1628" s="369">
        <f t="shared" si="431"/>
        <v>0</v>
      </c>
      <c r="AY1628" s="610"/>
      <c r="AZ1628" s="611"/>
      <c r="BA1628" s="612"/>
      <c r="BB1628" s="613"/>
      <c r="BC1628" s="611"/>
      <c r="BD1628" s="621"/>
      <c r="BE1628" s="608"/>
      <c r="BF1628" s="625"/>
      <c r="BG1628" s="626"/>
      <c r="BH1628" s="626"/>
      <c r="BI1628" s="624"/>
      <c r="BJ1628" s="470"/>
      <c r="BK1628" s="470"/>
      <c r="BL1628" s="49"/>
    </row>
    <row r="1629" spans="1:64" ht="14.25" customHeight="1" x14ac:dyDescent="0.25">
      <c r="A1629" s="558"/>
      <c r="B1629" s="559"/>
      <c r="C1629" s="556"/>
      <c r="D1629" s="557"/>
      <c r="E1629" s="470"/>
      <c r="F1629" s="547"/>
      <c r="G1629" s="547"/>
      <c r="H1629" s="547"/>
      <c r="I1629" s="470"/>
      <c r="J1629" s="364">
        <v>4</v>
      </c>
      <c r="K1629" s="365" t="s">
        <v>1845</v>
      </c>
      <c r="L1629" s="556"/>
      <c r="M1629" s="470"/>
      <c r="N1629" s="594"/>
      <c r="O1629" s="560"/>
      <c r="P1629" s="470"/>
      <c r="Q1629" s="560"/>
      <c r="R1629" s="470"/>
      <c r="S1629" s="366" t="s">
        <v>155</v>
      </c>
      <c r="T1629" s="366">
        <f>IFERROR(VLOOKUP($S1629,TABLAS!$A$10:$B$14,2,FALSE),0)</f>
        <v>2</v>
      </c>
      <c r="U1629" s="560"/>
      <c r="V1629" s="615"/>
      <c r="W1629" s="615"/>
      <c r="X1629" s="608"/>
      <c r="Y1629" s="367"/>
      <c r="Z1629" s="367">
        <v>125</v>
      </c>
      <c r="AA1629" s="367"/>
      <c r="AB1629" s="367"/>
      <c r="AC1629" s="367" t="e">
        <f>VLOOKUP(Y1629,CONTROLES!$A$6:$Y$78,2,FALSE)</f>
        <v>#N/A</v>
      </c>
      <c r="AD1629" s="367"/>
      <c r="AE1629" s="367"/>
      <c r="AF1629" s="367"/>
      <c r="AG1629" s="367"/>
      <c r="AH1629" s="367"/>
      <c r="AI1629" s="367"/>
      <c r="AJ1629" s="367"/>
      <c r="AK1629" s="367"/>
      <c r="AL1629" s="367"/>
      <c r="AM1629" s="367"/>
      <c r="AN1629" s="367"/>
      <c r="AO1629" s="368" t="str">
        <f>IFERROR(VLOOKUP(Y1629,CONTROLES!$A$6:$Y$25,24,FALSE),"")</f>
        <v/>
      </c>
      <c r="AP1629" s="368" t="str">
        <f>IFERROR(VLOOKUP(Z1629,CONTROLES!$A$6:$Y$25,24,FALSE),"")</f>
        <v/>
      </c>
      <c r="AQ1629" s="368" t="str">
        <f>IFERROR(VLOOKUP(AA1629,CONTROLES!$A$6:$Y$25,24,FALSE),"")</f>
        <v/>
      </c>
      <c r="AR1629" s="368" t="str">
        <f>IFERROR(VLOOKUP(AB1629,CONTROLES!$A$6:$Y$25,24,FALSE),"")</f>
        <v/>
      </c>
      <c r="AS1629" s="367" t="str">
        <f>IFERROR(VLOOKUP(Y1629,CONTROLES!$A$6:$Y$25,5,FALSE),"")</f>
        <v/>
      </c>
      <c r="AT1629" s="367" t="str">
        <f>IFERROR(VLOOKUP(Z1629,CONTROLES!$A$6:$Y$25,5,FALSE),"")</f>
        <v/>
      </c>
      <c r="AU1629" s="367" t="str">
        <f>IFERROR(VLOOKUP(AA1629,CONTROLES!$A$6:$Y$25,5,FALSE),"")</f>
        <v/>
      </c>
      <c r="AV1629" s="367" t="str">
        <f>IFERROR(VLOOKUP(AB1629,CONTROLES!$A$6:$Y$25,5,FALSE),"")</f>
        <v/>
      </c>
      <c r="AW1629" s="369">
        <f t="shared" si="430"/>
        <v>0</v>
      </c>
      <c r="AX1629" s="369">
        <f t="shared" si="431"/>
        <v>0</v>
      </c>
      <c r="AY1629" s="610"/>
      <c r="AZ1629" s="611"/>
      <c r="BA1629" s="612"/>
      <c r="BB1629" s="613"/>
      <c r="BC1629" s="611"/>
      <c r="BD1629" s="621"/>
      <c r="BE1629" s="608"/>
      <c r="BF1629" s="625"/>
      <c r="BG1629" s="626"/>
      <c r="BH1629" s="626"/>
      <c r="BI1629" s="624"/>
      <c r="BJ1629" s="470"/>
      <c r="BK1629" s="470"/>
      <c r="BL1629" s="49"/>
    </row>
    <row r="1630" spans="1:64" ht="14.25" customHeight="1" x14ac:dyDescent="0.25">
      <c r="A1630" s="558"/>
      <c r="B1630" s="559"/>
      <c r="C1630" s="556"/>
      <c r="D1630" s="557"/>
      <c r="E1630" s="470"/>
      <c r="F1630" s="547"/>
      <c r="G1630" s="547"/>
      <c r="H1630" s="547"/>
      <c r="I1630" s="470"/>
      <c r="J1630" s="364"/>
      <c r="K1630" s="365"/>
      <c r="L1630" s="556"/>
      <c r="M1630" s="470"/>
      <c r="N1630" s="594"/>
      <c r="O1630" s="560"/>
      <c r="P1630" s="470"/>
      <c r="Q1630" s="560"/>
      <c r="R1630" s="470"/>
      <c r="S1630" s="366"/>
      <c r="T1630" s="366">
        <f>IFERROR(VLOOKUP($S1630,TABLAS!$A$10:$B$14,2,FALSE),0)</f>
        <v>0</v>
      </c>
      <c r="U1630" s="560"/>
      <c r="V1630" s="615"/>
      <c r="W1630" s="615"/>
      <c r="X1630" s="608"/>
      <c r="Y1630" s="367"/>
      <c r="Z1630" s="367"/>
      <c r="AA1630" s="367"/>
      <c r="AB1630" s="367"/>
      <c r="AC1630" s="367" t="e">
        <f>VLOOKUP(Y1630,CONTROLES!$A$6:$Y$78,2,FALSE)</f>
        <v>#N/A</v>
      </c>
      <c r="AD1630" s="367"/>
      <c r="AE1630" s="367"/>
      <c r="AF1630" s="367"/>
      <c r="AG1630" s="367"/>
      <c r="AH1630" s="367"/>
      <c r="AI1630" s="367"/>
      <c r="AJ1630" s="367"/>
      <c r="AK1630" s="367"/>
      <c r="AL1630" s="367"/>
      <c r="AM1630" s="367"/>
      <c r="AN1630" s="367"/>
      <c r="AO1630" s="368" t="str">
        <f>IFERROR(VLOOKUP(Y1630,CONTROLES!$A$6:$Y$25,24,FALSE),"")</f>
        <v/>
      </c>
      <c r="AP1630" s="368" t="str">
        <f>IFERROR(VLOOKUP(Z1630,CONTROLES!$A$6:$Y$25,24,FALSE),"")</f>
        <v/>
      </c>
      <c r="AQ1630" s="368" t="str">
        <f>IFERROR(VLOOKUP(AA1630,CONTROLES!$A$6:$Y$25,24,FALSE),"")</f>
        <v/>
      </c>
      <c r="AR1630" s="368" t="str">
        <f>IFERROR(VLOOKUP(AB1630,CONTROLES!$A$6:$Y$25,24,FALSE),"")</f>
        <v/>
      </c>
      <c r="AS1630" s="367" t="str">
        <f>IFERROR(VLOOKUP(Y1630,CONTROLES!$A$6:$Y$25,5,FALSE),"")</f>
        <v/>
      </c>
      <c r="AT1630" s="367" t="str">
        <f>IFERROR(VLOOKUP(Z1630,CONTROLES!$A$6:$Y$25,5,FALSE),"")</f>
        <v/>
      </c>
      <c r="AU1630" s="367" t="str">
        <f>IFERROR(VLOOKUP(AA1630,CONTROLES!$A$6:$Y$25,5,FALSE),"")</f>
        <v/>
      </c>
      <c r="AV1630" s="367" t="str">
        <f>IFERROR(VLOOKUP(AB1630,CONTROLES!$A$6:$Y$25,5,FALSE),"")</f>
        <v/>
      </c>
      <c r="AW1630" s="369">
        <f t="shared" si="430"/>
        <v>0</v>
      </c>
      <c r="AX1630" s="369">
        <f t="shared" si="431"/>
        <v>0</v>
      </c>
      <c r="AY1630" s="610"/>
      <c r="AZ1630" s="611"/>
      <c r="BA1630" s="612"/>
      <c r="BB1630" s="613"/>
      <c r="BC1630" s="611"/>
      <c r="BD1630" s="621"/>
      <c r="BE1630" s="608"/>
      <c r="BF1630" s="625"/>
      <c r="BG1630" s="626"/>
      <c r="BH1630" s="626"/>
      <c r="BI1630" s="624"/>
      <c r="BJ1630" s="470"/>
      <c r="BK1630" s="470"/>
      <c r="BL1630" s="49"/>
    </row>
    <row r="1631" spans="1:64" ht="14.25" customHeight="1" x14ac:dyDescent="0.25">
      <c r="A1631" s="558"/>
      <c r="B1631" s="559"/>
      <c r="C1631" s="556"/>
      <c r="D1631" s="557"/>
      <c r="E1631" s="470"/>
      <c r="F1631" s="547"/>
      <c r="G1631" s="547"/>
      <c r="H1631" s="547"/>
      <c r="I1631" s="470"/>
      <c r="J1631" s="364"/>
      <c r="K1631" s="365"/>
      <c r="L1631" s="556"/>
      <c r="M1631" s="470"/>
      <c r="N1631" s="594"/>
      <c r="O1631" s="560"/>
      <c r="P1631" s="470"/>
      <c r="Q1631" s="560"/>
      <c r="R1631" s="470"/>
      <c r="S1631" s="366"/>
      <c r="T1631" s="366">
        <f>IFERROR(VLOOKUP($S1631,TABLAS!$A$10:$B$14,2,FALSE),0)</f>
        <v>0</v>
      </c>
      <c r="U1631" s="560"/>
      <c r="V1631" s="615"/>
      <c r="W1631" s="615"/>
      <c r="X1631" s="608"/>
      <c r="Y1631" s="367"/>
      <c r="Z1631" s="367"/>
      <c r="AA1631" s="367"/>
      <c r="AB1631" s="367"/>
      <c r="AC1631" s="367" t="e">
        <f>VLOOKUP(Y1631,CONTROLES!$A$6:$Y$78,2,FALSE)</f>
        <v>#N/A</v>
      </c>
      <c r="AD1631" s="367"/>
      <c r="AE1631" s="367"/>
      <c r="AF1631" s="367"/>
      <c r="AG1631" s="367"/>
      <c r="AH1631" s="367"/>
      <c r="AI1631" s="367"/>
      <c r="AJ1631" s="367"/>
      <c r="AK1631" s="367"/>
      <c r="AL1631" s="367"/>
      <c r="AM1631" s="367"/>
      <c r="AN1631" s="367"/>
      <c r="AO1631" s="368" t="str">
        <f>IFERROR(VLOOKUP(Y1631,CONTROLES!$A$6:$Y$25,24,FALSE),"")</f>
        <v/>
      </c>
      <c r="AP1631" s="368" t="str">
        <f>IFERROR(VLOOKUP(Z1631,CONTROLES!$A$6:$Y$25,24,FALSE),"")</f>
        <v/>
      </c>
      <c r="AQ1631" s="368" t="str">
        <f>IFERROR(VLOOKUP(AA1631,CONTROLES!$A$6:$Y$25,24,FALSE),"")</f>
        <v/>
      </c>
      <c r="AR1631" s="368" t="str">
        <f>IFERROR(VLOOKUP(AB1631,CONTROLES!$A$6:$Y$25,24,FALSE),"")</f>
        <v/>
      </c>
      <c r="AS1631" s="367" t="str">
        <f>IFERROR(VLOOKUP(Y1631,CONTROLES!$A$6:$Y$25,5,FALSE),"")</f>
        <v/>
      </c>
      <c r="AT1631" s="367" t="str">
        <f>IFERROR(VLOOKUP(Z1631,CONTROLES!$A$6:$Y$25,5,FALSE),"")</f>
        <v/>
      </c>
      <c r="AU1631" s="367" t="str">
        <f>IFERROR(VLOOKUP(AA1631,CONTROLES!$A$6:$Y$25,5,FALSE),"")</f>
        <v/>
      </c>
      <c r="AV1631" s="367" t="str">
        <f>IFERROR(VLOOKUP(AB1631,CONTROLES!$A$6:$Y$25,5,FALSE),"")</f>
        <v/>
      </c>
      <c r="AW1631" s="369">
        <f t="shared" si="430"/>
        <v>0</v>
      </c>
      <c r="AX1631" s="369">
        <f t="shared" si="431"/>
        <v>0</v>
      </c>
      <c r="AY1631" s="610"/>
      <c r="AZ1631" s="611"/>
      <c r="BA1631" s="612"/>
      <c r="BB1631" s="613"/>
      <c r="BC1631" s="611"/>
      <c r="BD1631" s="621"/>
      <c r="BE1631" s="608"/>
      <c r="BF1631" s="625"/>
      <c r="BG1631" s="626"/>
      <c r="BH1631" s="626"/>
      <c r="BI1631" s="624"/>
      <c r="BJ1631" s="470"/>
      <c r="BK1631" s="470"/>
      <c r="BL1631" s="49"/>
    </row>
    <row r="1632" spans="1:64" ht="14.25" customHeight="1" x14ac:dyDescent="0.25">
      <c r="A1632" s="558"/>
      <c r="B1632" s="559"/>
      <c r="C1632" s="556"/>
      <c r="D1632" s="557"/>
      <c r="E1632" s="470"/>
      <c r="F1632" s="547"/>
      <c r="G1632" s="547"/>
      <c r="H1632" s="547"/>
      <c r="I1632" s="470"/>
      <c r="J1632" s="364"/>
      <c r="K1632" s="365"/>
      <c r="L1632" s="556"/>
      <c r="M1632" s="470"/>
      <c r="N1632" s="594"/>
      <c r="O1632" s="560"/>
      <c r="P1632" s="470"/>
      <c r="Q1632" s="560"/>
      <c r="R1632" s="470"/>
      <c r="S1632" s="366"/>
      <c r="T1632" s="366">
        <f>IFERROR(VLOOKUP($S1632,TABLAS!$A$10:$B$14,2,FALSE),0)</f>
        <v>0</v>
      </c>
      <c r="U1632" s="560"/>
      <c r="V1632" s="615"/>
      <c r="W1632" s="615"/>
      <c r="X1632" s="608"/>
      <c r="Y1632" s="367"/>
      <c r="Z1632" s="367"/>
      <c r="AA1632" s="367"/>
      <c r="AB1632" s="367"/>
      <c r="AC1632" s="367" t="e">
        <f>VLOOKUP(Y1632,CONTROLES!$A$6:$Y$78,2,FALSE)</f>
        <v>#N/A</v>
      </c>
      <c r="AD1632" s="367"/>
      <c r="AE1632" s="367"/>
      <c r="AF1632" s="367"/>
      <c r="AG1632" s="367"/>
      <c r="AH1632" s="367"/>
      <c r="AI1632" s="367"/>
      <c r="AJ1632" s="367"/>
      <c r="AK1632" s="367"/>
      <c r="AL1632" s="367"/>
      <c r="AM1632" s="367"/>
      <c r="AN1632" s="367"/>
      <c r="AO1632" s="368" t="str">
        <f>IFERROR(VLOOKUP(Y1632,CONTROLES!$A$6:$Y$25,24,FALSE),"")</f>
        <v/>
      </c>
      <c r="AP1632" s="368" t="str">
        <f>IFERROR(VLOOKUP(Z1632,CONTROLES!$A$6:$Y$25,24,FALSE),"")</f>
        <v/>
      </c>
      <c r="AQ1632" s="368" t="str">
        <f>IFERROR(VLOOKUP(AA1632,CONTROLES!$A$6:$Y$25,24,FALSE),"")</f>
        <v/>
      </c>
      <c r="AR1632" s="368" t="str">
        <f>IFERROR(VLOOKUP(AB1632,CONTROLES!$A$6:$Y$25,24,FALSE),"")</f>
        <v/>
      </c>
      <c r="AS1632" s="367" t="str">
        <f>IFERROR(VLOOKUP(Y1632,CONTROLES!$A$6:$Y$25,5,FALSE),"")</f>
        <v/>
      </c>
      <c r="AT1632" s="367" t="str">
        <f>IFERROR(VLOOKUP(Z1632,CONTROLES!$A$6:$Y$25,5,FALSE),"")</f>
        <v/>
      </c>
      <c r="AU1632" s="367" t="str">
        <f>IFERROR(VLOOKUP(AA1632,CONTROLES!$A$6:$Y$25,5,FALSE),"")</f>
        <v/>
      </c>
      <c r="AV1632" s="367" t="str">
        <f>IFERROR(VLOOKUP(AB1632,CONTROLES!$A$6:$Y$25,5,FALSE),"")</f>
        <v/>
      </c>
      <c r="AW1632" s="369">
        <f t="shared" si="430"/>
        <v>0</v>
      </c>
      <c r="AX1632" s="369">
        <f t="shared" si="431"/>
        <v>0</v>
      </c>
      <c r="AY1632" s="610"/>
      <c r="AZ1632" s="611"/>
      <c r="BA1632" s="612"/>
      <c r="BB1632" s="613"/>
      <c r="BC1632" s="611"/>
      <c r="BD1632" s="621"/>
      <c r="BE1632" s="608"/>
      <c r="BF1632" s="625"/>
      <c r="BG1632" s="626"/>
      <c r="BH1632" s="626"/>
      <c r="BI1632" s="624"/>
      <c r="BJ1632" s="470"/>
      <c r="BK1632" s="470"/>
      <c r="BL1632" s="49"/>
    </row>
    <row r="1633" spans="1:64" ht="14.25" customHeight="1" x14ac:dyDescent="0.25">
      <c r="A1633" s="558">
        <f>A1626+1</f>
        <v>232</v>
      </c>
      <c r="B1633" s="559" t="s">
        <v>1846</v>
      </c>
      <c r="C1633" s="556" t="s">
        <v>1309</v>
      </c>
      <c r="D1633" s="557" t="s">
        <v>1847</v>
      </c>
      <c r="E1633" s="470" t="s">
        <v>1848</v>
      </c>
      <c r="F1633" s="547" t="s">
        <v>132</v>
      </c>
      <c r="G1633" s="547" t="s">
        <v>681</v>
      </c>
      <c r="H1633" s="547" t="s">
        <v>134</v>
      </c>
      <c r="I1633" s="470" t="s">
        <v>1849</v>
      </c>
      <c r="J1633" s="364">
        <v>1</v>
      </c>
      <c r="K1633" s="365" t="s">
        <v>1850</v>
      </c>
      <c r="L1633" s="556" t="s">
        <v>1851</v>
      </c>
      <c r="M1633" s="470" t="s">
        <v>218</v>
      </c>
      <c r="N1633" s="594" t="s">
        <v>219</v>
      </c>
      <c r="O1633" s="560" t="s">
        <v>220</v>
      </c>
      <c r="P1633" s="470" t="s">
        <v>1852</v>
      </c>
      <c r="Q1633" s="560" t="s">
        <v>1853</v>
      </c>
      <c r="R1633" s="470" t="s">
        <v>210</v>
      </c>
      <c r="S1633" s="366" t="s">
        <v>146</v>
      </c>
      <c r="T1633" s="366">
        <f>IFERROR(VLOOKUP($S1633,TABLAS!$A$10:$B$14,2,FALSE),0)</f>
        <v>3</v>
      </c>
      <c r="U1633" s="560" t="s">
        <v>145</v>
      </c>
      <c r="V1633" s="615">
        <f>IFERROR(VLOOKUP(U1633,TABLAS!$A$2:$B$6,2,FALSE),0)</f>
        <v>3</v>
      </c>
      <c r="W1633" s="615" t="str">
        <f t="shared" ref="W1633" si="442">MAX(T1633:T1639)&amp;V1633</f>
        <v>43</v>
      </c>
      <c r="X1633" s="608" t="str">
        <f t="shared" ref="X1633" si="443">IF(OR(W1633="11",W1633="12",W1633="21",W1633="22",W1633="31"),"BAJO",IF(OR(W1633="13",W1633="23",W1633="32",W1633="41"),"LEVE",IF(OR(W1633="14",W1633="15",W1633="24",W1633="33",W1633="43",W1633="42",W1633="52",W1633="51"),"MODERADO",IF(OR(W1633="25",W1633="34",W1633="35",W1633="44",W1633="45",W1633="53",W1633="54",W1633="55"),"IMPORTANTE"))))</f>
        <v>MODERADO</v>
      </c>
      <c r="Y1633" s="367">
        <v>225</v>
      </c>
      <c r="Z1633" s="367">
        <v>226</v>
      </c>
      <c r="AA1633" s="367"/>
      <c r="AB1633" s="367"/>
      <c r="AC1633" s="367" t="e">
        <f>VLOOKUP(Y1633,CONTROLES!$A$6:$Y$78,2,FALSE)</f>
        <v>#N/A</v>
      </c>
      <c r="AD1633" s="367"/>
      <c r="AE1633" s="367"/>
      <c r="AF1633" s="367"/>
      <c r="AG1633" s="367"/>
      <c r="AH1633" s="367"/>
      <c r="AI1633" s="367"/>
      <c r="AJ1633" s="367"/>
      <c r="AK1633" s="367"/>
      <c r="AL1633" s="367"/>
      <c r="AM1633" s="367"/>
      <c r="AN1633" s="367"/>
      <c r="AO1633" s="368" t="str">
        <f>IFERROR(VLOOKUP(Y1633,CONTROLES!$A$6:$Y$25,24,FALSE),"")</f>
        <v/>
      </c>
      <c r="AP1633" s="368" t="str">
        <f>IFERROR(VLOOKUP(Z1633,CONTROLES!$A$6:$Y$25,24,FALSE),"")</f>
        <v/>
      </c>
      <c r="AQ1633" s="368" t="str">
        <f>IFERROR(VLOOKUP(AA1633,CONTROLES!$A$6:$Y$25,24,FALSE),"")</f>
        <v/>
      </c>
      <c r="AR1633" s="368" t="str">
        <f>IFERROR(VLOOKUP(AB1633,CONTROLES!$A$6:$Y$25,24,FALSE),"")</f>
        <v/>
      </c>
      <c r="AS1633" s="367" t="str">
        <f>IFERROR(VLOOKUP(Y1633,CONTROLES!$A$6:$Y$25,5,FALSE),"")</f>
        <v/>
      </c>
      <c r="AT1633" s="367" t="str">
        <f>IFERROR(VLOOKUP(Z1633,CONTROLES!$A$6:$Y$25,5,FALSE),"")</f>
        <v/>
      </c>
      <c r="AU1633" s="367" t="str">
        <f>IFERROR(VLOOKUP(AA1633,CONTROLES!$A$6:$Y$25,5,FALSE),"")</f>
        <v/>
      </c>
      <c r="AV1633" s="367" t="str">
        <f>IFERROR(VLOOKUP(AB1633,CONTROLES!$A$6:$Y$25,5,FALSE),"")</f>
        <v/>
      </c>
      <c r="AW1633" s="369">
        <f t="shared" si="430"/>
        <v>0</v>
      </c>
      <c r="AX1633" s="369">
        <f t="shared" si="431"/>
        <v>0</v>
      </c>
      <c r="AY1633" s="610"/>
      <c r="AZ1633" s="611"/>
      <c r="BA1633" s="612"/>
      <c r="BB1633" s="613"/>
      <c r="BC1633" s="611"/>
      <c r="BD1633" s="621"/>
      <c r="BE1633" s="608"/>
      <c r="BF1633" s="625"/>
      <c r="BG1633" s="626"/>
      <c r="BH1633" s="626"/>
      <c r="BI1633" s="624"/>
      <c r="BJ1633" s="470"/>
      <c r="BK1633" s="470"/>
      <c r="BL1633" s="49"/>
    </row>
    <row r="1634" spans="1:64" ht="14.25" customHeight="1" x14ac:dyDescent="0.25">
      <c r="A1634" s="558"/>
      <c r="B1634" s="559"/>
      <c r="C1634" s="556"/>
      <c r="D1634" s="557"/>
      <c r="E1634" s="470"/>
      <c r="F1634" s="547"/>
      <c r="G1634" s="547"/>
      <c r="H1634" s="547"/>
      <c r="I1634" s="470"/>
      <c r="J1634" s="364">
        <v>2</v>
      </c>
      <c r="K1634" s="365" t="s">
        <v>1854</v>
      </c>
      <c r="L1634" s="556"/>
      <c r="M1634" s="470"/>
      <c r="N1634" s="594"/>
      <c r="O1634" s="560"/>
      <c r="P1634" s="470"/>
      <c r="Q1634" s="560"/>
      <c r="R1634" s="470"/>
      <c r="S1634" s="366" t="s">
        <v>146</v>
      </c>
      <c r="T1634" s="366">
        <f>IFERROR(VLOOKUP($S1634,TABLAS!$A$10:$B$14,2,FALSE),0)</f>
        <v>3</v>
      </c>
      <c r="U1634" s="560"/>
      <c r="V1634" s="615"/>
      <c r="W1634" s="615"/>
      <c r="X1634" s="608"/>
      <c r="Y1634" s="367">
        <v>1</v>
      </c>
      <c r="Z1634" s="367"/>
      <c r="AA1634" s="367"/>
      <c r="AB1634" s="367"/>
      <c r="AC1634" s="367" t="str">
        <f>VLOOKUP(Y1634,CONTROLES!$A$6:$Y$78,2,FALSE)</f>
        <v>Ajustar y aplicar el PR-AD-04 Selección, evaluación y reevaluación de proveedor y/o contratistas</v>
      </c>
      <c r="AD1634" s="367"/>
      <c r="AE1634" s="367"/>
      <c r="AF1634" s="367"/>
      <c r="AG1634" s="367"/>
      <c r="AH1634" s="367"/>
      <c r="AI1634" s="367"/>
      <c r="AJ1634" s="367"/>
      <c r="AK1634" s="367"/>
      <c r="AL1634" s="367"/>
      <c r="AM1634" s="367"/>
      <c r="AN1634" s="367"/>
      <c r="AO1634" s="368">
        <f>IFERROR(VLOOKUP(Y1634,CONTROLES!$A$6:$Y$25,24,FALSE),"")</f>
        <v>0.8125</v>
      </c>
      <c r="AP1634" s="368" t="str">
        <f>IFERROR(VLOOKUP(Z1634,CONTROLES!$A$6:$Y$25,24,FALSE),"")</f>
        <v/>
      </c>
      <c r="AQ1634" s="368" t="str">
        <f>IFERROR(VLOOKUP(AA1634,CONTROLES!$A$6:$Y$25,24,FALSE),"")</f>
        <v/>
      </c>
      <c r="AR1634" s="368" t="str">
        <f>IFERROR(VLOOKUP(AB1634,CONTROLES!$A$6:$Y$25,24,FALSE),"")</f>
        <v/>
      </c>
      <c r="AS1634" s="367" t="str">
        <f>IFERROR(VLOOKUP(Y1634,CONTROLES!$A$6:$Y$25,5,FALSE),"")</f>
        <v>Probabilidad</v>
      </c>
      <c r="AT1634" s="367" t="str">
        <f>IFERROR(VLOOKUP(Z1634,CONTROLES!$A$6:$Y$25,5,FALSE),"")</f>
        <v/>
      </c>
      <c r="AU1634" s="367" t="str">
        <f>IFERROR(VLOOKUP(AA1634,CONTROLES!$A$6:$Y$25,5,FALSE),"")</f>
        <v/>
      </c>
      <c r="AV1634" s="367" t="str">
        <f>IFERROR(VLOOKUP(AB1634,CONTROLES!$A$6:$Y$25,5,FALSE),"")</f>
        <v/>
      </c>
      <c r="AW1634" s="369">
        <f t="shared" si="430"/>
        <v>0.8125</v>
      </c>
      <c r="AX1634" s="369">
        <f t="shared" si="431"/>
        <v>0</v>
      </c>
      <c r="AY1634" s="610"/>
      <c r="AZ1634" s="611"/>
      <c r="BA1634" s="612"/>
      <c r="BB1634" s="613"/>
      <c r="BC1634" s="611"/>
      <c r="BD1634" s="621"/>
      <c r="BE1634" s="608"/>
      <c r="BF1634" s="625"/>
      <c r="BG1634" s="626"/>
      <c r="BH1634" s="626"/>
      <c r="BI1634" s="624"/>
      <c r="BJ1634" s="470"/>
      <c r="BK1634" s="470"/>
      <c r="BL1634" s="49"/>
    </row>
    <row r="1635" spans="1:64" ht="27.75" customHeight="1" x14ac:dyDescent="0.25">
      <c r="A1635" s="558"/>
      <c r="B1635" s="559"/>
      <c r="C1635" s="556"/>
      <c r="D1635" s="557"/>
      <c r="E1635" s="470"/>
      <c r="F1635" s="547"/>
      <c r="G1635" s="547"/>
      <c r="H1635" s="547"/>
      <c r="I1635" s="470"/>
      <c r="J1635" s="364">
        <v>3</v>
      </c>
      <c r="K1635" s="365" t="s">
        <v>1855</v>
      </c>
      <c r="L1635" s="556"/>
      <c r="M1635" s="470"/>
      <c r="N1635" s="594"/>
      <c r="O1635" s="560"/>
      <c r="P1635" s="470"/>
      <c r="Q1635" s="560"/>
      <c r="R1635" s="470"/>
      <c r="S1635" s="366" t="s">
        <v>169</v>
      </c>
      <c r="T1635" s="366">
        <f>IFERROR(VLOOKUP($S1635,TABLAS!$A$10:$B$14,2,FALSE),0)</f>
        <v>4</v>
      </c>
      <c r="U1635" s="560"/>
      <c r="V1635" s="615"/>
      <c r="W1635" s="615"/>
      <c r="X1635" s="608"/>
      <c r="Y1635" s="367">
        <v>225</v>
      </c>
      <c r="Z1635" s="367">
        <v>226</v>
      </c>
      <c r="AA1635" s="367"/>
      <c r="AB1635" s="367"/>
      <c r="AC1635" s="367" t="e">
        <f>VLOOKUP(Y1635,CONTROLES!$A$6:$Y$78,2,FALSE)</f>
        <v>#N/A</v>
      </c>
      <c r="AD1635" s="367"/>
      <c r="AE1635" s="367"/>
      <c r="AF1635" s="367"/>
      <c r="AG1635" s="367"/>
      <c r="AH1635" s="367"/>
      <c r="AI1635" s="367"/>
      <c r="AJ1635" s="367"/>
      <c r="AK1635" s="367"/>
      <c r="AL1635" s="367"/>
      <c r="AM1635" s="367"/>
      <c r="AN1635" s="367"/>
      <c r="AO1635" s="368" t="str">
        <f>IFERROR(VLOOKUP(Y1635,CONTROLES!$A$6:$Y$25,24,FALSE),"")</f>
        <v/>
      </c>
      <c r="AP1635" s="368" t="str">
        <f>IFERROR(VLOOKUP(Z1635,CONTROLES!$A$6:$Y$25,24,FALSE),"")</f>
        <v/>
      </c>
      <c r="AQ1635" s="368" t="str">
        <f>IFERROR(VLOOKUP(AA1635,CONTROLES!$A$6:$Y$25,24,FALSE),"")</f>
        <v/>
      </c>
      <c r="AR1635" s="368" t="str">
        <f>IFERROR(VLOOKUP(AB1635,CONTROLES!$A$6:$Y$25,24,FALSE),"")</f>
        <v/>
      </c>
      <c r="AS1635" s="367" t="str">
        <f>IFERROR(VLOOKUP(Y1635,CONTROLES!$A$6:$Y$25,5,FALSE),"")</f>
        <v/>
      </c>
      <c r="AT1635" s="367" t="str">
        <f>IFERROR(VLOOKUP(Z1635,CONTROLES!$A$6:$Y$25,5,FALSE),"")</f>
        <v/>
      </c>
      <c r="AU1635" s="367" t="str">
        <f>IFERROR(VLOOKUP(AA1635,CONTROLES!$A$6:$Y$25,5,FALSE),"")</f>
        <v/>
      </c>
      <c r="AV1635" s="367" t="str">
        <f>IFERROR(VLOOKUP(AB1635,CONTROLES!$A$6:$Y$25,5,FALSE),"")</f>
        <v/>
      </c>
      <c r="AW1635" s="369">
        <f t="shared" si="430"/>
        <v>0</v>
      </c>
      <c r="AX1635" s="369">
        <f t="shared" si="431"/>
        <v>0</v>
      </c>
      <c r="AY1635" s="610"/>
      <c r="AZ1635" s="611"/>
      <c r="BA1635" s="612"/>
      <c r="BB1635" s="613"/>
      <c r="BC1635" s="611"/>
      <c r="BD1635" s="621"/>
      <c r="BE1635" s="608"/>
      <c r="BF1635" s="625"/>
      <c r="BG1635" s="626"/>
      <c r="BH1635" s="626"/>
      <c r="BI1635" s="624"/>
      <c r="BJ1635" s="470"/>
      <c r="BK1635" s="470"/>
      <c r="BL1635" s="49"/>
    </row>
    <row r="1636" spans="1:64" ht="27" customHeight="1" x14ac:dyDescent="0.25">
      <c r="A1636" s="558"/>
      <c r="B1636" s="559"/>
      <c r="C1636" s="556"/>
      <c r="D1636" s="557"/>
      <c r="E1636" s="470"/>
      <c r="F1636" s="547"/>
      <c r="G1636" s="547"/>
      <c r="H1636" s="547"/>
      <c r="I1636" s="470"/>
      <c r="J1636" s="364">
        <v>4</v>
      </c>
      <c r="K1636" s="365" t="s">
        <v>1856</v>
      </c>
      <c r="L1636" s="556"/>
      <c r="M1636" s="470"/>
      <c r="N1636" s="594"/>
      <c r="O1636" s="560"/>
      <c r="P1636" s="470"/>
      <c r="Q1636" s="560"/>
      <c r="R1636" s="470"/>
      <c r="S1636" s="366" t="s">
        <v>146</v>
      </c>
      <c r="T1636" s="366">
        <f>IFERROR(VLOOKUP($S1636,TABLAS!$A$10:$B$14,2,FALSE),0)</f>
        <v>3</v>
      </c>
      <c r="U1636" s="560"/>
      <c r="V1636" s="615"/>
      <c r="W1636" s="615"/>
      <c r="X1636" s="608"/>
      <c r="Y1636" s="367">
        <v>176</v>
      </c>
      <c r="Z1636" s="367"/>
      <c r="AA1636" s="367"/>
      <c r="AB1636" s="367"/>
      <c r="AC1636" s="367" t="e">
        <f>VLOOKUP(Y1636,CONTROLES!$A$6:$Y$78,2,FALSE)</f>
        <v>#N/A</v>
      </c>
      <c r="AD1636" s="367"/>
      <c r="AE1636" s="367"/>
      <c r="AF1636" s="367"/>
      <c r="AG1636" s="367"/>
      <c r="AH1636" s="367"/>
      <c r="AI1636" s="367"/>
      <c r="AJ1636" s="367"/>
      <c r="AK1636" s="367"/>
      <c r="AL1636" s="367"/>
      <c r="AM1636" s="367"/>
      <c r="AN1636" s="367"/>
      <c r="AO1636" s="368" t="str">
        <f>IFERROR(VLOOKUP(Y1636,CONTROLES!$A$6:$Y$25,24,FALSE),"")</f>
        <v/>
      </c>
      <c r="AP1636" s="368" t="str">
        <f>IFERROR(VLOOKUP(Z1636,CONTROLES!$A$6:$Y$25,24,FALSE),"")</f>
        <v/>
      </c>
      <c r="AQ1636" s="368" t="str">
        <f>IFERROR(VLOOKUP(AA1636,CONTROLES!$A$6:$Y$25,24,FALSE),"")</f>
        <v/>
      </c>
      <c r="AR1636" s="368" t="str">
        <f>IFERROR(VLOOKUP(AB1636,CONTROLES!$A$6:$Y$25,24,FALSE),"")</f>
        <v/>
      </c>
      <c r="AS1636" s="367" t="str">
        <f>IFERROR(VLOOKUP(Y1636,CONTROLES!$A$6:$Y$25,5,FALSE),"")</f>
        <v/>
      </c>
      <c r="AT1636" s="367" t="str">
        <f>IFERROR(VLOOKUP(Z1636,CONTROLES!$A$6:$Y$25,5,FALSE),"")</f>
        <v/>
      </c>
      <c r="AU1636" s="367" t="str">
        <f>IFERROR(VLOOKUP(AA1636,CONTROLES!$A$6:$Y$25,5,FALSE),"")</f>
        <v/>
      </c>
      <c r="AV1636" s="367" t="str">
        <f>IFERROR(VLOOKUP(AB1636,CONTROLES!$A$6:$Y$25,5,FALSE),"")</f>
        <v/>
      </c>
      <c r="AW1636" s="369">
        <f t="shared" si="430"/>
        <v>0</v>
      </c>
      <c r="AX1636" s="369">
        <f t="shared" si="431"/>
        <v>0</v>
      </c>
      <c r="AY1636" s="610"/>
      <c r="AZ1636" s="611"/>
      <c r="BA1636" s="612"/>
      <c r="BB1636" s="613"/>
      <c r="BC1636" s="611"/>
      <c r="BD1636" s="621"/>
      <c r="BE1636" s="608"/>
      <c r="BF1636" s="625"/>
      <c r="BG1636" s="626"/>
      <c r="BH1636" s="626"/>
      <c r="BI1636" s="624"/>
      <c r="BJ1636" s="470"/>
      <c r="BK1636" s="470"/>
      <c r="BL1636" s="49"/>
    </row>
    <row r="1637" spans="1:64" ht="14.25" customHeight="1" x14ac:dyDescent="0.25">
      <c r="A1637" s="558"/>
      <c r="B1637" s="559"/>
      <c r="C1637" s="556"/>
      <c r="D1637" s="557"/>
      <c r="E1637" s="470"/>
      <c r="F1637" s="547"/>
      <c r="G1637" s="547"/>
      <c r="H1637" s="547"/>
      <c r="I1637" s="470"/>
      <c r="J1637" s="364"/>
      <c r="K1637" s="365"/>
      <c r="L1637" s="556"/>
      <c r="M1637" s="470"/>
      <c r="N1637" s="594"/>
      <c r="O1637" s="560"/>
      <c r="P1637" s="470"/>
      <c r="Q1637" s="560"/>
      <c r="R1637" s="470"/>
      <c r="S1637" s="366"/>
      <c r="T1637" s="366">
        <f>IFERROR(VLOOKUP($S1637,TABLAS!$A$10:$B$14,2,FALSE),0)</f>
        <v>0</v>
      </c>
      <c r="U1637" s="560"/>
      <c r="V1637" s="615"/>
      <c r="W1637" s="615"/>
      <c r="X1637" s="608"/>
      <c r="Y1637" s="367"/>
      <c r="Z1637" s="367"/>
      <c r="AA1637" s="367"/>
      <c r="AB1637" s="367"/>
      <c r="AC1637" s="367" t="e">
        <f>VLOOKUP(Y1637,CONTROLES!$A$6:$Y$78,2,FALSE)</f>
        <v>#N/A</v>
      </c>
      <c r="AD1637" s="367"/>
      <c r="AE1637" s="367"/>
      <c r="AF1637" s="367"/>
      <c r="AG1637" s="367"/>
      <c r="AH1637" s="367"/>
      <c r="AI1637" s="367"/>
      <c r="AJ1637" s="367"/>
      <c r="AK1637" s="367"/>
      <c r="AL1637" s="367"/>
      <c r="AM1637" s="367"/>
      <c r="AN1637" s="367"/>
      <c r="AO1637" s="368" t="str">
        <f>IFERROR(VLOOKUP(Y1637,CONTROLES!$A$6:$Y$25,24,FALSE),"")</f>
        <v/>
      </c>
      <c r="AP1637" s="368" t="str">
        <f>IFERROR(VLOOKUP(Z1637,CONTROLES!$A$6:$Y$25,24,FALSE),"")</f>
        <v/>
      </c>
      <c r="AQ1637" s="368" t="str">
        <f>IFERROR(VLOOKUP(AA1637,CONTROLES!$A$6:$Y$25,24,FALSE),"")</f>
        <v/>
      </c>
      <c r="AR1637" s="368" t="str">
        <f>IFERROR(VLOOKUP(AB1637,CONTROLES!$A$6:$Y$25,24,FALSE),"")</f>
        <v/>
      </c>
      <c r="AS1637" s="367" t="str">
        <f>IFERROR(VLOOKUP(Y1637,CONTROLES!$A$6:$Y$25,5,FALSE),"")</f>
        <v/>
      </c>
      <c r="AT1637" s="367" t="str">
        <f>IFERROR(VLOOKUP(Z1637,CONTROLES!$A$6:$Y$25,5,FALSE),"")</f>
        <v/>
      </c>
      <c r="AU1637" s="367" t="str">
        <f>IFERROR(VLOOKUP(AA1637,CONTROLES!$A$6:$Y$25,5,FALSE),"")</f>
        <v/>
      </c>
      <c r="AV1637" s="367" t="str">
        <f>IFERROR(VLOOKUP(AB1637,CONTROLES!$A$6:$Y$25,5,FALSE),"")</f>
        <v/>
      </c>
      <c r="AW1637" s="369">
        <f t="shared" si="430"/>
        <v>0</v>
      </c>
      <c r="AX1637" s="369">
        <f t="shared" si="431"/>
        <v>0</v>
      </c>
      <c r="AY1637" s="610"/>
      <c r="AZ1637" s="611"/>
      <c r="BA1637" s="612"/>
      <c r="BB1637" s="613"/>
      <c r="BC1637" s="611"/>
      <c r="BD1637" s="621"/>
      <c r="BE1637" s="608"/>
      <c r="BF1637" s="625"/>
      <c r="BG1637" s="626"/>
      <c r="BH1637" s="626"/>
      <c r="BI1637" s="624"/>
      <c r="BJ1637" s="470"/>
      <c r="BK1637" s="470"/>
      <c r="BL1637" s="49"/>
    </row>
    <row r="1638" spans="1:64" ht="14.25" customHeight="1" x14ac:dyDescent="0.25">
      <c r="A1638" s="558"/>
      <c r="B1638" s="559"/>
      <c r="C1638" s="556"/>
      <c r="D1638" s="557"/>
      <c r="E1638" s="470"/>
      <c r="F1638" s="547"/>
      <c r="G1638" s="547"/>
      <c r="H1638" s="547"/>
      <c r="I1638" s="470"/>
      <c r="J1638" s="364"/>
      <c r="K1638" s="365"/>
      <c r="L1638" s="556"/>
      <c r="M1638" s="470"/>
      <c r="N1638" s="594"/>
      <c r="O1638" s="560"/>
      <c r="P1638" s="470"/>
      <c r="Q1638" s="560"/>
      <c r="R1638" s="470"/>
      <c r="S1638" s="366"/>
      <c r="T1638" s="366">
        <f>IFERROR(VLOOKUP($S1638,TABLAS!$A$10:$B$14,2,FALSE),0)</f>
        <v>0</v>
      </c>
      <c r="U1638" s="560"/>
      <c r="V1638" s="615"/>
      <c r="W1638" s="615"/>
      <c r="X1638" s="608"/>
      <c r="Y1638" s="367"/>
      <c r="Z1638" s="367"/>
      <c r="AA1638" s="367"/>
      <c r="AB1638" s="367"/>
      <c r="AC1638" s="367" t="e">
        <f>VLOOKUP(Y1638,CONTROLES!$A$6:$Y$78,2,FALSE)</f>
        <v>#N/A</v>
      </c>
      <c r="AD1638" s="367"/>
      <c r="AE1638" s="367"/>
      <c r="AF1638" s="367"/>
      <c r="AG1638" s="367"/>
      <c r="AH1638" s="367"/>
      <c r="AI1638" s="367"/>
      <c r="AJ1638" s="367"/>
      <c r="AK1638" s="367"/>
      <c r="AL1638" s="367"/>
      <c r="AM1638" s="367"/>
      <c r="AN1638" s="367"/>
      <c r="AO1638" s="368" t="str">
        <f>IFERROR(VLOOKUP(Y1638,CONTROLES!$A$6:$Y$25,24,FALSE),"")</f>
        <v/>
      </c>
      <c r="AP1638" s="368" t="str">
        <f>IFERROR(VLOOKUP(Z1638,CONTROLES!$A$6:$Y$25,24,FALSE),"")</f>
        <v/>
      </c>
      <c r="AQ1638" s="368" t="str">
        <f>IFERROR(VLOOKUP(AA1638,CONTROLES!$A$6:$Y$25,24,FALSE),"")</f>
        <v/>
      </c>
      <c r="AR1638" s="368" t="str">
        <f>IFERROR(VLOOKUP(AB1638,CONTROLES!$A$6:$Y$25,24,FALSE),"")</f>
        <v/>
      </c>
      <c r="AS1638" s="367" t="str">
        <f>IFERROR(VLOOKUP(Y1638,CONTROLES!$A$6:$Y$25,5,FALSE),"")</f>
        <v/>
      </c>
      <c r="AT1638" s="367" t="str">
        <f>IFERROR(VLOOKUP(Z1638,CONTROLES!$A$6:$Y$25,5,FALSE),"")</f>
        <v/>
      </c>
      <c r="AU1638" s="367" t="str">
        <f>IFERROR(VLOOKUP(AA1638,CONTROLES!$A$6:$Y$25,5,FALSE),"")</f>
        <v/>
      </c>
      <c r="AV1638" s="367" t="str">
        <f>IFERROR(VLOOKUP(AB1638,CONTROLES!$A$6:$Y$25,5,FALSE),"")</f>
        <v/>
      </c>
      <c r="AW1638" s="369">
        <f t="shared" si="430"/>
        <v>0</v>
      </c>
      <c r="AX1638" s="369">
        <f t="shared" si="431"/>
        <v>0</v>
      </c>
      <c r="AY1638" s="610"/>
      <c r="AZ1638" s="611"/>
      <c r="BA1638" s="612"/>
      <c r="BB1638" s="613"/>
      <c r="BC1638" s="611"/>
      <c r="BD1638" s="621"/>
      <c r="BE1638" s="608"/>
      <c r="BF1638" s="625"/>
      <c r="BG1638" s="626"/>
      <c r="BH1638" s="626"/>
      <c r="BI1638" s="624"/>
      <c r="BJ1638" s="470"/>
      <c r="BK1638" s="470"/>
      <c r="BL1638" s="49"/>
    </row>
    <row r="1639" spans="1:64" ht="13.5" customHeight="1" x14ac:dyDescent="0.25">
      <c r="A1639" s="558"/>
      <c r="B1639" s="559"/>
      <c r="C1639" s="556"/>
      <c r="D1639" s="557"/>
      <c r="E1639" s="470"/>
      <c r="F1639" s="547"/>
      <c r="G1639" s="547"/>
      <c r="H1639" s="547"/>
      <c r="I1639" s="470"/>
      <c r="J1639" s="364"/>
      <c r="K1639" s="365"/>
      <c r="L1639" s="556"/>
      <c r="M1639" s="470"/>
      <c r="N1639" s="594"/>
      <c r="O1639" s="560"/>
      <c r="P1639" s="470"/>
      <c r="Q1639" s="560"/>
      <c r="R1639" s="470"/>
      <c r="S1639" s="366"/>
      <c r="T1639" s="366">
        <f>IFERROR(VLOOKUP($S1639,TABLAS!$A$10:$B$14,2,FALSE),0)</f>
        <v>0</v>
      </c>
      <c r="U1639" s="560"/>
      <c r="V1639" s="615"/>
      <c r="W1639" s="615"/>
      <c r="X1639" s="608"/>
      <c r="Y1639" s="367"/>
      <c r="Z1639" s="367"/>
      <c r="AA1639" s="367"/>
      <c r="AB1639" s="367"/>
      <c r="AC1639" s="367" t="e">
        <f>VLOOKUP(Y1639,CONTROLES!$A$6:$Y$78,2,FALSE)</f>
        <v>#N/A</v>
      </c>
      <c r="AD1639" s="367"/>
      <c r="AE1639" s="367"/>
      <c r="AF1639" s="367"/>
      <c r="AG1639" s="367"/>
      <c r="AH1639" s="367"/>
      <c r="AI1639" s="367"/>
      <c r="AJ1639" s="367"/>
      <c r="AK1639" s="367"/>
      <c r="AL1639" s="367"/>
      <c r="AM1639" s="367"/>
      <c r="AN1639" s="367"/>
      <c r="AO1639" s="368" t="str">
        <f>IFERROR(VLOOKUP(Y1639,CONTROLES!$A$6:$Y$25,24,FALSE),"")</f>
        <v/>
      </c>
      <c r="AP1639" s="368" t="str">
        <f>IFERROR(VLOOKUP(Z1639,CONTROLES!$A$6:$Y$25,24,FALSE),"")</f>
        <v/>
      </c>
      <c r="AQ1639" s="368" t="str">
        <f>IFERROR(VLOOKUP(AA1639,CONTROLES!$A$6:$Y$25,24,FALSE),"")</f>
        <v/>
      </c>
      <c r="AR1639" s="368" t="str">
        <f>IFERROR(VLOOKUP(AB1639,CONTROLES!$A$6:$Y$25,24,FALSE),"")</f>
        <v/>
      </c>
      <c r="AS1639" s="367" t="str">
        <f>IFERROR(VLOOKUP(Y1639,CONTROLES!$A$6:$Y$25,5,FALSE),"")</f>
        <v/>
      </c>
      <c r="AT1639" s="367" t="str">
        <f>IFERROR(VLOOKUP(Z1639,CONTROLES!$A$6:$Y$25,5,FALSE),"")</f>
        <v/>
      </c>
      <c r="AU1639" s="367" t="str">
        <f>IFERROR(VLOOKUP(AA1639,CONTROLES!$A$6:$Y$25,5,FALSE),"")</f>
        <v/>
      </c>
      <c r="AV1639" s="367" t="str">
        <f>IFERROR(VLOOKUP(AB1639,CONTROLES!$A$6:$Y$25,5,FALSE),"")</f>
        <v/>
      </c>
      <c r="AW1639" s="369">
        <f t="shared" si="430"/>
        <v>0</v>
      </c>
      <c r="AX1639" s="369">
        <f t="shared" si="431"/>
        <v>0</v>
      </c>
      <c r="AY1639" s="610"/>
      <c r="AZ1639" s="611"/>
      <c r="BA1639" s="612"/>
      <c r="BB1639" s="613"/>
      <c r="BC1639" s="611"/>
      <c r="BD1639" s="621"/>
      <c r="BE1639" s="608"/>
      <c r="BF1639" s="625"/>
      <c r="BG1639" s="626"/>
      <c r="BH1639" s="626"/>
      <c r="BI1639" s="624"/>
      <c r="BJ1639" s="470"/>
      <c r="BK1639" s="470"/>
      <c r="BL1639" s="49"/>
    </row>
    <row r="1640" spans="1:64" ht="31.5" customHeight="1" x14ac:dyDescent="0.25">
      <c r="A1640" s="558">
        <f>A1633+1</f>
        <v>233</v>
      </c>
      <c r="B1640" s="559" t="s">
        <v>1857</v>
      </c>
      <c r="C1640" s="556" t="s">
        <v>1309</v>
      </c>
      <c r="D1640" s="557" t="s">
        <v>1858</v>
      </c>
      <c r="E1640" s="470" t="s">
        <v>1859</v>
      </c>
      <c r="F1640" s="547" t="s">
        <v>132</v>
      </c>
      <c r="G1640" s="547" t="s">
        <v>133</v>
      </c>
      <c r="H1640" s="547" t="s">
        <v>134</v>
      </c>
      <c r="I1640" s="470" t="s">
        <v>1860</v>
      </c>
      <c r="J1640" s="364">
        <v>1</v>
      </c>
      <c r="K1640" s="365" t="s">
        <v>1861</v>
      </c>
      <c r="L1640" s="556" t="s">
        <v>1862</v>
      </c>
      <c r="M1640" s="470" t="s">
        <v>138</v>
      </c>
      <c r="N1640" s="594" t="s">
        <v>139</v>
      </c>
      <c r="O1640" s="560" t="s">
        <v>1863</v>
      </c>
      <c r="P1640" s="470" t="s">
        <v>1864</v>
      </c>
      <c r="Q1640" s="560" t="s">
        <v>1123</v>
      </c>
      <c r="R1640" s="470" t="s">
        <v>297</v>
      </c>
      <c r="S1640" s="366" t="s">
        <v>146</v>
      </c>
      <c r="T1640" s="366">
        <f>IFERROR(VLOOKUP($S1640,TABLAS!$A$10:$B$14,2,FALSE),0)</f>
        <v>3</v>
      </c>
      <c r="U1640" s="560" t="s">
        <v>180</v>
      </c>
      <c r="V1640" s="615">
        <f>IFERROR(VLOOKUP(U1640,TABLAS!$A$2:$B$6,2,FALSE),0)</f>
        <v>4</v>
      </c>
      <c r="W1640" s="615" t="str">
        <f t="shared" ref="W1640" si="444">MAX(T1640:T1646)&amp;V1640</f>
        <v>44</v>
      </c>
      <c r="X1640" s="608" t="str">
        <f t="shared" ref="X1640" si="445">IF(OR(W1640="11",W1640="12",W1640="21",W1640="22",W1640="31"),"BAJO",IF(OR(W1640="13",W1640="23",W1640="32",W1640="41"),"LEVE",IF(OR(W1640="14",W1640="15",W1640="24",W1640="33",W1640="43",W1640="42",W1640="52",W1640="51"),"MODERADO",IF(OR(W1640="25",W1640="34",W1640="35",W1640="44",W1640="45",W1640="53",W1640="54",W1640="55"),"IMPORTANTE"))))</f>
        <v>IMPORTANTE</v>
      </c>
      <c r="Y1640" s="367">
        <v>237</v>
      </c>
      <c r="Z1640" s="367">
        <v>34</v>
      </c>
      <c r="AA1640" s="367"/>
      <c r="AB1640" s="367"/>
      <c r="AC1640" s="367" t="e">
        <f>VLOOKUP(Y1640,CONTROLES!$A$6:$Y$78,2,FALSE)</f>
        <v>#N/A</v>
      </c>
      <c r="AD1640" s="367"/>
      <c r="AE1640" s="367"/>
      <c r="AF1640" s="367"/>
      <c r="AG1640" s="367"/>
      <c r="AH1640" s="367"/>
      <c r="AI1640" s="367"/>
      <c r="AJ1640" s="367"/>
      <c r="AK1640" s="367"/>
      <c r="AL1640" s="367"/>
      <c r="AM1640" s="367"/>
      <c r="AN1640" s="367"/>
      <c r="AO1640" s="368" t="str">
        <f>IFERROR(VLOOKUP(Y1640,CONTROLES!$A$6:$Y$25,24,FALSE),"")</f>
        <v/>
      </c>
      <c r="AP1640" s="368" t="str">
        <f>IFERROR(VLOOKUP(Z1640,CONTROLES!$A$6:$Y$25,24,FALSE),"")</f>
        <v/>
      </c>
      <c r="AQ1640" s="368" t="str">
        <f>IFERROR(VLOOKUP(AA1640,CONTROLES!$A$6:$Y$25,24,FALSE),"")</f>
        <v/>
      </c>
      <c r="AR1640" s="368" t="str">
        <f>IFERROR(VLOOKUP(AB1640,CONTROLES!$A$6:$Y$25,24,FALSE),"")</f>
        <v/>
      </c>
      <c r="AS1640" s="367" t="str">
        <f>IFERROR(VLOOKUP(Y1640,CONTROLES!$A$6:$Y$25,5,FALSE),"")</f>
        <v/>
      </c>
      <c r="AT1640" s="367" t="str">
        <f>IFERROR(VLOOKUP(Z1640,CONTROLES!$A$6:$Y$25,5,FALSE),"")</f>
        <v/>
      </c>
      <c r="AU1640" s="367" t="str">
        <f>IFERROR(VLOOKUP(AA1640,CONTROLES!$A$6:$Y$25,5,FALSE),"")</f>
        <v/>
      </c>
      <c r="AV1640" s="367" t="str">
        <f>IFERROR(VLOOKUP(AB1640,CONTROLES!$A$6:$Y$25,5,FALSE),"")</f>
        <v/>
      </c>
      <c r="AW1640" s="369">
        <f t="shared" si="430"/>
        <v>0</v>
      </c>
      <c r="AX1640" s="369">
        <f t="shared" si="431"/>
        <v>0</v>
      </c>
      <c r="AY1640" s="610"/>
      <c r="AZ1640" s="611"/>
      <c r="BA1640" s="612"/>
      <c r="BB1640" s="613"/>
      <c r="BC1640" s="611"/>
      <c r="BD1640" s="621"/>
      <c r="BE1640" s="608"/>
      <c r="BF1640" s="625"/>
      <c r="BG1640" s="626"/>
      <c r="BH1640" s="626"/>
      <c r="BI1640" s="624"/>
      <c r="BJ1640" s="470"/>
      <c r="BK1640" s="470"/>
      <c r="BL1640" s="49"/>
    </row>
    <row r="1641" spans="1:64" ht="29.25" customHeight="1" x14ac:dyDescent="0.25">
      <c r="A1641" s="558"/>
      <c r="B1641" s="559"/>
      <c r="C1641" s="556"/>
      <c r="D1641" s="557"/>
      <c r="E1641" s="470"/>
      <c r="F1641" s="547"/>
      <c r="G1641" s="547"/>
      <c r="H1641" s="547"/>
      <c r="I1641" s="470"/>
      <c r="J1641" s="364">
        <v>2</v>
      </c>
      <c r="K1641" s="365" t="s">
        <v>1865</v>
      </c>
      <c r="L1641" s="556"/>
      <c r="M1641" s="470"/>
      <c r="N1641" s="594"/>
      <c r="O1641" s="560"/>
      <c r="P1641" s="470"/>
      <c r="Q1641" s="560"/>
      <c r="R1641" s="470"/>
      <c r="S1641" s="366" t="s">
        <v>169</v>
      </c>
      <c r="T1641" s="366">
        <f>IFERROR(VLOOKUP($S1641,TABLAS!$A$10:$B$14,2,FALSE),0)</f>
        <v>4</v>
      </c>
      <c r="U1641" s="560"/>
      <c r="V1641" s="615"/>
      <c r="W1641" s="615"/>
      <c r="X1641" s="608"/>
      <c r="Y1641" s="367">
        <v>237</v>
      </c>
      <c r="Z1641" s="367">
        <v>34</v>
      </c>
      <c r="AA1641" s="367"/>
      <c r="AB1641" s="367"/>
      <c r="AC1641" s="367" t="e">
        <f>VLOOKUP(Y1641,CONTROLES!$A$6:$Y$78,2,FALSE)</f>
        <v>#N/A</v>
      </c>
      <c r="AD1641" s="367"/>
      <c r="AE1641" s="367"/>
      <c r="AF1641" s="367"/>
      <c r="AG1641" s="367"/>
      <c r="AH1641" s="367"/>
      <c r="AI1641" s="367"/>
      <c r="AJ1641" s="367"/>
      <c r="AK1641" s="367"/>
      <c r="AL1641" s="367"/>
      <c r="AM1641" s="367"/>
      <c r="AN1641" s="367"/>
      <c r="AO1641" s="368" t="str">
        <f>IFERROR(VLOOKUP(Y1641,CONTROLES!$A$6:$Y$25,24,FALSE),"")</f>
        <v/>
      </c>
      <c r="AP1641" s="368" t="str">
        <f>IFERROR(VLOOKUP(Z1641,CONTROLES!$A$6:$Y$25,24,FALSE),"")</f>
        <v/>
      </c>
      <c r="AQ1641" s="368" t="str">
        <f>IFERROR(VLOOKUP(AA1641,CONTROLES!$A$6:$Y$25,24,FALSE),"")</f>
        <v/>
      </c>
      <c r="AR1641" s="368" t="str">
        <f>IFERROR(VLOOKUP(AB1641,CONTROLES!$A$6:$Y$25,24,FALSE),"")</f>
        <v/>
      </c>
      <c r="AS1641" s="367" t="str">
        <f>IFERROR(VLOOKUP(Y1641,CONTROLES!$A$6:$Y$25,5,FALSE),"")</f>
        <v/>
      </c>
      <c r="AT1641" s="367" t="str">
        <f>IFERROR(VLOOKUP(Z1641,CONTROLES!$A$6:$Y$25,5,FALSE),"")</f>
        <v/>
      </c>
      <c r="AU1641" s="367" t="str">
        <f>IFERROR(VLOOKUP(AA1641,CONTROLES!$A$6:$Y$25,5,FALSE),"")</f>
        <v/>
      </c>
      <c r="AV1641" s="367" t="str">
        <f>IFERROR(VLOOKUP(AB1641,CONTROLES!$A$6:$Y$25,5,FALSE),"")</f>
        <v/>
      </c>
      <c r="AW1641" s="369">
        <f t="shared" ref="AW1641:AW1704" si="446">IFERROR(AVERAGEIFS(AO1641:AR1641,AS1641:AV1641,"Probabilidad"),0)</f>
        <v>0</v>
      </c>
      <c r="AX1641" s="369">
        <f t="shared" ref="AX1641:AX1704" si="447">IFERROR(AVERAGEIFS(AO1641:AR1641,AS1641:AV1641,"Consecuencia"),0)</f>
        <v>0</v>
      </c>
      <c r="AY1641" s="610"/>
      <c r="AZ1641" s="611"/>
      <c r="BA1641" s="612"/>
      <c r="BB1641" s="613"/>
      <c r="BC1641" s="611"/>
      <c r="BD1641" s="621"/>
      <c r="BE1641" s="608"/>
      <c r="BF1641" s="625"/>
      <c r="BG1641" s="626"/>
      <c r="BH1641" s="626"/>
      <c r="BI1641" s="624"/>
      <c r="BJ1641" s="470"/>
      <c r="BK1641" s="470"/>
      <c r="BL1641" s="49"/>
    </row>
    <row r="1642" spans="1:64" ht="30" customHeight="1" x14ac:dyDescent="0.25">
      <c r="A1642" s="558"/>
      <c r="B1642" s="559"/>
      <c r="C1642" s="556"/>
      <c r="D1642" s="557"/>
      <c r="E1642" s="470"/>
      <c r="F1642" s="547"/>
      <c r="G1642" s="547"/>
      <c r="H1642" s="547"/>
      <c r="I1642" s="470"/>
      <c r="J1642" s="364"/>
      <c r="K1642" s="365"/>
      <c r="L1642" s="556"/>
      <c r="M1642" s="470"/>
      <c r="N1642" s="594"/>
      <c r="O1642" s="560"/>
      <c r="P1642" s="470"/>
      <c r="Q1642" s="560"/>
      <c r="R1642" s="470"/>
      <c r="S1642" s="366"/>
      <c r="T1642" s="366">
        <f>IFERROR(VLOOKUP($S1642,TABLAS!$A$10:$B$14,2,FALSE),0)</f>
        <v>0</v>
      </c>
      <c r="U1642" s="560"/>
      <c r="V1642" s="615"/>
      <c r="W1642" s="615"/>
      <c r="X1642" s="608"/>
      <c r="Y1642" s="367"/>
      <c r="Z1642" s="367"/>
      <c r="AA1642" s="367"/>
      <c r="AB1642" s="367"/>
      <c r="AC1642" s="367" t="e">
        <f>VLOOKUP(Y1642,CONTROLES!$A$6:$Y$78,2,FALSE)</f>
        <v>#N/A</v>
      </c>
      <c r="AD1642" s="367"/>
      <c r="AE1642" s="367"/>
      <c r="AF1642" s="367"/>
      <c r="AG1642" s="367"/>
      <c r="AH1642" s="367"/>
      <c r="AI1642" s="367"/>
      <c r="AJ1642" s="367"/>
      <c r="AK1642" s="367"/>
      <c r="AL1642" s="367"/>
      <c r="AM1642" s="367"/>
      <c r="AN1642" s="367"/>
      <c r="AO1642" s="368" t="str">
        <f>IFERROR(VLOOKUP(Y1642,CONTROLES!$A$6:$Y$25,24,FALSE),"")</f>
        <v/>
      </c>
      <c r="AP1642" s="368" t="str">
        <f>IFERROR(VLOOKUP(Z1642,CONTROLES!$A$6:$Y$25,24,FALSE),"")</f>
        <v/>
      </c>
      <c r="AQ1642" s="368" t="str">
        <f>IFERROR(VLOOKUP(AA1642,CONTROLES!$A$6:$Y$25,24,FALSE),"")</f>
        <v/>
      </c>
      <c r="AR1642" s="368" t="str">
        <f>IFERROR(VLOOKUP(AB1642,CONTROLES!$A$6:$Y$25,24,FALSE),"")</f>
        <v/>
      </c>
      <c r="AS1642" s="367" t="str">
        <f>IFERROR(VLOOKUP(Y1642,CONTROLES!$A$6:$Y$25,5,FALSE),"")</f>
        <v/>
      </c>
      <c r="AT1642" s="367" t="str">
        <f>IFERROR(VLOOKUP(Z1642,CONTROLES!$A$6:$Y$25,5,FALSE),"")</f>
        <v/>
      </c>
      <c r="AU1642" s="367" t="str">
        <f>IFERROR(VLOOKUP(AA1642,CONTROLES!$A$6:$Y$25,5,FALSE),"")</f>
        <v/>
      </c>
      <c r="AV1642" s="367" t="str">
        <f>IFERROR(VLOOKUP(AB1642,CONTROLES!$A$6:$Y$25,5,FALSE),"")</f>
        <v/>
      </c>
      <c r="AW1642" s="369">
        <f t="shared" si="446"/>
        <v>0</v>
      </c>
      <c r="AX1642" s="369">
        <f t="shared" si="447"/>
        <v>0</v>
      </c>
      <c r="AY1642" s="610"/>
      <c r="AZ1642" s="611"/>
      <c r="BA1642" s="612"/>
      <c r="BB1642" s="613"/>
      <c r="BC1642" s="611"/>
      <c r="BD1642" s="621"/>
      <c r="BE1642" s="608"/>
      <c r="BF1642" s="625"/>
      <c r="BG1642" s="626"/>
      <c r="BH1642" s="626"/>
      <c r="BI1642" s="624"/>
      <c r="BJ1642" s="470"/>
      <c r="BK1642" s="470"/>
      <c r="BL1642" s="49"/>
    </row>
    <row r="1643" spans="1:64" ht="20.25" customHeight="1" x14ac:dyDescent="0.25">
      <c r="A1643" s="558"/>
      <c r="B1643" s="559"/>
      <c r="C1643" s="556"/>
      <c r="D1643" s="557"/>
      <c r="E1643" s="470"/>
      <c r="F1643" s="547"/>
      <c r="G1643" s="547"/>
      <c r="H1643" s="547"/>
      <c r="I1643" s="470"/>
      <c r="J1643" s="364"/>
      <c r="K1643" s="365"/>
      <c r="L1643" s="556"/>
      <c r="M1643" s="470"/>
      <c r="N1643" s="594"/>
      <c r="O1643" s="560"/>
      <c r="P1643" s="470"/>
      <c r="Q1643" s="560"/>
      <c r="R1643" s="470"/>
      <c r="S1643" s="366"/>
      <c r="T1643" s="366">
        <f>IFERROR(VLOOKUP($S1643,TABLAS!$A$10:$B$14,2,FALSE),0)</f>
        <v>0</v>
      </c>
      <c r="U1643" s="560"/>
      <c r="V1643" s="615"/>
      <c r="W1643" s="615"/>
      <c r="X1643" s="608"/>
      <c r="Y1643" s="367"/>
      <c r="Z1643" s="367"/>
      <c r="AA1643" s="367"/>
      <c r="AB1643" s="367"/>
      <c r="AC1643" s="367" t="e">
        <f>VLOOKUP(Y1643,CONTROLES!$A$6:$Y$78,2,FALSE)</f>
        <v>#N/A</v>
      </c>
      <c r="AD1643" s="367"/>
      <c r="AE1643" s="367"/>
      <c r="AF1643" s="367"/>
      <c r="AG1643" s="367"/>
      <c r="AH1643" s="367"/>
      <c r="AI1643" s="367"/>
      <c r="AJ1643" s="367"/>
      <c r="AK1643" s="367"/>
      <c r="AL1643" s="367"/>
      <c r="AM1643" s="367"/>
      <c r="AN1643" s="367"/>
      <c r="AO1643" s="368" t="str">
        <f>IFERROR(VLOOKUP(Y1643,CONTROLES!$A$6:$Y$25,24,FALSE),"")</f>
        <v/>
      </c>
      <c r="AP1643" s="368" t="str">
        <f>IFERROR(VLOOKUP(Z1643,CONTROLES!$A$6:$Y$25,24,FALSE),"")</f>
        <v/>
      </c>
      <c r="AQ1643" s="368" t="str">
        <f>IFERROR(VLOOKUP(AA1643,CONTROLES!$A$6:$Y$25,24,FALSE),"")</f>
        <v/>
      </c>
      <c r="AR1643" s="368" t="str">
        <f>IFERROR(VLOOKUP(AB1643,CONTROLES!$A$6:$Y$25,24,FALSE),"")</f>
        <v/>
      </c>
      <c r="AS1643" s="367" t="str">
        <f>IFERROR(VLOOKUP(Y1643,CONTROLES!$A$6:$Y$25,5,FALSE),"")</f>
        <v/>
      </c>
      <c r="AT1643" s="367" t="str">
        <f>IFERROR(VLOOKUP(Z1643,CONTROLES!$A$6:$Y$25,5,FALSE),"")</f>
        <v/>
      </c>
      <c r="AU1643" s="367" t="str">
        <f>IFERROR(VLOOKUP(AA1643,CONTROLES!$A$6:$Y$25,5,FALSE),"")</f>
        <v/>
      </c>
      <c r="AV1643" s="367" t="str">
        <f>IFERROR(VLOOKUP(AB1643,CONTROLES!$A$6:$Y$25,5,FALSE),"")</f>
        <v/>
      </c>
      <c r="AW1643" s="369">
        <f t="shared" si="446"/>
        <v>0</v>
      </c>
      <c r="AX1643" s="369">
        <f t="shared" si="447"/>
        <v>0</v>
      </c>
      <c r="AY1643" s="610"/>
      <c r="AZ1643" s="611"/>
      <c r="BA1643" s="612"/>
      <c r="BB1643" s="613"/>
      <c r="BC1643" s="611"/>
      <c r="BD1643" s="621"/>
      <c r="BE1643" s="608"/>
      <c r="BF1643" s="625"/>
      <c r="BG1643" s="626"/>
      <c r="BH1643" s="626"/>
      <c r="BI1643" s="624"/>
      <c r="BJ1643" s="470"/>
      <c r="BK1643" s="470"/>
      <c r="BL1643" s="49"/>
    </row>
    <row r="1644" spans="1:64" ht="25.5" customHeight="1" x14ac:dyDescent="0.25">
      <c r="A1644" s="558"/>
      <c r="B1644" s="559"/>
      <c r="C1644" s="556"/>
      <c r="D1644" s="557"/>
      <c r="E1644" s="470"/>
      <c r="F1644" s="547"/>
      <c r="G1644" s="547"/>
      <c r="H1644" s="547"/>
      <c r="I1644" s="470"/>
      <c r="J1644" s="364"/>
      <c r="K1644" s="365"/>
      <c r="L1644" s="556"/>
      <c r="M1644" s="470"/>
      <c r="N1644" s="594"/>
      <c r="O1644" s="560"/>
      <c r="P1644" s="470"/>
      <c r="Q1644" s="560"/>
      <c r="R1644" s="470"/>
      <c r="S1644" s="366"/>
      <c r="T1644" s="366">
        <f>IFERROR(VLOOKUP($S1644,TABLAS!$A$10:$B$14,2,FALSE),0)</f>
        <v>0</v>
      </c>
      <c r="U1644" s="560"/>
      <c r="V1644" s="615"/>
      <c r="W1644" s="615"/>
      <c r="X1644" s="608"/>
      <c r="Y1644" s="367"/>
      <c r="Z1644" s="367"/>
      <c r="AA1644" s="367"/>
      <c r="AB1644" s="367"/>
      <c r="AC1644" s="367" t="e">
        <f>VLOOKUP(Y1644,CONTROLES!$A$6:$Y$78,2,FALSE)</f>
        <v>#N/A</v>
      </c>
      <c r="AD1644" s="367"/>
      <c r="AE1644" s="367"/>
      <c r="AF1644" s="367"/>
      <c r="AG1644" s="367"/>
      <c r="AH1644" s="367"/>
      <c r="AI1644" s="367"/>
      <c r="AJ1644" s="367"/>
      <c r="AK1644" s="367"/>
      <c r="AL1644" s="367"/>
      <c r="AM1644" s="367"/>
      <c r="AN1644" s="367"/>
      <c r="AO1644" s="368" t="str">
        <f>IFERROR(VLOOKUP(Y1644,CONTROLES!$A$6:$Y$25,24,FALSE),"")</f>
        <v/>
      </c>
      <c r="AP1644" s="368" t="str">
        <f>IFERROR(VLOOKUP(Z1644,CONTROLES!$A$6:$Y$25,24,FALSE),"")</f>
        <v/>
      </c>
      <c r="AQ1644" s="368" t="str">
        <f>IFERROR(VLOOKUP(AA1644,CONTROLES!$A$6:$Y$25,24,FALSE),"")</f>
        <v/>
      </c>
      <c r="AR1644" s="368" t="str">
        <f>IFERROR(VLOOKUP(AB1644,CONTROLES!$A$6:$Y$25,24,FALSE),"")</f>
        <v/>
      </c>
      <c r="AS1644" s="367" t="str">
        <f>IFERROR(VLOOKUP(Y1644,CONTROLES!$A$6:$Y$25,5,FALSE),"")</f>
        <v/>
      </c>
      <c r="AT1644" s="367" t="str">
        <f>IFERROR(VLOOKUP(Z1644,CONTROLES!$A$6:$Y$25,5,FALSE),"")</f>
        <v/>
      </c>
      <c r="AU1644" s="367" t="str">
        <f>IFERROR(VLOOKUP(AA1644,CONTROLES!$A$6:$Y$25,5,FALSE),"")</f>
        <v/>
      </c>
      <c r="AV1644" s="367" t="str">
        <f>IFERROR(VLOOKUP(AB1644,CONTROLES!$A$6:$Y$25,5,FALSE),"")</f>
        <v/>
      </c>
      <c r="AW1644" s="369">
        <f t="shared" si="446"/>
        <v>0</v>
      </c>
      <c r="AX1644" s="369">
        <f t="shared" si="447"/>
        <v>0</v>
      </c>
      <c r="AY1644" s="610"/>
      <c r="AZ1644" s="611"/>
      <c r="BA1644" s="612"/>
      <c r="BB1644" s="613"/>
      <c r="BC1644" s="611"/>
      <c r="BD1644" s="621"/>
      <c r="BE1644" s="608"/>
      <c r="BF1644" s="625"/>
      <c r="BG1644" s="626"/>
      <c r="BH1644" s="626"/>
      <c r="BI1644" s="624"/>
      <c r="BJ1644" s="470"/>
      <c r="BK1644" s="470"/>
      <c r="BL1644" s="49"/>
    </row>
    <row r="1645" spans="1:64" ht="21.75" customHeight="1" x14ac:dyDescent="0.25">
      <c r="A1645" s="558"/>
      <c r="B1645" s="559"/>
      <c r="C1645" s="556"/>
      <c r="D1645" s="557"/>
      <c r="E1645" s="470"/>
      <c r="F1645" s="547"/>
      <c r="G1645" s="547"/>
      <c r="H1645" s="547"/>
      <c r="I1645" s="470"/>
      <c r="J1645" s="364"/>
      <c r="K1645" s="365"/>
      <c r="L1645" s="556"/>
      <c r="M1645" s="470"/>
      <c r="N1645" s="594"/>
      <c r="O1645" s="560"/>
      <c r="P1645" s="470"/>
      <c r="Q1645" s="560"/>
      <c r="R1645" s="470"/>
      <c r="S1645" s="366"/>
      <c r="T1645" s="366">
        <f>IFERROR(VLOOKUP($S1645,TABLAS!$A$10:$B$14,2,FALSE),0)</f>
        <v>0</v>
      </c>
      <c r="U1645" s="560"/>
      <c r="V1645" s="615"/>
      <c r="W1645" s="615"/>
      <c r="X1645" s="608"/>
      <c r="Y1645" s="367"/>
      <c r="Z1645" s="367"/>
      <c r="AA1645" s="367"/>
      <c r="AB1645" s="367"/>
      <c r="AC1645" s="367" t="e">
        <f>VLOOKUP(Y1645,CONTROLES!$A$6:$Y$78,2,FALSE)</f>
        <v>#N/A</v>
      </c>
      <c r="AD1645" s="367"/>
      <c r="AE1645" s="367"/>
      <c r="AF1645" s="367"/>
      <c r="AG1645" s="367"/>
      <c r="AH1645" s="367"/>
      <c r="AI1645" s="367"/>
      <c r="AJ1645" s="367"/>
      <c r="AK1645" s="367"/>
      <c r="AL1645" s="367"/>
      <c r="AM1645" s="367"/>
      <c r="AN1645" s="367"/>
      <c r="AO1645" s="368" t="str">
        <f>IFERROR(VLOOKUP(Y1645,CONTROLES!$A$6:$Y$25,24,FALSE),"")</f>
        <v/>
      </c>
      <c r="AP1645" s="368" t="str">
        <f>IFERROR(VLOOKUP(Z1645,CONTROLES!$A$6:$Y$25,24,FALSE),"")</f>
        <v/>
      </c>
      <c r="AQ1645" s="368" t="str">
        <f>IFERROR(VLOOKUP(AA1645,CONTROLES!$A$6:$Y$25,24,FALSE),"")</f>
        <v/>
      </c>
      <c r="AR1645" s="368" t="str">
        <f>IFERROR(VLOOKUP(AB1645,CONTROLES!$A$6:$Y$25,24,FALSE),"")</f>
        <v/>
      </c>
      <c r="AS1645" s="367" t="str">
        <f>IFERROR(VLOOKUP(Y1645,CONTROLES!$A$6:$Y$25,5,FALSE),"")</f>
        <v/>
      </c>
      <c r="AT1645" s="367" t="str">
        <f>IFERROR(VLOOKUP(Z1645,CONTROLES!$A$6:$Y$25,5,FALSE),"")</f>
        <v/>
      </c>
      <c r="AU1645" s="367" t="str">
        <f>IFERROR(VLOOKUP(AA1645,CONTROLES!$A$6:$Y$25,5,FALSE),"")</f>
        <v/>
      </c>
      <c r="AV1645" s="367" t="str">
        <f>IFERROR(VLOOKUP(AB1645,CONTROLES!$A$6:$Y$25,5,FALSE),"")</f>
        <v/>
      </c>
      <c r="AW1645" s="369">
        <f t="shared" si="446"/>
        <v>0</v>
      </c>
      <c r="AX1645" s="369">
        <f t="shared" si="447"/>
        <v>0</v>
      </c>
      <c r="AY1645" s="610"/>
      <c r="AZ1645" s="611"/>
      <c r="BA1645" s="612"/>
      <c r="BB1645" s="613"/>
      <c r="BC1645" s="611"/>
      <c r="BD1645" s="621"/>
      <c r="BE1645" s="608"/>
      <c r="BF1645" s="625"/>
      <c r="BG1645" s="626"/>
      <c r="BH1645" s="626"/>
      <c r="BI1645" s="624"/>
      <c r="BJ1645" s="470"/>
      <c r="BK1645" s="470"/>
      <c r="BL1645" s="49"/>
    </row>
    <row r="1646" spans="1:64" ht="14.25" customHeight="1" x14ac:dyDescent="0.25">
      <c r="A1646" s="558"/>
      <c r="B1646" s="559"/>
      <c r="C1646" s="556"/>
      <c r="D1646" s="557"/>
      <c r="E1646" s="470"/>
      <c r="F1646" s="547"/>
      <c r="G1646" s="547"/>
      <c r="H1646" s="547"/>
      <c r="I1646" s="470"/>
      <c r="J1646" s="364"/>
      <c r="K1646" s="365"/>
      <c r="L1646" s="556"/>
      <c r="M1646" s="470"/>
      <c r="N1646" s="594"/>
      <c r="O1646" s="560"/>
      <c r="P1646" s="470"/>
      <c r="Q1646" s="560"/>
      <c r="R1646" s="470"/>
      <c r="S1646" s="366"/>
      <c r="T1646" s="366">
        <f>IFERROR(VLOOKUP($S1646,TABLAS!$A$10:$B$14,2,FALSE),0)</f>
        <v>0</v>
      </c>
      <c r="U1646" s="560"/>
      <c r="V1646" s="615"/>
      <c r="W1646" s="615"/>
      <c r="X1646" s="608"/>
      <c r="Y1646" s="367"/>
      <c r="Z1646" s="367"/>
      <c r="AA1646" s="367"/>
      <c r="AB1646" s="367"/>
      <c r="AC1646" s="367" t="e">
        <f>VLOOKUP(Y1646,CONTROLES!$A$6:$Y$78,2,FALSE)</f>
        <v>#N/A</v>
      </c>
      <c r="AD1646" s="367"/>
      <c r="AE1646" s="367"/>
      <c r="AF1646" s="367"/>
      <c r="AG1646" s="367"/>
      <c r="AH1646" s="367"/>
      <c r="AI1646" s="367"/>
      <c r="AJ1646" s="367"/>
      <c r="AK1646" s="367"/>
      <c r="AL1646" s="367"/>
      <c r="AM1646" s="367"/>
      <c r="AN1646" s="367"/>
      <c r="AO1646" s="368" t="str">
        <f>IFERROR(VLOOKUP(Y1646,CONTROLES!$A$6:$Y$25,24,FALSE),"")</f>
        <v/>
      </c>
      <c r="AP1646" s="368" t="str">
        <f>IFERROR(VLOOKUP(Z1646,CONTROLES!$A$6:$Y$25,24,FALSE),"")</f>
        <v/>
      </c>
      <c r="AQ1646" s="368" t="str">
        <f>IFERROR(VLOOKUP(AA1646,CONTROLES!$A$6:$Y$25,24,FALSE),"")</f>
        <v/>
      </c>
      <c r="AR1646" s="368" t="str">
        <f>IFERROR(VLOOKUP(AB1646,CONTROLES!$A$6:$Y$25,24,FALSE),"")</f>
        <v/>
      </c>
      <c r="AS1646" s="367" t="str">
        <f>IFERROR(VLOOKUP(Y1646,CONTROLES!$A$6:$Y$25,5,FALSE),"")</f>
        <v/>
      </c>
      <c r="AT1646" s="367" t="str">
        <f>IFERROR(VLOOKUP(Z1646,CONTROLES!$A$6:$Y$25,5,FALSE),"")</f>
        <v/>
      </c>
      <c r="AU1646" s="367" t="str">
        <f>IFERROR(VLOOKUP(AA1646,CONTROLES!$A$6:$Y$25,5,FALSE),"")</f>
        <v/>
      </c>
      <c r="AV1646" s="367" t="str">
        <f>IFERROR(VLOOKUP(AB1646,CONTROLES!$A$6:$Y$25,5,FALSE),"")</f>
        <v/>
      </c>
      <c r="AW1646" s="369">
        <f t="shared" si="446"/>
        <v>0</v>
      </c>
      <c r="AX1646" s="369">
        <f t="shared" si="447"/>
        <v>0</v>
      </c>
      <c r="AY1646" s="610"/>
      <c r="AZ1646" s="611"/>
      <c r="BA1646" s="612"/>
      <c r="BB1646" s="613"/>
      <c r="BC1646" s="611"/>
      <c r="BD1646" s="621"/>
      <c r="BE1646" s="608"/>
      <c r="BF1646" s="625"/>
      <c r="BG1646" s="626"/>
      <c r="BH1646" s="626"/>
      <c r="BI1646" s="624"/>
      <c r="BJ1646" s="470"/>
      <c r="BK1646" s="470"/>
      <c r="BL1646" s="49"/>
    </row>
    <row r="1647" spans="1:64" ht="14.25" customHeight="1" x14ac:dyDescent="0.25">
      <c r="A1647" s="558">
        <f>A1640+1</f>
        <v>234</v>
      </c>
      <c r="B1647" s="559" t="s">
        <v>1866</v>
      </c>
      <c r="C1647" s="556" t="s">
        <v>1309</v>
      </c>
      <c r="D1647" s="557" t="s">
        <v>1867</v>
      </c>
      <c r="E1647" s="470" t="s">
        <v>1868</v>
      </c>
      <c r="F1647" s="547" t="s">
        <v>132</v>
      </c>
      <c r="G1647" s="547" t="s">
        <v>133</v>
      </c>
      <c r="H1647" s="547" t="s">
        <v>134</v>
      </c>
      <c r="I1647" s="470" t="s">
        <v>1869</v>
      </c>
      <c r="J1647" s="364">
        <v>1</v>
      </c>
      <c r="K1647" s="365" t="s">
        <v>1870</v>
      </c>
      <c r="L1647" s="556" t="s">
        <v>1871</v>
      </c>
      <c r="M1647" s="470" t="s">
        <v>160</v>
      </c>
      <c r="N1647" s="594" t="s">
        <v>226</v>
      </c>
      <c r="O1647" s="560" t="s">
        <v>425</v>
      </c>
      <c r="P1647" s="470" t="s">
        <v>1791</v>
      </c>
      <c r="Q1647" s="560" t="s">
        <v>1792</v>
      </c>
      <c r="R1647" s="470" t="s">
        <v>297</v>
      </c>
      <c r="S1647" s="366" t="s">
        <v>146</v>
      </c>
      <c r="T1647" s="366">
        <f>IFERROR(VLOOKUP($S1647,TABLAS!$A$10:$B$14,2,FALSE),0)</f>
        <v>3</v>
      </c>
      <c r="U1647" s="560" t="s">
        <v>145</v>
      </c>
      <c r="V1647" s="615">
        <f>IFERROR(VLOOKUP(U1647,TABLAS!$A$2:$B$6,2,FALSE),0)</f>
        <v>3</v>
      </c>
      <c r="W1647" s="615" t="str">
        <f t="shared" ref="W1647" si="448">MAX(T1647:T1653)&amp;V1647</f>
        <v>33</v>
      </c>
      <c r="X1647" s="608" t="str">
        <f>IF(OR(W1647="11",W1647="12",W1647="21",W1647="22",W1647="31"),"BAJO",IF(OR(W1647="13",W1647="23",W1647="32",W1647="41"),"LEVE",IF(OR(W1647="14",W1647="15",W1647="24",W1647="33",W1647="43",W1647="42",W1647="52",W1647="51"),"MODERADO",IF(OR(W1647="25",W1647="34",W1647="35",W1647="44",W1647="45",W1647="53",W1647="54",W1647="55"),"IMPORTANTE"))))</f>
        <v>MODERADO</v>
      </c>
      <c r="Y1647" s="367">
        <v>246</v>
      </c>
      <c r="Z1647" s="367"/>
      <c r="AA1647" s="367"/>
      <c r="AB1647" s="367"/>
      <c r="AC1647" s="367" t="e">
        <f>VLOOKUP(Y1647,CONTROLES!$A$6:$Y$78,2,FALSE)</f>
        <v>#N/A</v>
      </c>
      <c r="AD1647" s="367"/>
      <c r="AE1647" s="367"/>
      <c r="AF1647" s="367"/>
      <c r="AG1647" s="367"/>
      <c r="AH1647" s="367"/>
      <c r="AI1647" s="367"/>
      <c r="AJ1647" s="367"/>
      <c r="AK1647" s="367"/>
      <c r="AL1647" s="367"/>
      <c r="AM1647" s="367"/>
      <c r="AN1647" s="367"/>
      <c r="AO1647" s="368" t="str">
        <f>IFERROR(VLOOKUP(Y1647,CONTROLES!$A$6:$Y$25,24,FALSE),"")</f>
        <v/>
      </c>
      <c r="AP1647" s="368" t="str">
        <f>IFERROR(VLOOKUP(Z1647,CONTROLES!$A$6:$Y$25,24,FALSE),"")</f>
        <v/>
      </c>
      <c r="AQ1647" s="368" t="str">
        <f>IFERROR(VLOOKUP(AA1647,CONTROLES!$A$6:$Y$25,24,FALSE),"")</f>
        <v/>
      </c>
      <c r="AR1647" s="368" t="str">
        <f>IFERROR(VLOOKUP(AB1647,CONTROLES!$A$6:$Y$25,24,FALSE),"")</f>
        <v/>
      </c>
      <c r="AS1647" s="367" t="str">
        <f>IFERROR(VLOOKUP(Y1647,CONTROLES!$A$6:$Y$25,5,FALSE),"")</f>
        <v/>
      </c>
      <c r="AT1647" s="367" t="str">
        <f>IFERROR(VLOOKUP(Z1647,CONTROLES!$A$6:$Y$25,5,FALSE),"")</f>
        <v/>
      </c>
      <c r="AU1647" s="367" t="str">
        <f>IFERROR(VLOOKUP(AA1647,CONTROLES!$A$6:$Y$25,5,FALSE),"")</f>
        <v/>
      </c>
      <c r="AV1647" s="367" t="str">
        <f>IFERROR(VLOOKUP(AB1647,CONTROLES!$A$6:$Y$25,5,FALSE),"")</f>
        <v/>
      </c>
      <c r="AW1647" s="369">
        <f t="shared" si="446"/>
        <v>0</v>
      </c>
      <c r="AX1647" s="369">
        <f t="shared" si="447"/>
        <v>0</v>
      </c>
      <c r="AY1647" s="610"/>
      <c r="AZ1647" s="611"/>
      <c r="BA1647" s="612"/>
      <c r="BB1647" s="613"/>
      <c r="BC1647" s="611"/>
      <c r="BD1647" s="621"/>
      <c r="BE1647" s="608"/>
      <c r="BF1647" s="625"/>
      <c r="BG1647" s="626"/>
      <c r="BH1647" s="626"/>
      <c r="BI1647" s="624"/>
      <c r="BJ1647" s="470"/>
      <c r="BK1647" s="470"/>
      <c r="BL1647" s="49"/>
    </row>
    <row r="1648" spans="1:64" ht="14.25" customHeight="1" x14ac:dyDescent="0.25">
      <c r="A1648" s="558"/>
      <c r="B1648" s="559"/>
      <c r="C1648" s="556"/>
      <c r="D1648" s="557"/>
      <c r="E1648" s="470"/>
      <c r="F1648" s="547"/>
      <c r="G1648" s="547"/>
      <c r="H1648" s="547"/>
      <c r="I1648" s="470"/>
      <c r="J1648" s="364">
        <v>2</v>
      </c>
      <c r="K1648" s="365" t="s">
        <v>1872</v>
      </c>
      <c r="L1648" s="556"/>
      <c r="M1648" s="470"/>
      <c r="N1648" s="594"/>
      <c r="O1648" s="560"/>
      <c r="P1648" s="470"/>
      <c r="Q1648" s="560"/>
      <c r="R1648" s="470"/>
      <c r="S1648" s="366" t="s">
        <v>146</v>
      </c>
      <c r="T1648" s="366">
        <f>IFERROR(VLOOKUP($S1648,TABLAS!$A$10:$B$14,2,FALSE),0)</f>
        <v>3</v>
      </c>
      <c r="U1648" s="560"/>
      <c r="V1648" s="615"/>
      <c r="W1648" s="615"/>
      <c r="X1648" s="608"/>
      <c r="Y1648" s="367">
        <v>247</v>
      </c>
      <c r="Z1648" s="367"/>
      <c r="AA1648" s="367"/>
      <c r="AB1648" s="367"/>
      <c r="AC1648" s="367" t="e">
        <f>VLOOKUP(Y1648,CONTROLES!$A$6:$Y$78,2,FALSE)</f>
        <v>#N/A</v>
      </c>
      <c r="AD1648" s="367"/>
      <c r="AE1648" s="367"/>
      <c r="AF1648" s="367"/>
      <c r="AG1648" s="367"/>
      <c r="AH1648" s="367"/>
      <c r="AI1648" s="367"/>
      <c r="AJ1648" s="367"/>
      <c r="AK1648" s="367"/>
      <c r="AL1648" s="367"/>
      <c r="AM1648" s="367"/>
      <c r="AN1648" s="367"/>
      <c r="AO1648" s="368" t="str">
        <f>IFERROR(VLOOKUP(Y1648,CONTROLES!$A$6:$Y$25,24,FALSE),"")</f>
        <v/>
      </c>
      <c r="AP1648" s="368" t="str">
        <f>IFERROR(VLOOKUP(Z1648,CONTROLES!$A$6:$Y$25,24,FALSE),"")</f>
        <v/>
      </c>
      <c r="AQ1648" s="368" t="str">
        <f>IFERROR(VLOOKUP(AA1648,CONTROLES!$A$6:$Y$25,24,FALSE),"")</f>
        <v/>
      </c>
      <c r="AR1648" s="368" t="str">
        <f>IFERROR(VLOOKUP(AB1648,CONTROLES!$A$6:$Y$25,24,FALSE),"")</f>
        <v/>
      </c>
      <c r="AS1648" s="367" t="str">
        <f>IFERROR(VLOOKUP(Y1648,CONTROLES!$A$6:$Y$25,5,FALSE),"")</f>
        <v/>
      </c>
      <c r="AT1648" s="367" t="str">
        <f>IFERROR(VLOOKUP(Z1648,CONTROLES!$A$6:$Y$25,5,FALSE),"")</f>
        <v/>
      </c>
      <c r="AU1648" s="367" t="str">
        <f>IFERROR(VLOOKUP(AA1648,CONTROLES!$A$6:$Y$25,5,FALSE),"")</f>
        <v/>
      </c>
      <c r="AV1648" s="367" t="str">
        <f>IFERROR(VLOOKUP(AB1648,CONTROLES!$A$6:$Y$25,5,FALSE),"")</f>
        <v/>
      </c>
      <c r="AW1648" s="369">
        <f t="shared" si="446"/>
        <v>0</v>
      </c>
      <c r="AX1648" s="369">
        <f t="shared" si="447"/>
        <v>0</v>
      </c>
      <c r="AY1648" s="610"/>
      <c r="AZ1648" s="611"/>
      <c r="BA1648" s="612"/>
      <c r="BB1648" s="613"/>
      <c r="BC1648" s="611"/>
      <c r="BD1648" s="621"/>
      <c r="BE1648" s="608"/>
      <c r="BF1648" s="625"/>
      <c r="BG1648" s="626"/>
      <c r="BH1648" s="626"/>
      <c r="BI1648" s="624"/>
      <c r="BJ1648" s="470"/>
      <c r="BK1648" s="470"/>
      <c r="BL1648" s="49"/>
    </row>
    <row r="1649" spans="1:64" ht="14.25" customHeight="1" x14ac:dyDescent="0.25">
      <c r="A1649" s="558"/>
      <c r="B1649" s="559"/>
      <c r="C1649" s="556"/>
      <c r="D1649" s="557"/>
      <c r="E1649" s="470"/>
      <c r="F1649" s="547"/>
      <c r="G1649" s="547"/>
      <c r="H1649" s="547"/>
      <c r="I1649" s="470"/>
      <c r="J1649" s="364"/>
      <c r="K1649" s="365"/>
      <c r="L1649" s="556"/>
      <c r="M1649" s="470"/>
      <c r="N1649" s="594"/>
      <c r="O1649" s="560"/>
      <c r="P1649" s="470"/>
      <c r="Q1649" s="560"/>
      <c r="R1649" s="470"/>
      <c r="S1649" s="366"/>
      <c r="T1649" s="366">
        <f>IFERROR(VLOOKUP($S1649,TABLAS!$A$10:$B$14,2,FALSE),0)</f>
        <v>0</v>
      </c>
      <c r="U1649" s="560"/>
      <c r="V1649" s="615"/>
      <c r="W1649" s="615"/>
      <c r="X1649" s="608"/>
      <c r="Y1649" s="367"/>
      <c r="Z1649" s="367"/>
      <c r="AA1649" s="367"/>
      <c r="AB1649" s="367"/>
      <c r="AC1649" s="367" t="e">
        <f>VLOOKUP(Y1649,CONTROLES!$A$6:$Y$78,2,FALSE)</f>
        <v>#N/A</v>
      </c>
      <c r="AD1649" s="367"/>
      <c r="AE1649" s="367"/>
      <c r="AF1649" s="367"/>
      <c r="AG1649" s="367"/>
      <c r="AH1649" s="367"/>
      <c r="AI1649" s="367"/>
      <c r="AJ1649" s="367"/>
      <c r="AK1649" s="367"/>
      <c r="AL1649" s="367"/>
      <c r="AM1649" s="367"/>
      <c r="AN1649" s="367"/>
      <c r="AO1649" s="368" t="str">
        <f>IFERROR(VLOOKUP(Y1649,CONTROLES!$A$6:$Y$25,24,FALSE),"")</f>
        <v/>
      </c>
      <c r="AP1649" s="368" t="str">
        <f>IFERROR(VLOOKUP(Z1649,CONTROLES!$A$6:$Y$25,24,FALSE),"")</f>
        <v/>
      </c>
      <c r="AQ1649" s="368" t="str">
        <f>IFERROR(VLOOKUP(AA1649,CONTROLES!$A$6:$Y$25,24,FALSE),"")</f>
        <v/>
      </c>
      <c r="AR1649" s="368" t="str">
        <f>IFERROR(VLOOKUP(AB1649,CONTROLES!$A$6:$Y$25,24,FALSE),"")</f>
        <v/>
      </c>
      <c r="AS1649" s="367" t="str">
        <f>IFERROR(VLOOKUP(Y1649,CONTROLES!$A$6:$Y$25,5,FALSE),"")</f>
        <v/>
      </c>
      <c r="AT1649" s="367" t="str">
        <f>IFERROR(VLOOKUP(Z1649,CONTROLES!$A$6:$Y$25,5,FALSE),"")</f>
        <v/>
      </c>
      <c r="AU1649" s="367" t="str">
        <f>IFERROR(VLOOKUP(AA1649,CONTROLES!$A$6:$Y$25,5,FALSE),"")</f>
        <v/>
      </c>
      <c r="AV1649" s="367" t="str">
        <f>IFERROR(VLOOKUP(AB1649,CONTROLES!$A$6:$Y$25,5,FALSE),"")</f>
        <v/>
      </c>
      <c r="AW1649" s="369">
        <f t="shared" si="446"/>
        <v>0</v>
      </c>
      <c r="AX1649" s="369">
        <f t="shared" si="447"/>
        <v>0</v>
      </c>
      <c r="AY1649" s="610"/>
      <c r="AZ1649" s="611"/>
      <c r="BA1649" s="612"/>
      <c r="BB1649" s="613"/>
      <c r="BC1649" s="611"/>
      <c r="BD1649" s="621"/>
      <c r="BE1649" s="608"/>
      <c r="BF1649" s="625"/>
      <c r="BG1649" s="626"/>
      <c r="BH1649" s="626"/>
      <c r="BI1649" s="624"/>
      <c r="BJ1649" s="470"/>
      <c r="BK1649" s="470"/>
      <c r="BL1649" s="49"/>
    </row>
    <row r="1650" spans="1:64" ht="14.25" customHeight="1" x14ac:dyDescent="0.25">
      <c r="A1650" s="558"/>
      <c r="B1650" s="559"/>
      <c r="C1650" s="556"/>
      <c r="D1650" s="557"/>
      <c r="E1650" s="470"/>
      <c r="F1650" s="547"/>
      <c r="G1650" s="547"/>
      <c r="H1650" s="547"/>
      <c r="I1650" s="470"/>
      <c r="J1650" s="364"/>
      <c r="K1650" s="365"/>
      <c r="L1650" s="556"/>
      <c r="M1650" s="470"/>
      <c r="N1650" s="594"/>
      <c r="O1650" s="560"/>
      <c r="P1650" s="470"/>
      <c r="Q1650" s="560"/>
      <c r="R1650" s="470"/>
      <c r="S1650" s="366"/>
      <c r="T1650" s="366">
        <f>IFERROR(VLOOKUP($S1650,TABLAS!$A$10:$B$14,2,FALSE),0)</f>
        <v>0</v>
      </c>
      <c r="U1650" s="560"/>
      <c r="V1650" s="615"/>
      <c r="W1650" s="615"/>
      <c r="X1650" s="608"/>
      <c r="Y1650" s="367"/>
      <c r="Z1650" s="367"/>
      <c r="AA1650" s="367"/>
      <c r="AB1650" s="367"/>
      <c r="AC1650" s="367" t="e">
        <f>VLOOKUP(Y1650,CONTROLES!$A$6:$Y$78,2,FALSE)</f>
        <v>#N/A</v>
      </c>
      <c r="AD1650" s="367"/>
      <c r="AE1650" s="367"/>
      <c r="AF1650" s="367"/>
      <c r="AG1650" s="367"/>
      <c r="AH1650" s="367"/>
      <c r="AI1650" s="367"/>
      <c r="AJ1650" s="367"/>
      <c r="AK1650" s="367"/>
      <c r="AL1650" s="367"/>
      <c r="AM1650" s="367"/>
      <c r="AN1650" s="367"/>
      <c r="AO1650" s="368" t="str">
        <f>IFERROR(VLOOKUP(Y1650,CONTROLES!$A$6:$Y$25,24,FALSE),"")</f>
        <v/>
      </c>
      <c r="AP1650" s="368" t="str">
        <f>IFERROR(VLOOKUP(Z1650,CONTROLES!$A$6:$Y$25,24,FALSE),"")</f>
        <v/>
      </c>
      <c r="AQ1650" s="368" t="str">
        <f>IFERROR(VLOOKUP(AA1650,CONTROLES!$A$6:$Y$25,24,FALSE),"")</f>
        <v/>
      </c>
      <c r="AR1650" s="368" t="str">
        <f>IFERROR(VLOOKUP(AB1650,CONTROLES!$A$6:$Y$25,24,FALSE),"")</f>
        <v/>
      </c>
      <c r="AS1650" s="367" t="str">
        <f>IFERROR(VLOOKUP(Y1650,CONTROLES!$A$6:$Y$25,5,FALSE),"")</f>
        <v/>
      </c>
      <c r="AT1650" s="367" t="str">
        <f>IFERROR(VLOOKUP(Z1650,CONTROLES!$A$6:$Y$25,5,FALSE),"")</f>
        <v/>
      </c>
      <c r="AU1650" s="367" t="str">
        <f>IFERROR(VLOOKUP(AA1650,CONTROLES!$A$6:$Y$25,5,FALSE),"")</f>
        <v/>
      </c>
      <c r="AV1650" s="367" t="str">
        <f>IFERROR(VLOOKUP(AB1650,CONTROLES!$A$6:$Y$25,5,FALSE),"")</f>
        <v/>
      </c>
      <c r="AW1650" s="369">
        <f t="shared" si="446"/>
        <v>0</v>
      </c>
      <c r="AX1650" s="369">
        <f t="shared" si="447"/>
        <v>0</v>
      </c>
      <c r="AY1650" s="610"/>
      <c r="AZ1650" s="611"/>
      <c r="BA1650" s="612"/>
      <c r="BB1650" s="613"/>
      <c r="BC1650" s="611"/>
      <c r="BD1650" s="621"/>
      <c r="BE1650" s="608"/>
      <c r="BF1650" s="625"/>
      <c r="BG1650" s="626"/>
      <c r="BH1650" s="626"/>
      <c r="BI1650" s="624"/>
      <c r="BJ1650" s="470"/>
      <c r="BK1650" s="470"/>
      <c r="BL1650" s="49"/>
    </row>
    <row r="1651" spans="1:64" ht="14.25" customHeight="1" x14ac:dyDescent="0.25">
      <c r="A1651" s="558"/>
      <c r="B1651" s="559"/>
      <c r="C1651" s="556"/>
      <c r="D1651" s="557"/>
      <c r="E1651" s="470"/>
      <c r="F1651" s="547"/>
      <c r="G1651" s="547"/>
      <c r="H1651" s="547"/>
      <c r="I1651" s="470"/>
      <c r="J1651" s="364"/>
      <c r="K1651" s="365"/>
      <c r="L1651" s="556"/>
      <c r="M1651" s="470"/>
      <c r="N1651" s="594"/>
      <c r="O1651" s="560"/>
      <c r="P1651" s="470"/>
      <c r="Q1651" s="560"/>
      <c r="R1651" s="470"/>
      <c r="S1651" s="366"/>
      <c r="T1651" s="366">
        <f>IFERROR(VLOOKUP($S1651,TABLAS!$A$10:$B$14,2,FALSE),0)</f>
        <v>0</v>
      </c>
      <c r="U1651" s="560"/>
      <c r="V1651" s="615"/>
      <c r="W1651" s="615"/>
      <c r="X1651" s="608"/>
      <c r="Y1651" s="367"/>
      <c r="Z1651" s="367"/>
      <c r="AA1651" s="367"/>
      <c r="AB1651" s="367"/>
      <c r="AC1651" s="367" t="e">
        <f>VLOOKUP(Y1651,CONTROLES!$A$6:$Y$78,2,FALSE)</f>
        <v>#N/A</v>
      </c>
      <c r="AD1651" s="367"/>
      <c r="AE1651" s="367"/>
      <c r="AF1651" s="367"/>
      <c r="AG1651" s="367"/>
      <c r="AH1651" s="367"/>
      <c r="AI1651" s="367"/>
      <c r="AJ1651" s="367"/>
      <c r="AK1651" s="367"/>
      <c r="AL1651" s="367"/>
      <c r="AM1651" s="367"/>
      <c r="AN1651" s="367"/>
      <c r="AO1651" s="368" t="str">
        <f>IFERROR(VLOOKUP(Y1651,CONTROLES!$A$6:$Y$25,24,FALSE),"")</f>
        <v/>
      </c>
      <c r="AP1651" s="368" t="str">
        <f>IFERROR(VLOOKUP(Z1651,CONTROLES!$A$6:$Y$25,24,FALSE),"")</f>
        <v/>
      </c>
      <c r="AQ1651" s="368" t="str">
        <f>IFERROR(VLOOKUP(AA1651,CONTROLES!$A$6:$Y$25,24,FALSE),"")</f>
        <v/>
      </c>
      <c r="AR1651" s="368" t="str">
        <f>IFERROR(VLOOKUP(AB1651,CONTROLES!$A$6:$Y$25,24,FALSE),"")</f>
        <v/>
      </c>
      <c r="AS1651" s="367" t="str">
        <f>IFERROR(VLOOKUP(Y1651,CONTROLES!$A$6:$Y$25,5,FALSE),"")</f>
        <v/>
      </c>
      <c r="AT1651" s="367" t="str">
        <f>IFERROR(VLOOKUP(Z1651,CONTROLES!$A$6:$Y$25,5,FALSE),"")</f>
        <v/>
      </c>
      <c r="AU1651" s="367" t="str">
        <f>IFERROR(VLOOKUP(AA1651,CONTROLES!$A$6:$Y$25,5,FALSE),"")</f>
        <v/>
      </c>
      <c r="AV1651" s="367" t="str">
        <f>IFERROR(VLOOKUP(AB1651,CONTROLES!$A$6:$Y$25,5,FALSE),"")</f>
        <v/>
      </c>
      <c r="AW1651" s="369">
        <f t="shared" si="446"/>
        <v>0</v>
      </c>
      <c r="AX1651" s="369">
        <f t="shared" si="447"/>
        <v>0</v>
      </c>
      <c r="AY1651" s="610"/>
      <c r="AZ1651" s="611"/>
      <c r="BA1651" s="612"/>
      <c r="BB1651" s="613"/>
      <c r="BC1651" s="611"/>
      <c r="BD1651" s="621"/>
      <c r="BE1651" s="608"/>
      <c r="BF1651" s="625"/>
      <c r="BG1651" s="626"/>
      <c r="BH1651" s="626"/>
      <c r="BI1651" s="624"/>
      <c r="BJ1651" s="470"/>
      <c r="BK1651" s="470"/>
      <c r="BL1651" s="49"/>
    </row>
    <row r="1652" spans="1:64" ht="14.25" customHeight="1" x14ac:dyDescent="0.25">
      <c r="A1652" s="558"/>
      <c r="B1652" s="559"/>
      <c r="C1652" s="556"/>
      <c r="D1652" s="557"/>
      <c r="E1652" s="470"/>
      <c r="F1652" s="547"/>
      <c r="G1652" s="547"/>
      <c r="H1652" s="547"/>
      <c r="I1652" s="470"/>
      <c r="J1652" s="364"/>
      <c r="K1652" s="365"/>
      <c r="L1652" s="556"/>
      <c r="M1652" s="470"/>
      <c r="N1652" s="594"/>
      <c r="O1652" s="560"/>
      <c r="P1652" s="470"/>
      <c r="Q1652" s="560"/>
      <c r="R1652" s="470"/>
      <c r="S1652" s="366"/>
      <c r="T1652" s="366">
        <f>IFERROR(VLOOKUP($S1652,TABLAS!$A$10:$B$14,2,FALSE),0)</f>
        <v>0</v>
      </c>
      <c r="U1652" s="560"/>
      <c r="V1652" s="615"/>
      <c r="W1652" s="615"/>
      <c r="X1652" s="608"/>
      <c r="Y1652" s="367"/>
      <c r="Z1652" s="367"/>
      <c r="AA1652" s="367"/>
      <c r="AB1652" s="367"/>
      <c r="AC1652" s="367" t="e">
        <f>VLOOKUP(Y1652,CONTROLES!$A$6:$Y$78,2,FALSE)</f>
        <v>#N/A</v>
      </c>
      <c r="AD1652" s="367"/>
      <c r="AE1652" s="367"/>
      <c r="AF1652" s="367"/>
      <c r="AG1652" s="367"/>
      <c r="AH1652" s="367"/>
      <c r="AI1652" s="367"/>
      <c r="AJ1652" s="367"/>
      <c r="AK1652" s="367"/>
      <c r="AL1652" s="367"/>
      <c r="AM1652" s="367"/>
      <c r="AN1652" s="367"/>
      <c r="AO1652" s="368" t="str">
        <f>IFERROR(VLOOKUP(Y1652,CONTROLES!$A$6:$Y$25,24,FALSE),"")</f>
        <v/>
      </c>
      <c r="AP1652" s="368" t="str">
        <f>IFERROR(VLOOKUP(Z1652,CONTROLES!$A$6:$Y$25,24,FALSE),"")</f>
        <v/>
      </c>
      <c r="AQ1652" s="368" t="str">
        <f>IFERROR(VLOOKUP(AA1652,CONTROLES!$A$6:$Y$25,24,FALSE),"")</f>
        <v/>
      </c>
      <c r="AR1652" s="368" t="str">
        <f>IFERROR(VLOOKUP(AB1652,CONTROLES!$A$6:$Y$25,24,FALSE),"")</f>
        <v/>
      </c>
      <c r="AS1652" s="367" t="str">
        <f>IFERROR(VLOOKUP(Y1652,CONTROLES!$A$6:$Y$25,5,FALSE),"")</f>
        <v/>
      </c>
      <c r="AT1652" s="367" t="str">
        <f>IFERROR(VLOOKUP(Z1652,CONTROLES!$A$6:$Y$25,5,FALSE),"")</f>
        <v/>
      </c>
      <c r="AU1652" s="367" t="str">
        <f>IFERROR(VLOOKUP(AA1652,CONTROLES!$A$6:$Y$25,5,FALSE),"")</f>
        <v/>
      </c>
      <c r="AV1652" s="367" t="str">
        <f>IFERROR(VLOOKUP(AB1652,CONTROLES!$A$6:$Y$25,5,FALSE),"")</f>
        <v/>
      </c>
      <c r="AW1652" s="369">
        <f t="shared" si="446"/>
        <v>0</v>
      </c>
      <c r="AX1652" s="369">
        <f t="shared" si="447"/>
        <v>0</v>
      </c>
      <c r="AY1652" s="610"/>
      <c r="AZ1652" s="611"/>
      <c r="BA1652" s="612"/>
      <c r="BB1652" s="613"/>
      <c r="BC1652" s="611"/>
      <c r="BD1652" s="621"/>
      <c r="BE1652" s="608"/>
      <c r="BF1652" s="625"/>
      <c r="BG1652" s="626"/>
      <c r="BH1652" s="626"/>
      <c r="BI1652" s="624"/>
      <c r="BJ1652" s="470"/>
      <c r="BK1652" s="470"/>
      <c r="BL1652" s="49"/>
    </row>
    <row r="1653" spans="1:64" ht="14.25" customHeight="1" x14ac:dyDescent="0.25">
      <c r="A1653" s="558"/>
      <c r="B1653" s="559"/>
      <c r="C1653" s="556"/>
      <c r="D1653" s="557"/>
      <c r="E1653" s="470"/>
      <c r="F1653" s="547"/>
      <c r="G1653" s="547"/>
      <c r="H1653" s="547"/>
      <c r="I1653" s="470"/>
      <c r="J1653" s="364"/>
      <c r="K1653" s="365"/>
      <c r="L1653" s="556"/>
      <c r="M1653" s="470"/>
      <c r="N1653" s="594"/>
      <c r="O1653" s="560"/>
      <c r="P1653" s="470"/>
      <c r="Q1653" s="560"/>
      <c r="R1653" s="470"/>
      <c r="S1653" s="366"/>
      <c r="T1653" s="366">
        <f>IFERROR(VLOOKUP($S1653,TABLAS!$A$10:$B$14,2,FALSE),0)</f>
        <v>0</v>
      </c>
      <c r="U1653" s="560"/>
      <c r="V1653" s="615"/>
      <c r="W1653" s="615"/>
      <c r="X1653" s="608"/>
      <c r="Y1653" s="367"/>
      <c r="Z1653" s="367"/>
      <c r="AA1653" s="367"/>
      <c r="AB1653" s="367"/>
      <c r="AC1653" s="367" t="e">
        <f>VLOOKUP(Y1653,CONTROLES!$A$6:$Y$78,2,FALSE)</f>
        <v>#N/A</v>
      </c>
      <c r="AD1653" s="367"/>
      <c r="AE1653" s="367"/>
      <c r="AF1653" s="367"/>
      <c r="AG1653" s="367"/>
      <c r="AH1653" s="367"/>
      <c r="AI1653" s="367"/>
      <c r="AJ1653" s="367"/>
      <c r="AK1653" s="367"/>
      <c r="AL1653" s="367"/>
      <c r="AM1653" s="367"/>
      <c r="AN1653" s="367"/>
      <c r="AO1653" s="368" t="str">
        <f>IFERROR(VLOOKUP(Y1653,CONTROLES!$A$6:$Y$25,24,FALSE),"")</f>
        <v/>
      </c>
      <c r="AP1653" s="368" t="str">
        <f>IFERROR(VLOOKUP(Z1653,CONTROLES!$A$6:$Y$25,24,FALSE),"")</f>
        <v/>
      </c>
      <c r="AQ1653" s="368" t="str">
        <f>IFERROR(VLOOKUP(AA1653,CONTROLES!$A$6:$Y$25,24,FALSE),"")</f>
        <v/>
      </c>
      <c r="AR1653" s="368" t="str">
        <f>IFERROR(VLOOKUP(AB1653,CONTROLES!$A$6:$Y$25,24,FALSE),"")</f>
        <v/>
      </c>
      <c r="AS1653" s="367" t="str">
        <f>IFERROR(VLOOKUP(Y1653,CONTROLES!$A$6:$Y$25,5,FALSE),"")</f>
        <v/>
      </c>
      <c r="AT1653" s="367" t="str">
        <f>IFERROR(VLOOKUP(Z1653,CONTROLES!$A$6:$Y$25,5,FALSE),"")</f>
        <v/>
      </c>
      <c r="AU1653" s="367" t="str">
        <f>IFERROR(VLOOKUP(AA1653,CONTROLES!$A$6:$Y$25,5,FALSE),"")</f>
        <v/>
      </c>
      <c r="AV1653" s="367" t="str">
        <f>IFERROR(VLOOKUP(AB1653,CONTROLES!$A$6:$Y$25,5,FALSE),"")</f>
        <v/>
      </c>
      <c r="AW1653" s="369">
        <f t="shared" si="446"/>
        <v>0</v>
      </c>
      <c r="AX1653" s="369">
        <f t="shared" si="447"/>
        <v>0</v>
      </c>
      <c r="AY1653" s="610"/>
      <c r="AZ1653" s="611"/>
      <c r="BA1653" s="612"/>
      <c r="BB1653" s="613"/>
      <c r="BC1653" s="611"/>
      <c r="BD1653" s="621"/>
      <c r="BE1653" s="608"/>
      <c r="BF1653" s="625"/>
      <c r="BG1653" s="626"/>
      <c r="BH1653" s="626"/>
      <c r="BI1653" s="624"/>
      <c r="BJ1653" s="470"/>
      <c r="BK1653" s="470"/>
      <c r="BL1653" s="49"/>
    </row>
    <row r="1654" spans="1:64" ht="27" customHeight="1" x14ac:dyDescent="0.25">
      <c r="A1654" s="558">
        <f>A1647+1</f>
        <v>235</v>
      </c>
      <c r="B1654" s="559" t="s">
        <v>1873</v>
      </c>
      <c r="C1654" s="556" t="s">
        <v>1309</v>
      </c>
      <c r="D1654" s="557" t="s">
        <v>1874</v>
      </c>
      <c r="E1654" s="470" t="s">
        <v>1875</v>
      </c>
      <c r="F1654" s="547" t="s">
        <v>132</v>
      </c>
      <c r="G1654" s="547" t="s">
        <v>681</v>
      </c>
      <c r="H1654" s="547" t="s">
        <v>134</v>
      </c>
      <c r="I1654" s="470" t="s">
        <v>1876</v>
      </c>
      <c r="J1654" s="364">
        <v>1</v>
      </c>
      <c r="K1654" s="365" t="s">
        <v>1877</v>
      </c>
      <c r="L1654" s="556" t="s">
        <v>1878</v>
      </c>
      <c r="M1654" s="470" t="s">
        <v>160</v>
      </c>
      <c r="N1654" s="594" t="s">
        <v>226</v>
      </c>
      <c r="O1654" s="560" t="s">
        <v>313</v>
      </c>
      <c r="P1654" s="470" t="s">
        <v>1791</v>
      </c>
      <c r="Q1654" s="560" t="s">
        <v>1792</v>
      </c>
      <c r="R1654" s="470" t="s">
        <v>210</v>
      </c>
      <c r="S1654" s="366" t="s">
        <v>146</v>
      </c>
      <c r="T1654" s="366">
        <f>IFERROR(VLOOKUP($S1654,TABLAS!$A$10:$B$14,2,FALSE),0)</f>
        <v>3</v>
      </c>
      <c r="U1654" s="560" t="s">
        <v>211</v>
      </c>
      <c r="V1654" s="615">
        <f>IFERROR(VLOOKUP(U1654,TABLAS!$A$2:$B$6,2,FALSE),0)</f>
        <v>2</v>
      </c>
      <c r="W1654" s="615" t="str">
        <f t="shared" ref="W1654" si="449">MAX(T1654:T1660)&amp;V1654</f>
        <v>42</v>
      </c>
      <c r="X1654" s="608" t="str">
        <f t="shared" ref="X1654" si="450">IF(OR(W1654="11",W1654="12",W1654="21",W1654="22",W1654="31"),"BAJO",IF(OR(W1654="13",W1654="23",W1654="32",W1654="41"),"LEVE",IF(OR(W1654="14",W1654="15",W1654="24",W1654="33",W1654="43",W1654="42",W1654="52",W1654="51"),"MODERADO",IF(OR(W1654="25",W1654="34",W1654="35",W1654="44",W1654="45",W1654="53",W1654="54",W1654="55"),"IMPORTANTE"))))</f>
        <v>MODERADO</v>
      </c>
      <c r="Y1654" s="367">
        <v>3</v>
      </c>
      <c r="Z1654" s="367">
        <v>129</v>
      </c>
      <c r="AA1654" s="367">
        <v>86</v>
      </c>
      <c r="AB1654" s="367"/>
      <c r="AC1654" s="367" t="str">
        <f>VLOOKUP(Y1654,CONTROLES!$A$6:$Y$78,2,FALSE)</f>
        <v>Ejecución del plan de capacitaciones</v>
      </c>
      <c r="AD1654" s="367"/>
      <c r="AE1654" s="367"/>
      <c r="AF1654" s="367"/>
      <c r="AG1654" s="367"/>
      <c r="AH1654" s="367"/>
      <c r="AI1654" s="367"/>
      <c r="AJ1654" s="367"/>
      <c r="AK1654" s="367"/>
      <c r="AL1654" s="367"/>
      <c r="AM1654" s="367"/>
      <c r="AN1654" s="367"/>
      <c r="AO1654" s="368">
        <f>IFERROR(VLOOKUP(Y1654,CONTROLES!$A$6:$Y$25,24,FALSE),"")</f>
        <v>0.78</v>
      </c>
      <c r="AP1654" s="368" t="str">
        <f>IFERROR(VLOOKUP(Z1654,CONTROLES!$A$6:$Y$25,24,FALSE),"")</f>
        <v/>
      </c>
      <c r="AQ1654" s="368" t="str">
        <f>IFERROR(VLOOKUP(AA1654,CONTROLES!$A$6:$Y$25,24,FALSE),"")</f>
        <v/>
      </c>
      <c r="AR1654" s="368" t="str">
        <f>IFERROR(VLOOKUP(AB1654,CONTROLES!$A$6:$Y$25,24,FALSE),"")</f>
        <v/>
      </c>
      <c r="AS1654" s="367" t="str">
        <f>IFERROR(VLOOKUP(Y1654,CONTROLES!$A$6:$Y$25,5,FALSE),"")</f>
        <v>Probabilidad</v>
      </c>
      <c r="AT1654" s="367" t="str">
        <f>IFERROR(VLOOKUP(Z1654,CONTROLES!$A$6:$Y$25,5,FALSE),"")</f>
        <v/>
      </c>
      <c r="AU1654" s="367" t="str">
        <f>IFERROR(VLOOKUP(AA1654,CONTROLES!$A$6:$Y$25,5,FALSE),"")</f>
        <v/>
      </c>
      <c r="AV1654" s="367" t="str">
        <f>IFERROR(VLOOKUP(AB1654,CONTROLES!$A$6:$Y$25,5,FALSE),"")</f>
        <v/>
      </c>
      <c r="AW1654" s="369">
        <f t="shared" si="446"/>
        <v>0.78</v>
      </c>
      <c r="AX1654" s="369">
        <f t="shared" si="447"/>
        <v>0</v>
      </c>
      <c r="AY1654" s="610"/>
      <c r="AZ1654" s="611"/>
      <c r="BA1654" s="612"/>
      <c r="BB1654" s="613"/>
      <c r="BC1654" s="611"/>
      <c r="BD1654" s="621"/>
      <c r="BE1654" s="608"/>
      <c r="BF1654" s="625"/>
      <c r="BG1654" s="626"/>
      <c r="BH1654" s="626"/>
      <c r="BI1654" s="624"/>
      <c r="BJ1654" s="470"/>
      <c r="BK1654" s="470"/>
      <c r="BL1654" s="49"/>
    </row>
    <row r="1655" spans="1:64" ht="14.25" customHeight="1" x14ac:dyDescent="0.25">
      <c r="A1655" s="558"/>
      <c r="B1655" s="559"/>
      <c r="C1655" s="556"/>
      <c r="D1655" s="557"/>
      <c r="E1655" s="470"/>
      <c r="F1655" s="547"/>
      <c r="G1655" s="547"/>
      <c r="H1655" s="547"/>
      <c r="I1655" s="470"/>
      <c r="J1655" s="364">
        <v>2</v>
      </c>
      <c r="K1655" s="365" t="s">
        <v>1879</v>
      </c>
      <c r="L1655" s="556"/>
      <c r="M1655" s="470"/>
      <c r="N1655" s="594"/>
      <c r="O1655" s="560"/>
      <c r="P1655" s="470"/>
      <c r="Q1655" s="560"/>
      <c r="R1655" s="470"/>
      <c r="S1655" s="366" t="s">
        <v>169</v>
      </c>
      <c r="T1655" s="366">
        <f>IFERROR(VLOOKUP($S1655,TABLAS!$A$10:$B$14,2,FALSE),0)</f>
        <v>4</v>
      </c>
      <c r="U1655" s="560"/>
      <c r="V1655" s="615"/>
      <c r="W1655" s="615"/>
      <c r="X1655" s="608"/>
      <c r="Y1655" s="367">
        <v>81</v>
      </c>
      <c r="Z1655" s="367"/>
      <c r="AA1655" s="367"/>
      <c r="AB1655" s="367"/>
      <c r="AC1655" s="367" t="e">
        <f>VLOOKUP(Y1655,CONTROLES!$A$6:$Y$78,2,FALSE)</f>
        <v>#N/A</v>
      </c>
      <c r="AD1655" s="367"/>
      <c r="AE1655" s="367"/>
      <c r="AF1655" s="367"/>
      <c r="AG1655" s="367"/>
      <c r="AH1655" s="367"/>
      <c r="AI1655" s="367"/>
      <c r="AJ1655" s="367"/>
      <c r="AK1655" s="367"/>
      <c r="AL1655" s="367"/>
      <c r="AM1655" s="367"/>
      <c r="AN1655" s="367"/>
      <c r="AO1655" s="368" t="str">
        <f>IFERROR(VLOOKUP(Y1655,CONTROLES!$A$6:$Y$25,24,FALSE),"")</f>
        <v/>
      </c>
      <c r="AP1655" s="368" t="str">
        <f>IFERROR(VLOOKUP(Z1655,CONTROLES!$A$6:$Y$25,24,FALSE),"")</f>
        <v/>
      </c>
      <c r="AQ1655" s="368" t="str">
        <f>IFERROR(VLOOKUP(AA1655,CONTROLES!$A$6:$Y$25,24,FALSE),"")</f>
        <v/>
      </c>
      <c r="AR1655" s="368" t="str">
        <f>IFERROR(VLOOKUP(AB1655,CONTROLES!$A$6:$Y$25,24,FALSE),"")</f>
        <v/>
      </c>
      <c r="AS1655" s="367" t="str">
        <f>IFERROR(VLOOKUP(Y1655,CONTROLES!$A$6:$Y$25,5,FALSE),"")</f>
        <v/>
      </c>
      <c r="AT1655" s="367" t="str">
        <f>IFERROR(VLOOKUP(Z1655,CONTROLES!$A$6:$Y$25,5,FALSE),"")</f>
        <v/>
      </c>
      <c r="AU1655" s="367" t="str">
        <f>IFERROR(VLOOKUP(AA1655,CONTROLES!$A$6:$Y$25,5,FALSE),"")</f>
        <v/>
      </c>
      <c r="AV1655" s="367" t="str">
        <f>IFERROR(VLOOKUP(AB1655,CONTROLES!$A$6:$Y$25,5,FALSE),"")</f>
        <v/>
      </c>
      <c r="AW1655" s="369">
        <f t="shared" si="446"/>
        <v>0</v>
      </c>
      <c r="AX1655" s="369">
        <f t="shared" si="447"/>
        <v>0</v>
      </c>
      <c r="AY1655" s="610"/>
      <c r="AZ1655" s="611"/>
      <c r="BA1655" s="612"/>
      <c r="BB1655" s="613"/>
      <c r="BC1655" s="611"/>
      <c r="BD1655" s="621"/>
      <c r="BE1655" s="608"/>
      <c r="BF1655" s="625"/>
      <c r="BG1655" s="626"/>
      <c r="BH1655" s="626"/>
      <c r="BI1655" s="624"/>
      <c r="BJ1655" s="470"/>
      <c r="BK1655" s="470"/>
      <c r="BL1655" s="49"/>
    </row>
    <row r="1656" spans="1:64" ht="14.25" customHeight="1" x14ac:dyDescent="0.25">
      <c r="A1656" s="558"/>
      <c r="B1656" s="559"/>
      <c r="C1656" s="556"/>
      <c r="D1656" s="557"/>
      <c r="E1656" s="470"/>
      <c r="F1656" s="547"/>
      <c r="G1656" s="547"/>
      <c r="H1656" s="547"/>
      <c r="I1656" s="470"/>
      <c r="J1656" s="364"/>
      <c r="K1656" s="365"/>
      <c r="L1656" s="556"/>
      <c r="M1656" s="470"/>
      <c r="N1656" s="594"/>
      <c r="O1656" s="560"/>
      <c r="P1656" s="470"/>
      <c r="Q1656" s="560"/>
      <c r="R1656" s="470"/>
      <c r="S1656" s="366"/>
      <c r="T1656" s="366">
        <f>IFERROR(VLOOKUP($S1656,TABLAS!$A$10:$B$14,2,FALSE),0)</f>
        <v>0</v>
      </c>
      <c r="U1656" s="560"/>
      <c r="V1656" s="615"/>
      <c r="W1656" s="615"/>
      <c r="X1656" s="608"/>
      <c r="Y1656" s="367"/>
      <c r="Z1656" s="367"/>
      <c r="AA1656" s="367"/>
      <c r="AB1656" s="367"/>
      <c r="AC1656" s="367" t="e">
        <f>VLOOKUP(Y1656,CONTROLES!$A$6:$Y$78,2,FALSE)</f>
        <v>#N/A</v>
      </c>
      <c r="AD1656" s="367"/>
      <c r="AE1656" s="367"/>
      <c r="AF1656" s="367"/>
      <c r="AG1656" s="367"/>
      <c r="AH1656" s="367"/>
      <c r="AI1656" s="367"/>
      <c r="AJ1656" s="367"/>
      <c r="AK1656" s="367"/>
      <c r="AL1656" s="367"/>
      <c r="AM1656" s="367"/>
      <c r="AN1656" s="367"/>
      <c r="AO1656" s="368" t="str">
        <f>IFERROR(VLOOKUP(Y1656,CONTROLES!$A$6:$Y$25,24,FALSE),"")</f>
        <v/>
      </c>
      <c r="AP1656" s="368" t="str">
        <f>IFERROR(VLOOKUP(Z1656,CONTROLES!$A$6:$Y$25,24,FALSE),"")</f>
        <v/>
      </c>
      <c r="AQ1656" s="368" t="str">
        <f>IFERROR(VLOOKUP(AA1656,CONTROLES!$A$6:$Y$25,24,FALSE),"")</f>
        <v/>
      </c>
      <c r="AR1656" s="368" t="str">
        <f>IFERROR(VLOOKUP(AB1656,CONTROLES!$A$6:$Y$25,24,FALSE),"")</f>
        <v/>
      </c>
      <c r="AS1656" s="367" t="str">
        <f>IFERROR(VLOOKUP(Y1656,CONTROLES!$A$6:$Y$25,5,FALSE),"")</f>
        <v/>
      </c>
      <c r="AT1656" s="367" t="str">
        <f>IFERROR(VLOOKUP(Z1656,CONTROLES!$A$6:$Y$25,5,FALSE),"")</f>
        <v/>
      </c>
      <c r="AU1656" s="367" t="str">
        <f>IFERROR(VLOOKUP(AA1656,CONTROLES!$A$6:$Y$25,5,FALSE),"")</f>
        <v/>
      </c>
      <c r="AV1656" s="367" t="str">
        <f>IFERROR(VLOOKUP(AB1656,CONTROLES!$A$6:$Y$25,5,FALSE),"")</f>
        <v/>
      </c>
      <c r="AW1656" s="369">
        <f t="shared" si="446"/>
        <v>0</v>
      </c>
      <c r="AX1656" s="369">
        <f t="shared" si="447"/>
        <v>0</v>
      </c>
      <c r="AY1656" s="610"/>
      <c r="AZ1656" s="611"/>
      <c r="BA1656" s="612"/>
      <c r="BB1656" s="613"/>
      <c r="BC1656" s="611"/>
      <c r="BD1656" s="621"/>
      <c r="BE1656" s="608"/>
      <c r="BF1656" s="625"/>
      <c r="BG1656" s="626"/>
      <c r="BH1656" s="626"/>
      <c r="BI1656" s="624"/>
      <c r="BJ1656" s="470"/>
      <c r="BK1656" s="470"/>
      <c r="BL1656" s="49"/>
    </row>
    <row r="1657" spans="1:64" ht="14.25" customHeight="1" x14ac:dyDescent="0.25">
      <c r="A1657" s="558"/>
      <c r="B1657" s="559"/>
      <c r="C1657" s="556"/>
      <c r="D1657" s="557"/>
      <c r="E1657" s="470"/>
      <c r="F1657" s="547"/>
      <c r="G1657" s="547"/>
      <c r="H1657" s="547"/>
      <c r="I1657" s="470"/>
      <c r="J1657" s="364"/>
      <c r="K1657" s="365"/>
      <c r="L1657" s="556"/>
      <c r="M1657" s="470"/>
      <c r="N1657" s="594"/>
      <c r="O1657" s="560"/>
      <c r="P1657" s="470"/>
      <c r="Q1657" s="560"/>
      <c r="R1657" s="470"/>
      <c r="S1657" s="366"/>
      <c r="T1657" s="366">
        <f>IFERROR(VLOOKUP($S1657,TABLAS!$A$10:$B$14,2,FALSE),0)</f>
        <v>0</v>
      </c>
      <c r="U1657" s="560"/>
      <c r="V1657" s="615"/>
      <c r="W1657" s="615"/>
      <c r="X1657" s="608"/>
      <c r="Y1657" s="367"/>
      <c r="Z1657" s="367"/>
      <c r="AA1657" s="367"/>
      <c r="AB1657" s="367"/>
      <c r="AC1657" s="367" t="e">
        <f>VLOOKUP(Y1657,CONTROLES!$A$6:$Y$78,2,FALSE)</f>
        <v>#N/A</v>
      </c>
      <c r="AD1657" s="367"/>
      <c r="AE1657" s="367"/>
      <c r="AF1657" s="367"/>
      <c r="AG1657" s="367"/>
      <c r="AH1657" s="367"/>
      <c r="AI1657" s="367"/>
      <c r="AJ1657" s="367"/>
      <c r="AK1657" s="367"/>
      <c r="AL1657" s="367"/>
      <c r="AM1657" s="367"/>
      <c r="AN1657" s="367"/>
      <c r="AO1657" s="368" t="str">
        <f>IFERROR(VLOOKUP(Y1657,CONTROLES!$A$6:$Y$25,24,FALSE),"")</f>
        <v/>
      </c>
      <c r="AP1657" s="368" t="str">
        <f>IFERROR(VLOOKUP(Z1657,CONTROLES!$A$6:$Y$25,24,FALSE),"")</f>
        <v/>
      </c>
      <c r="AQ1657" s="368" t="str">
        <f>IFERROR(VLOOKUP(AA1657,CONTROLES!$A$6:$Y$25,24,FALSE),"")</f>
        <v/>
      </c>
      <c r="AR1657" s="368" t="str">
        <f>IFERROR(VLOOKUP(AB1657,CONTROLES!$A$6:$Y$25,24,FALSE),"")</f>
        <v/>
      </c>
      <c r="AS1657" s="367" t="str">
        <f>IFERROR(VLOOKUP(Y1657,CONTROLES!$A$6:$Y$25,5,FALSE),"")</f>
        <v/>
      </c>
      <c r="AT1657" s="367" t="str">
        <f>IFERROR(VLOOKUP(Z1657,CONTROLES!$A$6:$Y$25,5,FALSE),"")</f>
        <v/>
      </c>
      <c r="AU1657" s="367" t="str">
        <f>IFERROR(VLOOKUP(AA1657,CONTROLES!$A$6:$Y$25,5,FALSE),"")</f>
        <v/>
      </c>
      <c r="AV1657" s="367" t="str">
        <f>IFERROR(VLOOKUP(AB1657,CONTROLES!$A$6:$Y$25,5,FALSE),"")</f>
        <v/>
      </c>
      <c r="AW1657" s="369">
        <f t="shared" si="446"/>
        <v>0</v>
      </c>
      <c r="AX1657" s="369">
        <f t="shared" si="447"/>
        <v>0</v>
      </c>
      <c r="AY1657" s="610"/>
      <c r="AZ1657" s="611"/>
      <c r="BA1657" s="612"/>
      <c r="BB1657" s="613"/>
      <c r="BC1657" s="611"/>
      <c r="BD1657" s="621"/>
      <c r="BE1657" s="608"/>
      <c r="BF1657" s="625"/>
      <c r="BG1657" s="626"/>
      <c r="BH1657" s="626"/>
      <c r="BI1657" s="624"/>
      <c r="BJ1657" s="470"/>
      <c r="BK1657" s="470"/>
      <c r="BL1657" s="49"/>
    </row>
    <row r="1658" spans="1:64" ht="14.25" customHeight="1" x14ac:dyDescent="0.25">
      <c r="A1658" s="558"/>
      <c r="B1658" s="559"/>
      <c r="C1658" s="556"/>
      <c r="D1658" s="557"/>
      <c r="E1658" s="470"/>
      <c r="F1658" s="547"/>
      <c r="G1658" s="547"/>
      <c r="H1658" s="547"/>
      <c r="I1658" s="470"/>
      <c r="J1658" s="364"/>
      <c r="K1658" s="365"/>
      <c r="L1658" s="556"/>
      <c r="M1658" s="470"/>
      <c r="N1658" s="594"/>
      <c r="O1658" s="560"/>
      <c r="P1658" s="470"/>
      <c r="Q1658" s="560"/>
      <c r="R1658" s="470"/>
      <c r="S1658" s="366"/>
      <c r="T1658" s="366">
        <f>IFERROR(VLOOKUP($S1658,TABLAS!$A$10:$B$14,2,FALSE),0)</f>
        <v>0</v>
      </c>
      <c r="U1658" s="560"/>
      <c r="V1658" s="615"/>
      <c r="W1658" s="615"/>
      <c r="X1658" s="608"/>
      <c r="Y1658" s="367"/>
      <c r="Z1658" s="367"/>
      <c r="AA1658" s="367"/>
      <c r="AB1658" s="367"/>
      <c r="AC1658" s="367" t="e">
        <f>VLOOKUP(Y1658,CONTROLES!$A$6:$Y$78,2,FALSE)</f>
        <v>#N/A</v>
      </c>
      <c r="AD1658" s="367"/>
      <c r="AE1658" s="367"/>
      <c r="AF1658" s="367"/>
      <c r="AG1658" s="367"/>
      <c r="AH1658" s="367"/>
      <c r="AI1658" s="367"/>
      <c r="AJ1658" s="367"/>
      <c r="AK1658" s="367"/>
      <c r="AL1658" s="367"/>
      <c r="AM1658" s="367"/>
      <c r="AN1658" s="367"/>
      <c r="AO1658" s="368" t="str">
        <f>IFERROR(VLOOKUP(Y1658,CONTROLES!$A$6:$Y$25,24,FALSE),"")</f>
        <v/>
      </c>
      <c r="AP1658" s="368" t="str">
        <f>IFERROR(VLOOKUP(Z1658,CONTROLES!$A$6:$Y$25,24,FALSE),"")</f>
        <v/>
      </c>
      <c r="AQ1658" s="368" t="str">
        <f>IFERROR(VLOOKUP(AA1658,CONTROLES!$A$6:$Y$25,24,FALSE),"")</f>
        <v/>
      </c>
      <c r="AR1658" s="368" t="str">
        <f>IFERROR(VLOOKUP(AB1658,CONTROLES!$A$6:$Y$25,24,FALSE),"")</f>
        <v/>
      </c>
      <c r="AS1658" s="367" t="str">
        <f>IFERROR(VLOOKUP(Y1658,CONTROLES!$A$6:$Y$25,5,FALSE),"")</f>
        <v/>
      </c>
      <c r="AT1658" s="367" t="str">
        <f>IFERROR(VLOOKUP(Z1658,CONTROLES!$A$6:$Y$25,5,FALSE),"")</f>
        <v/>
      </c>
      <c r="AU1658" s="367" t="str">
        <f>IFERROR(VLOOKUP(AA1658,CONTROLES!$A$6:$Y$25,5,FALSE),"")</f>
        <v/>
      </c>
      <c r="AV1658" s="367" t="str">
        <f>IFERROR(VLOOKUP(AB1658,CONTROLES!$A$6:$Y$25,5,FALSE),"")</f>
        <v/>
      </c>
      <c r="AW1658" s="369">
        <f t="shared" si="446"/>
        <v>0</v>
      </c>
      <c r="AX1658" s="369">
        <f t="shared" si="447"/>
        <v>0</v>
      </c>
      <c r="AY1658" s="610"/>
      <c r="AZ1658" s="611"/>
      <c r="BA1658" s="612"/>
      <c r="BB1658" s="613"/>
      <c r="BC1658" s="611"/>
      <c r="BD1658" s="621"/>
      <c r="BE1658" s="608"/>
      <c r="BF1658" s="625"/>
      <c r="BG1658" s="626"/>
      <c r="BH1658" s="626"/>
      <c r="BI1658" s="624"/>
      <c r="BJ1658" s="470"/>
      <c r="BK1658" s="470"/>
      <c r="BL1658" s="49"/>
    </row>
    <row r="1659" spans="1:64" ht="14.25" customHeight="1" x14ac:dyDescent="0.25">
      <c r="A1659" s="558"/>
      <c r="B1659" s="559"/>
      <c r="C1659" s="556"/>
      <c r="D1659" s="557"/>
      <c r="E1659" s="470"/>
      <c r="F1659" s="547"/>
      <c r="G1659" s="547"/>
      <c r="H1659" s="547"/>
      <c r="I1659" s="470"/>
      <c r="J1659" s="364"/>
      <c r="K1659" s="365"/>
      <c r="L1659" s="556"/>
      <c r="M1659" s="470"/>
      <c r="N1659" s="594"/>
      <c r="O1659" s="560"/>
      <c r="P1659" s="470"/>
      <c r="Q1659" s="560"/>
      <c r="R1659" s="470"/>
      <c r="S1659" s="366"/>
      <c r="T1659" s="366">
        <f>IFERROR(VLOOKUP($S1659,TABLAS!$A$10:$B$14,2,FALSE),0)</f>
        <v>0</v>
      </c>
      <c r="U1659" s="560"/>
      <c r="V1659" s="615"/>
      <c r="W1659" s="615"/>
      <c r="X1659" s="608"/>
      <c r="Y1659" s="367"/>
      <c r="Z1659" s="367"/>
      <c r="AA1659" s="367"/>
      <c r="AB1659" s="367"/>
      <c r="AC1659" s="367" t="e">
        <f>VLOOKUP(Y1659,CONTROLES!$A$6:$Y$78,2,FALSE)</f>
        <v>#N/A</v>
      </c>
      <c r="AD1659" s="367"/>
      <c r="AE1659" s="367"/>
      <c r="AF1659" s="367"/>
      <c r="AG1659" s="367"/>
      <c r="AH1659" s="367"/>
      <c r="AI1659" s="367"/>
      <c r="AJ1659" s="367"/>
      <c r="AK1659" s="367"/>
      <c r="AL1659" s="367"/>
      <c r="AM1659" s="367"/>
      <c r="AN1659" s="367"/>
      <c r="AO1659" s="368" t="str">
        <f>IFERROR(VLOOKUP(Y1659,CONTROLES!$A$6:$Y$25,24,FALSE),"")</f>
        <v/>
      </c>
      <c r="AP1659" s="368" t="str">
        <f>IFERROR(VLOOKUP(Z1659,CONTROLES!$A$6:$Y$25,24,FALSE),"")</f>
        <v/>
      </c>
      <c r="AQ1659" s="368" t="str">
        <f>IFERROR(VLOOKUP(AA1659,CONTROLES!$A$6:$Y$25,24,FALSE),"")</f>
        <v/>
      </c>
      <c r="AR1659" s="368" t="str">
        <f>IFERROR(VLOOKUP(AB1659,CONTROLES!$A$6:$Y$25,24,FALSE),"")</f>
        <v/>
      </c>
      <c r="AS1659" s="367" t="str">
        <f>IFERROR(VLOOKUP(Y1659,CONTROLES!$A$6:$Y$25,5,FALSE),"")</f>
        <v/>
      </c>
      <c r="AT1659" s="367" t="str">
        <f>IFERROR(VLOOKUP(Z1659,CONTROLES!$A$6:$Y$25,5,FALSE),"")</f>
        <v/>
      </c>
      <c r="AU1659" s="367" t="str">
        <f>IFERROR(VLOOKUP(AA1659,CONTROLES!$A$6:$Y$25,5,FALSE),"")</f>
        <v/>
      </c>
      <c r="AV1659" s="367" t="str">
        <f>IFERROR(VLOOKUP(AB1659,CONTROLES!$A$6:$Y$25,5,FALSE),"")</f>
        <v/>
      </c>
      <c r="AW1659" s="369">
        <f t="shared" si="446"/>
        <v>0</v>
      </c>
      <c r="AX1659" s="369">
        <f t="shared" si="447"/>
        <v>0</v>
      </c>
      <c r="AY1659" s="610"/>
      <c r="AZ1659" s="611"/>
      <c r="BA1659" s="612"/>
      <c r="BB1659" s="613"/>
      <c r="BC1659" s="611"/>
      <c r="BD1659" s="621"/>
      <c r="BE1659" s="608"/>
      <c r="BF1659" s="625"/>
      <c r="BG1659" s="626"/>
      <c r="BH1659" s="626"/>
      <c r="BI1659" s="624"/>
      <c r="BJ1659" s="470"/>
      <c r="BK1659" s="470"/>
      <c r="BL1659" s="49"/>
    </row>
    <row r="1660" spans="1:64" ht="14.25" customHeight="1" x14ac:dyDescent="0.25">
      <c r="A1660" s="558"/>
      <c r="B1660" s="559"/>
      <c r="C1660" s="556"/>
      <c r="D1660" s="557"/>
      <c r="E1660" s="470"/>
      <c r="F1660" s="547"/>
      <c r="G1660" s="547"/>
      <c r="H1660" s="547"/>
      <c r="I1660" s="470"/>
      <c r="J1660" s="364"/>
      <c r="K1660" s="365"/>
      <c r="L1660" s="556"/>
      <c r="M1660" s="470"/>
      <c r="N1660" s="594"/>
      <c r="O1660" s="560"/>
      <c r="P1660" s="470"/>
      <c r="Q1660" s="560"/>
      <c r="R1660" s="470"/>
      <c r="S1660" s="366"/>
      <c r="T1660" s="366">
        <f>IFERROR(VLOOKUP($S1660,TABLAS!$A$10:$B$14,2,FALSE),0)</f>
        <v>0</v>
      </c>
      <c r="U1660" s="560"/>
      <c r="V1660" s="615"/>
      <c r="W1660" s="615"/>
      <c r="X1660" s="608"/>
      <c r="Y1660" s="367"/>
      <c r="Z1660" s="367"/>
      <c r="AA1660" s="367"/>
      <c r="AB1660" s="367"/>
      <c r="AC1660" s="367" t="e">
        <f>VLOOKUP(Y1660,CONTROLES!$A$6:$Y$78,2,FALSE)</f>
        <v>#N/A</v>
      </c>
      <c r="AD1660" s="367"/>
      <c r="AE1660" s="367"/>
      <c r="AF1660" s="367"/>
      <c r="AG1660" s="367"/>
      <c r="AH1660" s="367"/>
      <c r="AI1660" s="367"/>
      <c r="AJ1660" s="367"/>
      <c r="AK1660" s="367"/>
      <c r="AL1660" s="367"/>
      <c r="AM1660" s="367"/>
      <c r="AN1660" s="367"/>
      <c r="AO1660" s="368" t="str">
        <f>IFERROR(VLOOKUP(Y1660,CONTROLES!$A$6:$Y$25,24,FALSE),"")</f>
        <v/>
      </c>
      <c r="AP1660" s="368" t="str">
        <f>IFERROR(VLOOKUP(Z1660,CONTROLES!$A$6:$Y$25,24,FALSE),"")</f>
        <v/>
      </c>
      <c r="AQ1660" s="368" t="str">
        <f>IFERROR(VLOOKUP(AA1660,CONTROLES!$A$6:$Y$25,24,FALSE),"")</f>
        <v/>
      </c>
      <c r="AR1660" s="368" t="str">
        <f>IFERROR(VLOOKUP(AB1660,CONTROLES!$A$6:$Y$25,24,FALSE),"")</f>
        <v/>
      </c>
      <c r="AS1660" s="367" t="str">
        <f>IFERROR(VLOOKUP(Y1660,CONTROLES!$A$6:$Y$25,5,FALSE),"")</f>
        <v/>
      </c>
      <c r="AT1660" s="367" t="str">
        <f>IFERROR(VLOOKUP(Z1660,CONTROLES!$A$6:$Y$25,5,FALSE),"")</f>
        <v/>
      </c>
      <c r="AU1660" s="367" t="str">
        <f>IFERROR(VLOOKUP(AA1660,CONTROLES!$A$6:$Y$25,5,FALSE),"")</f>
        <v/>
      </c>
      <c r="AV1660" s="367" t="str">
        <f>IFERROR(VLOOKUP(AB1660,CONTROLES!$A$6:$Y$25,5,FALSE),"")</f>
        <v/>
      </c>
      <c r="AW1660" s="369">
        <f t="shared" si="446"/>
        <v>0</v>
      </c>
      <c r="AX1660" s="369">
        <f t="shared" si="447"/>
        <v>0</v>
      </c>
      <c r="AY1660" s="610"/>
      <c r="AZ1660" s="611"/>
      <c r="BA1660" s="612"/>
      <c r="BB1660" s="613"/>
      <c r="BC1660" s="611"/>
      <c r="BD1660" s="621"/>
      <c r="BE1660" s="608"/>
      <c r="BF1660" s="625"/>
      <c r="BG1660" s="626"/>
      <c r="BH1660" s="626"/>
      <c r="BI1660" s="624"/>
      <c r="BJ1660" s="470"/>
      <c r="BK1660" s="470"/>
      <c r="BL1660" s="49"/>
    </row>
    <row r="1661" spans="1:64" ht="14.25" customHeight="1" x14ac:dyDescent="0.25">
      <c r="A1661" s="581">
        <f>A1654+1</f>
        <v>236</v>
      </c>
      <c r="B1661" s="599" t="s">
        <v>1880</v>
      </c>
      <c r="C1661" s="600" t="s">
        <v>1309</v>
      </c>
      <c r="D1661" s="603" t="s">
        <v>1881</v>
      </c>
      <c r="E1661" s="549" t="s">
        <v>1882</v>
      </c>
      <c r="F1661" s="587" t="s">
        <v>132</v>
      </c>
      <c r="G1661" s="561" t="s">
        <v>133</v>
      </c>
      <c r="H1661" s="561" t="s">
        <v>134</v>
      </c>
      <c r="I1661" s="482" t="s">
        <v>1883</v>
      </c>
      <c r="J1661" s="413">
        <v>1</v>
      </c>
      <c r="K1661" s="414" t="s">
        <v>1884</v>
      </c>
      <c r="L1661" s="480" t="s">
        <v>1885</v>
      </c>
      <c r="M1661" s="482" t="s">
        <v>160</v>
      </c>
      <c r="N1661" s="485" t="s">
        <v>226</v>
      </c>
      <c r="O1661" s="488" t="s">
        <v>715</v>
      </c>
      <c r="P1661" s="482" t="s">
        <v>1791</v>
      </c>
      <c r="Q1661" s="488" t="s">
        <v>1792</v>
      </c>
      <c r="R1661" s="482" t="s">
        <v>210</v>
      </c>
      <c r="S1661" s="410" t="s">
        <v>146</v>
      </c>
      <c r="T1661" s="410">
        <f>IFERROR(VLOOKUP($S1661,TABLAS!$A$10:$B$14,2,FALSE),0)</f>
        <v>3</v>
      </c>
      <c r="U1661" s="488" t="s">
        <v>391</v>
      </c>
      <c r="V1661" s="664">
        <f>IFERROR(VLOOKUP(U1661,TABLAS!$A$2:$B$6,2,FALSE),0)</f>
        <v>5</v>
      </c>
      <c r="W1661" s="664" t="str">
        <f t="shared" ref="W1661" si="451">MAX(T1661:T1667)&amp;V1661</f>
        <v>35</v>
      </c>
      <c r="X1661" s="640" t="str">
        <f t="shared" ref="X1661" si="452">IF(OR(W1661="11",W1661="12",W1661="21",W1661="22",W1661="31"),"BAJO",IF(OR(W1661="13",W1661="23",W1661="32",W1661="41"),"LEVE",IF(OR(W1661="14",W1661="15",W1661="24",W1661="33",W1661="43",W1661="42",W1661="52",W1661="51"),"MODERADO",IF(OR(W1661="25",W1661="34",W1661="35",W1661="44",W1661="45",W1661="53",W1661="54",W1661="55"),"IMPORTANTE"))))</f>
        <v>IMPORTANTE</v>
      </c>
      <c r="Y1661" s="412">
        <v>248</v>
      </c>
      <c r="Z1661" s="412">
        <v>249</v>
      </c>
      <c r="AA1661" s="412">
        <v>90</v>
      </c>
      <c r="AB1661" s="412"/>
      <c r="AC1661" s="367" t="e">
        <f>VLOOKUP(Y1661,CONTROLES!$A$6:$Y$78,2,FALSE)</f>
        <v>#N/A</v>
      </c>
      <c r="AD1661" s="412"/>
      <c r="AE1661" s="412"/>
      <c r="AF1661" s="412"/>
      <c r="AG1661" s="412"/>
      <c r="AH1661" s="412"/>
      <c r="AI1661" s="412"/>
      <c r="AJ1661" s="412"/>
      <c r="AK1661" s="412"/>
      <c r="AL1661" s="412"/>
      <c r="AM1661" s="412"/>
      <c r="AN1661" s="412"/>
      <c r="AO1661" s="411" t="str">
        <f>IFERROR(VLOOKUP(Y1661,CONTROLES!$A$6:$Y$25,24,FALSE),"")</f>
        <v/>
      </c>
      <c r="AP1661" s="411" t="str">
        <f>IFERROR(VLOOKUP(Z1661,CONTROLES!$A$6:$Y$25,24,FALSE),"")</f>
        <v/>
      </c>
      <c r="AQ1661" s="411" t="str">
        <f>IFERROR(VLOOKUP(AA1661,CONTROLES!$A$6:$Y$25,24,FALSE),"")</f>
        <v/>
      </c>
      <c r="AR1661" s="411" t="str">
        <f>IFERROR(VLOOKUP(AB1661,CONTROLES!$A$6:$Y$25,24,FALSE),"")</f>
        <v/>
      </c>
      <c r="AS1661" s="412" t="str">
        <f>IFERROR(VLOOKUP(Y1661,CONTROLES!$A$6:$Y$25,5,FALSE),"")</f>
        <v/>
      </c>
      <c r="AT1661" s="412" t="str">
        <f>IFERROR(VLOOKUP(Z1661,CONTROLES!$A$6:$Y$25,5,FALSE),"")</f>
        <v/>
      </c>
      <c r="AU1661" s="412" t="str">
        <f>IFERROR(VLOOKUP(AA1661,CONTROLES!$A$6:$Y$25,5,FALSE),"")</f>
        <v/>
      </c>
      <c r="AV1661" s="412" t="str">
        <f>IFERROR(VLOOKUP(AB1661,CONTROLES!$A$6:$Y$25,5,FALSE),"")</f>
        <v/>
      </c>
      <c r="AW1661" s="415">
        <f t="shared" si="446"/>
        <v>0</v>
      </c>
      <c r="AX1661" s="415">
        <f t="shared" si="447"/>
        <v>0</v>
      </c>
      <c r="AY1661" s="551"/>
      <c r="AZ1661" s="790"/>
      <c r="BA1661" s="552"/>
      <c r="BB1661" s="799"/>
      <c r="BC1661" s="790"/>
      <c r="BD1661" s="800"/>
      <c r="BE1661" s="641"/>
      <c r="BF1661" s="630"/>
      <c r="BG1661" s="554"/>
      <c r="BH1661" s="554"/>
      <c r="BI1661" s="791"/>
      <c r="BJ1661" s="482"/>
      <c r="BK1661" s="482"/>
    </row>
    <row r="1662" spans="1:64" ht="14.25" customHeight="1" x14ac:dyDescent="0.25">
      <c r="A1662" s="564"/>
      <c r="B1662" s="566"/>
      <c r="C1662" s="600"/>
      <c r="D1662" s="557"/>
      <c r="E1662" s="470"/>
      <c r="F1662" s="587"/>
      <c r="G1662" s="467"/>
      <c r="H1662" s="467"/>
      <c r="I1662" s="481"/>
      <c r="J1662" s="413">
        <v>2</v>
      </c>
      <c r="K1662" s="414" t="s">
        <v>1886</v>
      </c>
      <c r="L1662" s="479"/>
      <c r="M1662" s="481"/>
      <c r="N1662" s="484"/>
      <c r="O1662" s="487"/>
      <c r="P1662" s="481"/>
      <c r="Q1662" s="487"/>
      <c r="R1662" s="481"/>
      <c r="S1662" s="410" t="s">
        <v>146</v>
      </c>
      <c r="T1662" s="348">
        <f>IFERROR(VLOOKUP($S1662,TABLAS!$A$10:$B$14,2,FALSE),0)</f>
        <v>3</v>
      </c>
      <c r="U1662" s="488"/>
      <c r="V1662" s="664"/>
      <c r="W1662" s="664"/>
      <c r="X1662" s="640"/>
      <c r="Y1662" s="412">
        <v>248</v>
      </c>
      <c r="Z1662" s="412">
        <v>249</v>
      </c>
      <c r="AA1662" s="412">
        <v>90</v>
      </c>
      <c r="AB1662" s="412"/>
      <c r="AC1662" s="367" t="e">
        <f>VLOOKUP(Y1662,CONTROLES!$A$6:$Y$78,2,FALSE)</f>
        <v>#N/A</v>
      </c>
      <c r="AD1662" s="412"/>
      <c r="AE1662" s="412"/>
      <c r="AF1662" s="412"/>
      <c r="AG1662" s="412"/>
      <c r="AH1662" s="412"/>
      <c r="AI1662" s="412"/>
      <c r="AJ1662" s="412"/>
      <c r="AK1662" s="412"/>
      <c r="AL1662" s="412"/>
      <c r="AM1662" s="412"/>
      <c r="AN1662" s="412"/>
      <c r="AO1662" s="350" t="str">
        <f>IFERROR(VLOOKUP(Y1662,CONTROLES!$A$6:$Y$25,24,FALSE),"")</f>
        <v/>
      </c>
      <c r="AP1662" s="350" t="str">
        <f>IFERROR(VLOOKUP(Z1662,CONTROLES!$A$6:$Y$25,24,FALSE),"")</f>
        <v/>
      </c>
      <c r="AQ1662" s="350" t="str">
        <f>IFERROR(VLOOKUP(AA1662,CONTROLES!$A$6:$Y$25,24,FALSE),"")</f>
        <v/>
      </c>
      <c r="AR1662" s="350" t="str">
        <f>IFERROR(VLOOKUP(AB1662,CONTROLES!$A$6:$Y$25,24,FALSE),"")</f>
        <v/>
      </c>
      <c r="AS1662" s="349" t="str">
        <f>IFERROR(VLOOKUP(Y1662,CONTROLES!$A$6:$Y$25,5,FALSE),"")</f>
        <v/>
      </c>
      <c r="AT1662" s="349" t="str">
        <f>IFERROR(VLOOKUP(Z1662,CONTROLES!$A$6:$Y$25,5,FALSE),"")</f>
        <v/>
      </c>
      <c r="AU1662" s="349" t="str">
        <f>IFERROR(VLOOKUP(AA1662,CONTROLES!$A$6:$Y$25,5,FALSE),"")</f>
        <v/>
      </c>
      <c r="AV1662" s="349" t="str">
        <f>IFERROR(VLOOKUP(AB1662,CONTROLES!$A$6:$Y$25,5,FALSE),"")</f>
        <v/>
      </c>
      <c r="AW1662" s="415">
        <f t="shared" si="446"/>
        <v>0</v>
      </c>
      <c r="AX1662" s="415">
        <f t="shared" si="447"/>
        <v>0</v>
      </c>
      <c r="AY1662" s="529"/>
      <c r="AZ1662" s="790"/>
      <c r="BA1662" s="457"/>
      <c r="BB1662" s="799"/>
      <c r="BC1662" s="790"/>
      <c r="BD1662" s="800"/>
      <c r="BE1662" s="641"/>
      <c r="BF1662" s="619"/>
      <c r="BG1662" s="554"/>
      <c r="BH1662" s="492"/>
      <c r="BI1662" s="791"/>
      <c r="BJ1662" s="482"/>
      <c r="BK1662" s="482"/>
    </row>
    <row r="1663" spans="1:64" ht="14.25" customHeight="1" x14ac:dyDescent="0.25">
      <c r="A1663" s="564"/>
      <c r="B1663" s="566"/>
      <c r="C1663" s="601"/>
      <c r="D1663" s="557"/>
      <c r="E1663" s="470"/>
      <c r="F1663" s="464"/>
      <c r="G1663" s="467"/>
      <c r="H1663" s="467"/>
      <c r="I1663" s="481"/>
      <c r="J1663" s="346"/>
      <c r="K1663" s="347"/>
      <c r="L1663" s="479"/>
      <c r="M1663" s="481"/>
      <c r="N1663" s="484"/>
      <c r="O1663" s="487"/>
      <c r="P1663" s="481"/>
      <c r="Q1663" s="487"/>
      <c r="R1663" s="481"/>
      <c r="S1663" s="348"/>
      <c r="T1663" s="348">
        <f>IFERROR(VLOOKUP($S1663,TABLAS!$A$10:$B$14,2,FALSE),0)</f>
        <v>0</v>
      </c>
      <c r="U1663" s="477"/>
      <c r="V1663" s="664"/>
      <c r="W1663" s="664"/>
      <c r="X1663" s="640"/>
      <c r="Y1663" s="349"/>
      <c r="Z1663" s="349"/>
      <c r="AA1663" s="349"/>
      <c r="AB1663" s="349"/>
      <c r="AC1663" s="367" t="e">
        <f>VLOOKUP(Y1663,CONTROLES!$A$6:$Y$78,2,FALSE)</f>
        <v>#N/A</v>
      </c>
      <c r="AD1663" s="349"/>
      <c r="AE1663" s="349"/>
      <c r="AF1663" s="349"/>
      <c r="AG1663" s="349"/>
      <c r="AH1663" s="349"/>
      <c r="AI1663" s="349"/>
      <c r="AJ1663" s="349"/>
      <c r="AK1663" s="349"/>
      <c r="AL1663" s="349"/>
      <c r="AM1663" s="349"/>
      <c r="AN1663" s="349"/>
      <c r="AO1663" s="350" t="str">
        <f>IFERROR(VLOOKUP(Y1663,CONTROLES!$A$6:$Y$25,24,FALSE),"")</f>
        <v/>
      </c>
      <c r="AP1663" s="350" t="str">
        <f>IFERROR(VLOOKUP(Z1663,CONTROLES!$A$6:$Y$25,24,FALSE),"")</f>
        <v/>
      </c>
      <c r="AQ1663" s="350" t="str">
        <f>IFERROR(VLOOKUP(AA1663,CONTROLES!$A$6:$Y$25,24,FALSE),"")</f>
        <v/>
      </c>
      <c r="AR1663" s="350" t="str">
        <f>IFERROR(VLOOKUP(AB1663,CONTROLES!$A$6:$Y$25,24,FALSE),"")</f>
        <v/>
      </c>
      <c r="AS1663" s="349" t="str">
        <f>IFERROR(VLOOKUP(Y1663,CONTROLES!$A$6:$Y$25,5,FALSE),"")</f>
        <v/>
      </c>
      <c r="AT1663" s="349" t="str">
        <f>IFERROR(VLOOKUP(Z1663,CONTROLES!$A$6:$Y$25,5,FALSE),"")</f>
        <v/>
      </c>
      <c r="AU1663" s="349" t="str">
        <f>IFERROR(VLOOKUP(AA1663,CONTROLES!$A$6:$Y$25,5,FALSE),"")</f>
        <v/>
      </c>
      <c r="AV1663" s="349" t="str">
        <f>IFERROR(VLOOKUP(AB1663,CONTROLES!$A$6:$Y$25,5,FALSE),"")</f>
        <v/>
      </c>
      <c r="AW1663" s="351">
        <f t="shared" si="446"/>
        <v>0</v>
      </c>
      <c r="AX1663" s="351">
        <f t="shared" si="447"/>
        <v>0</v>
      </c>
      <c r="AY1663" s="529"/>
      <c r="AZ1663" s="460"/>
      <c r="BA1663" s="457"/>
      <c r="BB1663" s="458"/>
      <c r="BC1663" s="460"/>
      <c r="BD1663" s="462"/>
      <c r="BE1663" s="526"/>
      <c r="BF1663" s="619"/>
      <c r="BG1663" s="620"/>
      <c r="BH1663" s="492"/>
      <c r="BI1663" s="530"/>
      <c r="BJ1663" s="475"/>
      <c r="BK1663" s="475"/>
    </row>
    <row r="1664" spans="1:64" ht="14.25" customHeight="1" x14ac:dyDescent="0.25">
      <c r="A1664" s="564"/>
      <c r="B1664" s="566"/>
      <c r="C1664" s="601"/>
      <c r="D1664" s="557"/>
      <c r="E1664" s="470"/>
      <c r="F1664" s="464"/>
      <c r="G1664" s="467"/>
      <c r="H1664" s="467"/>
      <c r="I1664" s="481"/>
      <c r="J1664" s="346"/>
      <c r="K1664" s="347"/>
      <c r="L1664" s="479"/>
      <c r="M1664" s="481"/>
      <c r="N1664" s="484"/>
      <c r="O1664" s="487"/>
      <c r="P1664" s="481"/>
      <c r="Q1664" s="487"/>
      <c r="R1664" s="481"/>
      <c r="S1664" s="348"/>
      <c r="T1664" s="348">
        <f>IFERROR(VLOOKUP($S1664,TABLAS!$A$10:$B$14,2,FALSE),0)</f>
        <v>0</v>
      </c>
      <c r="U1664" s="477"/>
      <c r="V1664" s="664"/>
      <c r="W1664" s="664"/>
      <c r="X1664" s="640"/>
      <c r="Y1664" s="349"/>
      <c r="Z1664" s="349"/>
      <c r="AA1664" s="349"/>
      <c r="AB1664" s="349"/>
      <c r="AC1664" s="367" t="e">
        <f>VLOOKUP(Y1664,CONTROLES!$A$6:$Y$78,2,FALSE)</f>
        <v>#N/A</v>
      </c>
      <c r="AD1664" s="349"/>
      <c r="AE1664" s="349"/>
      <c r="AF1664" s="349"/>
      <c r="AG1664" s="349"/>
      <c r="AH1664" s="349"/>
      <c r="AI1664" s="349"/>
      <c r="AJ1664" s="349"/>
      <c r="AK1664" s="349"/>
      <c r="AL1664" s="349"/>
      <c r="AM1664" s="349"/>
      <c r="AN1664" s="349"/>
      <c r="AO1664" s="350" t="str">
        <f>IFERROR(VLOOKUP(Y1664,CONTROLES!$A$6:$Y$25,24,FALSE),"")</f>
        <v/>
      </c>
      <c r="AP1664" s="350" t="str">
        <f>IFERROR(VLOOKUP(Z1664,CONTROLES!$A$6:$Y$25,24,FALSE),"")</f>
        <v/>
      </c>
      <c r="AQ1664" s="350" t="str">
        <f>IFERROR(VLOOKUP(AA1664,CONTROLES!$A$6:$Y$25,24,FALSE),"")</f>
        <v/>
      </c>
      <c r="AR1664" s="350" t="str">
        <f>IFERROR(VLOOKUP(AB1664,CONTROLES!$A$6:$Y$25,24,FALSE),"")</f>
        <v/>
      </c>
      <c r="AS1664" s="349" t="str">
        <f>IFERROR(VLOOKUP(Y1664,CONTROLES!$A$6:$Y$25,5,FALSE),"")</f>
        <v/>
      </c>
      <c r="AT1664" s="349" t="str">
        <f>IFERROR(VLOOKUP(Z1664,CONTROLES!$A$6:$Y$25,5,FALSE),"")</f>
        <v/>
      </c>
      <c r="AU1664" s="349" t="str">
        <f>IFERROR(VLOOKUP(AA1664,CONTROLES!$A$6:$Y$25,5,FALSE),"")</f>
        <v/>
      </c>
      <c r="AV1664" s="349" t="str">
        <f>IFERROR(VLOOKUP(AB1664,CONTROLES!$A$6:$Y$25,5,FALSE),"")</f>
        <v/>
      </c>
      <c r="AW1664" s="351">
        <f t="shared" si="446"/>
        <v>0</v>
      </c>
      <c r="AX1664" s="351">
        <f t="shared" si="447"/>
        <v>0</v>
      </c>
      <c r="AY1664" s="529"/>
      <c r="AZ1664" s="460"/>
      <c r="BA1664" s="457"/>
      <c r="BB1664" s="458"/>
      <c r="BC1664" s="460"/>
      <c r="BD1664" s="462"/>
      <c r="BE1664" s="526"/>
      <c r="BF1664" s="619"/>
      <c r="BG1664" s="620"/>
      <c r="BH1664" s="492"/>
      <c r="BI1664" s="530"/>
      <c r="BJ1664" s="475"/>
      <c r="BK1664" s="475"/>
    </row>
    <row r="1665" spans="1:63" ht="14.25" customHeight="1" x14ac:dyDescent="0.25">
      <c r="A1665" s="564"/>
      <c r="B1665" s="566"/>
      <c r="C1665" s="601"/>
      <c r="D1665" s="557"/>
      <c r="E1665" s="470"/>
      <c r="F1665" s="464"/>
      <c r="G1665" s="467"/>
      <c r="H1665" s="467"/>
      <c r="I1665" s="481"/>
      <c r="J1665" s="346"/>
      <c r="K1665" s="347"/>
      <c r="L1665" s="479"/>
      <c r="M1665" s="481"/>
      <c r="N1665" s="484"/>
      <c r="O1665" s="487"/>
      <c r="P1665" s="481"/>
      <c r="Q1665" s="487"/>
      <c r="R1665" s="481"/>
      <c r="S1665" s="348"/>
      <c r="T1665" s="348">
        <f>IFERROR(VLOOKUP($S1665,TABLAS!$A$10:$B$14,2,FALSE),0)</f>
        <v>0</v>
      </c>
      <c r="U1665" s="477"/>
      <c r="V1665" s="664"/>
      <c r="W1665" s="664"/>
      <c r="X1665" s="640"/>
      <c r="Y1665" s="349"/>
      <c r="Z1665" s="349"/>
      <c r="AA1665" s="349"/>
      <c r="AB1665" s="349"/>
      <c r="AC1665" s="367" t="e">
        <f>VLOOKUP(Y1665,CONTROLES!$A$6:$Y$78,2,FALSE)</f>
        <v>#N/A</v>
      </c>
      <c r="AD1665" s="349"/>
      <c r="AE1665" s="349"/>
      <c r="AF1665" s="349"/>
      <c r="AG1665" s="349"/>
      <c r="AH1665" s="349"/>
      <c r="AI1665" s="349"/>
      <c r="AJ1665" s="349"/>
      <c r="AK1665" s="349"/>
      <c r="AL1665" s="349"/>
      <c r="AM1665" s="349"/>
      <c r="AN1665" s="349"/>
      <c r="AO1665" s="350" t="str">
        <f>IFERROR(VLOOKUP(Y1665,CONTROLES!$A$6:$Y$25,24,FALSE),"")</f>
        <v/>
      </c>
      <c r="AP1665" s="350" t="str">
        <f>IFERROR(VLOOKUP(Z1665,CONTROLES!$A$6:$Y$25,24,FALSE),"")</f>
        <v/>
      </c>
      <c r="AQ1665" s="350" t="str">
        <f>IFERROR(VLOOKUP(AA1665,CONTROLES!$A$6:$Y$25,24,FALSE),"")</f>
        <v/>
      </c>
      <c r="AR1665" s="350" t="str">
        <f>IFERROR(VLOOKUP(AB1665,CONTROLES!$A$6:$Y$25,24,FALSE),"")</f>
        <v/>
      </c>
      <c r="AS1665" s="349" t="str">
        <f>IFERROR(VLOOKUP(Y1665,CONTROLES!$A$6:$Y$25,5,FALSE),"")</f>
        <v/>
      </c>
      <c r="AT1665" s="349" t="str">
        <f>IFERROR(VLOOKUP(Z1665,CONTROLES!$A$6:$Y$25,5,FALSE),"")</f>
        <v/>
      </c>
      <c r="AU1665" s="349" t="str">
        <f>IFERROR(VLOOKUP(AA1665,CONTROLES!$A$6:$Y$25,5,FALSE),"")</f>
        <v/>
      </c>
      <c r="AV1665" s="349" t="str">
        <f>IFERROR(VLOOKUP(AB1665,CONTROLES!$A$6:$Y$25,5,FALSE),"")</f>
        <v/>
      </c>
      <c r="AW1665" s="351">
        <f t="shared" si="446"/>
        <v>0</v>
      </c>
      <c r="AX1665" s="351">
        <f t="shared" si="447"/>
        <v>0</v>
      </c>
      <c r="AY1665" s="529"/>
      <c r="AZ1665" s="460"/>
      <c r="BA1665" s="457"/>
      <c r="BB1665" s="458"/>
      <c r="BC1665" s="460"/>
      <c r="BD1665" s="462"/>
      <c r="BE1665" s="526"/>
      <c r="BF1665" s="619"/>
      <c r="BG1665" s="620"/>
      <c r="BH1665" s="492"/>
      <c r="BI1665" s="530"/>
      <c r="BJ1665" s="475"/>
      <c r="BK1665" s="475"/>
    </row>
    <row r="1666" spans="1:63" ht="14.25" customHeight="1" x14ac:dyDescent="0.25">
      <c r="A1666" s="564"/>
      <c r="B1666" s="566"/>
      <c r="C1666" s="601"/>
      <c r="D1666" s="557"/>
      <c r="E1666" s="470"/>
      <c r="F1666" s="464"/>
      <c r="G1666" s="467"/>
      <c r="H1666" s="467"/>
      <c r="I1666" s="481"/>
      <c r="J1666" s="346"/>
      <c r="K1666" s="347"/>
      <c r="L1666" s="479"/>
      <c r="M1666" s="481"/>
      <c r="N1666" s="484"/>
      <c r="O1666" s="487"/>
      <c r="P1666" s="481"/>
      <c r="Q1666" s="487"/>
      <c r="R1666" s="481"/>
      <c r="S1666" s="348"/>
      <c r="T1666" s="348">
        <f>IFERROR(VLOOKUP($S1666,TABLAS!$A$10:$B$14,2,FALSE),0)</f>
        <v>0</v>
      </c>
      <c r="U1666" s="477"/>
      <c r="V1666" s="664"/>
      <c r="W1666" s="664"/>
      <c r="X1666" s="640"/>
      <c r="Y1666" s="349"/>
      <c r="Z1666" s="349"/>
      <c r="AA1666" s="349"/>
      <c r="AB1666" s="349"/>
      <c r="AC1666" s="367" t="e">
        <f>VLOOKUP(Y1666,CONTROLES!$A$6:$Y$78,2,FALSE)</f>
        <v>#N/A</v>
      </c>
      <c r="AD1666" s="349"/>
      <c r="AE1666" s="349"/>
      <c r="AF1666" s="349"/>
      <c r="AG1666" s="349"/>
      <c r="AH1666" s="349"/>
      <c r="AI1666" s="349"/>
      <c r="AJ1666" s="349"/>
      <c r="AK1666" s="349"/>
      <c r="AL1666" s="349"/>
      <c r="AM1666" s="349"/>
      <c r="AN1666" s="349"/>
      <c r="AO1666" s="350" t="str">
        <f>IFERROR(VLOOKUP(Y1666,CONTROLES!$A$6:$Y$25,24,FALSE),"")</f>
        <v/>
      </c>
      <c r="AP1666" s="350" t="str">
        <f>IFERROR(VLOOKUP(Z1666,CONTROLES!$A$6:$Y$25,24,FALSE),"")</f>
        <v/>
      </c>
      <c r="AQ1666" s="350" t="str">
        <f>IFERROR(VLOOKUP(AA1666,CONTROLES!$A$6:$Y$25,24,FALSE),"")</f>
        <v/>
      </c>
      <c r="AR1666" s="350" t="str">
        <f>IFERROR(VLOOKUP(AB1666,CONTROLES!$A$6:$Y$25,24,FALSE),"")</f>
        <v/>
      </c>
      <c r="AS1666" s="349" t="str">
        <f>IFERROR(VLOOKUP(Y1666,CONTROLES!$A$6:$Y$25,5,FALSE),"")</f>
        <v/>
      </c>
      <c r="AT1666" s="349" t="str">
        <f>IFERROR(VLOOKUP(Z1666,CONTROLES!$A$6:$Y$25,5,FALSE),"")</f>
        <v/>
      </c>
      <c r="AU1666" s="349" t="str">
        <f>IFERROR(VLOOKUP(AA1666,CONTROLES!$A$6:$Y$25,5,FALSE),"")</f>
        <v/>
      </c>
      <c r="AV1666" s="349" t="str">
        <f>IFERROR(VLOOKUP(AB1666,CONTROLES!$A$6:$Y$25,5,FALSE),"")</f>
        <v/>
      </c>
      <c r="AW1666" s="351">
        <f t="shared" si="446"/>
        <v>0</v>
      </c>
      <c r="AX1666" s="351">
        <f t="shared" si="447"/>
        <v>0</v>
      </c>
      <c r="AY1666" s="529"/>
      <c r="AZ1666" s="460"/>
      <c r="BA1666" s="457"/>
      <c r="BB1666" s="458"/>
      <c r="BC1666" s="460"/>
      <c r="BD1666" s="462"/>
      <c r="BE1666" s="526"/>
      <c r="BF1666" s="619"/>
      <c r="BG1666" s="620"/>
      <c r="BH1666" s="492"/>
      <c r="BI1666" s="530"/>
      <c r="BJ1666" s="475"/>
      <c r="BK1666" s="475"/>
    </row>
    <row r="1667" spans="1:63" ht="12" customHeight="1" x14ac:dyDescent="0.25">
      <c r="A1667" s="564"/>
      <c r="B1667" s="567"/>
      <c r="C1667" s="602"/>
      <c r="D1667" s="557"/>
      <c r="E1667" s="470"/>
      <c r="F1667" s="465"/>
      <c r="G1667" s="467"/>
      <c r="H1667" s="467"/>
      <c r="I1667" s="481"/>
      <c r="J1667" s="361"/>
      <c r="K1667" s="363"/>
      <c r="L1667" s="479"/>
      <c r="M1667" s="481"/>
      <c r="N1667" s="484"/>
      <c r="O1667" s="487"/>
      <c r="P1667" s="481"/>
      <c r="Q1667" s="487"/>
      <c r="R1667" s="481"/>
      <c r="S1667" s="354"/>
      <c r="T1667" s="348">
        <f>IFERROR(VLOOKUP($S1667,TABLAS!$A$10:$B$14,2,FALSE),0)</f>
        <v>0</v>
      </c>
      <c r="U1667" s="486"/>
      <c r="V1667" s="664"/>
      <c r="W1667" s="664"/>
      <c r="X1667" s="640"/>
      <c r="Y1667" s="362"/>
      <c r="Z1667" s="362"/>
      <c r="AA1667" s="362"/>
      <c r="AB1667" s="362"/>
      <c r="AC1667" s="367" t="e">
        <f>VLOOKUP(Y1667,CONTROLES!$A$6:$Y$78,2,FALSE)</f>
        <v>#N/A</v>
      </c>
      <c r="AD1667" s="362"/>
      <c r="AE1667" s="362"/>
      <c r="AF1667" s="362"/>
      <c r="AG1667" s="362"/>
      <c r="AH1667" s="362"/>
      <c r="AI1667" s="362"/>
      <c r="AJ1667" s="362"/>
      <c r="AK1667" s="362"/>
      <c r="AL1667" s="362"/>
      <c r="AM1667" s="362"/>
      <c r="AN1667" s="362"/>
      <c r="AO1667" s="350" t="str">
        <f>IFERROR(VLOOKUP(Y1667,CONTROLES!$A$6:$Y$25,24,FALSE),"")</f>
        <v/>
      </c>
      <c r="AP1667" s="350" t="str">
        <f>IFERROR(VLOOKUP(Z1667,CONTROLES!$A$6:$Y$25,24,FALSE),"")</f>
        <v/>
      </c>
      <c r="AQ1667" s="350" t="str">
        <f>IFERROR(VLOOKUP(AA1667,CONTROLES!$A$6:$Y$25,24,FALSE),"")</f>
        <v/>
      </c>
      <c r="AR1667" s="350" t="str">
        <f>IFERROR(VLOOKUP(AB1667,CONTROLES!$A$6:$Y$25,24,FALSE),"")</f>
        <v/>
      </c>
      <c r="AS1667" s="349" t="str">
        <f>IFERROR(VLOOKUP(Y1667,CONTROLES!$A$6:$Y$25,5,FALSE),"")</f>
        <v/>
      </c>
      <c r="AT1667" s="349" t="str">
        <f>IFERROR(VLOOKUP(Z1667,CONTROLES!$A$6:$Y$25,5,FALSE),"")</f>
        <v/>
      </c>
      <c r="AU1667" s="349" t="str">
        <f>IFERROR(VLOOKUP(AA1667,CONTROLES!$A$6:$Y$25,5,FALSE),"")</f>
        <v/>
      </c>
      <c r="AV1667" s="349" t="str">
        <f>IFERROR(VLOOKUP(AB1667,CONTROLES!$A$6:$Y$25,5,FALSE),"")</f>
        <v/>
      </c>
      <c r="AW1667" s="370">
        <f t="shared" si="446"/>
        <v>0</v>
      </c>
      <c r="AX1667" s="370">
        <f t="shared" si="447"/>
        <v>0</v>
      </c>
      <c r="AY1667" s="529"/>
      <c r="AZ1667" s="461"/>
      <c r="BA1667" s="457"/>
      <c r="BB1667" s="459"/>
      <c r="BC1667" s="461"/>
      <c r="BD1667" s="463"/>
      <c r="BE1667" s="527"/>
      <c r="BF1667" s="619"/>
      <c r="BG1667" s="491"/>
      <c r="BH1667" s="492"/>
      <c r="BI1667" s="531"/>
      <c r="BJ1667" s="476"/>
      <c r="BK1667" s="476"/>
    </row>
    <row r="1668" spans="1:63" ht="14.25" customHeight="1" x14ac:dyDescent="0.25">
      <c r="A1668" s="564">
        <f>A1661+1</f>
        <v>237</v>
      </c>
      <c r="B1668" s="604" t="s">
        <v>1887</v>
      </c>
      <c r="C1668" s="595" t="s">
        <v>1309</v>
      </c>
      <c r="D1668" s="779" t="s">
        <v>1888</v>
      </c>
      <c r="E1668" s="549" t="s">
        <v>1889</v>
      </c>
      <c r="F1668" s="464" t="s">
        <v>132</v>
      </c>
      <c r="G1668" s="636" t="s">
        <v>133</v>
      </c>
      <c r="H1668" s="636" t="s">
        <v>134</v>
      </c>
      <c r="I1668" s="475" t="s">
        <v>1890</v>
      </c>
      <c r="J1668" s="346">
        <v>1</v>
      </c>
      <c r="K1668" s="347" t="s">
        <v>1891</v>
      </c>
      <c r="L1668" s="595" t="s">
        <v>1892</v>
      </c>
      <c r="M1668" s="475" t="s">
        <v>160</v>
      </c>
      <c r="N1668" s="622" t="s">
        <v>226</v>
      </c>
      <c r="O1668" s="477" t="s">
        <v>313</v>
      </c>
      <c r="P1668" s="475" t="s">
        <v>1791</v>
      </c>
      <c r="Q1668" s="477" t="s">
        <v>1792</v>
      </c>
      <c r="R1668" s="475" t="s">
        <v>210</v>
      </c>
      <c r="S1668" s="348" t="s">
        <v>146</v>
      </c>
      <c r="T1668" s="348">
        <f>IFERROR(VLOOKUP($S1668,TABLAS!$A$10:$B$14,2,FALSE),0)</f>
        <v>3</v>
      </c>
      <c r="U1668" s="477" t="s">
        <v>211</v>
      </c>
      <c r="V1668" s="525">
        <f>IFERROR(VLOOKUP(U1668,TABLAS!$A$2:$B$6,2,FALSE),0)</f>
        <v>2</v>
      </c>
      <c r="W1668" s="525" t="str">
        <f t="shared" ref="W1668" si="453">MAX(T1668:T1674)&amp;V1668</f>
        <v>32</v>
      </c>
      <c r="X1668" s="527" t="str">
        <f t="shared" ref="X1668" si="454">IF(OR(W1668="11",W1668="12",W1668="21",W1668="22",W1668="31"),"BAJO",IF(OR(W1668="13",W1668="23",W1668="32",W1668="41"),"LEVE",IF(OR(W1668="14",W1668="15",W1668="24",W1668="33",W1668="43",W1668="42",W1668="52",W1668="51"),"MODERADO",IF(OR(W1668="25",W1668="34",W1668="35",W1668="44",W1668="45",W1668="53",W1668="54",W1668="55"),"IMPORTANTE"))))</f>
        <v>LEVE</v>
      </c>
      <c r="Y1668" s="349">
        <v>248</v>
      </c>
      <c r="Z1668" s="349">
        <v>249</v>
      </c>
      <c r="AA1668" s="349"/>
      <c r="AB1668" s="349"/>
      <c r="AC1668" s="367" t="e">
        <f>VLOOKUP(Y1668,CONTROLES!$A$6:$Y$78,2,FALSE)</f>
        <v>#N/A</v>
      </c>
      <c r="AD1668" s="349"/>
      <c r="AE1668" s="349"/>
      <c r="AF1668" s="349"/>
      <c r="AG1668" s="349"/>
      <c r="AH1668" s="349"/>
      <c r="AI1668" s="349"/>
      <c r="AJ1668" s="349"/>
      <c r="AK1668" s="349"/>
      <c r="AL1668" s="349"/>
      <c r="AM1668" s="349"/>
      <c r="AN1668" s="349"/>
      <c r="AO1668" s="350" t="str">
        <f>IFERROR(VLOOKUP(Y1668,CONTROLES!$A$6:$Y$25,24,FALSE),"")</f>
        <v/>
      </c>
      <c r="AP1668" s="350" t="str">
        <f>IFERROR(VLOOKUP(Z1668,CONTROLES!$A$6:$Y$25,24,FALSE),"")</f>
        <v/>
      </c>
      <c r="AQ1668" s="350" t="str">
        <f>IFERROR(VLOOKUP(AA1668,CONTROLES!$A$6:$Y$25,24,FALSE),"")</f>
        <v/>
      </c>
      <c r="AR1668" s="350" t="str">
        <f>IFERROR(VLOOKUP(AB1668,CONTROLES!$A$6:$Y$25,24,FALSE),"")</f>
        <v/>
      </c>
      <c r="AS1668" s="349" t="str">
        <f>IFERROR(VLOOKUP(Y1668,CONTROLES!$A$6:$Y$25,5,FALSE),"")</f>
        <v/>
      </c>
      <c r="AT1668" s="349" t="str">
        <f>IFERROR(VLOOKUP(Z1668,CONTROLES!$A$6:$Y$25,5,FALSE),"")</f>
        <v/>
      </c>
      <c r="AU1668" s="349" t="str">
        <f>IFERROR(VLOOKUP(AA1668,CONTROLES!$A$6:$Y$25,5,FALSE),"")</f>
        <v/>
      </c>
      <c r="AV1668" s="349" t="str">
        <f>IFERROR(VLOOKUP(AB1668,CONTROLES!$A$6:$Y$25,5,FALSE),"")</f>
        <v/>
      </c>
      <c r="AW1668" s="351">
        <f t="shared" si="446"/>
        <v>0</v>
      </c>
      <c r="AX1668" s="351">
        <f t="shared" si="447"/>
        <v>0</v>
      </c>
      <c r="AY1668" s="789"/>
      <c r="AZ1668" s="460"/>
      <c r="BA1668" s="798"/>
      <c r="BB1668" s="458"/>
      <c r="BC1668" s="460"/>
      <c r="BD1668" s="462"/>
      <c r="BE1668" s="526"/>
      <c r="BF1668" s="802"/>
      <c r="BG1668" s="620"/>
      <c r="BH1668" s="620"/>
      <c r="BI1668" s="530"/>
      <c r="BJ1668" s="475"/>
      <c r="BK1668" s="475"/>
    </row>
    <row r="1669" spans="1:63" ht="14.25" customHeight="1" x14ac:dyDescent="0.25">
      <c r="A1669" s="564"/>
      <c r="B1669" s="566"/>
      <c r="C1669" s="480"/>
      <c r="D1669" s="779"/>
      <c r="E1669" s="470"/>
      <c r="F1669" s="587"/>
      <c r="G1669" s="467"/>
      <c r="H1669" s="467"/>
      <c r="I1669" s="481"/>
      <c r="J1669" s="413">
        <v>2</v>
      </c>
      <c r="K1669" s="414" t="s">
        <v>1893</v>
      </c>
      <c r="L1669" s="479"/>
      <c r="M1669" s="481"/>
      <c r="N1669" s="484"/>
      <c r="O1669" s="487"/>
      <c r="P1669" s="481"/>
      <c r="Q1669" s="487"/>
      <c r="R1669" s="481"/>
      <c r="S1669" s="410" t="s">
        <v>146</v>
      </c>
      <c r="T1669" s="348">
        <f>IFERROR(VLOOKUP($S1669,TABLAS!$A$10:$B$14,2,FALSE),0)</f>
        <v>3</v>
      </c>
      <c r="U1669" s="488"/>
      <c r="V1669" s="664"/>
      <c r="W1669" s="664"/>
      <c r="X1669" s="640"/>
      <c r="Y1669" s="412">
        <v>248</v>
      </c>
      <c r="Z1669" s="412">
        <v>249</v>
      </c>
      <c r="AA1669" s="412"/>
      <c r="AB1669" s="412"/>
      <c r="AC1669" s="367" t="e">
        <f>VLOOKUP(Y1669,CONTROLES!$A$6:$Y$78,2,FALSE)</f>
        <v>#N/A</v>
      </c>
      <c r="AD1669" s="412"/>
      <c r="AE1669" s="412"/>
      <c r="AF1669" s="412"/>
      <c r="AG1669" s="412"/>
      <c r="AH1669" s="412"/>
      <c r="AI1669" s="412"/>
      <c r="AJ1669" s="412"/>
      <c r="AK1669" s="412"/>
      <c r="AL1669" s="412"/>
      <c r="AM1669" s="412"/>
      <c r="AN1669" s="412"/>
      <c r="AO1669" s="350" t="str">
        <f>IFERROR(VLOOKUP(Y1669,CONTROLES!$A$6:$Y$25,24,FALSE),"")</f>
        <v/>
      </c>
      <c r="AP1669" s="350" t="str">
        <f>IFERROR(VLOOKUP(Z1669,CONTROLES!$A$6:$Y$25,24,FALSE),"")</f>
        <v/>
      </c>
      <c r="AQ1669" s="350" t="str">
        <f>IFERROR(VLOOKUP(AA1669,CONTROLES!$A$6:$Y$25,24,FALSE),"")</f>
        <v/>
      </c>
      <c r="AR1669" s="350" t="str">
        <f>IFERROR(VLOOKUP(AB1669,CONTROLES!$A$6:$Y$25,24,FALSE),"")</f>
        <v/>
      </c>
      <c r="AS1669" s="349" t="str">
        <f>IFERROR(VLOOKUP(Y1669,CONTROLES!$A$6:$Y$25,5,FALSE),"")</f>
        <v/>
      </c>
      <c r="AT1669" s="349" t="str">
        <f>IFERROR(VLOOKUP(Z1669,CONTROLES!$A$6:$Y$25,5,FALSE),"")</f>
        <v/>
      </c>
      <c r="AU1669" s="349" t="str">
        <f>IFERROR(VLOOKUP(AA1669,CONTROLES!$A$6:$Y$25,5,FALSE),"")</f>
        <v/>
      </c>
      <c r="AV1669" s="349" t="str">
        <f>IFERROR(VLOOKUP(AB1669,CONTROLES!$A$6:$Y$25,5,FALSE),"")</f>
        <v/>
      </c>
      <c r="AW1669" s="415">
        <f t="shared" si="446"/>
        <v>0</v>
      </c>
      <c r="AX1669" s="415">
        <f t="shared" si="447"/>
        <v>0</v>
      </c>
      <c r="AY1669" s="529"/>
      <c r="AZ1669" s="790"/>
      <c r="BA1669" s="457"/>
      <c r="BB1669" s="799"/>
      <c r="BC1669" s="790"/>
      <c r="BD1669" s="800"/>
      <c r="BE1669" s="641"/>
      <c r="BF1669" s="619"/>
      <c r="BG1669" s="554"/>
      <c r="BH1669" s="492"/>
      <c r="BI1669" s="791"/>
      <c r="BJ1669" s="482"/>
      <c r="BK1669" s="482"/>
    </row>
    <row r="1670" spans="1:63" ht="14.25" customHeight="1" x14ac:dyDescent="0.25">
      <c r="A1670" s="564"/>
      <c r="B1670" s="566"/>
      <c r="C1670" s="595"/>
      <c r="D1670" s="778"/>
      <c r="E1670" s="470"/>
      <c r="F1670" s="464"/>
      <c r="G1670" s="467"/>
      <c r="H1670" s="467"/>
      <c r="I1670" s="481"/>
      <c r="J1670" s="346"/>
      <c r="K1670" s="347"/>
      <c r="L1670" s="479"/>
      <c r="M1670" s="481"/>
      <c r="N1670" s="484"/>
      <c r="O1670" s="487"/>
      <c r="P1670" s="481"/>
      <c r="Q1670" s="487"/>
      <c r="R1670" s="481"/>
      <c r="S1670" s="348"/>
      <c r="T1670" s="348">
        <f>IFERROR(VLOOKUP($S1670,TABLAS!$A$10:$B$14,2,FALSE),0)</f>
        <v>0</v>
      </c>
      <c r="U1670" s="477"/>
      <c r="V1670" s="664"/>
      <c r="W1670" s="664"/>
      <c r="X1670" s="640"/>
      <c r="Y1670" s="349"/>
      <c r="Z1670" s="349"/>
      <c r="AA1670" s="349"/>
      <c r="AB1670" s="349"/>
      <c r="AC1670" s="367" t="e">
        <f>VLOOKUP(Y1670,CONTROLES!$A$6:$Y$78,2,FALSE)</f>
        <v>#N/A</v>
      </c>
      <c r="AD1670" s="349"/>
      <c r="AE1670" s="349"/>
      <c r="AF1670" s="349"/>
      <c r="AG1670" s="349"/>
      <c r="AH1670" s="349"/>
      <c r="AI1670" s="349"/>
      <c r="AJ1670" s="349"/>
      <c r="AK1670" s="349"/>
      <c r="AL1670" s="349"/>
      <c r="AM1670" s="349"/>
      <c r="AN1670" s="349"/>
      <c r="AO1670" s="350" t="str">
        <f>IFERROR(VLOOKUP(Y1670,CONTROLES!$A$6:$Y$25,24,FALSE),"")</f>
        <v/>
      </c>
      <c r="AP1670" s="350" t="str">
        <f>IFERROR(VLOOKUP(Z1670,CONTROLES!$A$6:$Y$25,24,FALSE),"")</f>
        <v/>
      </c>
      <c r="AQ1670" s="350" t="str">
        <f>IFERROR(VLOOKUP(AA1670,CONTROLES!$A$6:$Y$25,24,FALSE),"")</f>
        <v/>
      </c>
      <c r="AR1670" s="350" t="str">
        <f>IFERROR(VLOOKUP(AB1670,CONTROLES!$A$6:$Y$25,24,FALSE),"")</f>
        <v/>
      </c>
      <c r="AS1670" s="349" t="str">
        <f>IFERROR(VLOOKUP(Y1670,CONTROLES!$A$6:$Y$25,5,FALSE),"")</f>
        <v/>
      </c>
      <c r="AT1670" s="349" t="str">
        <f>IFERROR(VLOOKUP(Z1670,CONTROLES!$A$6:$Y$25,5,FALSE),"")</f>
        <v/>
      </c>
      <c r="AU1670" s="349" t="str">
        <f>IFERROR(VLOOKUP(AA1670,CONTROLES!$A$6:$Y$25,5,FALSE),"")</f>
        <v/>
      </c>
      <c r="AV1670" s="349" t="str">
        <f>IFERROR(VLOOKUP(AB1670,CONTROLES!$A$6:$Y$25,5,FALSE),"")</f>
        <v/>
      </c>
      <c r="AW1670" s="351">
        <f t="shared" si="446"/>
        <v>0</v>
      </c>
      <c r="AX1670" s="351">
        <f t="shared" si="447"/>
        <v>0</v>
      </c>
      <c r="AY1670" s="529"/>
      <c r="AZ1670" s="460"/>
      <c r="BA1670" s="457"/>
      <c r="BB1670" s="458"/>
      <c r="BC1670" s="460"/>
      <c r="BD1670" s="462"/>
      <c r="BE1670" s="526"/>
      <c r="BF1670" s="619"/>
      <c r="BG1670" s="620"/>
      <c r="BH1670" s="492"/>
      <c r="BI1670" s="530"/>
      <c r="BJ1670" s="475"/>
      <c r="BK1670" s="475"/>
    </row>
    <row r="1671" spans="1:63" ht="14.25" customHeight="1" x14ac:dyDescent="0.25">
      <c r="A1671" s="564"/>
      <c r="B1671" s="566"/>
      <c r="C1671" s="595"/>
      <c r="D1671" s="778"/>
      <c r="E1671" s="470"/>
      <c r="F1671" s="464"/>
      <c r="G1671" s="467"/>
      <c r="H1671" s="467"/>
      <c r="I1671" s="481"/>
      <c r="J1671" s="346"/>
      <c r="K1671" s="347"/>
      <c r="L1671" s="479"/>
      <c r="M1671" s="481"/>
      <c r="N1671" s="484"/>
      <c r="O1671" s="487"/>
      <c r="P1671" s="481"/>
      <c r="Q1671" s="487"/>
      <c r="R1671" s="481"/>
      <c r="S1671" s="348"/>
      <c r="T1671" s="348">
        <f>IFERROR(VLOOKUP($S1671,TABLAS!$A$10:$B$14,2,FALSE),0)</f>
        <v>0</v>
      </c>
      <c r="U1671" s="477"/>
      <c r="V1671" s="664"/>
      <c r="W1671" s="664"/>
      <c r="X1671" s="640"/>
      <c r="Y1671" s="349"/>
      <c r="Z1671" s="349"/>
      <c r="AA1671" s="349"/>
      <c r="AB1671" s="349"/>
      <c r="AC1671" s="367" t="e">
        <f>VLOOKUP(Y1671,CONTROLES!$A$6:$Y$78,2,FALSE)</f>
        <v>#N/A</v>
      </c>
      <c r="AD1671" s="349"/>
      <c r="AE1671" s="349"/>
      <c r="AF1671" s="349"/>
      <c r="AG1671" s="349"/>
      <c r="AH1671" s="349"/>
      <c r="AI1671" s="349"/>
      <c r="AJ1671" s="349"/>
      <c r="AK1671" s="349"/>
      <c r="AL1671" s="349"/>
      <c r="AM1671" s="349"/>
      <c r="AN1671" s="349"/>
      <c r="AO1671" s="350" t="str">
        <f>IFERROR(VLOOKUP(Y1671,CONTROLES!$A$6:$Y$25,24,FALSE),"")</f>
        <v/>
      </c>
      <c r="AP1671" s="350" t="str">
        <f>IFERROR(VLOOKUP(Z1671,CONTROLES!$A$6:$Y$25,24,FALSE),"")</f>
        <v/>
      </c>
      <c r="AQ1671" s="350" t="str">
        <f>IFERROR(VLOOKUP(AA1671,CONTROLES!$A$6:$Y$25,24,FALSE),"")</f>
        <v/>
      </c>
      <c r="AR1671" s="350" t="str">
        <f>IFERROR(VLOOKUP(AB1671,CONTROLES!$A$6:$Y$25,24,FALSE),"")</f>
        <v/>
      </c>
      <c r="AS1671" s="349" t="str">
        <f>IFERROR(VLOOKUP(Y1671,CONTROLES!$A$6:$Y$25,5,FALSE),"")</f>
        <v/>
      </c>
      <c r="AT1671" s="349" t="str">
        <f>IFERROR(VLOOKUP(Z1671,CONTROLES!$A$6:$Y$25,5,FALSE),"")</f>
        <v/>
      </c>
      <c r="AU1671" s="349" t="str">
        <f>IFERROR(VLOOKUP(AA1671,CONTROLES!$A$6:$Y$25,5,FALSE),"")</f>
        <v/>
      </c>
      <c r="AV1671" s="349" t="str">
        <f>IFERROR(VLOOKUP(AB1671,CONTROLES!$A$6:$Y$25,5,FALSE),"")</f>
        <v/>
      </c>
      <c r="AW1671" s="351">
        <f t="shared" si="446"/>
        <v>0</v>
      </c>
      <c r="AX1671" s="351">
        <f t="shared" si="447"/>
        <v>0</v>
      </c>
      <c r="AY1671" s="529"/>
      <c r="AZ1671" s="460"/>
      <c r="BA1671" s="457"/>
      <c r="BB1671" s="458"/>
      <c r="BC1671" s="460"/>
      <c r="BD1671" s="462"/>
      <c r="BE1671" s="526"/>
      <c r="BF1671" s="619"/>
      <c r="BG1671" s="620"/>
      <c r="BH1671" s="492"/>
      <c r="BI1671" s="530"/>
      <c r="BJ1671" s="475"/>
      <c r="BK1671" s="475"/>
    </row>
    <row r="1672" spans="1:63" ht="14.25" customHeight="1" x14ac:dyDescent="0.25">
      <c r="A1672" s="564"/>
      <c r="B1672" s="566"/>
      <c r="C1672" s="595"/>
      <c r="D1672" s="778"/>
      <c r="E1672" s="470"/>
      <c r="F1672" s="464"/>
      <c r="G1672" s="467"/>
      <c r="H1672" s="467"/>
      <c r="I1672" s="481"/>
      <c r="J1672" s="346"/>
      <c r="K1672" s="347"/>
      <c r="L1672" s="479"/>
      <c r="M1672" s="481"/>
      <c r="N1672" s="484"/>
      <c r="O1672" s="487"/>
      <c r="P1672" s="481"/>
      <c r="Q1672" s="487"/>
      <c r="R1672" s="481"/>
      <c r="S1672" s="348"/>
      <c r="T1672" s="348">
        <f>IFERROR(VLOOKUP($S1672,TABLAS!$A$10:$B$14,2,FALSE),0)</f>
        <v>0</v>
      </c>
      <c r="U1672" s="477"/>
      <c r="V1672" s="664"/>
      <c r="W1672" s="664"/>
      <c r="X1672" s="640"/>
      <c r="Y1672" s="349"/>
      <c r="Z1672" s="349"/>
      <c r="AA1672" s="349"/>
      <c r="AB1672" s="349"/>
      <c r="AC1672" s="367" t="e">
        <f>VLOOKUP(Y1672,CONTROLES!$A$6:$Y$78,2,FALSE)</f>
        <v>#N/A</v>
      </c>
      <c r="AD1672" s="349"/>
      <c r="AE1672" s="349"/>
      <c r="AF1672" s="349"/>
      <c r="AG1672" s="349"/>
      <c r="AH1672" s="349"/>
      <c r="AI1672" s="349"/>
      <c r="AJ1672" s="349"/>
      <c r="AK1672" s="349"/>
      <c r="AL1672" s="349"/>
      <c r="AM1672" s="349"/>
      <c r="AN1672" s="349"/>
      <c r="AO1672" s="350" t="str">
        <f>IFERROR(VLOOKUP(Y1672,CONTROLES!$A$6:$Y$25,24,FALSE),"")</f>
        <v/>
      </c>
      <c r="AP1672" s="350" t="str">
        <f>IFERROR(VLOOKUP(Z1672,CONTROLES!$A$6:$Y$25,24,FALSE),"")</f>
        <v/>
      </c>
      <c r="AQ1672" s="350" t="str">
        <f>IFERROR(VLOOKUP(AA1672,CONTROLES!$A$6:$Y$25,24,FALSE),"")</f>
        <v/>
      </c>
      <c r="AR1672" s="350" t="str">
        <f>IFERROR(VLOOKUP(AB1672,CONTROLES!$A$6:$Y$25,24,FALSE),"")</f>
        <v/>
      </c>
      <c r="AS1672" s="349" t="str">
        <f>IFERROR(VLOOKUP(Y1672,CONTROLES!$A$6:$Y$25,5,FALSE),"")</f>
        <v/>
      </c>
      <c r="AT1672" s="349" t="str">
        <f>IFERROR(VLOOKUP(Z1672,CONTROLES!$A$6:$Y$25,5,FALSE),"")</f>
        <v/>
      </c>
      <c r="AU1672" s="349" t="str">
        <f>IFERROR(VLOOKUP(AA1672,CONTROLES!$A$6:$Y$25,5,FALSE),"")</f>
        <v/>
      </c>
      <c r="AV1672" s="349" t="str">
        <f>IFERROR(VLOOKUP(AB1672,CONTROLES!$A$6:$Y$25,5,FALSE),"")</f>
        <v/>
      </c>
      <c r="AW1672" s="351">
        <f t="shared" si="446"/>
        <v>0</v>
      </c>
      <c r="AX1672" s="351">
        <f t="shared" si="447"/>
        <v>0</v>
      </c>
      <c r="AY1672" s="529"/>
      <c r="AZ1672" s="460"/>
      <c r="BA1672" s="457"/>
      <c r="BB1672" s="458"/>
      <c r="BC1672" s="460"/>
      <c r="BD1672" s="462"/>
      <c r="BE1672" s="526"/>
      <c r="BF1672" s="619"/>
      <c r="BG1672" s="620"/>
      <c r="BH1672" s="492"/>
      <c r="BI1672" s="530"/>
      <c r="BJ1672" s="475"/>
      <c r="BK1672" s="475"/>
    </row>
    <row r="1673" spans="1:63" ht="14.25" customHeight="1" x14ac:dyDescent="0.25">
      <c r="A1673" s="564"/>
      <c r="B1673" s="566"/>
      <c r="C1673" s="595"/>
      <c r="D1673" s="778"/>
      <c r="E1673" s="470"/>
      <c r="F1673" s="464"/>
      <c r="G1673" s="467"/>
      <c r="H1673" s="467"/>
      <c r="I1673" s="481"/>
      <c r="J1673" s="346"/>
      <c r="K1673" s="347"/>
      <c r="L1673" s="479"/>
      <c r="M1673" s="481"/>
      <c r="N1673" s="484"/>
      <c r="O1673" s="487"/>
      <c r="P1673" s="481"/>
      <c r="Q1673" s="487"/>
      <c r="R1673" s="481"/>
      <c r="S1673" s="348"/>
      <c r="T1673" s="348">
        <f>IFERROR(VLOOKUP($S1673,TABLAS!$A$10:$B$14,2,FALSE),0)</f>
        <v>0</v>
      </c>
      <c r="U1673" s="477"/>
      <c r="V1673" s="664"/>
      <c r="W1673" s="664"/>
      <c r="X1673" s="640"/>
      <c r="Y1673" s="349"/>
      <c r="Z1673" s="349"/>
      <c r="AA1673" s="349"/>
      <c r="AB1673" s="349"/>
      <c r="AC1673" s="367" t="e">
        <f>VLOOKUP(Y1673,CONTROLES!$A$6:$Y$78,2,FALSE)</f>
        <v>#N/A</v>
      </c>
      <c r="AD1673" s="349"/>
      <c r="AE1673" s="349"/>
      <c r="AF1673" s="349"/>
      <c r="AG1673" s="349"/>
      <c r="AH1673" s="349"/>
      <c r="AI1673" s="349"/>
      <c r="AJ1673" s="349"/>
      <c r="AK1673" s="349"/>
      <c r="AL1673" s="349"/>
      <c r="AM1673" s="349"/>
      <c r="AN1673" s="349"/>
      <c r="AO1673" s="350" t="str">
        <f>IFERROR(VLOOKUP(Y1673,CONTROLES!$A$6:$Y$25,24,FALSE),"")</f>
        <v/>
      </c>
      <c r="AP1673" s="350" t="str">
        <f>IFERROR(VLOOKUP(Z1673,CONTROLES!$A$6:$Y$25,24,FALSE),"")</f>
        <v/>
      </c>
      <c r="AQ1673" s="350" t="str">
        <f>IFERROR(VLOOKUP(AA1673,CONTROLES!$A$6:$Y$25,24,FALSE),"")</f>
        <v/>
      </c>
      <c r="AR1673" s="350" t="str">
        <f>IFERROR(VLOOKUP(AB1673,CONTROLES!$A$6:$Y$25,24,FALSE),"")</f>
        <v/>
      </c>
      <c r="AS1673" s="349" t="str">
        <f>IFERROR(VLOOKUP(Y1673,CONTROLES!$A$6:$Y$25,5,FALSE),"")</f>
        <v/>
      </c>
      <c r="AT1673" s="349" t="str">
        <f>IFERROR(VLOOKUP(Z1673,CONTROLES!$A$6:$Y$25,5,FALSE),"")</f>
        <v/>
      </c>
      <c r="AU1673" s="349" t="str">
        <f>IFERROR(VLOOKUP(AA1673,CONTROLES!$A$6:$Y$25,5,FALSE),"")</f>
        <v/>
      </c>
      <c r="AV1673" s="349" t="str">
        <f>IFERROR(VLOOKUP(AB1673,CONTROLES!$A$6:$Y$25,5,FALSE),"")</f>
        <v/>
      </c>
      <c r="AW1673" s="351">
        <f t="shared" si="446"/>
        <v>0</v>
      </c>
      <c r="AX1673" s="351">
        <f t="shared" si="447"/>
        <v>0</v>
      </c>
      <c r="AY1673" s="529"/>
      <c r="AZ1673" s="460"/>
      <c r="BA1673" s="457"/>
      <c r="BB1673" s="458"/>
      <c r="BC1673" s="460"/>
      <c r="BD1673" s="462"/>
      <c r="BE1673" s="526"/>
      <c r="BF1673" s="619"/>
      <c r="BG1673" s="620"/>
      <c r="BH1673" s="492"/>
      <c r="BI1673" s="530"/>
      <c r="BJ1673" s="475"/>
      <c r="BK1673" s="475"/>
    </row>
    <row r="1674" spans="1:63" ht="11.25" customHeight="1" x14ac:dyDescent="0.25">
      <c r="A1674" s="564"/>
      <c r="B1674" s="567"/>
      <c r="C1674" s="478"/>
      <c r="D1674" s="780"/>
      <c r="E1674" s="470"/>
      <c r="F1674" s="465"/>
      <c r="G1674" s="467"/>
      <c r="H1674" s="467"/>
      <c r="I1674" s="481"/>
      <c r="J1674" s="361"/>
      <c r="K1674" s="363"/>
      <c r="L1674" s="479"/>
      <c r="M1674" s="481"/>
      <c r="N1674" s="484"/>
      <c r="O1674" s="487"/>
      <c r="P1674" s="481"/>
      <c r="Q1674" s="487"/>
      <c r="R1674" s="481"/>
      <c r="S1674" s="354"/>
      <c r="T1674" s="348">
        <f>IFERROR(VLOOKUP($S1674,TABLAS!$A$10:$B$14,2,FALSE),0)</f>
        <v>0</v>
      </c>
      <c r="U1674" s="486"/>
      <c r="V1674" s="664"/>
      <c r="W1674" s="664"/>
      <c r="X1674" s="640"/>
      <c r="Y1674" s="362"/>
      <c r="Z1674" s="362"/>
      <c r="AA1674" s="362"/>
      <c r="AB1674" s="362"/>
      <c r="AC1674" s="367" t="e">
        <f>VLOOKUP(Y1674,CONTROLES!$A$6:$Y$78,2,FALSE)</f>
        <v>#N/A</v>
      </c>
      <c r="AD1674" s="362"/>
      <c r="AE1674" s="362"/>
      <c r="AF1674" s="362"/>
      <c r="AG1674" s="362"/>
      <c r="AH1674" s="362"/>
      <c r="AI1674" s="362"/>
      <c r="AJ1674" s="362"/>
      <c r="AK1674" s="362"/>
      <c r="AL1674" s="362"/>
      <c r="AM1674" s="362"/>
      <c r="AN1674" s="362"/>
      <c r="AO1674" s="350" t="str">
        <f>IFERROR(VLOOKUP(Y1674,CONTROLES!$A$6:$Y$25,24,FALSE),"")</f>
        <v/>
      </c>
      <c r="AP1674" s="350" t="str">
        <f>IFERROR(VLOOKUP(Z1674,CONTROLES!$A$6:$Y$25,24,FALSE),"")</f>
        <v/>
      </c>
      <c r="AQ1674" s="350" t="str">
        <f>IFERROR(VLOOKUP(AA1674,CONTROLES!$A$6:$Y$25,24,FALSE),"")</f>
        <v/>
      </c>
      <c r="AR1674" s="350" t="str">
        <f>IFERROR(VLOOKUP(AB1674,CONTROLES!$A$6:$Y$25,24,FALSE),"")</f>
        <v/>
      </c>
      <c r="AS1674" s="349" t="str">
        <f>IFERROR(VLOOKUP(Y1674,CONTROLES!$A$6:$Y$25,5,FALSE),"")</f>
        <v/>
      </c>
      <c r="AT1674" s="349" t="str">
        <f>IFERROR(VLOOKUP(Z1674,CONTROLES!$A$6:$Y$25,5,FALSE),"")</f>
        <v/>
      </c>
      <c r="AU1674" s="349" t="str">
        <f>IFERROR(VLOOKUP(AA1674,CONTROLES!$A$6:$Y$25,5,FALSE),"")</f>
        <v/>
      </c>
      <c r="AV1674" s="349" t="str">
        <f>IFERROR(VLOOKUP(AB1674,CONTROLES!$A$6:$Y$25,5,FALSE),"")</f>
        <v/>
      </c>
      <c r="AW1674" s="370">
        <f t="shared" si="446"/>
        <v>0</v>
      </c>
      <c r="AX1674" s="370">
        <f t="shared" si="447"/>
        <v>0</v>
      </c>
      <c r="AY1674" s="529"/>
      <c r="AZ1674" s="461"/>
      <c r="BA1674" s="457"/>
      <c r="BB1674" s="459"/>
      <c r="BC1674" s="461"/>
      <c r="BD1674" s="463"/>
      <c r="BE1674" s="527"/>
      <c r="BF1674" s="619"/>
      <c r="BG1674" s="491"/>
      <c r="BH1674" s="492"/>
      <c r="BI1674" s="531"/>
      <c r="BJ1674" s="476"/>
      <c r="BK1674" s="476"/>
    </row>
    <row r="1675" spans="1:63" ht="23.25" customHeight="1" x14ac:dyDescent="0.25">
      <c r="A1675" s="564">
        <f>A1668+1</f>
        <v>238</v>
      </c>
      <c r="B1675" s="604" t="s">
        <v>1894</v>
      </c>
      <c r="C1675" s="595" t="s">
        <v>1309</v>
      </c>
      <c r="D1675" s="778" t="s">
        <v>1895</v>
      </c>
      <c r="E1675" s="470" t="s">
        <v>1896</v>
      </c>
      <c r="F1675" s="464" t="s">
        <v>132</v>
      </c>
      <c r="G1675" s="636" t="s">
        <v>133</v>
      </c>
      <c r="H1675" s="636" t="s">
        <v>134</v>
      </c>
      <c r="I1675" s="475" t="s">
        <v>1897</v>
      </c>
      <c r="J1675" s="346">
        <v>1</v>
      </c>
      <c r="K1675" s="347" t="s">
        <v>1898</v>
      </c>
      <c r="L1675" s="595" t="s">
        <v>1899</v>
      </c>
      <c r="M1675" s="475" t="s">
        <v>332</v>
      </c>
      <c r="N1675" s="622" t="s">
        <v>1402</v>
      </c>
      <c r="O1675" s="477" t="s">
        <v>1474</v>
      </c>
      <c r="P1675" s="475" t="s">
        <v>1791</v>
      </c>
      <c r="Q1675" s="477" t="s">
        <v>1792</v>
      </c>
      <c r="R1675" s="475" t="s">
        <v>688</v>
      </c>
      <c r="S1675" s="348" t="s">
        <v>146</v>
      </c>
      <c r="T1675" s="348">
        <f>IFERROR(VLOOKUP($S1675,TABLAS!$A$10:$B$14,2,FALSE),0)</f>
        <v>3</v>
      </c>
      <c r="U1675" s="477" t="s">
        <v>391</v>
      </c>
      <c r="V1675" s="525">
        <f>IFERROR(VLOOKUP(U1675,TABLAS!$A$2:$B$6,2,FALSE),0)</f>
        <v>5</v>
      </c>
      <c r="W1675" s="525" t="str">
        <f t="shared" ref="W1675" si="455">MAX(T1675:T1681)&amp;V1675</f>
        <v>35</v>
      </c>
      <c r="X1675" s="527" t="str">
        <f t="shared" ref="X1675" si="456">IF(OR(W1675="11",W1675="12",W1675="21",W1675="22",W1675="31"),"BAJO",IF(OR(W1675="13",W1675="23",W1675="32",W1675="41"),"LEVE",IF(OR(W1675="14",W1675="15",W1675="24",W1675="33",W1675="43",W1675="42",W1675="52",W1675="51"),"MODERADO",IF(OR(W1675="25",W1675="34",W1675="35",W1675="44",W1675="45",W1675="53",W1675="54",W1675="55"),"IMPORTANTE"))))</f>
        <v>IMPORTANTE</v>
      </c>
      <c r="Y1675" s="349">
        <v>86</v>
      </c>
      <c r="Z1675" s="349"/>
      <c r="AA1675" s="349"/>
      <c r="AB1675" s="349"/>
      <c r="AC1675" s="367" t="e">
        <f>VLOOKUP(Y1675,CONTROLES!$A$6:$Y$78,2,FALSE)</f>
        <v>#N/A</v>
      </c>
      <c r="AD1675" s="349"/>
      <c r="AE1675" s="349"/>
      <c r="AF1675" s="349"/>
      <c r="AG1675" s="349"/>
      <c r="AH1675" s="349"/>
      <c r="AI1675" s="349"/>
      <c r="AJ1675" s="349"/>
      <c r="AK1675" s="349"/>
      <c r="AL1675" s="349"/>
      <c r="AM1675" s="349"/>
      <c r="AN1675" s="349"/>
      <c r="AO1675" s="350" t="str">
        <f>IFERROR(VLOOKUP(Y1675,CONTROLES!$A$6:$Y$25,24,FALSE),"")</f>
        <v/>
      </c>
      <c r="AP1675" s="350" t="str">
        <f>IFERROR(VLOOKUP(Z1675,CONTROLES!$A$6:$Y$25,24,FALSE),"")</f>
        <v/>
      </c>
      <c r="AQ1675" s="350" t="str">
        <f>IFERROR(VLOOKUP(AA1675,CONTROLES!$A$6:$Y$25,24,FALSE),"")</f>
        <v/>
      </c>
      <c r="AR1675" s="350" t="str">
        <f>IFERROR(VLOOKUP(AB1675,CONTROLES!$A$6:$Y$25,24,FALSE),"")</f>
        <v/>
      </c>
      <c r="AS1675" s="349" t="str">
        <f>IFERROR(VLOOKUP(Y1675,CONTROLES!$A$6:$Y$25,5,FALSE),"")</f>
        <v/>
      </c>
      <c r="AT1675" s="349" t="str">
        <f>IFERROR(VLOOKUP(Z1675,CONTROLES!$A$6:$Y$25,5,FALSE),"")</f>
        <v/>
      </c>
      <c r="AU1675" s="349" t="str">
        <f>IFERROR(VLOOKUP(AA1675,CONTROLES!$A$6:$Y$25,5,FALSE),"")</f>
        <v/>
      </c>
      <c r="AV1675" s="349" t="str">
        <f>IFERROR(VLOOKUP(AB1675,CONTROLES!$A$6:$Y$25,5,FALSE),"")</f>
        <v/>
      </c>
      <c r="AW1675" s="351">
        <f t="shared" si="446"/>
        <v>0</v>
      </c>
      <c r="AX1675" s="351">
        <f t="shared" si="447"/>
        <v>0</v>
      </c>
      <c r="AY1675" s="789"/>
      <c r="AZ1675" s="460"/>
      <c r="BA1675" s="798"/>
      <c r="BB1675" s="458"/>
      <c r="BC1675" s="460"/>
      <c r="BD1675" s="462"/>
      <c r="BE1675" s="526"/>
      <c r="BF1675" s="802"/>
      <c r="BG1675" s="620"/>
      <c r="BH1675" s="620"/>
      <c r="BI1675" s="530"/>
      <c r="BJ1675" s="475"/>
      <c r="BK1675" s="475"/>
    </row>
    <row r="1676" spans="1:63" ht="14.25" customHeight="1" x14ac:dyDescent="0.25">
      <c r="A1676" s="564"/>
      <c r="B1676" s="566"/>
      <c r="C1676" s="480"/>
      <c r="D1676" s="779"/>
      <c r="E1676" s="470"/>
      <c r="F1676" s="587"/>
      <c r="G1676" s="467"/>
      <c r="H1676" s="467"/>
      <c r="I1676" s="481"/>
      <c r="J1676" s="413">
        <v>2</v>
      </c>
      <c r="K1676" s="414" t="s">
        <v>1900</v>
      </c>
      <c r="L1676" s="479"/>
      <c r="M1676" s="481"/>
      <c r="N1676" s="484"/>
      <c r="O1676" s="487"/>
      <c r="P1676" s="481"/>
      <c r="Q1676" s="487"/>
      <c r="R1676" s="481"/>
      <c r="S1676" s="410" t="s">
        <v>155</v>
      </c>
      <c r="T1676" s="348">
        <f>IFERROR(VLOOKUP($S1676,TABLAS!$A$10:$B$14,2,FALSE),0)</f>
        <v>2</v>
      </c>
      <c r="U1676" s="488"/>
      <c r="V1676" s="664"/>
      <c r="W1676" s="664"/>
      <c r="X1676" s="640"/>
      <c r="Y1676" s="412">
        <v>250</v>
      </c>
      <c r="Z1676" s="412"/>
      <c r="AA1676" s="412"/>
      <c r="AB1676" s="412"/>
      <c r="AC1676" s="367" t="e">
        <f>VLOOKUP(Y1676,CONTROLES!$A$6:$Y$78,2,FALSE)</f>
        <v>#N/A</v>
      </c>
      <c r="AD1676" s="412"/>
      <c r="AE1676" s="412"/>
      <c r="AF1676" s="412"/>
      <c r="AG1676" s="412"/>
      <c r="AH1676" s="412"/>
      <c r="AI1676" s="412"/>
      <c r="AJ1676" s="412"/>
      <c r="AK1676" s="412"/>
      <c r="AL1676" s="412"/>
      <c r="AM1676" s="412"/>
      <c r="AN1676" s="412"/>
      <c r="AO1676" s="350" t="str">
        <f>IFERROR(VLOOKUP(Y1676,CONTROLES!$A$6:$Y$25,24,FALSE),"")</f>
        <v/>
      </c>
      <c r="AP1676" s="350" t="str">
        <f>IFERROR(VLOOKUP(Z1676,CONTROLES!$A$6:$Y$25,24,FALSE),"")</f>
        <v/>
      </c>
      <c r="AQ1676" s="350" t="str">
        <f>IFERROR(VLOOKUP(AA1676,CONTROLES!$A$6:$Y$25,24,FALSE),"")</f>
        <v/>
      </c>
      <c r="AR1676" s="350" t="str">
        <f>IFERROR(VLOOKUP(AB1676,CONTROLES!$A$6:$Y$25,24,FALSE),"")</f>
        <v/>
      </c>
      <c r="AS1676" s="349" t="str">
        <f>IFERROR(VLOOKUP(Y1676,CONTROLES!$A$6:$Y$25,5,FALSE),"")</f>
        <v/>
      </c>
      <c r="AT1676" s="349" t="str">
        <f>IFERROR(VLOOKUP(Z1676,CONTROLES!$A$6:$Y$25,5,FALSE),"")</f>
        <v/>
      </c>
      <c r="AU1676" s="349" t="str">
        <f>IFERROR(VLOOKUP(AA1676,CONTROLES!$A$6:$Y$25,5,FALSE),"")</f>
        <v/>
      </c>
      <c r="AV1676" s="349" t="str">
        <f>IFERROR(VLOOKUP(AB1676,CONTROLES!$A$6:$Y$25,5,FALSE),"")</f>
        <v/>
      </c>
      <c r="AW1676" s="415">
        <f t="shared" si="446"/>
        <v>0</v>
      </c>
      <c r="AX1676" s="415">
        <f t="shared" si="447"/>
        <v>0</v>
      </c>
      <c r="AY1676" s="529"/>
      <c r="AZ1676" s="790"/>
      <c r="BA1676" s="457"/>
      <c r="BB1676" s="799"/>
      <c r="BC1676" s="790"/>
      <c r="BD1676" s="800"/>
      <c r="BE1676" s="641"/>
      <c r="BF1676" s="619"/>
      <c r="BG1676" s="554"/>
      <c r="BH1676" s="492"/>
      <c r="BI1676" s="791"/>
      <c r="BJ1676" s="482"/>
      <c r="BK1676" s="482"/>
    </row>
    <row r="1677" spans="1:63" ht="14.25" customHeight="1" x14ac:dyDescent="0.25">
      <c r="A1677" s="564"/>
      <c r="B1677" s="566"/>
      <c r="C1677" s="595"/>
      <c r="D1677" s="778"/>
      <c r="E1677" s="470"/>
      <c r="F1677" s="464"/>
      <c r="G1677" s="467"/>
      <c r="H1677" s="467"/>
      <c r="I1677" s="481"/>
      <c r="J1677" s="346">
        <v>3</v>
      </c>
      <c r="K1677" s="347" t="s">
        <v>1901</v>
      </c>
      <c r="L1677" s="479"/>
      <c r="M1677" s="481"/>
      <c r="N1677" s="484"/>
      <c r="O1677" s="487"/>
      <c r="P1677" s="481"/>
      <c r="Q1677" s="487"/>
      <c r="R1677" s="481"/>
      <c r="S1677" s="348" t="s">
        <v>146</v>
      </c>
      <c r="T1677" s="348">
        <f>IFERROR(VLOOKUP($S1677,TABLAS!$A$10:$B$14,2,FALSE),0)</f>
        <v>3</v>
      </c>
      <c r="U1677" s="477"/>
      <c r="V1677" s="664"/>
      <c r="W1677" s="664"/>
      <c r="X1677" s="640"/>
      <c r="Y1677" s="349">
        <v>249</v>
      </c>
      <c r="Z1677" s="349">
        <v>86</v>
      </c>
      <c r="AA1677" s="349"/>
      <c r="AB1677" s="349"/>
      <c r="AC1677" s="367" t="e">
        <f>VLOOKUP(Y1677,CONTROLES!$A$6:$Y$78,2,FALSE)</f>
        <v>#N/A</v>
      </c>
      <c r="AD1677" s="349"/>
      <c r="AE1677" s="349"/>
      <c r="AF1677" s="349"/>
      <c r="AG1677" s="349"/>
      <c r="AH1677" s="349"/>
      <c r="AI1677" s="349"/>
      <c r="AJ1677" s="349"/>
      <c r="AK1677" s="349"/>
      <c r="AL1677" s="349"/>
      <c r="AM1677" s="349"/>
      <c r="AN1677" s="349"/>
      <c r="AO1677" s="350" t="str">
        <f>IFERROR(VLOOKUP(Y1677,CONTROLES!$A$6:$Y$25,24,FALSE),"")</f>
        <v/>
      </c>
      <c r="AP1677" s="350" t="str">
        <f>IFERROR(VLOOKUP(Z1677,CONTROLES!$A$6:$Y$25,24,FALSE),"")</f>
        <v/>
      </c>
      <c r="AQ1677" s="350" t="str">
        <f>IFERROR(VLOOKUP(AA1677,CONTROLES!$A$6:$Y$25,24,FALSE),"")</f>
        <v/>
      </c>
      <c r="AR1677" s="350" t="str">
        <f>IFERROR(VLOOKUP(AB1677,CONTROLES!$A$6:$Y$25,24,FALSE),"")</f>
        <v/>
      </c>
      <c r="AS1677" s="349" t="str">
        <f>IFERROR(VLOOKUP(Y1677,CONTROLES!$A$6:$Y$25,5,FALSE),"")</f>
        <v/>
      </c>
      <c r="AT1677" s="349" t="str">
        <f>IFERROR(VLOOKUP(Z1677,CONTROLES!$A$6:$Y$25,5,FALSE),"")</f>
        <v/>
      </c>
      <c r="AU1677" s="349" t="str">
        <f>IFERROR(VLOOKUP(AA1677,CONTROLES!$A$6:$Y$25,5,FALSE),"")</f>
        <v/>
      </c>
      <c r="AV1677" s="349" t="str">
        <f>IFERROR(VLOOKUP(AB1677,CONTROLES!$A$6:$Y$25,5,FALSE),"")</f>
        <v/>
      </c>
      <c r="AW1677" s="351">
        <f t="shared" si="446"/>
        <v>0</v>
      </c>
      <c r="AX1677" s="351">
        <f t="shared" si="447"/>
        <v>0</v>
      </c>
      <c r="AY1677" s="529"/>
      <c r="AZ1677" s="460"/>
      <c r="BA1677" s="457"/>
      <c r="BB1677" s="458"/>
      <c r="BC1677" s="460"/>
      <c r="BD1677" s="462"/>
      <c r="BE1677" s="526"/>
      <c r="BF1677" s="619"/>
      <c r="BG1677" s="620"/>
      <c r="BH1677" s="492"/>
      <c r="BI1677" s="530"/>
      <c r="BJ1677" s="475"/>
      <c r="BK1677" s="475"/>
    </row>
    <row r="1678" spans="1:63" ht="14.25" customHeight="1" x14ac:dyDescent="0.25">
      <c r="A1678" s="564"/>
      <c r="B1678" s="566"/>
      <c r="C1678" s="595"/>
      <c r="D1678" s="778"/>
      <c r="E1678" s="470"/>
      <c r="F1678" s="464"/>
      <c r="G1678" s="467"/>
      <c r="H1678" s="467"/>
      <c r="I1678" s="481"/>
      <c r="J1678" s="346">
        <v>4</v>
      </c>
      <c r="K1678" s="347" t="s">
        <v>1902</v>
      </c>
      <c r="L1678" s="479"/>
      <c r="M1678" s="481"/>
      <c r="N1678" s="484"/>
      <c r="O1678" s="487"/>
      <c r="P1678" s="481"/>
      <c r="Q1678" s="487"/>
      <c r="R1678" s="481"/>
      <c r="S1678" s="348" t="s">
        <v>146</v>
      </c>
      <c r="T1678" s="348">
        <f>IFERROR(VLOOKUP($S1678,TABLAS!$A$10:$B$14,2,FALSE),0)</f>
        <v>3</v>
      </c>
      <c r="U1678" s="477"/>
      <c r="V1678" s="664"/>
      <c r="W1678" s="664"/>
      <c r="X1678" s="640"/>
      <c r="Y1678" s="349">
        <v>249</v>
      </c>
      <c r="Z1678" s="349">
        <v>86</v>
      </c>
      <c r="AA1678" s="349"/>
      <c r="AB1678" s="349"/>
      <c r="AC1678" s="367" t="e">
        <f>VLOOKUP(Y1678,CONTROLES!$A$6:$Y$78,2,FALSE)</f>
        <v>#N/A</v>
      </c>
      <c r="AD1678" s="349"/>
      <c r="AE1678" s="349"/>
      <c r="AF1678" s="349"/>
      <c r="AG1678" s="349"/>
      <c r="AH1678" s="349"/>
      <c r="AI1678" s="349"/>
      <c r="AJ1678" s="349"/>
      <c r="AK1678" s="349"/>
      <c r="AL1678" s="349"/>
      <c r="AM1678" s="349"/>
      <c r="AN1678" s="349"/>
      <c r="AO1678" s="350" t="str">
        <f>IFERROR(VLOOKUP(Y1678,CONTROLES!$A$6:$Y$25,24,FALSE),"")</f>
        <v/>
      </c>
      <c r="AP1678" s="350" t="str">
        <f>IFERROR(VLOOKUP(Z1678,CONTROLES!$A$6:$Y$25,24,FALSE),"")</f>
        <v/>
      </c>
      <c r="AQ1678" s="350" t="str">
        <f>IFERROR(VLOOKUP(AA1678,CONTROLES!$A$6:$Y$25,24,FALSE),"")</f>
        <v/>
      </c>
      <c r="AR1678" s="350" t="str">
        <f>IFERROR(VLOOKUP(AB1678,CONTROLES!$A$6:$Y$25,24,FALSE),"")</f>
        <v/>
      </c>
      <c r="AS1678" s="349" t="str">
        <f>IFERROR(VLOOKUP(Y1678,CONTROLES!$A$6:$Y$25,5,FALSE),"")</f>
        <v/>
      </c>
      <c r="AT1678" s="349" t="str">
        <f>IFERROR(VLOOKUP(Z1678,CONTROLES!$A$6:$Y$25,5,FALSE),"")</f>
        <v/>
      </c>
      <c r="AU1678" s="349" t="str">
        <f>IFERROR(VLOOKUP(AA1678,CONTROLES!$A$6:$Y$25,5,FALSE),"")</f>
        <v/>
      </c>
      <c r="AV1678" s="349" t="str">
        <f>IFERROR(VLOOKUP(AB1678,CONTROLES!$A$6:$Y$25,5,FALSE),"")</f>
        <v/>
      </c>
      <c r="AW1678" s="351">
        <f t="shared" si="446"/>
        <v>0</v>
      </c>
      <c r="AX1678" s="351">
        <f t="shared" si="447"/>
        <v>0</v>
      </c>
      <c r="AY1678" s="529"/>
      <c r="AZ1678" s="460"/>
      <c r="BA1678" s="457"/>
      <c r="BB1678" s="458"/>
      <c r="BC1678" s="460"/>
      <c r="BD1678" s="462"/>
      <c r="BE1678" s="526"/>
      <c r="BF1678" s="619"/>
      <c r="BG1678" s="620"/>
      <c r="BH1678" s="492"/>
      <c r="BI1678" s="530"/>
      <c r="BJ1678" s="475"/>
      <c r="BK1678" s="475"/>
    </row>
    <row r="1679" spans="1:63" ht="14.25" customHeight="1" x14ac:dyDescent="0.25">
      <c r="A1679" s="564"/>
      <c r="B1679" s="566"/>
      <c r="C1679" s="595"/>
      <c r="D1679" s="778"/>
      <c r="E1679" s="470"/>
      <c r="F1679" s="464"/>
      <c r="G1679" s="467"/>
      <c r="H1679" s="467"/>
      <c r="I1679" s="481"/>
      <c r="J1679" s="346"/>
      <c r="K1679" s="347"/>
      <c r="L1679" s="479"/>
      <c r="M1679" s="481"/>
      <c r="N1679" s="484"/>
      <c r="O1679" s="487"/>
      <c r="P1679" s="481"/>
      <c r="Q1679" s="487"/>
      <c r="R1679" s="481"/>
      <c r="S1679" s="348"/>
      <c r="T1679" s="348">
        <f>IFERROR(VLOOKUP($S1679,TABLAS!$A$10:$B$14,2,FALSE),0)</f>
        <v>0</v>
      </c>
      <c r="U1679" s="477"/>
      <c r="V1679" s="664"/>
      <c r="W1679" s="664"/>
      <c r="X1679" s="640"/>
      <c r="Y1679" s="349"/>
      <c r="Z1679" s="349"/>
      <c r="AA1679" s="349"/>
      <c r="AB1679" s="349"/>
      <c r="AC1679" s="367" t="e">
        <f>VLOOKUP(Y1679,CONTROLES!$A$6:$Y$78,2,FALSE)</f>
        <v>#N/A</v>
      </c>
      <c r="AD1679" s="349"/>
      <c r="AE1679" s="349"/>
      <c r="AF1679" s="349"/>
      <c r="AG1679" s="349"/>
      <c r="AH1679" s="349"/>
      <c r="AI1679" s="349"/>
      <c r="AJ1679" s="349"/>
      <c r="AK1679" s="349"/>
      <c r="AL1679" s="349"/>
      <c r="AM1679" s="349"/>
      <c r="AN1679" s="349"/>
      <c r="AO1679" s="350" t="str">
        <f>IFERROR(VLOOKUP(Y1679,CONTROLES!$A$6:$Y$25,24,FALSE),"")</f>
        <v/>
      </c>
      <c r="AP1679" s="350" t="str">
        <f>IFERROR(VLOOKUP(Z1679,CONTROLES!$A$6:$Y$25,24,FALSE),"")</f>
        <v/>
      </c>
      <c r="AQ1679" s="350" t="str">
        <f>IFERROR(VLOOKUP(AA1679,CONTROLES!$A$6:$Y$25,24,FALSE),"")</f>
        <v/>
      </c>
      <c r="AR1679" s="350" t="str">
        <f>IFERROR(VLOOKUP(AB1679,CONTROLES!$A$6:$Y$25,24,FALSE),"")</f>
        <v/>
      </c>
      <c r="AS1679" s="349" t="str">
        <f>IFERROR(VLOOKUP(Y1679,CONTROLES!$A$6:$Y$25,5,FALSE),"")</f>
        <v/>
      </c>
      <c r="AT1679" s="349" t="str">
        <f>IFERROR(VLOOKUP(Z1679,CONTROLES!$A$6:$Y$25,5,FALSE),"")</f>
        <v/>
      </c>
      <c r="AU1679" s="349" t="str">
        <f>IFERROR(VLOOKUP(AA1679,CONTROLES!$A$6:$Y$25,5,FALSE),"")</f>
        <v/>
      </c>
      <c r="AV1679" s="349" t="str">
        <f>IFERROR(VLOOKUP(AB1679,CONTROLES!$A$6:$Y$25,5,FALSE),"")</f>
        <v/>
      </c>
      <c r="AW1679" s="351">
        <f t="shared" si="446"/>
        <v>0</v>
      </c>
      <c r="AX1679" s="351">
        <f t="shared" si="447"/>
        <v>0</v>
      </c>
      <c r="AY1679" s="529"/>
      <c r="AZ1679" s="460"/>
      <c r="BA1679" s="457"/>
      <c r="BB1679" s="458"/>
      <c r="BC1679" s="460"/>
      <c r="BD1679" s="462"/>
      <c r="BE1679" s="526"/>
      <c r="BF1679" s="619"/>
      <c r="BG1679" s="620"/>
      <c r="BH1679" s="492"/>
      <c r="BI1679" s="530"/>
      <c r="BJ1679" s="475"/>
      <c r="BK1679" s="475"/>
    </row>
    <row r="1680" spans="1:63" ht="14.25" customHeight="1" x14ac:dyDescent="0.25">
      <c r="A1680" s="564"/>
      <c r="B1680" s="566"/>
      <c r="C1680" s="595"/>
      <c r="D1680" s="778"/>
      <c r="E1680" s="470"/>
      <c r="F1680" s="464"/>
      <c r="G1680" s="467"/>
      <c r="H1680" s="467"/>
      <c r="I1680" s="481"/>
      <c r="J1680" s="346"/>
      <c r="K1680" s="347"/>
      <c r="L1680" s="479"/>
      <c r="M1680" s="481"/>
      <c r="N1680" s="484"/>
      <c r="O1680" s="487"/>
      <c r="P1680" s="481"/>
      <c r="Q1680" s="487"/>
      <c r="R1680" s="481"/>
      <c r="S1680" s="348"/>
      <c r="T1680" s="348">
        <f>IFERROR(VLOOKUP($S1680,TABLAS!$A$10:$B$14,2,FALSE),0)</f>
        <v>0</v>
      </c>
      <c r="U1680" s="477"/>
      <c r="V1680" s="664"/>
      <c r="W1680" s="664"/>
      <c r="X1680" s="640"/>
      <c r="Y1680" s="349"/>
      <c r="Z1680" s="349"/>
      <c r="AA1680" s="349"/>
      <c r="AB1680" s="349"/>
      <c r="AC1680" s="367" t="e">
        <f>VLOOKUP(Y1680,CONTROLES!$A$6:$Y$78,2,FALSE)</f>
        <v>#N/A</v>
      </c>
      <c r="AD1680" s="349"/>
      <c r="AE1680" s="349"/>
      <c r="AF1680" s="349"/>
      <c r="AG1680" s="349"/>
      <c r="AH1680" s="349"/>
      <c r="AI1680" s="349"/>
      <c r="AJ1680" s="349"/>
      <c r="AK1680" s="349"/>
      <c r="AL1680" s="349"/>
      <c r="AM1680" s="349"/>
      <c r="AN1680" s="349"/>
      <c r="AO1680" s="350" t="str">
        <f>IFERROR(VLOOKUP(Y1680,CONTROLES!$A$6:$Y$25,24,FALSE),"")</f>
        <v/>
      </c>
      <c r="AP1680" s="350" t="str">
        <f>IFERROR(VLOOKUP(Z1680,CONTROLES!$A$6:$Y$25,24,FALSE),"")</f>
        <v/>
      </c>
      <c r="AQ1680" s="350" t="str">
        <f>IFERROR(VLOOKUP(AA1680,CONTROLES!$A$6:$Y$25,24,FALSE),"")</f>
        <v/>
      </c>
      <c r="AR1680" s="350" t="str">
        <f>IFERROR(VLOOKUP(AB1680,CONTROLES!$A$6:$Y$25,24,FALSE),"")</f>
        <v/>
      </c>
      <c r="AS1680" s="349" t="str">
        <f>IFERROR(VLOOKUP(Y1680,CONTROLES!$A$6:$Y$25,5,FALSE),"")</f>
        <v/>
      </c>
      <c r="AT1680" s="349" t="str">
        <f>IFERROR(VLOOKUP(Z1680,CONTROLES!$A$6:$Y$25,5,FALSE),"")</f>
        <v/>
      </c>
      <c r="AU1680" s="349" t="str">
        <f>IFERROR(VLOOKUP(AA1680,CONTROLES!$A$6:$Y$25,5,FALSE),"")</f>
        <v/>
      </c>
      <c r="AV1680" s="349" t="str">
        <f>IFERROR(VLOOKUP(AB1680,CONTROLES!$A$6:$Y$25,5,FALSE),"")</f>
        <v/>
      </c>
      <c r="AW1680" s="351">
        <f t="shared" si="446"/>
        <v>0</v>
      </c>
      <c r="AX1680" s="351">
        <f t="shared" si="447"/>
        <v>0</v>
      </c>
      <c r="AY1680" s="529"/>
      <c r="AZ1680" s="460"/>
      <c r="BA1680" s="457"/>
      <c r="BB1680" s="458"/>
      <c r="BC1680" s="460"/>
      <c r="BD1680" s="462"/>
      <c r="BE1680" s="526"/>
      <c r="BF1680" s="619"/>
      <c r="BG1680" s="620"/>
      <c r="BH1680" s="492"/>
      <c r="BI1680" s="530"/>
      <c r="BJ1680" s="475"/>
      <c r="BK1680" s="475"/>
    </row>
    <row r="1681" spans="1:63" ht="14.25" customHeight="1" x14ac:dyDescent="0.25">
      <c r="A1681" s="564"/>
      <c r="B1681" s="567"/>
      <c r="C1681" s="478"/>
      <c r="D1681" s="780"/>
      <c r="E1681" s="470"/>
      <c r="F1681" s="465"/>
      <c r="G1681" s="467"/>
      <c r="H1681" s="467"/>
      <c r="I1681" s="481"/>
      <c r="J1681" s="361"/>
      <c r="K1681" s="363"/>
      <c r="L1681" s="479"/>
      <c r="M1681" s="481"/>
      <c r="N1681" s="484"/>
      <c r="O1681" s="487"/>
      <c r="P1681" s="481"/>
      <c r="Q1681" s="487"/>
      <c r="R1681" s="481"/>
      <c r="S1681" s="354"/>
      <c r="T1681" s="348">
        <f>IFERROR(VLOOKUP($S1681,TABLAS!$A$10:$B$14,2,FALSE),0)</f>
        <v>0</v>
      </c>
      <c r="U1681" s="486"/>
      <c r="V1681" s="664"/>
      <c r="W1681" s="664"/>
      <c r="X1681" s="640"/>
      <c r="Y1681" s="362"/>
      <c r="Z1681" s="362"/>
      <c r="AA1681" s="362"/>
      <c r="AB1681" s="362"/>
      <c r="AC1681" s="367" t="e">
        <f>VLOOKUP(Y1681,CONTROLES!$A$6:$Y$78,2,FALSE)</f>
        <v>#N/A</v>
      </c>
      <c r="AD1681" s="362"/>
      <c r="AE1681" s="362"/>
      <c r="AF1681" s="362"/>
      <c r="AG1681" s="362"/>
      <c r="AH1681" s="362"/>
      <c r="AI1681" s="362"/>
      <c r="AJ1681" s="362"/>
      <c r="AK1681" s="362"/>
      <c r="AL1681" s="362"/>
      <c r="AM1681" s="362"/>
      <c r="AN1681" s="362"/>
      <c r="AO1681" s="350" t="str">
        <f>IFERROR(VLOOKUP(Y1681,CONTROLES!$A$6:$Y$25,24,FALSE),"")</f>
        <v/>
      </c>
      <c r="AP1681" s="350" t="str">
        <f>IFERROR(VLOOKUP(Z1681,CONTROLES!$A$6:$Y$25,24,FALSE),"")</f>
        <v/>
      </c>
      <c r="AQ1681" s="350" t="str">
        <f>IFERROR(VLOOKUP(AA1681,CONTROLES!$A$6:$Y$25,24,FALSE),"")</f>
        <v/>
      </c>
      <c r="AR1681" s="350" t="str">
        <f>IFERROR(VLOOKUP(AB1681,CONTROLES!$A$6:$Y$25,24,FALSE),"")</f>
        <v/>
      </c>
      <c r="AS1681" s="349" t="str">
        <f>IFERROR(VLOOKUP(Y1681,CONTROLES!$A$6:$Y$25,5,FALSE),"")</f>
        <v/>
      </c>
      <c r="AT1681" s="349" t="str">
        <f>IFERROR(VLOOKUP(Z1681,CONTROLES!$A$6:$Y$25,5,FALSE),"")</f>
        <v/>
      </c>
      <c r="AU1681" s="349" t="str">
        <f>IFERROR(VLOOKUP(AA1681,CONTROLES!$A$6:$Y$25,5,FALSE),"")</f>
        <v/>
      </c>
      <c r="AV1681" s="349" t="str">
        <f>IFERROR(VLOOKUP(AB1681,CONTROLES!$A$6:$Y$25,5,FALSE),"")</f>
        <v/>
      </c>
      <c r="AW1681" s="370">
        <f t="shared" si="446"/>
        <v>0</v>
      </c>
      <c r="AX1681" s="370">
        <f t="shared" si="447"/>
        <v>0</v>
      </c>
      <c r="AY1681" s="529"/>
      <c r="AZ1681" s="461"/>
      <c r="BA1681" s="457"/>
      <c r="BB1681" s="459"/>
      <c r="BC1681" s="461"/>
      <c r="BD1681" s="463"/>
      <c r="BE1681" s="527"/>
      <c r="BF1681" s="619"/>
      <c r="BG1681" s="491"/>
      <c r="BH1681" s="492"/>
      <c r="BI1681" s="531"/>
      <c r="BJ1681" s="476"/>
      <c r="BK1681" s="476"/>
    </row>
    <row r="1682" spans="1:63" ht="21" customHeight="1" x14ac:dyDescent="0.25">
      <c r="A1682" s="571">
        <f>A1675+1</f>
        <v>239</v>
      </c>
      <c r="B1682" s="572" t="s">
        <v>1903</v>
      </c>
      <c r="C1682" s="575" t="s">
        <v>1309</v>
      </c>
      <c r="D1682" s="578" t="s">
        <v>1904</v>
      </c>
      <c r="E1682" s="424" t="s">
        <v>1905</v>
      </c>
      <c r="F1682" s="582" t="s">
        <v>132</v>
      </c>
      <c r="G1682" s="585" t="s">
        <v>133</v>
      </c>
      <c r="H1682" s="585" t="s">
        <v>134</v>
      </c>
      <c r="I1682" s="596" t="s">
        <v>1906</v>
      </c>
      <c r="J1682" s="169">
        <v>1</v>
      </c>
      <c r="K1682" s="170" t="s">
        <v>1907</v>
      </c>
      <c r="L1682" s="774" t="s">
        <v>1908</v>
      </c>
      <c r="M1682" s="772" t="s">
        <v>160</v>
      </c>
      <c r="N1682" s="776" t="s">
        <v>226</v>
      </c>
      <c r="O1682" s="770" t="s">
        <v>313</v>
      </c>
      <c r="P1682" s="772" t="s">
        <v>1791</v>
      </c>
      <c r="Q1682" s="770" t="s">
        <v>1792</v>
      </c>
      <c r="R1682" s="772" t="s">
        <v>688</v>
      </c>
      <c r="S1682" s="73" t="s">
        <v>146</v>
      </c>
      <c r="T1682" s="162">
        <f>IFERROR(VLOOKUP($S1682,TABLAS!$A$10:$B$14,2,FALSE),0)</f>
        <v>3</v>
      </c>
      <c r="U1682" s="652"/>
      <c r="V1682" s="792">
        <f>IFERROR(VLOOKUP(U1682,TABLAS!$A$2:$B$6,2,FALSE),0)</f>
        <v>0</v>
      </c>
      <c r="W1682" s="792" t="str">
        <f t="shared" ref="W1682" si="457">MAX(T1682:T1688)&amp;V1682</f>
        <v>30</v>
      </c>
      <c r="X1682" s="803" t="b">
        <f t="shared" ref="X1682" si="458">IF(OR(W1682="11",W1682="12",W1682="21",W1682="22",W1682="31"),"BAJO",IF(OR(W1682="13",W1682="23",W1682="32",W1682="41"),"LEVE",IF(OR(W1682="14",W1682="15",W1682="24",W1682="33",W1682="43",W1682="42",W1682="52",W1682="51"),"MODERADO",IF(OR(W1682="25",W1682="34",W1682="35",W1682="44",W1682="45",W1682="53",W1682="54",W1682="55"),"IMPORTANTE"))))</f>
        <v>0</v>
      </c>
      <c r="Y1682" s="63"/>
      <c r="Z1682" s="63"/>
      <c r="AA1682" s="63"/>
      <c r="AB1682" s="63"/>
      <c r="AC1682" s="367" t="e">
        <f>VLOOKUP(Y1682,CONTROLES!$A$6:$Y$78,2,FALSE)</f>
        <v>#N/A</v>
      </c>
      <c r="AD1682" s="63"/>
      <c r="AE1682" s="63"/>
      <c r="AF1682" s="63"/>
      <c r="AG1682" s="63"/>
      <c r="AH1682" s="63"/>
      <c r="AI1682" s="63"/>
      <c r="AJ1682" s="63"/>
      <c r="AK1682" s="63"/>
      <c r="AL1682" s="63"/>
      <c r="AM1682" s="63"/>
      <c r="AN1682" s="63"/>
      <c r="AO1682" s="163" t="str">
        <f>IFERROR(VLOOKUP(Y1682,CONTROLES!$A$6:$Y$25,24,FALSE),"")</f>
        <v/>
      </c>
      <c r="AP1682" s="163" t="str">
        <f>IFERROR(VLOOKUP(Z1682,CONTROLES!$A$6:$Y$25,24,FALSE),"")</f>
        <v/>
      </c>
      <c r="AQ1682" s="163" t="str">
        <f>IFERROR(VLOOKUP(AA1682,CONTROLES!$A$6:$Y$25,24,FALSE),"")</f>
        <v/>
      </c>
      <c r="AR1682" s="163" t="str">
        <f>IFERROR(VLOOKUP(AB1682,CONTROLES!$A$6:$Y$25,24,FALSE),"")</f>
        <v/>
      </c>
      <c r="AS1682" s="72" t="str">
        <f>IFERROR(VLOOKUP(Y1682,CONTROLES!$A$6:$Y$25,5,FALSE),"")</f>
        <v/>
      </c>
      <c r="AT1682" s="72" t="str">
        <f>IFERROR(VLOOKUP(Z1682,CONTROLES!$A$6:$Y$25,5,FALSE),"")</f>
        <v/>
      </c>
      <c r="AU1682" s="72" t="str">
        <f>IFERROR(VLOOKUP(AA1682,CONTROLES!$A$6:$Y$25,5,FALSE),"")</f>
        <v/>
      </c>
      <c r="AV1682" s="72" t="str">
        <f>IFERROR(VLOOKUP(AB1682,CONTROLES!$A$6:$Y$25,5,FALSE),"")</f>
        <v/>
      </c>
      <c r="AW1682" s="143">
        <f t="shared" si="446"/>
        <v>0</v>
      </c>
      <c r="AX1682" s="143">
        <f t="shared" si="447"/>
        <v>0</v>
      </c>
      <c r="AY1682" s="797"/>
      <c r="AZ1682" s="510"/>
      <c r="BA1682" s="806"/>
      <c r="BB1682" s="508"/>
      <c r="BC1682" s="510"/>
      <c r="BD1682" s="512"/>
      <c r="BE1682" s="493"/>
      <c r="BF1682" s="796"/>
      <c r="BG1682" s="645"/>
      <c r="BH1682" s="645"/>
      <c r="BI1682" s="514"/>
      <c r="BJ1682" s="516"/>
      <c r="BK1682" s="516"/>
    </row>
    <row r="1683" spans="1:63" ht="14.25" customHeight="1" x14ac:dyDescent="0.25">
      <c r="A1683" s="571"/>
      <c r="B1683" s="573"/>
      <c r="C1683" s="576"/>
      <c r="D1683" s="579"/>
      <c r="E1683" s="424"/>
      <c r="F1683" s="583"/>
      <c r="G1683" s="586"/>
      <c r="H1683" s="586"/>
      <c r="I1683" s="597"/>
      <c r="J1683" s="205">
        <v>2</v>
      </c>
      <c r="K1683" s="206" t="s">
        <v>1909</v>
      </c>
      <c r="L1683" s="775"/>
      <c r="M1683" s="773"/>
      <c r="N1683" s="777"/>
      <c r="O1683" s="771"/>
      <c r="P1683" s="773"/>
      <c r="Q1683" s="771"/>
      <c r="R1683" s="773"/>
      <c r="S1683" s="203" t="s">
        <v>146</v>
      </c>
      <c r="T1683" s="162">
        <f>IFERROR(VLOOKUP($S1683,TABLAS!$A$10:$B$14,2,FALSE),0)</f>
        <v>3</v>
      </c>
      <c r="U1683" s="787"/>
      <c r="V1683" s="793"/>
      <c r="W1683" s="793"/>
      <c r="X1683" s="804"/>
      <c r="Y1683" s="194"/>
      <c r="Z1683" s="194"/>
      <c r="AA1683" s="194"/>
      <c r="AB1683" s="194"/>
      <c r="AC1683" s="367" t="e">
        <f>VLOOKUP(Y1683,CONTROLES!$A$6:$Y$78,2,FALSE)</f>
        <v>#N/A</v>
      </c>
      <c r="AD1683" s="194"/>
      <c r="AE1683" s="194"/>
      <c r="AF1683" s="194"/>
      <c r="AG1683" s="194"/>
      <c r="AH1683" s="194"/>
      <c r="AI1683" s="194"/>
      <c r="AJ1683" s="194"/>
      <c r="AK1683" s="194"/>
      <c r="AL1683" s="194"/>
      <c r="AM1683" s="194"/>
      <c r="AN1683" s="194"/>
      <c r="AO1683" s="163" t="str">
        <f>IFERROR(VLOOKUP(Y1683,CONTROLES!$A$6:$Y$25,24,FALSE),"")</f>
        <v/>
      </c>
      <c r="AP1683" s="163" t="str">
        <f>IFERROR(VLOOKUP(Z1683,CONTROLES!$A$6:$Y$25,24,FALSE),"")</f>
        <v/>
      </c>
      <c r="AQ1683" s="163" t="str">
        <f>IFERROR(VLOOKUP(AA1683,CONTROLES!$A$6:$Y$25,24,FALSE),"")</f>
        <v/>
      </c>
      <c r="AR1683" s="163" t="str">
        <f>IFERROR(VLOOKUP(AB1683,CONTROLES!$A$6:$Y$25,24,FALSE),"")</f>
        <v/>
      </c>
      <c r="AS1683" s="72" t="str">
        <f>IFERROR(VLOOKUP(Y1683,CONTROLES!$A$6:$Y$25,5,FALSE),"")</f>
        <v/>
      </c>
      <c r="AT1683" s="72" t="str">
        <f>IFERROR(VLOOKUP(Z1683,CONTROLES!$A$6:$Y$25,5,FALSE),"")</f>
        <v/>
      </c>
      <c r="AU1683" s="72" t="str">
        <f>IFERROR(VLOOKUP(AA1683,CONTROLES!$A$6:$Y$25,5,FALSE),"")</f>
        <v/>
      </c>
      <c r="AV1683" s="72" t="str">
        <f>IFERROR(VLOOKUP(AB1683,CONTROLES!$A$6:$Y$25,5,FALSE),"")</f>
        <v/>
      </c>
      <c r="AW1683" s="204">
        <f t="shared" si="446"/>
        <v>0</v>
      </c>
      <c r="AX1683" s="204">
        <f t="shared" si="447"/>
        <v>0</v>
      </c>
      <c r="AY1683" s="523"/>
      <c r="AZ1683" s="805"/>
      <c r="BA1683" s="507"/>
      <c r="BB1683" s="807"/>
      <c r="BC1683" s="805"/>
      <c r="BD1683" s="794"/>
      <c r="BE1683" s="795"/>
      <c r="BF1683" s="643"/>
      <c r="BG1683" s="646"/>
      <c r="BH1683" s="533"/>
      <c r="BI1683" s="801"/>
      <c r="BJ1683" s="562"/>
      <c r="BK1683" s="562"/>
    </row>
    <row r="1684" spans="1:63" ht="14.25" customHeight="1" x14ac:dyDescent="0.25">
      <c r="A1684" s="571"/>
      <c r="B1684" s="573"/>
      <c r="C1684" s="575"/>
      <c r="D1684" s="578"/>
      <c r="E1684" s="424"/>
      <c r="F1684" s="582"/>
      <c r="G1684" s="586"/>
      <c r="H1684" s="586"/>
      <c r="I1684" s="597"/>
      <c r="J1684" s="169">
        <v>3</v>
      </c>
      <c r="K1684" s="170" t="s">
        <v>1910</v>
      </c>
      <c r="L1684" s="775"/>
      <c r="M1684" s="773"/>
      <c r="N1684" s="777"/>
      <c r="O1684" s="771"/>
      <c r="P1684" s="773"/>
      <c r="Q1684" s="771"/>
      <c r="R1684" s="773"/>
      <c r="S1684" s="73" t="s">
        <v>155</v>
      </c>
      <c r="T1684" s="162">
        <f>IFERROR(VLOOKUP($S1684,TABLAS!$A$10:$B$14,2,FALSE),0)</f>
        <v>2</v>
      </c>
      <c r="U1684" s="652"/>
      <c r="V1684" s="793"/>
      <c r="W1684" s="793"/>
      <c r="X1684" s="804"/>
      <c r="Y1684" s="63"/>
      <c r="Z1684" s="63"/>
      <c r="AA1684" s="63"/>
      <c r="AB1684" s="63"/>
      <c r="AC1684" s="367" t="e">
        <f>VLOOKUP(Y1684,CONTROLES!$A$6:$Y$78,2,FALSE)</f>
        <v>#N/A</v>
      </c>
      <c r="AD1684" s="63"/>
      <c r="AE1684" s="63"/>
      <c r="AF1684" s="63"/>
      <c r="AG1684" s="63"/>
      <c r="AH1684" s="63"/>
      <c r="AI1684" s="63"/>
      <c r="AJ1684" s="63"/>
      <c r="AK1684" s="63"/>
      <c r="AL1684" s="63"/>
      <c r="AM1684" s="63"/>
      <c r="AN1684" s="63"/>
      <c r="AO1684" s="163" t="str">
        <f>IFERROR(VLOOKUP(Y1684,CONTROLES!$A$6:$Y$25,24,FALSE),"")</f>
        <v/>
      </c>
      <c r="AP1684" s="163" t="str">
        <f>IFERROR(VLOOKUP(Z1684,CONTROLES!$A$6:$Y$25,24,FALSE),"")</f>
        <v/>
      </c>
      <c r="AQ1684" s="163" t="str">
        <f>IFERROR(VLOOKUP(AA1684,CONTROLES!$A$6:$Y$25,24,FALSE),"")</f>
        <v/>
      </c>
      <c r="AR1684" s="163" t="str">
        <f>IFERROR(VLOOKUP(AB1684,CONTROLES!$A$6:$Y$25,24,FALSE),"")</f>
        <v/>
      </c>
      <c r="AS1684" s="72" t="str">
        <f>IFERROR(VLOOKUP(Y1684,CONTROLES!$A$6:$Y$25,5,FALSE),"")</f>
        <v/>
      </c>
      <c r="AT1684" s="72" t="str">
        <f>IFERROR(VLOOKUP(Z1684,CONTROLES!$A$6:$Y$25,5,FALSE),"")</f>
        <v/>
      </c>
      <c r="AU1684" s="72" t="str">
        <f>IFERROR(VLOOKUP(AA1684,CONTROLES!$A$6:$Y$25,5,FALSE),"")</f>
        <v/>
      </c>
      <c r="AV1684" s="72" t="str">
        <f>IFERROR(VLOOKUP(AB1684,CONTROLES!$A$6:$Y$25,5,FALSE),"")</f>
        <v/>
      </c>
      <c r="AW1684" s="143">
        <f t="shared" si="446"/>
        <v>0</v>
      </c>
      <c r="AX1684" s="143">
        <f t="shared" si="447"/>
        <v>0</v>
      </c>
      <c r="AY1684" s="523"/>
      <c r="AZ1684" s="510"/>
      <c r="BA1684" s="507"/>
      <c r="BB1684" s="508"/>
      <c r="BC1684" s="510"/>
      <c r="BD1684" s="512"/>
      <c r="BE1684" s="493"/>
      <c r="BF1684" s="643"/>
      <c r="BG1684" s="645"/>
      <c r="BH1684" s="533"/>
      <c r="BI1684" s="514"/>
      <c r="BJ1684" s="516"/>
      <c r="BK1684" s="516"/>
    </row>
    <row r="1685" spans="1:63" ht="14.25" customHeight="1" x14ac:dyDescent="0.25">
      <c r="A1685" s="571"/>
      <c r="B1685" s="573"/>
      <c r="C1685" s="575"/>
      <c r="D1685" s="578"/>
      <c r="E1685" s="424"/>
      <c r="F1685" s="582"/>
      <c r="G1685" s="586"/>
      <c r="H1685" s="586"/>
      <c r="I1685" s="597"/>
      <c r="J1685" s="169">
        <v>4</v>
      </c>
      <c r="K1685" s="170" t="s">
        <v>1911</v>
      </c>
      <c r="L1685" s="775"/>
      <c r="M1685" s="773"/>
      <c r="N1685" s="777"/>
      <c r="O1685" s="771"/>
      <c r="P1685" s="773"/>
      <c r="Q1685" s="771"/>
      <c r="R1685" s="773"/>
      <c r="S1685" s="73"/>
      <c r="T1685" s="162">
        <f>IFERROR(VLOOKUP($S1685,TABLAS!$A$10:$B$14,2,FALSE),0)</f>
        <v>0</v>
      </c>
      <c r="U1685" s="652"/>
      <c r="V1685" s="793"/>
      <c r="W1685" s="793"/>
      <c r="X1685" s="804"/>
      <c r="Y1685" s="63"/>
      <c r="Z1685" s="63"/>
      <c r="AA1685" s="63"/>
      <c r="AB1685" s="63"/>
      <c r="AC1685" s="367" t="e">
        <f>VLOOKUP(Y1685,CONTROLES!$A$6:$Y$78,2,FALSE)</f>
        <v>#N/A</v>
      </c>
      <c r="AD1685" s="63"/>
      <c r="AE1685" s="63"/>
      <c r="AF1685" s="63"/>
      <c r="AG1685" s="63"/>
      <c r="AH1685" s="63"/>
      <c r="AI1685" s="63"/>
      <c r="AJ1685" s="63"/>
      <c r="AK1685" s="63"/>
      <c r="AL1685" s="63"/>
      <c r="AM1685" s="63"/>
      <c r="AN1685" s="63"/>
      <c r="AO1685" s="163" t="str">
        <f>IFERROR(VLOOKUP(Y1685,CONTROLES!$A$6:$Y$25,24,FALSE),"")</f>
        <v/>
      </c>
      <c r="AP1685" s="163" t="str">
        <f>IFERROR(VLOOKUP(Z1685,CONTROLES!$A$6:$Y$25,24,FALSE),"")</f>
        <v/>
      </c>
      <c r="AQ1685" s="163" t="str">
        <f>IFERROR(VLOOKUP(AA1685,CONTROLES!$A$6:$Y$25,24,FALSE),"")</f>
        <v/>
      </c>
      <c r="AR1685" s="163" t="str">
        <f>IFERROR(VLOOKUP(AB1685,CONTROLES!$A$6:$Y$25,24,FALSE),"")</f>
        <v/>
      </c>
      <c r="AS1685" s="72" t="str">
        <f>IFERROR(VLOOKUP(Y1685,CONTROLES!$A$6:$Y$25,5,FALSE),"")</f>
        <v/>
      </c>
      <c r="AT1685" s="72" t="str">
        <f>IFERROR(VLOOKUP(Z1685,CONTROLES!$A$6:$Y$25,5,FALSE),"")</f>
        <v/>
      </c>
      <c r="AU1685" s="72" t="str">
        <f>IFERROR(VLOOKUP(AA1685,CONTROLES!$A$6:$Y$25,5,FALSE),"")</f>
        <v/>
      </c>
      <c r="AV1685" s="72" t="str">
        <f>IFERROR(VLOOKUP(AB1685,CONTROLES!$A$6:$Y$25,5,FALSE),"")</f>
        <v/>
      </c>
      <c r="AW1685" s="143">
        <f t="shared" si="446"/>
        <v>0</v>
      </c>
      <c r="AX1685" s="143">
        <f t="shared" si="447"/>
        <v>0</v>
      </c>
      <c r="AY1685" s="523"/>
      <c r="AZ1685" s="510"/>
      <c r="BA1685" s="507"/>
      <c r="BB1685" s="508"/>
      <c r="BC1685" s="510"/>
      <c r="BD1685" s="512"/>
      <c r="BE1685" s="493"/>
      <c r="BF1685" s="643"/>
      <c r="BG1685" s="645"/>
      <c r="BH1685" s="533"/>
      <c r="BI1685" s="514"/>
      <c r="BJ1685" s="516"/>
      <c r="BK1685" s="516"/>
    </row>
    <row r="1686" spans="1:63" ht="14.25" customHeight="1" x14ac:dyDescent="0.25">
      <c r="A1686" s="571"/>
      <c r="B1686" s="573"/>
      <c r="C1686" s="575"/>
      <c r="D1686" s="578"/>
      <c r="E1686" s="424"/>
      <c r="F1686" s="582"/>
      <c r="G1686" s="586"/>
      <c r="H1686" s="586"/>
      <c r="I1686" s="597"/>
      <c r="J1686" s="169"/>
      <c r="K1686" s="170"/>
      <c r="L1686" s="775"/>
      <c r="M1686" s="773"/>
      <c r="N1686" s="777"/>
      <c r="O1686" s="771"/>
      <c r="P1686" s="773"/>
      <c r="Q1686" s="771"/>
      <c r="R1686" s="773"/>
      <c r="S1686" s="73"/>
      <c r="T1686" s="162">
        <f>IFERROR(VLOOKUP($S1686,TABLAS!$A$10:$B$14,2,FALSE),0)</f>
        <v>0</v>
      </c>
      <c r="U1686" s="652"/>
      <c r="V1686" s="793"/>
      <c r="W1686" s="793"/>
      <c r="X1686" s="804"/>
      <c r="Y1686" s="63"/>
      <c r="Z1686" s="63"/>
      <c r="AA1686" s="63"/>
      <c r="AB1686" s="63"/>
      <c r="AC1686" s="367" t="e">
        <f>VLOOKUP(Y1686,CONTROLES!$A$6:$Y$78,2,FALSE)</f>
        <v>#N/A</v>
      </c>
      <c r="AD1686" s="63"/>
      <c r="AE1686" s="63"/>
      <c r="AF1686" s="63"/>
      <c r="AG1686" s="63"/>
      <c r="AH1686" s="63"/>
      <c r="AI1686" s="63"/>
      <c r="AJ1686" s="63"/>
      <c r="AK1686" s="63"/>
      <c r="AL1686" s="63"/>
      <c r="AM1686" s="63"/>
      <c r="AN1686" s="63"/>
      <c r="AO1686" s="163" t="str">
        <f>IFERROR(VLOOKUP(Y1686,CONTROLES!$A$6:$Y$25,24,FALSE),"")</f>
        <v/>
      </c>
      <c r="AP1686" s="163" t="str">
        <f>IFERROR(VLOOKUP(Z1686,CONTROLES!$A$6:$Y$25,24,FALSE),"")</f>
        <v/>
      </c>
      <c r="AQ1686" s="163" t="str">
        <f>IFERROR(VLOOKUP(AA1686,CONTROLES!$A$6:$Y$25,24,FALSE),"")</f>
        <v/>
      </c>
      <c r="AR1686" s="163" t="str">
        <f>IFERROR(VLOOKUP(AB1686,CONTROLES!$A$6:$Y$25,24,FALSE),"")</f>
        <v/>
      </c>
      <c r="AS1686" s="72" t="str">
        <f>IFERROR(VLOOKUP(Y1686,CONTROLES!$A$6:$Y$25,5,FALSE),"")</f>
        <v/>
      </c>
      <c r="AT1686" s="72" t="str">
        <f>IFERROR(VLOOKUP(Z1686,CONTROLES!$A$6:$Y$25,5,FALSE),"")</f>
        <v/>
      </c>
      <c r="AU1686" s="72" t="str">
        <f>IFERROR(VLOOKUP(AA1686,CONTROLES!$A$6:$Y$25,5,FALSE),"")</f>
        <v/>
      </c>
      <c r="AV1686" s="72" t="str">
        <f>IFERROR(VLOOKUP(AB1686,CONTROLES!$A$6:$Y$25,5,FALSE),"")</f>
        <v/>
      </c>
      <c r="AW1686" s="143">
        <f t="shared" si="446"/>
        <v>0</v>
      </c>
      <c r="AX1686" s="143">
        <f t="shared" si="447"/>
        <v>0</v>
      </c>
      <c r="AY1686" s="523"/>
      <c r="AZ1686" s="510"/>
      <c r="BA1686" s="507"/>
      <c r="BB1686" s="508"/>
      <c r="BC1686" s="510"/>
      <c r="BD1686" s="512"/>
      <c r="BE1686" s="493"/>
      <c r="BF1686" s="643"/>
      <c r="BG1686" s="645"/>
      <c r="BH1686" s="533"/>
      <c r="BI1686" s="514"/>
      <c r="BJ1686" s="516"/>
      <c r="BK1686" s="516"/>
    </row>
    <row r="1687" spans="1:63" ht="14.25" customHeight="1" x14ac:dyDescent="0.25">
      <c r="A1687" s="571"/>
      <c r="B1687" s="573"/>
      <c r="C1687" s="575"/>
      <c r="D1687" s="578"/>
      <c r="E1687" s="424"/>
      <c r="F1687" s="582"/>
      <c r="G1687" s="586"/>
      <c r="H1687" s="586"/>
      <c r="I1687" s="597"/>
      <c r="J1687" s="169"/>
      <c r="K1687" s="170"/>
      <c r="L1687" s="775"/>
      <c r="M1687" s="773"/>
      <c r="N1687" s="777"/>
      <c r="O1687" s="771"/>
      <c r="P1687" s="773"/>
      <c r="Q1687" s="771"/>
      <c r="R1687" s="773"/>
      <c r="S1687" s="73"/>
      <c r="T1687" s="162">
        <f>IFERROR(VLOOKUP($S1687,TABLAS!$A$10:$B$14,2,FALSE),0)</f>
        <v>0</v>
      </c>
      <c r="U1687" s="652"/>
      <c r="V1687" s="793"/>
      <c r="W1687" s="793"/>
      <c r="X1687" s="804"/>
      <c r="Y1687" s="63"/>
      <c r="Z1687" s="63"/>
      <c r="AA1687" s="63"/>
      <c r="AB1687" s="63"/>
      <c r="AC1687" s="367" t="e">
        <f>VLOOKUP(Y1687,CONTROLES!$A$6:$Y$78,2,FALSE)</f>
        <v>#N/A</v>
      </c>
      <c r="AD1687" s="63"/>
      <c r="AE1687" s="63"/>
      <c r="AF1687" s="63"/>
      <c r="AG1687" s="63"/>
      <c r="AH1687" s="63"/>
      <c r="AI1687" s="63"/>
      <c r="AJ1687" s="63"/>
      <c r="AK1687" s="63"/>
      <c r="AL1687" s="63"/>
      <c r="AM1687" s="63"/>
      <c r="AN1687" s="63"/>
      <c r="AO1687" s="163" t="str">
        <f>IFERROR(VLOOKUP(Y1687,CONTROLES!$A$6:$Y$25,24,FALSE),"")</f>
        <v/>
      </c>
      <c r="AP1687" s="163" t="str">
        <f>IFERROR(VLOOKUP(Z1687,CONTROLES!$A$6:$Y$25,24,FALSE),"")</f>
        <v/>
      </c>
      <c r="AQ1687" s="163" t="str">
        <f>IFERROR(VLOOKUP(AA1687,CONTROLES!$A$6:$Y$25,24,FALSE),"")</f>
        <v/>
      </c>
      <c r="AR1687" s="163" t="str">
        <f>IFERROR(VLOOKUP(AB1687,CONTROLES!$A$6:$Y$25,24,FALSE),"")</f>
        <v/>
      </c>
      <c r="AS1687" s="72" t="str">
        <f>IFERROR(VLOOKUP(Y1687,CONTROLES!$A$6:$Y$25,5,FALSE),"")</f>
        <v/>
      </c>
      <c r="AT1687" s="72" t="str">
        <f>IFERROR(VLOOKUP(Z1687,CONTROLES!$A$6:$Y$25,5,FALSE),"")</f>
        <v/>
      </c>
      <c r="AU1687" s="72" t="str">
        <f>IFERROR(VLOOKUP(AA1687,CONTROLES!$A$6:$Y$25,5,FALSE),"")</f>
        <v/>
      </c>
      <c r="AV1687" s="72" t="str">
        <f>IFERROR(VLOOKUP(AB1687,CONTROLES!$A$6:$Y$25,5,FALSE),"")</f>
        <v/>
      </c>
      <c r="AW1687" s="143">
        <f t="shared" si="446"/>
        <v>0</v>
      </c>
      <c r="AX1687" s="143">
        <f t="shared" si="447"/>
        <v>0</v>
      </c>
      <c r="AY1687" s="523"/>
      <c r="AZ1687" s="510"/>
      <c r="BA1687" s="507"/>
      <c r="BB1687" s="508"/>
      <c r="BC1687" s="510"/>
      <c r="BD1687" s="512"/>
      <c r="BE1687" s="493"/>
      <c r="BF1687" s="643"/>
      <c r="BG1687" s="645"/>
      <c r="BH1687" s="533"/>
      <c r="BI1687" s="514"/>
      <c r="BJ1687" s="516"/>
      <c r="BK1687" s="516"/>
    </row>
    <row r="1688" spans="1:63" ht="14.25" customHeight="1" x14ac:dyDescent="0.25">
      <c r="A1688" s="571"/>
      <c r="B1688" s="574"/>
      <c r="C1688" s="577"/>
      <c r="D1688" s="580"/>
      <c r="E1688" s="424"/>
      <c r="F1688" s="584"/>
      <c r="G1688" s="586"/>
      <c r="H1688" s="586"/>
      <c r="I1688" s="597"/>
      <c r="J1688" s="197"/>
      <c r="K1688" s="198"/>
      <c r="L1688" s="775"/>
      <c r="M1688" s="773"/>
      <c r="N1688" s="777"/>
      <c r="O1688" s="771"/>
      <c r="P1688" s="773"/>
      <c r="Q1688" s="771"/>
      <c r="R1688" s="773"/>
      <c r="S1688" s="195"/>
      <c r="T1688" s="162">
        <f>IFERROR(VLOOKUP($S1688,TABLAS!$A$10:$B$14,2,FALSE),0)</f>
        <v>0</v>
      </c>
      <c r="U1688" s="788"/>
      <c r="V1688" s="793"/>
      <c r="W1688" s="793"/>
      <c r="X1688" s="804"/>
      <c r="Y1688" s="193"/>
      <c r="Z1688" s="193"/>
      <c r="AA1688" s="193"/>
      <c r="AB1688" s="193"/>
      <c r="AC1688" s="367" t="e">
        <f>VLOOKUP(Y1688,CONTROLES!$A$6:$Y$78,2,FALSE)</f>
        <v>#N/A</v>
      </c>
      <c r="AD1688" s="193"/>
      <c r="AE1688" s="193"/>
      <c r="AF1688" s="193"/>
      <c r="AG1688" s="193"/>
      <c r="AH1688" s="193"/>
      <c r="AI1688" s="193"/>
      <c r="AJ1688" s="193"/>
      <c r="AK1688" s="193"/>
      <c r="AL1688" s="193"/>
      <c r="AM1688" s="193"/>
      <c r="AN1688" s="193"/>
      <c r="AO1688" s="163" t="str">
        <f>IFERROR(VLOOKUP(Y1688,CONTROLES!$A$6:$Y$25,24,FALSE),"")</f>
        <v/>
      </c>
      <c r="AP1688" s="163" t="str">
        <f>IFERROR(VLOOKUP(Z1688,CONTROLES!$A$6:$Y$25,24,FALSE),"")</f>
        <v/>
      </c>
      <c r="AQ1688" s="163" t="str">
        <f>IFERROR(VLOOKUP(AA1688,CONTROLES!$A$6:$Y$25,24,FALSE),"")</f>
        <v/>
      </c>
      <c r="AR1688" s="163" t="str">
        <f>IFERROR(VLOOKUP(AB1688,CONTROLES!$A$6:$Y$25,24,FALSE),"")</f>
        <v/>
      </c>
      <c r="AS1688" s="72" t="str">
        <f>IFERROR(VLOOKUP(Y1688,CONTROLES!$A$6:$Y$25,5,FALSE),"")</f>
        <v/>
      </c>
      <c r="AT1688" s="72" t="str">
        <f>IFERROR(VLOOKUP(Z1688,CONTROLES!$A$6:$Y$25,5,FALSE),"")</f>
        <v/>
      </c>
      <c r="AU1688" s="72" t="str">
        <f>IFERROR(VLOOKUP(AA1688,CONTROLES!$A$6:$Y$25,5,FALSE),"")</f>
        <v/>
      </c>
      <c r="AV1688" s="72" t="str">
        <f>IFERROR(VLOOKUP(AB1688,CONTROLES!$A$6:$Y$25,5,FALSE),"")</f>
        <v/>
      </c>
      <c r="AW1688" s="196">
        <f t="shared" si="446"/>
        <v>0</v>
      </c>
      <c r="AX1688" s="196">
        <f t="shared" si="447"/>
        <v>0</v>
      </c>
      <c r="AY1688" s="523"/>
      <c r="AZ1688" s="511"/>
      <c r="BA1688" s="507"/>
      <c r="BB1688" s="509"/>
      <c r="BC1688" s="511"/>
      <c r="BD1688" s="513"/>
      <c r="BE1688" s="494"/>
      <c r="BF1688" s="643"/>
      <c r="BG1688" s="532"/>
      <c r="BH1688" s="533"/>
      <c r="BI1688" s="515"/>
      <c r="BJ1688" s="517"/>
      <c r="BK1688" s="517"/>
    </row>
    <row r="1689" spans="1:63" ht="14.25" customHeight="1" x14ac:dyDescent="0.25">
      <c r="A1689" s="571">
        <f>A1682+1</f>
        <v>240</v>
      </c>
      <c r="B1689" s="572" t="s">
        <v>1912</v>
      </c>
      <c r="C1689" s="575" t="s">
        <v>1309</v>
      </c>
      <c r="D1689" s="593" t="s">
        <v>1913</v>
      </c>
      <c r="E1689" s="562" t="s">
        <v>1914</v>
      </c>
      <c r="F1689" s="585"/>
      <c r="G1689" s="585"/>
      <c r="H1689" s="585" t="s">
        <v>134</v>
      </c>
      <c r="I1689" s="596"/>
      <c r="J1689" s="169"/>
      <c r="K1689" s="170"/>
      <c r="L1689" s="774" t="s">
        <v>1915</v>
      </c>
      <c r="M1689" s="772" t="s">
        <v>218</v>
      </c>
      <c r="N1689" s="776" t="s">
        <v>219</v>
      </c>
      <c r="O1689" s="770" t="s">
        <v>220</v>
      </c>
      <c r="P1689" s="772" t="s">
        <v>1648</v>
      </c>
      <c r="Q1689" s="770"/>
      <c r="R1689" s="772" t="s">
        <v>297</v>
      </c>
      <c r="S1689" s="73"/>
      <c r="T1689" s="162">
        <f>IFERROR(VLOOKUP($S1689,TABLAS!$A$10:$B$14,2,FALSE),0)</f>
        <v>0</v>
      </c>
      <c r="U1689" s="652"/>
      <c r="V1689" s="792">
        <f>IFERROR(VLOOKUP(U1689,TABLAS!$A$2:$B$6,2,FALSE),0)</f>
        <v>0</v>
      </c>
      <c r="W1689" s="792" t="str">
        <f t="shared" ref="W1689" si="459">MAX(T1689:T1695)&amp;V1689</f>
        <v>00</v>
      </c>
      <c r="X1689" s="803" t="b">
        <f t="shared" ref="X1689" si="460">IF(OR(W1689="11",W1689="12",W1689="21",W1689="22",W1689="31"),"BAJO",IF(OR(W1689="13",W1689="23",W1689="32",W1689="41"),"LEVE",IF(OR(W1689="14",W1689="15",W1689="24",W1689="33",W1689="43",W1689="42",W1689="52",W1689="51"),"MODERADO",IF(OR(W1689="25",W1689="34",W1689="35",W1689="44",W1689="45",W1689="53",W1689="54",W1689="55"),"IMPORTANTE"))))</f>
        <v>0</v>
      </c>
      <c r="Y1689" s="63"/>
      <c r="Z1689" s="63"/>
      <c r="AA1689" s="63"/>
      <c r="AB1689" s="63"/>
      <c r="AC1689" s="367" t="e">
        <f>VLOOKUP(Y1689,CONTROLES!$A$6:$Y$78,2,FALSE)</f>
        <v>#N/A</v>
      </c>
      <c r="AD1689" s="63"/>
      <c r="AE1689" s="63"/>
      <c r="AF1689" s="63"/>
      <c r="AG1689" s="63"/>
      <c r="AH1689" s="63"/>
      <c r="AI1689" s="63"/>
      <c r="AJ1689" s="63"/>
      <c r="AK1689" s="63"/>
      <c r="AL1689" s="63"/>
      <c r="AM1689" s="63"/>
      <c r="AN1689" s="63"/>
      <c r="AO1689" s="163" t="str">
        <f>IFERROR(VLOOKUP(Y1689,CONTROLES!$A$6:$Y$25,24,FALSE),"")</f>
        <v/>
      </c>
      <c r="AP1689" s="163" t="str">
        <f>IFERROR(VLOOKUP(Z1689,CONTROLES!$A$6:$Y$25,24,FALSE),"")</f>
        <v/>
      </c>
      <c r="AQ1689" s="163" t="str">
        <f>IFERROR(VLOOKUP(AA1689,CONTROLES!$A$6:$Y$25,24,FALSE),"")</f>
        <v/>
      </c>
      <c r="AR1689" s="163" t="str">
        <f>IFERROR(VLOOKUP(AB1689,CONTROLES!$A$6:$Y$25,24,FALSE),"")</f>
        <v/>
      </c>
      <c r="AS1689" s="72" t="str">
        <f>IFERROR(VLOOKUP(Y1689,CONTROLES!$A$6:$Y$25,5,FALSE),"")</f>
        <v/>
      </c>
      <c r="AT1689" s="72" t="str">
        <f>IFERROR(VLOOKUP(Z1689,CONTROLES!$A$6:$Y$25,5,FALSE),"")</f>
        <v/>
      </c>
      <c r="AU1689" s="72" t="str">
        <f>IFERROR(VLOOKUP(AA1689,CONTROLES!$A$6:$Y$25,5,FALSE),"")</f>
        <v/>
      </c>
      <c r="AV1689" s="72" t="str">
        <f>IFERROR(VLOOKUP(AB1689,CONTROLES!$A$6:$Y$25,5,FALSE),"")</f>
        <v/>
      </c>
      <c r="AW1689" s="143">
        <f t="shared" si="446"/>
        <v>0</v>
      </c>
      <c r="AX1689" s="143">
        <f t="shared" si="447"/>
        <v>0</v>
      </c>
      <c r="AY1689" s="797"/>
      <c r="AZ1689" s="510"/>
      <c r="BA1689" s="806"/>
      <c r="BB1689" s="508"/>
      <c r="BC1689" s="510"/>
      <c r="BD1689" s="512"/>
      <c r="BE1689" s="493"/>
      <c r="BF1689" s="796"/>
      <c r="BG1689" s="645"/>
      <c r="BH1689" s="645"/>
      <c r="BI1689" s="514"/>
      <c r="BJ1689" s="516"/>
      <c r="BK1689" s="516"/>
    </row>
    <row r="1690" spans="1:63" ht="14.25" customHeight="1" x14ac:dyDescent="0.25">
      <c r="A1690" s="571"/>
      <c r="B1690" s="573"/>
      <c r="C1690" s="576"/>
      <c r="D1690" s="592"/>
      <c r="E1690" s="563"/>
      <c r="F1690" s="588"/>
      <c r="G1690" s="586"/>
      <c r="H1690" s="586"/>
      <c r="I1690" s="597"/>
      <c r="J1690" s="205"/>
      <c r="K1690" s="206"/>
      <c r="L1690" s="775"/>
      <c r="M1690" s="773"/>
      <c r="N1690" s="777"/>
      <c r="O1690" s="771"/>
      <c r="P1690" s="773"/>
      <c r="Q1690" s="771"/>
      <c r="R1690" s="773"/>
      <c r="S1690" s="203"/>
      <c r="T1690" s="162">
        <f>IFERROR(VLOOKUP($S1690,TABLAS!$A$10:$B$14,2,FALSE),0)</f>
        <v>0</v>
      </c>
      <c r="U1690" s="787"/>
      <c r="V1690" s="793"/>
      <c r="W1690" s="793"/>
      <c r="X1690" s="804"/>
      <c r="Y1690" s="194"/>
      <c r="Z1690" s="194"/>
      <c r="AA1690" s="194"/>
      <c r="AB1690" s="194"/>
      <c r="AC1690" s="367" t="e">
        <f>VLOOKUP(Y1690,CONTROLES!$A$6:$Y$78,2,FALSE)</f>
        <v>#N/A</v>
      </c>
      <c r="AD1690" s="194"/>
      <c r="AE1690" s="194"/>
      <c r="AF1690" s="194"/>
      <c r="AG1690" s="194"/>
      <c r="AH1690" s="194"/>
      <c r="AI1690" s="194"/>
      <c r="AJ1690" s="194"/>
      <c r="AK1690" s="194"/>
      <c r="AL1690" s="194"/>
      <c r="AM1690" s="194"/>
      <c r="AN1690" s="194"/>
      <c r="AO1690" s="163" t="str">
        <f>IFERROR(VLOOKUP(Y1690,CONTROLES!$A$6:$Y$25,24,FALSE),"")</f>
        <v/>
      </c>
      <c r="AP1690" s="163" t="str">
        <f>IFERROR(VLOOKUP(Z1690,CONTROLES!$A$6:$Y$25,24,FALSE),"")</f>
        <v/>
      </c>
      <c r="AQ1690" s="163" t="str">
        <f>IFERROR(VLOOKUP(AA1690,CONTROLES!$A$6:$Y$25,24,FALSE),"")</f>
        <v/>
      </c>
      <c r="AR1690" s="163" t="str">
        <f>IFERROR(VLOOKUP(AB1690,CONTROLES!$A$6:$Y$25,24,FALSE),"")</f>
        <v/>
      </c>
      <c r="AS1690" s="72" t="str">
        <f>IFERROR(VLOOKUP(Y1690,CONTROLES!$A$6:$Y$25,5,FALSE),"")</f>
        <v/>
      </c>
      <c r="AT1690" s="72" t="str">
        <f>IFERROR(VLOOKUP(Z1690,CONTROLES!$A$6:$Y$25,5,FALSE),"")</f>
        <v/>
      </c>
      <c r="AU1690" s="72" t="str">
        <f>IFERROR(VLOOKUP(AA1690,CONTROLES!$A$6:$Y$25,5,FALSE),"")</f>
        <v/>
      </c>
      <c r="AV1690" s="72" t="str">
        <f>IFERROR(VLOOKUP(AB1690,CONTROLES!$A$6:$Y$25,5,FALSE),"")</f>
        <v/>
      </c>
      <c r="AW1690" s="204">
        <f t="shared" si="446"/>
        <v>0</v>
      </c>
      <c r="AX1690" s="204">
        <f t="shared" si="447"/>
        <v>0</v>
      </c>
      <c r="AY1690" s="523"/>
      <c r="AZ1690" s="805"/>
      <c r="BA1690" s="507"/>
      <c r="BB1690" s="807"/>
      <c r="BC1690" s="805"/>
      <c r="BD1690" s="794"/>
      <c r="BE1690" s="795"/>
      <c r="BF1690" s="643"/>
      <c r="BG1690" s="646"/>
      <c r="BH1690" s="533"/>
      <c r="BI1690" s="801"/>
      <c r="BJ1690" s="562"/>
      <c r="BK1690" s="562"/>
    </row>
    <row r="1691" spans="1:63" ht="14.25" customHeight="1" x14ac:dyDescent="0.25">
      <c r="A1691" s="571"/>
      <c r="B1691" s="573"/>
      <c r="C1691" s="575"/>
      <c r="D1691" s="593"/>
      <c r="E1691" s="563"/>
      <c r="F1691" s="585"/>
      <c r="G1691" s="586"/>
      <c r="H1691" s="586"/>
      <c r="I1691" s="597"/>
      <c r="J1691" s="169"/>
      <c r="K1691" s="170"/>
      <c r="L1691" s="775"/>
      <c r="M1691" s="773"/>
      <c r="N1691" s="777"/>
      <c r="O1691" s="771"/>
      <c r="P1691" s="773"/>
      <c r="Q1691" s="771"/>
      <c r="R1691" s="773"/>
      <c r="S1691" s="73"/>
      <c r="T1691" s="162">
        <f>IFERROR(VLOOKUP($S1691,TABLAS!$A$10:$B$14,2,FALSE),0)</f>
        <v>0</v>
      </c>
      <c r="U1691" s="652"/>
      <c r="V1691" s="793"/>
      <c r="W1691" s="793"/>
      <c r="X1691" s="804"/>
      <c r="Y1691" s="63"/>
      <c r="Z1691" s="63"/>
      <c r="AA1691" s="63"/>
      <c r="AB1691" s="63"/>
      <c r="AC1691" s="367" t="e">
        <f>VLOOKUP(Y1691,CONTROLES!$A$6:$Y$78,2,FALSE)</f>
        <v>#N/A</v>
      </c>
      <c r="AD1691" s="63"/>
      <c r="AE1691" s="63"/>
      <c r="AF1691" s="63"/>
      <c r="AG1691" s="63"/>
      <c r="AH1691" s="63"/>
      <c r="AI1691" s="63"/>
      <c r="AJ1691" s="63"/>
      <c r="AK1691" s="63"/>
      <c r="AL1691" s="63"/>
      <c r="AM1691" s="63"/>
      <c r="AN1691" s="63"/>
      <c r="AO1691" s="163" t="str">
        <f>IFERROR(VLOOKUP(Y1691,CONTROLES!$A$6:$Y$25,24,FALSE),"")</f>
        <v/>
      </c>
      <c r="AP1691" s="163" t="str">
        <f>IFERROR(VLOOKUP(Z1691,CONTROLES!$A$6:$Y$25,24,FALSE),"")</f>
        <v/>
      </c>
      <c r="AQ1691" s="163" t="str">
        <f>IFERROR(VLOOKUP(AA1691,CONTROLES!$A$6:$Y$25,24,FALSE),"")</f>
        <v/>
      </c>
      <c r="AR1691" s="163" t="str">
        <f>IFERROR(VLOOKUP(AB1691,CONTROLES!$A$6:$Y$25,24,FALSE),"")</f>
        <v/>
      </c>
      <c r="AS1691" s="72" t="str">
        <f>IFERROR(VLOOKUP(Y1691,CONTROLES!$A$6:$Y$25,5,FALSE),"")</f>
        <v/>
      </c>
      <c r="AT1691" s="72" t="str">
        <f>IFERROR(VLOOKUP(Z1691,CONTROLES!$A$6:$Y$25,5,FALSE),"")</f>
        <v/>
      </c>
      <c r="AU1691" s="72" t="str">
        <f>IFERROR(VLOOKUP(AA1691,CONTROLES!$A$6:$Y$25,5,FALSE),"")</f>
        <v/>
      </c>
      <c r="AV1691" s="72" t="str">
        <f>IFERROR(VLOOKUP(AB1691,CONTROLES!$A$6:$Y$25,5,FALSE),"")</f>
        <v/>
      </c>
      <c r="AW1691" s="143">
        <f t="shared" si="446"/>
        <v>0</v>
      </c>
      <c r="AX1691" s="143">
        <f t="shared" si="447"/>
        <v>0</v>
      </c>
      <c r="AY1691" s="523"/>
      <c r="AZ1691" s="510"/>
      <c r="BA1691" s="507"/>
      <c r="BB1691" s="508"/>
      <c r="BC1691" s="510"/>
      <c r="BD1691" s="512"/>
      <c r="BE1691" s="493"/>
      <c r="BF1691" s="643"/>
      <c r="BG1691" s="645"/>
      <c r="BH1691" s="533"/>
      <c r="BI1691" s="514"/>
      <c r="BJ1691" s="516"/>
      <c r="BK1691" s="516"/>
    </row>
    <row r="1692" spans="1:63" ht="14.25" customHeight="1" x14ac:dyDescent="0.25">
      <c r="A1692" s="571"/>
      <c r="B1692" s="573"/>
      <c r="C1692" s="575"/>
      <c r="D1692" s="593"/>
      <c r="E1692" s="563"/>
      <c r="F1692" s="585"/>
      <c r="G1692" s="586"/>
      <c r="H1692" s="586"/>
      <c r="I1692" s="597"/>
      <c r="J1692" s="169"/>
      <c r="K1692" s="170"/>
      <c r="L1692" s="775"/>
      <c r="M1692" s="773"/>
      <c r="N1692" s="777"/>
      <c r="O1692" s="771"/>
      <c r="P1692" s="773"/>
      <c r="Q1692" s="771"/>
      <c r="R1692" s="773"/>
      <c r="S1692" s="73"/>
      <c r="T1692" s="162">
        <f>IFERROR(VLOOKUP($S1692,TABLAS!$A$10:$B$14,2,FALSE),0)</f>
        <v>0</v>
      </c>
      <c r="U1692" s="652"/>
      <c r="V1692" s="793"/>
      <c r="W1692" s="793"/>
      <c r="X1692" s="804"/>
      <c r="Y1692" s="63"/>
      <c r="Z1692" s="63"/>
      <c r="AA1692" s="63"/>
      <c r="AB1692" s="63"/>
      <c r="AC1692" s="367" t="e">
        <f>VLOOKUP(Y1692,CONTROLES!$A$6:$Y$78,2,FALSE)</f>
        <v>#N/A</v>
      </c>
      <c r="AD1692" s="63"/>
      <c r="AE1692" s="63"/>
      <c r="AF1692" s="63"/>
      <c r="AG1692" s="63"/>
      <c r="AH1692" s="63"/>
      <c r="AI1692" s="63"/>
      <c r="AJ1692" s="63"/>
      <c r="AK1692" s="63"/>
      <c r="AL1692" s="63"/>
      <c r="AM1692" s="63"/>
      <c r="AN1692" s="63"/>
      <c r="AO1692" s="163" t="str">
        <f>IFERROR(VLOOKUP(Y1692,CONTROLES!$A$6:$Y$25,24,FALSE),"")</f>
        <v/>
      </c>
      <c r="AP1692" s="163" t="str">
        <f>IFERROR(VLOOKUP(Z1692,CONTROLES!$A$6:$Y$25,24,FALSE),"")</f>
        <v/>
      </c>
      <c r="AQ1692" s="163" t="str">
        <f>IFERROR(VLOOKUP(AA1692,CONTROLES!$A$6:$Y$25,24,FALSE),"")</f>
        <v/>
      </c>
      <c r="AR1692" s="163" t="str">
        <f>IFERROR(VLOOKUP(AB1692,CONTROLES!$A$6:$Y$25,24,FALSE),"")</f>
        <v/>
      </c>
      <c r="AS1692" s="72" t="str">
        <f>IFERROR(VLOOKUP(Y1692,CONTROLES!$A$6:$Y$25,5,FALSE),"")</f>
        <v/>
      </c>
      <c r="AT1692" s="72" t="str">
        <f>IFERROR(VLOOKUP(Z1692,CONTROLES!$A$6:$Y$25,5,FALSE),"")</f>
        <v/>
      </c>
      <c r="AU1692" s="72" t="str">
        <f>IFERROR(VLOOKUP(AA1692,CONTROLES!$A$6:$Y$25,5,FALSE),"")</f>
        <v/>
      </c>
      <c r="AV1692" s="72" t="str">
        <f>IFERROR(VLOOKUP(AB1692,CONTROLES!$A$6:$Y$25,5,FALSE),"")</f>
        <v/>
      </c>
      <c r="AW1692" s="143">
        <f t="shared" si="446"/>
        <v>0</v>
      </c>
      <c r="AX1692" s="143">
        <f t="shared" si="447"/>
        <v>0</v>
      </c>
      <c r="AY1692" s="523"/>
      <c r="AZ1692" s="510"/>
      <c r="BA1692" s="507"/>
      <c r="BB1692" s="508"/>
      <c r="BC1692" s="510"/>
      <c r="BD1692" s="512"/>
      <c r="BE1692" s="493"/>
      <c r="BF1692" s="643"/>
      <c r="BG1692" s="645"/>
      <c r="BH1692" s="533"/>
      <c r="BI1692" s="514"/>
      <c r="BJ1692" s="516"/>
      <c r="BK1692" s="516"/>
    </row>
    <row r="1693" spans="1:63" ht="14.25" customHeight="1" x14ac:dyDescent="0.25">
      <c r="A1693" s="571"/>
      <c r="B1693" s="573"/>
      <c r="C1693" s="575"/>
      <c r="D1693" s="593"/>
      <c r="E1693" s="563"/>
      <c r="F1693" s="585"/>
      <c r="G1693" s="586"/>
      <c r="H1693" s="586"/>
      <c r="I1693" s="597"/>
      <c r="J1693" s="169"/>
      <c r="K1693" s="170"/>
      <c r="L1693" s="775"/>
      <c r="M1693" s="773"/>
      <c r="N1693" s="777"/>
      <c r="O1693" s="771"/>
      <c r="P1693" s="773"/>
      <c r="Q1693" s="771"/>
      <c r="R1693" s="773"/>
      <c r="S1693" s="73"/>
      <c r="T1693" s="162">
        <f>IFERROR(VLOOKUP($S1693,TABLAS!$A$10:$B$14,2,FALSE),0)</f>
        <v>0</v>
      </c>
      <c r="U1693" s="652"/>
      <c r="V1693" s="793"/>
      <c r="W1693" s="793"/>
      <c r="X1693" s="804"/>
      <c r="Y1693" s="63"/>
      <c r="Z1693" s="63"/>
      <c r="AA1693" s="63"/>
      <c r="AB1693" s="63"/>
      <c r="AC1693" s="367" t="e">
        <f>VLOOKUP(Y1693,CONTROLES!$A$6:$Y$78,2,FALSE)</f>
        <v>#N/A</v>
      </c>
      <c r="AD1693" s="63"/>
      <c r="AE1693" s="63"/>
      <c r="AF1693" s="63"/>
      <c r="AG1693" s="63"/>
      <c r="AH1693" s="63"/>
      <c r="AI1693" s="63"/>
      <c r="AJ1693" s="63"/>
      <c r="AK1693" s="63"/>
      <c r="AL1693" s="63"/>
      <c r="AM1693" s="63"/>
      <c r="AN1693" s="63"/>
      <c r="AO1693" s="163" t="str">
        <f>IFERROR(VLOOKUP(Y1693,CONTROLES!$A$6:$Y$25,24,FALSE),"")</f>
        <v/>
      </c>
      <c r="AP1693" s="163" t="str">
        <f>IFERROR(VLOOKUP(Z1693,CONTROLES!$A$6:$Y$25,24,FALSE),"")</f>
        <v/>
      </c>
      <c r="AQ1693" s="163" t="str">
        <f>IFERROR(VLOOKUP(AA1693,CONTROLES!$A$6:$Y$25,24,FALSE),"")</f>
        <v/>
      </c>
      <c r="AR1693" s="163" t="str">
        <f>IFERROR(VLOOKUP(AB1693,CONTROLES!$A$6:$Y$25,24,FALSE),"")</f>
        <v/>
      </c>
      <c r="AS1693" s="72" t="str">
        <f>IFERROR(VLOOKUP(Y1693,CONTROLES!$A$6:$Y$25,5,FALSE),"")</f>
        <v/>
      </c>
      <c r="AT1693" s="72" t="str">
        <f>IFERROR(VLOOKUP(Z1693,CONTROLES!$A$6:$Y$25,5,FALSE),"")</f>
        <v/>
      </c>
      <c r="AU1693" s="72" t="str">
        <f>IFERROR(VLOOKUP(AA1693,CONTROLES!$A$6:$Y$25,5,FALSE),"")</f>
        <v/>
      </c>
      <c r="AV1693" s="72" t="str">
        <f>IFERROR(VLOOKUP(AB1693,CONTROLES!$A$6:$Y$25,5,FALSE),"")</f>
        <v/>
      </c>
      <c r="AW1693" s="143">
        <f t="shared" si="446"/>
        <v>0</v>
      </c>
      <c r="AX1693" s="143">
        <f t="shared" si="447"/>
        <v>0</v>
      </c>
      <c r="AY1693" s="523"/>
      <c r="AZ1693" s="510"/>
      <c r="BA1693" s="507"/>
      <c r="BB1693" s="508"/>
      <c r="BC1693" s="510"/>
      <c r="BD1693" s="512"/>
      <c r="BE1693" s="493"/>
      <c r="BF1693" s="643"/>
      <c r="BG1693" s="645"/>
      <c r="BH1693" s="533"/>
      <c r="BI1693" s="514"/>
      <c r="BJ1693" s="516"/>
      <c r="BK1693" s="516"/>
    </row>
    <row r="1694" spans="1:63" ht="14.25" customHeight="1" x14ac:dyDescent="0.25">
      <c r="A1694" s="571"/>
      <c r="B1694" s="573"/>
      <c r="C1694" s="575"/>
      <c r="D1694" s="593"/>
      <c r="E1694" s="563"/>
      <c r="F1694" s="585"/>
      <c r="G1694" s="586"/>
      <c r="H1694" s="586"/>
      <c r="I1694" s="597"/>
      <c r="J1694" s="169"/>
      <c r="K1694" s="170"/>
      <c r="L1694" s="775"/>
      <c r="M1694" s="773"/>
      <c r="N1694" s="777"/>
      <c r="O1694" s="771"/>
      <c r="P1694" s="773"/>
      <c r="Q1694" s="771"/>
      <c r="R1694" s="773"/>
      <c r="S1694" s="73"/>
      <c r="T1694" s="162">
        <f>IFERROR(VLOOKUP($S1694,TABLAS!$A$10:$B$14,2,FALSE),0)</f>
        <v>0</v>
      </c>
      <c r="U1694" s="652"/>
      <c r="V1694" s="793"/>
      <c r="W1694" s="793"/>
      <c r="X1694" s="804"/>
      <c r="Y1694" s="63"/>
      <c r="Z1694" s="63"/>
      <c r="AA1694" s="63"/>
      <c r="AB1694" s="63"/>
      <c r="AC1694" s="367" t="e">
        <f>VLOOKUP(Y1694,CONTROLES!$A$6:$Y$78,2,FALSE)</f>
        <v>#N/A</v>
      </c>
      <c r="AD1694" s="63"/>
      <c r="AE1694" s="63"/>
      <c r="AF1694" s="63"/>
      <c r="AG1694" s="63"/>
      <c r="AH1694" s="63"/>
      <c r="AI1694" s="63"/>
      <c r="AJ1694" s="63"/>
      <c r="AK1694" s="63"/>
      <c r="AL1694" s="63"/>
      <c r="AM1694" s="63"/>
      <c r="AN1694" s="63"/>
      <c r="AO1694" s="163" t="str">
        <f>IFERROR(VLOOKUP(Y1694,CONTROLES!$A$6:$Y$25,24,FALSE),"")</f>
        <v/>
      </c>
      <c r="AP1694" s="163" t="str">
        <f>IFERROR(VLOOKUP(Z1694,CONTROLES!$A$6:$Y$25,24,FALSE),"")</f>
        <v/>
      </c>
      <c r="AQ1694" s="163" t="str">
        <f>IFERROR(VLOOKUP(AA1694,CONTROLES!$A$6:$Y$25,24,FALSE),"")</f>
        <v/>
      </c>
      <c r="AR1694" s="163" t="str">
        <f>IFERROR(VLOOKUP(AB1694,CONTROLES!$A$6:$Y$25,24,FALSE),"")</f>
        <v/>
      </c>
      <c r="AS1694" s="72" t="str">
        <f>IFERROR(VLOOKUP(Y1694,CONTROLES!$A$6:$Y$25,5,FALSE),"")</f>
        <v/>
      </c>
      <c r="AT1694" s="72" t="str">
        <f>IFERROR(VLOOKUP(Z1694,CONTROLES!$A$6:$Y$25,5,FALSE),"")</f>
        <v/>
      </c>
      <c r="AU1694" s="72" t="str">
        <f>IFERROR(VLOOKUP(AA1694,CONTROLES!$A$6:$Y$25,5,FALSE),"")</f>
        <v/>
      </c>
      <c r="AV1694" s="72" t="str">
        <f>IFERROR(VLOOKUP(AB1694,CONTROLES!$A$6:$Y$25,5,FALSE),"")</f>
        <v/>
      </c>
      <c r="AW1694" s="143">
        <f t="shared" si="446"/>
        <v>0</v>
      </c>
      <c r="AX1694" s="143">
        <f t="shared" si="447"/>
        <v>0</v>
      </c>
      <c r="AY1694" s="523"/>
      <c r="AZ1694" s="510"/>
      <c r="BA1694" s="507"/>
      <c r="BB1694" s="508"/>
      <c r="BC1694" s="510"/>
      <c r="BD1694" s="512"/>
      <c r="BE1694" s="493"/>
      <c r="BF1694" s="643"/>
      <c r="BG1694" s="645"/>
      <c r="BH1694" s="533"/>
      <c r="BI1694" s="514"/>
      <c r="BJ1694" s="516"/>
      <c r="BK1694" s="516"/>
    </row>
    <row r="1695" spans="1:63" ht="14.25" customHeight="1" x14ac:dyDescent="0.25">
      <c r="A1695" s="781"/>
      <c r="B1695" s="573"/>
      <c r="C1695" s="577"/>
      <c r="D1695" s="782"/>
      <c r="E1695" s="563"/>
      <c r="F1695" s="589"/>
      <c r="G1695" s="586"/>
      <c r="H1695" s="586"/>
      <c r="I1695" s="597"/>
      <c r="J1695" s="197"/>
      <c r="K1695" s="198"/>
      <c r="L1695" s="775"/>
      <c r="M1695" s="773"/>
      <c r="N1695" s="777"/>
      <c r="O1695" s="771"/>
      <c r="P1695" s="773"/>
      <c r="Q1695" s="771"/>
      <c r="R1695" s="773"/>
      <c r="S1695" s="195"/>
      <c r="T1695" s="162">
        <f>IFERROR(VLOOKUP($S1695,TABLAS!$A$10:$B$14,2,FALSE),0)</f>
        <v>0</v>
      </c>
      <c r="U1695" s="788"/>
      <c r="V1695" s="793"/>
      <c r="W1695" s="793"/>
      <c r="X1695" s="804"/>
      <c r="Y1695" s="193"/>
      <c r="Z1695" s="193"/>
      <c r="AA1695" s="193"/>
      <c r="AB1695" s="193"/>
      <c r="AC1695" s="367" t="e">
        <f>VLOOKUP(Y1695,CONTROLES!$A$6:$Y$78,2,FALSE)</f>
        <v>#N/A</v>
      </c>
      <c r="AD1695" s="193"/>
      <c r="AE1695" s="193"/>
      <c r="AF1695" s="193"/>
      <c r="AG1695" s="193"/>
      <c r="AH1695" s="193"/>
      <c r="AI1695" s="193"/>
      <c r="AJ1695" s="193"/>
      <c r="AK1695" s="193"/>
      <c r="AL1695" s="193"/>
      <c r="AM1695" s="193"/>
      <c r="AN1695" s="193"/>
      <c r="AO1695" s="163" t="str">
        <f>IFERROR(VLOOKUP(Y1695,CONTROLES!$A$6:$Y$25,24,FALSE),"")</f>
        <v/>
      </c>
      <c r="AP1695" s="163" t="str">
        <f>IFERROR(VLOOKUP(Z1695,CONTROLES!$A$6:$Y$25,24,FALSE),"")</f>
        <v/>
      </c>
      <c r="AQ1695" s="163" t="str">
        <f>IFERROR(VLOOKUP(AA1695,CONTROLES!$A$6:$Y$25,24,FALSE),"")</f>
        <v/>
      </c>
      <c r="AR1695" s="163" t="str">
        <f>IFERROR(VLOOKUP(AB1695,CONTROLES!$A$6:$Y$25,24,FALSE),"")</f>
        <v/>
      </c>
      <c r="AS1695" s="72" t="str">
        <f>IFERROR(VLOOKUP(Y1695,CONTROLES!$A$6:$Y$25,5,FALSE),"")</f>
        <v/>
      </c>
      <c r="AT1695" s="72" t="str">
        <f>IFERROR(VLOOKUP(Z1695,CONTROLES!$A$6:$Y$25,5,FALSE),"")</f>
        <v/>
      </c>
      <c r="AU1695" s="72" t="str">
        <f>IFERROR(VLOOKUP(AA1695,CONTROLES!$A$6:$Y$25,5,FALSE),"")</f>
        <v/>
      </c>
      <c r="AV1695" s="72" t="str">
        <f>IFERROR(VLOOKUP(AB1695,CONTROLES!$A$6:$Y$25,5,FALSE),"")</f>
        <v/>
      </c>
      <c r="AW1695" s="196">
        <f t="shared" si="446"/>
        <v>0</v>
      </c>
      <c r="AX1695" s="196">
        <f t="shared" si="447"/>
        <v>0</v>
      </c>
      <c r="AY1695" s="523"/>
      <c r="AZ1695" s="511"/>
      <c r="BA1695" s="507"/>
      <c r="BB1695" s="509"/>
      <c r="BC1695" s="511"/>
      <c r="BD1695" s="513"/>
      <c r="BE1695" s="494"/>
      <c r="BF1695" s="643"/>
      <c r="BG1695" s="532"/>
      <c r="BH1695" s="533"/>
      <c r="BI1695" s="515"/>
      <c r="BJ1695" s="517"/>
      <c r="BK1695" s="517"/>
    </row>
    <row r="1696" spans="1:63" ht="14.25" customHeight="1" x14ac:dyDescent="0.25">
      <c r="A1696" s="766">
        <f>A1689+1</f>
        <v>241</v>
      </c>
      <c r="B1696" s="767" t="s">
        <v>1916</v>
      </c>
      <c r="C1696" s="768" t="s">
        <v>1309</v>
      </c>
      <c r="D1696" s="769" t="s">
        <v>1917</v>
      </c>
      <c r="E1696" s="424" t="s">
        <v>1918</v>
      </c>
      <c r="F1696" s="582"/>
      <c r="G1696" s="585"/>
      <c r="H1696" s="585" t="s">
        <v>134</v>
      </c>
      <c r="I1696" s="596"/>
      <c r="J1696" s="169"/>
      <c r="K1696" s="170"/>
      <c r="L1696" s="774" t="s">
        <v>1919</v>
      </c>
      <c r="M1696" s="772" t="s">
        <v>199</v>
      </c>
      <c r="N1696" s="776" t="s">
        <v>200</v>
      </c>
      <c r="O1696" s="770" t="s">
        <v>201</v>
      </c>
      <c r="P1696" s="772" t="s">
        <v>1648</v>
      </c>
      <c r="Q1696" s="770"/>
      <c r="R1696" s="772" t="s">
        <v>297</v>
      </c>
      <c r="S1696" s="73"/>
      <c r="T1696" s="162">
        <f>IFERROR(VLOOKUP($S1696,TABLAS!$A$10:$B$14,2,FALSE),0)</f>
        <v>0</v>
      </c>
      <c r="U1696" s="652"/>
      <c r="V1696" s="792">
        <f>IFERROR(VLOOKUP(U1696,TABLAS!$A$2:$B$6,2,FALSE),0)</f>
        <v>0</v>
      </c>
      <c r="W1696" s="792" t="str">
        <f t="shared" ref="W1696" si="461">MAX(T1696:T1702)&amp;V1696</f>
        <v>00</v>
      </c>
      <c r="X1696" s="803" t="b">
        <f t="shared" ref="X1696" si="462">IF(OR(W1696="11",W1696="12",W1696="21",W1696="22",W1696="31"),"BAJO",IF(OR(W1696="13",W1696="23",W1696="32",W1696="41"),"LEVE",IF(OR(W1696="14",W1696="15",W1696="24",W1696="33",W1696="43",W1696="42",W1696="52",W1696="51"),"MODERADO",IF(OR(W1696="25",W1696="34",W1696="35",W1696="44",W1696="45",W1696="53",W1696="54",W1696="55"),"IMPORTANTE"))))</f>
        <v>0</v>
      </c>
      <c r="Y1696" s="63"/>
      <c r="Z1696" s="63"/>
      <c r="AA1696" s="63"/>
      <c r="AB1696" s="63"/>
      <c r="AC1696" s="367" t="e">
        <f>VLOOKUP(Y1696,CONTROLES!$A$6:$Y$78,2,FALSE)</f>
        <v>#N/A</v>
      </c>
      <c r="AD1696" s="63"/>
      <c r="AE1696" s="63"/>
      <c r="AF1696" s="63"/>
      <c r="AG1696" s="63"/>
      <c r="AH1696" s="63"/>
      <c r="AI1696" s="63"/>
      <c r="AJ1696" s="63"/>
      <c r="AK1696" s="63"/>
      <c r="AL1696" s="63"/>
      <c r="AM1696" s="63"/>
      <c r="AN1696" s="63"/>
      <c r="AO1696" s="163" t="str">
        <f>IFERROR(VLOOKUP(Y1696,CONTROLES!$A$6:$Y$25,24,FALSE),"")</f>
        <v/>
      </c>
      <c r="AP1696" s="163" t="str">
        <f>IFERROR(VLOOKUP(Z1696,CONTROLES!$A$6:$Y$25,24,FALSE),"")</f>
        <v/>
      </c>
      <c r="AQ1696" s="163" t="str">
        <f>IFERROR(VLOOKUP(AA1696,CONTROLES!$A$6:$Y$25,24,FALSE),"")</f>
        <v/>
      </c>
      <c r="AR1696" s="163" t="str">
        <f>IFERROR(VLOOKUP(AB1696,CONTROLES!$A$6:$Y$25,24,FALSE),"")</f>
        <v/>
      </c>
      <c r="AS1696" s="72" t="str">
        <f>IFERROR(VLOOKUP(Y1696,CONTROLES!$A$6:$Y$25,5,FALSE),"")</f>
        <v/>
      </c>
      <c r="AT1696" s="72" t="str">
        <f>IFERROR(VLOOKUP(Z1696,CONTROLES!$A$6:$Y$25,5,FALSE),"")</f>
        <v/>
      </c>
      <c r="AU1696" s="72" t="str">
        <f>IFERROR(VLOOKUP(AA1696,CONTROLES!$A$6:$Y$25,5,FALSE),"")</f>
        <v/>
      </c>
      <c r="AV1696" s="72" t="str">
        <f>IFERROR(VLOOKUP(AB1696,CONTROLES!$A$6:$Y$25,5,FALSE),"")</f>
        <v/>
      </c>
      <c r="AW1696" s="143">
        <f t="shared" si="446"/>
        <v>0</v>
      </c>
      <c r="AX1696" s="143">
        <f t="shared" si="447"/>
        <v>0</v>
      </c>
      <c r="AY1696" s="797"/>
      <c r="AZ1696" s="510"/>
      <c r="BA1696" s="806"/>
      <c r="BB1696" s="508"/>
      <c r="BC1696" s="510"/>
      <c r="BD1696" s="512"/>
      <c r="BE1696" s="493"/>
      <c r="BF1696" s="796"/>
      <c r="BG1696" s="645"/>
      <c r="BH1696" s="645"/>
      <c r="BI1696" s="514"/>
      <c r="BJ1696" s="516"/>
      <c r="BK1696" s="516"/>
    </row>
    <row r="1697" spans="1:63" ht="14.25" customHeight="1" x14ac:dyDescent="0.25">
      <c r="A1697" s="766"/>
      <c r="B1697" s="767"/>
      <c r="C1697" s="768"/>
      <c r="D1697" s="769"/>
      <c r="E1697" s="424"/>
      <c r="F1697" s="583"/>
      <c r="G1697" s="586"/>
      <c r="H1697" s="586"/>
      <c r="I1697" s="597"/>
      <c r="J1697" s="205"/>
      <c r="K1697" s="206"/>
      <c r="L1697" s="775"/>
      <c r="M1697" s="773"/>
      <c r="N1697" s="777"/>
      <c r="O1697" s="771"/>
      <c r="P1697" s="773"/>
      <c r="Q1697" s="771"/>
      <c r="R1697" s="773"/>
      <c r="S1697" s="203"/>
      <c r="T1697" s="162">
        <f>IFERROR(VLOOKUP($S1697,TABLAS!$A$10:$B$14,2,FALSE),0)</f>
        <v>0</v>
      </c>
      <c r="U1697" s="787"/>
      <c r="V1697" s="793"/>
      <c r="W1697" s="793"/>
      <c r="X1697" s="804"/>
      <c r="Y1697" s="194"/>
      <c r="Z1697" s="194"/>
      <c r="AA1697" s="194"/>
      <c r="AB1697" s="194"/>
      <c r="AC1697" s="367" t="e">
        <f>VLOOKUP(Y1697,CONTROLES!$A$6:$Y$78,2,FALSE)</f>
        <v>#N/A</v>
      </c>
      <c r="AD1697" s="194"/>
      <c r="AE1697" s="194"/>
      <c r="AF1697" s="194"/>
      <c r="AG1697" s="194"/>
      <c r="AH1697" s="194"/>
      <c r="AI1697" s="194"/>
      <c r="AJ1697" s="194"/>
      <c r="AK1697" s="194"/>
      <c r="AL1697" s="194"/>
      <c r="AM1697" s="194"/>
      <c r="AN1697" s="194"/>
      <c r="AO1697" s="163" t="str">
        <f>IFERROR(VLOOKUP(Y1697,CONTROLES!$A$6:$Y$25,24,FALSE),"")</f>
        <v/>
      </c>
      <c r="AP1697" s="163" t="str">
        <f>IFERROR(VLOOKUP(Z1697,CONTROLES!$A$6:$Y$25,24,FALSE),"")</f>
        <v/>
      </c>
      <c r="AQ1697" s="163" t="str">
        <f>IFERROR(VLOOKUP(AA1697,CONTROLES!$A$6:$Y$25,24,FALSE),"")</f>
        <v/>
      </c>
      <c r="AR1697" s="163" t="str">
        <f>IFERROR(VLOOKUP(AB1697,CONTROLES!$A$6:$Y$25,24,FALSE),"")</f>
        <v/>
      </c>
      <c r="AS1697" s="72" t="str">
        <f>IFERROR(VLOOKUP(Y1697,CONTROLES!$A$6:$Y$25,5,FALSE),"")</f>
        <v/>
      </c>
      <c r="AT1697" s="72" t="str">
        <f>IFERROR(VLOOKUP(Z1697,CONTROLES!$A$6:$Y$25,5,FALSE),"")</f>
        <v/>
      </c>
      <c r="AU1697" s="72" t="str">
        <f>IFERROR(VLOOKUP(AA1697,CONTROLES!$A$6:$Y$25,5,FALSE),"")</f>
        <v/>
      </c>
      <c r="AV1697" s="72" t="str">
        <f>IFERROR(VLOOKUP(AB1697,CONTROLES!$A$6:$Y$25,5,FALSE),"")</f>
        <v/>
      </c>
      <c r="AW1697" s="204">
        <f t="shared" si="446"/>
        <v>0</v>
      </c>
      <c r="AX1697" s="204">
        <f t="shared" si="447"/>
        <v>0</v>
      </c>
      <c r="AY1697" s="523"/>
      <c r="AZ1697" s="805"/>
      <c r="BA1697" s="507"/>
      <c r="BB1697" s="807"/>
      <c r="BC1697" s="805"/>
      <c r="BD1697" s="794"/>
      <c r="BE1697" s="795"/>
      <c r="BF1697" s="643"/>
      <c r="BG1697" s="646"/>
      <c r="BH1697" s="533"/>
      <c r="BI1697" s="801"/>
      <c r="BJ1697" s="562"/>
      <c r="BK1697" s="562"/>
    </row>
    <row r="1698" spans="1:63" ht="14.25" customHeight="1" x14ac:dyDescent="0.25">
      <c r="A1698" s="766"/>
      <c r="B1698" s="767"/>
      <c r="C1698" s="768"/>
      <c r="D1698" s="769"/>
      <c r="E1698" s="424"/>
      <c r="F1698" s="582"/>
      <c r="G1698" s="586"/>
      <c r="H1698" s="586"/>
      <c r="I1698" s="597"/>
      <c r="J1698" s="169"/>
      <c r="K1698" s="170"/>
      <c r="L1698" s="775"/>
      <c r="M1698" s="773"/>
      <c r="N1698" s="777"/>
      <c r="O1698" s="771"/>
      <c r="P1698" s="773"/>
      <c r="Q1698" s="771"/>
      <c r="R1698" s="773"/>
      <c r="S1698" s="73"/>
      <c r="T1698" s="162">
        <f>IFERROR(VLOOKUP($S1698,TABLAS!$A$10:$B$14,2,FALSE),0)</f>
        <v>0</v>
      </c>
      <c r="U1698" s="652"/>
      <c r="V1698" s="793"/>
      <c r="W1698" s="793"/>
      <c r="X1698" s="804"/>
      <c r="Y1698" s="63"/>
      <c r="Z1698" s="63"/>
      <c r="AA1698" s="63"/>
      <c r="AB1698" s="63"/>
      <c r="AC1698" s="367" t="e">
        <f>VLOOKUP(Y1698,CONTROLES!$A$6:$Y$78,2,FALSE)</f>
        <v>#N/A</v>
      </c>
      <c r="AD1698" s="63"/>
      <c r="AE1698" s="63"/>
      <c r="AF1698" s="63"/>
      <c r="AG1698" s="63"/>
      <c r="AH1698" s="63"/>
      <c r="AI1698" s="63"/>
      <c r="AJ1698" s="63"/>
      <c r="AK1698" s="63"/>
      <c r="AL1698" s="63"/>
      <c r="AM1698" s="63"/>
      <c r="AN1698" s="63"/>
      <c r="AO1698" s="163" t="str">
        <f>IFERROR(VLOOKUP(Y1698,CONTROLES!$A$6:$Y$25,24,FALSE),"")</f>
        <v/>
      </c>
      <c r="AP1698" s="163" t="str">
        <f>IFERROR(VLOOKUP(Z1698,CONTROLES!$A$6:$Y$25,24,FALSE),"")</f>
        <v/>
      </c>
      <c r="AQ1698" s="163" t="str">
        <f>IFERROR(VLOOKUP(AA1698,CONTROLES!$A$6:$Y$25,24,FALSE),"")</f>
        <v/>
      </c>
      <c r="AR1698" s="163" t="str">
        <f>IFERROR(VLOOKUP(AB1698,CONTROLES!$A$6:$Y$25,24,FALSE),"")</f>
        <v/>
      </c>
      <c r="AS1698" s="72" t="str">
        <f>IFERROR(VLOOKUP(Y1698,CONTROLES!$A$6:$Y$25,5,FALSE),"")</f>
        <v/>
      </c>
      <c r="AT1698" s="72" t="str">
        <f>IFERROR(VLOOKUP(Z1698,CONTROLES!$A$6:$Y$25,5,FALSE),"")</f>
        <v/>
      </c>
      <c r="AU1698" s="72" t="str">
        <f>IFERROR(VLOOKUP(AA1698,CONTROLES!$A$6:$Y$25,5,FALSE),"")</f>
        <v/>
      </c>
      <c r="AV1698" s="72" t="str">
        <f>IFERROR(VLOOKUP(AB1698,CONTROLES!$A$6:$Y$25,5,FALSE),"")</f>
        <v/>
      </c>
      <c r="AW1698" s="143">
        <f t="shared" si="446"/>
        <v>0</v>
      </c>
      <c r="AX1698" s="143">
        <f t="shared" si="447"/>
        <v>0</v>
      </c>
      <c r="AY1698" s="523"/>
      <c r="AZ1698" s="510"/>
      <c r="BA1698" s="507"/>
      <c r="BB1698" s="508"/>
      <c r="BC1698" s="510"/>
      <c r="BD1698" s="512"/>
      <c r="BE1698" s="493"/>
      <c r="BF1698" s="643"/>
      <c r="BG1698" s="645"/>
      <c r="BH1698" s="533"/>
      <c r="BI1698" s="514"/>
      <c r="BJ1698" s="516"/>
      <c r="BK1698" s="516"/>
    </row>
    <row r="1699" spans="1:63" ht="14.25" customHeight="1" x14ac:dyDescent="0.25">
      <c r="A1699" s="766"/>
      <c r="B1699" s="767"/>
      <c r="C1699" s="768"/>
      <c r="D1699" s="769"/>
      <c r="E1699" s="424"/>
      <c r="F1699" s="582"/>
      <c r="G1699" s="586"/>
      <c r="H1699" s="586"/>
      <c r="I1699" s="597"/>
      <c r="J1699" s="169"/>
      <c r="K1699" s="170"/>
      <c r="L1699" s="775"/>
      <c r="M1699" s="773"/>
      <c r="N1699" s="777"/>
      <c r="O1699" s="771"/>
      <c r="P1699" s="773"/>
      <c r="Q1699" s="771"/>
      <c r="R1699" s="773"/>
      <c r="S1699" s="73"/>
      <c r="T1699" s="162">
        <f>IFERROR(VLOOKUP($S1699,TABLAS!$A$10:$B$14,2,FALSE),0)</f>
        <v>0</v>
      </c>
      <c r="U1699" s="652"/>
      <c r="V1699" s="793"/>
      <c r="W1699" s="793"/>
      <c r="X1699" s="804"/>
      <c r="Y1699" s="63"/>
      <c r="Z1699" s="63"/>
      <c r="AA1699" s="63"/>
      <c r="AB1699" s="63"/>
      <c r="AC1699" s="367" t="e">
        <f>VLOOKUP(Y1699,CONTROLES!$A$6:$Y$78,2,FALSE)</f>
        <v>#N/A</v>
      </c>
      <c r="AD1699" s="63"/>
      <c r="AE1699" s="63"/>
      <c r="AF1699" s="63"/>
      <c r="AG1699" s="63"/>
      <c r="AH1699" s="63"/>
      <c r="AI1699" s="63"/>
      <c r="AJ1699" s="63"/>
      <c r="AK1699" s="63"/>
      <c r="AL1699" s="63"/>
      <c r="AM1699" s="63"/>
      <c r="AN1699" s="63"/>
      <c r="AO1699" s="163" t="str">
        <f>IFERROR(VLOOKUP(Y1699,CONTROLES!$A$6:$Y$25,24,FALSE),"")</f>
        <v/>
      </c>
      <c r="AP1699" s="163" t="str">
        <f>IFERROR(VLOOKUP(Z1699,CONTROLES!$A$6:$Y$25,24,FALSE),"")</f>
        <v/>
      </c>
      <c r="AQ1699" s="163" t="str">
        <f>IFERROR(VLOOKUP(AA1699,CONTROLES!$A$6:$Y$25,24,FALSE),"")</f>
        <v/>
      </c>
      <c r="AR1699" s="163" t="str">
        <f>IFERROR(VLOOKUP(AB1699,CONTROLES!$A$6:$Y$25,24,FALSE),"")</f>
        <v/>
      </c>
      <c r="AS1699" s="72" t="str">
        <f>IFERROR(VLOOKUP(Y1699,CONTROLES!$A$6:$Y$25,5,FALSE),"")</f>
        <v/>
      </c>
      <c r="AT1699" s="72" t="str">
        <f>IFERROR(VLOOKUP(Z1699,CONTROLES!$A$6:$Y$25,5,FALSE),"")</f>
        <v/>
      </c>
      <c r="AU1699" s="72" t="str">
        <f>IFERROR(VLOOKUP(AA1699,CONTROLES!$A$6:$Y$25,5,FALSE),"")</f>
        <v/>
      </c>
      <c r="AV1699" s="72" t="str">
        <f>IFERROR(VLOOKUP(AB1699,CONTROLES!$A$6:$Y$25,5,FALSE),"")</f>
        <v/>
      </c>
      <c r="AW1699" s="143">
        <f t="shared" si="446"/>
        <v>0</v>
      </c>
      <c r="AX1699" s="143">
        <f t="shared" si="447"/>
        <v>0</v>
      </c>
      <c r="AY1699" s="523"/>
      <c r="AZ1699" s="510"/>
      <c r="BA1699" s="507"/>
      <c r="BB1699" s="508"/>
      <c r="BC1699" s="510"/>
      <c r="BD1699" s="512"/>
      <c r="BE1699" s="493"/>
      <c r="BF1699" s="643"/>
      <c r="BG1699" s="645"/>
      <c r="BH1699" s="533"/>
      <c r="BI1699" s="514"/>
      <c r="BJ1699" s="516"/>
      <c r="BK1699" s="516"/>
    </row>
    <row r="1700" spans="1:63" ht="14.25" customHeight="1" x14ac:dyDescent="0.25">
      <c r="A1700" s="766"/>
      <c r="B1700" s="767"/>
      <c r="C1700" s="768"/>
      <c r="D1700" s="769"/>
      <c r="E1700" s="424"/>
      <c r="F1700" s="582"/>
      <c r="G1700" s="586"/>
      <c r="H1700" s="586"/>
      <c r="I1700" s="597"/>
      <c r="J1700" s="169"/>
      <c r="K1700" s="170"/>
      <c r="L1700" s="775"/>
      <c r="M1700" s="773"/>
      <c r="N1700" s="777"/>
      <c r="O1700" s="771"/>
      <c r="P1700" s="773"/>
      <c r="Q1700" s="771"/>
      <c r="R1700" s="773"/>
      <c r="S1700" s="73"/>
      <c r="T1700" s="162">
        <f>IFERROR(VLOOKUP($S1700,TABLAS!$A$10:$B$14,2,FALSE),0)</f>
        <v>0</v>
      </c>
      <c r="U1700" s="652"/>
      <c r="V1700" s="793"/>
      <c r="W1700" s="793"/>
      <c r="X1700" s="804"/>
      <c r="Y1700" s="63"/>
      <c r="Z1700" s="63"/>
      <c r="AA1700" s="63"/>
      <c r="AB1700" s="63"/>
      <c r="AC1700" s="367" t="e">
        <f>VLOOKUP(Y1700,CONTROLES!$A$6:$Y$78,2,FALSE)</f>
        <v>#N/A</v>
      </c>
      <c r="AD1700" s="63"/>
      <c r="AE1700" s="63"/>
      <c r="AF1700" s="63"/>
      <c r="AG1700" s="63"/>
      <c r="AH1700" s="63"/>
      <c r="AI1700" s="63"/>
      <c r="AJ1700" s="63"/>
      <c r="AK1700" s="63"/>
      <c r="AL1700" s="63"/>
      <c r="AM1700" s="63"/>
      <c r="AN1700" s="63"/>
      <c r="AO1700" s="163" t="str">
        <f>IFERROR(VLOOKUP(Y1700,CONTROLES!$A$6:$Y$25,24,FALSE),"")</f>
        <v/>
      </c>
      <c r="AP1700" s="163" t="str">
        <f>IFERROR(VLOOKUP(Z1700,CONTROLES!$A$6:$Y$25,24,FALSE),"")</f>
        <v/>
      </c>
      <c r="AQ1700" s="163" t="str">
        <f>IFERROR(VLOOKUP(AA1700,CONTROLES!$A$6:$Y$25,24,FALSE),"")</f>
        <v/>
      </c>
      <c r="AR1700" s="163" t="str">
        <f>IFERROR(VLOOKUP(AB1700,CONTROLES!$A$6:$Y$25,24,FALSE),"")</f>
        <v/>
      </c>
      <c r="AS1700" s="72" t="str">
        <f>IFERROR(VLOOKUP(Y1700,CONTROLES!$A$6:$Y$25,5,FALSE),"")</f>
        <v/>
      </c>
      <c r="AT1700" s="72" t="str">
        <f>IFERROR(VLOOKUP(Z1700,CONTROLES!$A$6:$Y$25,5,FALSE),"")</f>
        <v/>
      </c>
      <c r="AU1700" s="72" t="str">
        <f>IFERROR(VLOOKUP(AA1700,CONTROLES!$A$6:$Y$25,5,FALSE),"")</f>
        <v/>
      </c>
      <c r="AV1700" s="72" t="str">
        <f>IFERROR(VLOOKUP(AB1700,CONTROLES!$A$6:$Y$25,5,FALSE),"")</f>
        <v/>
      </c>
      <c r="AW1700" s="143">
        <f t="shared" si="446"/>
        <v>0</v>
      </c>
      <c r="AX1700" s="143">
        <f t="shared" si="447"/>
        <v>0</v>
      </c>
      <c r="AY1700" s="523"/>
      <c r="AZ1700" s="510"/>
      <c r="BA1700" s="507"/>
      <c r="BB1700" s="508"/>
      <c r="BC1700" s="510"/>
      <c r="BD1700" s="512"/>
      <c r="BE1700" s="493"/>
      <c r="BF1700" s="643"/>
      <c r="BG1700" s="645"/>
      <c r="BH1700" s="533"/>
      <c r="BI1700" s="514"/>
      <c r="BJ1700" s="516"/>
      <c r="BK1700" s="516"/>
    </row>
    <row r="1701" spans="1:63" ht="14.25" customHeight="1" x14ac:dyDescent="0.25">
      <c r="A1701" s="766"/>
      <c r="B1701" s="767"/>
      <c r="C1701" s="768"/>
      <c r="D1701" s="769"/>
      <c r="E1701" s="424"/>
      <c r="F1701" s="582"/>
      <c r="G1701" s="586"/>
      <c r="H1701" s="586"/>
      <c r="I1701" s="597"/>
      <c r="J1701" s="169"/>
      <c r="K1701" s="170"/>
      <c r="L1701" s="775"/>
      <c r="M1701" s="773"/>
      <c r="N1701" s="777"/>
      <c r="O1701" s="771"/>
      <c r="P1701" s="773"/>
      <c r="Q1701" s="771"/>
      <c r="R1701" s="773"/>
      <c r="S1701" s="73"/>
      <c r="T1701" s="162">
        <f>IFERROR(VLOOKUP($S1701,TABLAS!$A$10:$B$14,2,FALSE),0)</f>
        <v>0</v>
      </c>
      <c r="U1701" s="652"/>
      <c r="V1701" s="793"/>
      <c r="W1701" s="793"/>
      <c r="X1701" s="804"/>
      <c r="Y1701" s="63"/>
      <c r="Z1701" s="63"/>
      <c r="AA1701" s="63"/>
      <c r="AB1701" s="63"/>
      <c r="AC1701" s="367" t="e">
        <f>VLOOKUP(Y1701,CONTROLES!$A$6:$Y$78,2,FALSE)</f>
        <v>#N/A</v>
      </c>
      <c r="AD1701" s="63"/>
      <c r="AE1701" s="63"/>
      <c r="AF1701" s="63"/>
      <c r="AG1701" s="63"/>
      <c r="AH1701" s="63"/>
      <c r="AI1701" s="63"/>
      <c r="AJ1701" s="63"/>
      <c r="AK1701" s="63"/>
      <c r="AL1701" s="63"/>
      <c r="AM1701" s="63"/>
      <c r="AN1701" s="63"/>
      <c r="AO1701" s="163" t="str">
        <f>IFERROR(VLOOKUP(Y1701,CONTROLES!$A$6:$Y$25,24,FALSE),"")</f>
        <v/>
      </c>
      <c r="AP1701" s="163" t="str">
        <f>IFERROR(VLOOKUP(Z1701,CONTROLES!$A$6:$Y$25,24,FALSE),"")</f>
        <v/>
      </c>
      <c r="AQ1701" s="163" t="str">
        <f>IFERROR(VLOOKUP(AA1701,CONTROLES!$A$6:$Y$25,24,FALSE),"")</f>
        <v/>
      </c>
      <c r="AR1701" s="163" t="str">
        <f>IFERROR(VLOOKUP(AB1701,CONTROLES!$A$6:$Y$25,24,FALSE),"")</f>
        <v/>
      </c>
      <c r="AS1701" s="72" t="str">
        <f>IFERROR(VLOOKUP(Y1701,CONTROLES!$A$6:$Y$25,5,FALSE),"")</f>
        <v/>
      </c>
      <c r="AT1701" s="72" t="str">
        <f>IFERROR(VLOOKUP(Z1701,CONTROLES!$A$6:$Y$25,5,FALSE),"")</f>
        <v/>
      </c>
      <c r="AU1701" s="72" t="str">
        <f>IFERROR(VLOOKUP(AA1701,CONTROLES!$A$6:$Y$25,5,FALSE),"")</f>
        <v/>
      </c>
      <c r="AV1701" s="72" t="str">
        <f>IFERROR(VLOOKUP(AB1701,CONTROLES!$A$6:$Y$25,5,FALSE),"")</f>
        <v/>
      </c>
      <c r="AW1701" s="143">
        <f t="shared" si="446"/>
        <v>0</v>
      </c>
      <c r="AX1701" s="143">
        <f t="shared" si="447"/>
        <v>0</v>
      </c>
      <c r="AY1701" s="523"/>
      <c r="AZ1701" s="510"/>
      <c r="BA1701" s="507"/>
      <c r="BB1701" s="508"/>
      <c r="BC1701" s="510"/>
      <c r="BD1701" s="512"/>
      <c r="BE1701" s="493"/>
      <c r="BF1701" s="643"/>
      <c r="BG1701" s="645"/>
      <c r="BH1701" s="533"/>
      <c r="BI1701" s="514"/>
      <c r="BJ1701" s="516"/>
      <c r="BK1701" s="516"/>
    </row>
    <row r="1702" spans="1:63" ht="14.25" customHeight="1" x14ac:dyDescent="0.25">
      <c r="A1702" s="766"/>
      <c r="B1702" s="767"/>
      <c r="C1702" s="768"/>
      <c r="D1702" s="769"/>
      <c r="E1702" s="424"/>
      <c r="F1702" s="584"/>
      <c r="G1702" s="586"/>
      <c r="H1702" s="586"/>
      <c r="I1702" s="597"/>
      <c r="J1702" s="197"/>
      <c r="K1702" s="198"/>
      <c r="L1702" s="775"/>
      <c r="M1702" s="773"/>
      <c r="N1702" s="777"/>
      <c r="O1702" s="771"/>
      <c r="P1702" s="773"/>
      <c r="Q1702" s="771"/>
      <c r="R1702" s="773"/>
      <c r="S1702" s="195"/>
      <c r="T1702" s="162">
        <f>IFERROR(VLOOKUP($S1702,TABLAS!$A$10:$B$14,2,FALSE),0)</f>
        <v>0</v>
      </c>
      <c r="U1702" s="788"/>
      <c r="V1702" s="793"/>
      <c r="W1702" s="793"/>
      <c r="X1702" s="804"/>
      <c r="Y1702" s="193"/>
      <c r="Z1702" s="193"/>
      <c r="AA1702" s="193"/>
      <c r="AB1702" s="193"/>
      <c r="AC1702" s="367" t="e">
        <f>VLOOKUP(Y1702,CONTROLES!$A$6:$Y$78,2,FALSE)</f>
        <v>#N/A</v>
      </c>
      <c r="AD1702" s="193"/>
      <c r="AE1702" s="193"/>
      <c r="AF1702" s="193"/>
      <c r="AG1702" s="193"/>
      <c r="AH1702" s="193"/>
      <c r="AI1702" s="193"/>
      <c r="AJ1702" s="193"/>
      <c r="AK1702" s="193"/>
      <c r="AL1702" s="193"/>
      <c r="AM1702" s="193"/>
      <c r="AN1702" s="193"/>
      <c r="AO1702" s="163" t="str">
        <f>IFERROR(VLOOKUP(Y1702,CONTROLES!$A$6:$Y$25,24,FALSE),"")</f>
        <v/>
      </c>
      <c r="AP1702" s="163" t="str">
        <f>IFERROR(VLOOKUP(Z1702,CONTROLES!$A$6:$Y$25,24,FALSE),"")</f>
        <v/>
      </c>
      <c r="AQ1702" s="163" t="str">
        <f>IFERROR(VLOOKUP(AA1702,CONTROLES!$A$6:$Y$25,24,FALSE),"")</f>
        <v/>
      </c>
      <c r="AR1702" s="163" t="str">
        <f>IFERROR(VLOOKUP(AB1702,CONTROLES!$A$6:$Y$25,24,FALSE),"")</f>
        <v/>
      </c>
      <c r="AS1702" s="72" t="str">
        <f>IFERROR(VLOOKUP(Y1702,CONTROLES!$A$6:$Y$25,5,FALSE),"")</f>
        <v/>
      </c>
      <c r="AT1702" s="72" t="str">
        <f>IFERROR(VLOOKUP(Z1702,CONTROLES!$A$6:$Y$25,5,FALSE),"")</f>
        <v/>
      </c>
      <c r="AU1702" s="72" t="str">
        <f>IFERROR(VLOOKUP(AA1702,CONTROLES!$A$6:$Y$25,5,FALSE),"")</f>
        <v/>
      </c>
      <c r="AV1702" s="72" t="str">
        <f>IFERROR(VLOOKUP(AB1702,CONTROLES!$A$6:$Y$25,5,FALSE),"")</f>
        <v/>
      </c>
      <c r="AW1702" s="196">
        <f t="shared" si="446"/>
        <v>0</v>
      </c>
      <c r="AX1702" s="196">
        <f t="shared" si="447"/>
        <v>0</v>
      </c>
      <c r="AY1702" s="523"/>
      <c r="AZ1702" s="511"/>
      <c r="BA1702" s="507"/>
      <c r="BB1702" s="509"/>
      <c r="BC1702" s="511"/>
      <c r="BD1702" s="513"/>
      <c r="BE1702" s="494"/>
      <c r="BF1702" s="643"/>
      <c r="BG1702" s="532"/>
      <c r="BH1702" s="533"/>
      <c r="BI1702" s="515"/>
      <c r="BJ1702" s="517"/>
      <c r="BK1702" s="517"/>
    </row>
    <row r="1703" spans="1:63" ht="14.25" customHeight="1" x14ac:dyDescent="0.25">
      <c r="A1703" s="590">
        <f>A1696+1</f>
        <v>242</v>
      </c>
      <c r="B1703" s="591" t="s">
        <v>1920</v>
      </c>
      <c r="C1703" s="576" t="s">
        <v>1309</v>
      </c>
      <c r="D1703" s="592" t="s">
        <v>1921</v>
      </c>
      <c r="E1703" s="562" t="s">
        <v>1922</v>
      </c>
      <c r="F1703" s="585"/>
      <c r="G1703" s="585"/>
      <c r="H1703" s="585" t="s">
        <v>134</v>
      </c>
      <c r="I1703" s="596"/>
      <c r="J1703" s="169"/>
      <c r="K1703" s="170"/>
      <c r="L1703" s="774" t="s">
        <v>1923</v>
      </c>
      <c r="M1703" s="772" t="s">
        <v>138</v>
      </c>
      <c r="N1703" s="776" t="s">
        <v>208</v>
      </c>
      <c r="O1703" s="770" t="s">
        <v>209</v>
      </c>
      <c r="P1703" s="772" t="s">
        <v>1648</v>
      </c>
      <c r="Q1703" s="770"/>
      <c r="R1703" s="772" t="s">
        <v>297</v>
      </c>
      <c r="S1703" s="73"/>
      <c r="T1703" s="162">
        <f>IFERROR(VLOOKUP($S1703,TABLAS!$A$10:$B$14,2,FALSE),0)</f>
        <v>0</v>
      </c>
      <c r="U1703" s="652"/>
      <c r="V1703" s="792">
        <f>IFERROR(VLOOKUP(U1703,TABLAS!$A$2:$B$6,2,FALSE),0)</f>
        <v>0</v>
      </c>
      <c r="W1703" s="792" t="str">
        <f t="shared" ref="W1703" si="463">MAX(T1703:T1709)&amp;V1703</f>
        <v>00</v>
      </c>
      <c r="X1703" s="803" t="b">
        <f t="shared" ref="X1703" si="464">IF(OR(W1703="11",W1703="12",W1703="21",W1703="22",W1703="31"),"BAJO",IF(OR(W1703="13",W1703="23",W1703="32",W1703="41"),"LEVE",IF(OR(W1703="14",W1703="15",W1703="24",W1703="33",W1703="43",W1703="42",W1703="52",W1703="51"),"MODERADO",IF(OR(W1703="25",W1703="34",W1703="35",W1703="44",W1703="45",W1703="53",W1703="54",W1703="55"),"IMPORTANTE"))))</f>
        <v>0</v>
      </c>
      <c r="Y1703" s="63"/>
      <c r="Z1703" s="63"/>
      <c r="AA1703" s="63"/>
      <c r="AB1703" s="63"/>
      <c r="AC1703" s="367" t="e">
        <f>VLOOKUP(Y1703,CONTROLES!$A$6:$Y$78,2,FALSE)</f>
        <v>#N/A</v>
      </c>
      <c r="AD1703" s="63"/>
      <c r="AE1703" s="63"/>
      <c r="AF1703" s="63"/>
      <c r="AG1703" s="63"/>
      <c r="AH1703" s="63"/>
      <c r="AI1703" s="63"/>
      <c r="AJ1703" s="63"/>
      <c r="AK1703" s="63"/>
      <c r="AL1703" s="63"/>
      <c r="AM1703" s="63"/>
      <c r="AN1703" s="63"/>
      <c r="AO1703" s="163" t="str">
        <f>IFERROR(VLOOKUP(Y1703,CONTROLES!$A$6:$Y$25,24,FALSE),"")</f>
        <v/>
      </c>
      <c r="AP1703" s="163" t="str">
        <f>IFERROR(VLOOKUP(Z1703,CONTROLES!$A$6:$Y$25,24,FALSE),"")</f>
        <v/>
      </c>
      <c r="AQ1703" s="163" t="str">
        <f>IFERROR(VLOOKUP(AA1703,CONTROLES!$A$6:$Y$25,24,FALSE),"")</f>
        <v/>
      </c>
      <c r="AR1703" s="163" t="str">
        <f>IFERROR(VLOOKUP(AB1703,CONTROLES!$A$6:$Y$25,24,FALSE),"")</f>
        <v/>
      </c>
      <c r="AS1703" s="72" t="str">
        <f>IFERROR(VLOOKUP(Y1703,CONTROLES!$A$6:$Y$25,5,FALSE),"")</f>
        <v/>
      </c>
      <c r="AT1703" s="72" t="str">
        <f>IFERROR(VLOOKUP(Z1703,CONTROLES!$A$6:$Y$25,5,FALSE),"")</f>
        <v/>
      </c>
      <c r="AU1703" s="72" t="str">
        <f>IFERROR(VLOOKUP(AA1703,CONTROLES!$A$6:$Y$25,5,FALSE),"")</f>
        <v/>
      </c>
      <c r="AV1703" s="72" t="str">
        <f>IFERROR(VLOOKUP(AB1703,CONTROLES!$A$6:$Y$25,5,FALSE),"")</f>
        <v/>
      </c>
      <c r="AW1703" s="143">
        <f t="shared" si="446"/>
        <v>0</v>
      </c>
      <c r="AX1703" s="143">
        <f t="shared" si="447"/>
        <v>0</v>
      </c>
      <c r="AY1703" s="797"/>
      <c r="AZ1703" s="510"/>
      <c r="BA1703" s="806"/>
      <c r="BB1703" s="508"/>
      <c r="BC1703" s="510"/>
      <c r="BD1703" s="512"/>
      <c r="BE1703" s="493"/>
      <c r="BF1703" s="796"/>
      <c r="BG1703" s="645"/>
      <c r="BH1703" s="645"/>
      <c r="BI1703" s="514"/>
      <c r="BJ1703" s="516"/>
      <c r="BK1703" s="516"/>
    </row>
    <row r="1704" spans="1:63" ht="14.25" customHeight="1" x14ac:dyDescent="0.25">
      <c r="A1704" s="571"/>
      <c r="B1704" s="573"/>
      <c r="C1704" s="576"/>
      <c r="D1704" s="592"/>
      <c r="E1704" s="563"/>
      <c r="F1704" s="588"/>
      <c r="G1704" s="586"/>
      <c r="H1704" s="586"/>
      <c r="I1704" s="597"/>
      <c r="J1704" s="205"/>
      <c r="K1704" s="206"/>
      <c r="L1704" s="775"/>
      <c r="M1704" s="773"/>
      <c r="N1704" s="777"/>
      <c r="O1704" s="771"/>
      <c r="P1704" s="773"/>
      <c r="Q1704" s="771"/>
      <c r="R1704" s="773"/>
      <c r="S1704" s="203"/>
      <c r="T1704" s="162">
        <f>IFERROR(VLOOKUP($S1704,TABLAS!$A$10:$B$14,2,FALSE),0)</f>
        <v>0</v>
      </c>
      <c r="U1704" s="787"/>
      <c r="V1704" s="793"/>
      <c r="W1704" s="793"/>
      <c r="X1704" s="804"/>
      <c r="Y1704" s="194"/>
      <c r="Z1704" s="194"/>
      <c r="AA1704" s="194"/>
      <c r="AB1704" s="194"/>
      <c r="AC1704" s="367" t="e">
        <f>VLOOKUP(Y1704,CONTROLES!$A$6:$Y$78,2,FALSE)</f>
        <v>#N/A</v>
      </c>
      <c r="AD1704" s="194"/>
      <c r="AE1704" s="194"/>
      <c r="AF1704" s="194"/>
      <c r="AG1704" s="194"/>
      <c r="AH1704" s="194"/>
      <c r="AI1704" s="194"/>
      <c r="AJ1704" s="194"/>
      <c r="AK1704" s="194"/>
      <c r="AL1704" s="194"/>
      <c r="AM1704" s="194"/>
      <c r="AN1704" s="194"/>
      <c r="AO1704" s="163" t="str">
        <f>IFERROR(VLOOKUP(Y1704,CONTROLES!$A$6:$Y$25,24,FALSE),"")</f>
        <v/>
      </c>
      <c r="AP1704" s="163" t="str">
        <f>IFERROR(VLOOKUP(Z1704,CONTROLES!$A$6:$Y$25,24,FALSE),"")</f>
        <v/>
      </c>
      <c r="AQ1704" s="163" t="str">
        <f>IFERROR(VLOOKUP(AA1704,CONTROLES!$A$6:$Y$25,24,FALSE),"")</f>
        <v/>
      </c>
      <c r="AR1704" s="163" t="str">
        <f>IFERROR(VLOOKUP(AB1704,CONTROLES!$A$6:$Y$25,24,FALSE),"")</f>
        <v/>
      </c>
      <c r="AS1704" s="72" t="str">
        <f>IFERROR(VLOOKUP(Y1704,CONTROLES!$A$6:$Y$25,5,FALSE),"")</f>
        <v/>
      </c>
      <c r="AT1704" s="72" t="str">
        <f>IFERROR(VLOOKUP(Z1704,CONTROLES!$A$6:$Y$25,5,FALSE),"")</f>
        <v/>
      </c>
      <c r="AU1704" s="72" t="str">
        <f>IFERROR(VLOOKUP(AA1704,CONTROLES!$A$6:$Y$25,5,FALSE),"")</f>
        <v/>
      </c>
      <c r="AV1704" s="72" t="str">
        <f>IFERROR(VLOOKUP(AB1704,CONTROLES!$A$6:$Y$25,5,FALSE),"")</f>
        <v/>
      </c>
      <c r="AW1704" s="204">
        <f t="shared" si="446"/>
        <v>0</v>
      </c>
      <c r="AX1704" s="204">
        <f t="shared" si="447"/>
        <v>0</v>
      </c>
      <c r="AY1704" s="523"/>
      <c r="AZ1704" s="805"/>
      <c r="BA1704" s="507"/>
      <c r="BB1704" s="807"/>
      <c r="BC1704" s="805"/>
      <c r="BD1704" s="794"/>
      <c r="BE1704" s="795"/>
      <c r="BF1704" s="643"/>
      <c r="BG1704" s="646"/>
      <c r="BH1704" s="533"/>
      <c r="BI1704" s="801"/>
      <c r="BJ1704" s="562"/>
      <c r="BK1704" s="562"/>
    </row>
    <row r="1705" spans="1:63" ht="14.25" customHeight="1" x14ac:dyDescent="0.25">
      <c r="A1705" s="571"/>
      <c r="B1705" s="573"/>
      <c r="C1705" s="575"/>
      <c r="D1705" s="593"/>
      <c r="E1705" s="563"/>
      <c r="F1705" s="585"/>
      <c r="G1705" s="586"/>
      <c r="H1705" s="586"/>
      <c r="I1705" s="597"/>
      <c r="J1705" s="169"/>
      <c r="K1705" s="170"/>
      <c r="L1705" s="775"/>
      <c r="M1705" s="773"/>
      <c r="N1705" s="777"/>
      <c r="O1705" s="771"/>
      <c r="P1705" s="773"/>
      <c r="Q1705" s="771"/>
      <c r="R1705" s="773"/>
      <c r="S1705" s="73"/>
      <c r="T1705" s="162">
        <f>IFERROR(VLOOKUP($S1705,TABLAS!$A$10:$B$14,2,FALSE),0)</f>
        <v>0</v>
      </c>
      <c r="U1705" s="652"/>
      <c r="V1705" s="793"/>
      <c r="W1705" s="793"/>
      <c r="X1705" s="804"/>
      <c r="Y1705" s="63"/>
      <c r="Z1705" s="63"/>
      <c r="AA1705" s="63"/>
      <c r="AB1705" s="63"/>
      <c r="AC1705" s="367" t="e">
        <f>VLOOKUP(Y1705,CONTROLES!$A$6:$Y$78,2,FALSE)</f>
        <v>#N/A</v>
      </c>
      <c r="AD1705" s="63"/>
      <c r="AE1705" s="63"/>
      <c r="AF1705" s="63"/>
      <c r="AG1705" s="63"/>
      <c r="AH1705" s="63"/>
      <c r="AI1705" s="63"/>
      <c r="AJ1705" s="63"/>
      <c r="AK1705" s="63"/>
      <c r="AL1705" s="63"/>
      <c r="AM1705" s="63"/>
      <c r="AN1705" s="63"/>
      <c r="AO1705" s="163" t="str">
        <f>IFERROR(VLOOKUP(Y1705,CONTROLES!$A$6:$Y$25,24,FALSE),"")</f>
        <v/>
      </c>
      <c r="AP1705" s="163" t="str">
        <f>IFERROR(VLOOKUP(Z1705,CONTROLES!$A$6:$Y$25,24,FALSE),"")</f>
        <v/>
      </c>
      <c r="AQ1705" s="163" t="str">
        <f>IFERROR(VLOOKUP(AA1705,CONTROLES!$A$6:$Y$25,24,FALSE),"")</f>
        <v/>
      </c>
      <c r="AR1705" s="163" t="str">
        <f>IFERROR(VLOOKUP(AB1705,CONTROLES!$A$6:$Y$25,24,FALSE),"")</f>
        <v/>
      </c>
      <c r="AS1705" s="72" t="str">
        <f>IFERROR(VLOOKUP(Y1705,CONTROLES!$A$6:$Y$25,5,FALSE),"")</f>
        <v/>
      </c>
      <c r="AT1705" s="72" t="str">
        <f>IFERROR(VLOOKUP(Z1705,CONTROLES!$A$6:$Y$25,5,FALSE),"")</f>
        <v/>
      </c>
      <c r="AU1705" s="72" t="str">
        <f>IFERROR(VLOOKUP(AA1705,CONTROLES!$A$6:$Y$25,5,FALSE),"")</f>
        <v/>
      </c>
      <c r="AV1705" s="72" t="str">
        <f>IFERROR(VLOOKUP(AB1705,CONTROLES!$A$6:$Y$25,5,FALSE),"")</f>
        <v/>
      </c>
      <c r="AW1705" s="143">
        <f t="shared" ref="AW1705:AW1716" si="465">IFERROR(AVERAGEIFS(AO1705:AR1705,AS1705:AV1705,"Probabilidad"),0)</f>
        <v>0</v>
      </c>
      <c r="AX1705" s="143">
        <f t="shared" ref="AX1705:AX1716" si="466">IFERROR(AVERAGEIFS(AO1705:AR1705,AS1705:AV1705,"Consecuencia"),0)</f>
        <v>0</v>
      </c>
      <c r="AY1705" s="523"/>
      <c r="AZ1705" s="510"/>
      <c r="BA1705" s="507"/>
      <c r="BB1705" s="508"/>
      <c r="BC1705" s="510"/>
      <c r="BD1705" s="512"/>
      <c r="BE1705" s="493"/>
      <c r="BF1705" s="643"/>
      <c r="BG1705" s="645"/>
      <c r="BH1705" s="533"/>
      <c r="BI1705" s="514"/>
      <c r="BJ1705" s="516"/>
      <c r="BK1705" s="516"/>
    </row>
    <row r="1706" spans="1:63" ht="14.25" customHeight="1" x14ac:dyDescent="0.25">
      <c r="A1706" s="571"/>
      <c r="B1706" s="573"/>
      <c r="C1706" s="575"/>
      <c r="D1706" s="593"/>
      <c r="E1706" s="563"/>
      <c r="F1706" s="585"/>
      <c r="G1706" s="586"/>
      <c r="H1706" s="586"/>
      <c r="I1706" s="597"/>
      <c r="J1706" s="169"/>
      <c r="K1706" s="170"/>
      <c r="L1706" s="775"/>
      <c r="M1706" s="773"/>
      <c r="N1706" s="777"/>
      <c r="O1706" s="771"/>
      <c r="P1706" s="773"/>
      <c r="Q1706" s="771"/>
      <c r="R1706" s="773"/>
      <c r="S1706" s="73"/>
      <c r="T1706" s="162">
        <f>IFERROR(VLOOKUP($S1706,TABLAS!$A$10:$B$14,2,FALSE),0)</f>
        <v>0</v>
      </c>
      <c r="U1706" s="652"/>
      <c r="V1706" s="793"/>
      <c r="W1706" s="793"/>
      <c r="X1706" s="804"/>
      <c r="Y1706" s="63"/>
      <c r="Z1706" s="63"/>
      <c r="AA1706" s="63"/>
      <c r="AB1706" s="63"/>
      <c r="AC1706" s="367" t="e">
        <f>VLOOKUP(Y1706,CONTROLES!$A$6:$Y$78,2,FALSE)</f>
        <v>#N/A</v>
      </c>
      <c r="AD1706" s="63"/>
      <c r="AE1706" s="63"/>
      <c r="AF1706" s="63"/>
      <c r="AG1706" s="63"/>
      <c r="AH1706" s="63"/>
      <c r="AI1706" s="63"/>
      <c r="AJ1706" s="63"/>
      <c r="AK1706" s="63"/>
      <c r="AL1706" s="63"/>
      <c r="AM1706" s="63"/>
      <c r="AN1706" s="63"/>
      <c r="AO1706" s="163" t="str">
        <f>IFERROR(VLOOKUP(Y1706,CONTROLES!$A$6:$Y$25,24,FALSE),"")</f>
        <v/>
      </c>
      <c r="AP1706" s="163" t="str">
        <f>IFERROR(VLOOKUP(Z1706,CONTROLES!$A$6:$Y$25,24,FALSE),"")</f>
        <v/>
      </c>
      <c r="AQ1706" s="163" t="str">
        <f>IFERROR(VLOOKUP(AA1706,CONTROLES!$A$6:$Y$25,24,FALSE),"")</f>
        <v/>
      </c>
      <c r="AR1706" s="163" t="str">
        <f>IFERROR(VLOOKUP(AB1706,CONTROLES!$A$6:$Y$25,24,FALSE),"")</f>
        <v/>
      </c>
      <c r="AS1706" s="72" t="str">
        <f>IFERROR(VLOOKUP(Y1706,CONTROLES!$A$6:$Y$25,5,FALSE),"")</f>
        <v/>
      </c>
      <c r="AT1706" s="72" t="str">
        <f>IFERROR(VLOOKUP(Z1706,CONTROLES!$A$6:$Y$25,5,FALSE),"")</f>
        <v/>
      </c>
      <c r="AU1706" s="72" t="str">
        <f>IFERROR(VLOOKUP(AA1706,CONTROLES!$A$6:$Y$25,5,FALSE),"")</f>
        <v/>
      </c>
      <c r="AV1706" s="72" t="str">
        <f>IFERROR(VLOOKUP(AB1706,CONTROLES!$A$6:$Y$25,5,FALSE),"")</f>
        <v/>
      </c>
      <c r="AW1706" s="143">
        <f t="shared" si="465"/>
        <v>0</v>
      </c>
      <c r="AX1706" s="143">
        <f t="shared" si="466"/>
        <v>0</v>
      </c>
      <c r="AY1706" s="523"/>
      <c r="AZ1706" s="510"/>
      <c r="BA1706" s="507"/>
      <c r="BB1706" s="508"/>
      <c r="BC1706" s="510"/>
      <c r="BD1706" s="512"/>
      <c r="BE1706" s="493"/>
      <c r="BF1706" s="643"/>
      <c r="BG1706" s="645"/>
      <c r="BH1706" s="533"/>
      <c r="BI1706" s="514"/>
      <c r="BJ1706" s="516"/>
      <c r="BK1706" s="516"/>
    </row>
    <row r="1707" spans="1:63" ht="14.25" customHeight="1" x14ac:dyDescent="0.25">
      <c r="A1707" s="571"/>
      <c r="B1707" s="573"/>
      <c r="C1707" s="575"/>
      <c r="D1707" s="593"/>
      <c r="E1707" s="563"/>
      <c r="F1707" s="585"/>
      <c r="G1707" s="586"/>
      <c r="H1707" s="586"/>
      <c r="I1707" s="597"/>
      <c r="J1707" s="169"/>
      <c r="K1707" s="170"/>
      <c r="L1707" s="775"/>
      <c r="M1707" s="773"/>
      <c r="N1707" s="777"/>
      <c r="O1707" s="771"/>
      <c r="P1707" s="773"/>
      <c r="Q1707" s="771"/>
      <c r="R1707" s="773"/>
      <c r="S1707" s="73"/>
      <c r="T1707" s="162">
        <f>IFERROR(VLOOKUP($S1707,TABLAS!$A$10:$B$14,2,FALSE),0)</f>
        <v>0</v>
      </c>
      <c r="U1707" s="652"/>
      <c r="V1707" s="793"/>
      <c r="W1707" s="793"/>
      <c r="X1707" s="804"/>
      <c r="Y1707" s="63"/>
      <c r="Z1707" s="63"/>
      <c r="AA1707" s="63"/>
      <c r="AB1707" s="63"/>
      <c r="AC1707" s="367" t="e">
        <f>VLOOKUP(Y1707,CONTROLES!$A$6:$Y$78,2,FALSE)</f>
        <v>#N/A</v>
      </c>
      <c r="AD1707" s="63"/>
      <c r="AE1707" s="63"/>
      <c r="AF1707" s="63"/>
      <c r="AG1707" s="63"/>
      <c r="AH1707" s="63"/>
      <c r="AI1707" s="63"/>
      <c r="AJ1707" s="63"/>
      <c r="AK1707" s="63"/>
      <c r="AL1707" s="63"/>
      <c r="AM1707" s="63"/>
      <c r="AN1707" s="63"/>
      <c r="AO1707" s="163" t="str">
        <f>IFERROR(VLOOKUP(Y1707,CONTROLES!$A$6:$Y$25,24,FALSE),"")</f>
        <v/>
      </c>
      <c r="AP1707" s="163" t="str">
        <f>IFERROR(VLOOKUP(Z1707,CONTROLES!$A$6:$Y$25,24,FALSE),"")</f>
        <v/>
      </c>
      <c r="AQ1707" s="163" t="str">
        <f>IFERROR(VLOOKUP(AA1707,CONTROLES!$A$6:$Y$25,24,FALSE),"")</f>
        <v/>
      </c>
      <c r="AR1707" s="163" t="str">
        <f>IFERROR(VLOOKUP(AB1707,CONTROLES!$A$6:$Y$25,24,FALSE),"")</f>
        <v/>
      </c>
      <c r="AS1707" s="72" t="str">
        <f>IFERROR(VLOOKUP(Y1707,CONTROLES!$A$6:$Y$25,5,FALSE),"")</f>
        <v/>
      </c>
      <c r="AT1707" s="72" t="str">
        <f>IFERROR(VLOOKUP(Z1707,CONTROLES!$A$6:$Y$25,5,FALSE),"")</f>
        <v/>
      </c>
      <c r="AU1707" s="72" t="str">
        <f>IFERROR(VLOOKUP(AA1707,CONTROLES!$A$6:$Y$25,5,FALSE),"")</f>
        <v/>
      </c>
      <c r="AV1707" s="72" t="str">
        <f>IFERROR(VLOOKUP(AB1707,CONTROLES!$A$6:$Y$25,5,FALSE),"")</f>
        <v/>
      </c>
      <c r="AW1707" s="143">
        <f t="shared" si="465"/>
        <v>0</v>
      </c>
      <c r="AX1707" s="143">
        <f t="shared" si="466"/>
        <v>0</v>
      </c>
      <c r="AY1707" s="523"/>
      <c r="AZ1707" s="510"/>
      <c r="BA1707" s="507"/>
      <c r="BB1707" s="508"/>
      <c r="BC1707" s="510"/>
      <c r="BD1707" s="512"/>
      <c r="BE1707" s="493"/>
      <c r="BF1707" s="643"/>
      <c r="BG1707" s="645"/>
      <c r="BH1707" s="533"/>
      <c r="BI1707" s="514"/>
      <c r="BJ1707" s="516"/>
      <c r="BK1707" s="516"/>
    </row>
    <row r="1708" spans="1:63" ht="14.25" customHeight="1" x14ac:dyDescent="0.25">
      <c r="A1708" s="571"/>
      <c r="B1708" s="573"/>
      <c r="C1708" s="575"/>
      <c r="D1708" s="593"/>
      <c r="E1708" s="563"/>
      <c r="F1708" s="585"/>
      <c r="G1708" s="586"/>
      <c r="H1708" s="586"/>
      <c r="I1708" s="597"/>
      <c r="J1708" s="169"/>
      <c r="K1708" s="170"/>
      <c r="L1708" s="775"/>
      <c r="M1708" s="773"/>
      <c r="N1708" s="777"/>
      <c r="O1708" s="771"/>
      <c r="P1708" s="773"/>
      <c r="Q1708" s="771"/>
      <c r="R1708" s="773"/>
      <c r="S1708" s="73"/>
      <c r="T1708" s="162">
        <f>IFERROR(VLOOKUP($S1708,TABLAS!$A$10:$B$14,2,FALSE),0)</f>
        <v>0</v>
      </c>
      <c r="U1708" s="652"/>
      <c r="V1708" s="793"/>
      <c r="W1708" s="793"/>
      <c r="X1708" s="804"/>
      <c r="Y1708" s="63"/>
      <c r="Z1708" s="63"/>
      <c r="AA1708" s="63"/>
      <c r="AB1708" s="63"/>
      <c r="AC1708" s="367" t="e">
        <f>VLOOKUP(Y1708,CONTROLES!$A$6:$Y$78,2,FALSE)</f>
        <v>#N/A</v>
      </c>
      <c r="AD1708" s="63"/>
      <c r="AE1708" s="63"/>
      <c r="AF1708" s="63"/>
      <c r="AG1708" s="63"/>
      <c r="AH1708" s="63"/>
      <c r="AI1708" s="63"/>
      <c r="AJ1708" s="63"/>
      <c r="AK1708" s="63"/>
      <c r="AL1708" s="63"/>
      <c r="AM1708" s="63"/>
      <c r="AN1708" s="63"/>
      <c r="AO1708" s="163" t="str">
        <f>IFERROR(VLOOKUP(Y1708,CONTROLES!$A$6:$Y$25,24,FALSE),"")</f>
        <v/>
      </c>
      <c r="AP1708" s="163" t="str">
        <f>IFERROR(VLOOKUP(Z1708,CONTROLES!$A$6:$Y$25,24,FALSE),"")</f>
        <v/>
      </c>
      <c r="AQ1708" s="163" t="str">
        <f>IFERROR(VLOOKUP(AA1708,CONTROLES!$A$6:$Y$25,24,FALSE),"")</f>
        <v/>
      </c>
      <c r="AR1708" s="163" t="str">
        <f>IFERROR(VLOOKUP(AB1708,CONTROLES!$A$6:$Y$25,24,FALSE),"")</f>
        <v/>
      </c>
      <c r="AS1708" s="72" t="str">
        <f>IFERROR(VLOOKUP(Y1708,CONTROLES!$A$6:$Y$25,5,FALSE),"")</f>
        <v/>
      </c>
      <c r="AT1708" s="72" t="str">
        <f>IFERROR(VLOOKUP(Z1708,CONTROLES!$A$6:$Y$25,5,FALSE),"")</f>
        <v/>
      </c>
      <c r="AU1708" s="72" t="str">
        <f>IFERROR(VLOOKUP(AA1708,CONTROLES!$A$6:$Y$25,5,FALSE),"")</f>
        <v/>
      </c>
      <c r="AV1708" s="72" t="str">
        <f>IFERROR(VLOOKUP(AB1708,CONTROLES!$A$6:$Y$25,5,FALSE),"")</f>
        <v/>
      </c>
      <c r="AW1708" s="143">
        <f t="shared" si="465"/>
        <v>0</v>
      </c>
      <c r="AX1708" s="143">
        <f t="shared" si="466"/>
        <v>0</v>
      </c>
      <c r="AY1708" s="523"/>
      <c r="AZ1708" s="510"/>
      <c r="BA1708" s="507"/>
      <c r="BB1708" s="508"/>
      <c r="BC1708" s="510"/>
      <c r="BD1708" s="512"/>
      <c r="BE1708" s="493"/>
      <c r="BF1708" s="643"/>
      <c r="BG1708" s="645"/>
      <c r="BH1708" s="533"/>
      <c r="BI1708" s="514"/>
      <c r="BJ1708" s="516"/>
      <c r="BK1708" s="516"/>
    </row>
    <row r="1709" spans="1:63" ht="14.25" customHeight="1" x14ac:dyDescent="0.25">
      <c r="A1709" s="571"/>
      <c r="B1709" s="574"/>
      <c r="C1709" s="575"/>
      <c r="D1709" s="593"/>
      <c r="E1709" s="562"/>
      <c r="F1709" s="585"/>
      <c r="G1709" s="588"/>
      <c r="H1709" s="586"/>
      <c r="I1709" s="598"/>
      <c r="J1709" s="169"/>
      <c r="K1709" s="170"/>
      <c r="L1709" s="785"/>
      <c r="M1709" s="783"/>
      <c r="N1709" s="786"/>
      <c r="O1709" s="784"/>
      <c r="P1709" s="783"/>
      <c r="Q1709" s="784"/>
      <c r="R1709" s="783"/>
      <c r="S1709" s="73"/>
      <c r="T1709" s="162">
        <f>IFERROR(VLOOKUP($S1709,TABLAS!$A$10:$B$14,2,FALSE),0)</f>
        <v>0</v>
      </c>
      <c r="U1709" s="652"/>
      <c r="V1709" s="793"/>
      <c r="W1709" s="793"/>
      <c r="X1709" s="804"/>
      <c r="Y1709" s="63"/>
      <c r="Z1709" s="63"/>
      <c r="AA1709" s="63"/>
      <c r="AB1709" s="63"/>
      <c r="AC1709" s="367" t="e">
        <f>VLOOKUP(Y1709,CONTROLES!$A$6:$Y$78,2,FALSE)</f>
        <v>#N/A</v>
      </c>
      <c r="AD1709" s="63"/>
      <c r="AE1709" s="63"/>
      <c r="AF1709" s="63"/>
      <c r="AG1709" s="63"/>
      <c r="AH1709" s="63"/>
      <c r="AI1709" s="63"/>
      <c r="AJ1709" s="63"/>
      <c r="AK1709" s="63"/>
      <c r="AL1709" s="63"/>
      <c r="AM1709" s="63"/>
      <c r="AN1709" s="63"/>
      <c r="AO1709" s="163" t="str">
        <f>IFERROR(VLOOKUP(Y1709,CONTROLES!$A$6:$Y$25,24,FALSE),"")</f>
        <v/>
      </c>
      <c r="AP1709" s="163" t="str">
        <f>IFERROR(VLOOKUP(Z1709,CONTROLES!$A$6:$Y$25,24,FALSE),"")</f>
        <v/>
      </c>
      <c r="AQ1709" s="163" t="str">
        <f>IFERROR(VLOOKUP(AA1709,CONTROLES!$A$6:$Y$25,24,FALSE),"")</f>
        <v/>
      </c>
      <c r="AR1709" s="163" t="str">
        <f>IFERROR(VLOOKUP(AB1709,CONTROLES!$A$6:$Y$25,24,FALSE),"")</f>
        <v/>
      </c>
      <c r="AS1709" s="72" t="str">
        <f>IFERROR(VLOOKUP(Y1709,CONTROLES!$A$6:$Y$25,5,FALSE),"")</f>
        <v/>
      </c>
      <c r="AT1709" s="72" t="str">
        <f>IFERROR(VLOOKUP(Z1709,CONTROLES!$A$6:$Y$25,5,FALSE),"")</f>
        <v/>
      </c>
      <c r="AU1709" s="72" t="str">
        <f>IFERROR(VLOOKUP(AA1709,CONTROLES!$A$6:$Y$25,5,FALSE),"")</f>
        <v/>
      </c>
      <c r="AV1709" s="72" t="str">
        <f>IFERROR(VLOOKUP(AB1709,CONTROLES!$A$6:$Y$25,5,FALSE),"")</f>
        <v/>
      </c>
      <c r="AW1709" s="143">
        <f t="shared" si="465"/>
        <v>0</v>
      </c>
      <c r="AX1709" s="143">
        <f t="shared" si="466"/>
        <v>0</v>
      </c>
      <c r="AY1709" s="653"/>
      <c r="AZ1709" s="510"/>
      <c r="BA1709" s="648"/>
      <c r="BB1709" s="508"/>
      <c r="BC1709" s="510"/>
      <c r="BD1709" s="512"/>
      <c r="BE1709" s="493"/>
      <c r="BF1709" s="644"/>
      <c r="BG1709" s="645"/>
      <c r="BH1709" s="646"/>
      <c r="BI1709" s="514"/>
      <c r="BJ1709" s="516"/>
      <c r="BK1709" s="516"/>
    </row>
    <row r="1710" spans="1:63" x14ac:dyDescent="0.25">
      <c r="A1710" s="564">
        <f>A1703+1</f>
        <v>243</v>
      </c>
      <c r="B1710" s="565" t="s">
        <v>1924</v>
      </c>
      <c r="C1710" s="595" t="s">
        <v>1925</v>
      </c>
      <c r="D1710" s="569" t="s">
        <v>1926</v>
      </c>
      <c r="E1710" s="568" t="s">
        <v>1927</v>
      </c>
      <c r="F1710" s="464" t="s">
        <v>132</v>
      </c>
      <c r="G1710" s="466" t="s">
        <v>133</v>
      </c>
      <c r="H1710" s="468" t="s">
        <v>134</v>
      </c>
      <c r="I1710" s="470" t="s">
        <v>1928</v>
      </c>
      <c r="J1710" s="383">
        <v>1</v>
      </c>
      <c r="K1710" s="384" t="s">
        <v>1929</v>
      </c>
      <c r="L1710" s="472" t="s">
        <v>1930</v>
      </c>
      <c r="M1710" s="470" t="s">
        <v>138</v>
      </c>
      <c r="N1710" s="474" t="s">
        <v>139</v>
      </c>
      <c r="O1710" s="475" t="s">
        <v>425</v>
      </c>
      <c r="P1710" s="475" t="s">
        <v>1931</v>
      </c>
      <c r="Q1710" s="475" t="s">
        <v>1932</v>
      </c>
      <c r="R1710" s="476" t="s">
        <v>210</v>
      </c>
      <c r="S1710" s="385" t="s">
        <v>155</v>
      </c>
      <c r="T1710" s="348">
        <f>IFERROR(VLOOKUP($S1710,TABLAS!$A$10:$B$14,2,FALSE),0)</f>
        <v>2</v>
      </c>
      <c r="U1710" s="489" t="s">
        <v>211</v>
      </c>
      <c r="V1710" s="489">
        <f>VLOOKUP(U1710,TABLAS!$A$2:$B$6,2,FALSE)</f>
        <v>2</v>
      </c>
      <c r="W1710" s="524" t="str">
        <f>MAX($T1710:$T1716)&amp;V1710</f>
        <v>32</v>
      </c>
      <c r="X1710" s="526" t="str">
        <f>IF(OR(W1710="11",W1710="12",W1710="21",W1710="22",W1710="31"),"BAJO",IF(OR(W1710="13",W1710="23",W1710="32",W1710="41"),"LEVE",IF(OR(W1710="14",W1710="15",W1710="24",W1710="33",W1710="43",W1710="42",W1710="52",W1710="51"),"MODERADO",IF(OR(W1710="25",W1710="34",W1710="35",W1710="44",W1710="45",W1710="53",W1710="54",W1710="55"),"IMPORTANTE"))))</f>
        <v>LEVE</v>
      </c>
      <c r="Y1710" s="349">
        <v>3</v>
      </c>
      <c r="Z1710" s="349"/>
      <c r="AA1710" s="349"/>
      <c r="AB1710" s="349"/>
      <c r="AC1710" s="367" t="str">
        <f>VLOOKUP(Y1710,CONTROLES!$A$6:$Y$78,2,FALSE)</f>
        <v>Ejecución del plan de capacitaciones</v>
      </c>
      <c r="AD1710" s="349"/>
      <c r="AE1710" s="349"/>
      <c r="AF1710" s="349"/>
      <c r="AG1710" s="349"/>
      <c r="AH1710" s="349"/>
      <c r="AI1710" s="349"/>
      <c r="AJ1710" s="349"/>
      <c r="AK1710" s="349"/>
      <c r="AL1710" s="349"/>
      <c r="AM1710" s="349"/>
      <c r="AN1710" s="349"/>
      <c r="AO1710" s="350">
        <f>IFERROR(VLOOKUP(Y1710,CONTROLES!$A$6:$Y$25,24,FALSE),"")</f>
        <v>0.78</v>
      </c>
      <c r="AP1710" s="350" t="str">
        <f>IFERROR(VLOOKUP(Z1710,CONTROLES!$A$6:$Y$25,24,FALSE),"")</f>
        <v/>
      </c>
      <c r="AQ1710" s="350" t="str">
        <f>IFERROR(VLOOKUP(AA1710,CONTROLES!$A$6:$Y$25,24,FALSE),"")</f>
        <v/>
      </c>
      <c r="AR1710" s="350" t="str">
        <f>IFERROR(VLOOKUP(AB1710,CONTROLES!$A$6:$Y$25,24,FALSE),"")</f>
        <v/>
      </c>
      <c r="AS1710" s="349" t="str">
        <f>IFERROR(VLOOKUP(Y1710,CONTROLES!$A$6:$Y$25,5,FALSE),"")</f>
        <v>Probabilidad</v>
      </c>
      <c r="AT1710" s="349" t="str">
        <f>IFERROR(VLOOKUP(Z1710,CONTROLES!$A$6:$Y$25,5,FALSE),"")</f>
        <v/>
      </c>
      <c r="AU1710" s="349" t="str">
        <f>IFERROR(VLOOKUP(AA1710,CONTROLES!$A$6:$Y$25,5,FALSE),"")</f>
        <v/>
      </c>
      <c r="AV1710" s="349" t="str">
        <f>IFERROR(VLOOKUP(AB1710,CONTROLES!$A$6:$Y$25,5,FALSE),"")</f>
        <v/>
      </c>
      <c r="AW1710" s="351">
        <f t="shared" si="465"/>
        <v>0.78</v>
      </c>
      <c r="AX1710" s="351">
        <f t="shared" si="466"/>
        <v>0</v>
      </c>
      <c r="AY1710" s="528"/>
      <c r="AZ1710" s="460"/>
      <c r="BA1710" s="456"/>
      <c r="BB1710" s="458" t="s">
        <v>155</v>
      </c>
      <c r="BC1710" s="460">
        <f>VLOOKUP(BB1710,TABLAS!$A$10:$B$14,2,FALSE)</f>
        <v>2</v>
      </c>
      <c r="BD1710" s="462" t="s">
        <v>147</v>
      </c>
      <c r="BE1710" s="462">
        <f>VLOOKUP(BD1710,TABLAS!$A$2:$B$6,2,FALSE)</f>
        <v>1</v>
      </c>
      <c r="BF1710" s="462" t="str">
        <f>BC1710&amp;BE1710</f>
        <v>21</v>
      </c>
      <c r="BG1710" s="526" t="str">
        <f>IF(OR(BF1710="11",BF1710="12",BF1710="21",BF1710="22",BF1710="31"),"BAJO",IF(OR(BF1710="13",BF1710="23",BF1710="32",BF1710="41"),"LEVE",IF(OR(BF1710="14",BF1710="15",BF1710="24",BF1710="33",BF1710="43",BF1710="42",BF1710="52",BF1710="51"),"MODERADO",IF(OR(BF1710="25",BF1710="34",BF1710="35",BF1710="44",BF1710="45",BF1710="53",BF1710="54",BF1710="55"),"IMPORTANTE"))))</f>
        <v>BAJO</v>
      </c>
      <c r="BH1710" s="491" t="s">
        <v>148</v>
      </c>
      <c r="BI1710" s="530" t="s">
        <v>189</v>
      </c>
      <c r="BJ1710" s="475" t="str">
        <f>IF(BH1710="SI","NO","SI")</f>
        <v>NO</v>
      </c>
      <c r="BK1710" s="475"/>
    </row>
    <row r="1711" spans="1:63" x14ac:dyDescent="0.25">
      <c r="A1711" s="564"/>
      <c r="B1711" s="566"/>
      <c r="C1711" s="595"/>
      <c r="D1711" s="570"/>
      <c r="E1711" s="470"/>
      <c r="F1711" s="464"/>
      <c r="G1711" s="467"/>
      <c r="H1711" s="469"/>
      <c r="I1711" s="470"/>
      <c r="J1711" s="386">
        <v>2</v>
      </c>
      <c r="K1711" s="384" t="s">
        <v>1933</v>
      </c>
      <c r="L1711" s="473"/>
      <c r="M1711" s="470"/>
      <c r="N1711" s="474"/>
      <c r="O1711" s="475"/>
      <c r="P1711" s="475"/>
      <c r="Q1711" s="475"/>
      <c r="R1711" s="481"/>
      <c r="S1711" s="385" t="s">
        <v>146</v>
      </c>
      <c r="T1711" s="348">
        <f>IFERROR(VLOOKUP($S1711,TABLAS!$A$10:$B$14,2,FALSE),0)</f>
        <v>3</v>
      </c>
      <c r="U1711" s="490"/>
      <c r="V1711" s="490"/>
      <c r="W1711" s="524"/>
      <c r="X1711" s="526"/>
      <c r="Y1711" s="349">
        <v>21</v>
      </c>
      <c r="Z1711" s="349"/>
      <c r="AA1711" s="349"/>
      <c r="AB1711" s="349"/>
      <c r="AC1711" s="367" t="str">
        <f>VLOOKUP(Y1711,CONTROLES!$A$6:$Y$78,2,FALSE)</f>
        <v>Informe OPITA fuentes por operador</v>
      </c>
      <c r="AD1711" s="349"/>
      <c r="AE1711" s="349"/>
      <c r="AF1711" s="349"/>
      <c r="AG1711" s="349"/>
      <c r="AH1711" s="349"/>
      <c r="AI1711" s="349"/>
      <c r="AJ1711" s="349"/>
      <c r="AK1711" s="349"/>
      <c r="AL1711" s="349"/>
      <c r="AM1711" s="349"/>
      <c r="AN1711" s="349"/>
      <c r="AO1711" s="350" t="str">
        <f>IFERROR(VLOOKUP(Y1711,CONTROLES!$A$6:$Y$25,24,FALSE),"")</f>
        <v/>
      </c>
      <c r="AP1711" s="350" t="str">
        <f>IFERROR(VLOOKUP(Z1711,CONTROLES!$A$6:$Y$25,24,FALSE),"")</f>
        <v/>
      </c>
      <c r="AQ1711" s="350" t="str">
        <f>IFERROR(VLOOKUP(AA1711,CONTROLES!$A$6:$Y$25,24,FALSE),"")</f>
        <v/>
      </c>
      <c r="AR1711" s="350" t="str">
        <f>IFERROR(VLOOKUP(AB1711,CONTROLES!$A$6:$Y$25,24,FALSE),"")</f>
        <v/>
      </c>
      <c r="AS1711" s="349" t="str">
        <f>IFERROR(VLOOKUP(Y1711,CONTROLES!$A$6:$Y$25,5,FALSE),"")</f>
        <v/>
      </c>
      <c r="AT1711" s="349" t="str">
        <f>IFERROR(VLOOKUP(Z1711,CONTROLES!$A$6:$Y$25,5,FALSE),"")</f>
        <v/>
      </c>
      <c r="AU1711" s="349" t="str">
        <f>IFERROR(VLOOKUP(AA1711,CONTROLES!$A$6:$Y$25,5,FALSE),"")</f>
        <v/>
      </c>
      <c r="AV1711" s="349" t="str">
        <f>IFERROR(VLOOKUP(AB1711,CONTROLES!$A$6:$Y$25,5,FALSE),"")</f>
        <v/>
      </c>
      <c r="AW1711" s="351">
        <f t="shared" si="465"/>
        <v>0</v>
      </c>
      <c r="AX1711" s="351">
        <f t="shared" si="466"/>
        <v>0</v>
      </c>
      <c r="AY1711" s="529"/>
      <c r="AZ1711" s="460"/>
      <c r="BA1711" s="457"/>
      <c r="BB1711" s="458"/>
      <c r="BC1711" s="460"/>
      <c r="BD1711" s="462"/>
      <c r="BE1711" s="462"/>
      <c r="BF1711" s="462"/>
      <c r="BG1711" s="526"/>
      <c r="BH1711" s="492"/>
      <c r="BI1711" s="530"/>
      <c r="BJ1711" s="475"/>
      <c r="BK1711" s="475"/>
    </row>
    <row r="1712" spans="1:63" x14ac:dyDescent="0.25">
      <c r="A1712" s="564"/>
      <c r="B1712" s="566"/>
      <c r="C1712" s="595"/>
      <c r="D1712" s="570"/>
      <c r="E1712" s="470"/>
      <c r="F1712" s="464"/>
      <c r="G1712" s="467"/>
      <c r="H1712" s="469"/>
      <c r="I1712" s="470"/>
      <c r="J1712" s="386">
        <v>3</v>
      </c>
      <c r="K1712" s="384" t="s">
        <v>1934</v>
      </c>
      <c r="L1712" s="473"/>
      <c r="M1712" s="470"/>
      <c r="N1712" s="474"/>
      <c r="O1712" s="475"/>
      <c r="P1712" s="475"/>
      <c r="Q1712" s="475"/>
      <c r="R1712" s="481"/>
      <c r="S1712" s="385" t="s">
        <v>146</v>
      </c>
      <c r="T1712" s="348">
        <f>IFERROR(VLOOKUP($S1712,TABLAS!$A$10:$B$14,2,FALSE),0)</f>
        <v>3</v>
      </c>
      <c r="U1712" s="490"/>
      <c r="V1712" s="490"/>
      <c r="W1712" s="524"/>
      <c r="X1712" s="526"/>
      <c r="Y1712" s="349">
        <v>22</v>
      </c>
      <c r="Z1712" s="349"/>
      <c r="AA1712" s="349"/>
      <c r="AB1712" s="349"/>
      <c r="AC1712" s="367" t="str">
        <f>VLOOKUP(Y1712,CONTROLES!$A$6:$Y$78,2,FALSE)</f>
        <v>PR-FI-05 Movimientos Contables</v>
      </c>
      <c r="AD1712" s="349"/>
      <c r="AE1712" s="349"/>
      <c r="AF1712" s="349"/>
      <c r="AG1712" s="349"/>
      <c r="AH1712" s="349"/>
      <c r="AI1712" s="349"/>
      <c r="AJ1712" s="349"/>
      <c r="AK1712" s="349"/>
      <c r="AL1712" s="349"/>
      <c r="AM1712" s="349"/>
      <c r="AN1712" s="349"/>
      <c r="AO1712" s="350" t="str">
        <f>IFERROR(VLOOKUP(Y1712,CONTROLES!$A$6:$Y$25,24,FALSE),"")</f>
        <v/>
      </c>
      <c r="AP1712" s="350" t="str">
        <f>IFERROR(VLOOKUP(Z1712,CONTROLES!$A$6:$Y$25,24,FALSE),"")</f>
        <v/>
      </c>
      <c r="AQ1712" s="350" t="str">
        <f>IFERROR(VLOOKUP(AA1712,CONTROLES!$A$6:$Y$25,24,FALSE),"")</f>
        <v/>
      </c>
      <c r="AR1712" s="350" t="str">
        <f>IFERROR(VLOOKUP(AB1712,CONTROLES!$A$6:$Y$25,24,FALSE),"")</f>
        <v/>
      </c>
      <c r="AS1712" s="349" t="str">
        <f>IFERROR(VLOOKUP(Y1712,CONTROLES!$A$6:$Y$25,5,FALSE),"")</f>
        <v/>
      </c>
      <c r="AT1712" s="349" t="str">
        <f>IFERROR(VLOOKUP(Z1712,CONTROLES!$A$6:$Y$25,5,FALSE),"")</f>
        <v/>
      </c>
      <c r="AU1712" s="349" t="str">
        <f>IFERROR(VLOOKUP(AA1712,CONTROLES!$A$6:$Y$25,5,FALSE),"")</f>
        <v/>
      </c>
      <c r="AV1712" s="349" t="str">
        <f>IFERROR(VLOOKUP(AB1712,CONTROLES!$A$6:$Y$25,5,FALSE),"")</f>
        <v/>
      </c>
      <c r="AW1712" s="351">
        <f t="shared" si="465"/>
        <v>0</v>
      </c>
      <c r="AX1712" s="351">
        <f t="shared" si="466"/>
        <v>0</v>
      </c>
      <c r="AY1712" s="529"/>
      <c r="AZ1712" s="460"/>
      <c r="BA1712" s="457"/>
      <c r="BB1712" s="458"/>
      <c r="BC1712" s="460"/>
      <c r="BD1712" s="462"/>
      <c r="BE1712" s="462"/>
      <c r="BF1712" s="462"/>
      <c r="BG1712" s="526"/>
      <c r="BH1712" s="492"/>
      <c r="BI1712" s="530"/>
      <c r="BJ1712" s="475"/>
      <c r="BK1712" s="475"/>
    </row>
    <row r="1713" spans="1:63" x14ac:dyDescent="0.25">
      <c r="A1713" s="564"/>
      <c r="B1713" s="566"/>
      <c r="C1713" s="595"/>
      <c r="D1713" s="570"/>
      <c r="E1713" s="470"/>
      <c r="F1713" s="464"/>
      <c r="G1713" s="467"/>
      <c r="H1713" s="469"/>
      <c r="I1713" s="470"/>
      <c r="J1713" s="387"/>
      <c r="K1713" s="384"/>
      <c r="L1713" s="473"/>
      <c r="M1713" s="470"/>
      <c r="N1713" s="474"/>
      <c r="O1713" s="475"/>
      <c r="P1713" s="475"/>
      <c r="Q1713" s="475"/>
      <c r="R1713" s="481"/>
      <c r="S1713" s="385"/>
      <c r="T1713" s="348">
        <f>IFERROR(VLOOKUP($S1713,TABLAS!$A$10:$B$14,2,FALSE),0)</f>
        <v>0</v>
      </c>
      <c r="U1713" s="490"/>
      <c r="V1713" s="490"/>
      <c r="W1713" s="524"/>
      <c r="X1713" s="526"/>
      <c r="Y1713" s="349"/>
      <c r="Z1713" s="349"/>
      <c r="AA1713" s="349"/>
      <c r="AB1713" s="349"/>
      <c r="AC1713" s="367" t="e">
        <f>VLOOKUP(Y1713,CONTROLES!$A$6:$Y$78,2,FALSE)</f>
        <v>#N/A</v>
      </c>
      <c r="AD1713" s="349"/>
      <c r="AE1713" s="349"/>
      <c r="AF1713" s="349"/>
      <c r="AG1713" s="349"/>
      <c r="AH1713" s="349"/>
      <c r="AI1713" s="349"/>
      <c r="AJ1713" s="349"/>
      <c r="AK1713" s="349"/>
      <c r="AL1713" s="349"/>
      <c r="AM1713" s="349"/>
      <c r="AN1713" s="349"/>
      <c r="AO1713" s="350" t="str">
        <f>IFERROR(VLOOKUP(Y1713,CONTROLES!$A$6:$Y$25,24,FALSE),"")</f>
        <v/>
      </c>
      <c r="AP1713" s="350" t="str">
        <f>IFERROR(VLOOKUP(Z1713,CONTROLES!$A$6:$Y$25,24,FALSE),"")</f>
        <v/>
      </c>
      <c r="AQ1713" s="350" t="str">
        <f>IFERROR(VLOOKUP(AA1713,CONTROLES!$A$6:$Y$25,24,FALSE),"")</f>
        <v/>
      </c>
      <c r="AR1713" s="350" t="str">
        <f>IFERROR(VLOOKUP(AB1713,CONTROLES!$A$6:$Y$25,24,FALSE),"")</f>
        <v/>
      </c>
      <c r="AS1713" s="349" t="str">
        <f>IFERROR(VLOOKUP(Y1713,CONTROLES!$A$6:$Y$25,5,FALSE),"")</f>
        <v/>
      </c>
      <c r="AT1713" s="349" t="str">
        <f>IFERROR(VLOOKUP(Z1713,CONTROLES!$A$6:$Y$25,5,FALSE),"")</f>
        <v/>
      </c>
      <c r="AU1713" s="349" t="str">
        <f>IFERROR(VLOOKUP(AA1713,CONTROLES!$A$6:$Y$25,5,FALSE),"")</f>
        <v/>
      </c>
      <c r="AV1713" s="349" t="str">
        <f>IFERROR(VLOOKUP(AB1713,CONTROLES!$A$6:$Y$25,5,FALSE),"")</f>
        <v/>
      </c>
      <c r="AW1713" s="351">
        <f t="shared" si="465"/>
        <v>0</v>
      </c>
      <c r="AX1713" s="351">
        <f t="shared" si="466"/>
        <v>0</v>
      </c>
      <c r="AY1713" s="529"/>
      <c r="AZ1713" s="460"/>
      <c r="BA1713" s="457"/>
      <c r="BB1713" s="458"/>
      <c r="BC1713" s="460"/>
      <c r="BD1713" s="462"/>
      <c r="BE1713" s="462"/>
      <c r="BF1713" s="462"/>
      <c r="BG1713" s="526"/>
      <c r="BH1713" s="492"/>
      <c r="BI1713" s="530"/>
      <c r="BJ1713" s="475"/>
      <c r="BK1713" s="475"/>
    </row>
    <row r="1714" spans="1:63" x14ac:dyDescent="0.25">
      <c r="A1714" s="564"/>
      <c r="B1714" s="566"/>
      <c r="C1714" s="595"/>
      <c r="D1714" s="570"/>
      <c r="E1714" s="470"/>
      <c r="F1714" s="464"/>
      <c r="G1714" s="467"/>
      <c r="H1714" s="469"/>
      <c r="I1714" s="470"/>
      <c r="J1714" s="387"/>
      <c r="K1714" s="384"/>
      <c r="L1714" s="473"/>
      <c r="M1714" s="470"/>
      <c r="N1714" s="474"/>
      <c r="O1714" s="475"/>
      <c r="P1714" s="475"/>
      <c r="Q1714" s="475"/>
      <c r="R1714" s="481"/>
      <c r="S1714" s="385"/>
      <c r="T1714" s="348">
        <f>IFERROR(VLOOKUP($S1714,TABLAS!$A$10:$B$14,2,FALSE),0)</f>
        <v>0</v>
      </c>
      <c r="U1714" s="490"/>
      <c r="V1714" s="490"/>
      <c r="W1714" s="524"/>
      <c r="X1714" s="526"/>
      <c r="Y1714" s="349"/>
      <c r="Z1714" s="349"/>
      <c r="AA1714" s="349"/>
      <c r="AB1714" s="349"/>
      <c r="AC1714" s="367" t="e">
        <f>VLOOKUP(Y1714,CONTROLES!$A$6:$Y$78,2,FALSE)</f>
        <v>#N/A</v>
      </c>
      <c r="AD1714" s="349"/>
      <c r="AE1714" s="349"/>
      <c r="AF1714" s="349"/>
      <c r="AG1714" s="349"/>
      <c r="AH1714" s="349"/>
      <c r="AI1714" s="349"/>
      <c r="AJ1714" s="349"/>
      <c r="AK1714" s="349"/>
      <c r="AL1714" s="349"/>
      <c r="AM1714" s="349"/>
      <c r="AN1714" s="349"/>
      <c r="AO1714" s="350" t="str">
        <f>IFERROR(VLOOKUP(Y1714,CONTROLES!$A$6:$Y$25,24,FALSE),"")</f>
        <v/>
      </c>
      <c r="AP1714" s="350" t="str">
        <f>IFERROR(VLOOKUP(Z1714,CONTROLES!$A$6:$Y$25,24,FALSE),"")</f>
        <v/>
      </c>
      <c r="AQ1714" s="350" t="str">
        <f>IFERROR(VLOOKUP(AA1714,CONTROLES!$A$6:$Y$25,24,FALSE),"")</f>
        <v/>
      </c>
      <c r="AR1714" s="350" t="str">
        <f>IFERROR(VLOOKUP(AB1714,CONTROLES!$A$6:$Y$25,24,FALSE),"")</f>
        <v/>
      </c>
      <c r="AS1714" s="349" t="str">
        <f>IFERROR(VLOOKUP(Y1714,CONTROLES!$A$6:$Y$25,5,FALSE),"")</f>
        <v/>
      </c>
      <c r="AT1714" s="349" t="str">
        <f>IFERROR(VLOOKUP(Z1714,CONTROLES!$A$6:$Y$25,5,FALSE),"")</f>
        <v/>
      </c>
      <c r="AU1714" s="349" t="str">
        <f>IFERROR(VLOOKUP(AA1714,CONTROLES!$A$6:$Y$25,5,FALSE),"")</f>
        <v/>
      </c>
      <c r="AV1714" s="349" t="str">
        <f>IFERROR(VLOOKUP(AB1714,CONTROLES!$A$6:$Y$25,5,FALSE),"")</f>
        <v/>
      </c>
      <c r="AW1714" s="351">
        <f t="shared" si="465"/>
        <v>0</v>
      </c>
      <c r="AX1714" s="351">
        <f t="shared" si="466"/>
        <v>0</v>
      </c>
      <c r="AY1714" s="529"/>
      <c r="AZ1714" s="460"/>
      <c r="BA1714" s="457"/>
      <c r="BB1714" s="458"/>
      <c r="BC1714" s="460"/>
      <c r="BD1714" s="462"/>
      <c r="BE1714" s="462"/>
      <c r="BF1714" s="462"/>
      <c r="BG1714" s="526"/>
      <c r="BH1714" s="492"/>
      <c r="BI1714" s="530"/>
      <c r="BJ1714" s="475"/>
      <c r="BK1714" s="475"/>
    </row>
    <row r="1715" spans="1:63" x14ac:dyDescent="0.25">
      <c r="A1715" s="564"/>
      <c r="B1715" s="566"/>
      <c r="C1715" s="595"/>
      <c r="D1715" s="570"/>
      <c r="E1715" s="470"/>
      <c r="F1715" s="464"/>
      <c r="G1715" s="467"/>
      <c r="H1715" s="469"/>
      <c r="I1715" s="470"/>
      <c r="J1715" s="387"/>
      <c r="K1715" s="384"/>
      <c r="L1715" s="473"/>
      <c r="M1715" s="470"/>
      <c r="N1715" s="474"/>
      <c r="O1715" s="475"/>
      <c r="P1715" s="475"/>
      <c r="Q1715" s="475"/>
      <c r="R1715" s="481"/>
      <c r="S1715" s="385"/>
      <c r="T1715" s="348">
        <f>IFERROR(VLOOKUP($S1715,TABLAS!$A$10:$B$14,2,FALSE),0)</f>
        <v>0</v>
      </c>
      <c r="U1715" s="490"/>
      <c r="V1715" s="490"/>
      <c r="W1715" s="524"/>
      <c r="X1715" s="526"/>
      <c r="Y1715" s="349"/>
      <c r="Z1715" s="349"/>
      <c r="AA1715" s="349"/>
      <c r="AB1715" s="349"/>
      <c r="AC1715" s="367" t="e">
        <f>VLOOKUP(Y1715,CONTROLES!$A$6:$Y$78,2,FALSE)</f>
        <v>#N/A</v>
      </c>
      <c r="AD1715" s="349"/>
      <c r="AE1715" s="349"/>
      <c r="AF1715" s="349"/>
      <c r="AG1715" s="349"/>
      <c r="AH1715" s="349"/>
      <c r="AI1715" s="349"/>
      <c r="AJ1715" s="349"/>
      <c r="AK1715" s="349"/>
      <c r="AL1715" s="349"/>
      <c r="AM1715" s="349"/>
      <c r="AN1715" s="349"/>
      <c r="AO1715" s="350" t="str">
        <f>IFERROR(VLOOKUP(Y1715,CONTROLES!$A$6:$Y$25,24,FALSE),"")</f>
        <v/>
      </c>
      <c r="AP1715" s="350" t="str">
        <f>IFERROR(VLOOKUP(Z1715,CONTROLES!$A$6:$Y$25,24,FALSE),"")</f>
        <v/>
      </c>
      <c r="AQ1715" s="350" t="str">
        <f>IFERROR(VLOOKUP(AA1715,CONTROLES!$A$6:$Y$25,24,FALSE),"")</f>
        <v/>
      </c>
      <c r="AR1715" s="350" t="str">
        <f>IFERROR(VLOOKUP(AB1715,CONTROLES!$A$6:$Y$25,24,FALSE),"")</f>
        <v/>
      </c>
      <c r="AS1715" s="349" t="str">
        <f>IFERROR(VLOOKUP(Y1715,CONTROLES!$A$6:$Y$25,5,FALSE),"")</f>
        <v/>
      </c>
      <c r="AT1715" s="349" t="str">
        <f>IFERROR(VLOOKUP(Z1715,CONTROLES!$A$6:$Y$25,5,FALSE),"")</f>
        <v/>
      </c>
      <c r="AU1715" s="349" t="str">
        <f>IFERROR(VLOOKUP(AA1715,CONTROLES!$A$6:$Y$25,5,FALSE),"")</f>
        <v/>
      </c>
      <c r="AV1715" s="349" t="str">
        <f>IFERROR(VLOOKUP(AB1715,CONTROLES!$A$6:$Y$25,5,FALSE),"")</f>
        <v/>
      </c>
      <c r="AW1715" s="351">
        <f t="shared" si="465"/>
        <v>0</v>
      </c>
      <c r="AX1715" s="351">
        <f t="shared" si="466"/>
        <v>0</v>
      </c>
      <c r="AY1715" s="529"/>
      <c r="AZ1715" s="460"/>
      <c r="BA1715" s="457"/>
      <c r="BB1715" s="458"/>
      <c r="BC1715" s="460"/>
      <c r="BD1715" s="462"/>
      <c r="BE1715" s="462"/>
      <c r="BF1715" s="462"/>
      <c r="BG1715" s="526"/>
      <c r="BH1715" s="492"/>
      <c r="BI1715" s="530"/>
      <c r="BJ1715" s="475"/>
      <c r="BK1715" s="475"/>
    </row>
    <row r="1716" spans="1:63" ht="47.25" customHeight="1" x14ac:dyDescent="0.25">
      <c r="A1716" s="564"/>
      <c r="B1716" s="567"/>
      <c r="C1716" s="595"/>
      <c r="D1716" s="570"/>
      <c r="E1716" s="470"/>
      <c r="F1716" s="464"/>
      <c r="G1716" s="561"/>
      <c r="H1716" s="553"/>
      <c r="I1716" s="470"/>
      <c r="J1716" s="387"/>
      <c r="K1716" s="384"/>
      <c r="L1716" s="550"/>
      <c r="M1716" s="470"/>
      <c r="N1716" s="474"/>
      <c r="O1716" s="475"/>
      <c r="P1716" s="475"/>
      <c r="Q1716" s="475"/>
      <c r="R1716" s="482"/>
      <c r="S1716" s="385"/>
      <c r="T1716" s="348">
        <f>IFERROR(VLOOKUP($S1716,TABLAS!$A$10:$B$14,2,FALSE),0)</f>
        <v>0</v>
      </c>
      <c r="U1716" s="555"/>
      <c r="V1716" s="555"/>
      <c r="W1716" s="524"/>
      <c r="X1716" s="526"/>
      <c r="Y1716" s="349"/>
      <c r="Z1716" s="349"/>
      <c r="AA1716" s="349"/>
      <c r="AB1716" s="349"/>
      <c r="AC1716" s="367" t="e">
        <f>VLOOKUP(Y1716,CONTROLES!$A$6:$Y$78,2,FALSE)</f>
        <v>#N/A</v>
      </c>
      <c r="AD1716" s="349"/>
      <c r="AE1716" s="349"/>
      <c r="AF1716" s="349"/>
      <c r="AG1716" s="349"/>
      <c r="AH1716" s="349"/>
      <c r="AI1716" s="349"/>
      <c r="AJ1716" s="349"/>
      <c r="AK1716" s="349"/>
      <c r="AL1716" s="349"/>
      <c r="AM1716" s="349"/>
      <c r="AN1716" s="349"/>
      <c r="AO1716" s="350" t="str">
        <f>IFERROR(VLOOKUP(Y1716,CONTROLES!$A$6:$Y$25,24,FALSE),"")</f>
        <v/>
      </c>
      <c r="AP1716" s="350" t="str">
        <f>IFERROR(VLOOKUP(Z1716,CONTROLES!$A$6:$Y$25,24,FALSE),"")</f>
        <v/>
      </c>
      <c r="AQ1716" s="350" t="str">
        <f>IFERROR(VLOOKUP(AA1716,CONTROLES!$A$6:$Y$25,24,FALSE),"")</f>
        <v/>
      </c>
      <c r="AR1716" s="350" t="str">
        <f>IFERROR(VLOOKUP(AB1716,CONTROLES!$A$6:$Y$25,24,FALSE),"")</f>
        <v/>
      </c>
      <c r="AS1716" s="349" t="str">
        <f>IFERROR(VLOOKUP(Y1716,CONTROLES!$A$6:$Y$25,5,FALSE),"")</f>
        <v/>
      </c>
      <c r="AT1716" s="349" t="str">
        <f>IFERROR(VLOOKUP(Z1716,CONTROLES!$A$6:$Y$25,5,FALSE),"")</f>
        <v/>
      </c>
      <c r="AU1716" s="349" t="str">
        <f>IFERROR(VLOOKUP(AA1716,CONTROLES!$A$6:$Y$25,5,FALSE),"")</f>
        <v/>
      </c>
      <c r="AV1716" s="349" t="str">
        <f>IFERROR(VLOOKUP(AB1716,CONTROLES!$A$6:$Y$25,5,FALSE),"")</f>
        <v/>
      </c>
      <c r="AW1716" s="351">
        <f t="shared" si="465"/>
        <v>0</v>
      </c>
      <c r="AX1716" s="351">
        <f t="shared" si="466"/>
        <v>0</v>
      </c>
      <c r="AY1716" s="551"/>
      <c r="AZ1716" s="460"/>
      <c r="BA1716" s="552"/>
      <c r="BB1716" s="458"/>
      <c r="BC1716" s="460"/>
      <c r="BD1716" s="462"/>
      <c r="BE1716" s="462"/>
      <c r="BF1716" s="462"/>
      <c r="BG1716" s="526"/>
      <c r="BH1716" s="554"/>
      <c r="BI1716" s="530"/>
      <c r="BJ1716" s="475"/>
      <c r="BK1716" s="475"/>
    </row>
    <row r="1717" spans="1:63" ht="14.25" customHeight="1" x14ac:dyDescent="0.25">
      <c r="A1717" s="564">
        <f>A1710+1</f>
        <v>244</v>
      </c>
      <c r="B1717" s="565" t="s">
        <v>1935</v>
      </c>
      <c r="C1717" s="595" t="s">
        <v>1925</v>
      </c>
      <c r="D1717" s="569" t="s">
        <v>1936</v>
      </c>
      <c r="E1717" s="568" t="s">
        <v>1937</v>
      </c>
      <c r="F1717" s="464" t="s">
        <v>132</v>
      </c>
      <c r="G1717" s="466" t="s">
        <v>133</v>
      </c>
      <c r="H1717" s="468" t="s">
        <v>134</v>
      </c>
      <c r="I1717" s="470" t="s">
        <v>1938</v>
      </c>
      <c r="J1717" s="383">
        <v>1</v>
      </c>
      <c r="K1717" s="384" t="s">
        <v>771</v>
      </c>
      <c r="L1717" s="472" t="s">
        <v>1939</v>
      </c>
      <c r="M1717" s="470" t="s">
        <v>1940</v>
      </c>
      <c r="N1717" s="474" t="s">
        <v>186</v>
      </c>
      <c r="O1717" s="475" t="s">
        <v>635</v>
      </c>
      <c r="P1717" s="475" t="s">
        <v>1931</v>
      </c>
      <c r="Q1717" s="475" t="s">
        <v>1941</v>
      </c>
      <c r="R1717" s="476" t="s">
        <v>210</v>
      </c>
      <c r="S1717" s="385" t="s">
        <v>164</v>
      </c>
      <c r="T1717" s="348">
        <f>IFERROR(VLOOKUP($S1717,TABLAS!$A$10:$B$14,2,FALSE),0)</f>
        <v>1</v>
      </c>
      <c r="U1717" s="489" t="s">
        <v>211</v>
      </c>
      <c r="V1717" s="489">
        <f>VLOOKUP(U1717,TABLAS!$A$2:$B$6,2,FALSE)</f>
        <v>2</v>
      </c>
      <c r="W1717" s="524" t="str">
        <f>MAX($T1717:$T1723)&amp;V1717</f>
        <v>42</v>
      </c>
      <c r="X1717" s="526" t="str">
        <f>IF(OR(W1717="11",W1717="12",W1717="21",W1717="22",W1717="31"),"BAJO",IF(OR(W1717="13",W1717="23",W1717="32",W1717="41"),"LEVE",IF(OR(W1717="14",W1717="15",W1717="24",W1717="33",W1717="43",W1717="42",W1717="52",W1717="51"),"MODERADO",IF(OR(W1717="25",W1717="34",W1717="35",W1717="44",W1717="45",W1717="53",W1717="54",W1717="55"),"IMPORTANTE"))))</f>
        <v>MODERADO</v>
      </c>
      <c r="Y1717" s="349">
        <v>3</v>
      </c>
      <c r="Z1717" s="349"/>
      <c r="AA1717" s="349"/>
      <c r="AB1717" s="349"/>
      <c r="AC1717" s="367" t="str">
        <f>VLOOKUP(Y1717,CONTROLES!$A$6:$Y$78,2,FALSE)</f>
        <v>Ejecución del plan de capacitaciones</v>
      </c>
      <c r="AD1717" s="349"/>
      <c r="AE1717" s="349"/>
      <c r="AF1717" s="349"/>
      <c r="AG1717" s="349"/>
      <c r="AH1717" s="349"/>
      <c r="AI1717" s="349"/>
      <c r="AJ1717" s="349"/>
      <c r="AK1717" s="349"/>
      <c r="AL1717" s="349"/>
      <c r="AM1717" s="349"/>
      <c r="AN1717" s="349"/>
      <c r="AO1717" s="350">
        <f>IFERROR(VLOOKUP(Y1717,CONTROLES!$A$6:$Y$25,24,FALSE),"")</f>
        <v>0.78</v>
      </c>
      <c r="AP1717" s="350" t="str">
        <f>IFERROR(VLOOKUP(Z1717,CONTROLES!$A$6:$Y$25,24,FALSE),"")</f>
        <v/>
      </c>
      <c r="AQ1717" s="350" t="str">
        <f>IFERROR(VLOOKUP(AA1717,CONTROLES!$A$6:$Y$25,24,FALSE),"")</f>
        <v/>
      </c>
      <c r="AR1717" s="350" t="str">
        <f>IFERROR(VLOOKUP(AB1717,CONTROLES!$A$6:$Y$25,24,FALSE),"")</f>
        <v/>
      </c>
      <c r="AS1717" s="349" t="str">
        <f>IFERROR(VLOOKUP(Y1717,CONTROLES!$A$6:$Y$25,5,FALSE),"")</f>
        <v>Probabilidad</v>
      </c>
      <c r="AT1717" s="349" t="str">
        <f>IFERROR(VLOOKUP(Z1717,CONTROLES!$A$6:$Y$25,5,FALSE),"")</f>
        <v/>
      </c>
      <c r="AU1717" s="349" t="str">
        <f>IFERROR(VLOOKUP(AA1717,CONTROLES!$A$6:$Y$25,5,FALSE),"")</f>
        <v/>
      </c>
      <c r="AV1717" s="349" t="str">
        <f>IFERROR(VLOOKUP(AB1717,CONTROLES!$A$6:$Y$25,5,FALSE),"")</f>
        <v/>
      </c>
      <c r="AW1717" s="351">
        <f t="shared" ref="AW1717:AW1751" si="467">IFERROR(AVERAGEIFS(AO1717:AR1717,AS1717:AV1717,"Probabilidad"),0)</f>
        <v>0.78</v>
      </c>
      <c r="AX1717" s="351">
        <f t="shared" ref="AX1717:AX1751" si="468">IFERROR(AVERAGEIFS(AO1717:AR1717,AS1717:AV1717,"Consecuencia"),0)</f>
        <v>0</v>
      </c>
      <c r="AY1717" s="528"/>
      <c r="AZ1717" s="460"/>
      <c r="BA1717" s="456"/>
      <c r="BB1717" s="458" t="s">
        <v>155</v>
      </c>
      <c r="BC1717" s="460">
        <f>VLOOKUP(BB1717,TABLAS!$A$10:$B$14,2,FALSE)</f>
        <v>2</v>
      </c>
      <c r="BD1717" s="462" t="s">
        <v>211</v>
      </c>
      <c r="BE1717" s="462">
        <f>VLOOKUP(BD1717,TABLAS!$A$2:$B$6,2,FALSE)</f>
        <v>2</v>
      </c>
      <c r="BF1717" s="462" t="str">
        <f>BC1717&amp;BE1717</f>
        <v>22</v>
      </c>
      <c r="BG1717" s="526" t="str">
        <f>IF(OR(BF1717="11",BF1717="12",BF1717="21",BF1717="22",BF1717="31"),"BAJO",IF(OR(BF1717="13",BF1717="23",BF1717="32",BF1717="41"),"LEVE",IF(OR(BF1717="14",BF1717="15",BF1717="24",BF1717="33",BF1717="43",BF1717="42",BF1717="52",BF1717="51"),"MODERADO",IF(OR(BF1717="25",BF1717="34",BF1717="35",BF1717="44",BF1717="45",BF1717="53",BF1717="54",BF1717="55"),"IMPORTANTE"))))</f>
        <v>BAJO</v>
      </c>
      <c r="BH1717" s="491" t="s">
        <v>148</v>
      </c>
      <c r="BI1717" s="530" t="s">
        <v>189</v>
      </c>
      <c r="BJ1717" s="475" t="str">
        <f>IF(BH1717="SI","NO","SI")</f>
        <v>NO</v>
      </c>
      <c r="BK1717" s="475"/>
    </row>
    <row r="1718" spans="1:63" ht="14.25" customHeight="1" x14ac:dyDescent="0.25">
      <c r="A1718" s="564"/>
      <c r="B1718" s="566"/>
      <c r="C1718" s="595"/>
      <c r="D1718" s="570"/>
      <c r="E1718" s="470"/>
      <c r="F1718" s="464"/>
      <c r="G1718" s="467"/>
      <c r="H1718" s="469"/>
      <c r="I1718" s="470"/>
      <c r="J1718" s="386">
        <v>2</v>
      </c>
      <c r="K1718" s="384" t="s">
        <v>1942</v>
      </c>
      <c r="L1718" s="473"/>
      <c r="M1718" s="470"/>
      <c r="N1718" s="474"/>
      <c r="O1718" s="475"/>
      <c r="P1718" s="475"/>
      <c r="Q1718" s="475"/>
      <c r="R1718" s="481"/>
      <c r="S1718" s="385" t="s">
        <v>155</v>
      </c>
      <c r="T1718" s="348">
        <f>IFERROR(VLOOKUP($S1718,TABLAS!$A$10:$B$14,2,FALSE),0)</f>
        <v>2</v>
      </c>
      <c r="U1718" s="490"/>
      <c r="V1718" s="490"/>
      <c r="W1718" s="524"/>
      <c r="X1718" s="526"/>
      <c r="Y1718" s="349">
        <v>3</v>
      </c>
      <c r="Z1718" s="349"/>
      <c r="AA1718" s="349"/>
      <c r="AB1718" s="349"/>
      <c r="AC1718" s="367" t="str">
        <f>VLOOKUP(Y1718,CONTROLES!$A$6:$Y$78,2,FALSE)</f>
        <v>Ejecución del plan de capacitaciones</v>
      </c>
      <c r="AD1718" s="349"/>
      <c r="AE1718" s="349"/>
      <c r="AF1718" s="349"/>
      <c r="AG1718" s="349"/>
      <c r="AH1718" s="349"/>
      <c r="AI1718" s="349"/>
      <c r="AJ1718" s="349"/>
      <c r="AK1718" s="349"/>
      <c r="AL1718" s="349"/>
      <c r="AM1718" s="349"/>
      <c r="AN1718" s="349"/>
      <c r="AO1718" s="350">
        <f>IFERROR(VLOOKUP(Y1718,CONTROLES!$A$6:$Y$25,24,FALSE),"")</f>
        <v>0.78</v>
      </c>
      <c r="AP1718" s="350" t="str">
        <f>IFERROR(VLOOKUP(Z1718,CONTROLES!$A$6:$Y$25,24,FALSE),"")</f>
        <v/>
      </c>
      <c r="AQ1718" s="350" t="str">
        <f>IFERROR(VLOOKUP(AA1718,CONTROLES!$A$6:$Y$25,24,FALSE),"")</f>
        <v/>
      </c>
      <c r="AR1718" s="350" t="str">
        <f>IFERROR(VLOOKUP(AB1718,CONTROLES!$A$6:$Y$25,24,FALSE),"")</f>
        <v/>
      </c>
      <c r="AS1718" s="349" t="str">
        <f>IFERROR(VLOOKUP(Y1718,CONTROLES!$A$6:$Y$25,5,FALSE),"")</f>
        <v>Probabilidad</v>
      </c>
      <c r="AT1718" s="349" t="str">
        <f>IFERROR(VLOOKUP(Z1718,CONTROLES!$A$6:$Y$25,5,FALSE),"")</f>
        <v/>
      </c>
      <c r="AU1718" s="349" t="str">
        <f>IFERROR(VLOOKUP(AA1718,CONTROLES!$A$6:$Y$25,5,FALSE),"")</f>
        <v/>
      </c>
      <c r="AV1718" s="349" t="str">
        <f>IFERROR(VLOOKUP(AB1718,CONTROLES!$A$6:$Y$25,5,FALSE),"")</f>
        <v/>
      </c>
      <c r="AW1718" s="351">
        <f t="shared" si="467"/>
        <v>0.78</v>
      </c>
      <c r="AX1718" s="351">
        <f t="shared" si="468"/>
        <v>0</v>
      </c>
      <c r="AY1718" s="529"/>
      <c r="AZ1718" s="460"/>
      <c r="BA1718" s="457"/>
      <c r="BB1718" s="458"/>
      <c r="BC1718" s="460"/>
      <c r="BD1718" s="462"/>
      <c r="BE1718" s="462"/>
      <c r="BF1718" s="462"/>
      <c r="BG1718" s="526"/>
      <c r="BH1718" s="492"/>
      <c r="BI1718" s="530"/>
      <c r="BJ1718" s="475"/>
      <c r="BK1718" s="475"/>
    </row>
    <row r="1719" spans="1:63" ht="14.25" customHeight="1" x14ac:dyDescent="0.25">
      <c r="A1719" s="564"/>
      <c r="B1719" s="566"/>
      <c r="C1719" s="595"/>
      <c r="D1719" s="570"/>
      <c r="E1719" s="470"/>
      <c r="F1719" s="464"/>
      <c r="G1719" s="467"/>
      <c r="H1719" s="469"/>
      <c r="I1719" s="470"/>
      <c r="J1719" s="386">
        <v>3</v>
      </c>
      <c r="K1719" s="384" t="s">
        <v>1943</v>
      </c>
      <c r="L1719" s="473"/>
      <c r="M1719" s="470"/>
      <c r="N1719" s="474"/>
      <c r="O1719" s="475"/>
      <c r="P1719" s="475"/>
      <c r="Q1719" s="475"/>
      <c r="R1719" s="481"/>
      <c r="S1719" s="385" t="s">
        <v>146</v>
      </c>
      <c r="T1719" s="348">
        <f>IFERROR(VLOOKUP($S1719,TABLAS!$A$10:$B$14,2,FALSE),0)</f>
        <v>3</v>
      </c>
      <c r="U1719" s="490"/>
      <c r="V1719" s="490"/>
      <c r="W1719" s="524"/>
      <c r="X1719" s="526"/>
      <c r="Y1719" s="349">
        <v>23</v>
      </c>
      <c r="Z1719" s="349"/>
      <c r="AA1719" s="349"/>
      <c r="AB1719" s="349"/>
      <c r="AC1719" s="367" t="str">
        <f>VLOOKUP(Y1719,CONTROLES!$A$6:$Y$78,2,FALSE)</f>
        <v xml:space="preserve">Informe de Compensación del AUTCON </v>
      </c>
      <c r="AD1719" s="349"/>
      <c r="AE1719" s="349"/>
      <c r="AF1719" s="349"/>
      <c r="AG1719" s="349"/>
      <c r="AH1719" s="349"/>
      <c r="AI1719" s="349"/>
      <c r="AJ1719" s="349"/>
      <c r="AK1719" s="349"/>
      <c r="AL1719" s="349"/>
      <c r="AM1719" s="349"/>
      <c r="AN1719" s="349"/>
      <c r="AO1719" s="350" t="str">
        <f>IFERROR(VLOOKUP(Y1719,CONTROLES!$A$6:$Y$25,24,FALSE),"")</f>
        <v/>
      </c>
      <c r="AP1719" s="350" t="str">
        <f>IFERROR(VLOOKUP(Z1719,CONTROLES!$A$6:$Y$25,24,FALSE),"")</f>
        <v/>
      </c>
      <c r="AQ1719" s="350" t="str">
        <f>IFERROR(VLOOKUP(AA1719,CONTROLES!$A$6:$Y$25,24,FALSE),"")</f>
        <v/>
      </c>
      <c r="AR1719" s="350" t="str">
        <f>IFERROR(VLOOKUP(AB1719,CONTROLES!$A$6:$Y$25,24,FALSE),"")</f>
        <v/>
      </c>
      <c r="AS1719" s="349" t="str">
        <f>IFERROR(VLOOKUP(Y1719,CONTROLES!$A$6:$Y$25,5,FALSE),"")</f>
        <v/>
      </c>
      <c r="AT1719" s="349" t="str">
        <f>IFERROR(VLOOKUP(Z1719,CONTROLES!$A$6:$Y$25,5,FALSE),"")</f>
        <v/>
      </c>
      <c r="AU1719" s="349" t="str">
        <f>IFERROR(VLOOKUP(AA1719,CONTROLES!$A$6:$Y$25,5,FALSE),"")</f>
        <v/>
      </c>
      <c r="AV1719" s="349" t="str">
        <f>IFERROR(VLOOKUP(AB1719,CONTROLES!$A$6:$Y$25,5,FALSE),"")</f>
        <v/>
      </c>
      <c r="AW1719" s="351">
        <f t="shared" si="467"/>
        <v>0</v>
      </c>
      <c r="AX1719" s="351">
        <f t="shared" si="468"/>
        <v>0</v>
      </c>
      <c r="AY1719" s="529"/>
      <c r="AZ1719" s="460"/>
      <c r="BA1719" s="457"/>
      <c r="BB1719" s="458"/>
      <c r="BC1719" s="460"/>
      <c r="BD1719" s="462"/>
      <c r="BE1719" s="462"/>
      <c r="BF1719" s="462"/>
      <c r="BG1719" s="526"/>
      <c r="BH1719" s="492"/>
      <c r="BI1719" s="530"/>
      <c r="BJ1719" s="475"/>
      <c r="BK1719" s="475"/>
    </row>
    <row r="1720" spans="1:63" ht="14.25" customHeight="1" x14ac:dyDescent="0.25">
      <c r="A1720" s="564"/>
      <c r="B1720" s="566"/>
      <c r="C1720" s="595"/>
      <c r="D1720" s="570"/>
      <c r="E1720" s="470"/>
      <c r="F1720" s="464"/>
      <c r="G1720" s="467"/>
      <c r="H1720" s="469"/>
      <c r="I1720" s="470"/>
      <c r="J1720" s="386">
        <v>4</v>
      </c>
      <c r="K1720" s="384" t="s">
        <v>1944</v>
      </c>
      <c r="L1720" s="473"/>
      <c r="M1720" s="470"/>
      <c r="N1720" s="474"/>
      <c r="O1720" s="475"/>
      <c r="P1720" s="475"/>
      <c r="Q1720" s="475"/>
      <c r="R1720" s="481"/>
      <c r="S1720" s="385" t="s">
        <v>169</v>
      </c>
      <c r="T1720" s="348">
        <f>IFERROR(VLOOKUP($S1720,TABLAS!$A$10:$B$14,2,FALSE),0)</f>
        <v>4</v>
      </c>
      <c r="U1720" s="490"/>
      <c r="V1720" s="490"/>
      <c r="W1720" s="524"/>
      <c r="X1720" s="526"/>
      <c r="Y1720" s="349">
        <v>24</v>
      </c>
      <c r="Z1720" s="349"/>
      <c r="AA1720" s="349"/>
      <c r="AB1720" s="349"/>
      <c r="AC1720" s="367" t="str">
        <f>VLOOKUP(Y1720,CONTROLES!$A$6:$Y$78,2,FALSE)</f>
        <v>PR-CO- XX Compensación Corresponales</v>
      </c>
      <c r="AD1720" s="349"/>
      <c r="AE1720" s="349"/>
      <c r="AF1720" s="349"/>
      <c r="AG1720" s="349"/>
      <c r="AH1720" s="349"/>
      <c r="AI1720" s="349"/>
      <c r="AJ1720" s="349"/>
      <c r="AK1720" s="349"/>
      <c r="AL1720" s="349"/>
      <c r="AM1720" s="349"/>
      <c r="AN1720" s="349"/>
      <c r="AO1720" s="350" t="str">
        <f>IFERROR(VLOOKUP(Y1720,CONTROLES!$A$6:$Y$25,24,FALSE),"")</f>
        <v/>
      </c>
      <c r="AP1720" s="350" t="str">
        <f>IFERROR(VLOOKUP(Z1720,CONTROLES!$A$6:$Y$25,24,FALSE),"")</f>
        <v/>
      </c>
      <c r="AQ1720" s="350" t="str">
        <f>IFERROR(VLOOKUP(AA1720,CONTROLES!$A$6:$Y$25,24,FALSE),"")</f>
        <v/>
      </c>
      <c r="AR1720" s="350" t="str">
        <f>IFERROR(VLOOKUP(AB1720,CONTROLES!$A$6:$Y$25,24,FALSE),"")</f>
        <v/>
      </c>
      <c r="AS1720" s="349" t="str">
        <f>IFERROR(VLOOKUP(Y1720,CONTROLES!$A$6:$Y$25,5,FALSE),"")</f>
        <v/>
      </c>
      <c r="AT1720" s="349" t="str">
        <f>IFERROR(VLOOKUP(Z1720,CONTROLES!$A$6:$Y$25,5,FALSE),"")</f>
        <v/>
      </c>
      <c r="AU1720" s="349" t="str">
        <f>IFERROR(VLOOKUP(AA1720,CONTROLES!$A$6:$Y$25,5,FALSE),"")</f>
        <v/>
      </c>
      <c r="AV1720" s="349" t="str">
        <f>IFERROR(VLOOKUP(AB1720,CONTROLES!$A$6:$Y$25,5,FALSE),"")</f>
        <v/>
      </c>
      <c r="AW1720" s="351">
        <f t="shared" si="467"/>
        <v>0</v>
      </c>
      <c r="AX1720" s="351">
        <f t="shared" si="468"/>
        <v>0</v>
      </c>
      <c r="AY1720" s="529"/>
      <c r="AZ1720" s="460"/>
      <c r="BA1720" s="457"/>
      <c r="BB1720" s="458"/>
      <c r="BC1720" s="460"/>
      <c r="BD1720" s="462"/>
      <c r="BE1720" s="462"/>
      <c r="BF1720" s="462"/>
      <c r="BG1720" s="526"/>
      <c r="BH1720" s="492"/>
      <c r="BI1720" s="530"/>
      <c r="BJ1720" s="475"/>
      <c r="BK1720" s="475"/>
    </row>
    <row r="1721" spans="1:63" ht="14.25" customHeight="1" x14ac:dyDescent="0.25">
      <c r="A1721" s="564"/>
      <c r="B1721" s="566"/>
      <c r="C1721" s="595"/>
      <c r="D1721" s="570"/>
      <c r="E1721" s="470"/>
      <c r="F1721" s="464"/>
      <c r="G1721" s="467"/>
      <c r="H1721" s="469"/>
      <c r="I1721" s="470"/>
      <c r="J1721" s="387"/>
      <c r="K1721" s="384"/>
      <c r="L1721" s="473"/>
      <c r="M1721" s="470"/>
      <c r="N1721" s="474"/>
      <c r="O1721" s="475"/>
      <c r="P1721" s="475"/>
      <c r="Q1721" s="475"/>
      <c r="R1721" s="481"/>
      <c r="S1721" s="385"/>
      <c r="T1721" s="348">
        <f>IFERROR(VLOOKUP($S1721,TABLAS!$A$10:$B$14,2,FALSE),0)</f>
        <v>0</v>
      </c>
      <c r="U1721" s="490"/>
      <c r="V1721" s="490"/>
      <c r="W1721" s="524"/>
      <c r="X1721" s="526"/>
      <c r="Y1721" s="349"/>
      <c r="Z1721" s="349"/>
      <c r="AA1721" s="349"/>
      <c r="AB1721" s="349"/>
      <c r="AC1721" s="367" t="e">
        <f>VLOOKUP(Y1721,CONTROLES!$A$6:$Y$78,2,FALSE)</f>
        <v>#N/A</v>
      </c>
      <c r="AD1721" s="349"/>
      <c r="AE1721" s="349"/>
      <c r="AF1721" s="349"/>
      <c r="AG1721" s="349"/>
      <c r="AH1721" s="349"/>
      <c r="AI1721" s="349"/>
      <c r="AJ1721" s="349"/>
      <c r="AK1721" s="349"/>
      <c r="AL1721" s="349"/>
      <c r="AM1721" s="349"/>
      <c r="AN1721" s="349"/>
      <c r="AO1721" s="350" t="str">
        <f>IFERROR(VLOOKUP(Y1721,CONTROLES!$A$6:$Y$25,24,FALSE),"")</f>
        <v/>
      </c>
      <c r="AP1721" s="350" t="str">
        <f>IFERROR(VLOOKUP(Z1721,CONTROLES!$A$6:$Y$25,24,FALSE),"")</f>
        <v/>
      </c>
      <c r="AQ1721" s="350" t="str">
        <f>IFERROR(VLOOKUP(AA1721,CONTROLES!$A$6:$Y$25,24,FALSE),"")</f>
        <v/>
      </c>
      <c r="AR1721" s="350" t="str">
        <f>IFERROR(VLOOKUP(AB1721,CONTROLES!$A$6:$Y$25,24,FALSE),"")</f>
        <v/>
      </c>
      <c r="AS1721" s="349" t="str">
        <f>IFERROR(VLOOKUP(Y1721,CONTROLES!$A$6:$Y$25,5,FALSE),"")</f>
        <v/>
      </c>
      <c r="AT1721" s="349" t="str">
        <f>IFERROR(VLOOKUP(Z1721,CONTROLES!$A$6:$Y$25,5,FALSE),"")</f>
        <v/>
      </c>
      <c r="AU1721" s="349" t="str">
        <f>IFERROR(VLOOKUP(AA1721,CONTROLES!$A$6:$Y$25,5,FALSE),"")</f>
        <v/>
      </c>
      <c r="AV1721" s="349" t="str">
        <f>IFERROR(VLOOKUP(AB1721,CONTROLES!$A$6:$Y$25,5,FALSE),"")</f>
        <v/>
      </c>
      <c r="AW1721" s="351">
        <f t="shared" si="467"/>
        <v>0</v>
      </c>
      <c r="AX1721" s="351">
        <f t="shared" si="468"/>
        <v>0</v>
      </c>
      <c r="AY1721" s="529"/>
      <c r="AZ1721" s="460"/>
      <c r="BA1721" s="457"/>
      <c r="BB1721" s="458"/>
      <c r="BC1721" s="460"/>
      <c r="BD1721" s="462"/>
      <c r="BE1721" s="462"/>
      <c r="BF1721" s="462"/>
      <c r="BG1721" s="526"/>
      <c r="BH1721" s="492"/>
      <c r="BI1721" s="530"/>
      <c r="BJ1721" s="475"/>
      <c r="BK1721" s="475"/>
    </row>
    <row r="1722" spans="1:63" ht="14.25" customHeight="1" x14ac:dyDescent="0.25">
      <c r="A1722" s="564"/>
      <c r="B1722" s="566"/>
      <c r="C1722" s="595"/>
      <c r="D1722" s="570"/>
      <c r="E1722" s="470"/>
      <c r="F1722" s="464"/>
      <c r="G1722" s="467"/>
      <c r="H1722" s="469"/>
      <c r="I1722" s="470"/>
      <c r="J1722" s="387"/>
      <c r="K1722" s="384"/>
      <c r="L1722" s="473"/>
      <c r="M1722" s="470"/>
      <c r="N1722" s="474"/>
      <c r="O1722" s="475"/>
      <c r="P1722" s="475"/>
      <c r="Q1722" s="475"/>
      <c r="R1722" s="481"/>
      <c r="S1722" s="385"/>
      <c r="T1722" s="348">
        <f>IFERROR(VLOOKUP($S1722,TABLAS!$A$10:$B$14,2,FALSE),0)</f>
        <v>0</v>
      </c>
      <c r="U1722" s="490"/>
      <c r="V1722" s="490"/>
      <c r="W1722" s="524"/>
      <c r="X1722" s="526"/>
      <c r="Y1722" s="349"/>
      <c r="Z1722" s="349"/>
      <c r="AA1722" s="349"/>
      <c r="AB1722" s="349"/>
      <c r="AC1722" s="367" t="e">
        <f>VLOOKUP(Y1722,CONTROLES!$A$6:$Y$78,2,FALSE)</f>
        <v>#N/A</v>
      </c>
      <c r="AD1722" s="349"/>
      <c r="AE1722" s="349"/>
      <c r="AF1722" s="349"/>
      <c r="AG1722" s="349"/>
      <c r="AH1722" s="349"/>
      <c r="AI1722" s="349"/>
      <c r="AJ1722" s="349"/>
      <c r="AK1722" s="349"/>
      <c r="AL1722" s="349"/>
      <c r="AM1722" s="349"/>
      <c r="AN1722" s="349"/>
      <c r="AO1722" s="350" t="str">
        <f>IFERROR(VLOOKUP(Y1722,CONTROLES!$A$6:$Y$25,24,FALSE),"")</f>
        <v/>
      </c>
      <c r="AP1722" s="350" t="str">
        <f>IFERROR(VLOOKUP(Z1722,CONTROLES!$A$6:$Y$25,24,FALSE),"")</f>
        <v/>
      </c>
      <c r="AQ1722" s="350" t="str">
        <f>IFERROR(VLOOKUP(AA1722,CONTROLES!$A$6:$Y$25,24,FALSE),"")</f>
        <v/>
      </c>
      <c r="AR1722" s="350" t="str">
        <f>IFERROR(VLOOKUP(AB1722,CONTROLES!$A$6:$Y$25,24,FALSE),"")</f>
        <v/>
      </c>
      <c r="AS1722" s="349" t="str">
        <f>IFERROR(VLOOKUP(Y1722,CONTROLES!$A$6:$Y$25,5,FALSE),"")</f>
        <v/>
      </c>
      <c r="AT1722" s="349" t="str">
        <f>IFERROR(VLOOKUP(Z1722,CONTROLES!$A$6:$Y$25,5,FALSE),"")</f>
        <v/>
      </c>
      <c r="AU1722" s="349" t="str">
        <f>IFERROR(VLOOKUP(AA1722,CONTROLES!$A$6:$Y$25,5,FALSE),"")</f>
        <v/>
      </c>
      <c r="AV1722" s="349" t="str">
        <f>IFERROR(VLOOKUP(AB1722,CONTROLES!$A$6:$Y$25,5,FALSE),"")</f>
        <v/>
      </c>
      <c r="AW1722" s="351">
        <f t="shared" si="467"/>
        <v>0</v>
      </c>
      <c r="AX1722" s="351">
        <f t="shared" si="468"/>
        <v>0</v>
      </c>
      <c r="AY1722" s="529"/>
      <c r="AZ1722" s="460"/>
      <c r="BA1722" s="457"/>
      <c r="BB1722" s="458"/>
      <c r="BC1722" s="460"/>
      <c r="BD1722" s="462"/>
      <c r="BE1722" s="462"/>
      <c r="BF1722" s="462"/>
      <c r="BG1722" s="526"/>
      <c r="BH1722" s="492"/>
      <c r="BI1722" s="530"/>
      <c r="BJ1722" s="475"/>
      <c r="BK1722" s="475"/>
    </row>
    <row r="1723" spans="1:63" ht="31.5" customHeight="1" x14ac:dyDescent="0.25">
      <c r="A1723" s="564"/>
      <c r="B1723" s="567"/>
      <c r="C1723" s="595"/>
      <c r="D1723" s="570"/>
      <c r="E1723" s="470"/>
      <c r="F1723" s="464"/>
      <c r="G1723" s="561"/>
      <c r="H1723" s="553"/>
      <c r="I1723" s="470"/>
      <c r="J1723" s="387"/>
      <c r="K1723" s="384"/>
      <c r="L1723" s="550"/>
      <c r="M1723" s="470"/>
      <c r="N1723" s="474"/>
      <c r="O1723" s="475"/>
      <c r="P1723" s="475"/>
      <c r="Q1723" s="475"/>
      <c r="R1723" s="482"/>
      <c r="S1723" s="385"/>
      <c r="T1723" s="348">
        <f>IFERROR(VLOOKUP($S1723,TABLAS!$A$10:$B$14,2,FALSE),0)</f>
        <v>0</v>
      </c>
      <c r="U1723" s="555"/>
      <c r="V1723" s="555"/>
      <c r="W1723" s="524"/>
      <c r="X1723" s="526"/>
      <c r="Y1723" s="349"/>
      <c r="Z1723" s="349"/>
      <c r="AA1723" s="349"/>
      <c r="AB1723" s="349"/>
      <c r="AC1723" s="367" t="e">
        <f>VLOOKUP(Y1723,CONTROLES!$A$6:$Y$78,2,FALSE)</f>
        <v>#N/A</v>
      </c>
      <c r="AD1723" s="349"/>
      <c r="AE1723" s="349"/>
      <c r="AF1723" s="349"/>
      <c r="AG1723" s="349"/>
      <c r="AH1723" s="349"/>
      <c r="AI1723" s="349"/>
      <c r="AJ1723" s="349"/>
      <c r="AK1723" s="349"/>
      <c r="AL1723" s="349"/>
      <c r="AM1723" s="349"/>
      <c r="AN1723" s="349"/>
      <c r="AO1723" s="350" t="str">
        <f>IFERROR(VLOOKUP(Y1723,CONTROLES!$A$6:$Y$25,24,FALSE),"")</f>
        <v/>
      </c>
      <c r="AP1723" s="350" t="str">
        <f>IFERROR(VLOOKUP(Z1723,CONTROLES!$A$6:$Y$25,24,FALSE),"")</f>
        <v/>
      </c>
      <c r="AQ1723" s="350" t="str">
        <f>IFERROR(VLOOKUP(AA1723,CONTROLES!$A$6:$Y$25,24,FALSE),"")</f>
        <v/>
      </c>
      <c r="AR1723" s="350" t="str">
        <f>IFERROR(VLOOKUP(AB1723,CONTROLES!$A$6:$Y$25,24,FALSE),"")</f>
        <v/>
      </c>
      <c r="AS1723" s="349" t="str">
        <f>IFERROR(VLOOKUP(Y1723,CONTROLES!$A$6:$Y$25,5,FALSE),"")</f>
        <v/>
      </c>
      <c r="AT1723" s="349" t="str">
        <f>IFERROR(VLOOKUP(Z1723,CONTROLES!$A$6:$Y$25,5,FALSE),"")</f>
        <v/>
      </c>
      <c r="AU1723" s="349" t="str">
        <f>IFERROR(VLOOKUP(AA1723,CONTROLES!$A$6:$Y$25,5,FALSE),"")</f>
        <v/>
      </c>
      <c r="AV1723" s="349" t="str">
        <f>IFERROR(VLOOKUP(AB1723,CONTROLES!$A$6:$Y$25,5,FALSE),"")</f>
        <v/>
      </c>
      <c r="AW1723" s="351">
        <f t="shared" si="467"/>
        <v>0</v>
      </c>
      <c r="AX1723" s="351">
        <f t="shared" si="468"/>
        <v>0</v>
      </c>
      <c r="AY1723" s="551"/>
      <c r="AZ1723" s="460"/>
      <c r="BA1723" s="552"/>
      <c r="BB1723" s="458"/>
      <c r="BC1723" s="460"/>
      <c r="BD1723" s="462"/>
      <c r="BE1723" s="462"/>
      <c r="BF1723" s="462"/>
      <c r="BG1723" s="526"/>
      <c r="BH1723" s="554"/>
      <c r="BI1723" s="530"/>
      <c r="BJ1723" s="475"/>
      <c r="BK1723" s="475"/>
    </row>
    <row r="1724" spans="1:63" ht="14.25" customHeight="1" x14ac:dyDescent="0.25">
      <c r="A1724" s="564">
        <f>A1717+1</f>
        <v>245</v>
      </c>
      <c r="B1724" s="565" t="s">
        <v>1945</v>
      </c>
      <c r="C1724" s="595" t="s">
        <v>1925</v>
      </c>
      <c r="D1724" s="569" t="s">
        <v>1946</v>
      </c>
      <c r="E1724" s="568" t="s">
        <v>1947</v>
      </c>
      <c r="F1724" s="464" t="s">
        <v>132</v>
      </c>
      <c r="G1724" s="466" t="s">
        <v>196</v>
      </c>
      <c r="H1724" s="468" t="s">
        <v>134</v>
      </c>
      <c r="I1724" s="470" t="s">
        <v>1948</v>
      </c>
      <c r="J1724" s="383">
        <v>1</v>
      </c>
      <c r="K1724" s="384" t="s">
        <v>771</v>
      </c>
      <c r="L1724" s="472" t="s">
        <v>1949</v>
      </c>
      <c r="M1724" s="470" t="s">
        <v>1940</v>
      </c>
      <c r="N1724" s="474" t="s">
        <v>186</v>
      </c>
      <c r="O1724" s="475" t="s">
        <v>1726</v>
      </c>
      <c r="P1724" s="475" t="s">
        <v>1931</v>
      </c>
      <c r="Q1724" s="475" t="s">
        <v>435</v>
      </c>
      <c r="R1724" s="475" t="s">
        <v>228</v>
      </c>
      <c r="S1724" s="385" t="s">
        <v>164</v>
      </c>
      <c r="T1724" s="348">
        <f>IFERROR(VLOOKUP($S1724,TABLAS!$A$10:$B$14,2,FALSE),0)</f>
        <v>1</v>
      </c>
      <c r="U1724" s="489" t="s">
        <v>145</v>
      </c>
      <c r="V1724" s="489">
        <f>VLOOKUP(U1724,TABLAS!$A$2:$B$6,2,FALSE)</f>
        <v>3</v>
      </c>
      <c r="W1724" s="524" t="str">
        <f>MAX($T1724:$T1730)&amp;V1724</f>
        <v>43</v>
      </c>
      <c r="X1724" s="526" t="str">
        <f>IF(OR(W1724="11",W1724="12",W1724="21",W1724="22",W1724="31"),"BAJO",IF(OR(W1724="13",W1724="23",W1724="32",W1724="41"),"LEVE",IF(OR(W1724="14",W1724="15",W1724="24",W1724="33",W1724="43",W1724="42",W1724="52",W1724="51"),"MODERADO",IF(OR(W1724="25",W1724="34",W1724="35",W1724="44",W1724="45",W1724="53",W1724="54",W1724="55"),"IMPORTANTE"))))</f>
        <v>MODERADO</v>
      </c>
      <c r="Y1724" s="349">
        <v>3</v>
      </c>
      <c r="Z1724" s="349"/>
      <c r="AA1724" s="349"/>
      <c r="AB1724" s="349"/>
      <c r="AC1724" s="367" t="str">
        <f>VLOOKUP(Y1724,CONTROLES!$A$6:$Y$78,2,FALSE)</f>
        <v>Ejecución del plan de capacitaciones</v>
      </c>
      <c r="AD1724" s="349"/>
      <c r="AE1724" s="349"/>
      <c r="AF1724" s="349"/>
      <c r="AG1724" s="349"/>
      <c r="AH1724" s="349"/>
      <c r="AI1724" s="349"/>
      <c r="AJ1724" s="349"/>
      <c r="AK1724" s="349"/>
      <c r="AL1724" s="349"/>
      <c r="AM1724" s="349"/>
      <c r="AN1724" s="349"/>
      <c r="AO1724" s="350">
        <f>IFERROR(VLOOKUP(Y1724,CONTROLES!$A$6:$Y$25,24,FALSE),"")</f>
        <v>0.78</v>
      </c>
      <c r="AP1724" s="350" t="str">
        <f>IFERROR(VLOOKUP(Z1724,CONTROLES!$A$6:$Y$25,24,FALSE),"")</f>
        <v/>
      </c>
      <c r="AQ1724" s="350" t="str">
        <f>IFERROR(VLOOKUP(AA1724,CONTROLES!$A$6:$Y$25,24,FALSE),"")</f>
        <v/>
      </c>
      <c r="AR1724" s="350" t="str">
        <f>IFERROR(VLOOKUP(AB1724,CONTROLES!$A$6:$Y$25,24,FALSE),"")</f>
        <v/>
      </c>
      <c r="AS1724" s="349" t="str">
        <f>IFERROR(VLOOKUP(Y1724,CONTROLES!$A$6:$Y$25,5,FALSE),"")</f>
        <v>Probabilidad</v>
      </c>
      <c r="AT1724" s="349" t="str">
        <f>IFERROR(VLOOKUP(Z1724,CONTROLES!$A$6:$Y$25,5,FALSE),"")</f>
        <v/>
      </c>
      <c r="AU1724" s="349" t="str">
        <f>IFERROR(VLOOKUP(AA1724,CONTROLES!$A$6:$Y$25,5,FALSE),"")</f>
        <v/>
      </c>
      <c r="AV1724" s="349" t="str">
        <f>IFERROR(VLOOKUP(AB1724,CONTROLES!$A$6:$Y$25,5,FALSE),"")</f>
        <v/>
      </c>
      <c r="AW1724" s="351">
        <f t="shared" si="467"/>
        <v>0.78</v>
      </c>
      <c r="AX1724" s="351">
        <f t="shared" si="468"/>
        <v>0</v>
      </c>
      <c r="AY1724" s="528"/>
      <c r="AZ1724" s="460"/>
      <c r="BA1724" s="456"/>
      <c r="BB1724" s="458" t="s">
        <v>164</v>
      </c>
      <c r="BC1724" s="460">
        <f>VLOOKUP(BB1724,TABLAS!$A$10:$B$14,2,FALSE)</f>
        <v>1</v>
      </c>
      <c r="BD1724" s="462" t="s">
        <v>145</v>
      </c>
      <c r="BE1724" s="462">
        <f>VLOOKUP(BD1724,TABLAS!$A$2:$B$6,2,FALSE)</f>
        <v>3</v>
      </c>
      <c r="BF1724" s="462" t="str">
        <f>BC1724&amp;BE1724</f>
        <v>13</v>
      </c>
      <c r="BG1724" s="526" t="str">
        <f>IF(OR(BF1724="11",BF1724="12",BF1724="21",BF1724="22",BF1724="31"),"BAJO",IF(OR(BF1724="13",BF1724="23",BF1724="32",BF1724="41"),"LEVE",IF(OR(BF1724="14",BF1724="15",BF1724="24",BF1724="33",BF1724="43",BF1724="42",BF1724="52",BF1724="51"),"MODERADO",IF(OR(BF1724="25",BF1724="34",BF1724="35",BF1724="44",BF1724="45",BF1724="53",BF1724="54",BF1724="55"),"IMPORTANTE"))))</f>
        <v>LEVE</v>
      </c>
      <c r="BH1724" s="491" t="s">
        <v>148</v>
      </c>
      <c r="BI1724" s="530" t="s">
        <v>149</v>
      </c>
      <c r="BJ1724" s="475" t="s">
        <v>1317</v>
      </c>
      <c r="BK1724" s="475"/>
    </row>
    <row r="1725" spans="1:63" ht="14.25" customHeight="1" x14ac:dyDescent="0.25">
      <c r="A1725" s="564"/>
      <c r="B1725" s="566"/>
      <c r="C1725" s="595"/>
      <c r="D1725" s="570"/>
      <c r="E1725" s="470"/>
      <c r="F1725" s="464"/>
      <c r="G1725" s="467"/>
      <c r="H1725" s="469"/>
      <c r="I1725" s="470"/>
      <c r="J1725" s="386">
        <v>2</v>
      </c>
      <c r="K1725" s="384" t="s">
        <v>1942</v>
      </c>
      <c r="L1725" s="473"/>
      <c r="M1725" s="470"/>
      <c r="N1725" s="474"/>
      <c r="O1725" s="475"/>
      <c r="P1725" s="475"/>
      <c r="Q1725" s="475"/>
      <c r="R1725" s="475"/>
      <c r="S1725" s="385" t="s">
        <v>164</v>
      </c>
      <c r="T1725" s="348">
        <f>IFERROR(VLOOKUP($S1725,TABLAS!$A$10:$B$14,2,FALSE),0)</f>
        <v>1</v>
      </c>
      <c r="U1725" s="490"/>
      <c r="V1725" s="490"/>
      <c r="W1725" s="524"/>
      <c r="X1725" s="526"/>
      <c r="Y1725" s="349">
        <v>3</v>
      </c>
      <c r="Z1725" s="349"/>
      <c r="AA1725" s="349"/>
      <c r="AB1725" s="349"/>
      <c r="AC1725" s="367" t="str">
        <f>VLOOKUP(Y1725,CONTROLES!$A$6:$Y$78,2,FALSE)</f>
        <v>Ejecución del plan de capacitaciones</v>
      </c>
      <c r="AD1725" s="349"/>
      <c r="AE1725" s="349"/>
      <c r="AF1725" s="349"/>
      <c r="AG1725" s="349"/>
      <c r="AH1725" s="349"/>
      <c r="AI1725" s="349"/>
      <c r="AJ1725" s="349"/>
      <c r="AK1725" s="349"/>
      <c r="AL1725" s="349"/>
      <c r="AM1725" s="349"/>
      <c r="AN1725" s="349"/>
      <c r="AO1725" s="350">
        <f>IFERROR(VLOOKUP(Y1725,CONTROLES!$A$6:$Y$25,24,FALSE),"")</f>
        <v>0.78</v>
      </c>
      <c r="AP1725" s="350" t="str">
        <f>IFERROR(VLOOKUP(Z1725,CONTROLES!$A$6:$Y$25,24,FALSE),"")</f>
        <v/>
      </c>
      <c r="AQ1725" s="350" t="str">
        <f>IFERROR(VLOOKUP(AA1725,CONTROLES!$A$6:$Y$25,24,FALSE),"")</f>
        <v/>
      </c>
      <c r="AR1725" s="350" t="str">
        <f>IFERROR(VLOOKUP(AB1725,CONTROLES!$A$6:$Y$25,24,FALSE),"")</f>
        <v/>
      </c>
      <c r="AS1725" s="349" t="str">
        <f>IFERROR(VLOOKUP(Y1725,CONTROLES!$A$6:$Y$25,5,FALSE),"")</f>
        <v>Probabilidad</v>
      </c>
      <c r="AT1725" s="349" t="str">
        <f>IFERROR(VLOOKUP(Z1725,CONTROLES!$A$6:$Y$25,5,FALSE),"")</f>
        <v/>
      </c>
      <c r="AU1725" s="349" t="str">
        <f>IFERROR(VLOOKUP(AA1725,CONTROLES!$A$6:$Y$25,5,FALSE),"")</f>
        <v/>
      </c>
      <c r="AV1725" s="349" t="str">
        <f>IFERROR(VLOOKUP(AB1725,CONTROLES!$A$6:$Y$25,5,FALSE),"")</f>
        <v/>
      </c>
      <c r="AW1725" s="351">
        <f t="shared" si="467"/>
        <v>0.78</v>
      </c>
      <c r="AX1725" s="351">
        <f t="shared" si="468"/>
        <v>0</v>
      </c>
      <c r="AY1725" s="529"/>
      <c r="AZ1725" s="460"/>
      <c r="BA1725" s="457"/>
      <c r="BB1725" s="458"/>
      <c r="BC1725" s="460"/>
      <c r="BD1725" s="462"/>
      <c r="BE1725" s="462"/>
      <c r="BF1725" s="462"/>
      <c r="BG1725" s="526"/>
      <c r="BH1725" s="492"/>
      <c r="BI1725" s="530"/>
      <c r="BJ1725" s="475"/>
      <c r="BK1725" s="475"/>
    </row>
    <row r="1726" spans="1:63" ht="14.25" customHeight="1" x14ac:dyDescent="0.25">
      <c r="A1726" s="564"/>
      <c r="B1726" s="566"/>
      <c r="C1726" s="595"/>
      <c r="D1726" s="570"/>
      <c r="E1726" s="470"/>
      <c r="F1726" s="464"/>
      <c r="G1726" s="467"/>
      <c r="H1726" s="469"/>
      <c r="I1726" s="470"/>
      <c r="J1726" s="386">
        <v>3</v>
      </c>
      <c r="K1726" s="384" t="s">
        <v>1950</v>
      </c>
      <c r="L1726" s="473"/>
      <c r="M1726" s="470"/>
      <c r="N1726" s="474"/>
      <c r="O1726" s="475"/>
      <c r="P1726" s="475"/>
      <c r="Q1726" s="475"/>
      <c r="R1726" s="475"/>
      <c r="S1726" s="385" t="s">
        <v>164</v>
      </c>
      <c r="T1726" s="348">
        <f>IFERROR(VLOOKUP($S1726,TABLAS!$A$10:$B$14,2,FALSE),0)</f>
        <v>1</v>
      </c>
      <c r="U1726" s="490"/>
      <c r="V1726" s="490"/>
      <c r="W1726" s="524"/>
      <c r="X1726" s="526"/>
      <c r="Y1726" s="349"/>
      <c r="Z1726" s="349"/>
      <c r="AA1726" s="349"/>
      <c r="AB1726" s="349"/>
      <c r="AC1726" s="367" t="e">
        <f>VLOOKUP(Y1726,CONTROLES!$A$6:$Y$78,2,FALSE)</f>
        <v>#N/A</v>
      </c>
      <c r="AD1726" s="349"/>
      <c r="AE1726" s="349"/>
      <c r="AF1726" s="349"/>
      <c r="AG1726" s="349"/>
      <c r="AH1726" s="349"/>
      <c r="AI1726" s="349"/>
      <c r="AJ1726" s="349"/>
      <c r="AK1726" s="349"/>
      <c r="AL1726" s="349"/>
      <c r="AM1726" s="349"/>
      <c r="AN1726" s="349"/>
      <c r="AO1726" s="350" t="str">
        <f>IFERROR(VLOOKUP(Y1726,CONTROLES!$A$6:$Y$25,24,FALSE),"")</f>
        <v/>
      </c>
      <c r="AP1726" s="350" t="str">
        <f>IFERROR(VLOOKUP(Z1726,CONTROLES!$A$6:$Y$25,24,FALSE),"")</f>
        <v/>
      </c>
      <c r="AQ1726" s="350" t="str">
        <f>IFERROR(VLOOKUP(AA1726,CONTROLES!$A$6:$Y$25,24,FALSE),"")</f>
        <v/>
      </c>
      <c r="AR1726" s="350" t="str">
        <f>IFERROR(VLOOKUP(AB1726,CONTROLES!$A$6:$Y$25,24,FALSE),"")</f>
        <v/>
      </c>
      <c r="AS1726" s="349" t="str">
        <f>IFERROR(VLOOKUP(Y1726,CONTROLES!$A$6:$Y$25,5,FALSE),"")</f>
        <v/>
      </c>
      <c r="AT1726" s="349" t="str">
        <f>IFERROR(VLOOKUP(Z1726,CONTROLES!$A$6:$Y$25,5,FALSE),"")</f>
        <v/>
      </c>
      <c r="AU1726" s="349" t="str">
        <f>IFERROR(VLOOKUP(AA1726,CONTROLES!$A$6:$Y$25,5,FALSE),"")</f>
        <v/>
      </c>
      <c r="AV1726" s="349" t="str">
        <f>IFERROR(VLOOKUP(AB1726,CONTROLES!$A$6:$Y$25,5,FALSE),"")</f>
        <v/>
      </c>
      <c r="AW1726" s="351">
        <f t="shared" si="467"/>
        <v>0</v>
      </c>
      <c r="AX1726" s="351">
        <f t="shared" si="468"/>
        <v>0</v>
      </c>
      <c r="AY1726" s="529"/>
      <c r="AZ1726" s="460"/>
      <c r="BA1726" s="457"/>
      <c r="BB1726" s="458"/>
      <c r="BC1726" s="460"/>
      <c r="BD1726" s="462"/>
      <c r="BE1726" s="462"/>
      <c r="BF1726" s="462"/>
      <c r="BG1726" s="526"/>
      <c r="BH1726" s="492"/>
      <c r="BI1726" s="530"/>
      <c r="BJ1726" s="475"/>
      <c r="BK1726" s="475"/>
    </row>
    <row r="1727" spans="1:63" ht="14.25" customHeight="1" x14ac:dyDescent="0.25">
      <c r="A1727" s="564"/>
      <c r="B1727" s="566"/>
      <c r="C1727" s="595"/>
      <c r="D1727" s="570"/>
      <c r="E1727" s="470"/>
      <c r="F1727" s="464"/>
      <c r="G1727" s="467"/>
      <c r="H1727" s="469"/>
      <c r="I1727" s="470"/>
      <c r="J1727" s="386">
        <v>4</v>
      </c>
      <c r="K1727" s="384" t="s">
        <v>1951</v>
      </c>
      <c r="L1727" s="473"/>
      <c r="M1727" s="470"/>
      <c r="N1727" s="474"/>
      <c r="O1727" s="475"/>
      <c r="P1727" s="475"/>
      <c r="Q1727" s="475"/>
      <c r="R1727" s="475"/>
      <c r="S1727" s="385" t="s">
        <v>164</v>
      </c>
      <c r="T1727" s="348">
        <f>IFERROR(VLOOKUP($S1727,TABLAS!$A$10:$B$14,2,FALSE),0)</f>
        <v>1</v>
      </c>
      <c r="U1727" s="490"/>
      <c r="V1727" s="490"/>
      <c r="W1727" s="524"/>
      <c r="X1727" s="526"/>
      <c r="Y1727" s="349">
        <v>22</v>
      </c>
      <c r="Z1727" s="349">
        <v>25</v>
      </c>
      <c r="AA1727" s="349"/>
      <c r="AB1727" s="349"/>
      <c r="AC1727" s="367" t="str">
        <f>VLOOKUP(Y1727,CONTROLES!$A$6:$Y$78,2,FALSE)</f>
        <v>PR-FI-05 Movimientos Contables</v>
      </c>
      <c r="AD1727" s="349"/>
      <c r="AE1727" s="349"/>
      <c r="AF1727" s="349"/>
      <c r="AG1727" s="349"/>
      <c r="AH1727" s="349"/>
      <c r="AI1727" s="349"/>
      <c r="AJ1727" s="349"/>
      <c r="AK1727" s="349"/>
      <c r="AL1727" s="349"/>
      <c r="AM1727" s="349"/>
      <c r="AN1727" s="349"/>
      <c r="AO1727" s="350" t="str">
        <f>IFERROR(VLOOKUP(Y1727,CONTROLES!$A$6:$Y$25,24,FALSE),"")</f>
        <v/>
      </c>
      <c r="AP1727" s="350" t="str">
        <f>IFERROR(VLOOKUP(Z1727,CONTROLES!$A$6:$Y$25,24,FALSE),"")</f>
        <v/>
      </c>
      <c r="AQ1727" s="350" t="str">
        <f>IFERROR(VLOOKUP(AA1727,CONTROLES!$A$6:$Y$25,24,FALSE),"")</f>
        <v/>
      </c>
      <c r="AR1727" s="350" t="str">
        <f>IFERROR(VLOOKUP(AB1727,CONTROLES!$A$6:$Y$25,24,FALSE),"")</f>
        <v/>
      </c>
      <c r="AS1727" s="349" t="str">
        <f>IFERROR(VLOOKUP(Y1727,CONTROLES!$A$6:$Y$25,5,FALSE),"")</f>
        <v/>
      </c>
      <c r="AT1727" s="349" t="str">
        <f>IFERROR(VLOOKUP(Z1727,CONTROLES!$A$6:$Y$25,5,FALSE),"")</f>
        <v/>
      </c>
      <c r="AU1727" s="349" t="str">
        <f>IFERROR(VLOOKUP(AA1727,CONTROLES!$A$6:$Y$25,5,FALSE),"")</f>
        <v/>
      </c>
      <c r="AV1727" s="349" t="str">
        <f>IFERROR(VLOOKUP(AB1727,CONTROLES!$A$6:$Y$25,5,FALSE),"")</f>
        <v/>
      </c>
      <c r="AW1727" s="351">
        <f t="shared" si="467"/>
        <v>0</v>
      </c>
      <c r="AX1727" s="351">
        <f t="shared" si="468"/>
        <v>0</v>
      </c>
      <c r="AY1727" s="529"/>
      <c r="AZ1727" s="460"/>
      <c r="BA1727" s="457"/>
      <c r="BB1727" s="458"/>
      <c r="BC1727" s="460"/>
      <c r="BD1727" s="462"/>
      <c r="BE1727" s="462"/>
      <c r="BF1727" s="462"/>
      <c r="BG1727" s="526"/>
      <c r="BH1727" s="492"/>
      <c r="BI1727" s="530"/>
      <c r="BJ1727" s="475"/>
      <c r="BK1727" s="475"/>
    </row>
    <row r="1728" spans="1:63" ht="14.25" customHeight="1" x14ac:dyDescent="0.25">
      <c r="A1728" s="564"/>
      <c r="B1728" s="566"/>
      <c r="C1728" s="595"/>
      <c r="D1728" s="570"/>
      <c r="E1728" s="470"/>
      <c r="F1728" s="464"/>
      <c r="G1728" s="467"/>
      <c r="H1728" s="469"/>
      <c r="I1728" s="470"/>
      <c r="J1728" s="386">
        <v>5</v>
      </c>
      <c r="K1728" s="384" t="s">
        <v>1952</v>
      </c>
      <c r="L1728" s="473"/>
      <c r="M1728" s="470"/>
      <c r="N1728" s="474"/>
      <c r="O1728" s="475"/>
      <c r="P1728" s="475"/>
      <c r="Q1728" s="475"/>
      <c r="R1728" s="475"/>
      <c r="S1728" s="385" t="s">
        <v>169</v>
      </c>
      <c r="T1728" s="348">
        <f>IFERROR(VLOOKUP($S1728,TABLAS!$A$10:$B$14,2,FALSE),0)</f>
        <v>4</v>
      </c>
      <c r="U1728" s="490"/>
      <c r="V1728" s="490"/>
      <c r="W1728" s="524"/>
      <c r="X1728" s="526"/>
      <c r="Y1728" s="349">
        <v>29</v>
      </c>
      <c r="Z1728" s="349"/>
      <c r="AA1728" s="349"/>
      <c r="AB1728" s="349"/>
      <c r="AC1728" s="367" t="str">
        <f>VLOOKUP(Y1728,CONTROLES!$A$6:$Y$78,2,FALSE)</f>
        <v>Cuadro de datos tributarios</v>
      </c>
      <c r="AD1728" s="349"/>
      <c r="AE1728" s="349"/>
      <c r="AF1728" s="349"/>
      <c r="AG1728" s="349"/>
      <c r="AH1728" s="349"/>
      <c r="AI1728" s="349"/>
      <c r="AJ1728" s="349"/>
      <c r="AK1728" s="349"/>
      <c r="AL1728" s="349"/>
      <c r="AM1728" s="349"/>
      <c r="AN1728" s="349"/>
      <c r="AO1728" s="350" t="str">
        <f>IFERROR(VLOOKUP(Y1728,CONTROLES!$A$6:$Y$25,24,FALSE),"")</f>
        <v/>
      </c>
      <c r="AP1728" s="350" t="str">
        <f>IFERROR(VLOOKUP(Z1728,CONTROLES!$A$6:$Y$25,24,FALSE),"")</f>
        <v/>
      </c>
      <c r="AQ1728" s="350" t="str">
        <f>IFERROR(VLOOKUP(AA1728,CONTROLES!$A$6:$Y$25,24,FALSE),"")</f>
        <v/>
      </c>
      <c r="AR1728" s="350" t="str">
        <f>IFERROR(VLOOKUP(AB1728,CONTROLES!$A$6:$Y$25,24,FALSE),"")</f>
        <v/>
      </c>
      <c r="AS1728" s="349" t="str">
        <f>IFERROR(VLOOKUP(Y1728,CONTROLES!$A$6:$Y$25,5,FALSE),"")</f>
        <v/>
      </c>
      <c r="AT1728" s="349" t="str">
        <f>IFERROR(VLOOKUP(Z1728,CONTROLES!$A$6:$Y$25,5,FALSE),"")</f>
        <v/>
      </c>
      <c r="AU1728" s="349" t="str">
        <f>IFERROR(VLOOKUP(AA1728,CONTROLES!$A$6:$Y$25,5,FALSE),"")</f>
        <v/>
      </c>
      <c r="AV1728" s="349" t="str">
        <f>IFERROR(VLOOKUP(AB1728,CONTROLES!$A$6:$Y$25,5,FALSE),"")</f>
        <v/>
      </c>
      <c r="AW1728" s="351">
        <f t="shared" si="467"/>
        <v>0</v>
      </c>
      <c r="AX1728" s="351">
        <f t="shared" si="468"/>
        <v>0</v>
      </c>
      <c r="AY1728" s="529"/>
      <c r="AZ1728" s="460"/>
      <c r="BA1728" s="457"/>
      <c r="BB1728" s="458"/>
      <c r="BC1728" s="460"/>
      <c r="BD1728" s="462"/>
      <c r="BE1728" s="462"/>
      <c r="BF1728" s="462"/>
      <c r="BG1728" s="526"/>
      <c r="BH1728" s="492"/>
      <c r="BI1728" s="530"/>
      <c r="BJ1728" s="475"/>
      <c r="BK1728" s="475"/>
    </row>
    <row r="1729" spans="1:63" ht="14.25" customHeight="1" x14ac:dyDescent="0.25">
      <c r="A1729" s="564"/>
      <c r="B1729" s="566"/>
      <c r="C1729" s="595"/>
      <c r="D1729" s="570"/>
      <c r="E1729" s="470"/>
      <c r="F1729" s="464"/>
      <c r="G1729" s="467"/>
      <c r="H1729" s="469"/>
      <c r="I1729" s="470"/>
      <c r="J1729" s="386">
        <v>6</v>
      </c>
      <c r="K1729" s="384" t="s">
        <v>1953</v>
      </c>
      <c r="L1729" s="473"/>
      <c r="M1729" s="470"/>
      <c r="N1729" s="474"/>
      <c r="O1729" s="475"/>
      <c r="P1729" s="475"/>
      <c r="Q1729" s="475"/>
      <c r="R1729" s="475"/>
      <c r="S1729" s="385" t="s">
        <v>169</v>
      </c>
      <c r="T1729" s="348">
        <f>IFERROR(VLOOKUP($S1729,TABLAS!$A$10:$B$14,2,FALSE),0)</f>
        <v>4</v>
      </c>
      <c r="U1729" s="490"/>
      <c r="V1729" s="490"/>
      <c r="W1729" s="524"/>
      <c r="X1729" s="526"/>
      <c r="Y1729" s="349">
        <v>22</v>
      </c>
      <c r="Z1729" s="349"/>
      <c r="AA1729" s="349"/>
      <c r="AB1729" s="349"/>
      <c r="AC1729" s="367" t="str">
        <f>VLOOKUP(Y1729,CONTROLES!$A$6:$Y$78,2,FALSE)</f>
        <v>PR-FI-05 Movimientos Contables</v>
      </c>
      <c r="AD1729" s="349"/>
      <c r="AE1729" s="349"/>
      <c r="AF1729" s="349"/>
      <c r="AG1729" s="349"/>
      <c r="AH1729" s="349"/>
      <c r="AI1729" s="349"/>
      <c r="AJ1729" s="349"/>
      <c r="AK1729" s="349"/>
      <c r="AL1729" s="349"/>
      <c r="AM1729" s="349"/>
      <c r="AN1729" s="349"/>
      <c r="AO1729" s="350" t="str">
        <f>IFERROR(VLOOKUP(Y1729,CONTROLES!$A$6:$Y$25,24,FALSE),"")</f>
        <v/>
      </c>
      <c r="AP1729" s="350" t="str">
        <f>IFERROR(VLOOKUP(Z1729,CONTROLES!$A$6:$Y$25,24,FALSE),"")</f>
        <v/>
      </c>
      <c r="AQ1729" s="350" t="str">
        <f>IFERROR(VLOOKUP(AA1729,CONTROLES!$A$6:$Y$25,24,FALSE),"")</f>
        <v/>
      </c>
      <c r="AR1729" s="350" t="str">
        <f>IFERROR(VLOOKUP(AB1729,CONTROLES!$A$6:$Y$25,24,FALSE),"")</f>
        <v/>
      </c>
      <c r="AS1729" s="349" t="str">
        <f>IFERROR(VLOOKUP(Y1729,CONTROLES!$A$6:$Y$25,5,FALSE),"")</f>
        <v/>
      </c>
      <c r="AT1729" s="349" t="str">
        <f>IFERROR(VLOOKUP(Z1729,CONTROLES!$A$6:$Y$25,5,FALSE),"")</f>
        <v/>
      </c>
      <c r="AU1729" s="349" t="str">
        <f>IFERROR(VLOOKUP(AA1729,CONTROLES!$A$6:$Y$25,5,FALSE),"")</f>
        <v/>
      </c>
      <c r="AV1729" s="349" t="str">
        <f>IFERROR(VLOOKUP(AB1729,CONTROLES!$A$6:$Y$25,5,FALSE),"")</f>
        <v/>
      </c>
      <c r="AW1729" s="351">
        <f t="shared" si="467"/>
        <v>0</v>
      </c>
      <c r="AX1729" s="351">
        <f t="shared" si="468"/>
        <v>0</v>
      </c>
      <c r="AY1729" s="529"/>
      <c r="AZ1729" s="460"/>
      <c r="BA1729" s="457"/>
      <c r="BB1729" s="458"/>
      <c r="BC1729" s="460"/>
      <c r="BD1729" s="462"/>
      <c r="BE1729" s="462"/>
      <c r="BF1729" s="462"/>
      <c r="BG1729" s="526"/>
      <c r="BH1729" s="492"/>
      <c r="BI1729" s="530"/>
      <c r="BJ1729" s="475"/>
      <c r="BK1729" s="475"/>
    </row>
    <row r="1730" spans="1:63" ht="14.25" customHeight="1" x14ac:dyDescent="0.25">
      <c r="A1730" s="564"/>
      <c r="B1730" s="567"/>
      <c r="C1730" s="595"/>
      <c r="D1730" s="570"/>
      <c r="E1730" s="470"/>
      <c r="F1730" s="464"/>
      <c r="G1730" s="561"/>
      <c r="H1730" s="553"/>
      <c r="I1730" s="470"/>
      <c r="J1730" s="387"/>
      <c r="K1730" s="384"/>
      <c r="L1730" s="550"/>
      <c r="M1730" s="470"/>
      <c r="N1730" s="474"/>
      <c r="O1730" s="475"/>
      <c r="P1730" s="475"/>
      <c r="Q1730" s="475"/>
      <c r="R1730" s="475"/>
      <c r="S1730" s="385"/>
      <c r="T1730" s="348">
        <f>IFERROR(VLOOKUP($S1730,TABLAS!$A$10:$B$14,2,FALSE),0)</f>
        <v>0</v>
      </c>
      <c r="U1730" s="555"/>
      <c r="V1730" s="555"/>
      <c r="W1730" s="524"/>
      <c r="X1730" s="526"/>
      <c r="Y1730" s="349"/>
      <c r="Z1730" s="349"/>
      <c r="AA1730" s="349"/>
      <c r="AB1730" s="349"/>
      <c r="AC1730" s="367" t="e">
        <f>VLOOKUP(Y1730,CONTROLES!$A$6:$Y$78,2,FALSE)</f>
        <v>#N/A</v>
      </c>
      <c r="AD1730" s="349"/>
      <c r="AE1730" s="349"/>
      <c r="AF1730" s="349"/>
      <c r="AG1730" s="349"/>
      <c r="AH1730" s="349"/>
      <c r="AI1730" s="349"/>
      <c r="AJ1730" s="349"/>
      <c r="AK1730" s="349"/>
      <c r="AL1730" s="349"/>
      <c r="AM1730" s="349"/>
      <c r="AN1730" s="349"/>
      <c r="AO1730" s="350" t="str">
        <f>IFERROR(VLOOKUP(Y1730,CONTROLES!$A$6:$Y$25,24,FALSE),"")</f>
        <v/>
      </c>
      <c r="AP1730" s="350" t="str">
        <f>IFERROR(VLOOKUP(Z1730,CONTROLES!$A$6:$Y$25,24,FALSE),"")</f>
        <v/>
      </c>
      <c r="AQ1730" s="350" t="str">
        <f>IFERROR(VLOOKUP(AA1730,CONTROLES!$A$6:$Y$25,24,FALSE),"")</f>
        <v/>
      </c>
      <c r="AR1730" s="350" t="str">
        <f>IFERROR(VLOOKUP(AB1730,CONTROLES!$A$6:$Y$25,24,FALSE),"")</f>
        <v/>
      </c>
      <c r="AS1730" s="349" t="str">
        <f>IFERROR(VLOOKUP(Y1730,CONTROLES!$A$6:$Y$25,5,FALSE),"")</f>
        <v/>
      </c>
      <c r="AT1730" s="349" t="str">
        <f>IFERROR(VLOOKUP(Z1730,CONTROLES!$A$6:$Y$25,5,FALSE),"")</f>
        <v/>
      </c>
      <c r="AU1730" s="349" t="str">
        <f>IFERROR(VLOOKUP(AA1730,CONTROLES!$A$6:$Y$25,5,FALSE),"")</f>
        <v/>
      </c>
      <c r="AV1730" s="349" t="str">
        <f>IFERROR(VLOOKUP(AB1730,CONTROLES!$A$6:$Y$25,5,FALSE),"")</f>
        <v/>
      </c>
      <c r="AW1730" s="351">
        <f t="shared" si="467"/>
        <v>0</v>
      </c>
      <c r="AX1730" s="351">
        <f t="shared" si="468"/>
        <v>0</v>
      </c>
      <c r="AY1730" s="551"/>
      <c r="AZ1730" s="460"/>
      <c r="BA1730" s="552"/>
      <c r="BB1730" s="458"/>
      <c r="BC1730" s="460"/>
      <c r="BD1730" s="462"/>
      <c r="BE1730" s="462"/>
      <c r="BF1730" s="462"/>
      <c r="BG1730" s="526"/>
      <c r="BH1730" s="554"/>
      <c r="BI1730" s="530"/>
      <c r="BJ1730" s="475"/>
      <c r="BK1730" s="475"/>
    </row>
    <row r="1731" spans="1:63" ht="14.25" customHeight="1" x14ac:dyDescent="0.25">
      <c r="A1731" s="564">
        <f>A1724+1</f>
        <v>246</v>
      </c>
      <c r="B1731" s="565" t="s">
        <v>1954</v>
      </c>
      <c r="C1731" s="595" t="s">
        <v>1925</v>
      </c>
      <c r="D1731" s="569" t="s">
        <v>1955</v>
      </c>
      <c r="E1731" s="568" t="s">
        <v>1956</v>
      </c>
      <c r="F1731" s="464" t="s">
        <v>132</v>
      </c>
      <c r="G1731" s="466" t="s">
        <v>196</v>
      </c>
      <c r="H1731" s="468" t="s">
        <v>134</v>
      </c>
      <c r="I1731" s="470" t="s">
        <v>1957</v>
      </c>
      <c r="J1731" s="383">
        <v>1</v>
      </c>
      <c r="K1731" s="384" t="s">
        <v>771</v>
      </c>
      <c r="L1731" s="472" t="s">
        <v>1958</v>
      </c>
      <c r="M1731" s="470" t="s">
        <v>1940</v>
      </c>
      <c r="N1731" s="474" t="s">
        <v>186</v>
      </c>
      <c r="O1731" s="475" t="s">
        <v>1726</v>
      </c>
      <c r="P1731" s="475" t="s">
        <v>1931</v>
      </c>
      <c r="Q1731" s="475" t="s">
        <v>435</v>
      </c>
      <c r="R1731" s="475" t="s">
        <v>228</v>
      </c>
      <c r="S1731" s="385" t="s">
        <v>164</v>
      </c>
      <c r="T1731" s="348">
        <f>IFERROR(VLOOKUP($S1731,TABLAS!$A$10:$B$14,2,FALSE),0)</f>
        <v>1</v>
      </c>
      <c r="U1731" s="489" t="s">
        <v>145</v>
      </c>
      <c r="V1731" s="489">
        <f>VLOOKUP(U1731,TABLAS!$A$2:$B$6,2,FALSE)</f>
        <v>3</v>
      </c>
      <c r="W1731" s="524" t="str">
        <f>MAX($T1731:$T1737)&amp;V1731</f>
        <v>33</v>
      </c>
      <c r="X1731" s="526" t="str">
        <f>IF(OR(W1731="11",W1731="12",W1731="21",W1731="22",W1731="31"),"BAJO",IF(OR(W1731="13",W1731="23",W1731="32",W1731="41"),"LEVE",IF(OR(W1731="14",W1731="15",W1731="24",W1731="33",W1731="43",W1731="42",W1731="52",W1731="51"),"MODERADO",IF(OR(W1731="25",W1731="34",W1731="35",W1731="44",W1731="45",W1731="53",W1731="54",W1731="55"),"IMPORTANTE"))))</f>
        <v>MODERADO</v>
      </c>
      <c r="Y1731" s="349">
        <v>3</v>
      </c>
      <c r="Z1731" s="349"/>
      <c r="AA1731" s="349"/>
      <c r="AB1731" s="349"/>
      <c r="AC1731" s="367" t="str">
        <f>VLOOKUP(Y1731,CONTROLES!$A$6:$Y$78,2,FALSE)</f>
        <v>Ejecución del plan de capacitaciones</v>
      </c>
      <c r="AD1731" s="349"/>
      <c r="AE1731" s="349"/>
      <c r="AF1731" s="349"/>
      <c r="AG1731" s="349"/>
      <c r="AH1731" s="349"/>
      <c r="AI1731" s="349"/>
      <c r="AJ1731" s="349"/>
      <c r="AK1731" s="349"/>
      <c r="AL1731" s="349"/>
      <c r="AM1731" s="349"/>
      <c r="AN1731" s="349"/>
      <c r="AO1731" s="350">
        <f>IFERROR(VLOOKUP(Y1731,CONTROLES!$A$6:$Y$25,24,FALSE),"")</f>
        <v>0.78</v>
      </c>
      <c r="AP1731" s="350" t="str">
        <f>IFERROR(VLOOKUP(Z1731,CONTROLES!$A$6:$Y$25,24,FALSE),"")</f>
        <v/>
      </c>
      <c r="AQ1731" s="350" t="str">
        <f>IFERROR(VLOOKUP(AA1731,CONTROLES!$A$6:$Y$25,24,FALSE),"")</f>
        <v/>
      </c>
      <c r="AR1731" s="350" t="str">
        <f>IFERROR(VLOOKUP(AB1731,CONTROLES!$A$6:$Y$25,24,FALSE),"")</f>
        <v/>
      </c>
      <c r="AS1731" s="349" t="str">
        <f>IFERROR(VLOOKUP(Y1731,CONTROLES!$A$6:$Y$25,5,FALSE),"")</f>
        <v>Probabilidad</v>
      </c>
      <c r="AT1731" s="349" t="str">
        <f>IFERROR(VLOOKUP(Z1731,CONTROLES!$A$6:$Y$25,5,FALSE),"")</f>
        <v/>
      </c>
      <c r="AU1731" s="349" t="str">
        <f>IFERROR(VLOOKUP(AA1731,CONTROLES!$A$6:$Y$25,5,FALSE),"")</f>
        <v/>
      </c>
      <c r="AV1731" s="349" t="str">
        <f>IFERROR(VLOOKUP(AB1731,CONTROLES!$A$6:$Y$25,5,FALSE),"")</f>
        <v/>
      </c>
      <c r="AW1731" s="351">
        <f t="shared" si="467"/>
        <v>0.78</v>
      </c>
      <c r="AX1731" s="351">
        <f t="shared" si="468"/>
        <v>0</v>
      </c>
      <c r="AY1731" s="528"/>
      <c r="AZ1731" s="460"/>
      <c r="BA1731" s="456"/>
      <c r="BB1731" s="458" t="s">
        <v>164</v>
      </c>
      <c r="BC1731" s="460">
        <f>VLOOKUP(BB1731,TABLAS!$A$10:$B$14,2,FALSE)</f>
        <v>1</v>
      </c>
      <c r="BD1731" s="462" t="s">
        <v>211</v>
      </c>
      <c r="BE1731" s="462">
        <f>VLOOKUP(BD1731,TABLAS!$A$2:$B$6,2,FALSE)</f>
        <v>2</v>
      </c>
      <c r="BF1731" s="462" t="str">
        <f>BC1731&amp;BE1731</f>
        <v>12</v>
      </c>
      <c r="BG1731" s="526" t="str">
        <f>IF(OR(BF1731="11",BF1731="12",BF1731="21",BF1731="22",BF1731="31"),"BAJO",IF(OR(BF1731="13",BF1731="23",BF1731="32",BF1731="41"),"LEVE",IF(OR(BF1731="14",BF1731="15",BF1731="24",BF1731="33",BF1731="43",BF1731="42",BF1731="52",BF1731="51"),"MODERADO",IF(OR(BF1731="25",BF1731="34",BF1731="35",BF1731="44",BF1731="45",BF1731="53",BF1731="54",BF1731="55"),"IMPORTANTE"))))</f>
        <v>BAJO</v>
      </c>
      <c r="BH1731" s="491" t="s">
        <v>148</v>
      </c>
      <c r="BI1731" s="530" t="s">
        <v>149</v>
      </c>
      <c r="BJ1731" s="475" t="s">
        <v>1317</v>
      </c>
      <c r="BK1731" s="475"/>
    </row>
    <row r="1732" spans="1:63" ht="14.25" customHeight="1" x14ac:dyDescent="0.25">
      <c r="A1732" s="564"/>
      <c r="B1732" s="566"/>
      <c r="C1732" s="595"/>
      <c r="D1732" s="570"/>
      <c r="E1732" s="470"/>
      <c r="F1732" s="464"/>
      <c r="G1732" s="467"/>
      <c r="H1732" s="469"/>
      <c r="I1732" s="470"/>
      <c r="J1732" s="386">
        <v>2</v>
      </c>
      <c r="K1732" s="384" t="s">
        <v>1942</v>
      </c>
      <c r="L1732" s="473"/>
      <c r="M1732" s="470"/>
      <c r="N1732" s="474"/>
      <c r="O1732" s="475"/>
      <c r="P1732" s="475"/>
      <c r="Q1732" s="475"/>
      <c r="R1732" s="475"/>
      <c r="S1732" s="385" t="s">
        <v>164</v>
      </c>
      <c r="T1732" s="348">
        <f>IFERROR(VLOOKUP($S1732,TABLAS!$A$10:$B$14,2,FALSE),0)</f>
        <v>1</v>
      </c>
      <c r="U1732" s="490"/>
      <c r="V1732" s="490"/>
      <c r="W1732" s="524"/>
      <c r="X1732" s="526"/>
      <c r="Y1732" s="349">
        <v>3</v>
      </c>
      <c r="Z1732" s="349"/>
      <c r="AA1732" s="349"/>
      <c r="AB1732" s="349"/>
      <c r="AC1732" s="367" t="str">
        <f>VLOOKUP(Y1732,CONTROLES!$A$6:$Y$78,2,FALSE)</f>
        <v>Ejecución del plan de capacitaciones</v>
      </c>
      <c r="AD1732" s="349"/>
      <c r="AE1732" s="349"/>
      <c r="AF1732" s="349"/>
      <c r="AG1732" s="349"/>
      <c r="AH1732" s="349"/>
      <c r="AI1732" s="349"/>
      <c r="AJ1732" s="349"/>
      <c r="AK1732" s="349"/>
      <c r="AL1732" s="349"/>
      <c r="AM1732" s="349"/>
      <c r="AN1732" s="349"/>
      <c r="AO1732" s="350">
        <f>IFERROR(VLOOKUP(Y1732,CONTROLES!$A$6:$Y$25,24,FALSE),"")</f>
        <v>0.78</v>
      </c>
      <c r="AP1732" s="350" t="str">
        <f>IFERROR(VLOOKUP(Z1732,CONTROLES!$A$6:$Y$25,24,FALSE),"")</f>
        <v/>
      </c>
      <c r="AQ1732" s="350" t="str">
        <f>IFERROR(VLOOKUP(AA1732,CONTROLES!$A$6:$Y$25,24,FALSE),"")</f>
        <v/>
      </c>
      <c r="AR1732" s="350" t="str">
        <f>IFERROR(VLOOKUP(AB1732,CONTROLES!$A$6:$Y$25,24,FALSE),"")</f>
        <v/>
      </c>
      <c r="AS1732" s="349" t="str">
        <f>IFERROR(VLOOKUP(Y1732,CONTROLES!$A$6:$Y$25,5,FALSE),"")</f>
        <v>Probabilidad</v>
      </c>
      <c r="AT1732" s="349" t="str">
        <f>IFERROR(VLOOKUP(Z1732,CONTROLES!$A$6:$Y$25,5,FALSE),"")</f>
        <v/>
      </c>
      <c r="AU1732" s="349" t="str">
        <f>IFERROR(VLOOKUP(AA1732,CONTROLES!$A$6:$Y$25,5,FALSE),"")</f>
        <v/>
      </c>
      <c r="AV1732" s="349" t="str">
        <f>IFERROR(VLOOKUP(AB1732,CONTROLES!$A$6:$Y$25,5,FALSE),"")</f>
        <v/>
      </c>
      <c r="AW1732" s="351">
        <f t="shared" si="467"/>
        <v>0.78</v>
      </c>
      <c r="AX1732" s="351">
        <f t="shared" si="468"/>
        <v>0</v>
      </c>
      <c r="AY1732" s="529"/>
      <c r="AZ1732" s="460"/>
      <c r="BA1732" s="457"/>
      <c r="BB1732" s="458"/>
      <c r="BC1732" s="460"/>
      <c r="BD1732" s="462"/>
      <c r="BE1732" s="462"/>
      <c r="BF1732" s="462"/>
      <c r="BG1732" s="526"/>
      <c r="BH1732" s="492"/>
      <c r="BI1732" s="530"/>
      <c r="BJ1732" s="475"/>
      <c r="BK1732" s="475"/>
    </row>
    <row r="1733" spans="1:63" ht="14.25" customHeight="1" x14ac:dyDescent="0.25">
      <c r="A1733" s="564"/>
      <c r="B1733" s="566"/>
      <c r="C1733" s="595"/>
      <c r="D1733" s="570"/>
      <c r="E1733" s="470"/>
      <c r="F1733" s="464"/>
      <c r="G1733" s="467"/>
      <c r="H1733" s="469"/>
      <c r="I1733" s="470"/>
      <c r="J1733" s="386">
        <v>3</v>
      </c>
      <c r="K1733" s="384" t="s">
        <v>1950</v>
      </c>
      <c r="L1733" s="473"/>
      <c r="M1733" s="470"/>
      <c r="N1733" s="474"/>
      <c r="O1733" s="475"/>
      <c r="P1733" s="475"/>
      <c r="Q1733" s="475"/>
      <c r="R1733" s="475"/>
      <c r="S1733" s="385" t="s">
        <v>164</v>
      </c>
      <c r="T1733" s="348">
        <f>IFERROR(VLOOKUP($S1733,TABLAS!$A$10:$B$14,2,FALSE),0)</f>
        <v>1</v>
      </c>
      <c r="U1733" s="490"/>
      <c r="V1733" s="490"/>
      <c r="W1733" s="524"/>
      <c r="X1733" s="526"/>
      <c r="Y1733" s="349"/>
      <c r="Z1733" s="349"/>
      <c r="AA1733" s="349"/>
      <c r="AB1733" s="349"/>
      <c r="AC1733" s="367" t="e">
        <f>VLOOKUP(Y1733,CONTROLES!$A$6:$Y$78,2,FALSE)</f>
        <v>#N/A</v>
      </c>
      <c r="AD1733" s="349"/>
      <c r="AE1733" s="349"/>
      <c r="AF1733" s="349"/>
      <c r="AG1733" s="349"/>
      <c r="AH1733" s="349"/>
      <c r="AI1733" s="349"/>
      <c r="AJ1733" s="349"/>
      <c r="AK1733" s="349"/>
      <c r="AL1733" s="349"/>
      <c r="AM1733" s="349"/>
      <c r="AN1733" s="349"/>
      <c r="AO1733" s="350" t="str">
        <f>IFERROR(VLOOKUP(Y1733,CONTROLES!$A$6:$Y$25,24,FALSE),"")</f>
        <v/>
      </c>
      <c r="AP1733" s="350" t="str">
        <f>IFERROR(VLOOKUP(Z1733,CONTROLES!$A$6:$Y$25,24,FALSE),"")</f>
        <v/>
      </c>
      <c r="AQ1733" s="350" t="str">
        <f>IFERROR(VLOOKUP(AA1733,CONTROLES!$A$6:$Y$25,24,FALSE),"")</f>
        <v/>
      </c>
      <c r="AR1733" s="350" t="str">
        <f>IFERROR(VLOOKUP(AB1733,CONTROLES!$A$6:$Y$25,24,FALSE),"")</f>
        <v/>
      </c>
      <c r="AS1733" s="349" t="str">
        <f>IFERROR(VLOOKUP(Y1733,CONTROLES!$A$6:$Y$25,5,FALSE),"")</f>
        <v/>
      </c>
      <c r="AT1733" s="349" t="str">
        <f>IFERROR(VLOOKUP(Z1733,CONTROLES!$A$6:$Y$25,5,FALSE),"")</f>
        <v/>
      </c>
      <c r="AU1733" s="349" t="str">
        <f>IFERROR(VLOOKUP(AA1733,CONTROLES!$A$6:$Y$25,5,FALSE),"")</f>
        <v/>
      </c>
      <c r="AV1733" s="349" t="str">
        <f>IFERROR(VLOOKUP(AB1733,CONTROLES!$A$6:$Y$25,5,FALSE),"")</f>
        <v/>
      </c>
      <c r="AW1733" s="351">
        <f t="shared" si="467"/>
        <v>0</v>
      </c>
      <c r="AX1733" s="351">
        <f t="shared" si="468"/>
        <v>0</v>
      </c>
      <c r="AY1733" s="529"/>
      <c r="AZ1733" s="460"/>
      <c r="BA1733" s="457"/>
      <c r="BB1733" s="458"/>
      <c r="BC1733" s="460"/>
      <c r="BD1733" s="462"/>
      <c r="BE1733" s="462"/>
      <c r="BF1733" s="462"/>
      <c r="BG1733" s="526"/>
      <c r="BH1733" s="492"/>
      <c r="BI1733" s="530"/>
      <c r="BJ1733" s="475"/>
      <c r="BK1733" s="475"/>
    </row>
    <row r="1734" spans="1:63" ht="14.25" customHeight="1" x14ac:dyDescent="0.25">
      <c r="A1734" s="564"/>
      <c r="B1734" s="566"/>
      <c r="C1734" s="595"/>
      <c r="D1734" s="570"/>
      <c r="E1734" s="470"/>
      <c r="F1734" s="464"/>
      <c r="G1734" s="467"/>
      <c r="H1734" s="469"/>
      <c r="I1734" s="470"/>
      <c r="J1734" s="386">
        <v>4</v>
      </c>
      <c r="K1734" s="384" t="s">
        <v>1959</v>
      </c>
      <c r="L1734" s="473"/>
      <c r="M1734" s="470"/>
      <c r="N1734" s="474"/>
      <c r="O1734" s="475"/>
      <c r="P1734" s="475"/>
      <c r="Q1734" s="475"/>
      <c r="R1734" s="475"/>
      <c r="S1734" s="385" t="s">
        <v>146</v>
      </c>
      <c r="T1734" s="348">
        <f>IFERROR(VLOOKUP($S1734,TABLAS!$A$10:$B$14,2,FALSE),0)</f>
        <v>3</v>
      </c>
      <c r="U1734" s="490"/>
      <c r="V1734" s="490"/>
      <c r="W1734" s="524"/>
      <c r="X1734" s="526"/>
      <c r="Y1734" s="349">
        <v>1</v>
      </c>
      <c r="Z1734" s="349"/>
      <c r="AA1734" s="349"/>
      <c r="AB1734" s="349"/>
      <c r="AC1734" s="367" t="str">
        <f>VLOOKUP(Y1734,CONTROLES!$A$6:$Y$78,2,FALSE)</f>
        <v>Ajustar y aplicar el PR-AD-04 Selección, evaluación y reevaluación de proveedor y/o contratistas</v>
      </c>
      <c r="AD1734" s="349"/>
      <c r="AE1734" s="349"/>
      <c r="AF1734" s="349"/>
      <c r="AG1734" s="349"/>
      <c r="AH1734" s="349"/>
      <c r="AI1734" s="349"/>
      <c r="AJ1734" s="349"/>
      <c r="AK1734" s="349"/>
      <c r="AL1734" s="349"/>
      <c r="AM1734" s="349"/>
      <c r="AN1734" s="349"/>
      <c r="AO1734" s="350">
        <f>IFERROR(VLOOKUP(Y1734,CONTROLES!$A$6:$Y$25,24,FALSE),"")</f>
        <v>0.8125</v>
      </c>
      <c r="AP1734" s="350" t="str">
        <f>IFERROR(VLOOKUP(Z1734,CONTROLES!$A$6:$Y$25,24,FALSE),"")</f>
        <v/>
      </c>
      <c r="AQ1734" s="350" t="str">
        <f>IFERROR(VLOOKUP(AA1734,CONTROLES!$A$6:$Y$25,24,FALSE),"")</f>
        <v/>
      </c>
      <c r="AR1734" s="350" t="str">
        <f>IFERROR(VLOOKUP(AB1734,CONTROLES!$A$6:$Y$25,24,FALSE),"")</f>
        <v/>
      </c>
      <c r="AS1734" s="349" t="str">
        <f>IFERROR(VLOOKUP(Y1734,CONTROLES!$A$6:$Y$25,5,FALSE),"")</f>
        <v>Probabilidad</v>
      </c>
      <c r="AT1734" s="349" t="str">
        <f>IFERROR(VLOOKUP(Z1734,CONTROLES!$A$6:$Y$25,5,FALSE),"")</f>
        <v/>
      </c>
      <c r="AU1734" s="349" t="str">
        <f>IFERROR(VLOOKUP(AA1734,CONTROLES!$A$6:$Y$25,5,FALSE),"")</f>
        <v/>
      </c>
      <c r="AV1734" s="349" t="str">
        <f>IFERROR(VLOOKUP(AB1734,CONTROLES!$A$6:$Y$25,5,FALSE),"")</f>
        <v/>
      </c>
      <c r="AW1734" s="351">
        <f t="shared" si="467"/>
        <v>0.8125</v>
      </c>
      <c r="AX1734" s="351">
        <f t="shared" si="468"/>
        <v>0</v>
      </c>
      <c r="AY1734" s="529"/>
      <c r="AZ1734" s="460"/>
      <c r="BA1734" s="457"/>
      <c r="BB1734" s="458"/>
      <c r="BC1734" s="460"/>
      <c r="BD1734" s="462"/>
      <c r="BE1734" s="462"/>
      <c r="BF1734" s="462"/>
      <c r="BG1734" s="526"/>
      <c r="BH1734" s="492"/>
      <c r="BI1734" s="530"/>
      <c r="BJ1734" s="475"/>
      <c r="BK1734" s="475"/>
    </row>
    <row r="1735" spans="1:63" ht="14.25" customHeight="1" x14ac:dyDescent="0.25">
      <c r="A1735" s="564"/>
      <c r="B1735" s="566"/>
      <c r="C1735" s="595"/>
      <c r="D1735" s="570"/>
      <c r="E1735" s="470"/>
      <c r="F1735" s="464"/>
      <c r="G1735" s="467"/>
      <c r="H1735" s="469"/>
      <c r="I1735" s="470"/>
      <c r="J1735" s="387"/>
      <c r="K1735" s="384"/>
      <c r="L1735" s="473"/>
      <c r="M1735" s="470"/>
      <c r="N1735" s="474"/>
      <c r="O1735" s="475"/>
      <c r="P1735" s="475"/>
      <c r="Q1735" s="475"/>
      <c r="R1735" s="475"/>
      <c r="S1735" s="385"/>
      <c r="T1735" s="348">
        <f>IFERROR(VLOOKUP($S1735,TABLAS!$A$10:$B$14,2,FALSE),0)</f>
        <v>0</v>
      </c>
      <c r="U1735" s="490"/>
      <c r="V1735" s="490"/>
      <c r="W1735" s="524"/>
      <c r="X1735" s="526"/>
      <c r="Y1735" s="349"/>
      <c r="Z1735" s="349"/>
      <c r="AA1735" s="349"/>
      <c r="AB1735" s="349"/>
      <c r="AC1735" s="367" t="e">
        <f>VLOOKUP(Y1735,CONTROLES!$A$6:$Y$78,2,FALSE)</f>
        <v>#N/A</v>
      </c>
      <c r="AD1735" s="349"/>
      <c r="AE1735" s="349"/>
      <c r="AF1735" s="349"/>
      <c r="AG1735" s="349"/>
      <c r="AH1735" s="349"/>
      <c r="AI1735" s="349"/>
      <c r="AJ1735" s="349"/>
      <c r="AK1735" s="349"/>
      <c r="AL1735" s="349"/>
      <c r="AM1735" s="349"/>
      <c r="AN1735" s="349"/>
      <c r="AO1735" s="350" t="str">
        <f>IFERROR(VLOOKUP(Y1735,CONTROLES!$A$6:$Y$25,24,FALSE),"")</f>
        <v/>
      </c>
      <c r="AP1735" s="350" t="str">
        <f>IFERROR(VLOOKUP(Z1735,CONTROLES!$A$6:$Y$25,24,FALSE),"")</f>
        <v/>
      </c>
      <c r="AQ1735" s="350" t="str">
        <f>IFERROR(VLOOKUP(AA1735,CONTROLES!$A$6:$Y$25,24,FALSE),"")</f>
        <v/>
      </c>
      <c r="AR1735" s="350" t="str">
        <f>IFERROR(VLOOKUP(AB1735,CONTROLES!$A$6:$Y$25,24,FALSE),"")</f>
        <v/>
      </c>
      <c r="AS1735" s="349" t="str">
        <f>IFERROR(VLOOKUP(Y1735,CONTROLES!$A$6:$Y$25,5,FALSE),"")</f>
        <v/>
      </c>
      <c r="AT1735" s="349" t="str">
        <f>IFERROR(VLOOKUP(Z1735,CONTROLES!$A$6:$Y$25,5,FALSE),"")</f>
        <v/>
      </c>
      <c r="AU1735" s="349" t="str">
        <f>IFERROR(VLOOKUP(AA1735,CONTROLES!$A$6:$Y$25,5,FALSE),"")</f>
        <v/>
      </c>
      <c r="AV1735" s="349" t="str">
        <f>IFERROR(VLOOKUP(AB1735,CONTROLES!$A$6:$Y$25,5,FALSE),"")</f>
        <v/>
      </c>
      <c r="AW1735" s="351">
        <f t="shared" si="467"/>
        <v>0</v>
      </c>
      <c r="AX1735" s="351">
        <f t="shared" si="468"/>
        <v>0</v>
      </c>
      <c r="AY1735" s="529"/>
      <c r="AZ1735" s="460"/>
      <c r="BA1735" s="457"/>
      <c r="BB1735" s="458"/>
      <c r="BC1735" s="460"/>
      <c r="BD1735" s="462"/>
      <c r="BE1735" s="462"/>
      <c r="BF1735" s="462"/>
      <c r="BG1735" s="526"/>
      <c r="BH1735" s="492"/>
      <c r="BI1735" s="530"/>
      <c r="BJ1735" s="475"/>
      <c r="BK1735" s="475"/>
    </row>
    <row r="1736" spans="1:63" ht="14.25" customHeight="1" x14ac:dyDescent="0.25">
      <c r="A1736" s="564"/>
      <c r="B1736" s="566"/>
      <c r="C1736" s="595"/>
      <c r="D1736" s="570"/>
      <c r="E1736" s="470"/>
      <c r="F1736" s="464"/>
      <c r="G1736" s="467"/>
      <c r="H1736" s="469"/>
      <c r="I1736" s="470"/>
      <c r="J1736" s="387"/>
      <c r="K1736" s="384"/>
      <c r="L1736" s="473"/>
      <c r="M1736" s="470"/>
      <c r="N1736" s="474"/>
      <c r="O1736" s="475"/>
      <c r="P1736" s="475"/>
      <c r="Q1736" s="475"/>
      <c r="R1736" s="475"/>
      <c r="S1736" s="385"/>
      <c r="T1736" s="348">
        <f>IFERROR(VLOOKUP($S1736,TABLAS!$A$10:$B$14,2,FALSE),0)</f>
        <v>0</v>
      </c>
      <c r="U1736" s="490"/>
      <c r="V1736" s="490"/>
      <c r="W1736" s="524"/>
      <c r="X1736" s="526"/>
      <c r="Y1736" s="349"/>
      <c r="Z1736" s="349"/>
      <c r="AA1736" s="349"/>
      <c r="AB1736" s="349"/>
      <c r="AC1736" s="367" t="e">
        <f>VLOOKUP(Y1736,CONTROLES!$A$6:$Y$78,2,FALSE)</f>
        <v>#N/A</v>
      </c>
      <c r="AD1736" s="349"/>
      <c r="AE1736" s="349"/>
      <c r="AF1736" s="349"/>
      <c r="AG1736" s="349"/>
      <c r="AH1736" s="349"/>
      <c r="AI1736" s="349"/>
      <c r="AJ1736" s="349"/>
      <c r="AK1736" s="349"/>
      <c r="AL1736" s="349"/>
      <c r="AM1736" s="349"/>
      <c r="AN1736" s="349"/>
      <c r="AO1736" s="350" t="str">
        <f>IFERROR(VLOOKUP(Y1736,CONTROLES!$A$6:$Y$25,24,FALSE),"")</f>
        <v/>
      </c>
      <c r="AP1736" s="350" t="str">
        <f>IFERROR(VLOOKUP(Z1736,CONTROLES!$A$6:$Y$25,24,FALSE),"")</f>
        <v/>
      </c>
      <c r="AQ1736" s="350" t="str">
        <f>IFERROR(VLOOKUP(AA1736,CONTROLES!$A$6:$Y$25,24,FALSE),"")</f>
        <v/>
      </c>
      <c r="AR1736" s="350" t="str">
        <f>IFERROR(VLOOKUP(AB1736,CONTROLES!$A$6:$Y$25,24,FALSE),"")</f>
        <v/>
      </c>
      <c r="AS1736" s="349" t="str">
        <f>IFERROR(VLOOKUP(Y1736,CONTROLES!$A$6:$Y$25,5,FALSE),"")</f>
        <v/>
      </c>
      <c r="AT1736" s="349" t="str">
        <f>IFERROR(VLOOKUP(Z1736,CONTROLES!$A$6:$Y$25,5,FALSE),"")</f>
        <v/>
      </c>
      <c r="AU1736" s="349" t="str">
        <f>IFERROR(VLOOKUP(AA1736,CONTROLES!$A$6:$Y$25,5,FALSE),"")</f>
        <v/>
      </c>
      <c r="AV1736" s="349" t="str">
        <f>IFERROR(VLOOKUP(AB1736,CONTROLES!$A$6:$Y$25,5,FALSE),"")</f>
        <v/>
      </c>
      <c r="AW1736" s="351">
        <f t="shared" si="467"/>
        <v>0</v>
      </c>
      <c r="AX1736" s="351">
        <f t="shared" si="468"/>
        <v>0</v>
      </c>
      <c r="AY1736" s="529"/>
      <c r="AZ1736" s="460"/>
      <c r="BA1736" s="457"/>
      <c r="BB1736" s="458"/>
      <c r="BC1736" s="460"/>
      <c r="BD1736" s="462"/>
      <c r="BE1736" s="462"/>
      <c r="BF1736" s="462"/>
      <c r="BG1736" s="526"/>
      <c r="BH1736" s="492"/>
      <c r="BI1736" s="530"/>
      <c r="BJ1736" s="475"/>
      <c r="BK1736" s="475"/>
    </row>
    <row r="1737" spans="1:63" ht="14.25" customHeight="1" x14ac:dyDescent="0.25">
      <c r="A1737" s="564"/>
      <c r="B1737" s="567"/>
      <c r="C1737" s="595"/>
      <c r="D1737" s="570"/>
      <c r="E1737" s="470"/>
      <c r="F1737" s="464"/>
      <c r="G1737" s="561"/>
      <c r="H1737" s="553"/>
      <c r="I1737" s="470"/>
      <c r="J1737" s="387"/>
      <c r="K1737" s="384"/>
      <c r="L1737" s="550"/>
      <c r="M1737" s="470"/>
      <c r="N1737" s="474"/>
      <c r="O1737" s="475"/>
      <c r="P1737" s="475"/>
      <c r="Q1737" s="475"/>
      <c r="R1737" s="475"/>
      <c r="S1737" s="385"/>
      <c r="T1737" s="348">
        <f>IFERROR(VLOOKUP($S1737,TABLAS!$A$10:$B$14,2,FALSE),0)</f>
        <v>0</v>
      </c>
      <c r="U1737" s="555"/>
      <c r="V1737" s="555"/>
      <c r="W1737" s="524"/>
      <c r="X1737" s="526"/>
      <c r="Y1737" s="349"/>
      <c r="Z1737" s="349"/>
      <c r="AA1737" s="349"/>
      <c r="AB1737" s="349"/>
      <c r="AC1737" s="367" t="e">
        <f>VLOOKUP(Y1737,CONTROLES!$A$6:$Y$78,2,FALSE)</f>
        <v>#N/A</v>
      </c>
      <c r="AD1737" s="349"/>
      <c r="AE1737" s="349"/>
      <c r="AF1737" s="349"/>
      <c r="AG1737" s="349"/>
      <c r="AH1737" s="349"/>
      <c r="AI1737" s="349"/>
      <c r="AJ1737" s="349"/>
      <c r="AK1737" s="349"/>
      <c r="AL1737" s="349"/>
      <c r="AM1737" s="349"/>
      <c r="AN1737" s="349"/>
      <c r="AO1737" s="350" t="str">
        <f>IFERROR(VLOOKUP(Y1737,CONTROLES!$A$6:$Y$25,24,FALSE),"")</f>
        <v/>
      </c>
      <c r="AP1737" s="350" t="str">
        <f>IFERROR(VLOOKUP(Z1737,CONTROLES!$A$6:$Y$25,24,FALSE),"")</f>
        <v/>
      </c>
      <c r="AQ1737" s="350" t="str">
        <f>IFERROR(VLOOKUP(AA1737,CONTROLES!$A$6:$Y$25,24,FALSE),"")</f>
        <v/>
      </c>
      <c r="AR1737" s="350" t="str">
        <f>IFERROR(VLOOKUP(AB1737,CONTROLES!$A$6:$Y$25,24,FALSE),"")</f>
        <v/>
      </c>
      <c r="AS1737" s="349" t="str">
        <f>IFERROR(VLOOKUP(Y1737,CONTROLES!$A$6:$Y$25,5,FALSE),"")</f>
        <v/>
      </c>
      <c r="AT1737" s="349" t="str">
        <f>IFERROR(VLOOKUP(Z1737,CONTROLES!$A$6:$Y$25,5,FALSE),"")</f>
        <v/>
      </c>
      <c r="AU1737" s="349" t="str">
        <f>IFERROR(VLOOKUP(AA1737,CONTROLES!$A$6:$Y$25,5,FALSE),"")</f>
        <v/>
      </c>
      <c r="AV1737" s="349" t="str">
        <f>IFERROR(VLOOKUP(AB1737,CONTROLES!$A$6:$Y$25,5,FALSE),"")</f>
        <v/>
      </c>
      <c r="AW1737" s="351">
        <f t="shared" si="467"/>
        <v>0</v>
      </c>
      <c r="AX1737" s="351">
        <f t="shared" si="468"/>
        <v>0</v>
      </c>
      <c r="AY1737" s="551"/>
      <c r="AZ1737" s="460"/>
      <c r="BA1737" s="552"/>
      <c r="BB1737" s="458"/>
      <c r="BC1737" s="460"/>
      <c r="BD1737" s="462"/>
      <c r="BE1737" s="462"/>
      <c r="BF1737" s="462"/>
      <c r="BG1737" s="526"/>
      <c r="BH1737" s="554"/>
      <c r="BI1737" s="530"/>
      <c r="BJ1737" s="475"/>
      <c r="BK1737" s="475"/>
    </row>
    <row r="1738" spans="1:63" ht="14.25" customHeight="1" x14ac:dyDescent="0.25">
      <c r="A1738" s="564">
        <f>A1731+1</f>
        <v>247</v>
      </c>
      <c r="B1738" s="565" t="s">
        <v>1960</v>
      </c>
      <c r="C1738" s="595" t="s">
        <v>1925</v>
      </c>
      <c r="D1738" s="569" t="s">
        <v>1961</v>
      </c>
      <c r="E1738" s="568" t="s">
        <v>1962</v>
      </c>
      <c r="F1738" s="464" t="s">
        <v>132</v>
      </c>
      <c r="G1738" s="466" t="s">
        <v>133</v>
      </c>
      <c r="H1738" s="468" t="s">
        <v>134</v>
      </c>
      <c r="I1738" s="470" t="s">
        <v>1963</v>
      </c>
      <c r="J1738" s="383">
        <v>1</v>
      </c>
      <c r="K1738" s="384" t="s">
        <v>1964</v>
      </c>
      <c r="L1738" s="472" t="s">
        <v>1965</v>
      </c>
      <c r="M1738" s="470" t="s">
        <v>1940</v>
      </c>
      <c r="N1738" s="474" t="s">
        <v>186</v>
      </c>
      <c r="O1738" s="475" t="s">
        <v>305</v>
      </c>
      <c r="P1738" s="475" t="s">
        <v>1931</v>
      </c>
      <c r="Q1738" s="475" t="s">
        <v>1966</v>
      </c>
      <c r="R1738" s="475" t="s">
        <v>297</v>
      </c>
      <c r="S1738" s="385" t="s">
        <v>169</v>
      </c>
      <c r="T1738" s="348">
        <f>IFERROR(VLOOKUP($S1738,TABLAS!$A$10:$B$14,2,FALSE),0)</f>
        <v>4</v>
      </c>
      <c r="U1738" s="489" t="s">
        <v>180</v>
      </c>
      <c r="V1738" s="489">
        <f>VLOOKUP(U1738,TABLAS!$A$2:$B$6,2,FALSE)</f>
        <v>4</v>
      </c>
      <c r="W1738" s="524" t="str">
        <f>MAX($T1738:$T1744)&amp;V1738</f>
        <v>44</v>
      </c>
      <c r="X1738" s="526" t="str">
        <f>IF(OR(W1738="11",W1738="12",W1738="21",W1738="22",W1738="31"),"BAJO",IF(OR(W1738="13",W1738="23",W1738="32",W1738="41"),"LEVE",IF(OR(W1738="14",W1738="15",W1738="24",W1738="33",W1738="43",W1738="42",W1738="52",W1738="51"),"MODERADO",IF(OR(W1738="25",W1738="34",W1738="35",W1738="44",W1738="45",W1738="53",W1738="54",W1738="55"),"IMPORTANTE"))))</f>
        <v>IMPORTANTE</v>
      </c>
      <c r="Y1738" s="349">
        <v>3</v>
      </c>
      <c r="Z1738" s="349"/>
      <c r="AA1738" s="349"/>
      <c r="AB1738" s="349"/>
      <c r="AC1738" s="367" t="str">
        <f>VLOOKUP(Y1738,CONTROLES!$A$6:$Y$78,2,FALSE)</f>
        <v>Ejecución del plan de capacitaciones</v>
      </c>
      <c r="AD1738" s="349"/>
      <c r="AE1738" s="349"/>
      <c r="AF1738" s="349"/>
      <c r="AG1738" s="349"/>
      <c r="AH1738" s="349"/>
      <c r="AI1738" s="349"/>
      <c r="AJ1738" s="349"/>
      <c r="AK1738" s="349"/>
      <c r="AL1738" s="349"/>
      <c r="AM1738" s="349"/>
      <c r="AN1738" s="349"/>
      <c r="AO1738" s="350">
        <f>IFERROR(VLOOKUP(Y1738,CONTROLES!$A$6:$Y$25,24,FALSE),"")</f>
        <v>0.78</v>
      </c>
      <c r="AP1738" s="350" t="str">
        <f>IFERROR(VLOOKUP(Z1738,CONTROLES!$A$6:$Y$25,24,FALSE),"")</f>
        <v/>
      </c>
      <c r="AQ1738" s="350" t="str">
        <f>IFERROR(VLOOKUP(AA1738,CONTROLES!$A$6:$Y$25,24,FALSE),"")</f>
        <v/>
      </c>
      <c r="AR1738" s="350" t="str">
        <f>IFERROR(VLOOKUP(AB1738,CONTROLES!$A$6:$Y$25,24,FALSE),"")</f>
        <v/>
      </c>
      <c r="AS1738" s="349" t="str">
        <f>IFERROR(VLOOKUP(Y1738,CONTROLES!$A$6:$Y$25,5,FALSE),"")</f>
        <v>Probabilidad</v>
      </c>
      <c r="AT1738" s="349" t="str">
        <f>IFERROR(VLOOKUP(Z1738,CONTROLES!$A$6:$Y$25,5,FALSE),"")</f>
        <v/>
      </c>
      <c r="AU1738" s="349" t="str">
        <f>IFERROR(VLOOKUP(AA1738,CONTROLES!$A$6:$Y$25,5,FALSE),"")</f>
        <v/>
      </c>
      <c r="AV1738" s="349" t="str">
        <f>IFERROR(VLOOKUP(AB1738,CONTROLES!$A$6:$Y$25,5,FALSE),"")</f>
        <v/>
      </c>
      <c r="AW1738" s="351">
        <f t="shared" si="467"/>
        <v>0.78</v>
      </c>
      <c r="AX1738" s="351">
        <f t="shared" si="468"/>
        <v>0</v>
      </c>
      <c r="AY1738" s="528"/>
      <c r="AZ1738" s="460"/>
      <c r="BA1738" s="456"/>
      <c r="BB1738" s="458" t="s">
        <v>146</v>
      </c>
      <c r="BC1738" s="460">
        <f>VLOOKUP(BB1738,TABLAS!$A$10:$B$14,2,FALSE)</f>
        <v>3</v>
      </c>
      <c r="BD1738" s="462" t="s">
        <v>145</v>
      </c>
      <c r="BE1738" s="462">
        <f>VLOOKUP(BD1738,TABLAS!$A$2:$B$6,2,FALSE)</f>
        <v>3</v>
      </c>
      <c r="BF1738" s="462" t="str">
        <f>BC1738&amp;BE1738</f>
        <v>33</v>
      </c>
      <c r="BG1738" s="526" t="str">
        <f>IF(OR(BF1738="11",BF1738="12",BF1738="21",BF1738="22",BF1738="31"),"BAJO",IF(OR(BF1738="13",BF1738="23",BF1738="32",BF1738="41"),"LEVE",IF(OR(BF1738="14",BF1738="15",BF1738="24",BF1738="33",BF1738="43",BF1738="42",BF1738="52",BF1738="51"),"MODERADO",IF(OR(BF1738="25",BF1738="34",BF1738="35",BF1738="44",BF1738="45",BF1738="53",BF1738="54",BF1738="55"),"IMPORTANTE"))))</f>
        <v>MODERADO</v>
      </c>
      <c r="BH1738" s="491" t="s">
        <v>148</v>
      </c>
      <c r="BI1738" s="530" t="s">
        <v>149</v>
      </c>
      <c r="BJ1738" s="475" t="s">
        <v>1317</v>
      </c>
      <c r="BK1738" s="475"/>
    </row>
    <row r="1739" spans="1:63" ht="14.25" customHeight="1" x14ac:dyDescent="0.25">
      <c r="A1739" s="564"/>
      <c r="B1739" s="566"/>
      <c r="C1739" s="595"/>
      <c r="D1739" s="570"/>
      <c r="E1739" s="470"/>
      <c r="F1739" s="464"/>
      <c r="G1739" s="467"/>
      <c r="H1739" s="469"/>
      <c r="I1739" s="470"/>
      <c r="J1739" s="386">
        <v>2</v>
      </c>
      <c r="K1739" s="384" t="s">
        <v>1967</v>
      </c>
      <c r="L1739" s="473"/>
      <c r="M1739" s="470"/>
      <c r="N1739" s="474"/>
      <c r="O1739" s="475"/>
      <c r="P1739" s="475"/>
      <c r="Q1739" s="475"/>
      <c r="R1739" s="475"/>
      <c r="S1739" s="385" t="s">
        <v>146</v>
      </c>
      <c r="T1739" s="348">
        <f>IFERROR(VLOOKUP($S1739,TABLAS!$A$10:$B$14,2,FALSE),0)</f>
        <v>3</v>
      </c>
      <c r="U1739" s="490"/>
      <c r="V1739" s="490"/>
      <c r="W1739" s="524"/>
      <c r="X1739" s="526"/>
      <c r="Y1739" s="349">
        <v>22</v>
      </c>
      <c r="Z1739" s="349"/>
      <c r="AA1739" s="349"/>
      <c r="AB1739" s="349"/>
      <c r="AC1739" s="367" t="str">
        <f>VLOOKUP(Y1739,CONTROLES!$A$6:$Y$78,2,FALSE)</f>
        <v>PR-FI-05 Movimientos Contables</v>
      </c>
      <c r="AD1739" s="349"/>
      <c r="AE1739" s="349"/>
      <c r="AF1739" s="349"/>
      <c r="AG1739" s="349"/>
      <c r="AH1739" s="349"/>
      <c r="AI1739" s="349"/>
      <c r="AJ1739" s="349"/>
      <c r="AK1739" s="349"/>
      <c r="AL1739" s="349"/>
      <c r="AM1739" s="349"/>
      <c r="AN1739" s="349"/>
      <c r="AO1739" s="350" t="str">
        <f>IFERROR(VLOOKUP(Y1739,CONTROLES!$A$6:$Y$25,24,FALSE),"")</f>
        <v/>
      </c>
      <c r="AP1739" s="350" t="str">
        <f>IFERROR(VLOOKUP(Z1739,CONTROLES!$A$6:$Y$25,24,FALSE),"")</f>
        <v/>
      </c>
      <c r="AQ1739" s="350" t="str">
        <f>IFERROR(VLOOKUP(AA1739,CONTROLES!$A$6:$Y$25,24,FALSE),"")</f>
        <v/>
      </c>
      <c r="AR1739" s="350" t="str">
        <f>IFERROR(VLOOKUP(AB1739,CONTROLES!$A$6:$Y$25,24,FALSE),"")</f>
        <v/>
      </c>
      <c r="AS1739" s="349" t="str">
        <f>IFERROR(VLOOKUP(Y1739,CONTROLES!$A$6:$Y$25,5,FALSE),"")</f>
        <v/>
      </c>
      <c r="AT1739" s="349" t="str">
        <f>IFERROR(VLOOKUP(Z1739,CONTROLES!$A$6:$Y$25,5,FALSE),"")</f>
        <v/>
      </c>
      <c r="AU1739" s="349" t="str">
        <f>IFERROR(VLOOKUP(AA1739,CONTROLES!$A$6:$Y$25,5,FALSE),"")</f>
        <v/>
      </c>
      <c r="AV1739" s="349" t="str">
        <f>IFERROR(VLOOKUP(AB1739,CONTROLES!$A$6:$Y$25,5,FALSE),"")</f>
        <v/>
      </c>
      <c r="AW1739" s="351">
        <f t="shared" si="467"/>
        <v>0</v>
      </c>
      <c r="AX1739" s="351">
        <f t="shared" si="468"/>
        <v>0</v>
      </c>
      <c r="AY1739" s="529"/>
      <c r="AZ1739" s="460"/>
      <c r="BA1739" s="457"/>
      <c r="BB1739" s="458"/>
      <c r="BC1739" s="460"/>
      <c r="BD1739" s="462"/>
      <c r="BE1739" s="462"/>
      <c r="BF1739" s="462"/>
      <c r="BG1739" s="526"/>
      <c r="BH1739" s="492"/>
      <c r="BI1739" s="530"/>
      <c r="BJ1739" s="475"/>
      <c r="BK1739" s="475"/>
    </row>
    <row r="1740" spans="1:63" ht="14.25" customHeight="1" x14ac:dyDescent="0.25">
      <c r="A1740" s="564"/>
      <c r="B1740" s="566"/>
      <c r="C1740" s="595"/>
      <c r="D1740" s="570"/>
      <c r="E1740" s="470"/>
      <c r="F1740" s="464"/>
      <c r="G1740" s="467"/>
      <c r="H1740" s="469"/>
      <c r="I1740" s="470"/>
      <c r="J1740" s="386">
        <v>3</v>
      </c>
      <c r="K1740" s="384" t="s">
        <v>1968</v>
      </c>
      <c r="L1740" s="473"/>
      <c r="M1740" s="470"/>
      <c r="N1740" s="474"/>
      <c r="O1740" s="475"/>
      <c r="P1740" s="475"/>
      <c r="Q1740" s="475"/>
      <c r="R1740" s="475"/>
      <c r="S1740" s="385" t="s">
        <v>169</v>
      </c>
      <c r="T1740" s="348">
        <f>IFERROR(VLOOKUP($S1740,TABLAS!$A$10:$B$14,2,FALSE),0)</f>
        <v>4</v>
      </c>
      <c r="U1740" s="490"/>
      <c r="V1740" s="490"/>
      <c r="W1740" s="524"/>
      <c r="X1740" s="526"/>
      <c r="Y1740" s="349">
        <v>26</v>
      </c>
      <c r="Z1740" s="349">
        <v>27</v>
      </c>
      <c r="AA1740" s="349"/>
      <c r="AB1740" s="349"/>
      <c r="AC1740" s="367" t="str">
        <f>VLOOKUP(Y1740,CONTROLES!$A$6:$Y$78,2,FALSE)</f>
        <v>FO-FI-XX Entrega de movimientos para empaste y archivo</v>
      </c>
      <c r="AD1740" s="349"/>
      <c r="AE1740" s="349"/>
      <c r="AF1740" s="349"/>
      <c r="AG1740" s="349"/>
      <c r="AH1740" s="349"/>
      <c r="AI1740" s="349"/>
      <c r="AJ1740" s="349"/>
      <c r="AK1740" s="349"/>
      <c r="AL1740" s="349"/>
      <c r="AM1740" s="349"/>
      <c r="AN1740" s="349"/>
      <c r="AO1740" s="350" t="str">
        <f>IFERROR(VLOOKUP(Y1740,CONTROLES!$A$6:$Y$25,24,FALSE),"")</f>
        <v/>
      </c>
      <c r="AP1740" s="350" t="str">
        <f>IFERROR(VLOOKUP(Z1740,CONTROLES!$A$6:$Y$25,24,FALSE),"")</f>
        <v/>
      </c>
      <c r="AQ1740" s="350" t="str">
        <f>IFERROR(VLOOKUP(AA1740,CONTROLES!$A$6:$Y$25,24,FALSE),"")</f>
        <v/>
      </c>
      <c r="AR1740" s="350" t="str">
        <f>IFERROR(VLOOKUP(AB1740,CONTROLES!$A$6:$Y$25,24,FALSE),"")</f>
        <v/>
      </c>
      <c r="AS1740" s="349" t="str">
        <f>IFERROR(VLOOKUP(Y1740,CONTROLES!$A$6:$Y$25,5,FALSE),"")</f>
        <v/>
      </c>
      <c r="AT1740" s="349" t="str">
        <f>IFERROR(VLOOKUP(Z1740,CONTROLES!$A$6:$Y$25,5,FALSE),"")</f>
        <v/>
      </c>
      <c r="AU1740" s="349" t="str">
        <f>IFERROR(VLOOKUP(AA1740,CONTROLES!$A$6:$Y$25,5,FALSE),"")</f>
        <v/>
      </c>
      <c r="AV1740" s="349" t="str">
        <f>IFERROR(VLOOKUP(AB1740,CONTROLES!$A$6:$Y$25,5,FALSE),"")</f>
        <v/>
      </c>
      <c r="AW1740" s="351">
        <f t="shared" si="467"/>
        <v>0</v>
      </c>
      <c r="AX1740" s="351">
        <f t="shared" si="468"/>
        <v>0</v>
      </c>
      <c r="AY1740" s="529"/>
      <c r="AZ1740" s="460"/>
      <c r="BA1740" s="457"/>
      <c r="BB1740" s="458"/>
      <c r="BC1740" s="460"/>
      <c r="BD1740" s="462"/>
      <c r="BE1740" s="462"/>
      <c r="BF1740" s="462"/>
      <c r="BG1740" s="526"/>
      <c r="BH1740" s="492"/>
      <c r="BI1740" s="530"/>
      <c r="BJ1740" s="475"/>
      <c r="BK1740" s="475"/>
    </row>
    <row r="1741" spans="1:63" ht="14.25" customHeight="1" x14ac:dyDescent="0.25">
      <c r="A1741" s="564"/>
      <c r="B1741" s="566"/>
      <c r="C1741" s="595"/>
      <c r="D1741" s="570"/>
      <c r="E1741" s="470"/>
      <c r="F1741" s="464"/>
      <c r="G1741" s="467"/>
      <c r="H1741" s="469"/>
      <c r="I1741" s="470"/>
      <c r="J1741" s="387"/>
      <c r="K1741" s="384"/>
      <c r="L1741" s="473"/>
      <c r="M1741" s="470"/>
      <c r="N1741" s="474"/>
      <c r="O1741" s="475"/>
      <c r="P1741" s="475"/>
      <c r="Q1741" s="475"/>
      <c r="R1741" s="475"/>
      <c r="S1741" s="385"/>
      <c r="T1741" s="348">
        <f>IFERROR(VLOOKUP($S1741,TABLAS!$A$10:$B$14,2,FALSE),0)</f>
        <v>0</v>
      </c>
      <c r="U1741" s="490"/>
      <c r="V1741" s="490"/>
      <c r="W1741" s="524"/>
      <c r="X1741" s="526"/>
      <c r="Y1741" s="349"/>
      <c r="Z1741" s="349"/>
      <c r="AA1741" s="349"/>
      <c r="AB1741" s="349"/>
      <c r="AC1741" s="367" t="e">
        <f>VLOOKUP(Y1741,CONTROLES!$A$6:$Y$78,2,FALSE)</f>
        <v>#N/A</v>
      </c>
      <c r="AD1741" s="349"/>
      <c r="AE1741" s="349"/>
      <c r="AF1741" s="349"/>
      <c r="AG1741" s="349"/>
      <c r="AH1741" s="349"/>
      <c r="AI1741" s="349"/>
      <c r="AJ1741" s="349"/>
      <c r="AK1741" s="349"/>
      <c r="AL1741" s="349"/>
      <c r="AM1741" s="349"/>
      <c r="AN1741" s="349"/>
      <c r="AO1741" s="350" t="str">
        <f>IFERROR(VLOOKUP(Y1741,CONTROLES!$A$6:$Y$25,24,FALSE),"")</f>
        <v/>
      </c>
      <c r="AP1741" s="350" t="str">
        <f>IFERROR(VLOOKUP(Z1741,CONTROLES!$A$6:$Y$25,24,FALSE),"")</f>
        <v/>
      </c>
      <c r="AQ1741" s="350" t="str">
        <f>IFERROR(VLOOKUP(AA1741,CONTROLES!$A$6:$Y$25,24,FALSE),"")</f>
        <v/>
      </c>
      <c r="AR1741" s="350" t="str">
        <f>IFERROR(VLOOKUP(AB1741,CONTROLES!$A$6:$Y$25,24,FALSE),"")</f>
        <v/>
      </c>
      <c r="AS1741" s="349" t="str">
        <f>IFERROR(VLOOKUP(Y1741,CONTROLES!$A$6:$Y$25,5,FALSE),"")</f>
        <v/>
      </c>
      <c r="AT1741" s="349" t="str">
        <f>IFERROR(VLOOKUP(Z1741,CONTROLES!$A$6:$Y$25,5,FALSE),"")</f>
        <v/>
      </c>
      <c r="AU1741" s="349" t="str">
        <f>IFERROR(VLOOKUP(AA1741,CONTROLES!$A$6:$Y$25,5,FALSE),"")</f>
        <v/>
      </c>
      <c r="AV1741" s="349" t="str">
        <f>IFERROR(VLOOKUP(AB1741,CONTROLES!$A$6:$Y$25,5,FALSE),"")</f>
        <v/>
      </c>
      <c r="AW1741" s="351">
        <f t="shared" si="467"/>
        <v>0</v>
      </c>
      <c r="AX1741" s="351">
        <f t="shared" si="468"/>
        <v>0</v>
      </c>
      <c r="AY1741" s="529"/>
      <c r="AZ1741" s="460"/>
      <c r="BA1741" s="457"/>
      <c r="BB1741" s="458"/>
      <c r="BC1741" s="460"/>
      <c r="BD1741" s="462"/>
      <c r="BE1741" s="462"/>
      <c r="BF1741" s="462"/>
      <c r="BG1741" s="526"/>
      <c r="BH1741" s="492"/>
      <c r="BI1741" s="530"/>
      <c r="BJ1741" s="475"/>
      <c r="BK1741" s="475"/>
    </row>
    <row r="1742" spans="1:63" ht="14.25" customHeight="1" x14ac:dyDescent="0.25">
      <c r="A1742" s="564"/>
      <c r="B1742" s="566"/>
      <c r="C1742" s="595"/>
      <c r="D1742" s="570"/>
      <c r="E1742" s="470"/>
      <c r="F1742" s="464"/>
      <c r="G1742" s="467"/>
      <c r="H1742" s="469"/>
      <c r="I1742" s="470"/>
      <c r="J1742" s="387"/>
      <c r="K1742" s="384"/>
      <c r="L1742" s="473"/>
      <c r="M1742" s="470"/>
      <c r="N1742" s="474"/>
      <c r="O1742" s="475"/>
      <c r="P1742" s="475"/>
      <c r="Q1742" s="475"/>
      <c r="R1742" s="475"/>
      <c r="S1742" s="385"/>
      <c r="T1742" s="348">
        <f>IFERROR(VLOOKUP($S1742,TABLAS!$A$10:$B$14,2,FALSE),0)</f>
        <v>0</v>
      </c>
      <c r="U1742" s="490"/>
      <c r="V1742" s="490"/>
      <c r="W1742" s="524"/>
      <c r="X1742" s="526"/>
      <c r="Y1742" s="349"/>
      <c r="Z1742" s="349"/>
      <c r="AA1742" s="349"/>
      <c r="AB1742" s="349"/>
      <c r="AC1742" s="367" t="e">
        <f>VLOOKUP(Y1742,CONTROLES!$A$6:$Y$78,2,FALSE)</f>
        <v>#N/A</v>
      </c>
      <c r="AD1742" s="349"/>
      <c r="AE1742" s="349"/>
      <c r="AF1742" s="349"/>
      <c r="AG1742" s="349"/>
      <c r="AH1742" s="349"/>
      <c r="AI1742" s="349"/>
      <c r="AJ1742" s="349"/>
      <c r="AK1742" s="349"/>
      <c r="AL1742" s="349"/>
      <c r="AM1742" s="349"/>
      <c r="AN1742" s="349"/>
      <c r="AO1742" s="350" t="str">
        <f>IFERROR(VLOOKUP(Y1742,CONTROLES!$A$6:$Y$25,24,FALSE),"")</f>
        <v/>
      </c>
      <c r="AP1742" s="350" t="str">
        <f>IFERROR(VLOOKUP(Z1742,CONTROLES!$A$6:$Y$25,24,FALSE),"")</f>
        <v/>
      </c>
      <c r="AQ1742" s="350" t="str">
        <f>IFERROR(VLOOKUP(AA1742,CONTROLES!$A$6:$Y$25,24,FALSE),"")</f>
        <v/>
      </c>
      <c r="AR1742" s="350" t="str">
        <f>IFERROR(VLOOKUP(AB1742,CONTROLES!$A$6:$Y$25,24,FALSE),"")</f>
        <v/>
      </c>
      <c r="AS1742" s="349" t="str">
        <f>IFERROR(VLOOKUP(Y1742,CONTROLES!$A$6:$Y$25,5,FALSE),"")</f>
        <v/>
      </c>
      <c r="AT1742" s="349" t="str">
        <f>IFERROR(VLOOKUP(Z1742,CONTROLES!$A$6:$Y$25,5,FALSE),"")</f>
        <v/>
      </c>
      <c r="AU1742" s="349" t="str">
        <f>IFERROR(VLOOKUP(AA1742,CONTROLES!$A$6:$Y$25,5,FALSE),"")</f>
        <v/>
      </c>
      <c r="AV1742" s="349" t="str">
        <f>IFERROR(VLOOKUP(AB1742,CONTROLES!$A$6:$Y$25,5,FALSE),"")</f>
        <v/>
      </c>
      <c r="AW1742" s="351">
        <f t="shared" si="467"/>
        <v>0</v>
      </c>
      <c r="AX1742" s="351">
        <f t="shared" si="468"/>
        <v>0</v>
      </c>
      <c r="AY1742" s="529"/>
      <c r="AZ1742" s="460"/>
      <c r="BA1742" s="457"/>
      <c r="BB1742" s="458"/>
      <c r="BC1742" s="460"/>
      <c r="BD1742" s="462"/>
      <c r="BE1742" s="462"/>
      <c r="BF1742" s="462"/>
      <c r="BG1742" s="526"/>
      <c r="BH1742" s="492"/>
      <c r="BI1742" s="530"/>
      <c r="BJ1742" s="475"/>
      <c r="BK1742" s="475"/>
    </row>
    <row r="1743" spans="1:63" ht="14.25" customHeight="1" x14ac:dyDescent="0.25">
      <c r="A1743" s="564"/>
      <c r="B1743" s="566"/>
      <c r="C1743" s="595"/>
      <c r="D1743" s="570"/>
      <c r="E1743" s="470"/>
      <c r="F1743" s="464"/>
      <c r="G1743" s="467"/>
      <c r="H1743" s="469"/>
      <c r="I1743" s="470"/>
      <c r="J1743" s="387"/>
      <c r="K1743" s="384"/>
      <c r="L1743" s="473"/>
      <c r="M1743" s="470"/>
      <c r="N1743" s="474"/>
      <c r="O1743" s="475"/>
      <c r="P1743" s="475"/>
      <c r="Q1743" s="475"/>
      <c r="R1743" s="475"/>
      <c r="S1743" s="385"/>
      <c r="T1743" s="348">
        <f>IFERROR(VLOOKUP($S1743,TABLAS!$A$10:$B$14,2,FALSE),0)</f>
        <v>0</v>
      </c>
      <c r="U1743" s="490"/>
      <c r="V1743" s="490"/>
      <c r="W1743" s="524"/>
      <c r="X1743" s="526"/>
      <c r="Y1743" s="349"/>
      <c r="Z1743" s="349"/>
      <c r="AA1743" s="349"/>
      <c r="AB1743" s="349"/>
      <c r="AC1743" s="367" t="e">
        <f>VLOOKUP(Y1743,CONTROLES!$A$6:$Y$78,2,FALSE)</f>
        <v>#N/A</v>
      </c>
      <c r="AD1743" s="349"/>
      <c r="AE1743" s="349"/>
      <c r="AF1743" s="349"/>
      <c r="AG1743" s="349"/>
      <c r="AH1743" s="349"/>
      <c r="AI1743" s="349"/>
      <c r="AJ1743" s="349"/>
      <c r="AK1743" s="349"/>
      <c r="AL1743" s="349"/>
      <c r="AM1743" s="349"/>
      <c r="AN1743" s="349"/>
      <c r="AO1743" s="350" t="str">
        <f>IFERROR(VLOOKUP(Y1743,CONTROLES!$A$6:$Y$25,24,FALSE),"")</f>
        <v/>
      </c>
      <c r="AP1743" s="350" t="str">
        <f>IFERROR(VLOOKUP(Z1743,CONTROLES!$A$6:$Y$25,24,FALSE),"")</f>
        <v/>
      </c>
      <c r="AQ1743" s="350" t="str">
        <f>IFERROR(VLOOKUP(AA1743,CONTROLES!$A$6:$Y$25,24,FALSE),"")</f>
        <v/>
      </c>
      <c r="AR1743" s="350" t="str">
        <f>IFERROR(VLOOKUP(AB1743,CONTROLES!$A$6:$Y$25,24,FALSE),"")</f>
        <v/>
      </c>
      <c r="AS1743" s="349" t="str">
        <f>IFERROR(VLOOKUP(Y1743,CONTROLES!$A$6:$Y$25,5,FALSE),"")</f>
        <v/>
      </c>
      <c r="AT1743" s="349" t="str">
        <f>IFERROR(VLOOKUP(Z1743,CONTROLES!$A$6:$Y$25,5,FALSE),"")</f>
        <v/>
      </c>
      <c r="AU1743" s="349" t="str">
        <f>IFERROR(VLOOKUP(AA1743,CONTROLES!$A$6:$Y$25,5,FALSE),"")</f>
        <v/>
      </c>
      <c r="AV1743" s="349" t="str">
        <f>IFERROR(VLOOKUP(AB1743,CONTROLES!$A$6:$Y$25,5,FALSE),"")</f>
        <v/>
      </c>
      <c r="AW1743" s="351">
        <f t="shared" si="467"/>
        <v>0</v>
      </c>
      <c r="AX1743" s="351">
        <f t="shared" si="468"/>
        <v>0</v>
      </c>
      <c r="AY1743" s="529"/>
      <c r="AZ1743" s="460"/>
      <c r="BA1743" s="457"/>
      <c r="BB1743" s="458"/>
      <c r="BC1743" s="460"/>
      <c r="BD1743" s="462"/>
      <c r="BE1743" s="462"/>
      <c r="BF1743" s="462"/>
      <c r="BG1743" s="526"/>
      <c r="BH1743" s="492"/>
      <c r="BI1743" s="530"/>
      <c r="BJ1743" s="475"/>
      <c r="BK1743" s="475"/>
    </row>
    <row r="1744" spans="1:63" ht="27" customHeight="1" x14ac:dyDescent="0.25">
      <c r="A1744" s="564"/>
      <c r="B1744" s="567"/>
      <c r="C1744" s="595"/>
      <c r="D1744" s="570"/>
      <c r="E1744" s="470"/>
      <c r="F1744" s="464"/>
      <c r="G1744" s="561"/>
      <c r="H1744" s="553"/>
      <c r="I1744" s="470"/>
      <c r="J1744" s="387"/>
      <c r="K1744" s="384"/>
      <c r="L1744" s="550"/>
      <c r="M1744" s="470"/>
      <c r="N1744" s="474"/>
      <c r="O1744" s="475"/>
      <c r="P1744" s="475"/>
      <c r="Q1744" s="475"/>
      <c r="R1744" s="475"/>
      <c r="S1744" s="385"/>
      <c r="T1744" s="348">
        <f>IFERROR(VLOOKUP($S1744,TABLAS!$A$10:$B$14,2,FALSE),0)</f>
        <v>0</v>
      </c>
      <c r="U1744" s="555"/>
      <c r="V1744" s="555"/>
      <c r="W1744" s="524"/>
      <c r="X1744" s="526"/>
      <c r="Y1744" s="349"/>
      <c r="Z1744" s="349"/>
      <c r="AA1744" s="349"/>
      <c r="AB1744" s="349"/>
      <c r="AC1744" s="367" t="e">
        <f>VLOOKUP(Y1744,CONTROLES!$A$6:$Y$78,2,FALSE)</f>
        <v>#N/A</v>
      </c>
      <c r="AD1744" s="349"/>
      <c r="AE1744" s="349"/>
      <c r="AF1744" s="349"/>
      <c r="AG1744" s="349"/>
      <c r="AH1744" s="349"/>
      <c r="AI1744" s="349"/>
      <c r="AJ1744" s="349"/>
      <c r="AK1744" s="349"/>
      <c r="AL1744" s="349"/>
      <c r="AM1744" s="349"/>
      <c r="AN1744" s="349"/>
      <c r="AO1744" s="350" t="str">
        <f>IFERROR(VLOOKUP(Y1744,CONTROLES!$A$6:$Y$25,24,FALSE),"")</f>
        <v/>
      </c>
      <c r="AP1744" s="350" t="str">
        <f>IFERROR(VLOOKUP(Z1744,CONTROLES!$A$6:$Y$25,24,FALSE),"")</f>
        <v/>
      </c>
      <c r="AQ1744" s="350" t="str">
        <f>IFERROR(VLOOKUP(AA1744,CONTROLES!$A$6:$Y$25,24,FALSE),"")</f>
        <v/>
      </c>
      <c r="AR1744" s="350" t="str">
        <f>IFERROR(VLOOKUP(AB1744,CONTROLES!$A$6:$Y$25,24,FALSE),"")</f>
        <v/>
      </c>
      <c r="AS1744" s="349" t="str">
        <f>IFERROR(VLOOKUP(Y1744,CONTROLES!$A$6:$Y$25,5,FALSE),"")</f>
        <v/>
      </c>
      <c r="AT1744" s="349" t="str">
        <f>IFERROR(VLOOKUP(Z1744,CONTROLES!$A$6:$Y$25,5,FALSE),"")</f>
        <v/>
      </c>
      <c r="AU1744" s="349" t="str">
        <f>IFERROR(VLOOKUP(AA1744,CONTROLES!$A$6:$Y$25,5,FALSE),"")</f>
        <v/>
      </c>
      <c r="AV1744" s="349" t="str">
        <f>IFERROR(VLOOKUP(AB1744,CONTROLES!$A$6:$Y$25,5,FALSE),"")</f>
        <v/>
      </c>
      <c r="AW1744" s="351">
        <f t="shared" si="467"/>
        <v>0</v>
      </c>
      <c r="AX1744" s="351">
        <f t="shared" si="468"/>
        <v>0</v>
      </c>
      <c r="AY1744" s="551"/>
      <c r="AZ1744" s="460"/>
      <c r="BA1744" s="552"/>
      <c r="BB1744" s="458"/>
      <c r="BC1744" s="460"/>
      <c r="BD1744" s="462"/>
      <c r="BE1744" s="462"/>
      <c r="BF1744" s="462"/>
      <c r="BG1744" s="526"/>
      <c r="BH1744" s="554"/>
      <c r="BI1744" s="530"/>
      <c r="BJ1744" s="475"/>
      <c r="BK1744" s="475"/>
    </row>
    <row r="1745" spans="1:63" ht="14.25" customHeight="1" x14ac:dyDescent="0.25">
      <c r="A1745" s="564">
        <f>A1738+1</f>
        <v>248</v>
      </c>
      <c r="B1745" s="565" t="s">
        <v>1969</v>
      </c>
      <c r="C1745" s="595" t="s">
        <v>1925</v>
      </c>
      <c r="D1745" s="569" t="s">
        <v>1970</v>
      </c>
      <c r="E1745" s="568" t="s">
        <v>1971</v>
      </c>
      <c r="F1745" s="464" t="s">
        <v>132</v>
      </c>
      <c r="G1745" s="466" t="s">
        <v>133</v>
      </c>
      <c r="H1745" s="468" t="s">
        <v>134</v>
      </c>
      <c r="I1745" s="470" t="s">
        <v>1972</v>
      </c>
      <c r="J1745" s="383">
        <v>1</v>
      </c>
      <c r="K1745" s="384" t="s">
        <v>1973</v>
      </c>
      <c r="L1745" s="472" t="s">
        <v>1974</v>
      </c>
      <c r="M1745" s="470" t="s">
        <v>1975</v>
      </c>
      <c r="N1745" s="474" t="s">
        <v>1976</v>
      </c>
      <c r="O1745" s="475" t="s">
        <v>201</v>
      </c>
      <c r="P1745" s="475" t="s">
        <v>1931</v>
      </c>
      <c r="Q1745" s="475" t="s">
        <v>435</v>
      </c>
      <c r="R1745" s="475" t="s">
        <v>228</v>
      </c>
      <c r="S1745" s="385" t="s">
        <v>169</v>
      </c>
      <c r="T1745" s="348">
        <f>IFERROR(VLOOKUP($S1745,TABLAS!$A$10:$B$14,2,FALSE),0)</f>
        <v>4</v>
      </c>
      <c r="U1745" s="489" t="s">
        <v>147</v>
      </c>
      <c r="V1745" s="489">
        <f>VLOOKUP(U1745,TABLAS!$A$2:$B$6,2,FALSE)</f>
        <v>1</v>
      </c>
      <c r="W1745" s="524" t="str">
        <f>MAX($T1745:$T1751)&amp;V1745</f>
        <v>41</v>
      </c>
      <c r="X1745" s="526" t="str">
        <f>IF(OR(W1745="11",W1745="12",W1745="21",W1745="22",W1745="31"),"BAJO",IF(OR(W1745="13",W1745="23",W1745="32",W1745="41"),"LEVE",IF(OR(W1745="14",W1745="15",W1745="24",W1745="33",W1745="43",W1745="42",W1745="52",W1745="51"),"MODERADO",IF(OR(W1745="25",W1745="34",W1745="35",W1745="44",W1745="45",W1745="53",W1745="54",W1745="55"),"IMPORTANTE"))))</f>
        <v>LEVE</v>
      </c>
      <c r="Y1745" s="349">
        <v>28</v>
      </c>
      <c r="Z1745" s="349"/>
      <c r="AA1745" s="349"/>
      <c r="AB1745" s="349"/>
      <c r="AC1745" s="367" t="str">
        <f>VLOOKUP(Y1745,CONTROLES!$A$6:$Y$78,2,FALSE)</f>
        <v>PR-AD-Transferencia del conocimiento</v>
      </c>
      <c r="AD1745" s="349"/>
      <c r="AE1745" s="349"/>
      <c r="AF1745" s="349"/>
      <c r="AG1745" s="349"/>
      <c r="AH1745" s="349"/>
      <c r="AI1745" s="349"/>
      <c r="AJ1745" s="349"/>
      <c r="AK1745" s="349"/>
      <c r="AL1745" s="349"/>
      <c r="AM1745" s="349"/>
      <c r="AN1745" s="349"/>
      <c r="AO1745" s="350" t="str">
        <f>IFERROR(VLOOKUP(Y1745,CONTROLES!$A$6:$Y$25,24,FALSE),"")</f>
        <v/>
      </c>
      <c r="AP1745" s="350" t="str">
        <f>IFERROR(VLOOKUP(Z1745,CONTROLES!$A$6:$Y$25,24,FALSE),"")</f>
        <v/>
      </c>
      <c r="AQ1745" s="350" t="str">
        <f>IFERROR(VLOOKUP(AA1745,CONTROLES!$A$6:$Y$25,24,FALSE),"")</f>
        <v/>
      </c>
      <c r="AR1745" s="350" t="str">
        <f>IFERROR(VLOOKUP(AB1745,CONTROLES!$A$6:$Y$25,24,FALSE),"")</f>
        <v/>
      </c>
      <c r="AS1745" s="349" t="str">
        <f>IFERROR(VLOOKUP(Y1745,CONTROLES!$A$6:$Y$25,5,FALSE),"")</f>
        <v/>
      </c>
      <c r="AT1745" s="349" t="str">
        <f>IFERROR(VLOOKUP(Z1745,CONTROLES!$A$6:$Y$25,5,FALSE),"")</f>
        <v/>
      </c>
      <c r="AU1745" s="349" t="str">
        <f>IFERROR(VLOOKUP(AA1745,CONTROLES!$A$6:$Y$25,5,FALSE),"")</f>
        <v/>
      </c>
      <c r="AV1745" s="349" t="str">
        <f>IFERROR(VLOOKUP(AB1745,CONTROLES!$A$6:$Y$25,5,FALSE),"")</f>
        <v/>
      </c>
      <c r="AW1745" s="351">
        <f t="shared" si="467"/>
        <v>0</v>
      </c>
      <c r="AX1745" s="351">
        <f t="shared" si="468"/>
        <v>0</v>
      </c>
      <c r="AY1745" s="528"/>
      <c r="AZ1745" s="460"/>
      <c r="BA1745" s="456"/>
      <c r="BB1745" s="458" t="s">
        <v>155</v>
      </c>
      <c r="BC1745" s="460">
        <f>VLOOKUP(BB1745,TABLAS!$A$10:$B$14,2,FALSE)</f>
        <v>2</v>
      </c>
      <c r="BD1745" s="462" t="s">
        <v>147</v>
      </c>
      <c r="BE1745" s="462">
        <f>VLOOKUP(BD1745,TABLAS!$A$2:$B$6,2,FALSE)</f>
        <v>1</v>
      </c>
      <c r="BF1745" s="462" t="str">
        <f>BC1745&amp;BE1745</f>
        <v>21</v>
      </c>
      <c r="BG1745" s="526" t="str">
        <f>IF(OR(BF1745="11",BF1745="12",BF1745="21",BF1745="22",BF1745="31"),"BAJO",IF(OR(BF1745="13",BF1745="23",BF1745="32",BF1745="41"),"LEVE",IF(OR(BF1745="14",BF1745="15",BF1745="24",BF1745="33",BF1745="43",BF1745="42",BF1745="52",BF1745="51"),"MODERADO",IF(OR(BF1745="25",BF1745="34",BF1745="35",BF1745="44",BF1745="45",BF1745="53",BF1745="54",BF1745="55"),"IMPORTANTE"))))</f>
        <v>BAJO</v>
      </c>
      <c r="BH1745" s="491" t="s">
        <v>148</v>
      </c>
      <c r="BI1745" s="530" t="s">
        <v>149</v>
      </c>
      <c r="BJ1745" s="475" t="s">
        <v>1317</v>
      </c>
      <c r="BK1745" s="475"/>
    </row>
    <row r="1746" spans="1:63" ht="14.25" customHeight="1" x14ac:dyDescent="0.25">
      <c r="A1746" s="564"/>
      <c r="B1746" s="566"/>
      <c r="C1746" s="595"/>
      <c r="D1746" s="570"/>
      <c r="E1746" s="470"/>
      <c r="F1746" s="464"/>
      <c r="G1746" s="467"/>
      <c r="H1746" s="469"/>
      <c r="I1746" s="470"/>
      <c r="J1746" s="386">
        <v>2</v>
      </c>
      <c r="K1746" s="384" t="s">
        <v>1977</v>
      </c>
      <c r="L1746" s="473"/>
      <c r="M1746" s="470"/>
      <c r="N1746" s="474"/>
      <c r="O1746" s="475"/>
      <c r="P1746" s="475"/>
      <c r="Q1746" s="475"/>
      <c r="R1746" s="475"/>
      <c r="S1746" s="385" t="s">
        <v>146</v>
      </c>
      <c r="T1746" s="348">
        <f>IFERROR(VLOOKUP($S1746,TABLAS!$A$10:$B$14,2,FALSE),0)</f>
        <v>3</v>
      </c>
      <c r="U1746" s="490"/>
      <c r="V1746" s="490"/>
      <c r="W1746" s="524"/>
      <c r="X1746" s="526"/>
      <c r="Y1746" s="349">
        <v>1</v>
      </c>
      <c r="Z1746" s="349"/>
      <c r="AA1746" s="349"/>
      <c r="AB1746" s="349"/>
      <c r="AC1746" s="367" t="str">
        <f>VLOOKUP(Y1746,CONTROLES!$A$6:$Y$78,2,FALSE)</f>
        <v>Ajustar y aplicar el PR-AD-04 Selección, evaluación y reevaluación de proveedor y/o contratistas</v>
      </c>
      <c r="AD1746" s="349"/>
      <c r="AE1746" s="349"/>
      <c r="AF1746" s="349"/>
      <c r="AG1746" s="349"/>
      <c r="AH1746" s="349"/>
      <c r="AI1746" s="349"/>
      <c r="AJ1746" s="349"/>
      <c r="AK1746" s="349"/>
      <c r="AL1746" s="349"/>
      <c r="AM1746" s="349"/>
      <c r="AN1746" s="349"/>
      <c r="AO1746" s="350">
        <f>IFERROR(VLOOKUP(Y1746,CONTROLES!$A$6:$Y$25,24,FALSE),"")</f>
        <v>0.8125</v>
      </c>
      <c r="AP1746" s="350" t="str">
        <f>IFERROR(VLOOKUP(Z1746,CONTROLES!$A$6:$Y$25,24,FALSE),"")</f>
        <v/>
      </c>
      <c r="AQ1746" s="350" t="str">
        <f>IFERROR(VLOOKUP(AA1746,CONTROLES!$A$6:$Y$25,24,FALSE),"")</f>
        <v/>
      </c>
      <c r="AR1746" s="350" t="str">
        <f>IFERROR(VLOOKUP(AB1746,CONTROLES!$A$6:$Y$25,24,FALSE),"")</f>
        <v/>
      </c>
      <c r="AS1746" s="349" t="str">
        <f>IFERROR(VLOOKUP(Y1746,CONTROLES!$A$6:$Y$25,5,FALSE),"")</f>
        <v>Probabilidad</v>
      </c>
      <c r="AT1746" s="349" t="str">
        <f>IFERROR(VLOOKUP(Z1746,CONTROLES!$A$6:$Y$25,5,FALSE),"")</f>
        <v/>
      </c>
      <c r="AU1746" s="349" t="str">
        <f>IFERROR(VLOOKUP(AA1746,CONTROLES!$A$6:$Y$25,5,FALSE),"")</f>
        <v/>
      </c>
      <c r="AV1746" s="349" t="str">
        <f>IFERROR(VLOOKUP(AB1746,CONTROLES!$A$6:$Y$25,5,FALSE),"")</f>
        <v/>
      </c>
      <c r="AW1746" s="351">
        <f t="shared" si="467"/>
        <v>0.8125</v>
      </c>
      <c r="AX1746" s="351">
        <f t="shared" si="468"/>
        <v>0</v>
      </c>
      <c r="AY1746" s="529"/>
      <c r="AZ1746" s="460"/>
      <c r="BA1746" s="457"/>
      <c r="BB1746" s="458"/>
      <c r="BC1746" s="460"/>
      <c r="BD1746" s="462"/>
      <c r="BE1746" s="462"/>
      <c r="BF1746" s="462"/>
      <c r="BG1746" s="526"/>
      <c r="BH1746" s="492"/>
      <c r="BI1746" s="530"/>
      <c r="BJ1746" s="475"/>
      <c r="BK1746" s="475"/>
    </row>
    <row r="1747" spans="1:63" ht="14.25" customHeight="1" x14ac:dyDescent="0.25">
      <c r="A1747" s="564"/>
      <c r="B1747" s="566"/>
      <c r="C1747" s="595"/>
      <c r="D1747" s="570"/>
      <c r="E1747" s="470"/>
      <c r="F1747" s="464"/>
      <c r="G1747" s="467"/>
      <c r="H1747" s="469"/>
      <c r="I1747" s="470"/>
      <c r="J1747" s="386"/>
      <c r="K1747" s="384"/>
      <c r="L1747" s="473"/>
      <c r="M1747" s="470"/>
      <c r="N1747" s="474"/>
      <c r="O1747" s="475"/>
      <c r="P1747" s="475"/>
      <c r="Q1747" s="475"/>
      <c r="R1747" s="475"/>
      <c r="S1747" s="385"/>
      <c r="T1747" s="348">
        <f>IFERROR(VLOOKUP($S1747,TABLAS!$A$10:$B$14,2,FALSE),0)</f>
        <v>0</v>
      </c>
      <c r="U1747" s="490"/>
      <c r="V1747" s="490"/>
      <c r="W1747" s="524"/>
      <c r="X1747" s="526"/>
      <c r="Y1747" s="349"/>
      <c r="Z1747" s="349"/>
      <c r="AA1747" s="349"/>
      <c r="AB1747" s="349"/>
      <c r="AC1747" s="367" t="e">
        <f>VLOOKUP(Y1747,CONTROLES!$A$6:$Y$78,2,FALSE)</f>
        <v>#N/A</v>
      </c>
      <c r="AD1747" s="349"/>
      <c r="AE1747" s="349"/>
      <c r="AF1747" s="349"/>
      <c r="AG1747" s="349"/>
      <c r="AH1747" s="349"/>
      <c r="AI1747" s="349"/>
      <c r="AJ1747" s="349"/>
      <c r="AK1747" s="349"/>
      <c r="AL1747" s="349"/>
      <c r="AM1747" s="349"/>
      <c r="AN1747" s="349"/>
      <c r="AO1747" s="350" t="str">
        <f>IFERROR(VLOOKUP(Y1747,CONTROLES!$A$6:$Y$25,24,FALSE),"")</f>
        <v/>
      </c>
      <c r="AP1747" s="350" t="str">
        <f>IFERROR(VLOOKUP(Z1747,CONTROLES!$A$6:$Y$25,24,FALSE),"")</f>
        <v/>
      </c>
      <c r="AQ1747" s="350" t="str">
        <f>IFERROR(VLOOKUP(AA1747,CONTROLES!$A$6:$Y$25,24,FALSE),"")</f>
        <v/>
      </c>
      <c r="AR1747" s="350" t="str">
        <f>IFERROR(VLOOKUP(AB1747,CONTROLES!$A$6:$Y$25,24,FALSE),"")</f>
        <v/>
      </c>
      <c r="AS1747" s="349" t="str">
        <f>IFERROR(VLOOKUP(Y1747,CONTROLES!$A$6:$Y$25,5,FALSE),"")</f>
        <v/>
      </c>
      <c r="AT1747" s="349" t="str">
        <f>IFERROR(VLOOKUP(Z1747,CONTROLES!$A$6:$Y$25,5,FALSE),"")</f>
        <v/>
      </c>
      <c r="AU1747" s="349" t="str">
        <f>IFERROR(VLOOKUP(AA1747,CONTROLES!$A$6:$Y$25,5,FALSE),"")</f>
        <v/>
      </c>
      <c r="AV1747" s="349" t="str">
        <f>IFERROR(VLOOKUP(AB1747,CONTROLES!$A$6:$Y$25,5,FALSE),"")</f>
        <v/>
      </c>
      <c r="AW1747" s="351">
        <f t="shared" si="467"/>
        <v>0</v>
      </c>
      <c r="AX1747" s="351">
        <f t="shared" si="468"/>
        <v>0</v>
      </c>
      <c r="AY1747" s="529"/>
      <c r="AZ1747" s="460"/>
      <c r="BA1747" s="457"/>
      <c r="BB1747" s="458"/>
      <c r="BC1747" s="460"/>
      <c r="BD1747" s="462"/>
      <c r="BE1747" s="462"/>
      <c r="BF1747" s="462"/>
      <c r="BG1747" s="526"/>
      <c r="BH1747" s="492"/>
      <c r="BI1747" s="530"/>
      <c r="BJ1747" s="475"/>
      <c r="BK1747" s="475"/>
    </row>
    <row r="1748" spans="1:63" ht="14.25" customHeight="1" x14ac:dyDescent="0.25">
      <c r="A1748" s="564"/>
      <c r="B1748" s="566"/>
      <c r="C1748" s="595"/>
      <c r="D1748" s="570"/>
      <c r="E1748" s="470"/>
      <c r="F1748" s="464"/>
      <c r="G1748" s="467"/>
      <c r="H1748" s="469"/>
      <c r="I1748" s="470"/>
      <c r="J1748" s="387"/>
      <c r="K1748" s="384"/>
      <c r="L1748" s="473"/>
      <c r="M1748" s="470"/>
      <c r="N1748" s="474"/>
      <c r="O1748" s="475"/>
      <c r="P1748" s="475"/>
      <c r="Q1748" s="475"/>
      <c r="R1748" s="475"/>
      <c r="S1748" s="385"/>
      <c r="T1748" s="348">
        <f>IFERROR(VLOOKUP($S1748,TABLAS!$A$10:$B$14,2,FALSE),0)</f>
        <v>0</v>
      </c>
      <c r="U1748" s="490"/>
      <c r="V1748" s="490"/>
      <c r="W1748" s="524"/>
      <c r="X1748" s="526"/>
      <c r="Y1748" s="349"/>
      <c r="Z1748" s="349"/>
      <c r="AA1748" s="349"/>
      <c r="AB1748" s="349"/>
      <c r="AC1748" s="367" t="e">
        <f>VLOOKUP(Y1748,CONTROLES!$A$6:$Y$78,2,FALSE)</f>
        <v>#N/A</v>
      </c>
      <c r="AD1748" s="349"/>
      <c r="AE1748" s="349"/>
      <c r="AF1748" s="349"/>
      <c r="AG1748" s="349"/>
      <c r="AH1748" s="349"/>
      <c r="AI1748" s="349"/>
      <c r="AJ1748" s="349"/>
      <c r="AK1748" s="349"/>
      <c r="AL1748" s="349"/>
      <c r="AM1748" s="349"/>
      <c r="AN1748" s="349"/>
      <c r="AO1748" s="350" t="str">
        <f>IFERROR(VLOOKUP(Y1748,CONTROLES!$A$6:$Y$25,24,FALSE),"")</f>
        <v/>
      </c>
      <c r="AP1748" s="350" t="str">
        <f>IFERROR(VLOOKUP(Z1748,CONTROLES!$A$6:$Y$25,24,FALSE),"")</f>
        <v/>
      </c>
      <c r="AQ1748" s="350" t="str">
        <f>IFERROR(VLOOKUP(AA1748,CONTROLES!$A$6:$Y$25,24,FALSE),"")</f>
        <v/>
      </c>
      <c r="AR1748" s="350" t="str">
        <f>IFERROR(VLOOKUP(AB1748,CONTROLES!$A$6:$Y$25,24,FALSE),"")</f>
        <v/>
      </c>
      <c r="AS1748" s="349" t="str">
        <f>IFERROR(VLOOKUP(Y1748,CONTROLES!$A$6:$Y$25,5,FALSE),"")</f>
        <v/>
      </c>
      <c r="AT1748" s="349" t="str">
        <f>IFERROR(VLOOKUP(Z1748,CONTROLES!$A$6:$Y$25,5,FALSE),"")</f>
        <v/>
      </c>
      <c r="AU1748" s="349" t="str">
        <f>IFERROR(VLOOKUP(AA1748,CONTROLES!$A$6:$Y$25,5,FALSE),"")</f>
        <v/>
      </c>
      <c r="AV1748" s="349" t="str">
        <f>IFERROR(VLOOKUP(AB1748,CONTROLES!$A$6:$Y$25,5,FALSE),"")</f>
        <v/>
      </c>
      <c r="AW1748" s="351">
        <f t="shared" si="467"/>
        <v>0</v>
      </c>
      <c r="AX1748" s="351">
        <f t="shared" si="468"/>
        <v>0</v>
      </c>
      <c r="AY1748" s="529"/>
      <c r="AZ1748" s="460"/>
      <c r="BA1748" s="457"/>
      <c r="BB1748" s="458"/>
      <c r="BC1748" s="460"/>
      <c r="BD1748" s="462"/>
      <c r="BE1748" s="462"/>
      <c r="BF1748" s="462"/>
      <c r="BG1748" s="526"/>
      <c r="BH1748" s="492"/>
      <c r="BI1748" s="530"/>
      <c r="BJ1748" s="475"/>
      <c r="BK1748" s="475"/>
    </row>
    <row r="1749" spans="1:63" ht="14.25" customHeight="1" x14ac:dyDescent="0.25">
      <c r="A1749" s="564"/>
      <c r="B1749" s="566"/>
      <c r="C1749" s="595"/>
      <c r="D1749" s="570"/>
      <c r="E1749" s="470"/>
      <c r="F1749" s="464"/>
      <c r="G1749" s="467"/>
      <c r="H1749" s="469"/>
      <c r="I1749" s="470"/>
      <c r="J1749" s="387"/>
      <c r="K1749" s="384"/>
      <c r="L1749" s="473"/>
      <c r="M1749" s="470"/>
      <c r="N1749" s="474"/>
      <c r="O1749" s="475"/>
      <c r="P1749" s="475"/>
      <c r="Q1749" s="475"/>
      <c r="R1749" s="475"/>
      <c r="S1749" s="385"/>
      <c r="T1749" s="348">
        <f>IFERROR(VLOOKUP($S1749,TABLAS!$A$10:$B$14,2,FALSE),0)</f>
        <v>0</v>
      </c>
      <c r="U1749" s="490"/>
      <c r="V1749" s="490"/>
      <c r="W1749" s="524"/>
      <c r="X1749" s="526"/>
      <c r="Y1749" s="349"/>
      <c r="Z1749" s="349"/>
      <c r="AA1749" s="349"/>
      <c r="AB1749" s="349"/>
      <c r="AC1749" s="367" t="e">
        <f>VLOOKUP(Y1749,CONTROLES!$A$6:$Y$78,2,FALSE)</f>
        <v>#N/A</v>
      </c>
      <c r="AD1749" s="349"/>
      <c r="AE1749" s="349"/>
      <c r="AF1749" s="349"/>
      <c r="AG1749" s="349"/>
      <c r="AH1749" s="349"/>
      <c r="AI1749" s="349"/>
      <c r="AJ1749" s="349"/>
      <c r="AK1749" s="349"/>
      <c r="AL1749" s="349"/>
      <c r="AM1749" s="349"/>
      <c r="AN1749" s="349"/>
      <c r="AO1749" s="350" t="str">
        <f>IFERROR(VLOOKUP(Y1749,CONTROLES!$A$6:$Y$25,24,FALSE),"")</f>
        <v/>
      </c>
      <c r="AP1749" s="350" t="str">
        <f>IFERROR(VLOOKUP(Z1749,CONTROLES!$A$6:$Y$25,24,FALSE),"")</f>
        <v/>
      </c>
      <c r="AQ1749" s="350" t="str">
        <f>IFERROR(VLOOKUP(AA1749,CONTROLES!$A$6:$Y$25,24,FALSE),"")</f>
        <v/>
      </c>
      <c r="AR1749" s="350" t="str">
        <f>IFERROR(VLOOKUP(AB1749,CONTROLES!$A$6:$Y$25,24,FALSE),"")</f>
        <v/>
      </c>
      <c r="AS1749" s="349" t="str">
        <f>IFERROR(VLOOKUP(Y1749,CONTROLES!$A$6:$Y$25,5,FALSE),"")</f>
        <v/>
      </c>
      <c r="AT1749" s="349" t="str">
        <f>IFERROR(VLOOKUP(Z1749,CONTROLES!$A$6:$Y$25,5,FALSE),"")</f>
        <v/>
      </c>
      <c r="AU1749" s="349" t="str">
        <f>IFERROR(VLOOKUP(AA1749,CONTROLES!$A$6:$Y$25,5,FALSE),"")</f>
        <v/>
      </c>
      <c r="AV1749" s="349" t="str">
        <f>IFERROR(VLOOKUP(AB1749,CONTROLES!$A$6:$Y$25,5,FALSE),"")</f>
        <v/>
      </c>
      <c r="AW1749" s="351">
        <f t="shared" si="467"/>
        <v>0</v>
      </c>
      <c r="AX1749" s="351">
        <f t="shared" si="468"/>
        <v>0</v>
      </c>
      <c r="AY1749" s="529"/>
      <c r="AZ1749" s="460"/>
      <c r="BA1749" s="457"/>
      <c r="BB1749" s="458"/>
      <c r="BC1749" s="460"/>
      <c r="BD1749" s="462"/>
      <c r="BE1749" s="462"/>
      <c r="BF1749" s="462"/>
      <c r="BG1749" s="526"/>
      <c r="BH1749" s="492"/>
      <c r="BI1749" s="530"/>
      <c r="BJ1749" s="475"/>
      <c r="BK1749" s="475"/>
    </row>
    <row r="1750" spans="1:63" ht="14.25" customHeight="1" x14ac:dyDescent="0.25">
      <c r="A1750" s="564"/>
      <c r="B1750" s="566"/>
      <c r="C1750" s="595"/>
      <c r="D1750" s="570"/>
      <c r="E1750" s="470"/>
      <c r="F1750" s="464"/>
      <c r="G1750" s="467"/>
      <c r="H1750" s="469"/>
      <c r="I1750" s="470"/>
      <c r="J1750" s="387"/>
      <c r="K1750" s="384"/>
      <c r="L1750" s="473"/>
      <c r="M1750" s="470"/>
      <c r="N1750" s="474"/>
      <c r="O1750" s="475"/>
      <c r="P1750" s="475"/>
      <c r="Q1750" s="475"/>
      <c r="R1750" s="475"/>
      <c r="S1750" s="385"/>
      <c r="T1750" s="348">
        <f>IFERROR(VLOOKUP($S1750,TABLAS!$A$10:$B$14,2,FALSE),0)</f>
        <v>0</v>
      </c>
      <c r="U1750" s="490"/>
      <c r="V1750" s="490"/>
      <c r="W1750" s="524"/>
      <c r="X1750" s="526"/>
      <c r="Y1750" s="349"/>
      <c r="Z1750" s="349"/>
      <c r="AA1750" s="349"/>
      <c r="AB1750" s="349"/>
      <c r="AC1750" s="367" t="e">
        <f>VLOOKUP(Y1750,CONTROLES!$A$6:$Y$78,2,FALSE)</f>
        <v>#N/A</v>
      </c>
      <c r="AD1750" s="349"/>
      <c r="AE1750" s="349"/>
      <c r="AF1750" s="349"/>
      <c r="AG1750" s="349"/>
      <c r="AH1750" s="349"/>
      <c r="AI1750" s="349"/>
      <c r="AJ1750" s="349"/>
      <c r="AK1750" s="349"/>
      <c r="AL1750" s="349"/>
      <c r="AM1750" s="349"/>
      <c r="AN1750" s="349"/>
      <c r="AO1750" s="350" t="str">
        <f>IFERROR(VLOOKUP(Y1750,CONTROLES!$A$6:$Y$25,24,FALSE),"")</f>
        <v/>
      </c>
      <c r="AP1750" s="350" t="str">
        <f>IFERROR(VLOOKUP(Z1750,CONTROLES!$A$6:$Y$25,24,FALSE),"")</f>
        <v/>
      </c>
      <c r="AQ1750" s="350" t="str">
        <f>IFERROR(VLOOKUP(AA1750,CONTROLES!$A$6:$Y$25,24,FALSE),"")</f>
        <v/>
      </c>
      <c r="AR1750" s="350" t="str">
        <f>IFERROR(VLOOKUP(AB1750,CONTROLES!$A$6:$Y$25,24,FALSE),"")</f>
        <v/>
      </c>
      <c r="AS1750" s="349" t="str">
        <f>IFERROR(VLOOKUP(Y1750,CONTROLES!$A$6:$Y$25,5,FALSE),"")</f>
        <v/>
      </c>
      <c r="AT1750" s="349" t="str">
        <f>IFERROR(VLOOKUP(Z1750,CONTROLES!$A$6:$Y$25,5,FALSE),"")</f>
        <v/>
      </c>
      <c r="AU1750" s="349" t="str">
        <f>IFERROR(VLOOKUP(AA1750,CONTROLES!$A$6:$Y$25,5,FALSE),"")</f>
        <v/>
      </c>
      <c r="AV1750" s="349" t="str">
        <f>IFERROR(VLOOKUP(AB1750,CONTROLES!$A$6:$Y$25,5,FALSE),"")</f>
        <v/>
      </c>
      <c r="AW1750" s="351">
        <f t="shared" si="467"/>
        <v>0</v>
      </c>
      <c r="AX1750" s="351">
        <f t="shared" si="468"/>
        <v>0</v>
      </c>
      <c r="AY1750" s="529"/>
      <c r="AZ1750" s="460"/>
      <c r="BA1750" s="457"/>
      <c r="BB1750" s="458"/>
      <c r="BC1750" s="460"/>
      <c r="BD1750" s="462"/>
      <c r="BE1750" s="462"/>
      <c r="BF1750" s="462"/>
      <c r="BG1750" s="526"/>
      <c r="BH1750" s="492"/>
      <c r="BI1750" s="530"/>
      <c r="BJ1750" s="475"/>
      <c r="BK1750" s="475"/>
    </row>
    <row r="1751" spans="1:63" ht="23.25" customHeight="1" x14ac:dyDescent="0.25">
      <c r="A1751" s="564"/>
      <c r="B1751" s="567"/>
      <c r="C1751" s="595"/>
      <c r="D1751" s="570"/>
      <c r="E1751" s="470"/>
      <c r="F1751" s="464"/>
      <c r="G1751" s="561"/>
      <c r="H1751" s="553"/>
      <c r="I1751" s="470"/>
      <c r="J1751" s="387"/>
      <c r="K1751" s="384"/>
      <c r="L1751" s="550"/>
      <c r="M1751" s="470"/>
      <c r="N1751" s="474"/>
      <c r="O1751" s="475"/>
      <c r="P1751" s="475"/>
      <c r="Q1751" s="475"/>
      <c r="R1751" s="475"/>
      <c r="S1751" s="385"/>
      <c r="T1751" s="348">
        <f>IFERROR(VLOOKUP($S1751,TABLAS!$A$10:$B$14,2,FALSE),0)</f>
        <v>0</v>
      </c>
      <c r="U1751" s="555"/>
      <c r="V1751" s="555"/>
      <c r="W1751" s="524"/>
      <c r="X1751" s="526"/>
      <c r="Y1751" s="349"/>
      <c r="Z1751" s="349"/>
      <c r="AA1751" s="349"/>
      <c r="AB1751" s="349"/>
      <c r="AC1751" s="367" t="e">
        <f>VLOOKUP(Y1751,CONTROLES!$A$6:$Y$78,2,FALSE)</f>
        <v>#N/A</v>
      </c>
      <c r="AD1751" s="349"/>
      <c r="AE1751" s="349"/>
      <c r="AF1751" s="349"/>
      <c r="AG1751" s="349"/>
      <c r="AH1751" s="349"/>
      <c r="AI1751" s="349"/>
      <c r="AJ1751" s="349"/>
      <c r="AK1751" s="349"/>
      <c r="AL1751" s="349"/>
      <c r="AM1751" s="349"/>
      <c r="AN1751" s="349"/>
      <c r="AO1751" s="350" t="str">
        <f>IFERROR(VLOOKUP(Y1751,CONTROLES!$A$6:$Y$25,24,FALSE),"")</f>
        <v/>
      </c>
      <c r="AP1751" s="350" t="str">
        <f>IFERROR(VLOOKUP(Z1751,CONTROLES!$A$6:$Y$25,24,FALSE),"")</f>
        <v/>
      </c>
      <c r="AQ1751" s="350" t="str">
        <f>IFERROR(VLOOKUP(AA1751,CONTROLES!$A$6:$Y$25,24,FALSE),"")</f>
        <v/>
      </c>
      <c r="AR1751" s="350" t="str">
        <f>IFERROR(VLOOKUP(AB1751,CONTROLES!$A$6:$Y$25,24,FALSE),"")</f>
        <v/>
      </c>
      <c r="AS1751" s="349" t="str">
        <f>IFERROR(VLOOKUP(Y1751,CONTROLES!$A$6:$Y$25,5,FALSE),"")</f>
        <v/>
      </c>
      <c r="AT1751" s="349" t="str">
        <f>IFERROR(VLOOKUP(Z1751,CONTROLES!$A$6:$Y$25,5,FALSE),"")</f>
        <v/>
      </c>
      <c r="AU1751" s="349" t="str">
        <f>IFERROR(VLOOKUP(AA1751,CONTROLES!$A$6:$Y$25,5,FALSE),"")</f>
        <v/>
      </c>
      <c r="AV1751" s="349" t="str">
        <f>IFERROR(VLOOKUP(AB1751,CONTROLES!$A$6:$Y$25,5,FALSE),"")</f>
        <v/>
      </c>
      <c r="AW1751" s="351">
        <f t="shared" si="467"/>
        <v>0</v>
      </c>
      <c r="AX1751" s="351">
        <f t="shared" si="468"/>
        <v>0</v>
      </c>
      <c r="AY1751" s="551"/>
      <c r="AZ1751" s="460"/>
      <c r="BA1751" s="552"/>
      <c r="BB1751" s="458"/>
      <c r="BC1751" s="460"/>
      <c r="BD1751" s="462"/>
      <c r="BE1751" s="462"/>
      <c r="BF1751" s="462"/>
      <c r="BG1751" s="526"/>
      <c r="BH1751" s="554"/>
      <c r="BI1751" s="530"/>
      <c r="BJ1751" s="475"/>
      <c r="BK1751" s="475"/>
    </row>
    <row r="1752" spans="1:63" ht="14.25" customHeight="1" x14ac:dyDescent="0.25">
      <c r="A1752" s="564">
        <f>A1745+1</f>
        <v>249</v>
      </c>
      <c r="B1752" s="565" t="s">
        <v>1978</v>
      </c>
      <c r="C1752" s="595" t="s">
        <v>1925</v>
      </c>
      <c r="D1752" s="569" t="s">
        <v>1979</v>
      </c>
      <c r="E1752" s="568" t="s">
        <v>1980</v>
      </c>
      <c r="F1752" s="464" t="s">
        <v>132</v>
      </c>
      <c r="G1752" s="466" t="s">
        <v>133</v>
      </c>
      <c r="H1752" s="468" t="s">
        <v>134</v>
      </c>
      <c r="I1752" s="470" t="s">
        <v>1981</v>
      </c>
      <c r="J1752" s="383">
        <v>1</v>
      </c>
      <c r="K1752" s="384" t="s">
        <v>1982</v>
      </c>
      <c r="L1752" s="472" t="s">
        <v>1983</v>
      </c>
      <c r="M1752" s="470" t="s">
        <v>1940</v>
      </c>
      <c r="N1752" s="474" t="s">
        <v>186</v>
      </c>
      <c r="O1752" s="475" t="s">
        <v>313</v>
      </c>
      <c r="P1752" s="475" t="s">
        <v>1931</v>
      </c>
      <c r="Q1752" s="475" t="s">
        <v>1984</v>
      </c>
      <c r="R1752" s="475" t="s">
        <v>297</v>
      </c>
      <c r="S1752" s="385" t="s">
        <v>146</v>
      </c>
      <c r="T1752" s="348">
        <f>IFERROR(VLOOKUP($S1752,TABLAS!$A$10:$B$14,2,FALSE),0)</f>
        <v>3</v>
      </c>
      <c r="U1752" s="489" t="s">
        <v>180</v>
      </c>
      <c r="V1752" s="489">
        <f>VLOOKUP(U1752,TABLAS!$A$2:$B$6,2,FALSE)</f>
        <v>4</v>
      </c>
      <c r="W1752" s="524" t="str">
        <f>MAX($T1752:$T1758)&amp;V1752</f>
        <v>34</v>
      </c>
      <c r="X1752" s="526" t="str">
        <f>IF(OR(W1752="11",W1752="12",W1752="21",W1752="22",W1752="31"),"BAJO",IF(OR(W1752="13",W1752="23",W1752="32",W1752="41"),"LEVE",IF(OR(W1752="14",W1752="15",W1752="24",W1752="33",W1752="43",W1752="42",W1752="52",W1752="51"),"MODERADO",IF(OR(W1752="25",W1752="34",W1752="35",W1752="44",W1752="45",W1752="53",W1752="54",W1752="55"),"IMPORTANTE"))))</f>
        <v>IMPORTANTE</v>
      </c>
      <c r="Y1752" s="349">
        <v>22</v>
      </c>
      <c r="Z1752" s="349"/>
      <c r="AA1752" s="349"/>
      <c r="AB1752" s="349"/>
      <c r="AC1752" s="367" t="str">
        <f>VLOOKUP(Y1752,CONTROLES!$A$6:$Y$78,2,FALSE)</f>
        <v>PR-FI-05 Movimientos Contables</v>
      </c>
      <c r="AD1752" s="349"/>
      <c r="AE1752" s="349"/>
      <c r="AF1752" s="349"/>
      <c r="AG1752" s="349"/>
      <c r="AH1752" s="349"/>
      <c r="AI1752" s="349"/>
      <c r="AJ1752" s="349"/>
      <c r="AK1752" s="349"/>
      <c r="AL1752" s="349"/>
      <c r="AM1752" s="349"/>
      <c r="AN1752" s="349"/>
      <c r="AO1752" s="350" t="str">
        <f>IFERROR(VLOOKUP(Y1752,CONTROLES!$A$6:$Y$25,24,FALSE),"")</f>
        <v/>
      </c>
      <c r="AP1752" s="350" t="str">
        <f>IFERROR(VLOOKUP(Z1752,CONTROLES!$A$6:$Y$25,24,FALSE),"")</f>
        <v/>
      </c>
      <c r="AQ1752" s="350" t="str">
        <f>IFERROR(VLOOKUP(AA1752,CONTROLES!$A$6:$Y$25,24,FALSE),"")</f>
        <v/>
      </c>
      <c r="AR1752" s="350" t="str">
        <f>IFERROR(VLOOKUP(AB1752,CONTROLES!$A$6:$Y$25,24,FALSE),"")</f>
        <v/>
      </c>
      <c r="AS1752" s="349" t="str">
        <f>IFERROR(VLOOKUP(Y1752,CONTROLES!$A$6:$Y$25,5,FALSE),"")</f>
        <v/>
      </c>
      <c r="AT1752" s="349" t="str">
        <f>IFERROR(VLOOKUP(Z1752,CONTROLES!$A$6:$Y$25,5,FALSE),"")</f>
        <v/>
      </c>
      <c r="AU1752" s="349" t="str">
        <f>IFERROR(VLOOKUP(AA1752,CONTROLES!$A$6:$Y$25,5,FALSE),"")</f>
        <v/>
      </c>
      <c r="AV1752" s="349" t="str">
        <f>IFERROR(VLOOKUP(AB1752,CONTROLES!$A$6:$Y$25,5,FALSE),"")</f>
        <v/>
      </c>
      <c r="AW1752" s="351">
        <f t="shared" ref="AW1752:AW1801" si="469">IFERROR(AVERAGEIFS(AO1752:AR1752,AS1752:AV1752,"Probabilidad"),0)</f>
        <v>0</v>
      </c>
      <c r="AX1752" s="351">
        <f t="shared" ref="AX1752:AX1801" si="470">IFERROR(AVERAGEIFS(AO1752:AR1752,AS1752:AV1752,"Consecuencia"),0)</f>
        <v>0</v>
      </c>
      <c r="AY1752" s="528"/>
      <c r="AZ1752" s="460"/>
      <c r="BA1752" s="456"/>
      <c r="BB1752" s="458" t="s">
        <v>146</v>
      </c>
      <c r="BC1752" s="460">
        <f>VLOOKUP(BB1752,TABLAS!$A$10:$B$14,2,FALSE)</f>
        <v>3</v>
      </c>
      <c r="BD1752" s="462" t="s">
        <v>145</v>
      </c>
      <c r="BE1752" s="462">
        <f>VLOOKUP(BD1752,TABLAS!$A$2:$B$6,2,FALSE)</f>
        <v>3</v>
      </c>
      <c r="BF1752" s="462" t="str">
        <f>BC1752&amp;BE1752</f>
        <v>33</v>
      </c>
      <c r="BG1752" s="526" t="str">
        <f>IF(OR(BF1752="11",BF1752="12",BF1752="21",BF1752="22",BF1752="31"),"BAJO",IF(OR(BF1752="13",BF1752="23",BF1752="32",BF1752="41"),"LEVE",IF(OR(BF1752="14",BF1752="15",BF1752="24",BF1752="33",BF1752="43",BF1752="42",BF1752="52",BF1752="51"),"MODERADO",IF(OR(BF1752="25",BF1752="34",BF1752="35",BF1752="44",BF1752="45",BF1752="53",BF1752="54",BF1752="55"),"IMPORTANTE"))))</f>
        <v>MODERADO</v>
      </c>
      <c r="BH1752" s="491" t="s">
        <v>148</v>
      </c>
      <c r="BI1752" s="530" t="s">
        <v>149</v>
      </c>
      <c r="BJ1752" s="475" t="s">
        <v>1317</v>
      </c>
      <c r="BK1752" s="475"/>
    </row>
    <row r="1753" spans="1:63" ht="14.25" customHeight="1" x14ac:dyDescent="0.25">
      <c r="A1753" s="564"/>
      <c r="B1753" s="566"/>
      <c r="C1753" s="595"/>
      <c r="D1753" s="570"/>
      <c r="E1753" s="470"/>
      <c r="F1753" s="464"/>
      <c r="G1753" s="467"/>
      <c r="H1753" s="469"/>
      <c r="I1753" s="470"/>
      <c r="J1753" s="386">
        <v>2</v>
      </c>
      <c r="K1753" s="384" t="s">
        <v>1985</v>
      </c>
      <c r="L1753" s="473"/>
      <c r="M1753" s="470"/>
      <c r="N1753" s="474"/>
      <c r="O1753" s="475"/>
      <c r="P1753" s="475"/>
      <c r="Q1753" s="475"/>
      <c r="R1753" s="475"/>
      <c r="S1753" s="385" t="s">
        <v>164</v>
      </c>
      <c r="T1753" s="348">
        <f>IFERROR(VLOOKUP($S1753,TABLAS!$A$10:$B$14,2,FALSE),0)</f>
        <v>1</v>
      </c>
      <c r="U1753" s="490"/>
      <c r="V1753" s="490"/>
      <c r="W1753" s="524"/>
      <c r="X1753" s="526"/>
      <c r="Y1753" s="349">
        <v>29</v>
      </c>
      <c r="Z1753" s="349"/>
      <c r="AA1753" s="349"/>
      <c r="AB1753" s="349"/>
      <c r="AC1753" s="367" t="str">
        <f>VLOOKUP(Y1753,CONTROLES!$A$6:$Y$78,2,FALSE)</f>
        <v>Cuadro de datos tributarios</v>
      </c>
      <c r="AD1753" s="349"/>
      <c r="AE1753" s="349"/>
      <c r="AF1753" s="349"/>
      <c r="AG1753" s="349"/>
      <c r="AH1753" s="349"/>
      <c r="AI1753" s="349"/>
      <c r="AJ1753" s="349"/>
      <c r="AK1753" s="349"/>
      <c r="AL1753" s="349"/>
      <c r="AM1753" s="349"/>
      <c r="AN1753" s="349"/>
      <c r="AO1753" s="350" t="str">
        <f>IFERROR(VLOOKUP(Y1753,CONTROLES!$A$6:$Y$25,24,FALSE),"")</f>
        <v/>
      </c>
      <c r="AP1753" s="350" t="str">
        <f>IFERROR(VLOOKUP(Z1753,CONTROLES!$A$6:$Y$25,24,FALSE),"")</f>
        <v/>
      </c>
      <c r="AQ1753" s="350" t="str">
        <f>IFERROR(VLOOKUP(AA1753,CONTROLES!$A$6:$Y$25,24,FALSE),"")</f>
        <v/>
      </c>
      <c r="AR1753" s="350" t="str">
        <f>IFERROR(VLOOKUP(AB1753,CONTROLES!$A$6:$Y$25,24,FALSE),"")</f>
        <v/>
      </c>
      <c r="AS1753" s="349" t="str">
        <f>IFERROR(VLOOKUP(Y1753,CONTROLES!$A$6:$Y$25,5,FALSE),"")</f>
        <v/>
      </c>
      <c r="AT1753" s="349" t="str">
        <f>IFERROR(VLOOKUP(Z1753,CONTROLES!$A$6:$Y$25,5,FALSE),"")</f>
        <v/>
      </c>
      <c r="AU1753" s="349" t="str">
        <f>IFERROR(VLOOKUP(AA1753,CONTROLES!$A$6:$Y$25,5,FALSE),"")</f>
        <v/>
      </c>
      <c r="AV1753" s="349" t="str">
        <f>IFERROR(VLOOKUP(AB1753,CONTROLES!$A$6:$Y$25,5,FALSE),"")</f>
        <v/>
      </c>
      <c r="AW1753" s="351">
        <f t="shared" si="469"/>
        <v>0</v>
      </c>
      <c r="AX1753" s="351">
        <f t="shared" si="470"/>
        <v>0</v>
      </c>
      <c r="AY1753" s="529"/>
      <c r="AZ1753" s="460"/>
      <c r="BA1753" s="457"/>
      <c r="BB1753" s="458"/>
      <c r="BC1753" s="460"/>
      <c r="BD1753" s="462"/>
      <c r="BE1753" s="462"/>
      <c r="BF1753" s="462"/>
      <c r="BG1753" s="526"/>
      <c r="BH1753" s="492"/>
      <c r="BI1753" s="530"/>
      <c r="BJ1753" s="475"/>
      <c r="BK1753" s="475"/>
    </row>
    <row r="1754" spans="1:63" ht="14.25" customHeight="1" x14ac:dyDescent="0.25">
      <c r="A1754" s="564"/>
      <c r="B1754" s="566"/>
      <c r="C1754" s="595"/>
      <c r="D1754" s="570"/>
      <c r="E1754" s="470"/>
      <c r="F1754" s="464"/>
      <c r="G1754" s="467"/>
      <c r="H1754" s="469"/>
      <c r="I1754" s="470"/>
      <c r="J1754" s="386">
        <v>3</v>
      </c>
      <c r="K1754" s="384" t="s">
        <v>1986</v>
      </c>
      <c r="L1754" s="473"/>
      <c r="M1754" s="470"/>
      <c r="N1754" s="474"/>
      <c r="O1754" s="475"/>
      <c r="P1754" s="475"/>
      <c r="Q1754" s="475"/>
      <c r="R1754" s="475"/>
      <c r="S1754" s="385" t="s">
        <v>155</v>
      </c>
      <c r="T1754" s="348">
        <f>IFERROR(VLOOKUP($S1754,TABLAS!$A$10:$B$14,2,FALSE),0)</f>
        <v>2</v>
      </c>
      <c r="U1754" s="490"/>
      <c r="V1754" s="490"/>
      <c r="W1754" s="524"/>
      <c r="X1754" s="526"/>
      <c r="Y1754" s="349">
        <v>30</v>
      </c>
      <c r="Z1754" s="349"/>
      <c r="AA1754" s="349"/>
      <c r="AB1754" s="349"/>
      <c r="AC1754" s="367" t="str">
        <f>VLOOKUP(Y1754,CONTROLES!$A$6:$Y$78,2,FALSE)</f>
        <v>del Sistema Protección de Datos y Responsabilidad Demostrada</v>
      </c>
      <c r="AD1754" s="349"/>
      <c r="AE1754" s="349"/>
      <c r="AF1754" s="349"/>
      <c r="AG1754" s="349"/>
      <c r="AH1754" s="349"/>
      <c r="AI1754" s="349"/>
      <c r="AJ1754" s="349"/>
      <c r="AK1754" s="349"/>
      <c r="AL1754" s="349"/>
      <c r="AM1754" s="349"/>
      <c r="AN1754" s="349"/>
      <c r="AO1754" s="350" t="str">
        <f>IFERROR(VLOOKUP(Y1754,CONTROLES!$A$6:$Y$25,24,FALSE),"")</f>
        <v/>
      </c>
      <c r="AP1754" s="350" t="str">
        <f>IFERROR(VLOOKUP(Z1754,CONTROLES!$A$6:$Y$25,24,FALSE),"")</f>
        <v/>
      </c>
      <c r="AQ1754" s="350" t="str">
        <f>IFERROR(VLOOKUP(AA1754,CONTROLES!$A$6:$Y$25,24,FALSE),"")</f>
        <v/>
      </c>
      <c r="AR1754" s="350" t="str">
        <f>IFERROR(VLOOKUP(AB1754,CONTROLES!$A$6:$Y$25,24,FALSE),"")</f>
        <v/>
      </c>
      <c r="AS1754" s="349" t="str">
        <f>IFERROR(VLOOKUP(Y1754,CONTROLES!$A$6:$Y$25,5,FALSE),"")</f>
        <v/>
      </c>
      <c r="AT1754" s="349" t="str">
        <f>IFERROR(VLOOKUP(Z1754,CONTROLES!$A$6:$Y$25,5,FALSE),"")</f>
        <v/>
      </c>
      <c r="AU1754" s="349" t="str">
        <f>IFERROR(VLOOKUP(AA1754,CONTROLES!$A$6:$Y$25,5,FALSE),"")</f>
        <v/>
      </c>
      <c r="AV1754" s="349" t="str">
        <f>IFERROR(VLOOKUP(AB1754,CONTROLES!$A$6:$Y$25,5,FALSE),"")</f>
        <v/>
      </c>
      <c r="AW1754" s="351">
        <f t="shared" si="469"/>
        <v>0</v>
      </c>
      <c r="AX1754" s="351">
        <f t="shared" si="470"/>
        <v>0</v>
      </c>
      <c r="AY1754" s="529"/>
      <c r="AZ1754" s="460"/>
      <c r="BA1754" s="457"/>
      <c r="BB1754" s="458"/>
      <c r="BC1754" s="460"/>
      <c r="BD1754" s="462"/>
      <c r="BE1754" s="462"/>
      <c r="BF1754" s="462"/>
      <c r="BG1754" s="526"/>
      <c r="BH1754" s="492"/>
      <c r="BI1754" s="530"/>
      <c r="BJ1754" s="475"/>
      <c r="BK1754" s="475"/>
    </row>
    <row r="1755" spans="1:63" ht="14.25" customHeight="1" x14ac:dyDescent="0.25">
      <c r="A1755" s="564"/>
      <c r="B1755" s="566"/>
      <c r="C1755" s="595"/>
      <c r="D1755" s="570"/>
      <c r="E1755" s="470"/>
      <c r="F1755" s="464"/>
      <c r="G1755" s="467"/>
      <c r="H1755" s="469"/>
      <c r="I1755" s="470"/>
      <c r="J1755" s="386">
        <v>4</v>
      </c>
      <c r="K1755" s="384" t="s">
        <v>1987</v>
      </c>
      <c r="L1755" s="473"/>
      <c r="M1755" s="470"/>
      <c r="N1755" s="474"/>
      <c r="O1755" s="475"/>
      <c r="P1755" s="475"/>
      <c r="Q1755" s="475"/>
      <c r="R1755" s="475"/>
      <c r="S1755" s="385" t="s">
        <v>146</v>
      </c>
      <c r="T1755" s="348">
        <f>IFERROR(VLOOKUP($S1755,TABLAS!$A$10:$B$14,2,FALSE),0)</f>
        <v>3</v>
      </c>
      <c r="U1755" s="490"/>
      <c r="V1755" s="490"/>
      <c r="W1755" s="524"/>
      <c r="X1755" s="526"/>
      <c r="Y1755" s="349">
        <v>31</v>
      </c>
      <c r="Z1755" s="349">
        <v>32</v>
      </c>
      <c r="AA1755" s="349"/>
      <c r="AB1755" s="349"/>
      <c r="AC1755" s="367" t="str">
        <f>VLOOKUP(Y1755,CONTROLES!$A$6:$Y$78,2,FALSE)</f>
        <v>Suscripción a la red de apoyo logísitca</v>
      </c>
      <c r="AD1755" s="349"/>
      <c r="AE1755" s="349"/>
      <c r="AF1755" s="349"/>
      <c r="AG1755" s="349"/>
      <c r="AH1755" s="349"/>
      <c r="AI1755" s="349"/>
      <c r="AJ1755" s="349"/>
      <c r="AK1755" s="349"/>
      <c r="AL1755" s="349"/>
      <c r="AM1755" s="349"/>
      <c r="AN1755" s="349"/>
      <c r="AO1755" s="350" t="str">
        <f>IFERROR(VLOOKUP(Y1755,CONTROLES!$A$6:$Y$25,24,FALSE),"")</f>
        <v/>
      </c>
      <c r="AP1755" s="350" t="str">
        <f>IFERROR(VLOOKUP(Z1755,CONTROLES!$A$6:$Y$25,24,FALSE),"")</f>
        <v/>
      </c>
      <c r="AQ1755" s="350" t="str">
        <f>IFERROR(VLOOKUP(AA1755,CONTROLES!$A$6:$Y$25,24,FALSE),"")</f>
        <v/>
      </c>
      <c r="AR1755" s="350" t="str">
        <f>IFERROR(VLOOKUP(AB1755,CONTROLES!$A$6:$Y$25,24,FALSE),"")</f>
        <v/>
      </c>
      <c r="AS1755" s="349" t="str">
        <f>IFERROR(VLOOKUP(Y1755,CONTROLES!$A$6:$Y$25,5,FALSE),"")</f>
        <v/>
      </c>
      <c r="AT1755" s="349" t="str">
        <f>IFERROR(VLOOKUP(Z1755,CONTROLES!$A$6:$Y$25,5,FALSE),"")</f>
        <v/>
      </c>
      <c r="AU1755" s="349" t="str">
        <f>IFERROR(VLOOKUP(AA1755,CONTROLES!$A$6:$Y$25,5,FALSE),"")</f>
        <v/>
      </c>
      <c r="AV1755" s="349" t="str">
        <f>IFERROR(VLOOKUP(AB1755,CONTROLES!$A$6:$Y$25,5,FALSE),"")</f>
        <v/>
      </c>
      <c r="AW1755" s="351">
        <f t="shared" si="469"/>
        <v>0</v>
      </c>
      <c r="AX1755" s="351">
        <f t="shared" si="470"/>
        <v>0</v>
      </c>
      <c r="AY1755" s="529"/>
      <c r="AZ1755" s="460"/>
      <c r="BA1755" s="457"/>
      <c r="BB1755" s="458"/>
      <c r="BC1755" s="460"/>
      <c r="BD1755" s="462"/>
      <c r="BE1755" s="462"/>
      <c r="BF1755" s="462"/>
      <c r="BG1755" s="526"/>
      <c r="BH1755" s="492"/>
      <c r="BI1755" s="530"/>
      <c r="BJ1755" s="475"/>
      <c r="BK1755" s="475"/>
    </row>
    <row r="1756" spans="1:63" ht="14.25" customHeight="1" x14ac:dyDescent="0.25">
      <c r="A1756" s="564"/>
      <c r="B1756" s="566"/>
      <c r="C1756" s="595"/>
      <c r="D1756" s="570"/>
      <c r="E1756" s="470"/>
      <c r="F1756" s="464"/>
      <c r="G1756" s="467"/>
      <c r="H1756" s="469"/>
      <c r="I1756" s="470"/>
      <c r="J1756" s="386">
        <v>5</v>
      </c>
      <c r="K1756" s="384" t="s">
        <v>1988</v>
      </c>
      <c r="L1756" s="473"/>
      <c r="M1756" s="470"/>
      <c r="N1756" s="474"/>
      <c r="O1756" s="475"/>
      <c r="P1756" s="475"/>
      <c r="Q1756" s="475"/>
      <c r="R1756" s="475"/>
      <c r="S1756" s="385" t="s">
        <v>146</v>
      </c>
      <c r="T1756" s="348">
        <f>IFERROR(VLOOKUP($S1756,TABLAS!$A$10:$B$14,2,FALSE),0)</f>
        <v>3</v>
      </c>
      <c r="U1756" s="490"/>
      <c r="V1756" s="490"/>
      <c r="W1756" s="524"/>
      <c r="X1756" s="526"/>
      <c r="Y1756" s="349"/>
      <c r="Z1756" s="349"/>
      <c r="AA1756" s="349"/>
      <c r="AB1756" s="349"/>
      <c r="AC1756" s="367" t="e">
        <f>VLOOKUP(Y1756,CONTROLES!$A$6:$Y$78,2,FALSE)</f>
        <v>#N/A</v>
      </c>
      <c r="AD1756" s="349"/>
      <c r="AE1756" s="349"/>
      <c r="AF1756" s="349"/>
      <c r="AG1756" s="349"/>
      <c r="AH1756" s="349"/>
      <c r="AI1756" s="349"/>
      <c r="AJ1756" s="349"/>
      <c r="AK1756" s="349"/>
      <c r="AL1756" s="349"/>
      <c r="AM1756" s="349"/>
      <c r="AN1756" s="349"/>
      <c r="AO1756" s="350" t="str">
        <f>IFERROR(VLOOKUP(Y1756,CONTROLES!$A$6:$Y$25,24,FALSE),"")</f>
        <v/>
      </c>
      <c r="AP1756" s="350" t="str">
        <f>IFERROR(VLOOKUP(Z1756,CONTROLES!$A$6:$Y$25,24,FALSE),"")</f>
        <v/>
      </c>
      <c r="AQ1756" s="350" t="str">
        <f>IFERROR(VLOOKUP(AA1756,CONTROLES!$A$6:$Y$25,24,FALSE),"")</f>
        <v/>
      </c>
      <c r="AR1756" s="350" t="str">
        <f>IFERROR(VLOOKUP(AB1756,CONTROLES!$A$6:$Y$25,24,FALSE),"")</f>
        <v/>
      </c>
      <c r="AS1756" s="349" t="str">
        <f>IFERROR(VLOOKUP(Y1756,CONTROLES!$A$6:$Y$25,5,FALSE),"")</f>
        <v/>
      </c>
      <c r="AT1756" s="349" t="str">
        <f>IFERROR(VLOOKUP(Z1756,CONTROLES!$A$6:$Y$25,5,FALSE),"")</f>
        <v/>
      </c>
      <c r="AU1756" s="349" t="str">
        <f>IFERROR(VLOOKUP(AA1756,CONTROLES!$A$6:$Y$25,5,FALSE),"")</f>
        <v/>
      </c>
      <c r="AV1756" s="349" t="str">
        <f>IFERROR(VLOOKUP(AB1756,CONTROLES!$A$6:$Y$25,5,FALSE),"")</f>
        <v/>
      </c>
      <c r="AW1756" s="351">
        <f t="shared" si="469"/>
        <v>0</v>
      </c>
      <c r="AX1756" s="351">
        <f t="shared" si="470"/>
        <v>0</v>
      </c>
      <c r="AY1756" s="529"/>
      <c r="AZ1756" s="460"/>
      <c r="BA1756" s="457"/>
      <c r="BB1756" s="458"/>
      <c r="BC1756" s="460"/>
      <c r="BD1756" s="462"/>
      <c r="BE1756" s="462"/>
      <c r="BF1756" s="462"/>
      <c r="BG1756" s="526"/>
      <c r="BH1756" s="492"/>
      <c r="BI1756" s="530"/>
      <c r="BJ1756" s="475"/>
      <c r="BK1756" s="475"/>
    </row>
    <row r="1757" spans="1:63" ht="14.25" customHeight="1" x14ac:dyDescent="0.25">
      <c r="A1757" s="564"/>
      <c r="B1757" s="566"/>
      <c r="C1757" s="595"/>
      <c r="D1757" s="570"/>
      <c r="E1757" s="470"/>
      <c r="F1757" s="464"/>
      <c r="G1757" s="467"/>
      <c r="H1757" s="469"/>
      <c r="I1757" s="470"/>
      <c r="J1757" s="386"/>
      <c r="K1757" s="384"/>
      <c r="L1757" s="473"/>
      <c r="M1757" s="470"/>
      <c r="N1757" s="474"/>
      <c r="O1757" s="475"/>
      <c r="P1757" s="475"/>
      <c r="Q1757" s="475"/>
      <c r="R1757" s="475"/>
      <c r="S1757" s="385"/>
      <c r="T1757" s="348">
        <f>IFERROR(VLOOKUP($S1757,TABLAS!$A$10:$B$14,2,FALSE),0)</f>
        <v>0</v>
      </c>
      <c r="U1757" s="490"/>
      <c r="V1757" s="490"/>
      <c r="W1757" s="524"/>
      <c r="X1757" s="526"/>
      <c r="Y1757" s="349"/>
      <c r="Z1757" s="349"/>
      <c r="AA1757" s="349"/>
      <c r="AB1757" s="349"/>
      <c r="AC1757" s="367" t="e">
        <f>VLOOKUP(Y1757,CONTROLES!$A$6:$Y$78,2,FALSE)</f>
        <v>#N/A</v>
      </c>
      <c r="AD1757" s="349"/>
      <c r="AE1757" s="349"/>
      <c r="AF1757" s="349"/>
      <c r="AG1757" s="349"/>
      <c r="AH1757" s="349"/>
      <c r="AI1757" s="349"/>
      <c r="AJ1757" s="349"/>
      <c r="AK1757" s="349"/>
      <c r="AL1757" s="349"/>
      <c r="AM1757" s="349"/>
      <c r="AN1757" s="349"/>
      <c r="AO1757" s="350" t="str">
        <f>IFERROR(VLOOKUP(Y1757,CONTROLES!$A$6:$Y$25,24,FALSE),"")</f>
        <v/>
      </c>
      <c r="AP1757" s="350" t="str">
        <f>IFERROR(VLOOKUP(Z1757,CONTROLES!$A$6:$Y$25,24,FALSE),"")</f>
        <v/>
      </c>
      <c r="AQ1757" s="350" t="str">
        <f>IFERROR(VLOOKUP(AA1757,CONTROLES!$A$6:$Y$25,24,FALSE),"")</f>
        <v/>
      </c>
      <c r="AR1757" s="350" t="str">
        <f>IFERROR(VLOOKUP(AB1757,CONTROLES!$A$6:$Y$25,24,FALSE),"")</f>
        <v/>
      </c>
      <c r="AS1757" s="349" t="str">
        <f>IFERROR(VLOOKUP(Y1757,CONTROLES!$A$6:$Y$25,5,FALSE),"")</f>
        <v/>
      </c>
      <c r="AT1757" s="349" t="str">
        <f>IFERROR(VLOOKUP(Z1757,CONTROLES!$A$6:$Y$25,5,FALSE),"")</f>
        <v/>
      </c>
      <c r="AU1757" s="349" t="str">
        <f>IFERROR(VLOOKUP(AA1757,CONTROLES!$A$6:$Y$25,5,FALSE),"")</f>
        <v/>
      </c>
      <c r="AV1757" s="349" t="str">
        <f>IFERROR(VLOOKUP(AB1757,CONTROLES!$A$6:$Y$25,5,FALSE),"")</f>
        <v/>
      </c>
      <c r="AW1757" s="351">
        <f t="shared" si="469"/>
        <v>0</v>
      </c>
      <c r="AX1757" s="351">
        <f t="shared" si="470"/>
        <v>0</v>
      </c>
      <c r="AY1757" s="529"/>
      <c r="AZ1757" s="460"/>
      <c r="BA1757" s="457"/>
      <c r="BB1757" s="458"/>
      <c r="BC1757" s="460"/>
      <c r="BD1757" s="462"/>
      <c r="BE1757" s="462"/>
      <c r="BF1757" s="462"/>
      <c r="BG1757" s="526"/>
      <c r="BH1757" s="492"/>
      <c r="BI1757" s="530"/>
      <c r="BJ1757" s="475"/>
      <c r="BK1757" s="475"/>
    </row>
    <row r="1758" spans="1:63" ht="23.25" customHeight="1" x14ac:dyDescent="0.25">
      <c r="A1758" s="564"/>
      <c r="B1758" s="567"/>
      <c r="C1758" s="595"/>
      <c r="D1758" s="570"/>
      <c r="E1758" s="470"/>
      <c r="F1758" s="464"/>
      <c r="G1758" s="561"/>
      <c r="H1758" s="553"/>
      <c r="I1758" s="470"/>
      <c r="J1758" s="386"/>
      <c r="K1758" s="384"/>
      <c r="L1758" s="550"/>
      <c r="M1758" s="470"/>
      <c r="N1758" s="474"/>
      <c r="O1758" s="475"/>
      <c r="P1758" s="475"/>
      <c r="Q1758" s="475"/>
      <c r="R1758" s="475"/>
      <c r="S1758" s="385"/>
      <c r="T1758" s="348">
        <f>IFERROR(VLOOKUP($S1758,TABLAS!$A$10:$B$14,2,FALSE),0)</f>
        <v>0</v>
      </c>
      <c r="U1758" s="555"/>
      <c r="V1758" s="555"/>
      <c r="W1758" s="524"/>
      <c r="X1758" s="526"/>
      <c r="Y1758" s="349"/>
      <c r="Z1758" s="349"/>
      <c r="AA1758" s="349"/>
      <c r="AB1758" s="349"/>
      <c r="AC1758" s="367" t="e">
        <f>VLOOKUP(Y1758,CONTROLES!$A$6:$Y$78,2,FALSE)</f>
        <v>#N/A</v>
      </c>
      <c r="AD1758" s="349"/>
      <c r="AE1758" s="349"/>
      <c r="AF1758" s="349"/>
      <c r="AG1758" s="349"/>
      <c r="AH1758" s="349"/>
      <c r="AI1758" s="349"/>
      <c r="AJ1758" s="349"/>
      <c r="AK1758" s="349"/>
      <c r="AL1758" s="349"/>
      <c r="AM1758" s="349"/>
      <c r="AN1758" s="349"/>
      <c r="AO1758" s="350" t="str">
        <f>IFERROR(VLOOKUP(Y1758,CONTROLES!$A$6:$Y$25,24,FALSE),"")</f>
        <v/>
      </c>
      <c r="AP1758" s="350" t="str">
        <f>IFERROR(VLOOKUP(Z1758,CONTROLES!$A$6:$Y$25,24,FALSE),"")</f>
        <v/>
      </c>
      <c r="AQ1758" s="350" t="str">
        <f>IFERROR(VLOOKUP(AA1758,CONTROLES!$A$6:$Y$25,24,FALSE),"")</f>
        <v/>
      </c>
      <c r="AR1758" s="350" t="str">
        <f>IFERROR(VLOOKUP(AB1758,CONTROLES!$A$6:$Y$25,24,FALSE),"")</f>
        <v/>
      </c>
      <c r="AS1758" s="349" t="str">
        <f>IFERROR(VLOOKUP(Y1758,CONTROLES!$A$6:$Y$25,5,FALSE),"")</f>
        <v/>
      </c>
      <c r="AT1758" s="349" t="str">
        <f>IFERROR(VLOOKUP(Z1758,CONTROLES!$A$6:$Y$25,5,FALSE),"")</f>
        <v/>
      </c>
      <c r="AU1758" s="349" t="str">
        <f>IFERROR(VLOOKUP(AA1758,CONTROLES!$A$6:$Y$25,5,FALSE),"")</f>
        <v/>
      </c>
      <c r="AV1758" s="349" t="str">
        <f>IFERROR(VLOOKUP(AB1758,CONTROLES!$A$6:$Y$25,5,FALSE),"")</f>
        <v/>
      </c>
      <c r="AW1758" s="351">
        <f t="shared" si="469"/>
        <v>0</v>
      </c>
      <c r="AX1758" s="351">
        <f t="shared" si="470"/>
        <v>0</v>
      </c>
      <c r="AY1758" s="551"/>
      <c r="AZ1758" s="460"/>
      <c r="BA1758" s="552"/>
      <c r="BB1758" s="458"/>
      <c r="BC1758" s="460"/>
      <c r="BD1758" s="462"/>
      <c r="BE1758" s="462"/>
      <c r="BF1758" s="462"/>
      <c r="BG1758" s="526"/>
      <c r="BH1758" s="554"/>
      <c r="BI1758" s="530"/>
      <c r="BJ1758" s="475"/>
      <c r="BK1758" s="475"/>
    </row>
    <row r="1759" spans="1:63" ht="14.25" customHeight="1" x14ac:dyDescent="0.25">
      <c r="A1759" s="564">
        <f>A1752+1</f>
        <v>250</v>
      </c>
      <c r="B1759" s="565" t="s">
        <v>1989</v>
      </c>
      <c r="C1759" s="595" t="s">
        <v>1925</v>
      </c>
      <c r="D1759" s="569" t="s">
        <v>1990</v>
      </c>
      <c r="E1759" s="568" t="s">
        <v>1991</v>
      </c>
      <c r="F1759" s="464" t="s">
        <v>132</v>
      </c>
      <c r="G1759" s="466" t="s">
        <v>196</v>
      </c>
      <c r="H1759" s="468" t="s">
        <v>134</v>
      </c>
      <c r="I1759" s="470" t="s">
        <v>1992</v>
      </c>
      <c r="J1759" s="383">
        <v>1</v>
      </c>
      <c r="K1759" s="384" t="s">
        <v>1929</v>
      </c>
      <c r="L1759" s="472" t="s">
        <v>1974</v>
      </c>
      <c r="M1759" s="470" t="s">
        <v>1940</v>
      </c>
      <c r="N1759" s="474" t="s">
        <v>186</v>
      </c>
      <c r="O1759" s="475" t="s">
        <v>1726</v>
      </c>
      <c r="P1759" s="475" t="s">
        <v>1931</v>
      </c>
      <c r="Q1759" s="475" t="s">
        <v>435</v>
      </c>
      <c r="R1759" s="475" t="s">
        <v>228</v>
      </c>
      <c r="S1759" s="385" t="s">
        <v>146</v>
      </c>
      <c r="T1759" s="348">
        <f>IFERROR(VLOOKUP($S1759,TABLAS!$A$10:$B$14,2,FALSE),0)</f>
        <v>3</v>
      </c>
      <c r="U1759" s="489" t="s">
        <v>145</v>
      </c>
      <c r="V1759" s="489">
        <f>VLOOKUP(U1759,TABLAS!$A$2:$B$6,2,FALSE)</f>
        <v>3</v>
      </c>
      <c r="W1759" s="524" t="str">
        <f>MAX($T1759:$T1765)&amp;V1759</f>
        <v>33</v>
      </c>
      <c r="X1759" s="526" t="str">
        <f>IF(OR(W1759="11",W1759="12",W1759="21",W1759="22",W1759="31"),"BAJO",IF(OR(W1759="13",W1759="23",W1759="32",W1759="41"),"LEVE",IF(OR(W1759="14",W1759="15",W1759="24",W1759="33",W1759="43",W1759="42",W1759="52",W1759="51"),"MODERADO",IF(OR(W1759="25",W1759="34",W1759="35",W1759="44",W1759="45",W1759="53",W1759="54",W1759="55"),"IMPORTANTE"))))</f>
        <v>MODERADO</v>
      </c>
      <c r="Y1759" s="349">
        <v>33</v>
      </c>
      <c r="Z1759" s="349"/>
      <c r="AA1759" s="349"/>
      <c r="AB1759" s="349"/>
      <c r="AC1759" s="367" t="str">
        <f>VLOOKUP(Y1759,CONTROLES!$A$6:$Y$78,2,FALSE)</f>
        <v xml:space="preserve">Correo de notificación de reporte de novedades contables </v>
      </c>
      <c r="AD1759" s="349"/>
      <c r="AE1759" s="349"/>
      <c r="AF1759" s="349"/>
      <c r="AG1759" s="349"/>
      <c r="AH1759" s="349"/>
      <c r="AI1759" s="349"/>
      <c r="AJ1759" s="349"/>
      <c r="AK1759" s="349"/>
      <c r="AL1759" s="349"/>
      <c r="AM1759" s="349"/>
      <c r="AN1759" s="349"/>
      <c r="AO1759" s="350" t="str">
        <f>IFERROR(VLOOKUP(Y1759,CONTROLES!$A$6:$Y$25,24,FALSE),"")</f>
        <v/>
      </c>
      <c r="AP1759" s="350" t="str">
        <f>IFERROR(VLOOKUP(Z1759,CONTROLES!$A$6:$Y$25,24,FALSE),"")</f>
        <v/>
      </c>
      <c r="AQ1759" s="350" t="str">
        <f>IFERROR(VLOOKUP(AA1759,CONTROLES!$A$6:$Y$25,24,FALSE),"")</f>
        <v/>
      </c>
      <c r="AR1759" s="350" t="str">
        <f>IFERROR(VLOOKUP(AB1759,CONTROLES!$A$6:$Y$25,24,FALSE),"")</f>
        <v/>
      </c>
      <c r="AS1759" s="349" t="str">
        <f>IFERROR(VLOOKUP(Y1759,CONTROLES!$A$6:$Y$25,5,FALSE),"")</f>
        <v/>
      </c>
      <c r="AT1759" s="349" t="str">
        <f>IFERROR(VLOOKUP(Z1759,CONTROLES!$A$6:$Y$25,5,FALSE),"")</f>
        <v/>
      </c>
      <c r="AU1759" s="349" t="str">
        <f>IFERROR(VLOOKUP(AA1759,CONTROLES!$A$6:$Y$25,5,FALSE),"")</f>
        <v/>
      </c>
      <c r="AV1759" s="349" t="str">
        <f>IFERROR(VLOOKUP(AB1759,CONTROLES!$A$6:$Y$25,5,FALSE),"")</f>
        <v/>
      </c>
      <c r="AW1759" s="351">
        <f t="shared" si="469"/>
        <v>0</v>
      </c>
      <c r="AX1759" s="351">
        <f t="shared" si="470"/>
        <v>0</v>
      </c>
      <c r="AY1759" s="528"/>
      <c r="AZ1759" s="460"/>
      <c r="BA1759" s="456"/>
      <c r="BB1759" s="458" t="s">
        <v>155</v>
      </c>
      <c r="BC1759" s="460">
        <f>VLOOKUP(BB1759,TABLAS!$A$10:$B$14,2,FALSE)</f>
        <v>2</v>
      </c>
      <c r="BD1759" s="462" t="s">
        <v>211</v>
      </c>
      <c r="BE1759" s="462">
        <f>VLOOKUP(BD1759,TABLAS!$A$2:$B$6,2,FALSE)</f>
        <v>2</v>
      </c>
      <c r="BF1759" s="462" t="str">
        <f>BC1759&amp;BE1759</f>
        <v>22</v>
      </c>
      <c r="BG1759" s="526" t="str">
        <f>IF(OR(BF1759="11",BF1759="12",BF1759="21",BF1759="22",BF1759="31"),"BAJO",IF(OR(BF1759="13",BF1759="23",BF1759="32",BF1759="41"),"LEVE",IF(OR(BF1759="14",BF1759="15",BF1759="24",BF1759="33",BF1759="43",BF1759="42",BF1759="52",BF1759="51"),"MODERADO",IF(OR(BF1759="25",BF1759="34",BF1759="35",BF1759="44",BF1759="45",BF1759="53",BF1759="54",BF1759="55"),"IMPORTANTE"))))</f>
        <v>BAJO</v>
      </c>
      <c r="BH1759" s="491" t="s">
        <v>148</v>
      </c>
      <c r="BI1759" s="530" t="s">
        <v>149</v>
      </c>
      <c r="BJ1759" s="475" t="s">
        <v>1317</v>
      </c>
      <c r="BK1759" s="475"/>
    </row>
    <row r="1760" spans="1:63" ht="14.25" customHeight="1" x14ac:dyDescent="0.25">
      <c r="A1760" s="564"/>
      <c r="B1760" s="566"/>
      <c r="C1760" s="595"/>
      <c r="D1760" s="570"/>
      <c r="E1760" s="470"/>
      <c r="F1760" s="464"/>
      <c r="G1760" s="467"/>
      <c r="H1760" s="469"/>
      <c r="I1760" s="470"/>
      <c r="J1760" s="386">
        <v>2</v>
      </c>
      <c r="K1760" s="384" t="s">
        <v>1993</v>
      </c>
      <c r="L1760" s="473"/>
      <c r="M1760" s="470"/>
      <c r="N1760" s="474"/>
      <c r="O1760" s="475"/>
      <c r="P1760" s="475"/>
      <c r="Q1760" s="475"/>
      <c r="R1760" s="475"/>
      <c r="S1760" s="385" t="s">
        <v>155</v>
      </c>
      <c r="T1760" s="348">
        <f>IFERROR(VLOOKUP($S1760,TABLAS!$A$10:$B$14,2,FALSE),0)</f>
        <v>2</v>
      </c>
      <c r="U1760" s="490"/>
      <c r="V1760" s="490"/>
      <c r="W1760" s="524"/>
      <c r="X1760" s="526"/>
      <c r="Y1760" s="349">
        <v>22</v>
      </c>
      <c r="Z1760" s="349">
        <v>3</v>
      </c>
      <c r="AA1760" s="349"/>
      <c r="AB1760" s="349"/>
      <c r="AC1760" s="367" t="str">
        <f>VLOOKUP(Y1760,CONTROLES!$A$6:$Y$78,2,FALSE)</f>
        <v>PR-FI-05 Movimientos Contables</v>
      </c>
      <c r="AD1760" s="349"/>
      <c r="AE1760" s="349"/>
      <c r="AF1760" s="349"/>
      <c r="AG1760" s="349"/>
      <c r="AH1760" s="349"/>
      <c r="AI1760" s="349"/>
      <c r="AJ1760" s="349"/>
      <c r="AK1760" s="349"/>
      <c r="AL1760" s="349"/>
      <c r="AM1760" s="349"/>
      <c r="AN1760" s="349"/>
      <c r="AO1760" s="350" t="str">
        <f>IFERROR(VLOOKUP(Y1760,CONTROLES!$A$6:$Y$25,24,FALSE),"")</f>
        <v/>
      </c>
      <c r="AP1760" s="350">
        <f>IFERROR(VLOOKUP(Z1760,CONTROLES!$A$6:$Y$25,24,FALSE),"")</f>
        <v>0.78</v>
      </c>
      <c r="AQ1760" s="350" t="str">
        <f>IFERROR(VLOOKUP(AA1760,CONTROLES!$A$6:$Y$25,24,FALSE),"")</f>
        <v/>
      </c>
      <c r="AR1760" s="350" t="str">
        <f>IFERROR(VLOOKUP(AB1760,CONTROLES!$A$6:$Y$25,24,FALSE),"")</f>
        <v/>
      </c>
      <c r="AS1760" s="349" t="str">
        <f>IFERROR(VLOOKUP(Y1760,CONTROLES!$A$6:$Y$25,5,FALSE),"")</f>
        <v/>
      </c>
      <c r="AT1760" s="349" t="str">
        <f>IFERROR(VLOOKUP(Z1760,CONTROLES!$A$6:$Y$25,5,FALSE),"")</f>
        <v>Probabilidad</v>
      </c>
      <c r="AU1760" s="349" t="str">
        <f>IFERROR(VLOOKUP(AA1760,CONTROLES!$A$6:$Y$25,5,FALSE),"")</f>
        <v/>
      </c>
      <c r="AV1760" s="349" t="str">
        <f>IFERROR(VLOOKUP(AB1760,CONTROLES!$A$6:$Y$25,5,FALSE),"")</f>
        <v/>
      </c>
      <c r="AW1760" s="351">
        <f t="shared" si="469"/>
        <v>0.78</v>
      </c>
      <c r="AX1760" s="351">
        <f t="shared" si="470"/>
        <v>0</v>
      </c>
      <c r="AY1760" s="529"/>
      <c r="AZ1760" s="460"/>
      <c r="BA1760" s="457"/>
      <c r="BB1760" s="458"/>
      <c r="BC1760" s="460"/>
      <c r="BD1760" s="462"/>
      <c r="BE1760" s="462"/>
      <c r="BF1760" s="462"/>
      <c r="BG1760" s="526"/>
      <c r="BH1760" s="492"/>
      <c r="BI1760" s="530"/>
      <c r="BJ1760" s="475"/>
      <c r="BK1760" s="475"/>
    </row>
    <row r="1761" spans="1:63" ht="14.25" customHeight="1" x14ac:dyDescent="0.25">
      <c r="A1761" s="564"/>
      <c r="B1761" s="566"/>
      <c r="C1761" s="595"/>
      <c r="D1761" s="570"/>
      <c r="E1761" s="470"/>
      <c r="F1761" s="464"/>
      <c r="G1761" s="467"/>
      <c r="H1761" s="469"/>
      <c r="I1761" s="470"/>
      <c r="J1761" s="386"/>
      <c r="K1761" s="384"/>
      <c r="L1761" s="473"/>
      <c r="M1761" s="470"/>
      <c r="N1761" s="474"/>
      <c r="O1761" s="475"/>
      <c r="P1761" s="475"/>
      <c r="Q1761" s="475"/>
      <c r="R1761" s="475"/>
      <c r="S1761" s="385"/>
      <c r="T1761" s="348">
        <f>IFERROR(VLOOKUP($S1761,TABLAS!$A$10:$B$14,2,FALSE),0)</f>
        <v>0</v>
      </c>
      <c r="U1761" s="490"/>
      <c r="V1761" s="490"/>
      <c r="W1761" s="524"/>
      <c r="X1761" s="526"/>
      <c r="Y1761" s="349"/>
      <c r="Z1761" s="349"/>
      <c r="AA1761" s="349"/>
      <c r="AB1761" s="349"/>
      <c r="AC1761" s="367" t="e">
        <f>VLOOKUP(Y1761,CONTROLES!$A$6:$Y$78,2,FALSE)</f>
        <v>#N/A</v>
      </c>
      <c r="AD1761" s="349"/>
      <c r="AE1761" s="349"/>
      <c r="AF1761" s="349"/>
      <c r="AG1761" s="349"/>
      <c r="AH1761" s="349"/>
      <c r="AI1761" s="349"/>
      <c r="AJ1761" s="349"/>
      <c r="AK1761" s="349"/>
      <c r="AL1761" s="349"/>
      <c r="AM1761" s="349"/>
      <c r="AN1761" s="349"/>
      <c r="AO1761" s="350" t="str">
        <f>IFERROR(VLOOKUP(Y1761,CONTROLES!$A$6:$Y$25,24,FALSE),"")</f>
        <v/>
      </c>
      <c r="AP1761" s="350" t="str">
        <f>IFERROR(VLOOKUP(Z1761,CONTROLES!$A$6:$Y$25,24,FALSE),"")</f>
        <v/>
      </c>
      <c r="AQ1761" s="350" t="str">
        <f>IFERROR(VLOOKUP(AA1761,CONTROLES!$A$6:$Y$25,24,FALSE),"")</f>
        <v/>
      </c>
      <c r="AR1761" s="350" t="str">
        <f>IFERROR(VLOOKUP(AB1761,CONTROLES!$A$6:$Y$25,24,FALSE),"")</f>
        <v/>
      </c>
      <c r="AS1761" s="349" t="str">
        <f>IFERROR(VLOOKUP(Y1761,CONTROLES!$A$6:$Y$25,5,FALSE),"")</f>
        <v/>
      </c>
      <c r="AT1761" s="349" t="str">
        <f>IFERROR(VLOOKUP(Z1761,CONTROLES!$A$6:$Y$25,5,FALSE),"")</f>
        <v/>
      </c>
      <c r="AU1761" s="349" t="str">
        <f>IFERROR(VLOOKUP(AA1761,CONTROLES!$A$6:$Y$25,5,FALSE),"")</f>
        <v/>
      </c>
      <c r="AV1761" s="349" t="str">
        <f>IFERROR(VLOOKUP(AB1761,CONTROLES!$A$6:$Y$25,5,FALSE),"")</f>
        <v/>
      </c>
      <c r="AW1761" s="351">
        <f t="shared" si="469"/>
        <v>0</v>
      </c>
      <c r="AX1761" s="351">
        <f t="shared" si="470"/>
        <v>0</v>
      </c>
      <c r="AY1761" s="529"/>
      <c r="AZ1761" s="460"/>
      <c r="BA1761" s="457"/>
      <c r="BB1761" s="458"/>
      <c r="BC1761" s="460"/>
      <c r="BD1761" s="462"/>
      <c r="BE1761" s="462"/>
      <c r="BF1761" s="462"/>
      <c r="BG1761" s="526"/>
      <c r="BH1761" s="492"/>
      <c r="BI1761" s="530"/>
      <c r="BJ1761" s="475"/>
      <c r="BK1761" s="475"/>
    </row>
    <row r="1762" spans="1:63" ht="14.25" customHeight="1" x14ac:dyDescent="0.25">
      <c r="A1762" s="564"/>
      <c r="B1762" s="566"/>
      <c r="C1762" s="595"/>
      <c r="D1762" s="570"/>
      <c r="E1762" s="470"/>
      <c r="F1762" s="464"/>
      <c r="G1762" s="467"/>
      <c r="H1762" s="469"/>
      <c r="I1762" s="470"/>
      <c r="J1762" s="387"/>
      <c r="K1762" s="384"/>
      <c r="L1762" s="473"/>
      <c r="M1762" s="470"/>
      <c r="N1762" s="474"/>
      <c r="O1762" s="475"/>
      <c r="P1762" s="475"/>
      <c r="Q1762" s="475"/>
      <c r="R1762" s="475"/>
      <c r="S1762" s="385"/>
      <c r="T1762" s="348">
        <f>IFERROR(VLOOKUP($S1762,TABLAS!$A$10:$B$14,2,FALSE),0)</f>
        <v>0</v>
      </c>
      <c r="U1762" s="490"/>
      <c r="V1762" s="490"/>
      <c r="W1762" s="524"/>
      <c r="X1762" s="526"/>
      <c r="Y1762" s="349"/>
      <c r="Z1762" s="349"/>
      <c r="AA1762" s="349"/>
      <c r="AB1762" s="349"/>
      <c r="AC1762" s="367" t="e">
        <f>VLOOKUP(Y1762,CONTROLES!$A$6:$Y$78,2,FALSE)</f>
        <v>#N/A</v>
      </c>
      <c r="AD1762" s="349"/>
      <c r="AE1762" s="349"/>
      <c r="AF1762" s="349"/>
      <c r="AG1762" s="349"/>
      <c r="AH1762" s="349"/>
      <c r="AI1762" s="349"/>
      <c r="AJ1762" s="349"/>
      <c r="AK1762" s="349"/>
      <c r="AL1762" s="349"/>
      <c r="AM1762" s="349"/>
      <c r="AN1762" s="349"/>
      <c r="AO1762" s="350" t="str">
        <f>IFERROR(VLOOKUP(Y1762,CONTROLES!$A$6:$Y$25,24,FALSE),"")</f>
        <v/>
      </c>
      <c r="AP1762" s="350" t="str">
        <f>IFERROR(VLOOKUP(Z1762,CONTROLES!$A$6:$Y$25,24,FALSE),"")</f>
        <v/>
      </c>
      <c r="AQ1762" s="350" t="str">
        <f>IFERROR(VLOOKUP(AA1762,CONTROLES!$A$6:$Y$25,24,FALSE),"")</f>
        <v/>
      </c>
      <c r="AR1762" s="350" t="str">
        <f>IFERROR(VLOOKUP(AB1762,CONTROLES!$A$6:$Y$25,24,FALSE),"")</f>
        <v/>
      </c>
      <c r="AS1762" s="349" t="str">
        <f>IFERROR(VLOOKUP(Y1762,CONTROLES!$A$6:$Y$25,5,FALSE),"")</f>
        <v/>
      </c>
      <c r="AT1762" s="349" t="str">
        <f>IFERROR(VLOOKUP(Z1762,CONTROLES!$A$6:$Y$25,5,FALSE),"")</f>
        <v/>
      </c>
      <c r="AU1762" s="349" t="str">
        <f>IFERROR(VLOOKUP(AA1762,CONTROLES!$A$6:$Y$25,5,FALSE),"")</f>
        <v/>
      </c>
      <c r="AV1762" s="349" t="str">
        <f>IFERROR(VLOOKUP(AB1762,CONTROLES!$A$6:$Y$25,5,FALSE),"")</f>
        <v/>
      </c>
      <c r="AW1762" s="351">
        <f t="shared" si="469"/>
        <v>0</v>
      </c>
      <c r="AX1762" s="351">
        <f t="shared" si="470"/>
        <v>0</v>
      </c>
      <c r="AY1762" s="529"/>
      <c r="AZ1762" s="460"/>
      <c r="BA1762" s="457"/>
      <c r="BB1762" s="458"/>
      <c r="BC1762" s="460"/>
      <c r="BD1762" s="462"/>
      <c r="BE1762" s="462"/>
      <c r="BF1762" s="462"/>
      <c r="BG1762" s="526"/>
      <c r="BH1762" s="492"/>
      <c r="BI1762" s="530"/>
      <c r="BJ1762" s="475"/>
      <c r="BK1762" s="475"/>
    </row>
    <row r="1763" spans="1:63" ht="14.25" customHeight="1" x14ac:dyDescent="0.25">
      <c r="A1763" s="564"/>
      <c r="B1763" s="566"/>
      <c r="C1763" s="595"/>
      <c r="D1763" s="570"/>
      <c r="E1763" s="470"/>
      <c r="F1763" s="464"/>
      <c r="G1763" s="467"/>
      <c r="H1763" s="469"/>
      <c r="I1763" s="470"/>
      <c r="J1763" s="387"/>
      <c r="K1763" s="384"/>
      <c r="L1763" s="473"/>
      <c r="M1763" s="470"/>
      <c r="N1763" s="474"/>
      <c r="O1763" s="475"/>
      <c r="P1763" s="475"/>
      <c r="Q1763" s="475"/>
      <c r="R1763" s="475"/>
      <c r="S1763" s="385"/>
      <c r="T1763" s="348">
        <f>IFERROR(VLOOKUP($S1763,TABLAS!$A$10:$B$14,2,FALSE),0)</f>
        <v>0</v>
      </c>
      <c r="U1763" s="490"/>
      <c r="V1763" s="490"/>
      <c r="W1763" s="524"/>
      <c r="X1763" s="526"/>
      <c r="Y1763" s="349"/>
      <c r="Z1763" s="349"/>
      <c r="AA1763" s="349"/>
      <c r="AB1763" s="349"/>
      <c r="AC1763" s="367" t="e">
        <f>VLOOKUP(Y1763,CONTROLES!$A$6:$Y$78,2,FALSE)</f>
        <v>#N/A</v>
      </c>
      <c r="AD1763" s="349"/>
      <c r="AE1763" s="349"/>
      <c r="AF1763" s="349"/>
      <c r="AG1763" s="349"/>
      <c r="AH1763" s="349"/>
      <c r="AI1763" s="349"/>
      <c r="AJ1763" s="349"/>
      <c r="AK1763" s="349"/>
      <c r="AL1763" s="349"/>
      <c r="AM1763" s="349"/>
      <c r="AN1763" s="349"/>
      <c r="AO1763" s="350" t="str">
        <f>IFERROR(VLOOKUP(Y1763,CONTROLES!$A$6:$Y$25,24,FALSE),"")</f>
        <v/>
      </c>
      <c r="AP1763" s="350" t="str">
        <f>IFERROR(VLOOKUP(Z1763,CONTROLES!$A$6:$Y$25,24,FALSE),"")</f>
        <v/>
      </c>
      <c r="AQ1763" s="350" t="str">
        <f>IFERROR(VLOOKUP(AA1763,CONTROLES!$A$6:$Y$25,24,FALSE),"")</f>
        <v/>
      </c>
      <c r="AR1763" s="350" t="str">
        <f>IFERROR(VLOOKUP(AB1763,CONTROLES!$A$6:$Y$25,24,FALSE),"")</f>
        <v/>
      </c>
      <c r="AS1763" s="349" t="str">
        <f>IFERROR(VLOOKUP(Y1763,CONTROLES!$A$6:$Y$25,5,FALSE),"")</f>
        <v/>
      </c>
      <c r="AT1763" s="349" t="str">
        <f>IFERROR(VLOOKUP(Z1763,CONTROLES!$A$6:$Y$25,5,FALSE),"")</f>
        <v/>
      </c>
      <c r="AU1763" s="349" t="str">
        <f>IFERROR(VLOOKUP(AA1763,CONTROLES!$A$6:$Y$25,5,FALSE),"")</f>
        <v/>
      </c>
      <c r="AV1763" s="349" t="str">
        <f>IFERROR(VLOOKUP(AB1763,CONTROLES!$A$6:$Y$25,5,FALSE),"")</f>
        <v/>
      </c>
      <c r="AW1763" s="351">
        <f t="shared" si="469"/>
        <v>0</v>
      </c>
      <c r="AX1763" s="351">
        <f t="shared" si="470"/>
        <v>0</v>
      </c>
      <c r="AY1763" s="529"/>
      <c r="AZ1763" s="460"/>
      <c r="BA1763" s="457"/>
      <c r="BB1763" s="458"/>
      <c r="BC1763" s="460"/>
      <c r="BD1763" s="462"/>
      <c r="BE1763" s="462"/>
      <c r="BF1763" s="462"/>
      <c r="BG1763" s="526"/>
      <c r="BH1763" s="492"/>
      <c r="BI1763" s="530"/>
      <c r="BJ1763" s="475"/>
      <c r="BK1763" s="475"/>
    </row>
    <row r="1764" spans="1:63" ht="14.25" customHeight="1" x14ac:dyDescent="0.25">
      <c r="A1764" s="564"/>
      <c r="B1764" s="566"/>
      <c r="C1764" s="595"/>
      <c r="D1764" s="570"/>
      <c r="E1764" s="470"/>
      <c r="F1764" s="464"/>
      <c r="G1764" s="467"/>
      <c r="H1764" s="469"/>
      <c r="I1764" s="470"/>
      <c r="J1764" s="387"/>
      <c r="K1764" s="384"/>
      <c r="L1764" s="473"/>
      <c r="M1764" s="470"/>
      <c r="N1764" s="474"/>
      <c r="O1764" s="475"/>
      <c r="P1764" s="475"/>
      <c r="Q1764" s="475"/>
      <c r="R1764" s="475"/>
      <c r="S1764" s="385"/>
      <c r="T1764" s="348">
        <f>IFERROR(VLOOKUP($S1764,TABLAS!$A$10:$B$14,2,FALSE),0)</f>
        <v>0</v>
      </c>
      <c r="U1764" s="490"/>
      <c r="V1764" s="490"/>
      <c r="W1764" s="524"/>
      <c r="X1764" s="526"/>
      <c r="Y1764" s="349"/>
      <c r="Z1764" s="349"/>
      <c r="AA1764" s="349"/>
      <c r="AB1764" s="349"/>
      <c r="AC1764" s="367" t="e">
        <f>VLOOKUP(Y1764,CONTROLES!$A$6:$Y$78,2,FALSE)</f>
        <v>#N/A</v>
      </c>
      <c r="AD1764" s="349"/>
      <c r="AE1764" s="349"/>
      <c r="AF1764" s="349"/>
      <c r="AG1764" s="349"/>
      <c r="AH1764" s="349"/>
      <c r="AI1764" s="349"/>
      <c r="AJ1764" s="349"/>
      <c r="AK1764" s="349"/>
      <c r="AL1764" s="349"/>
      <c r="AM1764" s="349"/>
      <c r="AN1764" s="349"/>
      <c r="AO1764" s="350" t="str">
        <f>IFERROR(VLOOKUP(Y1764,CONTROLES!$A$6:$Y$25,24,FALSE),"")</f>
        <v/>
      </c>
      <c r="AP1764" s="350" t="str">
        <f>IFERROR(VLOOKUP(Z1764,CONTROLES!$A$6:$Y$25,24,FALSE),"")</f>
        <v/>
      </c>
      <c r="AQ1764" s="350" t="str">
        <f>IFERROR(VLOOKUP(AA1764,CONTROLES!$A$6:$Y$25,24,FALSE),"")</f>
        <v/>
      </c>
      <c r="AR1764" s="350" t="str">
        <f>IFERROR(VLOOKUP(AB1764,CONTROLES!$A$6:$Y$25,24,FALSE),"")</f>
        <v/>
      </c>
      <c r="AS1764" s="349" t="str">
        <f>IFERROR(VLOOKUP(Y1764,CONTROLES!$A$6:$Y$25,5,FALSE),"")</f>
        <v/>
      </c>
      <c r="AT1764" s="349" t="str">
        <f>IFERROR(VLOOKUP(Z1764,CONTROLES!$A$6:$Y$25,5,FALSE),"")</f>
        <v/>
      </c>
      <c r="AU1764" s="349" t="str">
        <f>IFERROR(VLOOKUP(AA1764,CONTROLES!$A$6:$Y$25,5,FALSE),"")</f>
        <v/>
      </c>
      <c r="AV1764" s="349" t="str">
        <f>IFERROR(VLOOKUP(AB1764,CONTROLES!$A$6:$Y$25,5,FALSE),"")</f>
        <v/>
      </c>
      <c r="AW1764" s="351">
        <f t="shared" si="469"/>
        <v>0</v>
      </c>
      <c r="AX1764" s="351">
        <f t="shared" si="470"/>
        <v>0</v>
      </c>
      <c r="AY1764" s="529"/>
      <c r="AZ1764" s="460"/>
      <c r="BA1764" s="457"/>
      <c r="BB1764" s="458"/>
      <c r="BC1764" s="460"/>
      <c r="BD1764" s="462"/>
      <c r="BE1764" s="462"/>
      <c r="BF1764" s="462"/>
      <c r="BG1764" s="526"/>
      <c r="BH1764" s="492"/>
      <c r="BI1764" s="530"/>
      <c r="BJ1764" s="475"/>
      <c r="BK1764" s="475"/>
    </row>
    <row r="1765" spans="1:63" ht="21" customHeight="1" x14ac:dyDescent="0.25">
      <c r="A1765" s="564"/>
      <c r="B1765" s="567"/>
      <c r="C1765" s="595"/>
      <c r="D1765" s="570"/>
      <c r="E1765" s="470"/>
      <c r="F1765" s="464"/>
      <c r="G1765" s="561"/>
      <c r="H1765" s="553"/>
      <c r="I1765" s="470"/>
      <c r="J1765" s="387"/>
      <c r="K1765" s="384"/>
      <c r="L1765" s="550"/>
      <c r="M1765" s="470"/>
      <c r="N1765" s="474"/>
      <c r="O1765" s="475"/>
      <c r="P1765" s="475"/>
      <c r="Q1765" s="475"/>
      <c r="R1765" s="475"/>
      <c r="S1765" s="385"/>
      <c r="T1765" s="348">
        <f>IFERROR(VLOOKUP($S1765,TABLAS!$A$10:$B$14,2,FALSE),0)</f>
        <v>0</v>
      </c>
      <c r="U1765" s="555"/>
      <c r="V1765" s="555"/>
      <c r="W1765" s="524"/>
      <c r="X1765" s="526"/>
      <c r="Y1765" s="349"/>
      <c r="Z1765" s="349"/>
      <c r="AA1765" s="349"/>
      <c r="AB1765" s="349"/>
      <c r="AC1765" s="367" t="e">
        <f>VLOOKUP(Y1765,CONTROLES!$A$6:$Y$78,2,FALSE)</f>
        <v>#N/A</v>
      </c>
      <c r="AD1765" s="349"/>
      <c r="AE1765" s="349"/>
      <c r="AF1765" s="349"/>
      <c r="AG1765" s="349"/>
      <c r="AH1765" s="349"/>
      <c r="AI1765" s="349"/>
      <c r="AJ1765" s="349"/>
      <c r="AK1765" s="349"/>
      <c r="AL1765" s="349"/>
      <c r="AM1765" s="349"/>
      <c r="AN1765" s="349"/>
      <c r="AO1765" s="350" t="str">
        <f>IFERROR(VLOOKUP(Y1765,CONTROLES!$A$6:$Y$25,24,FALSE),"")</f>
        <v/>
      </c>
      <c r="AP1765" s="350" t="str">
        <f>IFERROR(VLOOKUP(Z1765,CONTROLES!$A$6:$Y$25,24,FALSE),"")</f>
        <v/>
      </c>
      <c r="AQ1765" s="350" t="str">
        <f>IFERROR(VLOOKUP(AA1765,CONTROLES!$A$6:$Y$25,24,FALSE),"")</f>
        <v/>
      </c>
      <c r="AR1765" s="350" t="str">
        <f>IFERROR(VLOOKUP(AB1765,CONTROLES!$A$6:$Y$25,24,FALSE),"")</f>
        <v/>
      </c>
      <c r="AS1765" s="349" t="str">
        <f>IFERROR(VLOOKUP(Y1765,CONTROLES!$A$6:$Y$25,5,FALSE),"")</f>
        <v/>
      </c>
      <c r="AT1765" s="349" t="str">
        <f>IFERROR(VLOOKUP(Z1765,CONTROLES!$A$6:$Y$25,5,FALSE),"")</f>
        <v/>
      </c>
      <c r="AU1765" s="349" t="str">
        <f>IFERROR(VLOOKUP(AA1765,CONTROLES!$A$6:$Y$25,5,FALSE),"")</f>
        <v/>
      </c>
      <c r="AV1765" s="349" t="str">
        <f>IFERROR(VLOOKUP(AB1765,CONTROLES!$A$6:$Y$25,5,FALSE),"")</f>
        <v/>
      </c>
      <c r="AW1765" s="351">
        <f t="shared" si="469"/>
        <v>0</v>
      </c>
      <c r="AX1765" s="351">
        <f t="shared" si="470"/>
        <v>0</v>
      </c>
      <c r="AY1765" s="551"/>
      <c r="AZ1765" s="460"/>
      <c r="BA1765" s="552"/>
      <c r="BB1765" s="458"/>
      <c r="BC1765" s="460"/>
      <c r="BD1765" s="462"/>
      <c r="BE1765" s="462"/>
      <c r="BF1765" s="462"/>
      <c r="BG1765" s="526"/>
      <c r="BH1765" s="554"/>
      <c r="BI1765" s="530"/>
      <c r="BJ1765" s="475"/>
      <c r="BK1765" s="475"/>
    </row>
    <row r="1766" spans="1:63" x14ac:dyDescent="0.25">
      <c r="A1766" s="564">
        <f>A1759+1</f>
        <v>251</v>
      </c>
      <c r="B1766" s="565" t="s">
        <v>1994</v>
      </c>
      <c r="C1766" s="595" t="s">
        <v>1925</v>
      </c>
      <c r="D1766" s="569" t="s">
        <v>1995</v>
      </c>
      <c r="E1766" s="568" t="s">
        <v>1996</v>
      </c>
      <c r="F1766" s="464" t="s">
        <v>132</v>
      </c>
      <c r="G1766" s="466" t="s">
        <v>196</v>
      </c>
      <c r="H1766" s="468" t="s">
        <v>134</v>
      </c>
      <c r="I1766" s="470" t="s">
        <v>1997</v>
      </c>
      <c r="J1766" s="383">
        <v>1</v>
      </c>
      <c r="K1766" s="384" t="s">
        <v>1998</v>
      </c>
      <c r="L1766" s="472" t="s">
        <v>1999</v>
      </c>
      <c r="M1766" s="470" t="s">
        <v>2000</v>
      </c>
      <c r="N1766" s="474" t="s">
        <v>1419</v>
      </c>
      <c r="O1766" s="475" t="s">
        <v>209</v>
      </c>
      <c r="P1766" s="475" t="s">
        <v>2001</v>
      </c>
      <c r="Q1766" s="475" t="s">
        <v>2002</v>
      </c>
      <c r="R1766" s="475" t="s">
        <v>210</v>
      </c>
      <c r="S1766" s="385" t="s">
        <v>164</v>
      </c>
      <c r="T1766" s="348">
        <f>IFERROR(VLOOKUP($S1766,TABLAS!$A$10:$B$14,2,FALSE),0)</f>
        <v>1</v>
      </c>
      <c r="U1766" s="489" t="s">
        <v>145</v>
      </c>
      <c r="V1766" s="489">
        <f>VLOOKUP(U1766,TABLAS!$A$2:$B$6,2,FALSE)</f>
        <v>3</v>
      </c>
      <c r="W1766" s="524" t="str">
        <f>MAX($T1766:$T1772)&amp;V1766</f>
        <v>33</v>
      </c>
      <c r="X1766" s="526" t="str">
        <f>IF(OR(W1766="11",W1766="12",W1766="21",W1766="22",W1766="31"),"BAJO",IF(OR(W1766="13",W1766="23",W1766="32",W1766="41"),"LEVE",IF(OR(W1766="14",W1766="15",W1766="24",W1766="33",W1766="43",W1766="42",W1766="52",W1766="51"),"MODERADO",IF(OR(W1766="25",W1766="34",W1766="35",W1766="44",W1766="45",W1766="53",W1766="54",W1766="55"),"IMPORTANTE"))))</f>
        <v>MODERADO</v>
      </c>
      <c r="Y1766" s="349">
        <v>1</v>
      </c>
      <c r="Z1766" s="349"/>
      <c r="AA1766" s="349"/>
      <c r="AB1766" s="349"/>
      <c r="AC1766" s="367" t="str">
        <f>VLOOKUP(Y1766,CONTROLES!$A$6:$Y$78,2,FALSE)</f>
        <v>Ajustar y aplicar el PR-AD-04 Selección, evaluación y reevaluación de proveedor y/o contratistas</v>
      </c>
      <c r="AD1766" s="349"/>
      <c r="AE1766" s="349"/>
      <c r="AF1766" s="349"/>
      <c r="AG1766" s="349"/>
      <c r="AH1766" s="349"/>
      <c r="AI1766" s="349"/>
      <c r="AJ1766" s="349"/>
      <c r="AK1766" s="349"/>
      <c r="AL1766" s="349"/>
      <c r="AM1766" s="349"/>
      <c r="AN1766" s="349"/>
      <c r="AO1766" s="350">
        <f>IFERROR(VLOOKUP(Y1766,CONTROLES!$A$6:$Y$25,24,FALSE),"")</f>
        <v>0.8125</v>
      </c>
      <c r="AP1766" s="350" t="str">
        <f>IFERROR(VLOOKUP(Z1766,CONTROLES!$A$6:$Y$25,24,FALSE),"")</f>
        <v/>
      </c>
      <c r="AQ1766" s="350" t="str">
        <f>IFERROR(VLOOKUP(AA1766,CONTROLES!$A$6:$Y$25,24,FALSE),"")</f>
        <v/>
      </c>
      <c r="AR1766" s="350" t="str">
        <f>IFERROR(VLOOKUP(AB1766,CONTROLES!$A$6:$Y$25,24,FALSE),"")</f>
        <v/>
      </c>
      <c r="AS1766" s="349" t="str">
        <f>IFERROR(VLOOKUP(Y1766,CONTROLES!$A$6:$Y$25,5,FALSE),"")</f>
        <v>Probabilidad</v>
      </c>
      <c r="AT1766" s="349" t="str">
        <f>IFERROR(VLOOKUP(Z1766,CONTROLES!$A$6:$Y$25,5,FALSE),"")</f>
        <v/>
      </c>
      <c r="AU1766" s="349" t="str">
        <f>IFERROR(VLOOKUP(AA1766,CONTROLES!$A$6:$Y$25,5,FALSE),"")</f>
        <v/>
      </c>
      <c r="AV1766" s="349" t="str">
        <f>IFERROR(VLOOKUP(AB1766,CONTROLES!$A$6:$Y$25,5,FALSE),"")</f>
        <v/>
      </c>
      <c r="AW1766" s="351">
        <f t="shared" si="469"/>
        <v>0.8125</v>
      </c>
      <c r="AX1766" s="351">
        <f t="shared" si="470"/>
        <v>0</v>
      </c>
      <c r="AY1766" s="528"/>
      <c r="AZ1766" s="460"/>
      <c r="BA1766" s="456"/>
      <c r="BB1766" s="458" t="s">
        <v>155</v>
      </c>
      <c r="BC1766" s="460">
        <f>VLOOKUP(BB1766,TABLAS!$A$10:$B$14,2,FALSE)</f>
        <v>2</v>
      </c>
      <c r="BD1766" s="462" t="s">
        <v>145</v>
      </c>
      <c r="BE1766" s="462">
        <f>VLOOKUP(BD1766,TABLAS!$A$2:$B$6,2,FALSE)</f>
        <v>3</v>
      </c>
      <c r="BF1766" s="462" t="str">
        <f>BC1766&amp;BE1766</f>
        <v>23</v>
      </c>
      <c r="BG1766" s="526" t="str">
        <f>IF(OR(BF1766="11",BF1766="12",BF1766="21",BF1766="22",BF1766="31"),"BAJO",IF(OR(BF1766="13",BF1766="23",BF1766="32",BF1766="41"),"LEVE",IF(OR(BF1766="14",BF1766="15",BF1766="24",BF1766="33",BF1766="43",BF1766="42",BF1766="52",BF1766="51"),"MODERADO",IF(OR(BF1766="25",BF1766="34",BF1766="35",BF1766="44",BF1766="45",BF1766="53",BF1766="54",BF1766="55"),"IMPORTANTE"))))</f>
        <v>LEVE</v>
      </c>
      <c r="BH1766" s="491" t="s">
        <v>148</v>
      </c>
      <c r="BI1766" s="530" t="s">
        <v>149</v>
      </c>
      <c r="BJ1766" s="475" t="s">
        <v>1317</v>
      </c>
      <c r="BK1766" s="475"/>
    </row>
    <row r="1767" spans="1:63" ht="14.25" customHeight="1" x14ac:dyDescent="0.25">
      <c r="A1767" s="564"/>
      <c r="B1767" s="566"/>
      <c r="C1767" s="595"/>
      <c r="D1767" s="570"/>
      <c r="E1767" s="470"/>
      <c r="F1767" s="464"/>
      <c r="G1767" s="467"/>
      <c r="H1767" s="469"/>
      <c r="I1767" s="470"/>
      <c r="J1767" s="386">
        <v>2</v>
      </c>
      <c r="K1767" s="384" t="s">
        <v>2003</v>
      </c>
      <c r="L1767" s="473"/>
      <c r="M1767" s="470"/>
      <c r="N1767" s="474"/>
      <c r="O1767" s="475"/>
      <c r="P1767" s="475"/>
      <c r="Q1767" s="475"/>
      <c r="R1767" s="475"/>
      <c r="S1767" s="385" t="s">
        <v>164</v>
      </c>
      <c r="T1767" s="348">
        <f>IFERROR(VLOOKUP($S1767,TABLAS!$A$10:$B$14,2,FALSE),0)</f>
        <v>1</v>
      </c>
      <c r="U1767" s="490"/>
      <c r="V1767" s="490"/>
      <c r="W1767" s="524"/>
      <c r="X1767" s="526"/>
      <c r="Y1767" s="349"/>
      <c r="Z1767" s="349"/>
      <c r="AA1767" s="349"/>
      <c r="AB1767" s="349"/>
      <c r="AC1767" s="367" t="e">
        <f>VLOOKUP(Y1767,CONTROLES!$A$6:$Y$78,2,FALSE)</f>
        <v>#N/A</v>
      </c>
      <c r="AD1767" s="349"/>
      <c r="AE1767" s="349"/>
      <c r="AF1767" s="349"/>
      <c r="AG1767" s="349"/>
      <c r="AH1767" s="349"/>
      <c r="AI1767" s="349"/>
      <c r="AJ1767" s="349"/>
      <c r="AK1767" s="349"/>
      <c r="AL1767" s="349"/>
      <c r="AM1767" s="349"/>
      <c r="AN1767" s="349"/>
      <c r="AO1767" s="350" t="str">
        <f>IFERROR(VLOOKUP(Y1767,CONTROLES!$A$6:$Y$25,24,FALSE),"")</f>
        <v/>
      </c>
      <c r="AP1767" s="350" t="str">
        <f>IFERROR(VLOOKUP(Z1767,CONTROLES!$A$6:$Y$25,24,FALSE),"")</f>
        <v/>
      </c>
      <c r="AQ1767" s="350" t="str">
        <f>IFERROR(VLOOKUP(AA1767,CONTROLES!$A$6:$Y$25,24,FALSE),"")</f>
        <v/>
      </c>
      <c r="AR1767" s="350" t="str">
        <f>IFERROR(VLOOKUP(AB1767,CONTROLES!$A$6:$Y$25,24,FALSE),"")</f>
        <v/>
      </c>
      <c r="AS1767" s="349" t="str">
        <f>IFERROR(VLOOKUP(Y1767,CONTROLES!$A$6:$Y$25,5,FALSE),"")</f>
        <v/>
      </c>
      <c r="AT1767" s="349" t="str">
        <f>IFERROR(VLOOKUP(Z1767,CONTROLES!$A$6:$Y$25,5,FALSE),"")</f>
        <v/>
      </c>
      <c r="AU1767" s="349" t="str">
        <f>IFERROR(VLOOKUP(AA1767,CONTROLES!$A$6:$Y$25,5,FALSE),"")</f>
        <v/>
      </c>
      <c r="AV1767" s="349" t="str">
        <f>IFERROR(VLOOKUP(AB1767,CONTROLES!$A$6:$Y$25,5,FALSE),"")</f>
        <v/>
      </c>
      <c r="AW1767" s="351">
        <f t="shared" si="469"/>
        <v>0</v>
      </c>
      <c r="AX1767" s="351">
        <f t="shared" si="470"/>
        <v>0</v>
      </c>
      <c r="AY1767" s="529"/>
      <c r="AZ1767" s="460"/>
      <c r="BA1767" s="457"/>
      <c r="BB1767" s="458"/>
      <c r="BC1767" s="460"/>
      <c r="BD1767" s="462"/>
      <c r="BE1767" s="462"/>
      <c r="BF1767" s="462"/>
      <c r="BG1767" s="526"/>
      <c r="BH1767" s="492"/>
      <c r="BI1767" s="530"/>
      <c r="BJ1767" s="475"/>
      <c r="BK1767" s="475"/>
    </row>
    <row r="1768" spans="1:63" ht="14.25" customHeight="1" x14ac:dyDescent="0.25">
      <c r="A1768" s="564"/>
      <c r="B1768" s="566"/>
      <c r="C1768" s="595"/>
      <c r="D1768" s="570"/>
      <c r="E1768" s="470"/>
      <c r="F1768" s="464"/>
      <c r="G1768" s="467"/>
      <c r="H1768" s="469"/>
      <c r="I1768" s="470"/>
      <c r="J1768" s="386">
        <v>3</v>
      </c>
      <c r="K1768" s="384" t="s">
        <v>2004</v>
      </c>
      <c r="L1768" s="473"/>
      <c r="M1768" s="470"/>
      <c r="N1768" s="474"/>
      <c r="O1768" s="475"/>
      <c r="P1768" s="475"/>
      <c r="Q1768" s="475"/>
      <c r="R1768" s="475"/>
      <c r="S1768" s="385" t="s">
        <v>146</v>
      </c>
      <c r="T1768" s="348">
        <f>IFERROR(VLOOKUP($S1768,TABLAS!$A$10:$B$14,2,FALSE),0)</f>
        <v>3</v>
      </c>
      <c r="U1768" s="490"/>
      <c r="V1768" s="490"/>
      <c r="W1768" s="524"/>
      <c r="X1768" s="526"/>
      <c r="Y1768" s="349">
        <v>34</v>
      </c>
      <c r="Z1768" s="349"/>
      <c r="AA1768" s="349"/>
      <c r="AB1768" s="349"/>
      <c r="AC1768" s="367" t="str">
        <f>VLOOKUP(Y1768,CONTROLES!$A$6:$Y$78,2,FALSE)</f>
        <v>Matriz de roles y perfiles</v>
      </c>
      <c r="AD1768" s="349"/>
      <c r="AE1768" s="349"/>
      <c r="AF1768" s="349"/>
      <c r="AG1768" s="349"/>
      <c r="AH1768" s="349"/>
      <c r="AI1768" s="349"/>
      <c r="AJ1768" s="349"/>
      <c r="AK1768" s="349"/>
      <c r="AL1768" s="349"/>
      <c r="AM1768" s="349"/>
      <c r="AN1768" s="349"/>
      <c r="AO1768" s="350" t="str">
        <f>IFERROR(VLOOKUP(Y1768,CONTROLES!$A$6:$Y$25,24,FALSE),"")</f>
        <v/>
      </c>
      <c r="AP1768" s="350" t="str">
        <f>IFERROR(VLOOKUP(Z1768,CONTROLES!$A$6:$Y$25,24,FALSE),"")</f>
        <v/>
      </c>
      <c r="AQ1768" s="350" t="str">
        <f>IFERROR(VLOOKUP(AA1768,CONTROLES!$A$6:$Y$25,24,FALSE),"")</f>
        <v/>
      </c>
      <c r="AR1768" s="350" t="str">
        <f>IFERROR(VLOOKUP(AB1768,CONTROLES!$A$6:$Y$25,24,FALSE),"")</f>
        <v/>
      </c>
      <c r="AS1768" s="349" t="str">
        <f>IFERROR(VLOOKUP(Y1768,CONTROLES!$A$6:$Y$25,5,FALSE),"")</f>
        <v/>
      </c>
      <c r="AT1768" s="349" t="str">
        <f>IFERROR(VLOOKUP(Z1768,CONTROLES!$A$6:$Y$25,5,FALSE),"")</f>
        <v/>
      </c>
      <c r="AU1768" s="349" t="str">
        <f>IFERROR(VLOOKUP(AA1768,CONTROLES!$A$6:$Y$25,5,FALSE),"")</f>
        <v/>
      </c>
      <c r="AV1768" s="349" t="str">
        <f>IFERROR(VLOOKUP(AB1768,CONTROLES!$A$6:$Y$25,5,FALSE),"")</f>
        <v/>
      </c>
      <c r="AW1768" s="351">
        <f t="shared" si="469"/>
        <v>0</v>
      </c>
      <c r="AX1768" s="351">
        <f t="shared" si="470"/>
        <v>0</v>
      </c>
      <c r="AY1768" s="529"/>
      <c r="AZ1768" s="460"/>
      <c r="BA1768" s="457"/>
      <c r="BB1768" s="458"/>
      <c r="BC1768" s="460"/>
      <c r="BD1768" s="462"/>
      <c r="BE1768" s="462"/>
      <c r="BF1768" s="462"/>
      <c r="BG1768" s="526"/>
      <c r="BH1768" s="492"/>
      <c r="BI1768" s="530"/>
      <c r="BJ1768" s="475"/>
      <c r="BK1768" s="475"/>
    </row>
    <row r="1769" spans="1:63" ht="14.25" customHeight="1" x14ac:dyDescent="0.25">
      <c r="A1769" s="564"/>
      <c r="B1769" s="566"/>
      <c r="C1769" s="595"/>
      <c r="D1769" s="570"/>
      <c r="E1769" s="470"/>
      <c r="F1769" s="464"/>
      <c r="G1769" s="467"/>
      <c r="H1769" s="469"/>
      <c r="I1769" s="470"/>
      <c r="J1769" s="386"/>
      <c r="K1769" s="384"/>
      <c r="L1769" s="473"/>
      <c r="M1769" s="470"/>
      <c r="N1769" s="474"/>
      <c r="O1769" s="475"/>
      <c r="P1769" s="475"/>
      <c r="Q1769" s="475"/>
      <c r="R1769" s="475"/>
      <c r="S1769" s="385"/>
      <c r="T1769" s="348">
        <f>IFERROR(VLOOKUP($S1769,TABLAS!$A$10:$B$14,2,FALSE),0)</f>
        <v>0</v>
      </c>
      <c r="U1769" s="490"/>
      <c r="V1769" s="490"/>
      <c r="W1769" s="524"/>
      <c r="X1769" s="526"/>
      <c r="Y1769" s="349"/>
      <c r="Z1769" s="349"/>
      <c r="AA1769" s="349"/>
      <c r="AB1769" s="349"/>
      <c r="AC1769" s="367" t="e">
        <f>VLOOKUP(Y1769,CONTROLES!$A$6:$Y$78,2,FALSE)</f>
        <v>#N/A</v>
      </c>
      <c r="AD1769" s="349"/>
      <c r="AE1769" s="349"/>
      <c r="AF1769" s="349"/>
      <c r="AG1769" s="349"/>
      <c r="AH1769" s="349"/>
      <c r="AI1769" s="349"/>
      <c r="AJ1769" s="349"/>
      <c r="AK1769" s="349"/>
      <c r="AL1769" s="349"/>
      <c r="AM1769" s="349"/>
      <c r="AN1769" s="349"/>
      <c r="AO1769" s="350" t="str">
        <f>IFERROR(VLOOKUP(Y1769,CONTROLES!$A$6:$Y$25,24,FALSE),"")</f>
        <v/>
      </c>
      <c r="AP1769" s="350" t="str">
        <f>IFERROR(VLOOKUP(Z1769,CONTROLES!$A$6:$Y$25,24,FALSE),"")</f>
        <v/>
      </c>
      <c r="AQ1769" s="350" t="str">
        <f>IFERROR(VLOOKUP(AA1769,CONTROLES!$A$6:$Y$25,24,FALSE),"")</f>
        <v/>
      </c>
      <c r="AR1769" s="350" t="str">
        <f>IFERROR(VLOOKUP(AB1769,CONTROLES!$A$6:$Y$25,24,FALSE),"")</f>
        <v/>
      </c>
      <c r="AS1769" s="349" t="str">
        <f>IFERROR(VLOOKUP(Y1769,CONTROLES!$A$6:$Y$25,5,FALSE),"")</f>
        <v/>
      </c>
      <c r="AT1769" s="349" t="str">
        <f>IFERROR(VLOOKUP(Z1769,CONTROLES!$A$6:$Y$25,5,FALSE),"")</f>
        <v/>
      </c>
      <c r="AU1769" s="349" t="str">
        <f>IFERROR(VLOOKUP(AA1769,CONTROLES!$A$6:$Y$25,5,FALSE),"")</f>
        <v/>
      </c>
      <c r="AV1769" s="349" t="str">
        <f>IFERROR(VLOOKUP(AB1769,CONTROLES!$A$6:$Y$25,5,FALSE),"")</f>
        <v/>
      </c>
      <c r="AW1769" s="351">
        <f t="shared" si="469"/>
        <v>0</v>
      </c>
      <c r="AX1769" s="351">
        <f t="shared" si="470"/>
        <v>0</v>
      </c>
      <c r="AY1769" s="529"/>
      <c r="AZ1769" s="460"/>
      <c r="BA1769" s="457"/>
      <c r="BB1769" s="458"/>
      <c r="BC1769" s="460"/>
      <c r="BD1769" s="462"/>
      <c r="BE1769" s="462"/>
      <c r="BF1769" s="462"/>
      <c r="BG1769" s="526"/>
      <c r="BH1769" s="492"/>
      <c r="BI1769" s="530"/>
      <c r="BJ1769" s="475"/>
      <c r="BK1769" s="475"/>
    </row>
    <row r="1770" spans="1:63" ht="14.25" customHeight="1" x14ac:dyDescent="0.25">
      <c r="A1770" s="564"/>
      <c r="B1770" s="566"/>
      <c r="C1770" s="595"/>
      <c r="D1770" s="570"/>
      <c r="E1770" s="470"/>
      <c r="F1770" s="464"/>
      <c r="G1770" s="467"/>
      <c r="H1770" s="469"/>
      <c r="I1770" s="470"/>
      <c r="J1770" s="387"/>
      <c r="K1770" s="384"/>
      <c r="L1770" s="473"/>
      <c r="M1770" s="470"/>
      <c r="N1770" s="474"/>
      <c r="O1770" s="475"/>
      <c r="P1770" s="475"/>
      <c r="Q1770" s="475"/>
      <c r="R1770" s="475"/>
      <c r="S1770" s="385"/>
      <c r="T1770" s="348">
        <f>IFERROR(VLOOKUP($S1770,TABLAS!$A$10:$B$14,2,FALSE),0)</f>
        <v>0</v>
      </c>
      <c r="U1770" s="490"/>
      <c r="V1770" s="490"/>
      <c r="W1770" s="524"/>
      <c r="X1770" s="526"/>
      <c r="Y1770" s="349"/>
      <c r="Z1770" s="349"/>
      <c r="AA1770" s="349"/>
      <c r="AB1770" s="349"/>
      <c r="AC1770" s="367" t="e">
        <f>VLOOKUP(Y1770,CONTROLES!$A$6:$Y$78,2,FALSE)</f>
        <v>#N/A</v>
      </c>
      <c r="AD1770" s="349"/>
      <c r="AE1770" s="349"/>
      <c r="AF1770" s="349"/>
      <c r="AG1770" s="349"/>
      <c r="AH1770" s="349"/>
      <c r="AI1770" s="349"/>
      <c r="AJ1770" s="349"/>
      <c r="AK1770" s="349"/>
      <c r="AL1770" s="349"/>
      <c r="AM1770" s="349"/>
      <c r="AN1770" s="349"/>
      <c r="AO1770" s="350" t="str">
        <f>IFERROR(VLOOKUP(Y1770,CONTROLES!$A$6:$Y$25,24,FALSE),"")</f>
        <v/>
      </c>
      <c r="AP1770" s="350" t="str">
        <f>IFERROR(VLOOKUP(Z1770,CONTROLES!$A$6:$Y$25,24,FALSE),"")</f>
        <v/>
      </c>
      <c r="AQ1770" s="350" t="str">
        <f>IFERROR(VLOOKUP(AA1770,CONTROLES!$A$6:$Y$25,24,FALSE),"")</f>
        <v/>
      </c>
      <c r="AR1770" s="350" t="str">
        <f>IFERROR(VLOOKUP(AB1770,CONTROLES!$A$6:$Y$25,24,FALSE),"")</f>
        <v/>
      </c>
      <c r="AS1770" s="349" t="str">
        <f>IFERROR(VLOOKUP(Y1770,CONTROLES!$A$6:$Y$25,5,FALSE),"")</f>
        <v/>
      </c>
      <c r="AT1770" s="349" t="str">
        <f>IFERROR(VLOOKUP(Z1770,CONTROLES!$A$6:$Y$25,5,FALSE),"")</f>
        <v/>
      </c>
      <c r="AU1770" s="349" t="str">
        <f>IFERROR(VLOOKUP(AA1770,CONTROLES!$A$6:$Y$25,5,FALSE),"")</f>
        <v/>
      </c>
      <c r="AV1770" s="349" t="str">
        <f>IFERROR(VLOOKUP(AB1770,CONTROLES!$A$6:$Y$25,5,FALSE),"")</f>
        <v/>
      </c>
      <c r="AW1770" s="351">
        <f t="shared" si="469"/>
        <v>0</v>
      </c>
      <c r="AX1770" s="351">
        <f t="shared" si="470"/>
        <v>0</v>
      </c>
      <c r="AY1770" s="529"/>
      <c r="AZ1770" s="460"/>
      <c r="BA1770" s="457"/>
      <c r="BB1770" s="458"/>
      <c r="BC1770" s="460"/>
      <c r="BD1770" s="462"/>
      <c r="BE1770" s="462"/>
      <c r="BF1770" s="462"/>
      <c r="BG1770" s="526"/>
      <c r="BH1770" s="492"/>
      <c r="BI1770" s="530"/>
      <c r="BJ1770" s="475"/>
      <c r="BK1770" s="475"/>
    </row>
    <row r="1771" spans="1:63" ht="14.25" customHeight="1" x14ac:dyDescent="0.25">
      <c r="A1771" s="564"/>
      <c r="B1771" s="566"/>
      <c r="C1771" s="595"/>
      <c r="D1771" s="570"/>
      <c r="E1771" s="470"/>
      <c r="F1771" s="464"/>
      <c r="G1771" s="467"/>
      <c r="H1771" s="469"/>
      <c r="I1771" s="470"/>
      <c r="J1771" s="387"/>
      <c r="K1771" s="384"/>
      <c r="L1771" s="473"/>
      <c r="M1771" s="470"/>
      <c r="N1771" s="474"/>
      <c r="O1771" s="475"/>
      <c r="P1771" s="475"/>
      <c r="Q1771" s="475"/>
      <c r="R1771" s="475"/>
      <c r="S1771" s="385"/>
      <c r="T1771" s="348">
        <f>IFERROR(VLOOKUP($S1771,TABLAS!$A$10:$B$14,2,FALSE),0)</f>
        <v>0</v>
      </c>
      <c r="U1771" s="490"/>
      <c r="V1771" s="490"/>
      <c r="W1771" s="524"/>
      <c r="X1771" s="526"/>
      <c r="Y1771" s="349"/>
      <c r="Z1771" s="349"/>
      <c r="AA1771" s="349"/>
      <c r="AB1771" s="349"/>
      <c r="AC1771" s="367" t="e">
        <f>VLOOKUP(Y1771,CONTROLES!$A$6:$Y$78,2,FALSE)</f>
        <v>#N/A</v>
      </c>
      <c r="AD1771" s="349"/>
      <c r="AE1771" s="349"/>
      <c r="AF1771" s="349"/>
      <c r="AG1771" s="349"/>
      <c r="AH1771" s="349"/>
      <c r="AI1771" s="349"/>
      <c r="AJ1771" s="349"/>
      <c r="AK1771" s="349"/>
      <c r="AL1771" s="349"/>
      <c r="AM1771" s="349"/>
      <c r="AN1771" s="349"/>
      <c r="AO1771" s="350" t="str">
        <f>IFERROR(VLOOKUP(Y1771,CONTROLES!$A$6:$Y$25,24,FALSE),"")</f>
        <v/>
      </c>
      <c r="AP1771" s="350" t="str">
        <f>IFERROR(VLOOKUP(Z1771,CONTROLES!$A$6:$Y$25,24,FALSE),"")</f>
        <v/>
      </c>
      <c r="AQ1771" s="350" t="str">
        <f>IFERROR(VLOOKUP(AA1771,CONTROLES!$A$6:$Y$25,24,FALSE),"")</f>
        <v/>
      </c>
      <c r="AR1771" s="350" t="str">
        <f>IFERROR(VLOOKUP(AB1771,CONTROLES!$A$6:$Y$25,24,FALSE),"")</f>
        <v/>
      </c>
      <c r="AS1771" s="349" t="str">
        <f>IFERROR(VLOOKUP(Y1771,CONTROLES!$A$6:$Y$25,5,FALSE),"")</f>
        <v/>
      </c>
      <c r="AT1771" s="349" t="str">
        <f>IFERROR(VLOOKUP(Z1771,CONTROLES!$A$6:$Y$25,5,FALSE),"")</f>
        <v/>
      </c>
      <c r="AU1771" s="349" t="str">
        <f>IFERROR(VLOOKUP(AA1771,CONTROLES!$A$6:$Y$25,5,FALSE),"")</f>
        <v/>
      </c>
      <c r="AV1771" s="349" t="str">
        <f>IFERROR(VLOOKUP(AB1771,CONTROLES!$A$6:$Y$25,5,FALSE),"")</f>
        <v/>
      </c>
      <c r="AW1771" s="351">
        <f t="shared" si="469"/>
        <v>0</v>
      </c>
      <c r="AX1771" s="351">
        <f t="shared" si="470"/>
        <v>0</v>
      </c>
      <c r="AY1771" s="529"/>
      <c r="AZ1771" s="460"/>
      <c r="BA1771" s="457"/>
      <c r="BB1771" s="458"/>
      <c r="BC1771" s="460"/>
      <c r="BD1771" s="462"/>
      <c r="BE1771" s="462"/>
      <c r="BF1771" s="462"/>
      <c r="BG1771" s="526"/>
      <c r="BH1771" s="492"/>
      <c r="BI1771" s="530"/>
      <c r="BJ1771" s="475"/>
      <c r="BK1771" s="475"/>
    </row>
    <row r="1772" spans="1:63" ht="27.75" customHeight="1" x14ac:dyDescent="0.25">
      <c r="A1772" s="564"/>
      <c r="B1772" s="567"/>
      <c r="C1772" s="595"/>
      <c r="D1772" s="570"/>
      <c r="E1772" s="470"/>
      <c r="F1772" s="464"/>
      <c r="G1772" s="561"/>
      <c r="H1772" s="553"/>
      <c r="I1772" s="470"/>
      <c r="J1772" s="387"/>
      <c r="K1772" s="384"/>
      <c r="L1772" s="550"/>
      <c r="M1772" s="470"/>
      <c r="N1772" s="474"/>
      <c r="O1772" s="475"/>
      <c r="P1772" s="475"/>
      <c r="Q1772" s="475"/>
      <c r="R1772" s="475"/>
      <c r="S1772" s="385"/>
      <c r="T1772" s="348">
        <f>IFERROR(VLOOKUP($S1772,TABLAS!$A$10:$B$14,2,FALSE),0)</f>
        <v>0</v>
      </c>
      <c r="U1772" s="555"/>
      <c r="V1772" s="555"/>
      <c r="W1772" s="524"/>
      <c r="X1772" s="526"/>
      <c r="Y1772" s="349"/>
      <c r="Z1772" s="349"/>
      <c r="AA1772" s="349"/>
      <c r="AB1772" s="349"/>
      <c r="AC1772" s="367" t="e">
        <f>VLOOKUP(Y1772,CONTROLES!$A$6:$Y$78,2,FALSE)</f>
        <v>#N/A</v>
      </c>
      <c r="AD1772" s="349"/>
      <c r="AE1772" s="349"/>
      <c r="AF1772" s="349"/>
      <c r="AG1772" s="349"/>
      <c r="AH1772" s="349"/>
      <c r="AI1772" s="349"/>
      <c r="AJ1772" s="349"/>
      <c r="AK1772" s="349"/>
      <c r="AL1772" s="349"/>
      <c r="AM1772" s="349"/>
      <c r="AN1772" s="349"/>
      <c r="AO1772" s="350" t="str">
        <f>IFERROR(VLOOKUP(Y1772,CONTROLES!$A$6:$Y$25,24,FALSE),"")</f>
        <v/>
      </c>
      <c r="AP1772" s="350" t="str">
        <f>IFERROR(VLOOKUP(Z1772,CONTROLES!$A$6:$Y$25,24,FALSE),"")</f>
        <v/>
      </c>
      <c r="AQ1772" s="350" t="str">
        <f>IFERROR(VLOOKUP(AA1772,CONTROLES!$A$6:$Y$25,24,FALSE),"")</f>
        <v/>
      </c>
      <c r="AR1772" s="350" t="str">
        <f>IFERROR(VLOOKUP(AB1772,CONTROLES!$A$6:$Y$25,24,FALSE),"")</f>
        <v/>
      </c>
      <c r="AS1772" s="349" t="str">
        <f>IFERROR(VLOOKUP(Y1772,CONTROLES!$A$6:$Y$25,5,FALSE),"")</f>
        <v/>
      </c>
      <c r="AT1772" s="349" t="str">
        <f>IFERROR(VLOOKUP(Z1772,CONTROLES!$A$6:$Y$25,5,FALSE),"")</f>
        <v/>
      </c>
      <c r="AU1772" s="349" t="str">
        <f>IFERROR(VLOOKUP(AA1772,CONTROLES!$A$6:$Y$25,5,FALSE),"")</f>
        <v/>
      </c>
      <c r="AV1772" s="349" t="str">
        <f>IFERROR(VLOOKUP(AB1772,CONTROLES!$A$6:$Y$25,5,FALSE),"")</f>
        <v/>
      </c>
      <c r="AW1772" s="351">
        <f t="shared" si="469"/>
        <v>0</v>
      </c>
      <c r="AX1772" s="351">
        <f t="shared" si="470"/>
        <v>0</v>
      </c>
      <c r="AY1772" s="551"/>
      <c r="AZ1772" s="460"/>
      <c r="BA1772" s="552"/>
      <c r="BB1772" s="458"/>
      <c r="BC1772" s="460"/>
      <c r="BD1772" s="462"/>
      <c r="BE1772" s="462"/>
      <c r="BF1772" s="462"/>
      <c r="BG1772" s="526"/>
      <c r="BH1772" s="554"/>
      <c r="BI1772" s="530"/>
      <c r="BJ1772" s="475"/>
      <c r="BK1772" s="475"/>
    </row>
    <row r="1773" spans="1:63" x14ac:dyDescent="0.25">
      <c r="A1773" s="564">
        <f>A1766+1</f>
        <v>252</v>
      </c>
      <c r="B1773" s="565" t="s">
        <v>2005</v>
      </c>
      <c r="C1773" s="595" t="s">
        <v>1925</v>
      </c>
      <c r="D1773" s="569" t="s">
        <v>2006</v>
      </c>
      <c r="E1773" s="568" t="s">
        <v>2007</v>
      </c>
      <c r="F1773" s="464" t="s">
        <v>132</v>
      </c>
      <c r="G1773" s="466" t="s">
        <v>133</v>
      </c>
      <c r="H1773" s="468" t="s">
        <v>134</v>
      </c>
      <c r="I1773" s="470" t="s">
        <v>2008</v>
      </c>
      <c r="J1773" s="383">
        <v>1</v>
      </c>
      <c r="K1773" s="384" t="s">
        <v>1964</v>
      </c>
      <c r="L1773" s="472" t="s">
        <v>2009</v>
      </c>
      <c r="M1773" s="470" t="s">
        <v>1940</v>
      </c>
      <c r="N1773" s="474" t="s">
        <v>186</v>
      </c>
      <c r="O1773" s="475" t="s">
        <v>305</v>
      </c>
      <c r="P1773" s="475" t="s">
        <v>1931</v>
      </c>
      <c r="Q1773" s="475" t="s">
        <v>2010</v>
      </c>
      <c r="R1773" s="475" t="s">
        <v>297</v>
      </c>
      <c r="S1773" s="385" t="s">
        <v>169</v>
      </c>
      <c r="T1773" s="348">
        <f>IFERROR(VLOOKUP($S1773,TABLAS!$A$10:$B$14,2,FALSE),0)</f>
        <v>4</v>
      </c>
      <c r="U1773" s="489" t="s">
        <v>147</v>
      </c>
      <c r="V1773" s="489">
        <f>VLOOKUP(U1773,TABLAS!$A$2:$B$6,2,FALSE)</f>
        <v>1</v>
      </c>
      <c r="W1773" s="524" t="str">
        <f>MAX($T1773:$T1779)&amp;V1773</f>
        <v>41</v>
      </c>
      <c r="X1773" s="526" t="str">
        <f>IF(OR(W1773="11",W1773="12",W1773="21",W1773="22",W1773="31"),"BAJO",IF(OR(W1773="13",W1773="23",W1773="32",W1773="41"),"LEVE",IF(OR(W1773="14",W1773="15",W1773="24",W1773="33",W1773="43",W1773="42",W1773="52",W1773="51"),"MODERADO",IF(OR(W1773="25",W1773="34",W1773="35",W1773="44",W1773="45",W1773="53",W1773="54",W1773="55"),"IMPORTANTE"))))</f>
        <v>LEVE</v>
      </c>
      <c r="Y1773" s="349">
        <v>3</v>
      </c>
      <c r="Z1773" s="349"/>
      <c r="AA1773" s="349"/>
      <c r="AB1773" s="349"/>
      <c r="AC1773" s="367" t="str">
        <f>VLOOKUP(Y1773,CONTROLES!$A$6:$Y$78,2,FALSE)</f>
        <v>Ejecución del plan de capacitaciones</v>
      </c>
      <c r="AD1773" s="349"/>
      <c r="AE1773" s="349"/>
      <c r="AF1773" s="349"/>
      <c r="AG1773" s="349"/>
      <c r="AH1773" s="349"/>
      <c r="AI1773" s="349"/>
      <c r="AJ1773" s="349"/>
      <c r="AK1773" s="349"/>
      <c r="AL1773" s="349"/>
      <c r="AM1773" s="349"/>
      <c r="AN1773" s="349"/>
      <c r="AO1773" s="350">
        <f>IFERROR(VLOOKUP(Y1773,CONTROLES!$A$6:$Y$25,24,FALSE),"")</f>
        <v>0.78</v>
      </c>
      <c r="AP1773" s="350" t="str">
        <f>IFERROR(VLOOKUP(Z1773,CONTROLES!$A$6:$Y$25,24,FALSE),"")</f>
        <v/>
      </c>
      <c r="AQ1773" s="350" t="str">
        <f>IFERROR(VLOOKUP(AA1773,CONTROLES!$A$6:$Y$25,24,FALSE),"")</f>
        <v/>
      </c>
      <c r="AR1773" s="350" t="str">
        <f>IFERROR(VLOOKUP(AB1773,CONTROLES!$A$6:$Y$25,24,FALSE),"")</f>
        <v/>
      </c>
      <c r="AS1773" s="349" t="str">
        <f>IFERROR(VLOOKUP(Y1773,CONTROLES!$A$6:$Y$25,5,FALSE),"")</f>
        <v>Probabilidad</v>
      </c>
      <c r="AT1773" s="349" t="str">
        <f>IFERROR(VLOOKUP(Z1773,CONTROLES!$A$6:$Y$25,5,FALSE),"")</f>
        <v/>
      </c>
      <c r="AU1773" s="349" t="str">
        <f>IFERROR(VLOOKUP(AA1773,CONTROLES!$A$6:$Y$25,5,FALSE),"")</f>
        <v/>
      </c>
      <c r="AV1773" s="349" t="str">
        <f>IFERROR(VLOOKUP(AB1773,CONTROLES!$A$6:$Y$25,5,FALSE),"")</f>
        <v/>
      </c>
      <c r="AW1773" s="351">
        <f t="shared" si="469"/>
        <v>0.78</v>
      </c>
      <c r="AX1773" s="351">
        <f t="shared" si="470"/>
        <v>0</v>
      </c>
      <c r="AY1773" s="528"/>
      <c r="AZ1773" s="460"/>
      <c r="BA1773" s="456"/>
      <c r="BB1773" s="458" t="s">
        <v>164</v>
      </c>
      <c r="BC1773" s="460">
        <f>VLOOKUP(BB1773,TABLAS!$A$10:$B$14,2,FALSE)</f>
        <v>1</v>
      </c>
      <c r="BD1773" s="462" t="s">
        <v>211</v>
      </c>
      <c r="BE1773" s="462">
        <f>VLOOKUP(BD1773,TABLAS!$A$2:$B$6,2,FALSE)</f>
        <v>2</v>
      </c>
      <c r="BF1773" s="462" t="str">
        <f>BC1773&amp;BE1773</f>
        <v>12</v>
      </c>
      <c r="BG1773" s="526" t="str">
        <f>IF(OR(BF1773="11",BF1773="12",BF1773="21",BF1773="22",BF1773="31"),"BAJO",IF(OR(BF1773="13",BF1773="23",BF1773="32",BF1773="41"),"LEVE",IF(OR(BF1773="14",BF1773="15",BF1773="24",BF1773="33",BF1773="43",BF1773="42",BF1773="52",BF1773="51"),"MODERADO",IF(OR(BF1773="25",BF1773="34",BF1773="35",BF1773="44",BF1773="45",BF1773="53",BF1773="54",BF1773="55"),"IMPORTANTE"))))</f>
        <v>BAJO</v>
      </c>
      <c r="BH1773" s="491" t="s">
        <v>148</v>
      </c>
      <c r="BI1773" s="530" t="s">
        <v>149</v>
      </c>
      <c r="BJ1773" s="475" t="s">
        <v>1317</v>
      </c>
      <c r="BK1773" s="475"/>
    </row>
    <row r="1774" spans="1:63" ht="14.25" customHeight="1" x14ac:dyDescent="0.25">
      <c r="A1774" s="564"/>
      <c r="B1774" s="566"/>
      <c r="C1774" s="595"/>
      <c r="D1774" s="570"/>
      <c r="E1774" s="470"/>
      <c r="F1774" s="464"/>
      <c r="G1774" s="467"/>
      <c r="H1774" s="469"/>
      <c r="I1774" s="470"/>
      <c r="J1774" s="386">
        <v>2</v>
      </c>
      <c r="K1774" s="384" t="s">
        <v>2011</v>
      </c>
      <c r="L1774" s="473"/>
      <c r="M1774" s="470"/>
      <c r="N1774" s="474"/>
      <c r="O1774" s="475"/>
      <c r="P1774" s="475"/>
      <c r="Q1774" s="475"/>
      <c r="R1774" s="475"/>
      <c r="S1774" s="385" t="s">
        <v>155</v>
      </c>
      <c r="T1774" s="348">
        <f>IFERROR(VLOOKUP($S1774,TABLAS!$A$10:$B$14,2,FALSE),0)</f>
        <v>2</v>
      </c>
      <c r="U1774" s="490"/>
      <c r="V1774" s="490"/>
      <c r="W1774" s="524"/>
      <c r="X1774" s="526"/>
      <c r="Y1774" s="349">
        <v>35</v>
      </c>
      <c r="Z1774" s="349"/>
      <c r="AA1774" s="349"/>
      <c r="AB1774" s="349"/>
      <c r="AC1774" s="367" t="str">
        <f>VLOOKUP(Y1774,CONTROLES!$A$6:$Y$78,2,FALSE)</f>
        <v>PR-ST-06 Reporte de novedades</v>
      </c>
      <c r="AD1774" s="349"/>
      <c r="AE1774" s="349"/>
      <c r="AF1774" s="349"/>
      <c r="AG1774" s="349"/>
      <c r="AH1774" s="349"/>
      <c r="AI1774" s="349"/>
      <c r="AJ1774" s="349"/>
      <c r="AK1774" s="349"/>
      <c r="AL1774" s="349"/>
      <c r="AM1774" s="349"/>
      <c r="AN1774" s="349"/>
      <c r="AO1774" s="350" t="str">
        <f>IFERROR(VLOOKUP(Y1774,CONTROLES!$A$6:$Y$25,24,FALSE),"")</f>
        <v/>
      </c>
      <c r="AP1774" s="350" t="str">
        <f>IFERROR(VLOOKUP(Z1774,CONTROLES!$A$6:$Y$25,24,FALSE),"")</f>
        <v/>
      </c>
      <c r="AQ1774" s="350" t="str">
        <f>IFERROR(VLOOKUP(AA1774,CONTROLES!$A$6:$Y$25,24,FALSE),"")</f>
        <v/>
      </c>
      <c r="AR1774" s="350" t="str">
        <f>IFERROR(VLOOKUP(AB1774,CONTROLES!$A$6:$Y$25,24,FALSE),"")</f>
        <v/>
      </c>
      <c r="AS1774" s="349" t="str">
        <f>IFERROR(VLOOKUP(Y1774,CONTROLES!$A$6:$Y$25,5,FALSE),"")</f>
        <v/>
      </c>
      <c r="AT1774" s="349" t="str">
        <f>IFERROR(VLOOKUP(Z1774,CONTROLES!$A$6:$Y$25,5,FALSE),"")</f>
        <v/>
      </c>
      <c r="AU1774" s="349" t="str">
        <f>IFERROR(VLOOKUP(AA1774,CONTROLES!$A$6:$Y$25,5,FALSE),"")</f>
        <v/>
      </c>
      <c r="AV1774" s="349" t="str">
        <f>IFERROR(VLOOKUP(AB1774,CONTROLES!$A$6:$Y$25,5,FALSE),"")</f>
        <v/>
      </c>
      <c r="AW1774" s="351">
        <f t="shared" si="469"/>
        <v>0</v>
      </c>
      <c r="AX1774" s="351">
        <f t="shared" si="470"/>
        <v>0</v>
      </c>
      <c r="AY1774" s="529"/>
      <c r="AZ1774" s="460"/>
      <c r="BA1774" s="457"/>
      <c r="BB1774" s="458"/>
      <c r="BC1774" s="460"/>
      <c r="BD1774" s="462"/>
      <c r="BE1774" s="462"/>
      <c r="BF1774" s="462"/>
      <c r="BG1774" s="526"/>
      <c r="BH1774" s="492"/>
      <c r="BI1774" s="530"/>
      <c r="BJ1774" s="475"/>
      <c r="BK1774" s="475"/>
    </row>
    <row r="1775" spans="1:63" ht="14.25" customHeight="1" x14ac:dyDescent="0.25">
      <c r="A1775" s="564"/>
      <c r="B1775" s="566"/>
      <c r="C1775" s="595"/>
      <c r="D1775" s="570"/>
      <c r="E1775" s="470"/>
      <c r="F1775" s="464"/>
      <c r="G1775" s="467"/>
      <c r="H1775" s="469"/>
      <c r="I1775" s="470"/>
      <c r="J1775" s="386"/>
      <c r="K1775" s="384"/>
      <c r="L1775" s="473"/>
      <c r="M1775" s="470"/>
      <c r="N1775" s="474"/>
      <c r="O1775" s="475"/>
      <c r="P1775" s="475"/>
      <c r="Q1775" s="475"/>
      <c r="R1775" s="475"/>
      <c r="S1775" s="385"/>
      <c r="T1775" s="348">
        <f>IFERROR(VLOOKUP($S1775,TABLAS!$A$10:$B$14,2,FALSE),0)</f>
        <v>0</v>
      </c>
      <c r="U1775" s="490"/>
      <c r="V1775" s="490"/>
      <c r="W1775" s="524"/>
      <c r="X1775" s="526"/>
      <c r="Y1775" s="349"/>
      <c r="Z1775" s="349"/>
      <c r="AA1775" s="349"/>
      <c r="AB1775" s="349"/>
      <c r="AC1775" s="367" t="e">
        <f>VLOOKUP(Y1775,CONTROLES!$A$6:$Y$78,2,FALSE)</f>
        <v>#N/A</v>
      </c>
      <c r="AD1775" s="349"/>
      <c r="AE1775" s="349"/>
      <c r="AF1775" s="349"/>
      <c r="AG1775" s="349"/>
      <c r="AH1775" s="349"/>
      <c r="AI1775" s="349"/>
      <c r="AJ1775" s="349"/>
      <c r="AK1775" s="349"/>
      <c r="AL1775" s="349"/>
      <c r="AM1775" s="349"/>
      <c r="AN1775" s="349"/>
      <c r="AO1775" s="350" t="str">
        <f>IFERROR(VLOOKUP(Y1775,CONTROLES!$A$6:$Y$25,24,FALSE),"")</f>
        <v/>
      </c>
      <c r="AP1775" s="350" t="str">
        <f>IFERROR(VLOOKUP(Z1775,CONTROLES!$A$6:$Y$25,24,FALSE),"")</f>
        <v/>
      </c>
      <c r="AQ1775" s="350" t="str">
        <f>IFERROR(VLOOKUP(AA1775,CONTROLES!$A$6:$Y$25,24,FALSE),"")</f>
        <v/>
      </c>
      <c r="AR1775" s="350" t="str">
        <f>IFERROR(VLOOKUP(AB1775,CONTROLES!$A$6:$Y$25,24,FALSE),"")</f>
        <v/>
      </c>
      <c r="AS1775" s="349" t="str">
        <f>IFERROR(VLOOKUP(Y1775,CONTROLES!$A$6:$Y$25,5,FALSE),"")</f>
        <v/>
      </c>
      <c r="AT1775" s="349" t="str">
        <f>IFERROR(VLOOKUP(Z1775,CONTROLES!$A$6:$Y$25,5,FALSE),"")</f>
        <v/>
      </c>
      <c r="AU1775" s="349" t="str">
        <f>IFERROR(VLOOKUP(AA1775,CONTROLES!$A$6:$Y$25,5,FALSE),"")</f>
        <v/>
      </c>
      <c r="AV1775" s="349" t="str">
        <f>IFERROR(VLOOKUP(AB1775,CONTROLES!$A$6:$Y$25,5,FALSE),"")</f>
        <v/>
      </c>
      <c r="AW1775" s="351">
        <f t="shared" si="469"/>
        <v>0</v>
      </c>
      <c r="AX1775" s="351">
        <f t="shared" si="470"/>
        <v>0</v>
      </c>
      <c r="AY1775" s="529"/>
      <c r="AZ1775" s="460"/>
      <c r="BA1775" s="457"/>
      <c r="BB1775" s="458"/>
      <c r="BC1775" s="460"/>
      <c r="BD1775" s="462"/>
      <c r="BE1775" s="462"/>
      <c r="BF1775" s="462"/>
      <c r="BG1775" s="526"/>
      <c r="BH1775" s="492"/>
      <c r="BI1775" s="530"/>
      <c r="BJ1775" s="475"/>
      <c r="BK1775" s="475"/>
    </row>
    <row r="1776" spans="1:63" ht="14.25" customHeight="1" x14ac:dyDescent="0.25">
      <c r="A1776" s="564"/>
      <c r="B1776" s="566"/>
      <c r="C1776" s="595"/>
      <c r="D1776" s="570"/>
      <c r="E1776" s="470"/>
      <c r="F1776" s="464"/>
      <c r="G1776" s="467"/>
      <c r="H1776" s="469"/>
      <c r="I1776" s="470"/>
      <c r="J1776" s="387"/>
      <c r="K1776" s="384"/>
      <c r="L1776" s="473"/>
      <c r="M1776" s="470"/>
      <c r="N1776" s="474"/>
      <c r="O1776" s="475"/>
      <c r="P1776" s="475"/>
      <c r="Q1776" s="475"/>
      <c r="R1776" s="475"/>
      <c r="S1776" s="385"/>
      <c r="T1776" s="348">
        <f>IFERROR(VLOOKUP($S1776,TABLAS!$A$10:$B$14,2,FALSE),0)</f>
        <v>0</v>
      </c>
      <c r="U1776" s="490"/>
      <c r="V1776" s="490"/>
      <c r="W1776" s="524"/>
      <c r="X1776" s="526"/>
      <c r="Y1776" s="349"/>
      <c r="Z1776" s="349"/>
      <c r="AA1776" s="349"/>
      <c r="AB1776" s="349"/>
      <c r="AC1776" s="367" t="e">
        <f>VLOOKUP(Y1776,CONTROLES!$A$6:$Y$78,2,FALSE)</f>
        <v>#N/A</v>
      </c>
      <c r="AD1776" s="349"/>
      <c r="AE1776" s="349"/>
      <c r="AF1776" s="349"/>
      <c r="AG1776" s="349"/>
      <c r="AH1776" s="349"/>
      <c r="AI1776" s="349"/>
      <c r="AJ1776" s="349"/>
      <c r="AK1776" s="349"/>
      <c r="AL1776" s="349"/>
      <c r="AM1776" s="349"/>
      <c r="AN1776" s="349"/>
      <c r="AO1776" s="350" t="str">
        <f>IFERROR(VLOOKUP(Y1776,CONTROLES!$A$6:$Y$25,24,FALSE),"")</f>
        <v/>
      </c>
      <c r="AP1776" s="350" t="str">
        <f>IFERROR(VLOOKUP(Z1776,CONTROLES!$A$6:$Y$25,24,FALSE),"")</f>
        <v/>
      </c>
      <c r="AQ1776" s="350" t="str">
        <f>IFERROR(VLOOKUP(AA1776,CONTROLES!$A$6:$Y$25,24,FALSE),"")</f>
        <v/>
      </c>
      <c r="AR1776" s="350" t="str">
        <f>IFERROR(VLOOKUP(AB1776,CONTROLES!$A$6:$Y$25,24,FALSE),"")</f>
        <v/>
      </c>
      <c r="AS1776" s="349" t="str">
        <f>IFERROR(VLOOKUP(Y1776,CONTROLES!$A$6:$Y$25,5,FALSE),"")</f>
        <v/>
      </c>
      <c r="AT1776" s="349" t="str">
        <f>IFERROR(VLOOKUP(Z1776,CONTROLES!$A$6:$Y$25,5,FALSE),"")</f>
        <v/>
      </c>
      <c r="AU1776" s="349" t="str">
        <f>IFERROR(VLOOKUP(AA1776,CONTROLES!$A$6:$Y$25,5,FALSE),"")</f>
        <v/>
      </c>
      <c r="AV1776" s="349" t="str">
        <f>IFERROR(VLOOKUP(AB1776,CONTROLES!$A$6:$Y$25,5,FALSE),"")</f>
        <v/>
      </c>
      <c r="AW1776" s="351">
        <f t="shared" si="469"/>
        <v>0</v>
      </c>
      <c r="AX1776" s="351">
        <f t="shared" si="470"/>
        <v>0</v>
      </c>
      <c r="AY1776" s="529"/>
      <c r="AZ1776" s="460"/>
      <c r="BA1776" s="457"/>
      <c r="BB1776" s="458"/>
      <c r="BC1776" s="460"/>
      <c r="BD1776" s="462"/>
      <c r="BE1776" s="462"/>
      <c r="BF1776" s="462"/>
      <c r="BG1776" s="526"/>
      <c r="BH1776" s="492"/>
      <c r="BI1776" s="530"/>
      <c r="BJ1776" s="475"/>
      <c r="BK1776" s="475"/>
    </row>
    <row r="1777" spans="1:63" ht="14.25" customHeight="1" x14ac:dyDescent="0.25">
      <c r="A1777" s="564"/>
      <c r="B1777" s="566"/>
      <c r="C1777" s="595"/>
      <c r="D1777" s="570"/>
      <c r="E1777" s="470"/>
      <c r="F1777" s="464"/>
      <c r="G1777" s="467"/>
      <c r="H1777" s="469"/>
      <c r="I1777" s="470"/>
      <c r="J1777" s="387"/>
      <c r="K1777" s="384"/>
      <c r="L1777" s="473"/>
      <c r="M1777" s="470"/>
      <c r="N1777" s="474"/>
      <c r="O1777" s="475"/>
      <c r="P1777" s="475"/>
      <c r="Q1777" s="475"/>
      <c r="R1777" s="475"/>
      <c r="S1777" s="385"/>
      <c r="T1777" s="348">
        <f>IFERROR(VLOOKUP($S1777,TABLAS!$A$10:$B$14,2,FALSE),0)</f>
        <v>0</v>
      </c>
      <c r="U1777" s="490"/>
      <c r="V1777" s="490"/>
      <c r="W1777" s="524"/>
      <c r="X1777" s="526"/>
      <c r="Y1777" s="349"/>
      <c r="Z1777" s="349"/>
      <c r="AA1777" s="349"/>
      <c r="AB1777" s="349"/>
      <c r="AC1777" s="367" t="e">
        <f>VLOOKUP(Y1777,CONTROLES!$A$6:$Y$78,2,FALSE)</f>
        <v>#N/A</v>
      </c>
      <c r="AD1777" s="349"/>
      <c r="AE1777" s="349"/>
      <c r="AF1777" s="349"/>
      <c r="AG1777" s="349"/>
      <c r="AH1777" s="349"/>
      <c r="AI1777" s="349"/>
      <c r="AJ1777" s="349"/>
      <c r="AK1777" s="349"/>
      <c r="AL1777" s="349"/>
      <c r="AM1777" s="349"/>
      <c r="AN1777" s="349"/>
      <c r="AO1777" s="350" t="str">
        <f>IFERROR(VLOOKUP(Y1777,CONTROLES!$A$6:$Y$25,24,FALSE),"")</f>
        <v/>
      </c>
      <c r="AP1777" s="350" t="str">
        <f>IFERROR(VLOOKUP(Z1777,CONTROLES!$A$6:$Y$25,24,FALSE),"")</f>
        <v/>
      </c>
      <c r="AQ1777" s="350" t="str">
        <f>IFERROR(VLOOKUP(AA1777,CONTROLES!$A$6:$Y$25,24,FALSE),"")</f>
        <v/>
      </c>
      <c r="AR1777" s="350" t="str">
        <f>IFERROR(VLOOKUP(AB1777,CONTROLES!$A$6:$Y$25,24,FALSE),"")</f>
        <v/>
      </c>
      <c r="AS1777" s="349" t="str">
        <f>IFERROR(VLOOKUP(Y1777,CONTROLES!$A$6:$Y$25,5,FALSE),"")</f>
        <v/>
      </c>
      <c r="AT1777" s="349" t="str">
        <f>IFERROR(VLOOKUP(Z1777,CONTROLES!$A$6:$Y$25,5,FALSE),"")</f>
        <v/>
      </c>
      <c r="AU1777" s="349" t="str">
        <f>IFERROR(VLOOKUP(AA1777,CONTROLES!$A$6:$Y$25,5,FALSE),"")</f>
        <v/>
      </c>
      <c r="AV1777" s="349" t="str">
        <f>IFERROR(VLOOKUP(AB1777,CONTROLES!$A$6:$Y$25,5,FALSE),"")</f>
        <v/>
      </c>
      <c r="AW1777" s="351">
        <f t="shared" si="469"/>
        <v>0</v>
      </c>
      <c r="AX1777" s="351">
        <f t="shared" si="470"/>
        <v>0</v>
      </c>
      <c r="AY1777" s="529"/>
      <c r="AZ1777" s="460"/>
      <c r="BA1777" s="457"/>
      <c r="BB1777" s="458"/>
      <c r="BC1777" s="460"/>
      <c r="BD1777" s="462"/>
      <c r="BE1777" s="462"/>
      <c r="BF1777" s="462"/>
      <c r="BG1777" s="526"/>
      <c r="BH1777" s="492"/>
      <c r="BI1777" s="530"/>
      <c r="BJ1777" s="475"/>
      <c r="BK1777" s="475"/>
    </row>
    <row r="1778" spans="1:63" ht="14.25" customHeight="1" x14ac:dyDescent="0.25">
      <c r="A1778" s="564"/>
      <c r="B1778" s="566"/>
      <c r="C1778" s="595"/>
      <c r="D1778" s="570"/>
      <c r="E1778" s="470"/>
      <c r="F1778" s="464"/>
      <c r="G1778" s="467"/>
      <c r="H1778" s="469"/>
      <c r="I1778" s="470"/>
      <c r="J1778" s="387"/>
      <c r="K1778" s="384"/>
      <c r="L1778" s="473"/>
      <c r="M1778" s="470"/>
      <c r="N1778" s="474"/>
      <c r="O1778" s="475"/>
      <c r="P1778" s="475"/>
      <c r="Q1778" s="475"/>
      <c r="R1778" s="475"/>
      <c r="S1778" s="385"/>
      <c r="T1778" s="348">
        <f>IFERROR(VLOOKUP($S1778,TABLAS!$A$10:$B$14,2,FALSE),0)</f>
        <v>0</v>
      </c>
      <c r="U1778" s="490"/>
      <c r="V1778" s="490"/>
      <c r="W1778" s="524"/>
      <c r="X1778" s="526"/>
      <c r="Y1778" s="349"/>
      <c r="Z1778" s="349"/>
      <c r="AA1778" s="349"/>
      <c r="AB1778" s="349"/>
      <c r="AC1778" s="367" t="e">
        <f>VLOOKUP(Y1778,CONTROLES!$A$6:$Y$78,2,FALSE)</f>
        <v>#N/A</v>
      </c>
      <c r="AD1778" s="349"/>
      <c r="AE1778" s="349"/>
      <c r="AF1778" s="349"/>
      <c r="AG1778" s="349"/>
      <c r="AH1778" s="349"/>
      <c r="AI1778" s="349"/>
      <c r="AJ1778" s="349"/>
      <c r="AK1778" s="349"/>
      <c r="AL1778" s="349"/>
      <c r="AM1778" s="349"/>
      <c r="AN1778" s="349"/>
      <c r="AO1778" s="350" t="str">
        <f>IFERROR(VLOOKUP(Y1778,CONTROLES!$A$6:$Y$25,24,FALSE),"")</f>
        <v/>
      </c>
      <c r="AP1778" s="350" t="str">
        <f>IFERROR(VLOOKUP(Z1778,CONTROLES!$A$6:$Y$25,24,FALSE),"")</f>
        <v/>
      </c>
      <c r="AQ1778" s="350" t="str">
        <f>IFERROR(VLOOKUP(AA1778,CONTROLES!$A$6:$Y$25,24,FALSE),"")</f>
        <v/>
      </c>
      <c r="AR1778" s="350" t="str">
        <f>IFERROR(VLOOKUP(AB1778,CONTROLES!$A$6:$Y$25,24,FALSE),"")</f>
        <v/>
      </c>
      <c r="AS1778" s="349" t="str">
        <f>IFERROR(VLOOKUP(Y1778,CONTROLES!$A$6:$Y$25,5,FALSE),"")</f>
        <v/>
      </c>
      <c r="AT1778" s="349" t="str">
        <f>IFERROR(VLOOKUP(Z1778,CONTROLES!$A$6:$Y$25,5,FALSE),"")</f>
        <v/>
      </c>
      <c r="AU1778" s="349" t="str">
        <f>IFERROR(VLOOKUP(AA1778,CONTROLES!$A$6:$Y$25,5,FALSE),"")</f>
        <v/>
      </c>
      <c r="AV1778" s="349" t="str">
        <f>IFERROR(VLOOKUP(AB1778,CONTROLES!$A$6:$Y$25,5,FALSE),"")</f>
        <v/>
      </c>
      <c r="AW1778" s="351">
        <f t="shared" si="469"/>
        <v>0</v>
      </c>
      <c r="AX1778" s="351">
        <f t="shared" si="470"/>
        <v>0</v>
      </c>
      <c r="AY1778" s="529"/>
      <c r="AZ1778" s="460"/>
      <c r="BA1778" s="457"/>
      <c r="BB1778" s="458"/>
      <c r="BC1778" s="460"/>
      <c r="BD1778" s="462"/>
      <c r="BE1778" s="462"/>
      <c r="BF1778" s="462"/>
      <c r="BG1778" s="526"/>
      <c r="BH1778" s="492"/>
      <c r="BI1778" s="530"/>
      <c r="BJ1778" s="475"/>
      <c r="BK1778" s="475"/>
    </row>
    <row r="1779" spans="1:63" ht="14.25" customHeight="1" x14ac:dyDescent="0.25">
      <c r="A1779" s="564"/>
      <c r="B1779" s="567"/>
      <c r="C1779" s="595"/>
      <c r="D1779" s="570"/>
      <c r="E1779" s="470"/>
      <c r="F1779" s="464"/>
      <c r="G1779" s="561"/>
      <c r="H1779" s="553"/>
      <c r="I1779" s="470"/>
      <c r="J1779" s="387"/>
      <c r="K1779" s="384"/>
      <c r="L1779" s="550"/>
      <c r="M1779" s="470"/>
      <c r="N1779" s="474"/>
      <c r="O1779" s="475"/>
      <c r="P1779" s="475"/>
      <c r="Q1779" s="475"/>
      <c r="R1779" s="475"/>
      <c r="S1779" s="385"/>
      <c r="T1779" s="348">
        <f>IFERROR(VLOOKUP($S1779,TABLAS!$A$10:$B$14,2,FALSE),0)</f>
        <v>0</v>
      </c>
      <c r="U1779" s="555"/>
      <c r="V1779" s="555"/>
      <c r="W1779" s="524"/>
      <c r="X1779" s="526"/>
      <c r="Y1779" s="349"/>
      <c r="Z1779" s="349"/>
      <c r="AA1779" s="349"/>
      <c r="AB1779" s="349"/>
      <c r="AC1779" s="367" t="e">
        <f>VLOOKUP(Y1779,CONTROLES!$A$6:$Y$78,2,FALSE)</f>
        <v>#N/A</v>
      </c>
      <c r="AD1779" s="349"/>
      <c r="AE1779" s="349"/>
      <c r="AF1779" s="349"/>
      <c r="AG1779" s="349"/>
      <c r="AH1779" s="349"/>
      <c r="AI1779" s="349"/>
      <c r="AJ1779" s="349"/>
      <c r="AK1779" s="349"/>
      <c r="AL1779" s="349"/>
      <c r="AM1779" s="349"/>
      <c r="AN1779" s="349"/>
      <c r="AO1779" s="350" t="str">
        <f>IFERROR(VLOOKUP(Y1779,CONTROLES!$A$6:$Y$25,24,FALSE),"")</f>
        <v/>
      </c>
      <c r="AP1779" s="350" t="str">
        <f>IFERROR(VLOOKUP(Z1779,CONTROLES!$A$6:$Y$25,24,FALSE),"")</f>
        <v/>
      </c>
      <c r="AQ1779" s="350" t="str">
        <f>IFERROR(VLOOKUP(AA1779,CONTROLES!$A$6:$Y$25,24,FALSE),"")</f>
        <v/>
      </c>
      <c r="AR1779" s="350" t="str">
        <f>IFERROR(VLOOKUP(AB1779,CONTROLES!$A$6:$Y$25,24,FALSE),"")</f>
        <v/>
      </c>
      <c r="AS1779" s="349" t="str">
        <f>IFERROR(VLOOKUP(Y1779,CONTROLES!$A$6:$Y$25,5,FALSE),"")</f>
        <v/>
      </c>
      <c r="AT1779" s="349" t="str">
        <f>IFERROR(VLOOKUP(Z1779,CONTROLES!$A$6:$Y$25,5,FALSE),"")</f>
        <v/>
      </c>
      <c r="AU1779" s="349" t="str">
        <f>IFERROR(VLOOKUP(AA1779,CONTROLES!$A$6:$Y$25,5,FALSE),"")</f>
        <v/>
      </c>
      <c r="AV1779" s="349" t="str">
        <f>IFERROR(VLOOKUP(AB1779,CONTROLES!$A$6:$Y$25,5,FALSE),"")</f>
        <v/>
      </c>
      <c r="AW1779" s="351">
        <f t="shared" si="469"/>
        <v>0</v>
      </c>
      <c r="AX1779" s="351">
        <f t="shared" si="470"/>
        <v>0</v>
      </c>
      <c r="AY1779" s="551"/>
      <c r="AZ1779" s="460"/>
      <c r="BA1779" s="552"/>
      <c r="BB1779" s="458"/>
      <c r="BC1779" s="460"/>
      <c r="BD1779" s="462"/>
      <c r="BE1779" s="462"/>
      <c r="BF1779" s="462"/>
      <c r="BG1779" s="526"/>
      <c r="BH1779" s="554"/>
      <c r="BI1779" s="530"/>
      <c r="BJ1779" s="475"/>
      <c r="BK1779" s="475"/>
    </row>
    <row r="1780" spans="1:63" ht="14.25" customHeight="1" x14ac:dyDescent="0.25">
      <c r="A1780" s="564">
        <f>A1773+1</f>
        <v>253</v>
      </c>
      <c r="B1780" s="565" t="s">
        <v>2012</v>
      </c>
      <c r="C1780" s="595" t="s">
        <v>1925</v>
      </c>
      <c r="D1780" s="569" t="s">
        <v>2013</v>
      </c>
      <c r="E1780" s="568" t="s">
        <v>2014</v>
      </c>
      <c r="F1780" s="464" t="s">
        <v>132</v>
      </c>
      <c r="G1780" s="466" t="s">
        <v>133</v>
      </c>
      <c r="H1780" s="468" t="s">
        <v>134</v>
      </c>
      <c r="I1780" s="470" t="s">
        <v>2015</v>
      </c>
      <c r="J1780" s="383">
        <v>1</v>
      </c>
      <c r="K1780" s="384" t="s">
        <v>1950</v>
      </c>
      <c r="L1780" s="472" t="s">
        <v>2016</v>
      </c>
      <c r="M1780" s="470" t="s">
        <v>1940</v>
      </c>
      <c r="N1780" s="474" t="s">
        <v>186</v>
      </c>
      <c r="O1780" s="475" t="s">
        <v>360</v>
      </c>
      <c r="P1780" s="475" t="s">
        <v>2017</v>
      </c>
      <c r="Q1780" s="475" t="s">
        <v>2002</v>
      </c>
      <c r="R1780" s="475" t="s">
        <v>544</v>
      </c>
      <c r="S1780" s="385" t="s">
        <v>164</v>
      </c>
      <c r="T1780" s="348">
        <f>IFERROR(VLOOKUP($S1780,TABLAS!$A$10:$B$14,2,FALSE),0)</f>
        <v>1</v>
      </c>
      <c r="U1780" s="489" t="s">
        <v>145</v>
      </c>
      <c r="V1780" s="489">
        <f>VLOOKUP(U1780,TABLAS!$A$2:$B$6,2,FALSE)</f>
        <v>3</v>
      </c>
      <c r="W1780" s="524" t="str">
        <f>MAX($T1780:$T1786)&amp;V1780</f>
        <v>33</v>
      </c>
      <c r="X1780" s="526" t="str">
        <f>IF(OR(W1780="11",W1780="12",W1780="21",W1780="22",W1780="31"),"BAJO",IF(OR(W1780="13",W1780="23",W1780="32",W1780="41"),"LEVE",IF(OR(W1780="14",W1780="15",W1780="24",W1780="33",W1780="43",W1780="42",W1780="52",W1780="51"),"MODERADO",IF(OR(W1780="25",W1780="34",W1780="35",W1780="44",W1780="45",W1780="53",W1780="54",W1780="55"),"IMPORTANTE"))))</f>
        <v>MODERADO</v>
      </c>
      <c r="Y1780" s="349">
        <v>36</v>
      </c>
      <c r="Z1780" s="349"/>
      <c r="AA1780" s="349"/>
      <c r="AB1780" s="349"/>
      <c r="AC1780" s="367" t="str">
        <f>VLOOKUP(Y1780,CONTROLES!$A$6:$Y$78,2,FALSE)</f>
        <v>Tabulación de novedades por operador</v>
      </c>
      <c r="AD1780" s="349"/>
      <c r="AE1780" s="349"/>
      <c r="AF1780" s="349"/>
      <c r="AG1780" s="349"/>
      <c r="AH1780" s="349"/>
      <c r="AI1780" s="349"/>
      <c r="AJ1780" s="349"/>
      <c r="AK1780" s="349"/>
      <c r="AL1780" s="349"/>
      <c r="AM1780" s="349"/>
      <c r="AN1780" s="349"/>
      <c r="AO1780" s="350" t="str">
        <f>IFERROR(VLOOKUP(Y1780,CONTROLES!$A$6:$Y$25,24,FALSE),"")</f>
        <v/>
      </c>
      <c r="AP1780" s="350" t="str">
        <f>IFERROR(VLOOKUP(Z1780,CONTROLES!$A$6:$Y$25,24,FALSE),"")</f>
        <v/>
      </c>
      <c r="AQ1780" s="350" t="str">
        <f>IFERROR(VLOOKUP(AA1780,CONTROLES!$A$6:$Y$25,24,FALSE),"")</f>
        <v/>
      </c>
      <c r="AR1780" s="350" t="str">
        <f>IFERROR(VLOOKUP(AB1780,CONTROLES!$A$6:$Y$25,24,FALSE),"")</f>
        <v/>
      </c>
      <c r="AS1780" s="349" t="str">
        <f>IFERROR(VLOOKUP(Y1780,CONTROLES!$A$6:$Y$25,5,FALSE),"")</f>
        <v/>
      </c>
      <c r="AT1780" s="349" t="str">
        <f>IFERROR(VLOOKUP(Z1780,CONTROLES!$A$6:$Y$25,5,FALSE),"")</f>
        <v/>
      </c>
      <c r="AU1780" s="349" t="str">
        <f>IFERROR(VLOOKUP(AA1780,CONTROLES!$A$6:$Y$25,5,FALSE),"")</f>
        <v/>
      </c>
      <c r="AV1780" s="349" t="str">
        <f>IFERROR(VLOOKUP(AB1780,CONTROLES!$A$6:$Y$25,5,FALSE),"")</f>
        <v/>
      </c>
      <c r="AW1780" s="351">
        <f t="shared" si="469"/>
        <v>0</v>
      </c>
      <c r="AX1780" s="351">
        <f t="shared" si="470"/>
        <v>0</v>
      </c>
      <c r="AY1780" s="528"/>
      <c r="AZ1780" s="460"/>
      <c r="BA1780" s="456"/>
      <c r="BB1780" s="458" t="s">
        <v>155</v>
      </c>
      <c r="BC1780" s="460">
        <f>VLOOKUP(BB1780,TABLAS!$A$10:$B$14,2,FALSE)</f>
        <v>2</v>
      </c>
      <c r="BD1780" s="462" t="s">
        <v>211</v>
      </c>
      <c r="BE1780" s="462">
        <f>VLOOKUP(BD1780,TABLAS!$A$2:$B$6,2,FALSE)</f>
        <v>2</v>
      </c>
      <c r="BF1780" s="462" t="str">
        <f>BC1780&amp;BE1780</f>
        <v>22</v>
      </c>
      <c r="BG1780" s="526" t="str">
        <f>IF(OR(BF1780="11",BF1780="12",BF1780="21",BF1780="22",BF1780="31"),"BAJO",IF(OR(BF1780="13",BF1780="23",BF1780="32",BF1780="41"),"LEVE",IF(OR(BF1780="14",BF1780="15",BF1780="24",BF1780="33",BF1780="43",BF1780="42",BF1780="52",BF1780="51"),"MODERADO",IF(OR(BF1780="25",BF1780="34",BF1780="35",BF1780="44",BF1780="45",BF1780="53",BF1780="54",BF1780="55"),"IMPORTANTE"))))</f>
        <v>BAJO</v>
      </c>
      <c r="BH1780" s="491" t="s">
        <v>148</v>
      </c>
      <c r="BI1780" s="530" t="s">
        <v>149</v>
      </c>
      <c r="BJ1780" s="475" t="s">
        <v>1317</v>
      </c>
      <c r="BK1780" s="808" t="s">
        <v>2018</v>
      </c>
    </row>
    <row r="1781" spans="1:63" ht="14.25" customHeight="1" x14ac:dyDescent="0.25">
      <c r="A1781" s="564"/>
      <c r="B1781" s="566"/>
      <c r="C1781" s="595"/>
      <c r="D1781" s="570"/>
      <c r="E1781" s="470"/>
      <c r="F1781" s="464"/>
      <c r="G1781" s="467"/>
      <c r="H1781" s="469"/>
      <c r="I1781" s="470"/>
      <c r="J1781" s="386">
        <v>2</v>
      </c>
      <c r="K1781" s="384" t="s">
        <v>2019</v>
      </c>
      <c r="L1781" s="473"/>
      <c r="M1781" s="470"/>
      <c r="N1781" s="474"/>
      <c r="O1781" s="475"/>
      <c r="P1781" s="475"/>
      <c r="Q1781" s="475"/>
      <c r="R1781" s="475"/>
      <c r="S1781" s="385" t="s">
        <v>164</v>
      </c>
      <c r="T1781" s="348">
        <f>IFERROR(VLOOKUP($S1781,TABLAS!$A$10:$B$14,2,FALSE),0)</f>
        <v>1</v>
      </c>
      <c r="U1781" s="490"/>
      <c r="V1781" s="490"/>
      <c r="W1781" s="524"/>
      <c r="X1781" s="526"/>
      <c r="Y1781" s="349">
        <v>36</v>
      </c>
      <c r="Z1781" s="349"/>
      <c r="AA1781" s="349"/>
      <c r="AB1781" s="349"/>
      <c r="AC1781" s="367" t="str">
        <f>VLOOKUP(Y1781,CONTROLES!$A$6:$Y$78,2,FALSE)</f>
        <v>Tabulación de novedades por operador</v>
      </c>
      <c r="AD1781" s="349"/>
      <c r="AE1781" s="349"/>
      <c r="AF1781" s="349"/>
      <c r="AG1781" s="349"/>
      <c r="AH1781" s="349"/>
      <c r="AI1781" s="349"/>
      <c r="AJ1781" s="349"/>
      <c r="AK1781" s="349"/>
      <c r="AL1781" s="349"/>
      <c r="AM1781" s="349"/>
      <c r="AN1781" s="349"/>
      <c r="AO1781" s="350" t="str">
        <f>IFERROR(VLOOKUP(Y1781,CONTROLES!$A$6:$Y$25,24,FALSE),"")</f>
        <v/>
      </c>
      <c r="AP1781" s="350" t="str">
        <f>IFERROR(VLOOKUP(Z1781,CONTROLES!$A$6:$Y$25,24,FALSE),"")</f>
        <v/>
      </c>
      <c r="AQ1781" s="350" t="str">
        <f>IFERROR(VLOOKUP(AA1781,CONTROLES!$A$6:$Y$25,24,FALSE),"")</f>
        <v/>
      </c>
      <c r="AR1781" s="350" t="str">
        <f>IFERROR(VLOOKUP(AB1781,CONTROLES!$A$6:$Y$25,24,FALSE),"")</f>
        <v/>
      </c>
      <c r="AS1781" s="349" t="str">
        <f>IFERROR(VLOOKUP(Y1781,CONTROLES!$A$6:$Y$25,5,FALSE),"")</f>
        <v/>
      </c>
      <c r="AT1781" s="349" t="str">
        <f>IFERROR(VLOOKUP(Z1781,CONTROLES!$A$6:$Y$25,5,FALSE),"")</f>
        <v/>
      </c>
      <c r="AU1781" s="349" t="str">
        <f>IFERROR(VLOOKUP(AA1781,CONTROLES!$A$6:$Y$25,5,FALSE),"")</f>
        <v/>
      </c>
      <c r="AV1781" s="349" t="str">
        <f>IFERROR(VLOOKUP(AB1781,CONTROLES!$A$6:$Y$25,5,FALSE),"")</f>
        <v/>
      </c>
      <c r="AW1781" s="351">
        <f t="shared" si="469"/>
        <v>0</v>
      </c>
      <c r="AX1781" s="351">
        <f t="shared" si="470"/>
        <v>0</v>
      </c>
      <c r="AY1781" s="529"/>
      <c r="AZ1781" s="460"/>
      <c r="BA1781" s="457"/>
      <c r="BB1781" s="458"/>
      <c r="BC1781" s="460"/>
      <c r="BD1781" s="462"/>
      <c r="BE1781" s="462"/>
      <c r="BF1781" s="462"/>
      <c r="BG1781" s="526"/>
      <c r="BH1781" s="492"/>
      <c r="BI1781" s="530"/>
      <c r="BJ1781" s="475"/>
      <c r="BK1781" s="808"/>
    </row>
    <row r="1782" spans="1:63" ht="14.25" customHeight="1" x14ac:dyDescent="0.25">
      <c r="A1782" s="564"/>
      <c r="B1782" s="566"/>
      <c r="C1782" s="595"/>
      <c r="D1782" s="570"/>
      <c r="E1782" s="470"/>
      <c r="F1782" s="464"/>
      <c r="G1782" s="467"/>
      <c r="H1782" s="469"/>
      <c r="I1782" s="470"/>
      <c r="J1782" s="386">
        <v>3</v>
      </c>
      <c r="K1782" s="384" t="s">
        <v>1929</v>
      </c>
      <c r="L1782" s="473"/>
      <c r="M1782" s="470"/>
      <c r="N1782" s="474"/>
      <c r="O1782" s="475"/>
      <c r="P1782" s="475"/>
      <c r="Q1782" s="475"/>
      <c r="R1782" s="475"/>
      <c r="S1782" s="385" t="s">
        <v>146</v>
      </c>
      <c r="T1782" s="348">
        <f>IFERROR(VLOOKUP($S1782,TABLAS!$A$10:$B$14,2,FALSE),0)</f>
        <v>3</v>
      </c>
      <c r="U1782" s="490"/>
      <c r="V1782" s="490"/>
      <c r="W1782" s="524"/>
      <c r="X1782" s="526"/>
      <c r="Y1782" s="349">
        <v>3</v>
      </c>
      <c r="Z1782" s="349"/>
      <c r="AA1782" s="349"/>
      <c r="AB1782" s="349"/>
      <c r="AC1782" s="367" t="str">
        <f>VLOOKUP(Y1782,CONTROLES!$A$6:$Y$78,2,FALSE)</f>
        <v>Ejecución del plan de capacitaciones</v>
      </c>
      <c r="AD1782" s="349"/>
      <c r="AE1782" s="349"/>
      <c r="AF1782" s="349"/>
      <c r="AG1782" s="349"/>
      <c r="AH1782" s="349"/>
      <c r="AI1782" s="349"/>
      <c r="AJ1782" s="349"/>
      <c r="AK1782" s="349"/>
      <c r="AL1782" s="349"/>
      <c r="AM1782" s="349"/>
      <c r="AN1782" s="349"/>
      <c r="AO1782" s="350">
        <f>IFERROR(VLOOKUP(Y1782,CONTROLES!$A$6:$Y$25,24,FALSE),"")</f>
        <v>0.78</v>
      </c>
      <c r="AP1782" s="350" t="str">
        <f>IFERROR(VLOOKUP(Z1782,CONTROLES!$A$6:$Y$25,24,FALSE),"")</f>
        <v/>
      </c>
      <c r="AQ1782" s="350" t="str">
        <f>IFERROR(VLOOKUP(AA1782,CONTROLES!$A$6:$Y$25,24,FALSE),"")</f>
        <v/>
      </c>
      <c r="AR1782" s="350" t="str">
        <f>IFERROR(VLOOKUP(AB1782,CONTROLES!$A$6:$Y$25,24,FALSE),"")</f>
        <v/>
      </c>
      <c r="AS1782" s="349" t="str">
        <f>IFERROR(VLOOKUP(Y1782,CONTROLES!$A$6:$Y$25,5,FALSE),"")</f>
        <v>Probabilidad</v>
      </c>
      <c r="AT1782" s="349" t="str">
        <f>IFERROR(VLOOKUP(Z1782,CONTROLES!$A$6:$Y$25,5,FALSE),"")</f>
        <v/>
      </c>
      <c r="AU1782" s="349" t="str">
        <f>IFERROR(VLOOKUP(AA1782,CONTROLES!$A$6:$Y$25,5,FALSE),"")</f>
        <v/>
      </c>
      <c r="AV1782" s="349" t="str">
        <f>IFERROR(VLOOKUP(AB1782,CONTROLES!$A$6:$Y$25,5,FALSE),"")</f>
        <v/>
      </c>
      <c r="AW1782" s="351">
        <f t="shared" si="469"/>
        <v>0.78</v>
      </c>
      <c r="AX1782" s="351">
        <f t="shared" si="470"/>
        <v>0</v>
      </c>
      <c r="AY1782" s="529"/>
      <c r="AZ1782" s="460"/>
      <c r="BA1782" s="457"/>
      <c r="BB1782" s="458"/>
      <c r="BC1782" s="460"/>
      <c r="BD1782" s="462"/>
      <c r="BE1782" s="462"/>
      <c r="BF1782" s="462"/>
      <c r="BG1782" s="526"/>
      <c r="BH1782" s="492"/>
      <c r="BI1782" s="530"/>
      <c r="BJ1782" s="475"/>
      <c r="BK1782" s="808"/>
    </row>
    <row r="1783" spans="1:63" ht="14.25" customHeight="1" x14ac:dyDescent="0.25">
      <c r="A1783" s="564"/>
      <c r="B1783" s="566"/>
      <c r="C1783" s="595"/>
      <c r="D1783" s="570"/>
      <c r="E1783" s="470"/>
      <c r="F1783" s="464"/>
      <c r="G1783" s="467"/>
      <c r="H1783" s="469"/>
      <c r="I1783" s="470"/>
      <c r="J1783" s="387"/>
      <c r="K1783" s="384"/>
      <c r="L1783" s="473"/>
      <c r="M1783" s="470"/>
      <c r="N1783" s="474"/>
      <c r="O1783" s="475"/>
      <c r="P1783" s="475"/>
      <c r="Q1783" s="475"/>
      <c r="R1783" s="475"/>
      <c r="S1783" s="385"/>
      <c r="T1783" s="348">
        <f>IFERROR(VLOOKUP($S1783,TABLAS!$A$10:$B$14,2,FALSE),0)</f>
        <v>0</v>
      </c>
      <c r="U1783" s="490"/>
      <c r="V1783" s="490"/>
      <c r="W1783" s="524"/>
      <c r="X1783" s="526"/>
      <c r="Y1783" s="349"/>
      <c r="Z1783" s="349"/>
      <c r="AA1783" s="349"/>
      <c r="AB1783" s="349"/>
      <c r="AC1783" s="367" t="e">
        <f>VLOOKUP(Y1783,CONTROLES!$A$6:$Y$78,2,FALSE)</f>
        <v>#N/A</v>
      </c>
      <c r="AD1783" s="349"/>
      <c r="AE1783" s="349"/>
      <c r="AF1783" s="349"/>
      <c r="AG1783" s="349"/>
      <c r="AH1783" s="349"/>
      <c r="AI1783" s="349"/>
      <c r="AJ1783" s="349"/>
      <c r="AK1783" s="349"/>
      <c r="AL1783" s="349"/>
      <c r="AM1783" s="349"/>
      <c r="AN1783" s="349"/>
      <c r="AO1783" s="350" t="str">
        <f>IFERROR(VLOOKUP(Y1783,CONTROLES!$A$6:$Y$25,24,FALSE),"")</f>
        <v/>
      </c>
      <c r="AP1783" s="350" t="str">
        <f>IFERROR(VLOOKUP(Z1783,CONTROLES!$A$6:$Y$25,24,FALSE),"")</f>
        <v/>
      </c>
      <c r="AQ1783" s="350" t="str">
        <f>IFERROR(VLOOKUP(AA1783,CONTROLES!$A$6:$Y$25,24,FALSE),"")</f>
        <v/>
      </c>
      <c r="AR1783" s="350" t="str">
        <f>IFERROR(VLOOKUP(AB1783,CONTROLES!$A$6:$Y$25,24,FALSE),"")</f>
        <v/>
      </c>
      <c r="AS1783" s="349" t="str">
        <f>IFERROR(VLOOKUP(Y1783,CONTROLES!$A$6:$Y$25,5,FALSE),"")</f>
        <v/>
      </c>
      <c r="AT1783" s="349" t="str">
        <f>IFERROR(VLOOKUP(Z1783,CONTROLES!$A$6:$Y$25,5,FALSE),"")</f>
        <v/>
      </c>
      <c r="AU1783" s="349" t="str">
        <f>IFERROR(VLOOKUP(AA1783,CONTROLES!$A$6:$Y$25,5,FALSE),"")</f>
        <v/>
      </c>
      <c r="AV1783" s="349" t="str">
        <f>IFERROR(VLOOKUP(AB1783,CONTROLES!$A$6:$Y$25,5,FALSE),"")</f>
        <v/>
      </c>
      <c r="AW1783" s="351">
        <f t="shared" si="469"/>
        <v>0</v>
      </c>
      <c r="AX1783" s="351">
        <f t="shared" si="470"/>
        <v>0</v>
      </c>
      <c r="AY1783" s="529"/>
      <c r="AZ1783" s="460"/>
      <c r="BA1783" s="457"/>
      <c r="BB1783" s="458"/>
      <c r="BC1783" s="460"/>
      <c r="BD1783" s="462"/>
      <c r="BE1783" s="462"/>
      <c r="BF1783" s="462"/>
      <c r="BG1783" s="526"/>
      <c r="BH1783" s="492"/>
      <c r="BI1783" s="530"/>
      <c r="BJ1783" s="475"/>
      <c r="BK1783" s="808"/>
    </row>
    <row r="1784" spans="1:63" ht="14.25" customHeight="1" x14ac:dyDescent="0.25">
      <c r="A1784" s="564"/>
      <c r="B1784" s="566"/>
      <c r="C1784" s="595"/>
      <c r="D1784" s="570"/>
      <c r="E1784" s="470"/>
      <c r="F1784" s="464"/>
      <c r="G1784" s="467"/>
      <c r="H1784" s="469"/>
      <c r="I1784" s="470"/>
      <c r="J1784" s="387"/>
      <c r="K1784" s="384"/>
      <c r="L1784" s="473"/>
      <c r="M1784" s="470"/>
      <c r="N1784" s="474"/>
      <c r="O1784" s="475"/>
      <c r="P1784" s="475"/>
      <c r="Q1784" s="475"/>
      <c r="R1784" s="475"/>
      <c r="S1784" s="385"/>
      <c r="T1784" s="348">
        <f>IFERROR(VLOOKUP($S1784,TABLAS!$A$10:$B$14,2,FALSE),0)</f>
        <v>0</v>
      </c>
      <c r="U1784" s="490"/>
      <c r="V1784" s="490"/>
      <c r="W1784" s="524"/>
      <c r="X1784" s="526"/>
      <c r="Y1784" s="349"/>
      <c r="Z1784" s="349"/>
      <c r="AA1784" s="349"/>
      <c r="AB1784" s="349"/>
      <c r="AC1784" s="367" t="e">
        <f>VLOOKUP(Y1784,CONTROLES!$A$6:$Y$78,2,FALSE)</f>
        <v>#N/A</v>
      </c>
      <c r="AD1784" s="349"/>
      <c r="AE1784" s="349"/>
      <c r="AF1784" s="349"/>
      <c r="AG1784" s="349"/>
      <c r="AH1784" s="349"/>
      <c r="AI1784" s="349"/>
      <c r="AJ1784" s="349"/>
      <c r="AK1784" s="349"/>
      <c r="AL1784" s="349"/>
      <c r="AM1784" s="349"/>
      <c r="AN1784" s="349"/>
      <c r="AO1784" s="350" t="str">
        <f>IFERROR(VLOOKUP(Y1784,CONTROLES!$A$6:$Y$25,24,FALSE),"")</f>
        <v/>
      </c>
      <c r="AP1784" s="350" t="str">
        <f>IFERROR(VLOOKUP(Z1784,CONTROLES!$A$6:$Y$25,24,FALSE),"")</f>
        <v/>
      </c>
      <c r="AQ1784" s="350" t="str">
        <f>IFERROR(VLOOKUP(AA1784,CONTROLES!$A$6:$Y$25,24,FALSE),"")</f>
        <v/>
      </c>
      <c r="AR1784" s="350" t="str">
        <f>IFERROR(VLOOKUP(AB1784,CONTROLES!$A$6:$Y$25,24,FALSE),"")</f>
        <v/>
      </c>
      <c r="AS1784" s="349" t="str">
        <f>IFERROR(VLOOKUP(Y1784,CONTROLES!$A$6:$Y$25,5,FALSE),"")</f>
        <v/>
      </c>
      <c r="AT1784" s="349" t="str">
        <f>IFERROR(VLOOKUP(Z1784,CONTROLES!$A$6:$Y$25,5,FALSE),"")</f>
        <v/>
      </c>
      <c r="AU1784" s="349" t="str">
        <f>IFERROR(VLOOKUP(AA1784,CONTROLES!$A$6:$Y$25,5,FALSE),"")</f>
        <v/>
      </c>
      <c r="AV1784" s="349" t="str">
        <f>IFERROR(VLOOKUP(AB1784,CONTROLES!$A$6:$Y$25,5,FALSE),"")</f>
        <v/>
      </c>
      <c r="AW1784" s="351">
        <f t="shared" si="469"/>
        <v>0</v>
      </c>
      <c r="AX1784" s="351">
        <f t="shared" si="470"/>
        <v>0</v>
      </c>
      <c r="AY1784" s="529"/>
      <c r="AZ1784" s="460"/>
      <c r="BA1784" s="457"/>
      <c r="BB1784" s="458"/>
      <c r="BC1784" s="460"/>
      <c r="BD1784" s="462"/>
      <c r="BE1784" s="462"/>
      <c r="BF1784" s="462"/>
      <c r="BG1784" s="526"/>
      <c r="BH1784" s="492"/>
      <c r="BI1784" s="530"/>
      <c r="BJ1784" s="475"/>
      <c r="BK1784" s="808"/>
    </row>
    <row r="1785" spans="1:63" ht="14.25" customHeight="1" x14ac:dyDescent="0.25">
      <c r="A1785" s="564"/>
      <c r="B1785" s="566"/>
      <c r="C1785" s="595"/>
      <c r="D1785" s="570"/>
      <c r="E1785" s="470"/>
      <c r="F1785" s="464"/>
      <c r="G1785" s="467"/>
      <c r="H1785" s="469"/>
      <c r="I1785" s="470"/>
      <c r="J1785" s="387"/>
      <c r="K1785" s="384"/>
      <c r="L1785" s="473"/>
      <c r="M1785" s="470"/>
      <c r="N1785" s="474"/>
      <c r="O1785" s="475"/>
      <c r="P1785" s="475"/>
      <c r="Q1785" s="475"/>
      <c r="R1785" s="475"/>
      <c r="S1785" s="385"/>
      <c r="T1785" s="348">
        <f>IFERROR(VLOOKUP($S1785,TABLAS!$A$10:$B$14,2,FALSE),0)</f>
        <v>0</v>
      </c>
      <c r="U1785" s="490"/>
      <c r="V1785" s="490"/>
      <c r="W1785" s="524"/>
      <c r="X1785" s="526"/>
      <c r="Y1785" s="349"/>
      <c r="Z1785" s="349"/>
      <c r="AA1785" s="349"/>
      <c r="AB1785" s="349"/>
      <c r="AC1785" s="367" t="e">
        <f>VLOOKUP(Y1785,CONTROLES!$A$6:$Y$78,2,FALSE)</f>
        <v>#N/A</v>
      </c>
      <c r="AD1785" s="349"/>
      <c r="AE1785" s="349"/>
      <c r="AF1785" s="349"/>
      <c r="AG1785" s="349"/>
      <c r="AH1785" s="349"/>
      <c r="AI1785" s="349"/>
      <c r="AJ1785" s="349"/>
      <c r="AK1785" s="349"/>
      <c r="AL1785" s="349"/>
      <c r="AM1785" s="349"/>
      <c r="AN1785" s="349"/>
      <c r="AO1785" s="350" t="str">
        <f>IFERROR(VLOOKUP(Y1785,CONTROLES!$A$6:$Y$25,24,FALSE),"")</f>
        <v/>
      </c>
      <c r="AP1785" s="350" t="str">
        <f>IFERROR(VLOOKUP(Z1785,CONTROLES!$A$6:$Y$25,24,FALSE),"")</f>
        <v/>
      </c>
      <c r="AQ1785" s="350" t="str">
        <f>IFERROR(VLOOKUP(AA1785,CONTROLES!$A$6:$Y$25,24,FALSE),"")</f>
        <v/>
      </c>
      <c r="AR1785" s="350" t="str">
        <f>IFERROR(VLOOKUP(AB1785,CONTROLES!$A$6:$Y$25,24,FALSE),"")</f>
        <v/>
      </c>
      <c r="AS1785" s="349" t="str">
        <f>IFERROR(VLOOKUP(Y1785,CONTROLES!$A$6:$Y$25,5,FALSE),"")</f>
        <v/>
      </c>
      <c r="AT1785" s="349" t="str">
        <f>IFERROR(VLOOKUP(Z1785,CONTROLES!$A$6:$Y$25,5,FALSE),"")</f>
        <v/>
      </c>
      <c r="AU1785" s="349" t="str">
        <f>IFERROR(VLOOKUP(AA1785,CONTROLES!$A$6:$Y$25,5,FALSE),"")</f>
        <v/>
      </c>
      <c r="AV1785" s="349" t="str">
        <f>IFERROR(VLOOKUP(AB1785,CONTROLES!$A$6:$Y$25,5,FALSE),"")</f>
        <v/>
      </c>
      <c r="AW1785" s="351">
        <f t="shared" si="469"/>
        <v>0</v>
      </c>
      <c r="AX1785" s="351">
        <f t="shared" si="470"/>
        <v>0</v>
      </c>
      <c r="AY1785" s="529"/>
      <c r="AZ1785" s="460"/>
      <c r="BA1785" s="457"/>
      <c r="BB1785" s="458"/>
      <c r="BC1785" s="460"/>
      <c r="BD1785" s="462"/>
      <c r="BE1785" s="462"/>
      <c r="BF1785" s="462"/>
      <c r="BG1785" s="526"/>
      <c r="BH1785" s="492"/>
      <c r="BI1785" s="530"/>
      <c r="BJ1785" s="475"/>
      <c r="BK1785" s="808"/>
    </row>
    <row r="1786" spans="1:63" ht="14.25" customHeight="1" x14ac:dyDescent="0.25">
      <c r="A1786" s="564"/>
      <c r="B1786" s="567"/>
      <c r="C1786" s="595"/>
      <c r="D1786" s="570"/>
      <c r="E1786" s="470"/>
      <c r="F1786" s="464"/>
      <c r="G1786" s="561"/>
      <c r="H1786" s="553"/>
      <c r="I1786" s="470"/>
      <c r="J1786" s="387"/>
      <c r="K1786" s="384"/>
      <c r="L1786" s="550"/>
      <c r="M1786" s="470"/>
      <c r="N1786" s="474"/>
      <c r="O1786" s="475"/>
      <c r="P1786" s="475"/>
      <c r="Q1786" s="475"/>
      <c r="R1786" s="475"/>
      <c r="S1786" s="385"/>
      <c r="T1786" s="348">
        <f>IFERROR(VLOOKUP($S1786,TABLAS!$A$10:$B$14,2,FALSE),0)</f>
        <v>0</v>
      </c>
      <c r="U1786" s="555"/>
      <c r="V1786" s="555"/>
      <c r="W1786" s="524"/>
      <c r="X1786" s="526"/>
      <c r="Y1786" s="349"/>
      <c r="Z1786" s="349"/>
      <c r="AA1786" s="349"/>
      <c r="AB1786" s="349"/>
      <c r="AC1786" s="367" t="e">
        <f>VLOOKUP(Y1786,CONTROLES!$A$6:$Y$78,2,FALSE)</f>
        <v>#N/A</v>
      </c>
      <c r="AD1786" s="349"/>
      <c r="AE1786" s="349"/>
      <c r="AF1786" s="349"/>
      <c r="AG1786" s="349"/>
      <c r="AH1786" s="349"/>
      <c r="AI1786" s="349"/>
      <c r="AJ1786" s="349"/>
      <c r="AK1786" s="349"/>
      <c r="AL1786" s="349"/>
      <c r="AM1786" s="349"/>
      <c r="AN1786" s="349"/>
      <c r="AO1786" s="350" t="str">
        <f>IFERROR(VLOOKUP(Y1786,CONTROLES!$A$6:$Y$25,24,FALSE),"")</f>
        <v/>
      </c>
      <c r="AP1786" s="350" t="str">
        <f>IFERROR(VLOOKUP(Z1786,CONTROLES!$A$6:$Y$25,24,FALSE),"")</f>
        <v/>
      </c>
      <c r="AQ1786" s="350" t="str">
        <f>IFERROR(VLOOKUP(AA1786,CONTROLES!$A$6:$Y$25,24,FALSE),"")</f>
        <v/>
      </c>
      <c r="AR1786" s="350" t="str">
        <f>IFERROR(VLOOKUP(AB1786,CONTROLES!$A$6:$Y$25,24,FALSE),"")</f>
        <v/>
      </c>
      <c r="AS1786" s="349" t="str">
        <f>IFERROR(VLOOKUP(Y1786,CONTROLES!$A$6:$Y$25,5,FALSE),"")</f>
        <v/>
      </c>
      <c r="AT1786" s="349" t="str">
        <f>IFERROR(VLOOKUP(Z1786,CONTROLES!$A$6:$Y$25,5,FALSE),"")</f>
        <v/>
      </c>
      <c r="AU1786" s="349" t="str">
        <f>IFERROR(VLOOKUP(AA1786,CONTROLES!$A$6:$Y$25,5,FALSE),"")</f>
        <v/>
      </c>
      <c r="AV1786" s="349" t="str">
        <f>IFERROR(VLOOKUP(AB1786,CONTROLES!$A$6:$Y$25,5,FALSE),"")</f>
        <v/>
      </c>
      <c r="AW1786" s="351">
        <f t="shared" si="469"/>
        <v>0</v>
      </c>
      <c r="AX1786" s="351">
        <f t="shared" si="470"/>
        <v>0</v>
      </c>
      <c r="AY1786" s="551"/>
      <c r="AZ1786" s="460"/>
      <c r="BA1786" s="552"/>
      <c r="BB1786" s="458"/>
      <c r="BC1786" s="460"/>
      <c r="BD1786" s="462"/>
      <c r="BE1786" s="462"/>
      <c r="BF1786" s="462"/>
      <c r="BG1786" s="526"/>
      <c r="BH1786" s="554"/>
      <c r="BI1786" s="530"/>
      <c r="BJ1786" s="475"/>
      <c r="BK1786" s="808"/>
    </row>
    <row r="1787" spans="1:63" ht="14.25" customHeight="1" x14ac:dyDescent="0.25">
      <c r="A1787" s="564">
        <f>A1780+1</f>
        <v>254</v>
      </c>
      <c r="B1787" s="565" t="s">
        <v>2020</v>
      </c>
      <c r="C1787" s="595" t="s">
        <v>1925</v>
      </c>
      <c r="D1787" s="569" t="s">
        <v>2021</v>
      </c>
      <c r="E1787" s="568" t="s">
        <v>2022</v>
      </c>
      <c r="F1787" s="464" t="s">
        <v>170</v>
      </c>
      <c r="G1787" s="466" t="s">
        <v>2023</v>
      </c>
      <c r="H1787" s="468" t="s">
        <v>134</v>
      </c>
      <c r="I1787" s="470" t="s">
        <v>2024</v>
      </c>
      <c r="J1787" s="383">
        <v>1</v>
      </c>
      <c r="K1787" s="384" t="s">
        <v>2025</v>
      </c>
      <c r="L1787" s="472" t="s">
        <v>2026</v>
      </c>
      <c r="M1787" s="470" t="s">
        <v>2027</v>
      </c>
      <c r="N1787" s="474" t="s">
        <v>219</v>
      </c>
      <c r="O1787" s="475" t="s">
        <v>685</v>
      </c>
      <c r="P1787" s="475" t="s">
        <v>2028</v>
      </c>
      <c r="Q1787" s="475" t="s">
        <v>2017</v>
      </c>
      <c r="R1787" s="475" t="s">
        <v>143</v>
      </c>
      <c r="S1787" s="385" t="s">
        <v>146</v>
      </c>
      <c r="T1787" s="348">
        <f>IFERROR(VLOOKUP($S1787,TABLAS!$A$10:$B$14,2,FALSE),0)</f>
        <v>3</v>
      </c>
      <c r="U1787" s="489" t="s">
        <v>145</v>
      </c>
      <c r="V1787" s="489">
        <f>VLOOKUP(U1787,TABLAS!$A$2:$B$6,2,FALSE)</f>
        <v>3</v>
      </c>
      <c r="W1787" s="524" t="str">
        <f>MAX($T1787:$T1793)&amp;V1787</f>
        <v>33</v>
      </c>
      <c r="X1787" s="526" t="str">
        <f>IF(OR(W1787="11",W1787="12",W1787="21",W1787="22",W1787="31"),"BAJO",IF(OR(W1787="13",W1787="23",W1787="32",W1787="41"),"LEVE",IF(OR(W1787="14",W1787="15",W1787="24",W1787="33",W1787="43",W1787="42",W1787="52",W1787="51"),"MODERADO",IF(OR(W1787="25",W1787="34",W1787="35",W1787="44",W1787="45",W1787="53",W1787="54",W1787="55"),"IMPORTANTE"))))</f>
        <v>MODERADO</v>
      </c>
      <c r="Y1787" s="349">
        <v>27</v>
      </c>
      <c r="Z1787" s="349">
        <v>37</v>
      </c>
      <c r="AA1787" s="349"/>
      <c r="AB1787" s="349"/>
      <c r="AC1787" s="367" t="str">
        <f>VLOOKUP(Y1787,CONTROLES!$A$6:$Y$78,2,FALSE)</f>
        <v>Aplicación del PR-AD-04 Selección evaluación y reevaluación de proveedores</v>
      </c>
      <c r="AD1787" s="349"/>
      <c r="AE1787" s="349"/>
      <c r="AF1787" s="349"/>
      <c r="AG1787" s="349"/>
      <c r="AH1787" s="349"/>
      <c r="AI1787" s="349"/>
      <c r="AJ1787" s="349"/>
      <c r="AK1787" s="349"/>
      <c r="AL1787" s="349"/>
      <c r="AM1787" s="349"/>
      <c r="AN1787" s="349"/>
      <c r="AO1787" s="350" t="str">
        <f>IFERROR(VLOOKUP(Y1787,CONTROLES!$A$6:$Y$25,24,FALSE),"")</f>
        <v/>
      </c>
      <c r="AP1787" s="350" t="str">
        <f>IFERROR(VLOOKUP(Z1787,CONTROLES!$A$6:$Y$25,24,FALSE),"")</f>
        <v/>
      </c>
      <c r="AQ1787" s="350" t="str">
        <f>IFERROR(VLOOKUP(AA1787,CONTROLES!$A$6:$Y$25,24,FALSE),"")</f>
        <v/>
      </c>
      <c r="AR1787" s="350" t="str">
        <f>IFERROR(VLOOKUP(AB1787,CONTROLES!$A$6:$Y$25,24,FALSE),"")</f>
        <v/>
      </c>
      <c r="AS1787" s="349" t="str">
        <f>IFERROR(VLOOKUP(Y1787,CONTROLES!$A$6:$Y$25,5,FALSE),"")</f>
        <v/>
      </c>
      <c r="AT1787" s="349" t="str">
        <f>IFERROR(VLOOKUP(Z1787,CONTROLES!$A$6:$Y$25,5,FALSE),"")</f>
        <v/>
      </c>
      <c r="AU1787" s="349" t="str">
        <f>IFERROR(VLOOKUP(AA1787,CONTROLES!$A$6:$Y$25,5,FALSE),"")</f>
        <v/>
      </c>
      <c r="AV1787" s="349" t="str">
        <f>IFERROR(VLOOKUP(AB1787,CONTROLES!$A$6:$Y$25,5,FALSE),"")</f>
        <v/>
      </c>
      <c r="AW1787" s="351">
        <f t="shared" si="469"/>
        <v>0</v>
      </c>
      <c r="AX1787" s="351">
        <f t="shared" si="470"/>
        <v>0</v>
      </c>
      <c r="AY1787" s="528"/>
      <c r="AZ1787" s="460"/>
      <c r="BA1787" s="456"/>
      <c r="BB1787" s="458" t="s">
        <v>155</v>
      </c>
      <c r="BC1787" s="460">
        <f>VLOOKUP(BB1787,TABLAS!$A$10:$B$14,2,FALSE)</f>
        <v>2</v>
      </c>
      <c r="BD1787" s="462" t="s">
        <v>145</v>
      </c>
      <c r="BE1787" s="462">
        <f>VLOOKUP(BD1787,TABLAS!$A$2:$B$6,2,FALSE)</f>
        <v>3</v>
      </c>
      <c r="BF1787" s="462" t="str">
        <f>BC1787&amp;BE1787</f>
        <v>23</v>
      </c>
      <c r="BG1787" s="526" t="str">
        <f>IF(OR(BF1787="11",BF1787="12",BF1787="21",BF1787="22",BF1787="31"),"BAJO",IF(OR(BF1787="13",BF1787="23",BF1787="32",BF1787="41"),"LEVE",IF(OR(BF1787="14",BF1787="15",BF1787="24",BF1787="33",BF1787="43",BF1787="42",BF1787="52",BF1787="51"),"MODERADO",IF(OR(BF1787="25",BF1787="34",BF1787="35",BF1787="44",BF1787="45",BF1787="53",BF1787="54",BF1787="55"),"IMPORTANTE"))))</f>
        <v>LEVE</v>
      </c>
      <c r="BH1787" s="491" t="s">
        <v>148</v>
      </c>
      <c r="BI1787" s="530" t="s">
        <v>149</v>
      </c>
      <c r="BJ1787" s="475" t="s">
        <v>1317</v>
      </c>
      <c r="BK1787" s="808" t="s">
        <v>2029</v>
      </c>
    </row>
    <row r="1788" spans="1:63" ht="14.25" customHeight="1" x14ac:dyDescent="0.25">
      <c r="A1788" s="564"/>
      <c r="B1788" s="566"/>
      <c r="C1788" s="595"/>
      <c r="D1788" s="570"/>
      <c r="E1788" s="470"/>
      <c r="F1788" s="464"/>
      <c r="G1788" s="467"/>
      <c r="H1788" s="469"/>
      <c r="I1788" s="470"/>
      <c r="J1788" s="386">
        <v>2</v>
      </c>
      <c r="K1788" s="384" t="s">
        <v>2030</v>
      </c>
      <c r="L1788" s="473"/>
      <c r="M1788" s="470"/>
      <c r="N1788" s="474"/>
      <c r="O1788" s="475"/>
      <c r="P1788" s="475"/>
      <c r="Q1788" s="475"/>
      <c r="R1788" s="475"/>
      <c r="S1788" s="385" t="s">
        <v>155</v>
      </c>
      <c r="T1788" s="348">
        <f>IFERROR(VLOOKUP($S1788,TABLAS!$A$10:$B$14,2,FALSE),0)</f>
        <v>2</v>
      </c>
      <c r="U1788" s="490"/>
      <c r="V1788" s="490"/>
      <c r="W1788" s="524"/>
      <c r="X1788" s="526"/>
      <c r="Y1788" s="349">
        <v>37</v>
      </c>
      <c r="Z1788" s="349">
        <v>27</v>
      </c>
      <c r="AA1788" s="349"/>
      <c r="AB1788" s="349"/>
      <c r="AC1788" s="367" t="str">
        <f>VLOOKUP(Y1788,CONTROLES!$A$6:$Y$78,2,FALSE)</f>
        <v>Tabulación de novedades por proveedor (Multiportal/PSE/Tarjeta Débito)</v>
      </c>
      <c r="AD1788" s="349"/>
      <c r="AE1788" s="349"/>
      <c r="AF1788" s="349"/>
      <c r="AG1788" s="349"/>
      <c r="AH1788" s="349"/>
      <c r="AI1788" s="349"/>
      <c r="AJ1788" s="349"/>
      <c r="AK1788" s="349"/>
      <c r="AL1788" s="349"/>
      <c r="AM1788" s="349"/>
      <c r="AN1788" s="349"/>
      <c r="AO1788" s="350" t="str">
        <f>IFERROR(VLOOKUP(Y1788,CONTROLES!$A$6:$Y$25,24,FALSE),"")</f>
        <v/>
      </c>
      <c r="AP1788" s="350" t="str">
        <f>IFERROR(VLOOKUP(Z1788,CONTROLES!$A$6:$Y$25,24,FALSE),"")</f>
        <v/>
      </c>
      <c r="AQ1788" s="350" t="str">
        <f>IFERROR(VLOOKUP(AA1788,CONTROLES!$A$6:$Y$25,24,FALSE),"")</f>
        <v/>
      </c>
      <c r="AR1788" s="350" t="str">
        <f>IFERROR(VLOOKUP(AB1788,CONTROLES!$A$6:$Y$25,24,FALSE),"")</f>
        <v/>
      </c>
      <c r="AS1788" s="349" t="str">
        <f>IFERROR(VLOOKUP(Y1788,CONTROLES!$A$6:$Y$25,5,FALSE),"")</f>
        <v/>
      </c>
      <c r="AT1788" s="349" t="str">
        <f>IFERROR(VLOOKUP(Z1788,CONTROLES!$A$6:$Y$25,5,FALSE),"")</f>
        <v/>
      </c>
      <c r="AU1788" s="349" t="str">
        <f>IFERROR(VLOOKUP(AA1788,CONTROLES!$A$6:$Y$25,5,FALSE),"")</f>
        <v/>
      </c>
      <c r="AV1788" s="349" t="str">
        <f>IFERROR(VLOOKUP(AB1788,CONTROLES!$A$6:$Y$25,5,FALSE),"")</f>
        <v/>
      </c>
      <c r="AW1788" s="351">
        <f t="shared" si="469"/>
        <v>0</v>
      </c>
      <c r="AX1788" s="351">
        <f t="shared" si="470"/>
        <v>0</v>
      </c>
      <c r="AY1788" s="529"/>
      <c r="AZ1788" s="460"/>
      <c r="BA1788" s="457"/>
      <c r="BB1788" s="458"/>
      <c r="BC1788" s="460"/>
      <c r="BD1788" s="462"/>
      <c r="BE1788" s="462"/>
      <c r="BF1788" s="462"/>
      <c r="BG1788" s="526"/>
      <c r="BH1788" s="492"/>
      <c r="BI1788" s="530"/>
      <c r="BJ1788" s="475"/>
      <c r="BK1788" s="808"/>
    </row>
    <row r="1789" spans="1:63" ht="14.25" customHeight="1" x14ac:dyDescent="0.25">
      <c r="A1789" s="564"/>
      <c r="B1789" s="566"/>
      <c r="C1789" s="595"/>
      <c r="D1789" s="570"/>
      <c r="E1789" s="470"/>
      <c r="F1789" s="464"/>
      <c r="G1789" s="467"/>
      <c r="H1789" s="469"/>
      <c r="I1789" s="470"/>
      <c r="J1789" s="386">
        <v>3</v>
      </c>
      <c r="K1789" s="384" t="s">
        <v>2031</v>
      </c>
      <c r="L1789" s="473"/>
      <c r="M1789" s="470"/>
      <c r="N1789" s="474"/>
      <c r="O1789" s="475"/>
      <c r="P1789" s="475"/>
      <c r="Q1789" s="475"/>
      <c r="R1789" s="475"/>
      <c r="S1789" s="385" t="s">
        <v>146</v>
      </c>
      <c r="T1789" s="348">
        <f>IFERROR(VLOOKUP($S1789,TABLAS!$A$10:$B$14,2,FALSE),0)</f>
        <v>3</v>
      </c>
      <c r="U1789" s="490"/>
      <c r="V1789" s="490"/>
      <c r="W1789" s="524"/>
      <c r="X1789" s="526"/>
      <c r="Y1789" s="349">
        <v>27</v>
      </c>
      <c r="Z1789" s="349">
        <v>37</v>
      </c>
      <c r="AA1789" s="349"/>
      <c r="AB1789" s="349"/>
      <c r="AC1789" s="367" t="str">
        <f>VLOOKUP(Y1789,CONTROLES!$A$6:$Y$78,2,FALSE)</f>
        <v>Aplicación del PR-AD-04 Selección evaluación y reevaluación de proveedores</v>
      </c>
      <c r="AD1789" s="349"/>
      <c r="AE1789" s="349"/>
      <c r="AF1789" s="349"/>
      <c r="AG1789" s="349"/>
      <c r="AH1789" s="349"/>
      <c r="AI1789" s="349"/>
      <c r="AJ1789" s="349"/>
      <c r="AK1789" s="349"/>
      <c r="AL1789" s="349"/>
      <c r="AM1789" s="349"/>
      <c r="AN1789" s="349"/>
      <c r="AO1789" s="350" t="str">
        <f>IFERROR(VLOOKUP(Y1789,CONTROLES!$A$6:$Y$25,24,FALSE),"")</f>
        <v/>
      </c>
      <c r="AP1789" s="350" t="str">
        <f>IFERROR(VLOOKUP(Z1789,CONTROLES!$A$6:$Y$25,24,FALSE),"")</f>
        <v/>
      </c>
      <c r="AQ1789" s="350" t="str">
        <f>IFERROR(VLOOKUP(AA1789,CONTROLES!$A$6:$Y$25,24,FALSE),"")</f>
        <v/>
      </c>
      <c r="AR1789" s="350" t="str">
        <f>IFERROR(VLOOKUP(AB1789,CONTROLES!$A$6:$Y$25,24,FALSE),"")</f>
        <v/>
      </c>
      <c r="AS1789" s="349" t="str">
        <f>IFERROR(VLOOKUP(Y1789,CONTROLES!$A$6:$Y$25,5,FALSE),"")</f>
        <v/>
      </c>
      <c r="AT1789" s="349" t="str">
        <f>IFERROR(VLOOKUP(Z1789,CONTROLES!$A$6:$Y$25,5,FALSE),"")</f>
        <v/>
      </c>
      <c r="AU1789" s="349" t="str">
        <f>IFERROR(VLOOKUP(AA1789,CONTROLES!$A$6:$Y$25,5,FALSE),"")</f>
        <v/>
      </c>
      <c r="AV1789" s="349" t="str">
        <f>IFERROR(VLOOKUP(AB1789,CONTROLES!$A$6:$Y$25,5,FALSE),"")</f>
        <v/>
      </c>
      <c r="AW1789" s="351">
        <f t="shared" si="469"/>
        <v>0</v>
      </c>
      <c r="AX1789" s="351">
        <f t="shared" si="470"/>
        <v>0</v>
      </c>
      <c r="AY1789" s="529"/>
      <c r="AZ1789" s="460"/>
      <c r="BA1789" s="457"/>
      <c r="BB1789" s="458"/>
      <c r="BC1789" s="460"/>
      <c r="BD1789" s="462"/>
      <c r="BE1789" s="462"/>
      <c r="BF1789" s="462"/>
      <c r="BG1789" s="526"/>
      <c r="BH1789" s="492"/>
      <c r="BI1789" s="530"/>
      <c r="BJ1789" s="475"/>
      <c r="BK1789" s="808"/>
    </row>
    <row r="1790" spans="1:63" ht="14.25" customHeight="1" x14ac:dyDescent="0.25">
      <c r="A1790" s="564"/>
      <c r="B1790" s="566"/>
      <c r="C1790" s="595"/>
      <c r="D1790" s="570"/>
      <c r="E1790" s="470"/>
      <c r="F1790" s="464"/>
      <c r="G1790" s="467"/>
      <c r="H1790" s="469"/>
      <c r="I1790" s="470"/>
      <c r="J1790" s="387"/>
      <c r="K1790" s="384"/>
      <c r="L1790" s="473"/>
      <c r="M1790" s="470"/>
      <c r="N1790" s="474"/>
      <c r="O1790" s="475"/>
      <c r="P1790" s="475"/>
      <c r="Q1790" s="475"/>
      <c r="R1790" s="475"/>
      <c r="S1790" s="385"/>
      <c r="T1790" s="348">
        <f>IFERROR(VLOOKUP($S1790,TABLAS!$A$10:$B$14,2,FALSE),0)</f>
        <v>0</v>
      </c>
      <c r="U1790" s="490"/>
      <c r="V1790" s="490"/>
      <c r="W1790" s="524"/>
      <c r="X1790" s="526"/>
      <c r="Y1790" s="349"/>
      <c r="Z1790" s="349"/>
      <c r="AA1790" s="349"/>
      <c r="AB1790" s="349"/>
      <c r="AC1790" s="367" t="e">
        <f>VLOOKUP(Y1790,CONTROLES!$A$6:$Y$78,2,FALSE)</f>
        <v>#N/A</v>
      </c>
      <c r="AD1790" s="349"/>
      <c r="AE1790" s="349"/>
      <c r="AF1790" s="349"/>
      <c r="AG1790" s="349"/>
      <c r="AH1790" s="349"/>
      <c r="AI1790" s="349"/>
      <c r="AJ1790" s="349"/>
      <c r="AK1790" s="349"/>
      <c r="AL1790" s="349"/>
      <c r="AM1790" s="349"/>
      <c r="AN1790" s="349"/>
      <c r="AO1790" s="350" t="str">
        <f>IFERROR(VLOOKUP(Y1790,CONTROLES!$A$6:$Y$25,24,FALSE),"")</f>
        <v/>
      </c>
      <c r="AP1790" s="350" t="str">
        <f>IFERROR(VLOOKUP(Z1790,CONTROLES!$A$6:$Y$25,24,FALSE),"")</f>
        <v/>
      </c>
      <c r="AQ1790" s="350" t="str">
        <f>IFERROR(VLOOKUP(AA1790,CONTROLES!$A$6:$Y$25,24,FALSE),"")</f>
        <v/>
      </c>
      <c r="AR1790" s="350" t="str">
        <f>IFERROR(VLOOKUP(AB1790,CONTROLES!$A$6:$Y$25,24,FALSE),"")</f>
        <v/>
      </c>
      <c r="AS1790" s="349" t="str">
        <f>IFERROR(VLOOKUP(Y1790,CONTROLES!$A$6:$Y$25,5,FALSE),"")</f>
        <v/>
      </c>
      <c r="AT1790" s="349" t="str">
        <f>IFERROR(VLOOKUP(Z1790,CONTROLES!$A$6:$Y$25,5,FALSE),"")</f>
        <v/>
      </c>
      <c r="AU1790" s="349" t="str">
        <f>IFERROR(VLOOKUP(AA1790,CONTROLES!$A$6:$Y$25,5,FALSE),"")</f>
        <v/>
      </c>
      <c r="AV1790" s="349" t="str">
        <f>IFERROR(VLOOKUP(AB1790,CONTROLES!$A$6:$Y$25,5,FALSE),"")</f>
        <v/>
      </c>
      <c r="AW1790" s="351">
        <f t="shared" si="469"/>
        <v>0</v>
      </c>
      <c r="AX1790" s="351">
        <f t="shared" si="470"/>
        <v>0</v>
      </c>
      <c r="AY1790" s="529"/>
      <c r="AZ1790" s="460"/>
      <c r="BA1790" s="457"/>
      <c r="BB1790" s="458"/>
      <c r="BC1790" s="460"/>
      <c r="BD1790" s="462"/>
      <c r="BE1790" s="462"/>
      <c r="BF1790" s="462"/>
      <c r="BG1790" s="526"/>
      <c r="BH1790" s="492"/>
      <c r="BI1790" s="530"/>
      <c r="BJ1790" s="475"/>
      <c r="BK1790" s="808"/>
    </row>
    <row r="1791" spans="1:63" ht="14.25" customHeight="1" x14ac:dyDescent="0.25">
      <c r="A1791" s="564"/>
      <c r="B1791" s="566"/>
      <c r="C1791" s="595"/>
      <c r="D1791" s="570"/>
      <c r="E1791" s="470"/>
      <c r="F1791" s="464"/>
      <c r="G1791" s="467"/>
      <c r="H1791" s="469"/>
      <c r="I1791" s="470"/>
      <c r="J1791" s="387"/>
      <c r="K1791" s="384"/>
      <c r="L1791" s="473"/>
      <c r="M1791" s="470"/>
      <c r="N1791" s="474"/>
      <c r="O1791" s="475"/>
      <c r="P1791" s="475"/>
      <c r="Q1791" s="475"/>
      <c r="R1791" s="475"/>
      <c r="S1791" s="385"/>
      <c r="T1791" s="348">
        <f>IFERROR(VLOOKUP($S1791,TABLAS!$A$10:$B$14,2,FALSE),0)</f>
        <v>0</v>
      </c>
      <c r="U1791" s="490"/>
      <c r="V1791" s="490"/>
      <c r="W1791" s="524"/>
      <c r="X1791" s="526"/>
      <c r="Y1791" s="349"/>
      <c r="Z1791" s="349"/>
      <c r="AA1791" s="349"/>
      <c r="AB1791" s="349"/>
      <c r="AC1791" s="367" t="e">
        <f>VLOOKUP(Y1791,CONTROLES!$A$6:$Y$78,2,FALSE)</f>
        <v>#N/A</v>
      </c>
      <c r="AD1791" s="349"/>
      <c r="AE1791" s="349"/>
      <c r="AF1791" s="349"/>
      <c r="AG1791" s="349"/>
      <c r="AH1791" s="349"/>
      <c r="AI1791" s="349"/>
      <c r="AJ1791" s="349"/>
      <c r="AK1791" s="349"/>
      <c r="AL1791" s="349"/>
      <c r="AM1791" s="349"/>
      <c r="AN1791" s="349"/>
      <c r="AO1791" s="350" t="str">
        <f>IFERROR(VLOOKUP(Y1791,CONTROLES!$A$6:$Y$25,24,FALSE),"")</f>
        <v/>
      </c>
      <c r="AP1791" s="350" t="str">
        <f>IFERROR(VLOOKUP(Z1791,CONTROLES!$A$6:$Y$25,24,FALSE),"")</f>
        <v/>
      </c>
      <c r="AQ1791" s="350" t="str">
        <f>IFERROR(VLOOKUP(AA1791,CONTROLES!$A$6:$Y$25,24,FALSE),"")</f>
        <v/>
      </c>
      <c r="AR1791" s="350" t="str">
        <f>IFERROR(VLOOKUP(AB1791,CONTROLES!$A$6:$Y$25,24,FALSE),"")</f>
        <v/>
      </c>
      <c r="AS1791" s="349" t="str">
        <f>IFERROR(VLOOKUP(Y1791,CONTROLES!$A$6:$Y$25,5,FALSE),"")</f>
        <v/>
      </c>
      <c r="AT1791" s="349" t="str">
        <f>IFERROR(VLOOKUP(Z1791,CONTROLES!$A$6:$Y$25,5,FALSE),"")</f>
        <v/>
      </c>
      <c r="AU1791" s="349" t="str">
        <f>IFERROR(VLOOKUP(AA1791,CONTROLES!$A$6:$Y$25,5,FALSE),"")</f>
        <v/>
      </c>
      <c r="AV1791" s="349" t="str">
        <f>IFERROR(VLOOKUP(AB1791,CONTROLES!$A$6:$Y$25,5,FALSE),"")</f>
        <v/>
      </c>
      <c r="AW1791" s="351">
        <f t="shared" si="469"/>
        <v>0</v>
      </c>
      <c r="AX1791" s="351">
        <f t="shared" si="470"/>
        <v>0</v>
      </c>
      <c r="AY1791" s="529"/>
      <c r="AZ1791" s="460"/>
      <c r="BA1791" s="457"/>
      <c r="BB1791" s="458"/>
      <c r="BC1791" s="460"/>
      <c r="BD1791" s="462"/>
      <c r="BE1791" s="462"/>
      <c r="BF1791" s="462"/>
      <c r="BG1791" s="526"/>
      <c r="BH1791" s="492"/>
      <c r="BI1791" s="530"/>
      <c r="BJ1791" s="475"/>
      <c r="BK1791" s="808"/>
    </row>
    <row r="1792" spans="1:63" ht="14.25" customHeight="1" x14ac:dyDescent="0.25">
      <c r="A1792" s="564"/>
      <c r="B1792" s="566"/>
      <c r="C1792" s="595"/>
      <c r="D1792" s="570"/>
      <c r="E1792" s="470"/>
      <c r="F1792" s="464"/>
      <c r="G1792" s="467"/>
      <c r="H1792" s="469"/>
      <c r="I1792" s="470"/>
      <c r="J1792" s="387"/>
      <c r="K1792" s="384"/>
      <c r="L1792" s="473"/>
      <c r="M1792" s="470"/>
      <c r="N1792" s="474"/>
      <c r="O1792" s="475"/>
      <c r="P1792" s="475"/>
      <c r="Q1792" s="475"/>
      <c r="R1792" s="475"/>
      <c r="S1792" s="385"/>
      <c r="T1792" s="348">
        <f>IFERROR(VLOOKUP($S1792,TABLAS!$A$10:$B$14,2,FALSE),0)</f>
        <v>0</v>
      </c>
      <c r="U1792" s="490"/>
      <c r="V1792" s="490"/>
      <c r="W1792" s="524"/>
      <c r="X1792" s="526"/>
      <c r="Y1792" s="349"/>
      <c r="Z1792" s="349"/>
      <c r="AA1792" s="349"/>
      <c r="AB1792" s="349"/>
      <c r="AC1792" s="367" t="e">
        <f>VLOOKUP(Y1792,CONTROLES!$A$6:$Y$78,2,FALSE)</f>
        <v>#N/A</v>
      </c>
      <c r="AD1792" s="349"/>
      <c r="AE1792" s="349"/>
      <c r="AF1792" s="349"/>
      <c r="AG1792" s="349"/>
      <c r="AH1792" s="349"/>
      <c r="AI1792" s="349"/>
      <c r="AJ1792" s="349"/>
      <c r="AK1792" s="349"/>
      <c r="AL1792" s="349"/>
      <c r="AM1792" s="349"/>
      <c r="AN1792" s="349"/>
      <c r="AO1792" s="350" t="str">
        <f>IFERROR(VLOOKUP(Y1792,CONTROLES!$A$6:$Y$25,24,FALSE),"")</f>
        <v/>
      </c>
      <c r="AP1792" s="350" t="str">
        <f>IFERROR(VLOOKUP(Z1792,CONTROLES!$A$6:$Y$25,24,FALSE),"")</f>
        <v/>
      </c>
      <c r="AQ1792" s="350" t="str">
        <f>IFERROR(VLOOKUP(AA1792,CONTROLES!$A$6:$Y$25,24,FALSE),"")</f>
        <v/>
      </c>
      <c r="AR1792" s="350" t="str">
        <f>IFERROR(VLOOKUP(AB1792,CONTROLES!$A$6:$Y$25,24,FALSE),"")</f>
        <v/>
      </c>
      <c r="AS1792" s="349" t="str">
        <f>IFERROR(VLOOKUP(Y1792,CONTROLES!$A$6:$Y$25,5,FALSE),"")</f>
        <v/>
      </c>
      <c r="AT1792" s="349" t="str">
        <f>IFERROR(VLOOKUP(Z1792,CONTROLES!$A$6:$Y$25,5,FALSE),"")</f>
        <v/>
      </c>
      <c r="AU1792" s="349" t="str">
        <f>IFERROR(VLOOKUP(AA1792,CONTROLES!$A$6:$Y$25,5,FALSE),"")</f>
        <v/>
      </c>
      <c r="AV1792" s="349" t="str">
        <f>IFERROR(VLOOKUP(AB1792,CONTROLES!$A$6:$Y$25,5,FALSE),"")</f>
        <v/>
      </c>
      <c r="AW1792" s="351">
        <f t="shared" si="469"/>
        <v>0</v>
      </c>
      <c r="AX1792" s="351">
        <f t="shared" si="470"/>
        <v>0</v>
      </c>
      <c r="AY1792" s="529"/>
      <c r="AZ1792" s="460"/>
      <c r="BA1792" s="457"/>
      <c r="BB1792" s="458"/>
      <c r="BC1792" s="460"/>
      <c r="BD1792" s="462"/>
      <c r="BE1792" s="462"/>
      <c r="BF1792" s="462"/>
      <c r="BG1792" s="526"/>
      <c r="BH1792" s="492"/>
      <c r="BI1792" s="530"/>
      <c r="BJ1792" s="475"/>
      <c r="BK1792" s="808"/>
    </row>
    <row r="1793" spans="1:63" x14ac:dyDescent="0.25">
      <c r="A1793" s="564"/>
      <c r="B1793" s="567"/>
      <c r="C1793" s="595"/>
      <c r="D1793" s="570"/>
      <c r="E1793" s="470"/>
      <c r="F1793" s="464"/>
      <c r="G1793" s="561"/>
      <c r="H1793" s="553"/>
      <c r="I1793" s="470"/>
      <c r="J1793" s="387"/>
      <c r="K1793" s="384"/>
      <c r="L1793" s="550"/>
      <c r="M1793" s="470"/>
      <c r="N1793" s="474"/>
      <c r="O1793" s="475"/>
      <c r="P1793" s="475"/>
      <c r="Q1793" s="475"/>
      <c r="R1793" s="475"/>
      <c r="S1793" s="385"/>
      <c r="T1793" s="348">
        <f>IFERROR(VLOOKUP($S1793,TABLAS!$A$10:$B$14,2,FALSE),0)</f>
        <v>0</v>
      </c>
      <c r="U1793" s="555"/>
      <c r="V1793" s="555"/>
      <c r="W1793" s="524"/>
      <c r="X1793" s="526"/>
      <c r="Y1793" s="349"/>
      <c r="Z1793" s="349"/>
      <c r="AA1793" s="349"/>
      <c r="AB1793" s="349"/>
      <c r="AC1793" s="367" t="e">
        <f>VLOOKUP(Y1793,CONTROLES!$A$6:$Y$78,2,FALSE)</f>
        <v>#N/A</v>
      </c>
      <c r="AD1793" s="349"/>
      <c r="AE1793" s="349"/>
      <c r="AF1793" s="349"/>
      <c r="AG1793" s="349"/>
      <c r="AH1793" s="349"/>
      <c r="AI1793" s="349"/>
      <c r="AJ1793" s="349"/>
      <c r="AK1793" s="349"/>
      <c r="AL1793" s="349"/>
      <c r="AM1793" s="349"/>
      <c r="AN1793" s="349"/>
      <c r="AO1793" s="350" t="str">
        <f>IFERROR(VLOOKUP(Y1793,CONTROLES!$A$6:$Y$25,24,FALSE),"")</f>
        <v/>
      </c>
      <c r="AP1793" s="350" t="str">
        <f>IFERROR(VLOOKUP(Z1793,CONTROLES!$A$6:$Y$25,24,FALSE),"")</f>
        <v/>
      </c>
      <c r="AQ1793" s="350" t="str">
        <f>IFERROR(VLOOKUP(AA1793,CONTROLES!$A$6:$Y$25,24,FALSE),"")</f>
        <v/>
      </c>
      <c r="AR1793" s="350" t="str">
        <f>IFERROR(VLOOKUP(AB1793,CONTROLES!$A$6:$Y$25,24,FALSE),"")</f>
        <v/>
      </c>
      <c r="AS1793" s="349" t="str">
        <f>IFERROR(VLOOKUP(Y1793,CONTROLES!$A$6:$Y$25,5,FALSE),"")</f>
        <v/>
      </c>
      <c r="AT1793" s="349" t="str">
        <f>IFERROR(VLOOKUP(Z1793,CONTROLES!$A$6:$Y$25,5,FALSE),"")</f>
        <v/>
      </c>
      <c r="AU1793" s="349" t="str">
        <f>IFERROR(VLOOKUP(AA1793,CONTROLES!$A$6:$Y$25,5,FALSE),"")</f>
        <v/>
      </c>
      <c r="AV1793" s="349" t="str">
        <f>IFERROR(VLOOKUP(AB1793,CONTROLES!$A$6:$Y$25,5,FALSE),"")</f>
        <v/>
      </c>
      <c r="AW1793" s="351">
        <f t="shared" si="469"/>
        <v>0</v>
      </c>
      <c r="AX1793" s="351">
        <f t="shared" si="470"/>
        <v>0</v>
      </c>
      <c r="AY1793" s="551"/>
      <c r="AZ1793" s="460"/>
      <c r="BA1793" s="552"/>
      <c r="BB1793" s="458"/>
      <c r="BC1793" s="460"/>
      <c r="BD1793" s="462"/>
      <c r="BE1793" s="462"/>
      <c r="BF1793" s="462"/>
      <c r="BG1793" s="526"/>
      <c r="BH1793" s="554"/>
      <c r="BI1793" s="530"/>
      <c r="BJ1793" s="475"/>
      <c r="BK1793" s="808"/>
    </row>
    <row r="1794" spans="1:63" ht="14.25" customHeight="1" x14ac:dyDescent="0.25">
      <c r="A1794" s="564">
        <f>A1787+1</f>
        <v>255</v>
      </c>
      <c r="B1794" s="565" t="s">
        <v>2032</v>
      </c>
      <c r="C1794" s="595" t="s">
        <v>1925</v>
      </c>
      <c r="D1794" s="569" t="s">
        <v>2033</v>
      </c>
      <c r="E1794" s="568" t="s">
        <v>2034</v>
      </c>
      <c r="F1794" s="464" t="s">
        <v>132</v>
      </c>
      <c r="G1794" s="466" t="s">
        <v>196</v>
      </c>
      <c r="H1794" s="468" t="s">
        <v>134</v>
      </c>
      <c r="I1794" s="470" t="s">
        <v>2035</v>
      </c>
      <c r="J1794" s="383">
        <v>1</v>
      </c>
      <c r="K1794" s="384" t="s">
        <v>1929</v>
      </c>
      <c r="L1794" s="472" t="s">
        <v>2036</v>
      </c>
      <c r="M1794" s="470" t="s">
        <v>1940</v>
      </c>
      <c r="N1794" s="474" t="s">
        <v>186</v>
      </c>
      <c r="O1794" s="475" t="s">
        <v>425</v>
      </c>
      <c r="P1794" s="475" t="s">
        <v>1931</v>
      </c>
      <c r="Q1794" s="475" t="s">
        <v>2037</v>
      </c>
      <c r="R1794" s="475" t="s">
        <v>210</v>
      </c>
      <c r="S1794" s="385" t="s">
        <v>155</v>
      </c>
      <c r="T1794" s="348">
        <f>IFERROR(VLOOKUP($S1794,TABLAS!$A$10:$B$14,2,FALSE),0)</f>
        <v>2</v>
      </c>
      <c r="U1794" s="489" t="s">
        <v>145</v>
      </c>
      <c r="V1794" s="489">
        <f>VLOOKUP(U1794,TABLAS!$A$2:$B$6,2,FALSE)</f>
        <v>3</v>
      </c>
      <c r="W1794" s="524" t="str">
        <f>MAX($T1794:$T1800)&amp;V1794</f>
        <v>23</v>
      </c>
      <c r="X1794" s="526" t="str">
        <f>IF(OR(W1794="11",W1794="12",W1794="21",W1794="22",W1794="31"),"BAJO",IF(OR(W1794="13",W1794="23",W1794="32",W1794="41"),"LEVE",IF(OR(W1794="14",W1794="15",W1794="24",W1794="33",W1794="43",W1794="42",W1794="52",W1794="51"),"MODERADO",IF(OR(W1794="25",W1794="34",W1794="35",W1794="44",W1794="45",W1794="53",W1794="54",W1794="55"),"IMPORTANTE"))))</f>
        <v>LEVE</v>
      </c>
      <c r="Y1794" s="349">
        <v>3</v>
      </c>
      <c r="Z1794" s="349">
        <v>36</v>
      </c>
      <c r="AA1794" s="349"/>
      <c r="AB1794" s="349"/>
      <c r="AC1794" s="367" t="str">
        <f>VLOOKUP(Y1794,CONTROLES!$A$6:$Y$78,2,FALSE)</f>
        <v>Ejecución del plan de capacitaciones</v>
      </c>
      <c r="AD1794" s="349"/>
      <c r="AE1794" s="349"/>
      <c r="AF1794" s="349"/>
      <c r="AG1794" s="349"/>
      <c r="AH1794" s="349"/>
      <c r="AI1794" s="349"/>
      <c r="AJ1794" s="349"/>
      <c r="AK1794" s="349"/>
      <c r="AL1794" s="349"/>
      <c r="AM1794" s="349"/>
      <c r="AN1794" s="349"/>
      <c r="AO1794" s="350">
        <f>IFERROR(VLOOKUP(Y1794,CONTROLES!$A$6:$Y$25,24,FALSE),"")</f>
        <v>0.78</v>
      </c>
      <c r="AP1794" s="350" t="str">
        <f>IFERROR(VLOOKUP(Z1794,CONTROLES!$A$6:$Y$25,24,FALSE),"")</f>
        <v/>
      </c>
      <c r="AQ1794" s="350" t="str">
        <f>IFERROR(VLOOKUP(AA1794,CONTROLES!$A$6:$Y$25,24,FALSE),"")</f>
        <v/>
      </c>
      <c r="AR1794" s="350" t="str">
        <f>IFERROR(VLOOKUP(AB1794,CONTROLES!$A$6:$Y$25,24,FALSE),"")</f>
        <v/>
      </c>
      <c r="AS1794" s="349" t="str">
        <f>IFERROR(VLOOKUP(Y1794,CONTROLES!$A$6:$Y$25,5,FALSE),"")</f>
        <v>Probabilidad</v>
      </c>
      <c r="AT1794" s="349" t="str">
        <f>IFERROR(VLOOKUP(Z1794,CONTROLES!$A$6:$Y$25,5,FALSE),"")</f>
        <v/>
      </c>
      <c r="AU1794" s="349" t="str">
        <f>IFERROR(VLOOKUP(AA1794,CONTROLES!$A$6:$Y$25,5,FALSE),"")</f>
        <v/>
      </c>
      <c r="AV1794" s="349" t="str">
        <f>IFERROR(VLOOKUP(AB1794,CONTROLES!$A$6:$Y$25,5,FALSE),"")</f>
        <v/>
      </c>
      <c r="AW1794" s="351">
        <f t="shared" si="469"/>
        <v>0.78</v>
      </c>
      <c r="AX1794" s="351">
        <f t="shared" si="470"/>
        <v>0</v>
      </c>
      <c r="AY1794" s="528"/>
      <c r="AZ1794" s="460"/>
      <c r="BA1794" s="456"/>
      <c r="BB1794" s="458" t="s">
        <v>164</v>
      </c>
      <c r="BC1794" s="460">
        <f>VLOOKUP(BB1794,TABLAS!$A$10:$B$14,2,FALSE)</f>
        <v>1</v>
      </c>
      <c r="BD1794" s="462" t="s">
        <v>211</v>
      </c>
      <c r="BE1794" s="462">
        <f>VLOOKUP(BD1794,TABLAS!$A$2:$B$6,2,FALSE)</f>
        <v>2</v>
      </c>
      <c r="BF1794" s="462" t="str">
        <f>BC1794&amp;BE1794</f>
        <v>12</v>
      </c>
      <c r="BG1794" s="526" t="str">
        <f>IF(OR(BF1794="11",BF1794="12",BF1794="21",BF1794="22",BF1794="31"),"BAJO",IF(OR(BF1794="13",BF1794="23",BF1794="32",BF1794="41"),"LEVE",IF(OR(BF1794="14",BF1794="15",BF1794="24",BF1794="33",BF1794="43",BF1794="42",BF1794="52",BF1794="51"),"MODERADO",IF(OR(BF1794="25",BF1794="34",BF1794="35",BF1794="44",BF1794="45",BF1794="53",BF1794="54",BF1794="55"),"IMPORTANTE"))))</f>
        <v>BAJO</v>
      </c>
      <c r="BH1794" s="491" t="s">
        <v>148</v>
      </c>
      <c r="BI1794" s="530" t="s">
        <v>149</v>
      </c>
      <c r="BJ1794" s="475" t="s">
        <v>1317</v>
      </c>
      <c r="BK1794" s="475"/>
    </row>
    <row r="1795" spans="1:63" ht="14.25" customHeight="1" x14ac:dyDescent="0.25">
      <c r="A1795" s="564"/>
      <c r="B1795" s="566"/>
      <c r="C1795" s="595"/>
      <c r="D1795" s="570"/>
      <c r="E1795" s="470"/>
      <c r="F1795" s="464"/>
      <c r="G1795" s="467"/>
      <c r="H1795" s="469"/>
      <c r="I1795" s="470"/>
      <c r="J1795" s="386">
        <v>2</v>
      </c>
      <c r="K1795" s="384" t="s">
        <v>1950</v>
      </c>
      <c r="L1795" s="473"/>
      <c r="M1795" s="470"/>
      <c r="N1795" s="474"/>
      <c r="O1795" s="475"/>
      <c r="P1795" s="475"/>
      <c r="Q1795" s="475"/>
      <c r="R1795" s="475"/>
      <c r="S1795" s="385" t="s">
        <v>155</v>
      </c>
      <c r="T1795" s="348">
        <f>IFERROR(VLOOKUP($S1795,TABLAS!$A$10:$B$14,2,FALSE),0)</f>
        <v>2</v>
      </c>
      <c r="U1795" s="490"/>
      <c r="V1795" s="490"/>
      <c r="W1795" s="524"/>
      <c r="X1795" s="526"/>
      <c r="Y1795" s="349">
        <v>3</v>
      </c>
      <c r="Z1795" s="349">
        <v>36</v>
      </c>
      <c r="AA1795" s="349"/>
      <c r="AB1795" s="349"/>
      <c r="AC1795" s="367" t="str">
        <f>VLOOKUP(Y1795,CONTROLES!$A$6:$Y$78,2,FALSE)</f>
        <v>Ejecución del plan de capacitaciones</v>
      </c>
      <c r="AD1795" s="349"/>
      <c r="AE1795" s="349"/>
      <c r="AF1795" s="349"/>
      <c r="AG1795" s="349"/>
      <c r="AH1795" s="349"/>
      <c r="AI1795" s="349"/>
      <c r="AJ1795" s="349"/>
      <c r="AK1795" s="349"/>
      <c r="AL1795" s="349"/>
      <c r="AM1795" s="349"/>
      <c r="AN1795" s="349"/>
      <c r="AO1795" s="350">
        <f>IFERROR(VLOOKUP(Y1795,CONTROLES!$A$6:$Y$25,24,FALSE),"")</f>
        <v>0.78</v>
      </c>
      <c r="AP1795" s="350" t="str">
        <f>IFERROR(VLOOKUP(Z1795,CONTROLES!$A$6:$Y$25,24,FALSE),"")</f>
        <v/>
      </c>
      <c r="AQ1795" s="350" t="str">
        <f>IFERROR(VLOOKUP(AA1795,CONTROLES!$A$6:$Y$25,24,FALSE),"")</f>
        <v/>
      </c>
      <c r="AR1795" s="350" t="str">
        <f>IFERROR(VLOOKUP(AB1795,CONTROLES!$A$6:$Y$25,24,FALSE),"")</f>
        <v/>
      </c>
      <c r="AS1795" s="349" t="str">
        <f>IFERROR(VLOOKUP(Y1795,CONTROLES!$A$6:$Y$25,5,FALSE),"")</f>
        <v>Probabilidad</v>
      </c>
      <c r="AT1795" s="349" t="str">
        <f>IFERROR(VLOOKUP(Z1795,CONTROLES!$A$6:$Y$25,5,FALSE),"")</f>
        <v/>
      </c>
      <c r="AU1795" s="349" t="str">
        <f>IFERROR(VLOOKUP(AA1795,CONTROLES!$A$6:$Y$25,5,FALSE),"")</f>
        <v/>
      </c>
      <c r="AV1795" s="349" t="str">
        <f>IFERROR(VLOOKUP(AB1795,CONTROLES!$A$6:$Y$25,5,FALSE),"")</f>
        <v/>
      </c>
      <c r="AW1795" s="351">
        <f t="shared" si="469"/>
        <v>0.78</v>
      </c>
      <c r="AX1795" s="351">
        <f t="shared" si="470"/>
        <v>0</v>
      </c>
      <c r="AY1795" s="529"/>
      <c r="AZ1795" s="460"/>
      <c r="BA1795" s="457"/>
      <c r="BB1795" s="458"/>
      <c r="BC1795" s="460"/>
      <c r="BD1795" s="462"/>
      <c r="BE1795" s="462"/>
      <c r="BF1795" s="462"/>
      <c r="BG1795" s="526"/>
      <c r="BH1795" s="492"/>
      <c r="BI1795" s="530"/>
      <c r="BJ1795" s="475"/>
      <c r="BK1795" s="475"/>
    </row>
    <row r="1796" spans="1:63" ht="14.25" customHeight="1" x14ac:dyDescent="0.25">
      <c r="A1796" s="564"/>
      <c r="B1796" s="566"/>
      <c r="C1796" s="595"/>
      <c r="D1796" s="570"/>
      <c r="E1796" s="470"/>
      <c r="F1796" s="464"/>
      <c r="G1796" s="467"/>
      <c r="H1796" s="469"/>
      <c r="I1796" s="470"/>
      <c r="J1796" s="386">
        <v>3</v>
      </c>
      <c r="K1796" s="384" t="s">
        <v>2038</v>
      </c>
      <c r="L1796" s="473"/>
      <c r="M1796" s="470"/>
      <c r="N1796" s="474"/>
      <c r="O1796" s="475"/>
      <c r="P1796" s="475"/>
      <c r="Q1796" s="475"/>
      <c r="R1796" s="475"/>
      <c r="S1796" s="385" t="s">
        <v>155</v>
      </c>
      <c r="T1796" s="348">
        <f>IFERROR(VLOOKUP($S1796,TABLAS!$A$10:$B$14,2,FALSE),0)</f>
        <v>2</v>
      </c>
      <c r="U1796" s="490"/>
      <c r="V1796" s="490"/>
      <c r="W1796" s="524"/>
      <c r="X1796" s="526"/>
      <c r="Y1796" s="349">
        <v>38</v>
      </c>
      <c r="Z1796" s="349"/>
      <c r="AA1796" s="349"/>
      <c r="AB1796" s="349"/>
      <c r="AC1796" s="367" t="str">
        <f>VLOOKUP(Y1796,CONTROLES!$A$6:$Y$78,2,FALSE)</f>
        <v>Inspección de puestos de trabajo</v>
      </c>
      <c r="AD1796" s="349"/>
      <c r="AE1796" s="349"/>
      <c r="AF1796" s="349"/>
      <c r="AG1796" s="349"/>
      <c r="AH1796" s="349"/>
      <c r="AI1796" s="349"/>
      <c r="AJ1796" s="349"/>
      <c r="AK1796" s="349"/>
      <c r="AL1796" s="349"/>
      <c r="AM1796" s="349"/>
      <c r="AN1796" s="349"/>
      <c r="AO1796" s="350" t="str">
        <f>IFERROR(VLOOKUP(Y1796,CONTROLES!$A$6:$Y$25,24,FALSE),"")</f>
        <v/>
      </c>
      <c r="AP1796" s="350" t="str">
        <f>IFERROR(VLOOKUP(Z1796,CONTROLES!$A$6:$Y$25,24,FALSE),"")</f>
        <v/>
      </c>
      <c r="AQ1796" s="350" t="str">
        <f>IFERROR(VLOOKUP(AA1796,CONTROLES!$A$6:$Y$25,24,FALSE),"")</f>
        <v/>
      </c>
      <c r="AR1796" s="350" t="str">
        <f>IFERROR(VLOOKUP(AB1796,CONTROLES!$A$6:$Y$25,24,FALSE),"")</f>
        <v/>
      </c>
      <c r="AS1796" s="349" t="str">
        <f>IFERROR(VLOOKUP(Y1796,CONTROLES!$A$6:$Y$25,5,FALSE),"")</f>
        <v/>
      </c>
      <c r="AT1796" s="349" t="str">
        <f>IFERROR(VLOOKUP(Z1796,CONTROLES!$A$6:$Y$25,5,FALSE),"")</f>
        <v/>
      </c>
      <c r="AU1796" s="349" t="str">
        <f>IFERROR(VLOOKUP(AA1796,CONTROLES!$A$6:$Y$25,5,FALSE),"")</f>
        <v/>
      </c>
      <c r="AV1796" s="349" t="str">
        <f>IFERROR(VLOOKUP(AB1796,CONTROLES!$A$6:$Y$25,5,FALSE),"")</f>
        <v/>
      </c>
      <c r="AW1796" s="351">
        <f t="shared" si="469"/>
        <v>0</v>
      </c>
      <c r="AX1796" s="351">
        <f t="shared" si="470"/>
        <v>0</v>
      </c>
      <c r="AY1796" s="529"/>
      <c r="AZ1796" s="460"/>
      <c r="BA1796" s="457"/>
      <c r="BB1796" s="458"/>
      <c r="BC1796" s="460"/>
      <c r="BD1796" s="462"/>
      <c r="BE1796" s="462"/>
      <c r="BF1796" s="462"/>
      <c r="BG1796" s="526"/>
      <c r="BH1796" s="492"/>
      <c r="BI1796" s="530"/>
      <c r="BJ1796" s="475"/>
      <c r="BK1796" s="475"/>
    </row>
    <row r="1797" spans="1:63" ht="14.25" customHeight="1" x14ac:dyDescent="0.25">
      <c r="A1797" s="564"/>
      <c r="B1797" s="566"/>
      <c r="C1797" s="595"/>
      <c r="D1797" s="570"/>
      <c r="E1797" s="470"/>
      <c r="F1797" s="464"/>
      <c r="G1797" s="467"/>
      <c r="H1797" s="469"/>
      <c r="I1797" s="470"/>
      <c r="J1797" s="387"/>
      <c r="K1797" s="384"/>
      <c r="L1797" s="473"/>
      <c r="M1797" s="470"/>
      <c r="N1797" s="474"/>
      <c r="O1797" s="475"/>
      <c r="P1797" s="475"/>
      <c r="Q1797" s="475"/>
      <c r="R1797" s="475"/>
      <c r="S1797" s="385"/>
      <c r="T1797" s="348">
        <f>IFERROR(VLOOKUP($S1797,TABLAS!$A$10:$B$14,2,FALSE),0)</f>
        <v>0</v>
      </c>
      <c r="U1797" s="490"/>
      <c r="V1797" s="490"/>
      <c r="W1797" s="524"/>
      <c r="X1797" s="526"/>
      <c r="Y1797" s="349"/>
      <c r="Z1797" s="349"/>
      <c r="AA1797" s="349"/>
      <c r="AB1797" s="349"/>
      <c r="AC1797" s="367" t="e">
        <f>VLOOKUP(Y1797,CONTROLES!$A$6:$Y$78,2,FALSE)</f>
        <v>#N/A</v>
      </c>
      <c r="AD1797" s="349"/>
      <c r="AE1797" s="349"/>
      <c r="AF1797" s="349"/>
      <c r="AG1797" s="349"/>
      <c r="AH1797" s="349"/>
      <c r="AI1797" s="349"/>
      <c r="AJ1797" s="349"/>
      <c r="AK1797" s="349"/>
      <c r="AL1797" s="349"/>
      <c r="AM1797" s="349"/>
      <c r="AN1797" s="349"/>
      <c r="AO1797" s="350" t="str">
        <f>IFERROR(VLOOKUP(Y1797,CONTROLES!$A$6:$Y$25,24,FALSE),"")</f>
        <v/>
      </c>
      <c r="AP1797" s="350" t="str">
        <f>IFERROR(VLOOKUP(Z1797,CONTROLES!$A$6:$Y$25,24,FALSE),"")</f>
        <v/>
      </c>
      <c r="AQ1797" s="350" t="str">
        <f>IFERROR(VLOOKUP(AA1797,CONTROLES!$A$6:$Y$25,24,FALSE),"")</f>
        <v/>
      </c>
      <c r="AR1797" s="350" t="str">
        <f>IFERROR(VLOOKUP(AB1797,CONTROLES!$A$6:$Y$25,24,FALSE),"")</f>
        <v/>
      </c>
      <c r="AS1797" s="349" t="str">
        <f>IFERROR(VLOOKUP(Y1797,CONTROLES!$A$6:$Y$25,5,FALSE),"")</f>
        <v/>
      </c>
      <c r="AT1797" s="349" t="str">
        <f>IFERROR(VLOOKUP(Z1797,CONTROLES!$A$6:$Y$25,5,FALSE),"")</f>
        <v/>
      </c>
      <c r="AU1797" s="349" t="str">
        <f>IFERROR(VLOOKUP(AA1797,CONTROLES!$A$6:$Y$25,5,FALSE),"")</f>
        <v/>
      </c>
      <c r="AV1797" s="349" t="str">
        <f>IFERROR(VLOOKUP(AB1797,CONTROLES!$A$6:$Y$25,5,FALSE),"")</f>
        <v/>
      </c>
      <c r="AW1797" s="351">
        <f t="shared" si="469"/>
        <v>0</v>
      </c>
      <c r="AX1797" s="351">
        <f t="shared" si="470"/>
        <v>0</v>
      </c>
      <c r="AY1797" s="529"/>
      <c r="AZ1797" s="460"/>
      <c r="BA1797" s="457"/>
      <c r="BB1797" s="458"/>
      <c r="BC1797" s="460"/>
      <c r="BD1797" s="462"/>
      <c r="BE1797" s="462"/>
      <c r="BF1797" s="462"/>
      <c r="BG1797" s="526"/>
      <c r="BH1797" s="492"/>
      <c r="BI1797" s="530"/>
      <c r="BJ1797" s="475"/>
      <c r="BK1797" s="475"/>
    </row>
    <row r="1798" spans="1:63" ht="14.25" customHeight="1" x14ac:dyDescent="0.25">
      <c r="A1798" s="564"/>
      <c r="B1798" s="566"/>
      <c r="C1798" s="595"/>
      <c r="D1798" s="570"/>
      <c r="E1798" s="470"/>
      <c r="F1798" s="464"/>
      <c r="G1798" s="467"/>
      <c r="H1798" s="469"/>
      <c r="I1798" s="470"/>
      <c r="J1798" s="387"/>
      <c r="K1798" s="384"/>
      <c r="L1798" s="473"/>
      <c r="M1798" s="470"/>
      <c r="N1798" s="474"/>
      <c r="O1798" s="475"/>
      <c r="P1798" s="475"/>
      <c r="Q1798" s="475"/>
      <c r="R1798" s="475"/>
      <c r="S1798" s="385"/>
      <c r="T1798" s="348">
        <f>IFERROR(VLOOKUP($S1798,TABLAS!$A$10:$B$14,2,FALSE),0)</f>
        <v>0</v>
      </c>
      <c r="U1798" s="490"/>
      <c r="V1798" s="490"/>
      <c r="W1798" s="524"/>
      <c r="X1798" s="526"/>
      <c r="Y1798" s="349"/>
      <c r="Z1798" s="349"/>
      <c r="AA1798" s="349"/>
      <c r="AB1798" s="349"/>
      <c r="AC1798" s="367" t="e">
        <f>VLOOKUP(Y1798,CONTROLES!$A$6:$Y$78,2,FALSE)</f>
        <v>#N/A</v>
      </c>
      <c r="AD1798" s="349"/>
      <c r="AE1798" s="349"/>
      <c r="AF1798" s="349"/>
      <c r="AG1798" s="349"/>
      <c r="AH1798" s="349"/>
      <c r="AI1798" s="349"/>
      <c r="AJ1798" s="349"/>
      <c r="AK1798" s="349"/>
      <c r="AL1798" s="349"/>
      <c r="AM1798" s="349"/>
      <c r="AN1798" s="349"/>
      <c r="AO1798" s="350" t="str">
        <f>IFERROR(VLOOKUP(Y1798,CONTROLES!$A$6:$Y$25,24,FALSE),"")</f>
        <v/>
      </c>
      <c r="AP1798" s="350" t="str">
        <f>IFERROR(VLOOKUP(Z1798,CONTROLES!$A$6:$Y$25,24,FALSE),"")</f>
        <v/>
      </c>
      <c r="AQ1798" s="350" t="str">
        <f>IFERROR(VLOOKUP(AA1798,CONTROLES!$A$6:$Y$25,24,FALSE),"")</f>
        <v/>
      </c>
      <c r="AR1798" s="350" t="str">
        <f>IFERROR(VLOOKUP(AB1798,CONTROLES!$A$6:$Y$25,24,FALSE),"")</f>
        <v/>
      </c>
      <c r="AS1798" s="349" t="str">
        <f>IFERROR(VLOOKUP(Y1798,CONTROLES!$A$6:$Y$25,5,FALSE),"")</f>
        <v/>
      </c>
      <c r="AT1798" s="349" t="str">
        <f>IFERROR(VLOOKUP(Z1798,CONTROLES!$A$6:$Y$25,5,FALSE),"")</f>
        <v/>
      </c>
      <c r="AU1798" s="349" t="str">
        <f>IFERROR(VLOOKUP(AA1798,CONTROLES!$A$6:$Y$25,5,FALSE),"")</f>
        <v/>
      </c>
      <c r="AV1798" s="349" t="str">
        <f>IFERROR(VLOOKUP(AB1798,CONTROLES!$A$6:$Y$25,5,FALSE),"")</f>
        <v/>
      </c>
      <c r="AW1798" s="351">
        <f t="shared" si="469"/>
        <v>0</v>
      </c>
      <c r="AX1798" s="351">
        <f t="shared" si="470"/>
        <v>0</v>
      </c>
      <c r="AY1798" s="529"/>
      <c r="AZ1798" s="460"/>
      <c r="BA1798" s="457"/>
      <c r="BB1798" s="458"/>
      <c r="BC1798" s="460"/>
      <c r="BD1798" s="462"/>
      <c r="BE1798" s="462"/>
      <c r="BF1798" s="462"/>
      <c r="BG1798" s="526"/>
      <c r="BH1798" s="492"/>
      <c r="BI1798" s="530"/>
      <c r="BJ1798" s="475"/>
      <c r="BK1798" s="475"/>
    </row>
    <row r="1799" spans="1:63" ht="14.25" customHeight="1" x14ac:dyDescent="0.25">
      <c r="A1799" s="564"/>
      <c r="B1799" s="566"/>
      <c r="C1799" s="595"/>
      <c r="D1799" s="570"/>
      <c r="E1799" s="470"/>
      <c r="F1799" s="464"/>
      <c r="G1799" s="467"/>
      <c r="H1799" s="469"/>
      <c r="I1799" s="470"/>
      <c r="J1799" s="387"/>
      <c r="K1799" s="384"/>
      <c r="L1799" s="473"/>
      <c r="M1799" s="470"/>
      <c r="N1799" s="474"/>
      <c r="O1799" s="475"/>
      <c r="P1799" s="475"/>
      <c r="Q1799" s="475"/>
      <c r="R1799" s="475"/>
      <c r="S1799" s="385"/>
      <c r="T1799" s="348">
        <f>IFERROR(VLOOKUP($S1799,TABLAS!$A$10:$B$14,2,FALSE),0)</f>
        <v>0</v>
      </c>
      <c r="U1799" s="490"/>
      <c r="V1799" s="490"/>
      <c r="W1799" s="524"/>
      <c r="X1799" s="526"/>
      <c r="Y1799" s="349"/>
      <c r="Z1799" s="349"/>
      <c r="AA1799" s="349"/>
      <c r="AB1799" s="349"/>
      <c r="AC1799" s="367" t="e">
        <f>VLOOKUP(Y1799,CONTROLES!$A$6:$Y$78,2,FALSE)</f>
        <v>#N/A</v>
      </c>
      <c r="AD1799" s="349"/>
      <c r="AE1799" s="349"/>
      <c r="AF1799" s="349"/>
      <c r="AG1799" s="349"/>
      <c r="AH1799" s="349"/>
      <c r="AI1799" s="349"/>
      <c r="AJ1799" s="349"/>
      <c r="AK1799" s="349"/>
      <c r="AL1799" s="349"/>
      <c r="AM1799" s="349"/>
      <c r="AN1799" s="349"/>
      <c r="AO1799" s="350" t="str">
        <f>IFERROR(VLOOKUP(Y1799,CONTROLES!$A$6:$Y$25,24,FALSE),"")</f>
        <v/>
      </c>
      <c r="AP1799" s="350" t="str">
        <f>IFERROR(VLOOKUP(Z1799,CONTROLES!$A$6:$Y$25,24,FALSE),"")</f>
        <v/>
      </c>
      <c r="AQ1799" s="350" t="str">
        <f>IFERROR(VLOOKUP(AA1799,CONTROLES!$A$6:$Y$25,24,FALSE),"")</f>
        <v/>
      </c>
      <c r="AR1799" s="350" t="str">
        <f>IFERROR(VLOOKUP(AB1799,CONTROLES!$A$6:$Y$25,24,FALSE),"")</f>
        <v/>
      </c>
      <c r="AS1799" s="349" t="str">
        <f>IFERROR(VLOOKUP(Y1799,CONTROLES!$A$6:$Y$25,5,FALSE),"")</f>
        <v/>
      </c>
      <c r="AT1799" s="349" t="str">
        <f>IFERROR(VLOOKUP(Z1799,CONTROLES!$A$6:$Y$25,5,FALSE),"")</f>
        <v/>
      </c>
      <c r="AU1799" s="349" t="str">
        <f>IFERROR(VLOOKUP(AA1799,CONTROLES!$A$6:$Y$25,5,FALSE),"")</f>
        <v/>
      </c>
      <c r="AV1799" s="349" t="str">
        <f>IFERROR(VLOOKUP(AB1799,CONTROLES!$A$6:$Y$25,5,FALSE),"")</f>
        <v/>
      </c>
      <c r="AW1799" s="351">
        <f t="shared" si="469"/>
        <v>0</v>
      </c>
      <c r="AX1799" s="351">
        <f t="shared" si="470"/>
        <v>0</v>
      </c>
      <c r="AY1799" s="529"/>
      <c r="AZ1799" s="460"/>
      <c r="BA1799" s="457"/>
      <c r="BB1799" s="458"/>
      <c r="BC1799" s="460"/>
      <c r="BD1799" s="462"/>
      <c r="BE1799" s="462"/>
      <c r="BF1799" s="462"/>
      <c r="BG1799" s="526"/>
      <c r="BH1799" s="492"/>
      <c r="BI1799" s="530"/>
      <c r="BJ1799" s="475"/>
      <c r="BK1799" s="475"/>
    </row>
    <row r="1800" spans="1:63" ht="14.25" customHeight="1" x14ac:dyDescent="0.25">
      <c r="A1800" s="564"/>
      <c r="B1800" s="567"/>
      <c r="C1800" s="595"/>
      <c r="D1800" s="570"/>
      <c r="E1800" s="470"/>
      <c r="F1800" s="464"/>
      <c r="G1800" s="561"/>
      <c r="H1800" s="553"/>
      <c r="I1800" s="470"/>
      <c r="J1800" s="387"/>
      <c r="K1800" s="384"/>
      <c r="L1800" s="550"/>
      <c r="M1800" s="470"/>
      <c r="N1800" s="474"/>
      <c r="O1800" s="475"/>
      <c r="P1800" s="475"/>
      <c r="Q1800" s="475"/>
      <c r="R1800" s="475"/>
      <c r="S1800" s="385"/>
      <c r="T1800" s="348">
        <f>IFERROR(VLOOKUP($S1800,TABLAS!$A$10:$B$14,2,FALSE),0)</f>
        <v>0</v>
      </c>
      <c r="U1800" s="555"/>
      <c r="V1800" s="555"/>
      <c r="W1800" s="524"/>
      <c r="X1800" s="526"/>
      <c r="Y1800" s="349"/>
      <c r="Z1800" s="349"/>
      <c r="AA1800" s="349"/>
      <c r="AB1800" s="349"/>
      <c r="AC1800" s="367" t="e">
        <f>VLOOKUP(Y1800,CONTROLES!$A$6:$Y$78,2,FALSE)</f>
        <v>#N/A</v>
      </c>
      <c r="AD1800" s="349"/>
      <c r="AE1800" s="349"/>
      <c r="AF1800" s="349"/>
      <c r="AG1800" s="349"/>
      <c r="AH1800" s="349"/>
      <c r="AI1800" s="349"/>
      <c r="AJ1800" s="349"/>
      <c r="AK1800" s="349"/>
      <c r="AL1800" s="349"/>
      <c r="AM1800" s="349"/>
      <c r="AN1800" s="349"/>
      <c r="AO1800" s="350" t="str">
        <f>IFERROR(VLOOKUP(Y1800,CONTROLES!$A$6:$Y$25,24,FALSE),"")</f>
        <v/>
      </c>
      <c r="AP1800" s="350" t="str">
        <f>IFERROR(VLOOKUP(Z1800,CONTROLES!$A$6:$Y$25,24,FALSE),"")</f>
        <v/>
      </c>
      <c r="AQ1800" s="350" t="str">
        <f>IFERROR(VLOOKUP(AA1800,CONTROLES!$A$6:$Y$25,24,FALSE),"")</f>
        <v/>
      </c>
      <c r="AR1800" s="350" t="str">
        <f>IFERROR(VLOOKUP(AB1800,CONTROLES!$A$6:$Y$25,24,FALSE),"")</f>
        <v/>
      </c>
      <c r="AS1800" s="349" t="str">
        <f>IFERROR(VLOOKUP(Y1800,CONTROLES!$A$6:$Y$25,5,FALSE),"")</f>
        <v/>
      </c>
      <c r="AT1800" s="349" t="str">
        <f>IFERROR(VLOOKUP(Z1800,CONTROLES!$A$6:$Y$25,5,FALSE),"")</f>
        <v/>
      </c>
      <c r="AU1800" s="349" t="str">
        <f>IFERROR(VLOOKUP(AA1800,CONTROLES!$A$6:$Y$25,5,FALSE),"")</f>
        <v/>
      </c>
      <c r="AV1800" s="349" t="str">
        <f>IFERROR(VLOOKUP(AB1800,CONTROLES!$A$6:$Y$25,5,FALSE),"")</f>
        <v/>
      </c>
      <c r="AW1800" s="351">
        <f t="shared" si="469"/>
        <v>0</v>
      </c>
      <c r="AX1800" s="351">
        <f t="shared" si="470"/>
        <v>0</v>
      </c>
      <c r="AY1800" s="551"/>
      <c r="AZ1800" s="460"/>
      <c r="BA1800" s="552"/>
      <c r="BB1800" s="458"/>
      <c r="BC1800" s="460"/>
      <c r="BD1800" s="462"/>
      <c r="BE1800" s="462"/>
      <c r="BF1800" s="462"/>
      <c r="BG1800" s="526"/>
      <c r="BH1800" s="554"/>
      <c r="BI1800" s="530"/>
      <c r="BJ1800" s="475"/>
      <c r="BK1800" s="475"/>
    </row>
    <row r="1801" spans="1:63" ht="14.25" customHeight="1" x14ac:dyDescent="0.25">
      <c r="A1801" s="564">
        <f>A1794+1</f>
        <v>256</v>
      </c>
      <c r="B1801" s="565" t="s">
        <v>2039</v>
      </c>
      <c r="C1801" s="595" t="s">
        <v>1925</v>
      </c>
      <c r="D1801" s="569" t="s">
        <v>2040</v>
      </c>
      <c r="E1801" s="568" t="s">
        <v>2041</v>
      </c>
      <c r="F1801" s="464" t="s">
        <v>170</v>
      </c>
      <c r="G1801" s="466" t="s">
        <v>2042</v>
      </c>
      <c r="H1801" s="468" t="s">
        <v>134</v>
      </c>
      <c r="I1801" s="470" t="s">
        <v>2043</v>
      </c>
      <c r="J1801" s="383">
        <v>1</v>
      </c>
      <c r="K1801" s="384" t="s">
        <v>2044</v>
      </c>
      <c r="L1801" s="472" t="s">
        <v>2045</v>
      </c>
      <c r="M1801" s="470" t="s">
        <v>2046</v>
      </c>
      <c r="N1801" s="474" t="s">
        <v>2047</v>
      </c>
      <c r="O1801" s="475" t="s">
        <v>2048</v>
      </c>
      <c r="P1801" s="475" t="s">
        <v>2049</v>
      </c>
      <c r="Q1801" s="475" t="s">
        <v>2050</v>
      </c>
      <c r="R1801" s="475" t="s">
        <v>210</v>
      </c>
      <c r="S1801" s="385" t="s">
        <v>146</v>
      </c>
      <c r="T1801" s="348">
        <f>IFERROR(VLOOKUP($S1801,TABLAS!$A$10:$B$14,2,FALSE),0)</f>
        <v>3</v>
      </c>
      <c r="U1801" s="489" t="s">
        <v>145</v>
      </c>
      <c r="V1801" s="489">
        <f>VLOOKUP(U1801,TABLAS!$A$2:$B$6,2,FALSE)</f>
        <v>3</v>
      </c>
      <c r="W1801" s="524" t="str">
        <f>MAX($T1801:$T1807)&amp;V1801</f>
        <v>43</v>
      </c>
      <c r="X1801" s="526" t="str">
        <f>IF(OR(W1801="11",W1801="12",W1801="21",W1801="22",W1801="31"),"BAJO",IF(OR(W1801="13",W1801="23",W1801="32",W1801="41"),"LEVE",IF(OR(W1801="14",W1801="15",W1801="24",W1801="33",W1801="43",W1801="42",W1801="52",W1801="51"),"MODERADO",IF(OR(W1801="25",W1801="34",W1801="35",W1801="44",W1801="45",W1801="53",W1801="54",W1801="55"),"IMPORTANTE"))))</f>
        <v>MODERADO</v>
      </c>
      <c r="Y1801" s="349">
        <v>39</v>
      </c>
      <c r="Z1801" s="349"/>
      <c r="AA1801" s="349"/>
      <c r="AB1801" s="349"/>
      <c r="AC1801" s="367" t="str">
        <f>VLOOKUP(Y1801,CONTROLES!$A$6:$Y$78,2,FALSE)</f>
        <v>PR - MA Seguridad en instalaciones</v>
      </c>
      <c r="AD1801" s="349"/>
      <c r="AE1801" s="349"/>
      <c r="AF1801" s="349"/>
      <c r="AG1801" s="349"/>
      <c r="AH1801" s="349"/>
      <c r="AI1801" s="349"/>
      <c r="AJ1801" s="349"/>
      <c r="AK1801" s="349"/>
      <c r="AL1801" s="349"/>
      <c r="AM1801" s="349"/>
      <c r="AN1801" s="349"/>
      <c r="AO1801" s="350" t="str">
        <f>IFERROR(VLOOKUP(Y1801,CONTROLES!$A$6:$Y$25,24,FALSE),"")</f>
        <v/>
      </c>
      <c r="AP1801" s="350" t="str">
        <f>IFERROR(VLOOKUP(Z1801,CONTROLES!$A$6:$Y$25,24,FALSE),"")</f>
        <v/>
      </c>
      <c r="AQ1801" s="350" t="str">
        <f>IFERROR(VLOOKUP(AA1801,CONTROLES!$A$6:$Y$25,24,FALSE),"")</f>
        <v/>
      </c>
      <c r="AR1801" s="350" t="str">
        <f>IFERROR(VLOOKUP(AB1801,CONTROLES!$A$6:$Y$25,24,FALSE),"")</f>
        <v/>
      </c>
      <c r="AS1801" s="349" t="str">
        <f>IFERROR(VLOOKUP(Y1801,CONTROLES!$A$6:$Y$25,5,FALSE),"")</f>
        <v/>
      </c>
      <c r="AT1801" s="349" t="str">
        <f>IFERROR(VLOOKUP(Z1801,CONTROLES!$A$6:$Y$25,5,FALSE),"")</f>
        <v/>
      </c>
      <c r="AU1801" s="349" t="str">
        <f>IFERROR(VLOOKUP(AA1801,CONTROLES!$A$6:$Y$25,5,FALSE),"")</f>
        <v/>
      </c>
      <c r="AV1801" s="349" t="str">
        <f>IFERROR(VLOOKUP(AB1801,CONTROLES!$A$6:$Y$25,5,FALSE),"")</f>
        <v/>
      </c>
      <c r="AW1801" s="351">
        <f t="shared" si="469"/>
        <v>0</v>
      </c>
      <c r="AX1801" s="351">
        <f t="shared" si="470"/>
        <v>0</v>
      </c>
      <c r="AY1801" s="528"/>
      <c r="AZ1801" s="460"/>
      <c r="BA1801" s="456"/>
      <c r="BB1801" s="458" t="s">
        <v>146</v>
      </c>
      <c r="BC1801" s="460">
        <f>VLOOKUP(BB1801,TABLAS!$A$10:$B$14,2,FALSE)</f>
        <v>3</v>
      </c>
      <c r="BD1801" s="462" t="s">
        <v>211</v>
      </c>
      <c r="BE1801" s="462">
        <f>VLOOKUP(BD1801,TABLAS!$A$2:$B$6,2,FALSE)</f>
        <v>2</v>
      </c>
      <c r="BF1801" s="462" t="str">
        <f>BC1801&amp;BE1801</f>
        <v>32</v>
      </c>
      <c r="BG1801" s="526" t="str">
        <f>IF(OR(BF1801="11",BF1801="12",BF1801="21",BF1801="22",BF1801="31"),"BAJO",IF(OR(BF1801="13",BF1801="23",BF1801="32",BF1801="41"),"LEVE",IF(OR(BF1801="14",BF1801="15",BF1801="24",BF1801="33",BF1801="43",BF1801="42",BF1801="52",BF1801="51"),"MODERADO",IF(OR(BF1801="25",BF1801="34",BF1801="35",BF1801="44",BF1801="45",BF1801="53",BF1801="54",BF1801="55"),"IMPORTANTE"))))</f>
        <v>LEVE</v>
      </c>
      <c r="BH1801" s="491" t="s">
        <v>148</v>
      </c>
      <c r="BI1801" s="530" t="s">
        <v>149</v>
      </c>
      <c r="BJ1801" s="475" t="s">
        <v>1317</v>
      </c>
      <c r="BK1801" s="808" t="s">
        <v>2051</v>
      </c>
    </row>
    <row r="1802" spans="1:63" ht="14.25" customHeight="1" x14ac:dyDescent="0.25">
      <c r="A1802" s="564"/>
      <c r="B1802" s="566"/>
      <c r="C1802" s="595"/>
      <c r="D1802" s="570"/>
      <c r="E1802" s="470"/>
      <c r="F1802" s="464"/>
      <c r="G1802" s="467"/>
      <c r="H1802" s="469"/>
      <c r="I1802" s="470"/>
      <c r="J1802" s="386">
        <v>2</v>
      </c>
      <c r="K1802" s="384" t="s">
        <v>2052</v>
      </c>
      <c r="L1802" s="473"/>
      <c r="M1802" s="470"/>
      <c r="N1802" s="474"/>
      <c r="O1802" s="475"/>
      <c r="P1802" s="475"/>
      <c r="Q1802" s="475"/>
      <c r="R1802" s="475"/>
      <c r="S1802" s="385" t="s">
        <v>169</v>
      </c>
      <c r="T1802" s="348">
        <f>IFERROR(VLOOKUP($S1802,TABLAS!$A$10:$B$14,2,FALSE),0)</f>
        <v>4</v>
      </c>
      <c r="U1802" s="490"/>
      <c r="V1802" s="490"/>
      <c r="W1802" s="524"/>
      <c r="X1802" s="526"/>
      <c r="Y1802" s="349">
        <v>39</v>
      </c>
      <c r="Z1802" s="349"/>
      <c r="AA1802" s="349"/>
      <c r="AB1802" s="349"/>
      <c r="AC1802" s="367" t="str">
        <f>VLOOKUP(Y1802,CONTROLES!$A$6:$Y$78,2,FALSE)</f>
        <v>PR - MA Seguridad en instalaciones</v>
      </c>
      <c r="AD1802" s="349"/>
      <c r="AE1802" s="349"/>
      <c r="AF1802" s="349"/>
      <c r="AG1802" s="349"/>
      <c r="AH1802" s="349"/>
      <c r="AI1802" s="349"/>
      <c r="AJ1802" s="349"/>
      <c r="AK1802" s="349"/>
      <c r="AL1802" s="349"/>
      <c r="AM1802" s="349"/>
      <c r="AN1802" s="349"/>
      <c r="AO1802" s="350" t="str">
        <f>IFERROR(VLOOKUP(Y1802,CONTROLES!$A$6:$Y$25,24,FALSE),"")</f>
        <v/>
      </c>
      <c r="AP1802" s="350" t="str">
        <f>IFERROR(VLOOKUP(Z1802,CONTROLES!$A$6:$Y$25,24,FALSE),"")</f>
        <v/>
      </c>
      <c r="AQ1802" s="350" t="str">
        <f>IFERROR(VLOOKUP(AA1802,CONTROLES!$A$6:$Y$25,24,FALSE),"")</f>
        <v/>
      </c>
      <c r="AR1802" s="350" t="str">
        <f>IFERROR(VLOOKUP(AB1802,CONTROLES!$A$6:$Y$25,24,FALSE),"")</f>
        <v/>
      </c>
      <c r="AS1802" s="349" t="str">
        <f>IFERROR(VLOOKUP(Y1802,CONTROLES!$A$6:$Y$25,5,FALSE),"")</f>
        <v/>
      </c>
      <c r="AT1802" s="349" t="str">
        <f>IFERROR(VLOOKUP(Z1802,CONTROLES!$A$6:$Y$25,5,FALSE),"")</f>
        <v/>
      </c>
      <c r="AU1802" s="349" t="str">
        <f>IFERROR(VLOOKUP(AA1802,CONTROLES!$A$6:$Y$25,5,FALSE),"")</f>
        <v/>
      </c>
      <c r="AV1802" s="349" t="str">
        <f>IFERROR(VLOOKUP(AB1802,CONTROLES!$A$6:$Y$25,5,FALSE),"")</f>
        <v/>
      </c>
      <c r="AW1802" s="351">
        <f t="shared" ref="AW1802:AW1835" si="471">IFERROR(AVERAGEIFS(AO1802:AR1802,AS1802:AV1802,"Probabilidad"),0)</f>
        <v>0</v>
      </c>
      <c r="AX1802" s="351">
        <f t="shared" ref="AX1802:AX1835" si="472">IFERROR(AVERAGEIFS(AO1802:AR1802,AS1802:AV1802,"Consecuencia"),0)</f>
        <v>0</v>
      </c>
      <c r="AY1802" s="529"/>
      <c r="AZ1802" s="460"/>
      <c r="BA1802" s="457"/>
      <c r="BB1802" s="458"/>
      <c r="BC1802" s="460"/>
      <c r="BD1802" s="462"/>
      <c r="BE1802" s="462"/>
      <c r="BF1802" s="462"/>
      <c r="BG1802" s="526"/>
      <c r="BH1802" s="492"/>
      <c r="BI1802" s="530"/>
      <c r="BJ1802" s="475"/>
      <c r="BK1802" s="808"/>
    </row>
    <row r="1803" spans="1:63" ht="14.25" customHeight="1" x14ac:dyDescent="0.25">
      <c r="A1803" s="564"/>
      <c r="B1803" s="566"/>
      <c r="C1803" s="595"/>
      <c r="D1803" s="570"/>
      <c r="E1803" s="470"/>
      <c r="F1803" s="464"/>
      <c r="G1803" s="467"/>
      <c r="H1803" s="469"/>
      <c r="I1803" s="470"/>
      <c r="J1803" s="386">
        <v>3</v>
      </c>
      <c r="K1803" s="384" t="s">
        <v>2053</v>
      </c>
      <c r="L1803" s="473"/>
      <c r="M1803" s="470"/>
      <c r="N1803" s="474"/>
      <c r="O1803" s="475"/>
      <c r="P1803" s="475"/>
      <c r="Q1803" s="475"/>
      <c r="R1803" s="475"/>
      <c r="S1803" s="385" t="s">
        <v>169</v>
      </c>
      <c r="T1803" s="348">
        <f>IFERROR(VLOOKUP($S1803,TABLAS!$A$10:$B$14,2,FALSE),0)</f>
        <v>4</v>
      </c>
      <c r="U1803" s="490"/>
      <c r="V1803" s="490"/>
      <c r="W1803" s="524"/>
      <c r="X1803" s="526"/>
      <c r="Y1803" s="349">
        <v>39</v>
      </c>
      <c r="Z1803" s="349"/>
      <c r="AA1803" s="349"/>
      <c r="AB1803" s="349"/>
      <c r="AC1803" s="367" t="str">
        <f>VLOOKUP(Y1803,CONTROLES!$A$6:$Y$78,2,FALSE)</f>
        <v>PR - MA Seguridad en instalaciones</v>
      </c>
      <c r="AD1803" s="349"/>
      <c r="AE1803" s="349"/>
      <c r="AF1803" s="349"/>
      <c r="AG1803" s="349"/>
      <c r="AH1803" s="349"/>
      <c r="AI1803" s="349"/>
      <c r="AJ1803" s="349"/>
      <c r="AK1803" s="349"/>
      <c r="AL1803" s="349"/>
      <c r="AM1803" s="349"/>
      <c r="AN1803" s="349"/>
      <c r="AO1803" s="350" t="str">
        <f>IFERROR(VLOOKUP(Y1803,CONTROLES!$A$6:$Y$25,24,FALSE),"")</f>
        <v/>
      </c>
      <c r="AP1803" s="350" t="str">
        <f>IFERROR(VLOOKUP(Z1803,CONTROLES!$A$6:$Y$25,24,FALSE),"")</f>
        <v/>
      </c>
      <c r="AQ1803" s="350" t="str">
        <f>IFERROR(VLOOKUP(AA1803,CONTROLES!$A$6:$Y$25,24,FALSE),"")</f>
        <v/>
      </c>
      <c r="AR1803" s="350" t="str">
        <f>IFERROR(VLOOKUP(AB1803,CONTROLES!$A$6:$Y$25,24,FALSE),"")</f>
        <v/>
      </c>
      <c r="AS1803" s="349" t="str">
        <f>IFERROR(VLOOKUP(Y1803,CONTROLES!$A$6:$Y$25,5,FALSE),"")</f>
        <v/>
      </c>
      <c r="AT1803" s="349" t="str">
        <f>IFERROR(VLOOKUP(Z1803,CONTROLES!$A$6:$Y$25,5,FALSE),"")</f>
        <v/>
      </c>
      <c r="AU1803" s="349" t="str">
        <f>IFERROR(VLOOKUP(AA1803,CONTROLES!$A$6:$Y$25,5,FALSE),"")</f>
        <v/>
      </c>
      <c r="AV1803" s="349" t="str">
        <f>IFERROR(VLOOKUP(AB1803,CONTROLES!$A$6:$Y$25,5,FALSE),"")</f>
        <v/>
      </c>
      <c r="AW1803" s="351">
        <f t="shared" si="471"/>
        <v>0</v>
      </c>
      <c r="AX1803" s="351">
        <f t="shared" si="472"/>
        <v>0</v>
      </c>
      <c r="AY1803" s="529"/>
      <c r="AZ1803" s="460"/>
      <c r="BA1803" s="457"/>
      <c r="BB1803" s="458"/>
      <c r="BC1803" s="460"/>
      <c r="BD1803" s="462"/>
      <c r="BE1803" s="462"/>
      <c r="BF1803" s="462"/>
      <c r="BG1803" s="526"/>
      <c r="BH1803" s="492"/>
      <c r="BI1803" s="530"/>
      <c r="BJ1803" s="475"/>
      <c r="BK1803" s="808"/>
    </row>
    <row r="1804" spans="1:63" ht="14.25" customHeight="1" x14ac:dyDescent="0.25">
      <c r="A1804" s="564"/>
      <c r="B1804" s="566"/>
      <c r="C1804" s="595"/>
      <c r="D1804" s="570"/>
      <c r="E1804" s="470"/>
      <c r="F1804" s="464"/>
      <c r="G1804" s="467"/>
      <c r="H1804" s="469"/>
      <c r="I1804" s="470"/>
      <c r="J1804" s="387"/>
      <c r="K1804" s="384"/>
      <c r="L1804" s="473"/>
      <c r="M1804" s="470"/>
      <c r="N1804" s="474"/>
      <c r="O1804" s="475"/>
      <c r="P1804" s="475"/>
      <c r="Q1804" s="475"/>
      <c r="R1804" s="475"/>
      <c r="S1804" s="385"/>
      <c r="T1804" s="348">
        <f>IFERROR(VLOOKUP($S1804,TABLAS!$A$10:$B$14,2,FALSE),0)</f>
        <v>0</v>
      </c>
      <c r="U1804" s="490"/>
      <c r="V1804" s="490"/>
      <c r="W1804" s="524"/>
      <c r="X1804" s="526"/>
      <c r="Y1804" s="349"/>
      <c r="Z1804" s="349"/>
      <c r="AA1804" s="349"/>
      <c r="AB1804" s="349"/>
      <c r="AC1804" s="367" t="e">
        <f>VLOOKUP(Y1804,CONTROLES!$A$6:$Y$78,2,FALSE)</f>
        <v>#N/A</v>
      </c>
      <c r="AD1804" s="349"/>
      <c r="AE1804" s="349"/>
      <c r="AF1804" s="349"/>
      <c r="AG1804" s="349"/>
      <c r="AH1804" s="349"/>
      <c r="AI1804" s="349"/>
      <c r="AJ1804" s="349"/>
      <c r="AK1804" s="349"/>
      <c r="AL1804" s="349"/>
      <c r="AM1804" s="349"/>
      <c r="AN1804" s="349"/>
      <c r="AO1804" s="350" t="str">
        <f>IFERROR(VLOOKUP(Y1804,CONTROLES!$A$6:$Y$25,24,FALSE),"")</f>
        <v/>
      </c>
      <c r="AP1804" s="350" t="str">
        <f>IFERROR(VLOOKUP(Z1804,CONTROLES!$A$6:$Y$25,24,FALSE),"")</f>
        <v/>
      </c>
      <c r="AQ1804" s="350" t="str">
        <f>IFERROR(VLOOKUP(AA1804,CONTROLES!$A$6:$Y$25,24,FALSE),"")</f>
        <v/>
      </c>
      <c r="AR1804" s="350" t="str">
        <f>IFERROR(VLOOKUP(AB1804,CONTROLES!$A$6:$Y$25,24,FALSE),"")</f>
        <v/>
      </c>
      <c r="AS1804" s="349" t="str">
        <f>IFERROR(VLOOKUP(Y1804,CONTROLES!$A$6:$Y$25,5,FALSE),"")</f>
        <v/>
      </c>
      <c r="AT1804" s="349" t="str">
        <f>IFERROR(VLOOKUP(Z1804,CONTROLES!$A$6:$Y$25,5,FALSE),"")</f>
        <v/>
      </c>
      <c r="AU1804" s="349" t="str">
        <f>IFERROR(VLOOKUP(AA1804,CONTROLES!$A$6:$Y$25,5,FALSE),"")</f>
        <v/>
      </c>
      <c r="AV1804" s="349" t="str">
        <f>IFERROR(VLOOKUP(AB1804,CONTROLES!$A$6:$Y$25,5,FALSE),"")</f>
        <v/>
      </c>
      <c r="AW1804" s="351">
        <f t="shared" si="471"/>
        <v>0</v>
      </c>
      <c r="AX1804" s="351">
        <f t="shared" si="472"/>
        <v>0</v>
      </c>
      <c r="AY1804" s="529"/>
      <c r="AZ1804" s="460"/>
      <c r="BA1804" s="457"/>
      <c r="BB1804" s="458"/>
      <c r="BC1804" s="460"/>
      <c r="BD1804" s="462"/>
      <c r="BE1804" s="462"/>
      <c r="BF1804" s="462"/>
      <c r="BG1804" s="526"/>
      <c r="BH1804" s="492"/>
      <c r="BI1804" s="530"/>
      <c r="BJ1804" s="475"/>
      <c r="BK1804" s="808"/>
    </row>
    <row r="1805" spans="1:63" ht="14.25" customHeight="1" x14ac:dyDescent="0.25">
      <c r="A1805" s="564"/>
      <c r="B1805" s="566"/>
      <c r="C1805" s="595"/>
      <c r="D1805" s="570"/>
      <c r="E1805" s="470"/>
      <c r="F1805" s="464"/>
      <c r="G1805" s="467"/>
      <c r="H1805" s="469"/>
      <c r="I1805" s="470"/>
      <c r="J1805" s="387"/>
      <c r="K1805" s="384"/>
      <c r="L1805" s="473"/>
      <c r="M1805" s="470"/>
      <c r="N1805" s="474"/>
      <c r="O1805" s="475"/>
      <c r="P1805" s="475"/>
      <c r="Q1805" s="475"/>
      <c r="R1805" s="475"/>
      <c r="S1805" s="385"/>
      <c r="T1805" s="348">
        <f>IFERROR(VLOOKUP($S1805,TABLAS!$A$10:$B$14,2,FALSE),0)</f>
        <v>0</v>
      </c>
      <c r="U1805" s="490"/>
      <c r="V1805" s="490"/>
      <c r="W1805" s="524"/>
      <c r="X1805" s="526"/>
      <c r="Y1805" s="349"/>
      <c r="Z1805" s="349"/>
      <c r="AA1805" s="349"/>
      <c r="AB1805" s="349"/>
      <c r="AC1805" s="367" t="e">
        <f>VLOOKUP(Y1805,CONTROLES!$A$6:$Y$78,2,FALSE)</f>
        <v>#N/A</v>
      </c>
      <c r="AD1805" s="349"/>
      <c r="AE1805" s="349"/>
      <c r="AF1805" s="349"/>
      <c r="AG1805" s="349"/>
      <c r="AH1805" s="349"/>
      <c r="AI1805" s="349"/>
      <c r="AJ1805" s="349"/>
      <c r="AK1805" s="349"/>
      <c r="AL1805" s="349"/>
      <c r="AM1805" s="349"/>
      <c r="AN1805" s="349"/>
      <c r="AO1805" s="350" t="str">
        <f>IFERROR(VLOOKUP(Y1805,CONTROLES!$A$6:$Y$25,24,FALSE),"")</f>
        <v/>
      </c>
      <c r="AP1805" s="350" t="str">
        <f>IFERROR(VLOOKUP(Z1805,CONTROLES!$A$6:$Y$25,24,FALSE),"")</f>
        <v/>
      </c>
      <c r="AQ1805" s="350" t="str">
        <f>IFERROR(VLOOKUP(AA1805,CONTROLES!$A$6:$Y$25,24,FALSE),"")</f>
        <v/>
      </c>
      <c r="AR1805" s="350" t="str">
        <f>IFERROR(VLOOKUP(AB1805,CONTROLES!$A$6:$Y$25,24,FALSE),"")</f>
        <v/>
      </c>
      <c r="AS1805" s="349" t="str">
        <f>IFERROR(VLOOKUP(Y1805,CONTROLES!$A$6:$Y$25,5,FALSE),"")</f>
        <v/>
      </c>
      <c r="AT1805" s="349" t="str">
        <f>IFERROR(VLOOKUP(Z1805,CONTROLES!$A$6:$Y$25,5,FALSE),"")</f>
        <v/>
      </c>
      <c r="AU1805" s="349" t="str">
        <f>IFERROR(VLOOKUP(AA1805,CONTROLES!$A$6:$Y$25,5,FALSE),"")</f>
        <v/>
      </c>
      <c r="AV1805" s="349" t="str">
        <f>IFERROR(VLOOKUP(AB1805,CONTROLES!$A$6:$Y$25,5,FALSE),"")</f>
        <v/>
      </c>
      <c r="AW1805" s="351">
        <f t="shared" si="471"/>
        <v>0</v>
      </c>
      <c r="AX1805" s="351">
        <f t="shared" si="472"/>
        <v>0</v>
      </c>
      <c r="AY1805" s="529"/>
      <c r="AZ1805" s="460"/>
      <c r="BA1805" s="457"/>
      <c r="BB1805" s="458"/>
      <c r="BC1805" s="460"/>
      <c r="BD1805" s="462"/>
      <c r="BE1805" s="462"/>
      <c r="BF1805" s="462"/>
      <c r="BG1805" s="526"/>
      <c r="BH1805" s="492"/>
      <c r="BI1805" s="530"/>
      <c r="BJ1805" s="475"/>
      <c r="BK1805" s="808"/>
    </row>
    <row r="1806" spans="1:63" ht="14.25" customHeight="1" x14ac:dyDescent="0.25">
      <c r="A1806" s="564"/>
      <c r="B1806" s="566"/>
      <c r="C1806" s="595"/>
      <c r="D1806" s="570"/>
      <c r="E1806" s="470"/>
      <c r="F1806" s="464"/>
      <c r="G1806" s="467"/>
      <c r="H1806" s="469"/>
      <c r="I1806" s="470"/>
      <c r="J1806" s="387"/>
      <c r="K1806" s="384"/>
      <c r="L1806" s="473"/>
      <c r="M1806" s="470"/>
      <c r="N1806" s="474"/>
      <c r="O1806" s="475"/>
      <c r="P1806" s="475"/>
      <c r="Q1806" s="475"/>
      <c r="R1806" s="475"/>
      <c r="S1806" s="385"/>
      <c r="T1806" s="348">
        <f>IFERROR(VLOOKUP($S1806,TABLAS!$A$10:$B$14,2,FALSE),0)</f>
        <v>0</v>
      </c>
      <c r="U1806" s="490"/>
      <c r="V1806" s="490"/>
      <c r="W1806" s="524"/>
      <c r="X1806" s="526"/>
      <c r="Y1806" s="349"/>
      <c r="Z1806" s="349"/>
      <c r="AA1806" s="349"/>
      <c r="AB1806" s="349"/>
      <c r="AC1806" s="367" t="e">
        <f>VLOOKUP(Y1806,CONTROLES!$A$6:$Y$78,2,FALSE)</f>
        <v>#N/A</v>
      </c>
      <c r="AD1806" s="349"/>
      <c r="AE1806" s="349"/>
      <c r="AF1806" s="349"/>
      <c r="AG1806" s="349"/>
      <c r="AH1806" s="349"/>
      <c r="AI1806" s="349"/>
      <c r="AJ1806" s="349"/>
      <c r="AK1806" s="349"/>
      <c r="AL1806" s="349"/>
      <c r="AM1806" s="349"/>
      <c r="AN1806" s="349"/>
      <c r="AO1806" s="350" t="str">
        <f>IFERROR(VLOOKUP(Y1806,CONTROLES!$A$6:$Y$25,24,FALSE),"")</f>
        <v/>
      </c>
      <c r="AP1806" s="350" t="str">
        <f>IFERROR(VLOOKUP(Z1806,CONTROLES!$A$6:$Y$25,24,FALSE),"")</f>
        <v/>
      </c>
      <c r="AQ1806" s="350" t="str">
        <f>IFERROR(VLOOKUP(AA1806,CONTROLES!$A$6:$Y$25,24,FALSE),"")</f>
        <v/>
      </c>
      <c r="AR1806" s="350" t="str">
        <f>IFERROR(VLOOKUP(AB1806,CONTROLES!$A$6:$Y$25,24,FALSE),"")</f>
        <v/>
      </c>
      <c r="AS1806" s="349" t="str">
        <f>IFERROR(VLOOKUP(Y1806,CONTROLES!$A$6:$Y$25,5,FALSE),"")</f>
        <v/>
      </c>
      <c r="AT1806" s="349" t="str">
        <f>IFERROR(VLOOKUP(Z1806,CONTROLES!$A$6:$Y$25,5,FALSE),"")</f>
        <v/>
      </c>
      <c r="AU1806" s="349" t="str">
        <f>IFERROR(VLOOKUP(AA1806,CONTROLES!$A$6:$Y$25,5,FALSE),"")</f>
        <v/>
      </c>
      <c r="AV1806" s="349" t="str">
        <f>IFERROR(VLOOKUP(AB1806,CONTROLES!$A$6:$Y$25,5,FALSE),"")</f>
        <v/>
      </c>
      <c r="AW1806" s="351">
        <f t="shared" si="471"/>
        <v>0</v>
      </c>
      <c r="AX1806" s="351">
        <f t="shared" si="472"/>
        <v>0</v>
      </c>
      <c r="AY1806" s="529"/>
      <c r="AZ1806" s="460"/>
      <c r="BA1806" s="457"/>
      <c r="BB1806" s="458"/>
      <c r="BC1806" s="460"/>
      <c r="BD1806" s="462"/>
      <c r="BE1806" s="462"/>
      <c r="BF1806" s="462"/>
      <c r="BG1806" s="526"/>
      <c r="BH1806" s="492"/>
      <c r="BI1806" s="530"/>
      <c r="BJ1806" s="475"/>
      <c r="BK1806" s="808"/>
    </row>
    <row r="1807" spans="1:63" ht="14.25" customHeight="1" x14ac:dyDescent="0.25">
      <c r="A1807" s="564"/>
      <c r="B1807" s="567"/>
      <c r="C1807" s="595"/>
      <c r="D1807" s="570"/>
      <c r="E1807" s="470"/>
      <c r="F1807" s="464"/>
      <c r="G1807" s="561"/>
      <c r="H1807" s="553"/>
      <c r="I1807" s="470"/>
      <c r="J1807" s="387"/>
      <c r="K1807" s="384"/>
      <c r="L1807" s="550"/>
      <c r="M1807" s="470"/>
      <c r="N1807" s="474"/>
      <c r="O1807" s="475"/>
      <c r="P1807" s="475"/>
      <c r="Q1807" s="475"/>
      <c r="R1807" s="475"/>
      <c r="S1807" s="385"/>
      <c r="T1807" s="348">
        <f>IFERROR(VLOOKUP($S1807,TABLAS!$A$10:$B$14,2,FALSE),0)</f>
        <v>0</v>
      </c>
      <c r="U1807" s="555"/>
      <c r="V1807" s="555"/>
      <c r="W1807" s="524"/>
      <c r="X1807" s="526"/>
      <c r="Y1807" s="349"/>
      <c r="Z1807" s="349"/>
      <c r="AA1807" s="349"/>
      <c r="AB1807" s="349"/>
      <c r="AC1807" s="367" t="e">
        <f>VLOOKUP(Y1807,CONTROLES!$A$6:$Y$78,2,FALSE)</f>
        <v>#N/A</v>
      </c>
      <c r="AD1807" s="349"/>
      <c r="AE1807" s="349"/>
      <c r="AF1807" s="349"/>
      <c r="AG1807" s="349"/>
      <c r="AH1807" s="349"/>
      <c r="AI1807" s="349"/>
      <c r="AJ1807" s="349"/>
      <c r="AK1807" s="349"/>
      <c r="AL1807" s="349"/>
      <c r="AM1807" s="349"/>
      <c r="AN1807" s="349"/>
      <c r="AO1807" s="350" t="str">
        <f>IFERROR(VLOOKUP(Y1807,CONTROLES!$A$6:$Y$25,24,FALSE),"")</f>
        <v/>
      </c>
      <c r="AP1807" s="350" t="str">
        <f>IFERROR(VLOOKUP(Z1807,CONTROLES!$A$6:$Y$25,24,FALSE),"")</f>
        <v/>
      </c>
      <c r="AQ1807" s="350" t="str">
        <f>IFERROR(VLOOKUP(AA1807,CONTROLES!$A$6:$Y$25,24,FALSE),"")</f>
        <v/>
      </c>
      <c r="AR1807" s="350" t="str">
        <f>IFERROR(VLOOKUP(AB1807,CONTROLES!$A$6:$Y$25,24,FALSE),"")</f>
        <v/>
      </c>
      <c r="AS1807" s="349" t="str">
        <f>IFERROR(VLOOKUP(Y1807,CONTROLES!$A$6:$Y$25,5,FALSE),"")</f>
        <v/>
      </c>
      <c r="AT1807" s="349" t="str">
        <f>IFERROR(VLOOKUP(Z1807,CONTROLES!$A$6:$Y$25,5,FALSE),"")</f>
        <v/>
      </c>
      <c r="AU1807" s="349" t="str">
        <f>IFERROR(VLOOKUP(AA1807,CONTROLES!$A$6:$Y$25,5,FALSE),"")</f>
        <v/>
      </c>
      <c r="AV1807" s="349" t="str">
        <f>IFERROR(VLOOKUP(AB1807,CONTROLES!$A$6:$Y$25,5,FALSE),"")</f>
        <v/>
      </c>
      <c r="AW1807" s="351">
        <f t="shared" si="471"/>
        <v>0</v>
      </c>
      <c r="AX1807" s="351">
        <f t="shared" si="472"/>
        <v>0</v>
      </c>
      <c r="AY1807" s="551"/>
      <c r="AZ1807" s="460"/>
      <c r="BA1807" s="552"/>
      <c r="BB1807" s="458"/>
      <c r="BC1807" s="460"/>
      <c r="BD1807" s="462"/>
      <c r="BE1807" s="462"/>
      <c r="BF1807" s="462"/>
      <c r="BG1807" s="526"/>
      <c r="BH1807" s="554"/>
      <c r="BI1807" s="530"/>
      <c r="BJ1807" s="475"/>
      <c r="BK1807" s="808"/>
    </row>
    <row r="1808" spans="1:63" ht="14.25" customHeight="1" x14ac:dyDescent="0.25">
      <c r="A1808" s="564">
        <f>A1801+1</f>
        <v>257</v>
      </c>
      <c r="B1808" s="565" t="s">
        <v>2054</v>
      </c>
      <c r="C1808" s="595" t="s">
        <v>1925</v>
      </c>
      <c r="D1808" s="569" t="s">
        <v>2055</v>
      </c>
      <c r="E1808" s="568" t="s">
        <v>2056</v>
      </c>
      <c r="F1808" s="464" t="s">
        <v>132</v>
      </c>
      <c r="G1808" s="466" t="s">
        <v>133</v>
      </c>
      <c r="H1808" s="468" t="s">
        <v>134</v>
      </c>
      <c r="I1808" s="470" t="s">
        <v>2057</v>
      </c>
      <c r="J1808" s="383">
        <v>1</v>
      </c>
      <c r="K1808" s="384" t="s">
        <v>2058</v>
      </c>
      <c r="L1808" s="472" t="s">
        <v>2059</v>
      </c>
      <c r="M1808" s="470" t="s">
        <v>1940</v>
      </c>
      <c r="N1808" s="474" t="s">
        <v>186</v>
      </c>
      <c r="O1808" s="475" t="s">
        <v>286</v>
      </c>
      <c r="P1808" s="475" t="s">
        <v>2050</v>
      </c>
      <c r="Q1808" s="475" t="s">
        <v>667</v>
      </c>
      <c r="R1808" s="475" t="s">
        <v>228</v>
      </c>
      <c r="S1808" s="385" t="s">
        <v>155</v>
      </c>
      <c r="T1808" s="348">
        <f>IFERROR(VLOOKUP($S1808,TABLAS!$A$10:$B$14,2,FALSE),0)</f>
        <v>2</v>
      </c>
      <c r="U1808" s="489" t="s">
        <v>145</v>
      </c>
      <c r="V1808" s="489">
        <f>VLOOKUP(U1808,TABLAS!$A$2:$B$6,2,FALSE)</f>
        <v>3</v>
      </c>
      <c r="W1808" s="524" t="str">
        <f>MAX($T1808:$T1814)&amp;V1808</f>
        <v>23</v>
      </c>
      <c r="X1808" s="526" t="str">
        <f>IF(OR(W1808="11",W1808="12",W1808="21",W1808="22",W1808="31"),"BAJO",IF(OR(W1808="13",W1808="23",W1808="32",W1808="41"),"LEVE",IF(OR(W1808="14",W1808="15",W1808="24",W1808="33",W1808="43",W1808="42",W1808="52",W1808="51"),"MODERADO",IF(OR(W1808="25",W1808="34",W1808="35",W1808="44",W1808="45",W1808="53",W1808="54",W1808="55"),"IMPORTANTE"))))</f>
        <v>LEVE</v>
      </c>
      <c r="Y1808" s="349">
        <v>40</v>
      </c>
      <c r="Z1808" s="349"/>
      <c r="AA1808" s="349"/>
      <c r="AB1808" s="349"/>
      <c r="AC1808" s="367" t="str">
        <f>VLOOKUP(Y1808,CONTROLES!$A$6:$Y$78,2,FALSE)</f>
        <v>Verificación de los soportes y PR-FI-05 Movimientos Contables</v>
      </c>
      <c r="AD1808" s="349"/>
      <c r="AE1808" s="349"/>
      <c r="AF1808" s="349"/>
      <c r="AG1808" s="349"/>
      <c r="AH1808" s="349"/>
      <c r="AI1808" s="349"/>
      <c r="AJ1808" s="349"/>
      <c r="AK1808" s="349"/>
      <c r="AL1808" s="349"/>
      <c r="AM1808" s="349"/>
      <c r="AN1808" s="349"/>
      <c r="AO1808" s="350" t="str">
        <f>IFERROR(VLOOKUP(Y1808,CONTROLES!$A$6:$Y$25,24,FALSE),"")</f>
        <v/>
      </c>
      <c r="AP1808" s="350" t="str">
        <f>IFERROR(VLOOKUP(Z1808,CONTROLES!$A$6:$Y$25,24,FALSE),"")</f>
        <v/>
      </c>
      <c r="AQ1808" s="350" t="str">
        <f>IFERROR(VLOOKUP(AA1808,CONTROLES!$A$6:$Y$25,24,FALSE),"")</f>
        <v/>
      </c>
      <c r="AR1808" s="350" t="str">
        <f>IFERROR(VLOOKUP(AB1808,CONTROLES!$A$6:$Y$25,24,FALSE),"")</f>
        <v/>
      </c>
      <c r="AS1808" s="349" t="str">
        <f>IFERROR(VLOOKUP(Y1808,CONTROLES!$A$6:$Y$25,5,FALSE),"")</f>
        <v/>
      </c>
      <c r="AT1808" s="349" t="str">
        <f>IFERROR(VLOOKUP(Z1808,CONTROLES!$A$6:$Y$25,5,FALSE),"")</f>
        <v/>
      </c>
      <c r="AU1808" s="349" t="str">
        <f>IFERROR(VLOOKUP(AA1808,CONTROLES!$A$6:$Y$25,5,FALSE),"")</f>
        <v/>
      </c>
      <c r="AV1808" s="349" t="str">
        <f>IFERROR(VLOOKUP(AB1808,CONTROLES!$A$6:$Y$25,5,FALSE),"")</f>
        <v/>
      </c>
      <c r="AW1808" s="351">
        <f t="shared" si="471"/>
        <v>0</v>
      </c>
      <c r="AX1808" s="351">
        <f t="shared" si="472"/>
        <v>0</v>
      </c>
      <c r="AY1808" s="528"/>
      <c r="AZ1808" s="460"/>
      <c r="BA1808" s="456"/>
      <c r="BB1808" s="458" t="s">
        <v>164</v>
      </c>
      <c r="BC1808" s="460">
        <f>VLOOKUP(BB1808,TABLAS!$A$10:$B$14,2,FALSE)</f>
        <v>1</v>
      </c>
      <c r="BD1808" s="462" t="s">
        <v>211</v>
      </c>
      <c r="BE1808" s="462">
        <f>VLOOKUP(BD1808,TABLAS!$A$2:$B$6,2,FALSE)</f>
        <v>2</v>
      </c>
      <c r="BF1808" s="462" t="str">
        <f>BC1808&amp;BE1808</f>
        <v>12</v>
      </c>
      <c r="BG1808" s="526" t="str">
        <f>IF(OR(BF1808="11",BF1808="12",BF1808="21",BF1808="22",BF1808="31"),"BAJO",IF(OR(BF1808="13",BF1808="23",BF1808="32",BF1808="41"),"LEVE",IF(OR(BF1808="14",BF1808="15",BF1808="24",BF1808="33",BF1808="43",BF1808="42",BF1808="52",BF1808="51"),"MODERADO",IF(OR(BF1808="25",BF1808="34",BF1808="35",BF1808="44",BF1808="45",BF1808="53",BF1808="54",BF1808="55"),"IMPORTANTE"))))</f>
        <v>BAJO</v>
      </c>
      <c r="BH1808" s="491" t="s">
        <v>148</v>
      </c>
      <c r="BI1808" s="530" t="s">
        <v>149</v>
      </c>
      <c r="BJ1808" s="475" t="s">
        <v>1317</v>
      </c>
      <c r="BK1808" s="808"/>
    </row>
    <row r="1809" spans="1:63" ht="14.25" customHeight="1" x14ac:dyDescent="0.25">
      <c r="A1809" s="564"/>
      <c r="B1809" s="566"/>
      <c r="C1809" s="595"/>
      <c r="D1809" s="570"/>
      <c r="E1809" s="470"/>
      <c r="F1809" s="464"/>
      <c r="G1809" s="467"/>
      <c r="H1809" s="469"/>
      <c r="I1809" s="470"/>
      <c r="J1809" s="386">
        <v>2</v>
      </c>
      <c r="K1809" s="384" t="s">
        <v>2060</v>
      </c>
      <c r="L1809" s="473"/>
      <c r="M1809" s="470"/>
      <c r="N1809" s="474"/>
      <c r="O1809" s="475"/>
      <c r="P1809" s="475"/>
      <c r="Q1809" s="475"/>
      <c r="R1809" s="475"/>
      <c r="S1809" s="385" t="s">
        <v>155</v>
      </c>
      <c r="T1809" s="348">
        <f>IFERROR(VLOOKUP($S1809,TABLAS!$A$10:$B$14,2,FALSE),0)</f>
        <v>2</v>
      </c>
      <c r="U1809" s="490"/>
      <c r="V1809" s="490"/>
      <c r="W1809" s="524"/>
      <c r="X1809" s="526"/>
      <c r="Y1809" s="349"/>
      <c r="Z1809" s="349"/>
      <c r="AA1809" s="349"/>
      <c r="AB1809" s="349"/>
      <c r="AC1809" s="367" t="e">
        <f>VLOOKUP(Y1809,CONTROLES!$A$6:$Y$78,2,FALSE)</f>
        <v>#N/A</v>
      </c>
      <c r="AD1809" s="349"/>
      <c r="AE1809" s="349"/>
      <c r="AF1809" s="349"/>
      <c r="AG1809" s="349"/>
      <c r="AH1809" s="349"/>
      <c r="AI1809" s="349"/>
      <c r="AJ1809" s="349"/>
      <c r="AK1809" s="349"/>
      <c r="AL1809" s="349"/>
      <c r="AM1809" s="349"/>
      <c r="AN1809" s="349"/>
      <c r="AO1809" s="350" t="str">
        <f>IFERROR(VLOOKUP(Y1809,CONTROLES!$A$6:$Y$25,24,FALSE),"")</f>
        <v/>
      </c>
      <c r="AP1809" s="350" t="str">
        <f>IFERROR(VLOOKUP(Z1809,CONTROLES!$A$6:$Y$25,24,FALSE),"")</f>
        <v/>
      </c>
      <c r="AQ1809" s="350" t="str">
        <f>IFERROR(VLOOKUP(AA1809,CONTROLES!$A$6:$Y$25,24,FALSE),"")</f>
        <v/>
      </c>
      <c r="AR1809" s="350" t="str">
        <f>IFERROR(VLOOKUP(AB1809,CONTROLES!$A$6:$Y$25,24,FALSE),"")</f>
        <v/>
      </c>
      <c r="AS1809" s="349" t="str">
        <f>IFERROR(VLOOKUP(Y1809,CONTROLES!$A$6:$Y$25,5,FALSE),"")</f>
        <v/>
      </c>
      <c r="AT1809" s="349" t="str">
        <f>IFERROR(VLOOKUP(Z1809,CONTROLES!$A$6:$Y$25,5,FALSE),"")</f>
        <v/>
      </c>
      <c r="AU1809" s="349" t="str">
        <f>IFERROR(VLOOKUP(AA1809,CONTROLES!$A$6:$Y$25,5,FALSE),"")</f>
        <v/>
      </c>
      <c r="AV1809" s="349" t="str">
        <f>IFERROR(VLOOKUP(AB1809,CONTROLES!$A$6:$Y$25,5,FALSE),"")</f>
        <v/>
      </c>
      <c r="AW1809" s="351">
        <f t="shared" si="471"/>
        <v>0</v>
      </c>
      <c r="AX1809" s="351">
        <f t="shared" si="472"/>
        <v>0</v>
      </c>
      <c r="AY1809" s="529"/>
      <c r="AZ1809" s="460"/>
      <c r="BA1809" s="457"/>
      <c r="BB1809" s="458"/>
      <c r="BC1809" s="460"/>
      <c r="BD1809" s="462"/>
      <c r="BE1809" s="462"/>
      <c r="BF1809" s="462"/>
      <c r="BG1809" s="526"/>
      <c r="BH1809" s="492"/>
      <c r="BI1809" s="530"/>
      <c r="BJ1809" s="475"/>
      <c r="BK1809" s="808"/>
    </row>
    <row r="1810" spans="1:63" ht="14.25" customHeight="1" x14ac:dyDescent="0.25">
      <c r="A1810" s="564"/>
      <c r="B1810" s="566"/>
      <c r="C1810" s="595"/>
      <c r="D1810" s="570"/>
      <c r="E1810" s="470"/>
      <c r="F1810" s="464"/>
      <c r="G1810" s="467"/>
      <c r="H1810" s="469"/>
      <c r="I1810" s="470"/>
      <c r="J1810" s="386"/>
      <c r="K1810" s="384"/>
      <c r="L1810" s="473"/>
      <c r="M1810" s="470"/>
      <c r="N1810" s="474"/>
      <c r="O1810" s="475"/>
      <c r="P1810" s="475"/>
      <c r="Q1810" s="475"/>
      <c r="R1810" s="475"/>
      <c r="S1810" s="385"/>
      <c r="T1810" s="348">
        <f>IFERROR(VLOOKUP($S1810,TABLAS!$A$10:$B$14,2,FALSE),0)</f>
        <v>0</v>
      </c>
      <c r="U1810" s="490"/>
      <c r="V1810" s="490"/>
      <c r="W1810" s="524"/>
      <c r="X1810" s="526"/>
      <c r="Y1810" s="349"/>
      <c r="Z1810" s="349"/>
      <c r="AA1810" s="349"/>
      <c r="AB1810" s="349"/>
      <c r="AC1810" s="367" t="e">
        <f>VLOOKUP(Y1810,CONTROLES!$A$6:$Y$78,2,FALSE)</f>
        <v>#N/A</v>
      </c>
      <c r="AD1810" s="349"/>
      <c r="AE1810" s="349"/>
      <c r="AF1810" s="349"/>
      <c r="AG1810" s="349"/>
      <c r="AH1810" s="349"/>
      <c r="AI1810" s="349"/>
      <c r="AJ1810" s="349"/>
      <c r="AK1810" s="349"/>
      <c r="AL1810" s="349"/>
      <c r="AM1810" s="349"/>
      <c r="AN1810" s="349"/>
      <c r="AO1810" s="350" t="str">
        <f>IFERROR(VLOOKUP(Y1810,CONTROLES!$A$6:$Y$25,24,FALSE),"")</f>
        <v/>
      </c>
      <c r="AP1810" s="350" t="str">
        <f>IFERROR(VLOOKUP(Z1810,CONTROLES!$A$6:$Y$25,24,FALSE),"")</f>
        <v/>
      </c>
      <c r="AQ1810" s="350" t="str">
        <f>IFERROR(VLOOKUP(AA1810,CONTROLES!$A$6:$Y$25,24,FALSE),"")</f>
        <v/>
      </c>
      <c r="AR1810" s="350" t="str">
        <f>IFERROR(VLOOKUP(AB1810,CONTROLES!$A$6:$Y$25,24,FALSE),"")</f>
        <v/>
      </c>
      <c r="AS1810" s="349" t="str">
        <f>IFERROR(VLOOKUP(Y1810,CONTROLES!$A$6:$Y$25,5,FALSE),"")</f>
        <v/>
      </c>
      <c r="AT1810" s="349" t="str">
        <f>IFERROR(VLOOKUP(Z1810,CONTROLES!$A$6:$Y$25,5,FALSE),"")</f>
        <v/>
      </c>
      <c r="AU1810" s="349" t="str">
        <f>IFERROR(VLOOKUP(AA1810,CONTROLES!$A$6:$Y$25,5,FALSE),"")</f>
        <v/>
      </c>
      <c r="AV1810" s="349" t="str">
        <f>IFERROR(VLOOKUP(AB1810,CONTROLES!$A$6:$Y$25,5,FALSE),"")</f>
        <v/>
      </c>
      <c r="AW1810" s="351">
        <f t="shared" si="471"/>
        <v>0</v>
      </c>
      <c r="AX1810" s="351">
        <f t="shared" si="472"/>
        <v>0</v>
      </c>
      <c r="AY1810" s="529"/>
      <c r="AZ1810" s="460"/>
      <c r="BA1810" s="457"/>
      <c r="BB1810" s="458"/>
      <c r="BC1810" s="460"/>
      <c r="BD1810" s="462"/>
      <c r="BE1810" s="462"/>
      <c r="BF1810" s="462"/>
      <c r="BG1810" s="526"/>
      <c r="BH1810" s="492"/>
      <c r="BI1810" s="530"/>
      <c r="BJ1810" s="475"/>
      <c r="BK1810" s="808"/>
    </row>
    <row r="1811" spans="1:63" ht="14.25" customHeight="1" x14ac:dyDescent="0.25">
      <c r="A1811" s="564"/>
      <c r="B1811" s="566"/>
      <c r="C1811" s="595"/>
      <c r="D1811" s="570"/>
      <c r="E1811" s="470"/>
      <c r="F1811" s="464"/>
      <c r="G1811" s="467"/>
      <c r="H1811" s="469"/>
      <c r="I1811" s="470"/>
      <c r="J1811" s="387"/>
      <c r="K1811" s="384"/>
      <c r="L1811" s="473"/>
      <c r="M1811" s="470"/>
      <c r="N1811" s="474"/>
      <c r="O1811" s="475"/>
      <c r="P1811" s="475"/>
      <c r="Q1811" s="475"/>
      <c r="R1811" s="475"/>
      <c r="S1811" s="385"/>
      <c r="T1811" s="348">
        <f>IFERROR(VLOOKUP($S1811,TABLAS!$A$10:$B$14,2,FALSE),0)</f>
        <v>0</v>
      </c>
      <c r="U1811" s="490"/>
      <c r="V1811" s="490"/>
      <c r="W1811" s="524"/>
      <c r="X1811" s="526"/>
      <c r="Y1811" s="349"/>
      <c r="Z1811" s="349"/>
      <c r="AA1811" s="349"/>
      <c r="AB1811" s="349"/>
      <c r="AC1811" s="367" t="e">
        <f>VLOOKUP(Y1811,CONTROLES!$A$6:$Y$78,2,FALSE)</f>
        <v>#N/A</v>
      </c>
      <c r="AD1811" s="349"/>
      <c r="AE1811" s="349"/>
      <c r="AF1811" s="349"/>
      <c r="AG1811" s="349"/>
      <c r="AH1811" s="349"/>
      <c r="AI1811" s="349"/>
      <c r="AJ1811" s="349"/>
      <c r="AK1811" s="349"/>
      <c r="AL1811" s="349"/>
      <c r="AM1811" s="349"/>
      <c r="AN1811" s="349"/>
      <c r="AO1811" s="350" t="str">
        <f>IFERROR(VLOOKUP(Y1811,CONTROLES!$A$6:$Y$25,24,FALSE),"")</f>
        <v/>
      </c>
      <c r="AP1811" s="350" t="str">
        <f>IFERROR(VLOOKUP(Z1811,CONTROLES!$A$6:$Y$25,24,FALSE),"")</f>
        <v/>
      </c>
      <c r="AQ1811" s="350" t="str">
        <f>IFERROR(VLOOKUP(AA1811,CONTROLES!$A$6:$Y$25,24,FALSE),"")</f>
        <v/>
      </c>
      <c r="AR1811" s="350" t="str">
        <f>IFERROR(VLOOKUP(AB1811,CONTROLES!$A$6:$Y$25,24,FALSE),"")</f>
        <v/>
      </c>
      <c r="AS1811" s="349" t="str">
        <f>IFERROR(VLOOKUP(Y1811,CONTROLES!$A$6:$Y$25,5,FALSE),"")</f>
        <v/>
      </c>
      <c r="AT1811" s="349" t="str">
        <f>IFERROR(VLOOKUP(Z1811,CONTROLES!$A$6:$Y$25,5,FALSE),"")</f>
        <v/>
      </c>
      <c r="AU1811" s="349" t="str">
        <f>IFERROR(VLOOKUP(AA1811,CONTROLES!$A$6:$Y$25,5,FALSE),"")</f>
        <v/>
      </c>
      <c r="AV1811" s="349" t="str">
        <f>IFERROR(VLOOKUP(AB1811,CONTROLES!$A$6:$Y$25,5,FALSE),"")</f>
        <v/>
      </c>
      <c r="AW1811" s="351">
        <f t="shared" si="471"/>
        <v>0</v>
      </c>
      <c r="AX1811" s="351">
        <f t="shared" si="472"/>
        <v>0</v>
      </c>
      <c r="AY1811" s="529"/>
      <c r="AZ1811" s="460"/>
      <c r="BA1811" s="457"/>
      <c r="BB1811" s="458"/>
      <c r="BC1811" s="460"/>
      <c r="BD1811" s="462"/>
      <c r="BE1811" s="462"/>
      <c r="BF1811" s="462"/>
      <c r="BG1811" s="526"/>
      <c r="BH1811" s="492"/>
      <c r="BI1811" s="530"/>
      <c r="BJ1811" s="475"/>
      <c r="BK1811" s="808"/>
    </row>
    <row r="1812" spans="1:63" ht="14.25" customHeight="1" x14ac:dyDescent="0.25">
      <c r="A1812" s="564"/>
      <c r="B1812" s="566"/>
      <c r="C1812" s="595"/>
      <c r="D1812" s="570"/>
      <c r="E1812" s="470"/>
      <c r="F1812" s="464"/>
      <c r="G1812" s="467"/>
      <c r="H1812" s="469"/>
      <c r="I1812" s="470"/>
      <c r="J1812" s="387"/>
      <c r="K1812" s="384"/>
      <c r="L1812" s="473"/>
      <c r="M1812" s="470"/>
      <c r="N1812" s="474"/>
      <c r="O1812" s="475"/>
      <c r="P1812" s="475"/>
      <c r="Q1812" s="475"/>
      <c r="R1812" s="475"/>
      <c r="S1812" s="385"/>
      <c r="T1812" s="348">
        <f>IFERROR(VLOOKUP($S1812,TABLAS!$A$10:$B$14,2,FALSE),0)</f>
        <v>0</v>
      </c>
      <c r="U1812" s="490"/>
      <c r="V1812" s="490"/>
      <c r="W1812" s="524"/>
      <c r="X1812" s="526"/>
      <c r="Y1812" s="349"/>
      <c r="Z1812" s="349"/>
      <c r="AA1812" s="349"/>
      <c r="AB1812" s="349"/>
      <c r="AC1812" s="367" t="e">
        <f>VLOOKUP(Y1812,CONTROLES!$A$6:$Y$78,2,FALSE)</f>
        <v>#N/A</v>
      </c>
      <c r="AD1812" s="349"/>
      <c r="AE1812" s="349"/>
      <c r="AF1812" s="349"/>
      <c r="AG1812" s="349"/>
      <c r="AH1812" s="349"/>
      <c r="AI1812" s="349"/>
      <c r="AJ1812" s="349"/>
      <c r="AK1812" s="349"/>
      <c r="AL1812" s="349"/>
      <c r="AM1812" s="349"/>
      <c r="AN1812" s="349"/>
      <c r="AO1812" s="350" t="str">
        <f>IFERROR(VLOOKUP(Y1812,CONTROLES!$A$6:$Y$25,24,FALSE),"")</f>
        <v/>
      </c>
      <c r="AP1812" s="350" t="str">
        <f>IFERROR(VLOOKUP(Z1812,CONTROLES!$A$6:$Y$25,24,FALSE),"")</f>
        <v/>
      </c>
      <c r="AQ1812" s="350" t="str">
        <f>IFERROR(VLOOKUP(AA1812,CONTROLES!$A$6:$Y$25,24,FALSE),"")</f>
        <v/>
      </c>
      <c r="AR1812" s="350" t="str">
        <f>IFERROR(VLOOKUP(AB1812,CONTROLES!$A$6:$Y$25,24,FALSE),"")</f>
        <v/>
      </c>
      <c r="AS1812" s="349" t="str">
        <f>IFERROR(VLOOKUP(Y1812,CONTROLES!$A$6:$Y$25,5,FALSE),"")</f>
        <v/>
      </c>
      <c r="AT1812" s="349" t="str">
        <f>IFERROR(VLOOKUP(Z1812,CONTROLES!$A$6:$Y$25,5,FALSE),"")</f>
        <v/>
      </c>
      <c r="AU1812" s="349" t="str">
        <f>IFERROR(VLOOKUP(AA1812,CONTROLES!$A$6:$Y$25,5,FALSE),"")</f>
        <v/>
      </c>
      <c r="AV1812" s="349" t="str">
        <f>IFERROR(VLOOKUP(AB1812,CONTROLES!$A$6:$Y$25,5,FALSE),"")</f>
        <v/>
      </c>
      <c r="AW1812" s="351">
        <f t="shared" si="471"/>
        <v>0</v>
      </c>
      <c r="AX1812" s="351">
        <f t="shared" si="472"/>
        <v>0</v>
      </c>
      <c r="AY1812" s="529"/>
      <c r="AZ1812" s="460"/>
      <c r="BA1812" s="457"/>
      <c r="BB1812" s="458"/>
      <c r="BC1812" s="460"/>
      <c r="BD1812" s="462"/>
      <c r="BE1812" s="462"/>
      <c r="BF1812" s="462"/>
      <c r="BG1812" s="526"/>
      <c r="BH1812" s="492"/>
      <c r="BI1812" s="530"/>
      <c r="BJ1812" s="475"/>
      <c r="BK1812" s="808"/>
    </row>
    <row r="1813" spans="1:63" ht="14.25" customHeight="1" x14ac:dyDescent="0.25">
      <c r="A1813" s="564"/>
      <c r="B1813" s="566"/>
      <c r="C1813" s="595"/>
      <c r="D1813" s="570"/>
      <c r="E1813" s="470"/>
      <c r="F1813" s="464"/>
      <c r="G1813" s="467"/>
      <c r="H1813" s="469"/>
      <c r="I1813" s="470"/>
      <c r="J1813" s="387"/>
      <c r="K1813" s="384"/>
      <c r="L1813" s="473"/>
      <c r="M1813" s="470"/>
      <c r="N1813" s="474"/>
      <c r="O1813" s="475"/>
      <c r="P1813" s="475"/>
      <c r="Q1813" s="475"/>
      <c r="R1813" s="475"/>
      <c r="S1813" s="385"/>
      <c r="T1813" s="348">
        <f>IFERROR(VLOOKUP($S1813,TABLAS!$A$10:$B$14,2,FALSE),0)</f>
        <v>0</v>
      </c>
      <c r="U1813" s="490"/>
      <c r="V1813" s="490"/>
      <c r="W1813" s="524"/>
      <c r="X1813" s="526"/>
      <c r="Y1813" s="349"/>
      <c r="Z1813" s="349"/>
      <c r="AA1813" s="349"/>
      <c r="AB1813" s="349"/>
      <c r="AC1813" s="367" t="e">
        <f>VLOOKUP(Y1813,CONTROLES!$A$6:$Y$78,2,FALSE)</f>
        <v>#N/A</v>
      </c>
      <c r="AD1813" s="349"/>
      <c r="AE1813" s="349"/>
      <c r="AF1813" s="349"/>
      <c r="AG1813" s="349"/>
      <c r="AH1813" s="349"/>
      <c r="AI1813" s="349"/>
      <c r="AJ1813" s="349"/>
      <c r="AK1813" s="349"/>
      <c r="AL1813" s="349"/>
      <c r="AM1813" s="349"/>
      <c r="AN1813" s="349"/>
      <c r="AO1813" s="350" t="str">
        <f>IFERROR(VLOOKUP(Y1813,CONTROLES!$A$6:$Y$25,24,FALSE),"")</f>
        <v/>
      </c>
      <c r="AP1813" s="350" t="str">
        <f>IFERROR(VLOOKUP(Z1813,CONTROLES!$A$6:$Y$25,24,FALSE),"")</f>
        <v/>
      </c>
      <c r="AQ1813" s="350" t="str">
        <f>IFERROR(VLOOKUP(AA1813,CONTROLES!$A$6:$Y$25,24,FALSE),"")</f>
        <v/>
      </c>
      <c r="AR1813" s="350" t="str">
        <f>IFERROR(VLOOKUP(AB1813,CONTROLES!$A$6:$Y$25,24,FALSE),"")</f>
        <v/>
      </c>
      <c r="AS1813" s="349" t="str">
        <f>IFERROR(VLOOKUP(Y1813,CONTROLES!$A$6:$Y$25,5,FALSE),"")</f>
        <v/>
      </c>
      <c r="AT1813" s="349" t="str">
        <f>IFERROR(VLOOKUP(Z1813,CONTROLES!$A$6:$Y$25,5,FALSE),"")</f>
        <v/>
      </c>
      <c r="AU1813" s="349" t="str">
        <f>IFERROR(VLOOKUP(AA1813,CONTROLES!$A$6:$Y$25,5,FALSE),"")</f>
        <v/>
      </c>
      <c r="AV1813" s="349" t="str">
        <f>IFERROR(VLOOKUP(AB1813,CONTROLES!$A$6:$Y$25,5,FALSE),"")</f>
        <v/>
      </c>
      <c r="AW1813" s="351">
        <f t="shared" si="471"/>
        <v>0</v>
      </c>
      <c r="AX1813" s="351">
        <f t="shared" si="472"/>
        <v>0</v>
      </c>
      <c r="AY1813" s="529"/>
      <c r="AZ1813" s="460"/>
      <c r="BA1813" s="457"/>
      <c r="BB1813" s="458"/>
      <c r="BC1813" s="460"/>
      <c r="BD1813" s="462"/>
      <c r="BE1813" s="462"/>
      <c r="BF1813" s="462"/>
      <c r="BG1813" s="526"/>
      <c r="BH1813" s="492"/>
      <c r="BI1813" s="530"/>
      <c r="BJ1813" s="475"/>
      <c r="BK1813" s="808"/>
    </row>
    <row r="1814" spans="1:63" ht="14.25" customHeight="1" x14ac:dyDescent="0.25">
      <c r="A1814" s="564"/>
      <c r="B1814" s="567"/>
      <c r="C1814" s="595"/>
      <c r="D1814" s="570"/>
      <c r="E1814" s="470"/>
      <c r="F1814" s="464"/>
      <c r="G1814" s="561"/>
      <c r="H1814" s="553"/>
      <c r="I1814" s="470"/>
      <c r="J1814" s="387"/>
      <c r="K1814" s="384"/>
      <c r="L1814" s="550"/>
      <c r="M1814" s="470"/>
      <c r="N1814" s="474"/>
      <c r="O1814" s="475"/>
      <c r="P1814" s="475"/>
      <c r="Q1814" s="475"/>
      <c r="R1814" s="475"/>
      <c r="S1814" s="385"/>
      <c r="T1814" s="348">
        <f>IFERROR(VLOOKUP($S1814,TABLAS!$A$10:$B$14,2,FALSE),0)</f>
        <v>0</v>
      </c>
      <c r="U1814" s="555"/>
      <c r="V1814" s="555"/>
      <c r="W1814" s="524"/>
      <c r="X1814" s="526"/>
      <c r="Y1814" s="349"/>
      <c r="Z1814" s="349"/>
      <c r="AA1814" s="349"/>
      <c r="AB1814" s="349"/>
      <c r="AC1814" s="367" t="e">
        <f>VLOOKUP(Y1814,CONTROLES!$A$6:$Y$78,2,FALSE)</f>
        <v>#N/A</v>
      </c>
      <c r="AD1814" s="349"/>
      <c r="AE1814" s="349"/>
      <c r="AF1814" s="349"/>
      <c r="AG1814" s="349"/>
      <c r="AH1814" s="349"/>
      <c r="AI1814" s="349"/>
      <c r="AJ1814" s="349"/>
      <c r="AK1814" s="349"/>
      <c r="AL1814" s="349"/>
      <c r="AM1814" s="349"/>
      <c r="AN1814" s="349"/>
      <c r="AO1814" s="350" t="str">
        <f>IFERROR(VLOOKUP(Y1814,CONTROLES!$A$6:$Y$25,24,FALSE),"")</f>
        <v/>
      </c>
      <c r="AP1814" s="350" t="str">
        <f>IFERROR(VLOOKUP(Z1814,CONTROLES!$A$6:$Y$25,24,FALSE),"")</f>
        <v/>
      </c>
      <c r="AQ1814" s="350" t="str">
        <f>IFERROR(VLOOKUP(AA1814,CONTROLES!$A$6:$Y$25,24,FALSE),"")</f>
        <v/>
      </c>
      <c r="AR1814" s="350" t="str">
        <f>IFERROR(VLOOKUP(AB1814,CONTROLES!$A$6:$Y$25,24,FALSE),"")</f>
        <v/>
      </c>
      <c r="AS1814" s="349" t="str">
        <f>IFERROR(VLOOKUP(Y1814,CONTROLES!$A$6:$Y$25,5,FALSE),"")</f>
        <v/>
      </c>
      <c r="AT1814" s="349" t="str">
        <f>IFERROR(VLOOKUP(Z1814,CONTROLES!$A$6:$Y$25,5,FALSE),"")</f>
        <v/>
      </c>
      <c r="AU1814" s="349" t="str">
        <f>IFERROR(VLOOKUP(AA1814,CONTROLES!$A$6:$Y$25,5,FALSE),"")</f>
        <v/>
      </c>
      <c r="AV1814" s="349" t="str">
        <f>IFERROR(VLOOKUP(AB1814,CONTROLES!$A$6:$Y$25,5,FALSE),"")</f>
        <v/>
      </c>
      <c r="AW1814" s="351">
        <f t="shared" si="471"/>
        <v>0</v>
      </c>
      <c r="AX1814" s="351">
        <f t="shared" si="472"/>
        <v>0</v>
      </c>
      <c r="AY1814" s="551"/>
      <c r="AZ1814" s="460"/>
      <c r="BA1814" s="552"/>
      <c r="BB1814" s="458"/>
      <c r="BC1814" s="460"/>
      <c r="BD1814" s="462"/>
      <c r="BE1814" s="462"/>
      <c r="BF1814" s="462"/>
      <c r="BG1814" s="526"/>
      <c r="BH1814" s="554"/>
      <c r="BI1814" s="530"/>
      <c r="BJ1814" s="475"/>
      <c r="BK1814" s="808"/>
    </row>
    <row r="1815" spans="1:63" ht="14.25" customHeight="1" x14ac:dyDescent="0.25">
      <c r="A1815" s="564">
        <f>A1808+1</f>
        <v>258</v>
      </c>
      <c r="B1815" s="565" t="s">
        <v>2061</v>
      </c>
      <c r="C1815" s="595" t="s">
        <v>1925</v>
      </c>
      <c r="D1815" s="569" t="s">
        <v>2062</v>
      </c>
      <c r="E1815" s="568" t="s">
        <v>2063</v>
      </c>
      <c r="F1815" s="464" t="s">
        <v>132</v>
      </c>
      <c r="G1815" s="466" t="s">
        <v>133</v>
      </c>
      <c r="H1815" s="468" t="s">
        <v>134</v>
      </c>
      <c r="I1815" s="470" t="s">
        <v>1938</v>
      </c>
      <c r="J1815" s="383">
        <v>1</v>
      </c>
      <c r="K1815" s="384" t="s">
        <v>771</v>
      </c>
      <c r="L1815" s="472" t="s">
        <v>1939</v>
      </c>
      <c r="M1815" s="470" t="s">
        <v>1940</v>
      </c>
      <c r="N1815" s="474" t="s">
        <v>186</v>
      </c>
      <c r="O1815" s="475" t="s">
        <v>187</v>
      </c>
      <c r="P1815" s="475" t="s">
        <v>1931</v>
      </c>
      <c r="Q1815" s="475" t="s">
        <v>1941</v>
      </c>
      <c r="R1815" s="476" t="s">
        <v>210</v>
      </c>
      <c r="S1815" s="385" t="s">
        <v>164</v>
      </c>
      <c r="T1815" s="348">
        <f>IFERROR(VLOOKUP($S1815,TABLAS!$A$10:$B$14,2,FALSE),0)</f>
        <v>1</v>
      </c>
      <c r="U1815" s="489" t="s">
        <v>211</v>
      </c>
      <c r="V1815" s="489">
        <f>VLOOKUP(U1815,TABLAS!$A$2:$B$6,2,FALSE)</f>
        <v>2</v>
      </c>
      <c r="W1815" s="524" t="str">
        <f>MAX($T1815:$T1821)&amp;V1815</f>
        <v>42</v>
      </c>
      <c r="X1815" s="526" t="str">
        <f>IF(OR(W1815="11",W1815="12",W1815="21",W1815="22",W1815="31"),"BAJO",IF(OR(W1815="13",W1815="23",W1815="32",W1815="41"),"LEVE",IF(OR(W1815="14",W1815="15",W1815="24",W1815="33",W1815="43",W1815="42",W1815="52",W1815="51"),"MODERADO",IF(OR(W1815="25",W1815="34",W1815="35",W1815="44",W1815="45",W1815="53",W1815="54",W1815="55"),"IMPORTANTE"))))</f>
        <v>MODERADO</v>
      </c>
      <c r="Y1815" s="349">
        <v>3</v>
      </c>
      <c r="Z1815" s="349"/>
      <c r="AA1815" s="349"/>
      <c r="AB1815" s="349"/>
      <c r="AC1815" s="367" t="str">
        <f>VLOOKUP(Y1815,CONTROLES!$A$6:$Y$78,2,FALSE)</f>
        <v>Ejecución del plan de capacitaciones</v>
      </c>
      <c r="AD1815" s="349"/>
      <c r="AE1815" s="349"/>
      <c r="AF1815" s="349"/>
      <c r="AG1815" s="349"/>
      <c r="AH1815" s="349"/>
      <c r="AI1815" s="349"/>
      <c r="AJ1815" s="349"/>
      <c r="AK1815" s="349"/>
      <c r="AL1815" s="349"/>
      <c r="AM1815" s="349"/>
      <c r="AN1815" s="349"/>
      <c r="AO1815" s="350">
        <f>IFERROR(VLOOKUP(Y1815,CONTROLES!$A$6:$Y$25,24,FALSE),"")</f>
        <v>0.78</v>
      </c>
      <c r="AP1815" s="350" t="str">
        <f>IFERROR(VLOOKUP(Z1815,CONTROLES!$A$6:$Y$25,24,FALSE),"")</f>
        <v/>
      </c>
      <c r="AQ1815" s="350" t="str">
        <f>IFERROR(VLOOKUP(AA1815,CONTROLES!$A$6:$Y$25,24,FALSE),"")</f>
        <v/>
      </c>
      <c r="AR1815" s="350" t="str">
        <f>IFERROR(VLOOKUP(AB1815,CONTROLES!$A$6:$Y$25,24,FALSE),"")</f>
        <v/>
      </c>
      <c r="AS1815" s="349" t="str">
        <f>IFERROR(VLOOKUP(Y1815,CONTROLES!$A$6:$Y$25,5,FALSE),"")</f>
        <v>Probabilidad</v>
      </c>
      <c r="AT1815" s="349" t="str">
        <f>IFERROR(VLOOKUP(Z1815,CONTROLES!$A$6:$Y$25,5,FALSE),"")</f>
        <v/>
      </c>
      <c r="AU1815" s="349" t="str">
        <f>IFERROR(VLOOKUP(AA1815,CONTROLES!$A$6:$Y$25,5,FALSE),"")</f>
        <v/>
      </c>
      <c r="AV1815" s="349" t="str">
        <f>IFERROR(VLOOKUP(AB1815,CONTROLES!$A$6:$Y$25,5,FALSE),"")</f>
        <v/>
      </c>
      <c r="AW1815" s="351">
        <f t="shared" si="471"/>
        <v>0.78</v>
      </c>
      <c r="AX1815" s="351">
        <f t="shared" si="472"/>
        <v>0</v>
      </c>
      <c r="AY1815" s="528"/>
      <c r="AZ1815" s="460"/>
      <c r="BA1815" s="456"/>
      <c r="BB1815" s="458" t="s">
        <v>155</v>
      </c>
      <c r="BC1815" s="460">
        <f>VLOOKUP(BB1815,TABLAS!$A$10:$B$14,2,FALSE)</f>
        <v>2</v>
      </c>
      <c r="BD1815" s="462" t="s">
        <v>211</v>
      </c>
      <c r="BE1815" s="462">
        <f>VLOOKUP(BD1815,TABLAS!$A$2:$B$6,2,FALSE)</f>
        <v>2</v>
      </c>
      <c r="BF1815" s="462" t="str">
        <f>BC1815&amp;BE1815</f>
        <v>22</v>
      </c>
      <c r="BG1815" s="526" t="str">
        <f>IF(OR(BF1815="11",BF1815="12",BF1815="21",BF1815="22",BF1815="31"),"BAJO",IF(OR(BF1815="13",BF1815="23",BF1815="32",BF1815="41"),"LEVE",IF(OR(BF1815="14",BF1815="15",BF1815="24",BF1815="33",BF1815="43",BF1815="42",BF1815="52",BF1815="51"),"MODERADO",IF(OR(BF1815="25",BF1815="34",BF1815="35",BF1815="44",BF1815="45",BF1815="53",BF1815="54",BF1815="55"),"IMPORTANTE"))))</f>
        <v>BAJO</v>
      </c>
      <c r="BH1815" s="491" t="s">
        <v>148</v>
      </c>
      <c r="BI1815" s="530" t="s">
        <v>189</v>
      </c>
      <c r="BJ1815" s="475" t="str">
        <f>IF(BH1815="SI","NO","SI")</f>
        <v>NO</v>
      </c>
      <c r="BK1815" s="475"/>
    </row>
    <row r="1816" spans="1:63" ht="14.25" customHeight="1" x14ac:dyDescent="0.25">
      <c r="A1816" s="564"/>
      <c r="B1816" s="566"/>
      <c r="C1816" s="595"/>
      <c r="D1816" s="570"/>
      <c r="E1816" s="470"/>
      <c r="F1816" s="464"/>
      <c r="G1816" s="467"/>
      <c r="H1816" s="469"/>
      <c r="I1816" s="470"/>
      <c r="J1816" s="386">
        <v>2</v>
      </c>
      <c r="K1816" s="384" t="s">
        <v>1942</v>
      </c>
      <c r="L1816" s="473"/>
      <c r="M1816" s="470"/>
      <c r="N1816" s="474"/>
      <c r="O1816" s="475"/>
      <c r="P1816" s="475"/>
      <c r="Q1816" s="475"/>
      <c r="R1816" s="481"/>
      <c r="S1816" s="385" t="s">
        <v>155</v>
      </c>
      <c r="T1816" s="348">
        <f>IFERROR(VLOOKUP($S1816,TABLAS!$A$10:$B$14,2,FALSE),0)</f>
        <v>2</v>
      </c>
      <c r="U1816" s="490"/>
      <c r="V1816" s="490"/>
      <c r="W1816" s="524"/>
      <c r="X1816" s="526"/>
      <c r="Y1816" s="349">
        <v>3</v>
      </c>
      <c r="Z1816" s="349"/>
      <c r="AA1816" s="349"/>
      <c r="AB1816" s="349"/>
      <c r="AC1816" s="367" t="str">
        <f>VLOOKUP(Y1816,CONTROLES!$A$6:$Y$78,2,FALSE)</f>
        <v>Ejecución del plan de capacitaciones</v>
      </c>
      <c r="AD1816" s="349"/>
      <c r="AE1816" s="349"/>
      <c r="AF1816" s="349"/>
      <c r="AG1816" s="349"/>
      <c r="AH1816" s="349"/>
      <c r="AI1816" s="349"/>
      <c r="AJ1816" s="349"/>
      <c r="AK1816" s="349"/>
      <c r="AL1816" s="349"/>
      <c r="AM1816" s="349"/>
      <c r="AN1816" s="349"/>
      <c r="AO1816" s="350">
        <f>IFERROR(VLOOKUP(Y1816,CONTROLES!$A$6:$Y$25,24,FALSE),"")</f>
        <v>0.78</v>
      </c>
      <c r="AP1816" s="350" t="str">
        <f>IFERROR(VLOOKUP(Z1816,CONTROLES!$A$6:$Y$25,24,FALSE),"")</f>
        <v/>
      </c>
      <c r="AQ1816" s="350" t="str">
        <f>IFERROR(VLOOKUP(AA1816,CONTROLES!$A$6:$Y$25,24,FALSE),"")</f>
        <v/>
      </c>
      <c r="AR1816" s="350" t="str">
        <f>IFERROR(VLOOKUP(AB1816,CONTROLES!$A$6:$Y$25,24,FALSE),"")</f>
        <v/>
      </c>
      <c r="AS1816" s="349" t="str">
        <f>IFERROR(VLOOKUP(Y1816,CONTROLES!$A$6:$Y$25,5,FALSE),"")</f>
        <v>Probabilidad</v>
      </c>
      <c r="AT1816" s="349" t="str">
        <f>IFERROR(VLOOKUP(Z1816,CONTROLES!$A$6:$Y$25,5,FALSE),"")</f>
        <v/>
      </c>
      <c r="AU1816" s="349" t="str">
        <f>IFERROR(VLOOKUP(AA1816,CONTROLES!$A$6:$Y$25,5,FALSE),"")</f>
        <v/>
      </c>
      <c r="AV1816" s="349" t="str">
        <f>IFERROR(VLOOKUP(AB1816,CONTROLES!$A$6:$Y$25,5,FALSE),"")</f>
        <v/>
      </c>
      <c r="AW1816" s="351">
        <f t="shared" si="471"/>
        <v>0.78</v>
      </c>
      <c r="AX1816" s="351">
        <f t="shared" si="472"/>
        <v>0</v>
      </c>
      <c r="AY1816" s="529"/>
      <c r="AZ1816" s="460"/>
      <c r="BA1816" s="457"/>
      <c r="BB1816" s="458"/>
      <c r="BC1816" s="460"/>
      <c r="BD1816" s="462"/>
      <c r="BE1816" s="462"/>
      <c r="BF1816" s="462"/>
      <c r="BG1816" s="526"/>
      <c r="BH1816" s="492"/>
      <c r="BI1816" s="530"/>
      <c r="BJ1816" s="475"/>
      <c r="BK1816" s="475"/>
    </row>
    <row r="1817" spans="1:63" ht="14.25" customHeight="1" x14ac:dyDescent="0.25">
      <c r="A1817" s="564"/>
      <c r="B1817" s="566"/>
      <c r="C1817" s="595"/>
      <c r="D1817" s="570"/>
      <c r="E1817" s="470"/>
      <c r="F1817" s="464"/>
      <c r="G1817" s="467"/>
      <c r="H1817" s="469"/>
      <c r="I1817" s="470"/>
      <c r="J1817" s="386">
        <v>3</v>
      </c>
      <c r="K1817" s="384" t="s">
        <v>1943</v>
      </c>
      <c r="L1817" s="473"/>
      <c r="M1817" s="470"/>
      <c r="N1817" s="474"/>
      <c r="O1817" s="475"/>
      <c r="P1817" s="475"/>
      <c r="Q1817" s="475"/>
      <c r="R1817" s="481"/>
      <c r="S1817" s="385" t="s">
        <v>146</v>
      </c>
      <c r="T1817" s="348">
        <f>IFERROR(VLOOKUP($S1817,TABLAS!$A$10:$B$14,2,FALSE),0)</f>
        <v>3</v>
      </c>
      <c r="U1817" s="490"/>
      <c r="V1817" s="490"/>
      <c r="W1817" s="524"/>
      <c r="X1817" s="526"/>
      <c r="Y1817" s="349">
        <v>23</v>
      </c>
      <c r="Z1817" s="349"/>
      <c r="AA1817" s="349"/>
      <c r="AB1817" s="349"/>
      <c r="AC1817" s="367" t="str">
        <f>VLOOKUP(Y1817,CONTROLES!$A$6:$Y$78,2,FALSE)</f>
        <v xml:space="preserve">Informe de Compensación del AUTCON </v>
      </c>
      <c r="AD1817" s="349"/>
      <c r="AE1817" s="349"/>
      <c r="AF1817" s="349"/>
      <c r="AG1817" s="349"/>
      <c r="AH1817" s="349"/>
      <c r="AI1817" s="349"/>
      <c r="AJ1817" s="349"/>
      <c r="AK1817" s="349"/>
      <c r="AL1817" s="349"/>
      <c r="AM1817" s="349"/>
      <c r="AN1817" s="349"/>
      <c r="AO1817" s="350" t="str">
        <f>IFERROR(VLOOKUP(Y1817,CONTROLES!$A$6:$Y$25,24,FALSE),"")</f>
        <v/>
      </c>
      <c r="AP1817" s="350" t="str">
        <f>IFERROR(VLOOKUP(Z1817,CONTROLES!$A$6:$Y$25,24,FALSE),"")</f>
        <v/>
      </c>
      <c r="AQ1817" s="350" t="str">
        <f>IFERROR(VLOOKUP(AA1817,CONTROLES!$A$6:$Y$25,24,FALSE),"")</f>
        <v/>
      </c>
      <c r="AR1817" s="350" t="str">
        <f>IFERROR(VLOOKUP(AB1817,CONTROLES!$A$6:$Y$25,24,FALSE),"")</f>
        <v/>
      </c>
      <c r="AS1817" s="349" t="str">
        <f>IFERROR(VLOOKUP(Y1817,CONTROLES!$A$6:$Y$25,5,FALSE),"")</f>
        <v/>
      </c>
      <c r="AT1817" s="349" t="str">
        <f>IFERROR(VLOOKUP(Z1817,CONTROLES!$A$6:$Y$25,5,FALSE),"")</f>
        <v/>
      </c>
      <c r="AU1817" s="349" t="str">
        <f>IFERROR(VLOOKUP(AA1817,CONTROLES!$A$6:$Y$25,5,FALSE),"")</f>
        <v/>
      </c>
      <c r="AV1817" s="349" t="str">
        <f>IFERROR(VLOOKUP(AB1817,CONTROLES!$A$6:$Y$25,5,FALSE),"")</f>
        <v/>
      </c>
      <c r="AW1817" s="351">
        <f t="shared" si="471"/>
        <v>0</v>
      </c>
      <c r="AX1817" s="351">
        <f t="shared" si="472"/>
        <v>0</v>
      </c>
      <c r="AY1817" s="529"/>
      <c r="AZ1817" s="460"/>
      <c r="BA1817" s="457"/>
      <c r="BB1817" s="458"/>
      <c r="BC1817" s="460"/>
      <c r="BD1817" s="462"/>
      <c r="BE1817" s="462"/>
      <c r="BF1817" s="462"/>
      <c r="BG1817" s="526"/>
      <c r="BH1817" s="492"/>
      <c r="BI1817" s="530"/>
      <c r="BJ1817" s="475"/>
      <c r="BK1817" s="475"/>
    </row>
    <row r="1818" spans="1:63" ht="14.25" customHeight="1" x14ac:dyDescent="0.25">
      <c r="A1818" s="564"/>
      <c r="B1818" s="566"/>
      <c r="C1818" s="595"/>
      <c r="D1818" s="570"/>
      <c r="E1818" s="470"/>
      <c r="F1818" s="464"/>
      <c r="G1818" s="467"/>
      <c r="H1818" s="469"/>
      <c r="I1818" s="470"/>
      <c r="J1818" s="386">
        <v>4</v>
      </c>
      <c r="K1818" s="384" t="s">
        <v>1944</v>
      </c>
      <c r="L1818" s="473"/>
      <c r="M1818" s="470"/>
      <c r="N1818" s="474"/>
      <c r="O1818" s="475"/>
      <c r="P1818" s="475"/>
      <c r="Q1818" s="475"/>
      <c r="R1818" s="481"/>
      <c r="S1818" s="385" t="s">
        <v>169</v>
      </c>
      <c r="T1818" s="348">
        <f>IFERROR(VLOOKUP($S1818,TABLAS!$A$10:$B$14,2,FALSE),0)</f>
        <v>4</v>
      </c>
      <c r="U1818" s="490"/>
      <c r="V1818" s="490"/>
      <c r="W1818" s="524"/>
      <c r="X1818" s="526"/>
      <c r="Y1818" s="349">
        <v>24</v>
      </c>
      <c r="Z1818" s="349"/>
      <c r="AA1818" s="349"/>
      <c r="AB1818" s="349"/>
      <c r="AC1818" s="367" t="str">
        <f>VLOOKUP(Y1818,CONTROLES!$A$6:$Y$78,2,FALSE)</f>
        <v>PR-CO- XX Compensación Corresponales</v>
      </c>
      <c r="AD1818" s="349"/>
      <c r="AE1818" s="349"/>
      <c r="AF1818" s="349"/>
      <c r="AG1818" s="349"/>
      <c r="AH1818" s="349"/>
      <c r="AI1818" s="349"/>
      <c r="AJ1818" s="349"/>
      <c r="AK1818" s="349"/>
      <c r="AL1818" s="349"/>
      <c r="AM1818" s="349"/>
      <c r="AN1818" s="349"/>
      <c r="AO1818" s="350" t="str">
        <f>IFERROR(VLOOKUP(Y1818,CONTROLES!$A$6:$Y$25,24,FALSE),"")</f>
        <v/>
      </c>
      <c r="AP1818" s="350" t="str">
        <f>IFERROR(VLOOKUP(Z1818,CONTROLES!$A$6:$Y$25,24,FALSE),"")</f>
        <v/>
      </c>
      <c r="AQ1818" s="350" t="str">
        <f>IFERROR(VLOOKUP(AA1818,CONTROLES!$A$6:$Y$25,24,FALSE),"")</f>
        <v/>
      </c>
      <c r="AR1818" s="350" t="str">
        <f>IFERROR(VLOOKUP(AB1818,CONTROLES!$A$6:$Y$25,24,FALSE),"")</f>
        <v/>
      </c>
      <c r="AS1818" s="349" t="str">
        <f>IFERROR(VLOOKUP(Y1818,CONTROLES!$A$6:$Y$25,5,FALSE),"")</f>
        <v/>
      </c>
      <c r="AT1818" s="349" t="str">
        <f>IFERROR(VLOOKUP(Z1818,CONTROLES!$A$6:$Y$25,5,FALSE),"")</f>
        <v/>
      </c>
      <c r="AU1818" s="349" t="str">
        <f>IFERROR(VLOOKUP(AA1818,CONTROLES!$A$6:$Y$25,5,FALSE),"")</f>
        <v/>
      </c>
      <c r="AV1818" s="349" t="str">
        <f>IFERROR(VLOOKUP(AB1818,CONTROLES!$A$6:$Y$25,5,FALSE),"")</f>
        <v/>
      </c>
      <c r="AW1818" s="351">
        <f t="shared" si="471"/>
        <v>0</v>
      </c>
      <c r="AX1818" s="351">
        <f t="shared" si="472"/>
        <v>0</v>
      </c>
      <c r="AY1818" s="529"/>
      <c r="AZ1818" s="460"/>
      <c r="BA1818" s="457"/>
      <c r="BB1818" s="458"/>
      <c r="BC1818" s="460"/>
      <c r="BD1818" s="462"/>
      <c r="BE1818" s="462"/>
      <c r="BF1818" s="462"/>
      <c r="BG1818" s="526"/>
      <c r="BH1818" s="492"/>
      <c r="BI1818" s="530"/>
      <c r="BJ1818" s="475"/>
      <c r="BK1818" s="475"/>
    </row>
    <row r="1819" spans="1:63" ht="14.25" customHeight="1" x14ac:dyDescent="0.25">
      <c r="A1819" s="564"/>
      <c r="B1819" s="566"/>
      <c r="C1819" s="595"/>
      <c r="D1819" s="570"/>
      <c r="E1819" s="470"/>
      <c r="F1819" s="464"/>
      <c r="G1819" s="467"/>
      <c r="H1819" s="469"/>
      <c r="I1819" s="470"/>
      <c r="J1819" s="387"/>
      <c r="K1819" s="384"/>
      <c r="L1819" s="473"/>
      <c r="M1819" s="470"/>
      <c r="N1819" s="474"/>
      <c r="O1819" s="475"/>
      <c r="P1819" s="475"/>
      <c r="Q1819" s="475"/>
      <c r="R1819" s="481"/>
      <c r="S1819" s="385"/>
      <c r="T1819" s="348">
        <f>IFERROR(VLOOKUP($S1819,TABLAS!$A$10:$B$14,2,FALSE),0)</f>
        <v>0</v>
      </c>
      <c r="U1819" s="490"/>
      <c r="V1819" s="490"/>
      <c r="W1819" s="524"/>
      <c r="X1819" s="526"/>
      <c r="Y1819" s="349"/>
      <c r="Z1819" s="349"/>
      <c r="AA1819" s="349"/>
      <c r="AB1819" s="349"/>
      <c r="AC1819" s="367" t="e">
        <f>VLOOKUP(Y1819,CONTROLES!$A$6:$Y$78,2,FALSE)</f>
        <v>#N/A</v>
      </c>
      <c r="AD1819" s="349"/>
      <c r="AE1819" s="349"/>
      <c r="AF1819" s="349"/>
      <c r="AG1819" s="349"/>
      <c r="AH1819" s="349"/>
      <c r="AI1819" s="349"/>
      <c r="AJ1819" s="349"/>
      <c r="AK1819" s="349"/>
      <c r="AL1819" s="349"/>
      <c r="AM1819" s="349"/>
      <c r="AN1819" s="349"/>
      <c r="AO1819" s="350" t="str">
        <f>IFERROR(VLOOKUP(Y1819,CONTROLES!$A$6:$Y$25,24,FALSE),"")</f>
        <v/>
      </c>
      <c r="AP1819" s="350" t="str">
        <f>IFERROR(VLOOKUP(Z1819,CONTROLES!$A$6:$Y$25,24,FALSE),"")</f>
        <v/>
      </c>
      <c r="AQ1819" s="350" t="str">
        <f>IFERROR(VLOOKUP(AA1819,CONTROLES!$A$6:$Y$25,24,FALSE),"")</f>
        <v/>
      </c>
      <c r="AR1819" s="350" t="str">
        <f>IFERROR(VLOOKUP(AB1819,CONTROLES!$A$6:$Y$25,24,FALSE),"")</f>
        <v/>
      </c>
      <c r="AS1819" s="349" t="str">
        <f>IFERROR(VLOOKUP(Y1819,CONTROLES!$A$6:$Y$25,5,FALSE),"")</f>
        <v/>
      </c>
      <c r="AT1819" s="349" t="str">
        <f>IFERROR(VLOOKUP(Z1819,CONTROLES!$A$6:$Y$25,5,FALSE),"")</f>
        <v/>
      </c>
      <c r="AU1819" s="349" t="str">
        <f>IFERROR(VLOOKUP(AA1819,CONTROLES!$A$6:$Y$25,5,FALSE),"")</f>
        <v/>
      </c>
      <c r="AV1819" s="349" t="str">
        <f>IFERROR(VLOOKUP(AB1819,CONTROLES!$A$6:$Y$25,5,FALSE),"")</f>
        <v/>
      </c>
      <c r="AW1819" s="351">
        <f t="shared" si="471"/>
        <v>0</v>
      </c>
      <c r="AX1819" s="351">
        <f t="shared" si="472"/>
        <v>0</v>
      </c>
      <c r="AY1819" s="529"/>
      <c r="AZ1819" s="460"/>
      <c r="BA1819" s="457"/>
      <c r="BB1819" s="458"/>
      <c r="BC1819" s="460"/>
      <c r="BD1819" s="462"/>
      <c r="BE1819" s="462"/>
      <c r="BF1819" s="462"/>
      <c r="BG1819" s="526"/>
      <c r="BH1819" s="492"/>
      <c r="BI1819" s="530"/>
      <c r="BJ1819" s="475"/>
      <c r="BK1819" s="475"/>
    </row>
    <row r="1820" spans="1:63" ht="14.25" customHeight="1" x14ac:dyDescent="0.25">
      <c r="A1820" s="564"/>
      <c r="B1820" s="566"/>
      <c r="C1820" s="595"/>
      <c r="D1820" s="570"/>
      <c r="E1820" s="470"/>
      <c r="F1820" s="464"/>
      <c r="G1820" s="467"/>
      <c r="H1820" s="469"/>
      <c r="I1820" s="470"/>
      <c r="J1820" s="387"/>
      <c r="K1820" s="384"/>
      <c r="L1820" s="473"/>
      <c r="M1820" s="470"/>
      <c r="N1820" s="474"/>
      <c r="O1820" s="475"/>
      <c r="P1820" s="475"/>
      <c r="Q1820" s="475"/>
      <c r="R1820" s="481"/>
      <c r="S1820" s="385"/>
      <c r="T1820" s="348">
        <f>IFERROR(VLOOKUP($S1820,TABLAS!$A$10:$B$14,2,FALSE),0)</f>
        <v>0</v>
      </c>
      <c r="U1820" s="490"/>
      <c r="V1820" s="490"/>
      <c r="W1820" s="524"/>
      <c r="X1820" s="526"/>
      <c r="Y1820" s="349"/>
      <c r="Z1820" s="349"/>
      <c r="AA1820" s="349"/>
      <c r="AB1820" s="349"/>
      <c r="AC1820" s="367" t="e">
        <f>VLOOKUP(Y1820,CONTROLES!$A$6:$Y$78,2,FALSE)</f>
        <v>#N/A</v>
      </c>
      <c r="AD1820" s="349"/>
      <c r="AE1820" s="349"/>
      <c r="AF1820" s="349"/>
      <c r="AG1820" s="349"/>
      <c r="AH1820" s="349"/>
      <c r="AI1820" s="349"/>
      <c r="AJ1820" s="349"/>
      <c r="AK1820" s="349"/>
      <c r="AL1820" s="349"/>
      <c r="AM1820" s="349"/>
      <c r="AN1820" s="349"/>
      <c r="AO1820" s="350" t="str">
        <f>IFERROR(VLOOKUP(Y1820,CONTROLES!$A$6:$Y$25,24,FALSE),"")</f>
        <v/>
      </c>
      <c r="AP1820" s="350" t="str">
        <f>IFERROR(VLOOKUP(Z1820,CONTROLES!$A$6:$Y$25,24,FALSE),"")</f>
        <v/>
      </c>
      <c r="AQ1820" s="350" t="str">
        <f>IFERROR(VLOOKUP(AA1820,CONTROLES!$A$6:$Y$25,24,FALSE),"")</f>
        <v/>
      </c>
      <c r="AR1820" s="350" t="str">
        <f>IFERROR(VLOOKUP(AB1820,CONTROLES!$A$6:$Y$25,24,FALSE),"")</f>
        <v/>
      </c>
      <c r="AS1820" s="349" t="str">
        <f>IFERROR(VLOOKUP(Y1820,CONTROLES!$A$6:$Y$25,5,FALSE),"")</f>
        <v/>
      </c>
      <c r="AT1820" s="349" t="str">
        <f>IFERROR(VLOOKUP(Z1820,CONTROLES!$A$6:$Y$25,5,FALSE),"")</f>
        <v/>
      </c>
      <c r="AU1820" s="349" t="str">
        <f>IFERROR(VLOOKUP(AA1820,CONTROLES!$A$6:$Y$25,5,FALSE),"")</f>
        <v/>
      </c>
      <c r="AV1820" s="349" t="str">
        <f>IFERROR(VLOOKUP(AB1820,CONTROLES!$A$6:$Y$25,5,FALSE),"")</f>
        <v/>
      </c>
      <c r="AW1820" s="351">
        <f t="shared" si="471"/>
        <v>0</v>
      </c>
      <c r="AX1820" s="351">
        <f t="shared" si="472"/>
        <v>0</v>
      </c>
      <c r="AY1820" s="529"/>
      <c r="AZ1820" s="460"/>
      <c r="BA1820" s="457"/>
      <c r="BB1820" s="458"/>
      <c r="BC1820" s="460"/>
      <c r="BD1820" s="462"/>
      <c r="BE1820" s="462"/>
      <c r="BF1820" s="462"/>
      <c r="BG1820" s="526"/>
      <c r="BH1820" s="492"/>
      <c r="BI1820" s="530"/>
      <c r="BJ1820" s="475"/>
      <c r="BK1820" s="475"/>
    </row>
    <row r="1821" spans="1:63" ht="14.25" customHeight="1" x14ac:dyDescent="0.25">
      <c r="A1821" s="564"/>
      <c r="B1821" s="567"/>
      <c r="C1821" s="595"/>
      <c r="D1821" s="570"/>
      <c r="E1821" s="470"/>
      <c r="F1821" s="464"/>
      <c r="G1821" s="561"/>
      <c r="H1821" s="553"/>
      <c r="I1821" s="470"/>
      <c r="J1821" s="387"/>
      <c r="K1821" s="384"/>
      <c r="L1821" s="550"/>
      <c r="M1821" s="470"/>
      <c r="N1821" s="474"/>
      <c r="O1821" s="475"/>
      <c r="P1821" s="475"/>
      <c r="Q1821" s="475"/>
      <c r="R1821" s="482"/>
      <c r="S1821" s="385"/>
      <c r="T1821" s="348">
        <f>IFERROR(VLOOKUP($S1821,TABLAS!$A$10:$B$14,2,FALSE),0)</f>
        <v>0</v>
      </c>
      <c r="U1821" s="555"/>
      <c r="V1821" s="555"/>
      <c r="W1821" s="524"/>
      <c r="X1821" s="526"/>
      <c r="Y1821" s="349"/>
      <c r="Z1821" s="349"/>
      <c r="AA1821" s="349"/>
      <c r="AB1821" s="349"/>
      <c r="AC1821" s="367" t="e">
        <f>VLOOKUP(Y1821,CONTROLES!$A$6:$Y$78,2,FALSE)</f>
        <v>#N/A</v>
      </c>
      <c r="AD1821" s="349"/>
      <c r="AE1821" s="349"/>
      <c r="AF1821" s="349"/>
      <c r="AG1821" s="349"/>
      <c r="AH1821" s="349"/>
      <c r="AI1821" s="349"/>
      <c r="AJ1821" s="349"/>
      <c r="AK1821" s="349"/>
      <c r="AL1821" s="349"/>
      <c r="AM1821" s="349"/>
      <c r="AN1821" s="349"/>
      <c r="AO1821" s="350" t="str">
        <f>IFERROR(VLOOKUP(Y1821,CONTROLES!$A$6:$Y$25,24,FALSE),"")</f>
        <v/>
      </c>
      <c r="AP1821" s="350" t="str">
        <f>IFERROR(VLOOKUP(Z1821,CONTROLES!$A$6:$Y$25,24,FALSE),"")</f>
        <v/>
      </c>
      <c r="AQ1821" s="350" t="str">
        <f>IFERROR(VLOOKUP(AA1821,CONTROLES!$A$6:$Y$25,24,FALSE),"")</f>
        <v/>
      </c>
      <c r="AR1821" s="350" t="str">
        <f>IFERROR(VLOOKUP(AB1821,CONTROLES!$A$6:$Y$25,24,FALSE),"")</f>
        <v/>
      </c>
      <c r="AS1821" s="349" t="str">
        <f>IFERROR(VLOOKUP(Y1821,CONTROLES!$A$6:$Y$25,5,FALSE),"")</f>
        <v/>
      </c>
      <c r="AT1821" s="349" t="str">
        <f>IFERROR(VLOOKUP(Z1821,CONTROLES!$A$6:$Y$25,5,FALSE),"")</f>
        <v/>
      </c>
      <c r="AU1821" s="349" t="str">
        <f>IFERROR(VLOOKUP(AA1821,CONTROLES!$A$6:$Y$25,5,FALSE),"")</f>
        <v/>
      </c>
      <c r="AV1821" s="349" t="str">
        <f>IFERROR(VLOOKUP(AB1821,CONTROLES!$A$6:$Y$25,5,FALSE),"")</f>
        <v/>
      </c>
      <c r="AW1821" s="351">
        <f t="shared" si="471"/>
        <v>0</v>
      </c>
      <c r="AX1821" s="351">
        <f t="shared" si="472"/>
        <v>0</v>
      </c>
      <c r="AY1821" s="551"/>
      <c r="AZ1821" s="460"/>
      <c r="BA1821" s="552"/>
      <c r="BB1821" s="458"/>
      <c r="BC1821" s="460"/>
      <c r="BD1821" s="462"/>
      <c r="BE1821" s="462"/>
      <c r="BF1821" s="462"/>
      <c r="BG1821" s="526"/>
      <c r="BH1821" s="554"/>
      <c r="BI1821" s="530"/>
      <c r="BJ1821" s="475"/>
      <c r="BK1821" s="475"/>
    </row>
    <row r="1822" spans="1:63" ht="14.25" customHeight="1" x14ac:dyDescent="0.25">
      <c r="A1822" s="564">
        <f>A1815+1</f>
        <v>259</v>
      </c>
      <c r="B1822" s="565" t="s">
        <v>2064</v>
      </c>
      <c r="C1822" s="595" t="s">
        <v>1925</v>
      </c>
      <c r="D1822" s="569" t="s">
        <v>2065</v>
      </c>
      <c r="E1822" s="568" t="s">
        <v>2066</v>
      </c>
      <c r="F1822" s="464" t="s">
        <v>132</v>
      </c>
      <c r="G1822" s="466" t="s">
        <v>133</v>
      </c>
      <c r="H1822" s="468" t="s">
        <v>134</v>
      </c>
      <c r="I1822" s="470" t="s">
        <v>2067</v>
      </c>
      <c r="J1822" s="383">
        <v>1</v>
      </c>
      <c r="K1822" s="384" t="s">
        <v>1986</v>
      </c>
      <c r="L1822" s="472" t="s">
        <v>1983</v>
      </c>
      <c r="M1822" s="470" t="s">
        <v>1940</v>
      </c>
      <c r="N1822" s="474" t="s">
        <v>186</v>
      </c>
      <c r="O1822" s="475" t="s">
        <v>313</v>
      </c>
      <c r="P1822" s="475" t="s">
        <v>1931</v>
      </c>
      <c r="Q1822" s="475" t="s">
        <v>1984</v>
      </c>
      <c r="R1822" s="475" t="s">
        <v>297</v>
      </c>
      <c r="S1822" s="385" t="s">
        <v>155</v>
      </c>
      <c r="T1822" s="348">
        <f>IFERROR(VLOOKUP($S1822,TABLAS!$A$10:$B$14,2,FALSE),0)</f>
        <v>2</v>
      </c>
      <c r="U1822" s="489" t="s">
        <v>180</v>
      </c>
      <c r="V1822" s="489">
        <f>VLOOKUP(U1822,TABLAS!$A$2:$B$6,2,FALSE)</f>
        <v>4</v>
      </c>
      <c r="W1822" s="524" t="str">
        <f>MAX($T1822:$T1828)&amp;V1822</f>
        <v>24</v>
      </c>
      <c r="X1822" s="526" t="str">
        <f>IF(OR(W1822="11",W1822="12",W1822="21",W1822="22",W1822="31"),"BAJO",IF(OR(W1822="13",W1822="23",W1822="32",W1822="41"),"LEVE",IF(OR(W1822="14",W1822="15",W1822="24",W1822="33",W1822="43",W1822="42",W1822="52",W1822="51"),"MODERADO",IF(OR(W1822="25",W1822="34",W1822="35",W1822="44",W1822="45",W1822="53",W1822="54",W1822="55"),"IMPORTANTE"))))</f>
        <v>MODERADO</v>
      </c>
      <c r="Y1822" s="349">
        <v>30</v>
      </c>
      <c r="Z1822" s="349">
        <v>41</v>
      </c>
      <c r="AA1822" s="349"/>
      <c r="AB1822" s="349"/>
      <c r="AC1822" s="367" t="str">
        <f>VLOOKUP(Y1822,CONTROLES!$A$6:$Y$78,2,FALSE)</f>
        <v>del Sistema Protección de Datos y Responsabilidad Demostrada</v>
      </c>
      <c r="AD1822" s="349"/>
      <c r="AE1822" s="349"/>
      <c r="AF1822" s="349"/>
      <c r="AG1822" s="349"/>
      <c r="AH1822" s="349"/>
      <c r="AI1822" s="349"/>
      <c r="AJ1822" s="349"/>
      <c r="AK1822" s="349"/>
      <c r="AL1822" s="349"/>
      <c r="AM1822" s="349"/>
      <c r="AN1822" s="349"/>
      <c r="AO1822" s="350" t="str">
        <f>IFERROR(VLOOKUP(Y1822,CONTROLES!$A$6:$Y$25,24,FALSE),"")</f>
        <v/>
      </c>
      <c r="AP1822" s="350" t="str">
        <f>IFERROR(VLOOKUP(Z1822,CONTROLES!$A$6:$Y$25,24,FALSE),"")</f>
        <v/>
      </c>
      <c r="AQ1822" s="350" t="str">
        <f>IFERROR(VLOOKUP(AA1822,CONTROLES!$A$6:$Y$25,24,FALSE),"")</f>
        <v/>
      </c>
      <c r="AR1822" s="350" t="str">
        <f>IFERROR(VLOOKUP(AB1822,CONTROLES!$A$6:$Y$25,24,FALSE),"")</f>
        <v/>
      </c>
      <c r="AS1822" s="349" t="str">
        <f>IFERROR(VLOOKUP(Y1822,CONTROLES!$A$6:$Y$25,5,FALSE),"")</f>
        <v/>
      </c>
      <c r="AT1822" s="349" t="str">
        <f>IFERROR(VLOOKUP(Z1822,CONTROLES!$A$6:$Y$25,5,FALSE),"")</f>
        <v/>
      </c>
      <c r="AU1822" s="349" t="str">
        <f>IFERROR(VLOOKUP(AA1822,CONTROLES!$A$6:$Y$25,5,FALSE),"")</f>
        <v/>
      </c>
      <c r="AV1822" s="349" t="str">
        <f>IFERROR(VLOOKUP(AB1822,CONTROLES!$A$6:$Y$25,5,FALSE),"")</f>
        <v/>
      </c>
      <c r="AW1822" s="351">
        <f t="shared" si="471"/>
        <v>0</v>
      </c>
      <c r="AX1822" s="351">
        <f t="shared" si="472"/>
        <v>0</v>
      </c>
      <c r="AY1822" s="528"/>
      <c r="AZ1822" s="460"/>
      <c r="BA1822" s="456"/>
      <c r="BB1822" s="458" t="s">
        <v>164</v>
      </c>
      <c r="BC1822" s="460">
        <f>VLOOKUP(BB1822,TABLAS!$A$10:$B$14,2,FALSE)</f>
        <v>1</v>
      </c>
      <c r="BD1822" s="462" t="s">
        <v>211</v>
      </c>
      <c r="BE1822" s="462">
        <f>VLOOKUP(BD1822,TABLAS!$A$2:$B$6,2,FALSE)</f>
        <v>2</v>
      </c>
      <c r="BF1822" s="462" t="str">
        <f>BC1822&amp;BE1822</f>
        <v>12</v>
      </c>
      <c r="BG1822" s="526" t="str">
        <f>IF(OR(BF1822="11",BF1822="12",BF1822="21",BF1822="22",BF1822="31"),"BAJO",IF(OR(BF1822="13",BF1822="23",BF1822="32",BF1822="41"),"LEVE",IF(OR(BF1822="14",BF1822="15",BF1822="24",BF1822="33",BF1822="43",BF1822="42",BF1822="52",BF1822="51"),"MODERADO",IF(OR(BF1822="25",BF1822="34",BF1822="35",BF1822="44",BF1822="45",BF1822="53",BF1822="54",BF1822="55"),"IMPORTANTE"))))</f>
        <v>BAJO</v>
      </c>
      <c r="BH1822" s="491" t="s">
        <v>148</v>
      </c>
      <c r="BI1822" s="530" t="s">
        <v>149</v>
      </c>
      <c r="BJ1822" s="475" t="s">
        <v>1317</v>
      </c>
      <c r="BK1822" s="475"/>
    </row>
    <row r="1823" spans="1:63" ht="14.25" customHeight="1" x14ac:dyDescent="0.25">
      <c r="A1823" s="564"/>
      <c r="B1823" s="566"/>
      <c r="C1823" s="595"/>
      <c r="D1823" s="570"/>
      <c r="E1823" s="470"/>
      <c r="F1823" s="464"/>
      <c r="G1823" s="467"/>
      <c r="H1823" s="469"/>
      <c r="I1823" s="470"/>
      <c r="J1823" s="386"/>
      <c r="K1823" s="384"/>
      <c r="L1823" s="473"/>
      <c r="M1823" s="470"/>
      <c r="N1823" s="474"/>
      <c r="O1823" s="475"/>
      <c r="P1823" s="475"/>
      <c r="Q1823" s="475"/>
      <c r="R1823" s="475"/>
      <c r="S1823" s="385"/>
      <c r="T1823" s="348">
        <f>IFERROR(VLOOKUP($S1823,TABLAS!$A$10:$B$14,2,FALSE),0)</f>
        <v>0</v>
      </c>
      <c r="U1823" s="490"/>
      <c r="V1823" s="490"/>
      <c r="W1823" s="524"/>
      <c r="X1823" s="526"/>
      <c r="Y1823" s="349"/>
      <c r="Z1823" s="349"/>
      <c r="AA1823" s="349"/>
      <c r="AB1823" s="349"/>
      <c r="AC1823" s="367" t="e">
        <f>VLOOKUP(Y1823,CONTROLES!$A$6:$Y$78,2,FALSE)</f>
        <v>#N/A</v>
      </c>
      <c r="AD1823" s="349"/>
      <c r="AE1823" s="349"/>
      <c r="AF1823" s="349"/>
      <c r="AG1823" s="349"/>
      <c r="AH1823" s="349"/>
      <c r="AI1823" s="349"/>
      <c r="AJ1823" s="349"/>
      <c r="AK1823" s="349"/>
      <c r="AL1823" s="349"/>
      <c r="AM1823" s="349"/>
      <c r="AN1823" s="349"/>
      <c r="AO1823" s="350" t="str">
        <f>IFERROR(VLOOKUP(Y1823,CONTROLES!$A$6:$Y$25,24,FALSE),"")</f>
        <v/>
      </c>
      <c r="AP1823" s="350" t="str">
        <f>IFERROR(VLOOKUP(Z1823,CONTROLES!$A$6:$Y$25,24,FALSE),"")</f>
        <v/>
      </c>
      <c r="AQ1823" s="350" t="str">
        <f>IFERROR(VLOOKUP(AA1823,CONTROLES!$A$6:$Y$25,24,FALSE),"")</f>
        <v/>
      </c>
      <c r="AR1823" s="350" t="str">
        <f>IFERROR(VLOOKUP(AB1823,CONTROLES!$A$6:$Y$25,24,FALSE),"")</f>
        <v/>
      </c>
      <c r="AS1823" s="349" t="str">
        <f>IFERROR(VLOOKUP(Y1823,CONTROLES!$A$6:$Y$25,5,FALSE),"")</f>
        <v/>
      </c>
      <c r="AT1823" s="349" t="str">
        <f>IFERROR(VLOOKUP(Z1823,CONTROLES!$A$6:$Y$25,5,FALSE),"")</f>
        <v/>
      </c>
      <c r="AU1823" s="349" t="str">
        <f>IFERROR(VLOOKUP(AA1823,CONTROLES!$A$6:$Y$25,5,FALSE),"")</f>
        <v/>
      </c>
      <c r="AV1823" s="349" t="str">
        <f>IFERROR(VLOOKUP(AB1823,CONTROLES!$A$6:$Y$25,5,FALSE),"")</f>
        <v/>
      </c>
      <c r="AW1823" s="351">
        <f t="shared" si="471"/>
        <v>0</v>
      </c>
      <c r="AX1823" s="351">
        <f t="shared" si="472"/>
        <v>0</v>
      </c>
      <c r="AY1823" s="529"/>
      <c r="AZ1823" s="460"/>
      <c r="BA1823" s="457"/>
      <c r="BB1823" s="458"/>
      <c r="BC1823" s="460"/>
      <c r="BD1823" s="462"/>
      <c r="BE1823" s="462"/>
      <c r="BF1823" s="462"/>
      <c r="BG1823" s="526"/>
      <c r="BH1823" s="492"/>
      <c r="BI1823" s="530"/>
      <c r="BJ1823" s="475"/>
      <c r="BK1823" s="475"/>
    </row>
    <row r="1824" spans="1:63" ht="14.25" customHeight="1" x14ac:dyDescent="0.25">
      <c r="A1824" s="564"/>
      <c r="B1824" s="566"/>
      <c r="C1824" s="595"/>
      <c r="D1824" s="570"/>
      <c r="E1824" s="470"/>
      <c r="F1824" s="464"/>
      <c r="G1824" s="467"/>
      <c r="H1824" s="469"/>
      <c r="I1824" s="470"/>
      <c r="J1824" s="386"/>
      <c r="K1824" s="384"/>
      <c r="L1824" s="473"/>
      <c r="M1824" s="470"/>
      <c r="N1824" s="474"/>
      <c r="O1824" s="475"/>
      <c r="P1824" s="475"/>
      <c r="Q1824" s="475"/>
      <c r="R1824" s="475"/>
      <c r="S1824" s="385"/>
      <c r="T1824" s="348">
        <f>IFERROR(VLOOKUP($S1824,TABLAS!$A$10:$B$14,2,FALSE),0)</f>
        <v>0</v>
      </c>
      <c r="U1824" s="490"/>
      <c r="V1824" s="490"/>
      <c r="W1824" s="524"/>
      <c r="X1824" s="526"/>
      <c r="Y1824" s="349"/>
      <c r="Z1824" s="349"/>
      <c r="AA1824" s="349"/>
      <c r="AB1824" s="349"/>
      <c r="AC1824" s="367" t="e">
        <f>VLOOKUP(Y1824,CONTROLES!$A$6:$Y$78,2,FALSE)</f>
        <v>#N/A</v>
      </c>
      <c r="AD1824" s="349"/>
      <c r="AE1824" s="349"/>
      <c r="AF1824" s="349"/>
      <c r="AG1824" s="349"/>
      <c r="AH1824" s="349"/>
      <c r="AI1824" s="349"/>
      <c r="AJ1824" s="349"/>
      <c r="AK1824" s="349"/>
      <c r="AL1824" s="349"/>
      <c r="AM1824" s="349"/>
      <c r="AN1824" s="349"/>
      <c r="AO1824" s="350" t="str">
        <f>IFERROR(VLOOKUP(Y1824,CONTROLES!$A$6:$Y$25,24,FALSE),"")</f>
        <v/>
      </c>
      <c r="AP1824" s="350" t="str">
        <f>IFERROR(VLOOKUP(Z1824,CONTROLES!$A$6:$Y$25,24,FALSE),"")</f>
        <v/>
      </c>
      <c r="AQ1824" s="350" t="str">
        <f>IFERROR(VLOOKUP(AA1824,CONTROLES!$A$6:$Y$25,24,FALSE),"")</f>
        <v/>
      </c>
      <c r="AR1824" s="350" t="str">
        <f>IFERROR(VLOOKUP(AB1824,CONTROLES!$A$6:$Y$25,24,FALSE),"")</f>
        <v/>
      </c>
      <c r="AS1824" s="349" t="str">
        <f>IFERROR(VLOOKUP(Y1824,CONTROLES!$A$6:$Y$25,5,FALSE),"")</f>
        <v/>
      </c>
      <c r="AT1824" s="349" t="str">
        <f>IFERROR(VLOOKUP(Z1824,CONTROLES!$A$6:$Y$25,5,FALSE),"")</f>
        <v/>
      </c>
      <c r="AU1824" s="349" t="str">
        <f>IFERROR(VLOOKUP(AA1824,CONTROLES!$A$6:$Y$25,5,FALSE),"")</f>
        <v/>
      </c>
      <c r="AV1824" s="349" t="str">
        <f>IFERROR(VLOOKUP(AB1824,CONTROLES!$A$6:$Y$25,5,FALSE),"")</f>
        <v/>
      </c>
      <c r="AW1824" s="351">
        <f t="shared" si="471"/>
        <v>0</v>
      </c>
      <c r="AX1824" s="351">
        <f t="shared" si="472"/>
        <v>0</v>
      </c>
      <c r="AY1824" s="529"/>
      <c r="AZ1824" s="460"/>
      <c r="BA1824" s="457"/>
      <c r="BB1824" s="458"/>
      <c r="BC1824" s="460"/>
      <c r="BD1824" s="462"/>
      <c r="BE1824" s="462"/>
      <c r="BF1824" s="462"/>
      <c r="BG1824" s="526"/>
      <c r="BH1824" s="492"/>
      <c r="BI1824" s="530"/>
      <c r="BJ1824" s="475"/>
      <c r="BK1824" s="475"/>
    </row>
    <row r="1825" spans="1:63" ht="14.25" customHeight="1" x14ac:dyDescent="0.25">
      <c r="A1825" s="564"/>
      <c r="B1825" s="566"/>
      <c r="C1825" s="595"/>
      <c r="D1825" s="570"/>
      <c r="E1825" s="470"/>
      <c r="F1825" s="464"/>
      <c r="G1825" s="467"/>
      <c r="H1825" s="469"/>
      <c r="I1825" s="470"/>
      <c r="J1825" s="386"/>
      <c r="K1825" s="384"/>
      <c r="L1825" s="473"/>
      <c r="M1825" s="470"/>
      <c r="N1825" s="474"/>
      <c r="O1825" s="475"/>
      <c r="P1825" s="475"/>
      <c r="Q1825" s="475"/>
      <c r="R1825" s="475"/>
      <c r="S1825" s="385"/>
      <c r="T1825" s="348">
        <f>IFERROR(VLOOKUP($S1825,TABLAS!$A$10:$B$14,2,FALSE),0)</f>
        <v>0</v>
      </c>
      <c r="U1825" s="490"/>
      <c r="V1825" s="490"/>
      <c r="W1825" s="524"/>
      <c r="X1825" s="526"/>
      <c r="Y1825" s="349"/>
      <c r="Z1825" s="349"/>
      <c r="AA1825" s="349"/>
      <c r="AB1825" s="349"/>
      <c r="AC1825" s="367" t="e">
        <f>VLOOKUP(Y1825,CONTROLES!$A$6:$Y$78,2,FALSE)</f>
        <v>#N/A</v>
      </c>
      <c r="AD1825" s="349"/>
      <c r="AE1825" s="349"/>
      <c r="AF1825" s="349"/>
      <c r="AG1825" s="349"/>
      <c r="AH1825" s="349"/>
      <c r="AI1825" s="349"/>
      <c r="AJ1825" s="349"/>
      <c r="AK1825" s="349"/>
      <c r="AL1825" s="349"/>
      <c r="AM1825" s="349"/>
      <c r="AN1825" s="349"/>
      <c r="AO1825" s="350" t="str">
        <f>IFERROR(VLOOKUP(Y1825,CONTROLES!$A$6:$Y$25,24,FALSE),"")</f>
        <v/>
      </c>
      <c r="AP1825" s="350" t="str">
        <f>IFERROR(VLOOKUP(Z1825,CONTROLES!$A$6:$Y$25,24,FALSE),"")</f>
        <v/>
      </c>
      <c r="AQ1825" s="350" t="str">
        <f>IFERROR(VLOOKUP(AA1825,CONTROLES!$A$6:$Y$25,24,FALSE),"")</f>
        <v/>
      </c>
      <c r="AR1825" s="350" t="str">
        <f>IFERROR(VLOOKUP(AB1825,CONTROLES!$A$6:$Y$25,24,FALSE),"")</f>
        <v/>
      </c>
      <c r="AS1825" s="349" t="str">
        <f>IFERROR(VLOOKUP(Y1825,CONTROLES!$A$6:$Y$25,5,FALSE),"")</f>
        <v/>
      </c>
      <c r="AT1825" s="349" t="str">
        <f>IFERROR(VLOOKUP(Z1825,CONTROLES!$A$6:$Y$25,5,FALSE),"")</f>
        <v/>
      </c>
      <c r="AU1825" s="349" t="str">
        <f>IFERROR(VLOOKUP(AA1825,CONTROLES!$A$6:$Y$25,5,FALSE),"")</f>
        <v/>
      </c>
      <c r="AV1825" s="349" t="str">
        <f>IFERROR(VLOOKUP(AB1825,CONTROLES!$A$6:$Y$25,5,FALSE),"")</f>
        <v/>
      </c>
      <c r="AW1825" s="351">
        <f t="shared" si="471"/>
        <v>0</v>
      </c>
      <c r="AX1825" s="351">
        <f t="shared" si="472"/>
        <v>0</v>
      </c>
      <c r="AY1825" s="529"/>
      <c r="AZ1825" s="460"/>
      <c r="BA1825" s="457"/>
      <c r="BB1825" s="458"/>
      <c r="BC1825" s="460"/>
      <c r="BD1825" s="462"/>
      <c r="BE1825" s="462"/>
      <c r="BF1825" s="462"/>
      <c r="BG1825" s="526"/>
      <c r="BH1825" s="492"/>
      <c r="BI1825" s="530"/>
      <c r="BJ1825" s="475"/>
      <c r="BK1825" s="475"/>
    </row>
    <row r="1826" spans="1:63" ht="14.25" customHeight="1" x14ac:dyDescent="0.25">
      <c r="A1826" s="564"/>
      <c r="B1826" s="566"/>
      <c r="C1826" s="595"/>
      <c r="D1826" s="570"/>
      <c r="E1826" s="470"/>
      <c r="F1826" s="464"/>
      <c r="G1826" s="467"/>
      <c r="H1826" s="469"/>
      <c r="I1826" s="470"/>
      <c r="J1826" s="386"/>
      <c r="K1826" s="384"/>
      <c r="L1826" s="473"/>
      <c r="M1826" s="470"/>
      <c r="N1826" s="474"/>
      <c r="O1826" s="475"/>
      <c r="P1826" s="475"/>
      <c r="Q1826" s="475"/>
      <c r="R1826" s="475"/>
      <c r="S1826" s="385"/>
      <c r="T1826" s="348">
        <f>IFERROR(VLOOKUP($S1826,TABLAS!$A$10:$B$14,2,FALSE),0)</f>
        <v>0</v>
      </c>
      <c r="U1826" s="490"/>
      <c r="V1826" s="490"/>
      <c r="W1826" s="524"/>
      <c r="X1826" s="526"/>
      <c r="Y1826" s="349"/>
      <c r="Z1826" s="349"/>
      <c r="AA1826" s="349"/>
      <c r="AB1826" s="349"/>
      <c r="AC1826" s="367" t="e">
        <f>VLOOKUP(Y1826,CONTROLES!$A$6:$Y$78,2,FALSE)</f>
        <v>#N/A</v>
      </c>
      <c r="AD1826" s="349"/>
      <c r="AE1826" s="349"/>
      <c r="AF1826" s="349"/>
      <c r="AG1826" s="349"/>
      <c r="AH1826" s="349"/>
      <c r="AI1826" s="349"/>
      <c r="AJ1826" s="349"/>
      <c r="AK1826" s="349"/>
      <c r="AL1826" s="349"/>
      <c r="AM1826" s="349"/>
      <c r="AN1826" s="349"/>
      <c r="AO1826" s="350" t="str">
        <f>IFERROR(VLOOKUP(Y1826,CONTROLES!$A$6:$Y$25,24,FALSE),"")</f>
        <v/>
      </c>
      <c r="AP1826" s="350" t="str">
        <f>IFERROR(VLOOKUP(Z1826,CONTROLES!$A$6:$Y$25,24,FALSE),"")</f>
        <v/>
      </c>
      <c r="AQ1826" s="350" t="str">
        <f>IFERROR(VLOOKUP(AA1826,CONTROLES!$A$6:$Y$25,24,FALSE),"")</f>
        <v/>
      </c>
      <c r="AR1826" s="350" t="str">
        <f>IFERROR(VLOOKUP(AB1826,CONTROLES!$A$6:$Y$25,24,FALSE),"")</f>
        <v/>
      </c>
      <c r="AS1826" s="349" t="str">
        <f>IFERROR(VLOOKUP(Y1826,CONTROLES!$A$6:$Y$25,5,FALSE),"")</f>
        <v/>
      </c>
      <c r="AT1826" s="349" t="str">
        <f>IFERROR(VLOOKUP(Z1826,CONTROLES!$A$6:$Y$25,5,FALSE),"")</f>
        <v/>
      </c>
      <c r="AU1826" s="349" t="str">
        <f>IFERROR(VLOOKUP(AA1826,CONTROLES!$A$6:$Y$25,5,FALSE),"")</f>
        <v/>
      </c>
      <c r="AV1826" s="349" t="str">
        <f>IFERROR(VLOOKUP(AB1826,CONTROLES!$A$6:$Y$25,5,FALSE),"")</f>
        <v/>
      </c>
      <c r="AW1826" s="351">
        <f t="shared" si="471"/>
        <v>0</v>
      </c>
      <c r="AX1826" s="351">
        <f t="shared" si="472"/>
        <v>0</v>
      </c>
      <c r="AY1826" s="529"/>
      <c r="AZ1826" s="460"/>
      <c r="BA1826" s="457"/>
      <c r="BB1826" s="458"/>
      <c r="BC1826" s="460"/>
      <c r="BD1826" s="462"/>
      <c r="BE1826" s="462"/>
      <c r="BF1826" s="462"/>
      <c r="BG1826" s="526"/>
      <c r="BH1826" s="492"/>
      <c r="BI1826" s="530"/>
      <c r="BJ1826" s="475"/>
      <c r="BK1826" s="475"/>
    </row>
    <row r="1827" spans="1:63" ht="14.25" customHeight="1" x14ac:dyDescent="0.25">
      <c r="A1827" s="564"/>
      <c r="B1827" s="566"/>
      <c r="C1827" s="595"/>
      <c r="D1827" s="570"/>
      <c r="E1827" s="470"/>
      <c r="F1827" s="464"/>
      <c r="G1827" s="467"/>
      <c r="H1827" s="469"/>
      <c r="I1827" s="470"/>
      <c r="J1827" s="386"/>
      <c r="K1827" s="384"/>
      <c r="L1827" s="473"/>
      <c r="M1827" s="470"/>
      <c r="N1827" s="474"/>
      <c r="O1827" s="475"/>
      <c r="P1827" s="475"/>
      <c r="Q1827" s="475"/>
      <c r="R1827" s="475"/>
      <c r="S1827" s="385"/>
      <c r="T1827" s="348">
        <f>IFERROR(VLOOKUP($S1827,TABLAS!$A$10:$B$14,2,FALSE),0)</f>
        <v>0</v>
      </c>
      <c r="U1827" s="490"/>
      <c r="V1827" s="490"/>
      <c r="W1827" s="524"/>
      <c r="X1827" s="526"/>
      <c r="Y1827" s="349"/>
      <c r="Z1827" s="349"/>
      <c r="AA1827" s="349"/>
      <c r="AB1827" s="349"/>
      <c r="AC1827" s="367" t="e">
        <f>VLOOKUP(Y1827,CONTROLES!$A$6:$Y$78,2,FALSE)</f>
        <v>#N/A</v>
      </c>
      <c r="AD1827" s="349"/>
      <c r="AE1827" s="349"/>
      <c r="AF1827" s="349"/>
      <c r="AG1827" s="349"/>
      <c r="AH1827" s="349"/>
      <c r="AI1827" s="349"/>
      <c r="AJ1827" s="349"/>
      <c r="AK1827" s="349"/>
      <c r="AL1827" s="349"/>
      <c r="AM1827" s="349"/>
      <c r="AN1827" s="349"/>
      <c r="AO1827" s="350" t="str">
        <f>IFERROR(VLOOKUP(Y1827,CONTROLES!$A$6:$Y$25,24,FALSE),"")</f>
        <v/>
      </c>
      <c r="AP1827" s="350" t="str">
        <f>IFERROR(VLOOKUP(Z1827,CONTROLES!$A$6:$Y$25,24,FALSE),"")</f>
        <v/>
      </c>
      <c r="AQ1827" s="350" t="str">
        <f>IFERROR(VLOOKUP(AA1827,CONTROLES!$A$6:$Y$25,24,FALSE),"")</f>
        <v/>
      </c>
      <c r="AR1827" s="350" t="str">
        <f>IFERROR(VLOOKUP(AB1827,CONTROLES!$A$6:$Y$25,24,FALSE),"")</f>
        <v/>
      </c>
      <c r="AS1827" s="349" t="str">
        <f>IFERROR(VLOOKUP(Y1827,CONTROLES!$A$6:$Y$25,5,FALSE),"")</f>
        <v/>
      </c>
      <c r="AT1827" s="349" t="str">
        <f>IFERROR(VLOOKUP(Z1827,CONTROLES!$A$6:$Y$25,5,FALSE),"")</f>
        <v/>
      </c>
      <c r="AU1827" s="349" t="str">
        <f>IFERROR(VLOOKUP(AA1827,CONTROLES!$A$6:$Y$25,5,FALSE),"")</f>
        <v/>
      </c>
      <c r="AV1827" s="349" t="str">
        <f>IFERROR(VLOOKUP(AB1827,CONTROLES!$A$6:$Y$25,5,FALSE),"")</f>
        <v/>
      </c>
      <c r="AW1827" s="351">
        <f t="shared" si="471"/>
        <v>0</v>
      </c>
      <c r="AX1827" s="351">
        <f t="shared" si="472"/>
        <v>0</v>
      </c>
      <c r="AY1827" s="529"/>
      <c r="AZ1827" s="460"/>
      <c r="BA1827" s="457"/>
      <c r="BB1827" s="458"/>
      <c r="BC1827" s="460"/>
      <c r="BD1827" s="462"/>
      <c r="BE1827" s="462"/>
      <c r="BF1827" s="462"/>
      <c r="BG1827" s="526"/>
      <c r="BH1827" s="492"/>
      <c r="BI1827" s="530"/>
      <c r="BJ1827" s="475"/>
      <c r="BK1827" s="475"/>
    </row>
    <row r="1828" spans="1:63" x14ac:dyDescent="0.25">
      <c r="A1828" s="564"/>
      <c r="B1828" s="567"/>
      <c r="C1828" s="595"/>
      <c r="D1828" s="570"/>
      <c r="E1828" s="470"/>
      <c r="F1828" s="464"/>
      <c r="G1828" s="561"/>
      <c r="H1828" s="553"/>
      <c r="I1828" s="470"/>
      <c r="J1828" s="386"/>
      <c r="K1828" s="384"/>
      <c r="L1828" s="550"/>
      <c r="M1828" s="470"/>
      <c r="N1828" s="474"/>
      <c r="O1828" s="475"/>
      <c r="P1828" s="475"/>
      <c r="Q1828" s="475"/>
      <c r="R1828" s="475"/>
      <c r="S1828" s="385"/>
      <c r="T1828" s="348">
        <f>IFERROR(VLOOKUP($S1828,TABLAS!$A$10:$B$14,2,FALSE),0)</f>
        <v>0</v>
      </c>
      <c r="U1828" s="555"/>
      <c r="V1828" s="555"/>
      <c r="W1828" s="524"/>
      <c r="X1828" s="526"/>
      <c r="Y1828" s="349"/>
      <c r="Z1828" s="349"/>
      <c r="AA1828" s="349"/>
      <c r="AB1828" s="349"/>
      <c r="AC1828" s="367" t="e">
        <f>VLOOKUP(Y1828,CONTROLES!$A$6:$Y$78,2,FALSE)</f>
        <v>#N/A</v>
      </c>
      <c r="AD1828" s="349"/>
      <c r="AE1828" s="349"/>
      <c r="AF1828" s="349"/>
      <c r="AG1828" s="349"/>
      <c r="AH1828" s="349"/>
      <c r="AI1828" s="349"/>
      <c r="AJ1828" s="349"/>
      <c r="AK1828" s="349"/>
      <c r="AL1828" s="349"/>
      <c r="AM1828" s="349"/>
      <c r="AN1828" s="349"/>
      <c r="AO1828" s="350" t="str">
        <f>IFERROR(VLOOKUP(Y1828,CONTROLES!$A$6:$Y$25,24,FALSE),"")</f>
        <v/>
      </c>
      <c r="AP1828" s="350" t="str">
        <f>IFERROR(VLOOKUP(Z1828,CONTROLES!$A$6:$Y$25,24,FALSE),"")</f>
        <v/>
      </c>
      <c r="AQ1828" s="350" t="str">
        <f>IFERROR(VLOOKUP(AA1828,CONTROLES!$A$6:$Y$25,24,FALSE),"")</f>
        <v/>
      </c>
      <c r="AR1828" s="350" t="str">
        <f>IFERROR(VLOOKUP(AB1828,CONTROLES!$A$6:$Y$25,24,FALSE),"")</f>
        <v/>
      </c>
      <c r="AS1828" s="349" t="str">
        <f>IFERROR(VLOOKUP(Y1828,CONTROLES!$A$6:$Y$25,5,FALSE),"")</f>
        <v/>
      </c>
      <c r="AT1828" s="349" t="str">
        <f>IFERROR(VLOOKUP(Z1828,CONTROLES!$A$6:$Y$25,5,FALSE),"")</f>
        <v/>
      </c>
      <c r="AU1828" s="349" t="str">
        <f>IFERROR(VLOOKUP(AA1828,CONTROLES!$A$6:$Y$25,5,FALSE),"")</f>
        <v/>
      </c>
      <c r="AV1828" s="349" t="str">
        <f>IFERROR(VLOOKUP(AB1828,CONTROLES!$A$6:$Y$25,5,FALSE),"")</f>
        <v/>
      </c>
      <c r="AW1828" s="351">
        <f t="shared" si="471"/>
        <v>0</v>
      </c>
      <c r="AX1828" s="351">
        <f t="shared" si="472"/>
        <v>0</v>
      </c>
      <c r="AY1828" s="551"/>
      <c r="AZ1828" s="460"/>
      <c r="BA1828" s="552"/>
      <c r="BB1828" s="458"/>
      <c r="BC1828" s="460"/>
      <c r="BD1828" s="462"/>
      <c r="BE1828" s="462"/>
      <c r="BF1828" s="462"/>
      <c r="BG1828" s="526"/>
      <c r="BH1828" s="554"/>
      <c r="BI1828" s="530"/>
      <c r="BJ1828" s="475"/>
      <c r="BK1828" s="475"/>
    </row>
    <row r="1829" spans="1:63" ht="29.25" customHeight="1" x14ac:dyDescent="0.25">
      <c r="A1829" s="564">
        <f>A1822+1</f>
        <v>260</v>
      </c>
      <c r="B1829" s="565" t="s">
        <v>2068</v>
      </c>
      <c r="C1829" s="595" t="s">
        <v>1925</v>
      </c>
      <c r="D1829" s="569" t="s">
        <v>2069</v>
      </c>
      <c r="E1829" s="568" t="s">
        <v>2070</v>
      </c>
      <c r="F1829" s="464" t="s">
        <v>132</v>
      </c>
      <c r="G1829" s="466" t="s">
        <v>196</v>
      </c>
      <c r="H1829" s="468" t="s">
        <v>134</v>
      </c>
      <c r="I1829" s="470" t="s">
        <v>2071</v>
      </c>
      <c r="J1829" s="383">
        <v>1</v>
      </c>
      <c r="K1829" s="384" t="s">
        <v>2072</v>
      </c>
      <c r="L1829" s="472" t="s">
        <v>2073</v>
      </c>
      <c r="M1829" s="470" t="s">
        <v>2000</v>
      </c>
      <c r="N1829" s="474" t="s">
        <v>1419</v>
      </c>
      <c r="O1829" s="475" t="s">
        <v>209</v>
      </c>
      <c r="P1829" s="475" t="s">
        <v>161</v>
      </c>
      <c r="Q1829" s="475" t="s">
        <v>677</v>
      </c>
      <c r="R1829" s="475" t="s">
        <v>210</v>
      </c>
      <c r="S1829" s="385" t="s">
        <v>155</v>
      </c>
      <c r="T1829" s="348">
        <f>IFERROR(VLOOKUP($S1829,TABLAS!$A$10:$B$14,2,FALSE),0)</f>
        <v>2</v>
      </c>
      <c r="U1829" s="489" t="s">
        <v>145</v>
      </c>
      <c r="V1829" s="489">
        <f>VLOOKUP(U1829,TABLAS!$A$2:$B$6,2,FALSE)</f>
        <v>3</v>
      </c>
      <c r="W1829" s="524" t="str">
        <f>MAX($T1829:$T1835)&amp;V1829</f>
        <v>23</v>
      </c>
      <c r="X1829" s="526" t="str">
        <f>IF(OR(W1829="11",W1829="12",W1829="21",W1829="22",W1829="31"),"BAJO",IF(OR(W1829="13",W1829="23",W1829="32",W1829="41"),"LEVE",IF(OR(W1829="14",W1829="15",W1829="24",W1829="33",W1829="43",W1829="42",W1829="52",W1829="51"),"MODERADO",IF(OR(W1829="25",W1829="34",W1829="35",W1829="44",W1829="45",W1829="53",W1829="54",W1829="55"),"IMPORTANTE"))))</f>
        <v>LEVE</v>
      </c>
      <c r="Y1829" s="349">
        <v>22</v>
      </c>
      <c r="Z1829" s="349">
        <v>27</v>
      </c>
      <c r="AA1829" s="349"/>
      <c r="AB1829" s="349"/>
      <c r="AC1829" s="367" t="str">
        <f>VLOOKUP(Y1829,CONTROLES!$A$6:$Y$78,2,FALSE)</f>
        <v>PR-FI-05 Movimientos Contables</v>
      </c>
      <c r="AD1829" s="349"/>
      <c r="AE1829" s="349"/>
      <c r="AF1829" s="349"/>
      <c r="AG1829" s="349"/>
      <c r="AH1829" s="349"/>
      <c r="AI1829" s="349"/>
      <c r="AJ1829" s="349"/>
      <c r="AK1829" s="349"/>
      <c r="AL1829" s="349"/>
      <c r="AM1829" s="349"/>
      <c r="AN1829" s="349"/>
      <c r="AO1829" s="350" t="str">
        <f>IFERROR(VLOOKUP(Y1829,CONTROLES!$A$6:$Y$25,24,FALSE),"")</f>
        <v/>
      </c>
      <c r="AP1829" s="350" t="str">
        <f>IFERROR(VLOOKUP(Z1829,CONTROLES!$A$6:$Y$25,24,FALSE),"")</f>
        <v/>
      </c>
      <c r="AQ1829" s="350" t="str">
        <f>IFERROR(VLOOKUP(AA1829,CONTROLES!$A$6:$Y$25,24,FALSE),"")</f>
        <v/>
      </c>
      <c r="AR1829" s="350" t="str">
        <f>IFERROR(VLOOKUP(AB1829,CONTROLES!$A$6:$Y$25,24,FALSE),"")</f>
        <v/>
      </c>
      <c r="AS1829" s="349" t="str">
        <f>IFERROR(VLOOKUP(Y1829,CONTROLES!$A$6:$Y$25,5,FALSE),"")</f>
        <v/>
      </c>
      <c r="AT1829" s="349" t="str">
        <f>IFERROR(VLOOKUP(Z1829,CONTROLES!$A$6:$Y$25,5,FALSE),"")</f>
        <v/>
      </c>
      <c r="AU1829" s="349" t="str">
        <f>IFERROR(VLOOKUP(AA1829,CONTROLES!$A$6:$Y$25,5,FALSE),"")</f>
        <v/>
      </c>
      <c r="AV1829" s="349" t="str">
        <f>IFERROR(VLOOKUP(AB1829,CONTROLES!$A$6:$Y$25,5,FALSE),"")</f>
        <v/>
      </c>
      <c r="AW1829" s="351">
        <f t="shared" si="471"/>
        <v>0</v>
      </c>
      <c r="AX1829" s="351">
        <f t="shared" si="472"/>
        <v>0</v>
      </c>
      <c r="AY1829" s="528"/>
      <c r="AZ1829" s="460"/>
      <c r="BA1829" s="456"/>
      <c r="BB1829" s="458" t="s">
        <v>164</v>
      </c>
      <c r="BC1829" s="460">
        <f>VLOOKUP(BB1829,TABLAS!$A$10:$B$14,2,FALSE)</f>
        <v>1</v>
      </c>
      <c r="BD1829" s="462" t="s">
        <v>211</v>
      </c>
      <c r="BE1829" s="462">
        <f>VLOOKUP(BD1829,TABLAS!$A$2:$B$6,2,FALSE)</f>
        <v>2</v>
      </c>
      <c r="BF1829" s="462" t="str">
        <f>BC1829&amp;BE1829</f>
        <v>12</v>
      </c>
      <c r="BG1829" s="526" t="str">
        <f>IF(OR(BF1829="11",BF1829="12",BF1829="21",BF1829="22",BF1829="31"),"BAJO",IF(OR(BF1829="13",BF1829="23",BF1829="32",BF1829="41"),"LEVE",IF(OR(BF1829="14",BF1829="15",BF1829="24",BF1829="33",BF1829="43",BF1829="42",BF1829="52",BF1829="51"),"MODERADO",IF(OR(BF1829="25",BF1829="34",BF1829="35",BF1829="44",BF1829="45",BF1829="53",BF1829="54",BF1829="55"),"IMPORTANTE"))))</f>
        <v>BAJO</v>
      </c>
      <c r="BH1829" s="491" t="s">
        <v>148</v>
      </c>
      <c r="BI1829" s="530" t="s">
        <v>149</v>
      </c>
      <c r="BJ1829" s="475" t="s">
        <v>1317</v>
      </c>
      <c r="BK1829" s="475"/>
    </row>
    <row r="1830" spans="1:63" ht="14.25" customHeight="1" x14ac:dyDescent="0.25">
      <c r="A1830" s="564"/>
      <c r="B1830" s="566"/>
      <c r="C1830" s="595"/>
      <c r="D1830" s="570"/>
      <c r="E1830" s="470"/>
      <c r="F1830" s="464"/>
      <c r="G1830" s="467"/>
      <c r="H1830" s="469"/>
      <c r="I1830" s="470"/>
      <c r="J1830" s="386">
        <v>2</v>
      </c>
      <c r="K1830" s="384" t="s">
        <v>2074</v>
      </c>
      <c r="L1830" s="473"/>
      <c r="M1830" s="470"/>
      <c r="N1830" s="474"/>
      <c r="O1830" s="475"/>
      <c r="P1830" s="475"/>
      <c r="Q1830" s="475"/>
      <c r="R1830" s="475"/>
      <c r="S1830" s="385" t="s">
        <v>155</v>
      </c>
      <c r="T1830" s="348">
        <f>IFERROR(VLOOKUP($S1830,TABLAS!$A$10:$B$14,2,FALSE),0)</f>
        <v>2</v>
      </c>
      <c r="U1830" s="490"/>
      <c r="V1830" s="490"/>
      <c r="W1830" s="524"/>
      <c r="X1830" s="526"/>
      <c r="Y1830" s="349">
        <v>22</v>
      </c>
      <c r="Z1830" s="349">
        <v>27</v>
      </c>
      <c r="AA1830" s="349"/>
      <c r="AB1830" s="349"/>
      <c r="AC1830" s="367" t="str">
        <f>VLOOKUP(Y1830,CONTROLES!$A$6:$Y$78,2,FALSE)</f>
        <v>PR-FI-05 Movimientos Contables</v>
      </c>
      <c r="AD1830" s="349"/>
      <c r="AE1830" s="349"/>
      <c r="AF1830" s="349"/>
      <c r="AG1830" s="349"/>
      <c r="AH1830" s="349"/>
      <c r="AI1830" s="349"/>
      <c r="AJ1830" s="349"/>
      <c r="AK1830" s="349"/>
      <c r="AL1830" s="349"/>
      <c r="AM1830" s="349"/>
      <c r="AN1830" s="349"/>
      <c r="AO1830" s="350" t="str">
        <f>IFERROR(VLOOKUP(Y1830,CONTROLES!$A$6:$Y$25,24,FALSE),"")</f>
        <v/>
      </c>
      <c r="AP1830" s="350" t="str">
        <f>IFERROR(VLOOKUP(Z1830,CONTROLES!$A$6:$Y$25,24,FALSE),"")</f>
        <v/>
      </c>
      <c r="AQ1830" s="350" t="str">
        <f>IFERROR(VLOOKUP(AA1830,CONTROLES!$A$6:$Y$25,24,FALSE),"")</f>
        <v/>
      </c>
      <c r="AR1830" s="350" t="str">
        <f>IFERROR(VLOOKUP(AB1830,CONTROLES!$A$6:$Y$25,24,FALSE),"")</f>
        <v/>
      </c>
      <c r="AS1830" s="349" t="str">
        <f>IFERROR(VLOOKUP(Y1830,CONTROLES!$A$6:$Y$25,5,FALSE),"")</f>
        <v/>
      </c>
      <c r="AT1830" s="349" t="str">
        <f>IFERROR(VLOOKUP(Z1830,CONTROLES!$A$6:$Y$25,5,FALSE),"")</f>
        <v/>
      </c>
      <c r="AU1830" s="349" t="str">
        <f>IFERROR(VLOOKUP(AA1830,CONTROLES!$A$6:$Y$25,5,FALSE),"")</f>
        <v/>
      </c>
      <c r="AV1830" s="349" t="str">
        <f>IFERROR(VLOOKUP(AB1830,CONTROLES!$A$6:$Y$25,5,FALSE),"")</f>
        <v/>
      </c>
      <c r="AW1830" s="351">
        <f t="shared" si="471"/>
        <v>0</v>
      </c>
      <c r="AX1830" s="351">
        <f t="shared" si="472"/>
        <v>0</v>
      </c>
      <c r="AY1830" s="529"/>
      <c r="AZ1830" s="460"/>
      <c r="BA1830" s="457"/>
      <c r="BB1830" s="458"/>
      <c r="BC1830" s="460"/>
      <c r="BD1830" s="462"/>
      <c r="BE1830" s="462"/>
      <c r="BF1830" s="462"/>
      <c r="BG1830" s="526"/>
      <c r="BH1830" s="492"/>
      <c r="BI1830" s="530"/>
      <c r="BJ1830" s="475"/>
      <c r="BK1830" s="475"/>
    </row>
    <row r="1831" spans="1:63" ht="14.25" customHeight="1" x14ac:dyDescent="0.25">
      <c r="A1831" s="564"/>
      <c r="B1831" s="566"/>
      <c r="C1831" s="595"/>
      <c r="D1831" s="570"/>
      <c r="E1831" s="470"/>
      <c r="F1831" s="464"/>
      <c r="G1831" s="467"/>
      <c r="H1831" s="469"/>
      <c r="I1831" s="470"/>
      <c r="J1831" s="386"/>
      <c r="K1831" s="384"/>
      <c r="L1831" s="473"/>
      <c r="M1831" s="470"/>
      <c r="N1831" s="474"/>
      <c r="O1831" s="475"/>
      <c r="P1831" s="475"/>
      <c r="Q1831" s="475"/>
      <c r="R1831" s="475"/>
      <c r="S1831" s="385"/>
      <c r="T1831" s="348">
        <f>IFERROR(VLOOKUP($S1831,TABLAS!$A$10:$B$14,2,FALSE),0)</f>
        <v>0</v>
      </c>
      <c r="U1831" s="490"/>
      <c r="V1831" s="490"/>
      <c r="W1831" s="524"/>
      <c r="X1831" s="526"/>
      <c r="Y1831" s="349"/>
      <c r="Z1831" s="349"/>
      <c r="AA1831" s="349"/>
      <c r="AB1831" s="349"/>
      <c r="AC1831" s="367" t="e">
        <f>VLOOKUP(Y1831,CONTROLES!$A$6:$Y$78,2,FALSE)</f>
        <v>#N/A</v>
      </c>
      <c r="AD1831" s="349"/>
      <c r="AE1831" s="349"/>
      <c r="AF1831" s="349"/>
      <c r="AG1831" s="349"/>
      <c r="AH1831" s="349"/>
      <c r="AI1831" s="349"/>
      <c r="AJ1831" s="349"/>
      <c r="AK1831" s="349"/>
      <c r="AL1831" s="349"/>
      <c r="AM1831" s="349"/>
      <c r="AN1831" s="349"/>
      <c r="AO1831" s="350" t="str">
        <f>IFERROR(VLOOKUP(Y1831,CONTROLES!$A$6:$Y$25,24,FALSE),"")</f>
        <v/>
      </c>
      <c r="AP1831" s="350" t="str">
        <f>IFERROR(VLOOKUP(Z1831,CONTROLES!$A$6:$Y$25,24,FALSE),"")</f>
        <v/>
      </c>
      <c r="AQ1831" s="350" t="str">
        <f>IFERROR(VLOOKUP(AA1831,CONTROLES!$A$6:$Y$25,24,FALSE),"")</f>
        <v/>
      </c>
      <c r="AR1831" s="350" t="str">
        <f>IFERROR(VLOOKUP(AB1831,CONTROLES!$A$6:$Y$25,24,FALSE),"")</f>
        <v/>
      </c>
      <c r="AS1831" s="349" t="str">
        <f>IFERROR(VLOOKUP(Y1831,CONTROLES!$A$6:$Y$25,5,FALSE),"")</f>
        <v/>
      </c>
      <c r="AT1831" s="349" t="str">
        <f>IFERROR(VLOOKUP(Z1831,CONTROLES!$A$6:$Y$25,5,FALSE),"")</f>
        <v/>
      </c>
      <c r="AU1831" s="349" t="str">
        <f>IFERROR(VLOOKUP(AA1831,CONTROLES!$A$6:$Y$25,5,FALSE),"")</f>
        <v/>
      </c>
      <c r="AV1831" s="349" t="str">
        <f>IFERROR(VLOOKUP(AB1831,CONTROLES!$A$6:$Y$25,5,FALSE),"")</f>
        <v/>
      </c>
      <c r="AW1831" s="351">
        <f t="shared" si="471"/>
        <v>0</v>
      </c>
      <c r="AX1831" s="351">
        <f t="shared" si="472"/>
        <v>0</v>
      </c>
      <c r="AY1831" s="529"/>
      <c r="AZ1831" s="460"/>
      <c r="BA1831" s="457"/>
      <c r="BB1831" s="458"/>
      <c r="BC1831" s="460"/>
      <c r="BD1831" s="462"/>
      <c r="BE1831" s="462"/>
      <c r="BF1831" s="462"/>
      <c r="BG1831" s="526"/>
      <c r="BH1831" s="492"/>
      <c r="BI1831" s="530"/>
      <c r="BJ1831" s="475"/>
      <c r="BK1831" s="475"/>
    </row>
    <row r="1832" spans="1:63" ht="14.25" customHeight="1" x14ac:dyDescent="0.25">
      <c r="A1832" s="564"/>
      <c r="B1832" s="566"/>
      <c r="C1832" s="595"/>
      <c r="D1832" s="570"/>
      <c r="E1832" s="470"/>
      <c r="F1832" s="464"/>
      <c r="G1832" s="467"/>
      <c r="H1832" s="469"/>
      <c r="I1832" s="470"/>
      <c r="J1832" s="387"/>
      <c r="K1832" s="384"/>
      <c r="L1832" s="473"/>
      <c r="M1832" s="470"/>
      <c r="N1832" s="474"/>
      <c r="O1832" s="475"/>
      <c r="P1832" s="475"/>
      <c r="Q1832" s="475"/>
      <c r="R1832" s="475"/>
      <c r="S1832" s="385"/>
      <c r="T1832" s="348">
        <f>IFERROR(VLOOKUP($S1832,TABLAS!$A$10:$B$14,2,FALSE),0)</f>
        <v>0</v>
      </c>
      <c r="U1832" s="490"/>
      <c r="V1832" s="490"/>
      <c r="W1832" s="524"/>
      <c r="X1832" s="526"/>
      <c r="Y1832" s="349"/>
      <c r="Z1832" s="349"/>
      <c r="AA1832" s="349"/>
      <c r="AB1832" s="349"/>
      <c r="AC1832" s="367" t="e">
        <f>VLOOKUP(Y1832,CONTROLES!$A$6:$Y$78,2,FALSE)</f>
        <v>#N/A</v>
      </c>
      <c r="AD1832" s="349"/>
      <c r="AE1832" s="349"/>
      <c r="AF1832" s="349"/>
      <c r="AG1832" s="349"/>
      <c r="AH1832" s="349"/>
      <c r="AI1832" s="349"/>
      <c r="AJ1832" s="349"/>
      <c r="AK1832" s="349"/>
      <c r="AL1832" s="349"/>
      <c r="AM1832" s="349"/>
      <c r="AN1832" s="349"/>
      <c r="AO1832" s="350" t="str">
        <f>IFERROR(VLOOKUP(Y1832,CONTROLES!$A$6:$Y$25,24,FALSE),"")</f>
        <v/>
      </c>
      <c r="AP1832" s="350" t="str">
        <f>IFERROR(VLOOKUP(Z1832,CONTROLES!$A$6:$Y$25,24,FALSE),"")</f>
        <v/>
      </c>
      <c r="AQ1832" s="350" t="str">
        <f>IFERROR(VLOOKUP(AA1832,CONTROLES!$A$6:$Y$25,24,FALSE),"")</f>
        <v/>
      </c>
      <c r="AR1832" s="350" t="str">
        <f>IFERROR(VLOOKUP(AB1832,CONTROLES!$A$6:$Y$25,24,FALSE),"")</f>
        <v/>
      </c>
      <c r="AS1832" s="349" t="str">
        <f>IFERROR(VLOOKUP(Y1832,CONTROLES!$A$6:$Y$25,5,FALSE),"")</f>
        <v/>
      </c>
      <c r="AT1832" s="349" t="str">
        <f>IFERROR(VLOOKUP(Z1832,CONTROLES!$A$6:$Y$25,5,FALSE),"")</f>
        <v/>
      </c>
      <c r="AU1832" s="349" t="str">
        <f>IFERROR(VLOOKUP(AA1832,CONTROLES!$A$6:$Y$25,5,FALSE),"")</f>
        <v/>
      </c>
      <c r="AV1832" s="349" t="str">
        <f>IFERROR(VLOOKUP(AB1832,CONTROLES!$A$6:$Y$25,5,FALSE),"")</f>
        <v/>
      </c>
      <c r="AW1832" s="351">
        <f t="shared" si="471"/>
        <v>0</v>
      </c>
      <c r="AX1832" s="351">
        <f t="shared" si="472"/>
        <v>0</v>
      </c>
      <c r="AY1832" s="529"/>
      <c r="AZ1832" s="460"/>
      <c r="BA1832" s="457"/>
      <c r="BB1832" s="458"/>
      <c r="BC1832" s="460"/>
      <c r="BD1832" s="462"/>
      <c r="BE1832" s="462"/>
      <c r="BF1832" s="462"/>
      <c r="BG1832" s="526"/>
      <c r="BH1832" s="492"/>
      <c r="BI1832" s="530"/>
      <c r="BJ1832" s="475"/>
      <c r="BK1832" s="475"/>
    </row>
    <row r="1833" spans="1:63" ht="14.25" customHeight="1" x14ac:dyDescent="0.25">
      <c r="A1833" s="564"/>
      <c r="B1833" s="566"/>
      <c r="C1833" s="595"/>
      <c r="D1833" s="570"/>
      <c r="E1833" s="470"/>
      <c r="F1833" s="464"/>
      <c r="G1833" s="467"/>
      <c r="H1833" s="469"/>
      <c r="I1833" s="470"/>
      <c r="J1833" s="387"/>
      <c r="K1833" s="384"/>
      <c r="L1833" s="473"/>
      <c r="M1833" s="470"/>
      <c r="N1833" s="474"/>
      <c r="O1833" s="475"/>
      <c r="P1833" s="475"/>
      <c r="Q1833" s="475"/>
      <c r="R1833" s="475"/>
      <c r="S1833" s="385"/>
      <c r="T1833" s="348">
        <f>IFERROR(VLOOKUP($S1833,TABLAS!$A$10:$B$14,2,FALSE),0)</f>
        <v>0</v>
      </c>
      <c r="U1833" s="490"/>
      <c r="V1833" s="490"/>
      <c r="W1833" s="524"/>
      <c r="X1833" s="526"/>
      <c r="Y1833" s="349"/>
      <c r="Z1833" s="349"/>
      <c r="AA1833" s="349"/>
      <c r="AB1833" s="349"/>
      <c r="AC1833" s="367" t="e">
        <f>VLOOKUP(Y1833,CONTROLES!$A$6:$Y$78,2,FALSE)</f>
        <v>#N/A</v>
      </c>
      <c r="AD1833" s="349"/>
      <c r="AE1833" s="349"/>
      <c r="AF1833" s="349"/>
      <c r="AG1833" s="349"/>
      <c r="AH1833" s="349"/>
      <c r="AI1833" s="349"/>
      <c r="AJ1833" s="349"/>
      <c r="AK1833" s="349"/>
      <c r="AL1833" s="349"/>
      <c r="AM1833" s="349"/>
      <c r="AN1833" s="349"/>
      <c r="AO1833" s="350" t="str">
        <f>IFERROR(VLOOKUP(Y1833,CONTROLES!$A$6:$Y$25,24,FALSE),"")</f>
        <v/>
      </c>
      <c r="AP1833" s="350" t="str">
        <f>IFERROR(VLOOKUP(Z1833,CONTROLES!$A$6:$Y$25,24,FALSE),"")</f>
        <v/>
      </c>
      <c r="AQ1833" s="350" t="str">
        <f>IFERROR(VLOOKUP(AA1833,CONTROLES!$A$6:$Y$25,24,FALSE),"")</f>
        <v/>
      </c>
      <c r="AR1833" s="350" t="str">
        <f>IFERROR(VLOOKUP(AB1833,CONTROLES!$A$6:$Y$25,24,FALSE),"")</f>
        <v/>
      </c>
      <c r="AS1833" s="349" t="str">
        <f>IFERROR(VLOOKUP(Y1833,CONTROLES!$A$6:$Y$25,5,FALSE),"")</f>
        <v/>
      </c>
      <c r="AT1833" s="349" t="str">
        <f>IFERROR(VLOOKUP(Z1833,CONTROLES!$A$6:$Y$25,5,FALSE),"")</f>
        <v/>
      </c>
      <c r="AU1833" s="349" t="str">
        <f>IFERROR(VLOOKUP(AA1833,CONTROLES!$A$6:$Y$25,5,FALSE),"")</f>
        <v/>
      </c>
      <c r="AV1833" s="349" t="str">
        <f>IFERROR(VLOOKUP(AB1833,CONTROLES!$A$6:$Y$25,5,FALSE),"")</f>
        <v/>
      </c>
      <c r="AW1833" s="351">
        <f t="shared" si="471"/>
        <v>0</v>
      </c>
      <c r="AX1833" s="351">
        <f t="shared" si="472"/>
        <v>0</v>
      </c>
      <c r="AY1833" s="529"/>
      <c r="AZ1833" s="460"/>
      <c r="BA1833" s="457"/>
      <c r="BB1833" s="458"/>
      <c r="BC1833" s="460"/>
      <c r="BD1833" s="462"/>
      <c r="BE1833" s="462"/>
      <c r="BF1833" s="462"/>
      <c r="BG1833" s="526"/>
      <c r="BH1833" s="492"/>
      <c r="BI1833" s="530"/>
      <c r="BJ1833" s="475"/>
      <c r="BK1833" s="475"/>
    </row>
    <row r="1834" spans="1:63" ht="14.25" customHeight="1" x14ac:dyDescent="0.25">
      <c r="A1834" s="564"/>
      <c r="B1834" s="566"/>
      <c r="C1834" s="595"/>
      <c r="D1834" s="570"/>
      <c r="E1834" s="470"/>
      <c r="F1834" s="464"/>
      <c r="G1834" s="467"/>
      <c r="H1834" s="469"/>
      <c r="I1834" s="470"/>
      <c r="J1834" s="387"/>
      <c r="K1834" s="384"/>
      <c r="L1834" s="473"/>
      <c r="M1834" s="470"/>
      <c r="N1834" s="474"/>
      <c r="O1834" s="475"/>
      <c r="P1834" s="475"/>
      <c r="Q1834" s="475"/>
      <c r="R1834" s="475"/>
      <c r="S1834" s="385"/>
      <c r="T1834" s="348">
        <f>IFERROR(VLOOKUP($S1834,TABLAS!$A$10:$B$14,2,FALSE),0)</f>
        <v>0</v>
      </c>
      <c r="U1834" s="490"/>
      <c r="V1834" s="490"/>
      <c r="W1834" s="524"/>
      <c r="X1834" s="526"/>
      <c r="Y1834" s="349"/>
      <c r="Z1834" s="349"/>
      <c r="AA1834" s="349"/>
      <c r="AB1834" s="349"/>
      <c r="AC1834" s="367" t="e">
        <f>VLOOKUP(Y1834,CONTROLES!$A$6:$Y$78,2,FALSE)</f>
        <v>#N/A</v>
      </c>
      <c r="AD1834" s="349"/>
      <c r="AE1834" s="349"/>
      <c r="AF1834" s="349"/>
      <c r="AG1834" s="349"/>
      <c r="AH1834" s="349"/>
      <c r="AI1834" s="349"/>
      <c r="AJ1834" s="349"/>
      <c r="AK1834" s="349"/>
      <c r="AL1834" s="349"/>
      <c r="AM1834" s="349"/>
      <c r="AN1834" s="349"/>
      <c r="AO1834" s="350" t="str">
        <f>IFERROR(VLOOKUP(Y1834,CONTROLES!$A$6:$Y$25,24,FALSE),"")</f>
        <v/>
      </c>
      <c r="AP1834" s="350" t="str">
        <f>IFERROR(VLOOKUP(Z1834,CONTROLES!$A$6:$Y$25,24,FALSE),"")</f>
        <v/>
      </c>
      <c r="AQ1834" s="350" t="str">
        <f>IFERROR(VLOOKUP(AA1834,CONTROLES!$A$6:$Y$25,24,FALSE),"")</f>
        <v/>
      </c>
      <c r="AR1834" s="350" t="str">
        <f>IFERROR(VLOOKUP(AB1834,CONTROLES!$A$6:$Y$25,24,FALSE),"")</f>
        <v/>
      </c>
      <c r="AS1834" s="349" t="str">
        <f>IFERROR(VLOOKUP(Y1834,CONTROLES!$A$6:$Y$25,5,FALSE),"")</f>
        <v/>
      </c>
      <c r="AT1834" s="349" t="str">
        <f>IFERROR(VLOOKUP(Z1834,CONTROLES!$A$6:$Y$25,5,FALSE),"")</f>
        <v/>
      </c>
      <c r="AU1834" s="349" t="str">
        <f>IFERROR(VLOOKUP(AA1834,CONTROLES!$A$6:$Y$25,5,FALSE),"")</f>
        <v/>
      </c>
      <c r="AV1834" s="349" t="str">
        <f>IFERROR(VLOOKUP(AB1834,CONTROLES!$A$6:$Y$25,5,FALSE),"")</f>
        <v/>
      </c>
      <c r="AW1834" s="351">
        <f t="shared" si="471"/>
        <v>0</v>
      </c>
      <c r="AX1834" s="351">
        <f t="shared" si="472"/>
        <v>0</v>
      </c>
      <c r="AY1834" s="529"/>
      <c r="AZ1834" s="460"/>
      <c r="BA1834" s="457"/>
      <c r="BB1834" s="458"/>
      <c r="BC1834" s="460"/>
      <c r="BD1834" s="462"/>
      <c r="BE1834" s="462"/>
      <c r="BF1834" s="462"/>
      <c r="BG1834" s="526"/>
      <c r="BH1834" s="492"/>
      <c r="BI1834" s="530"/>
      <c r="BJ1834" s="475"/>
      <c r="BK1834" s="475"/>
    </row>
    <row r="1835" spans="1:63" ht="14.25" customHeight="1" x14ac:dyDescent="0.25">
      <c r="A1835" s="564"/>
      <c r="B1835" s="567"/>
      <c r="C1835" s="478"/>
      <c r="D1835" s="809"/>
      <c r="E1835" s="471"/>
      <c r="F1835" s="465"/>
      <c r="G1835" s="467"/>
      <c r="H1835" s="469"/>
      <c r="I1835" s="471"/>
      <c r="J1835" s="388"/>
      <c r="K1835" s="389"/>
      <c r="L1835" s="473"/>
      <c r="M1835" s="471"/>
      <c r="N1835" s="472"/>
      <c r="O1835" s="476"/>
      <c r="P1835" s="476"/>
      <c r="Q1835" s="476"/>
      <c r="R1835" s="476"/>
      <c r="S1835" s="390"/>
      <c r="T1835" s="348">
        <f>IFERROR(VLOOKUP($S1835,TABLAS!$A$10:$B$14,2,FALSE),0)</f>
        <v>0</v>
      </c>
      <c r="U1835" s="490"/>
      <c r="V1835" s="490"/>
      <c r="W1835" s="525"/>
      <c r="X1835" s="527"/>
      <c r="Y1835" s="362"/>
      <c r="Z1835" s="362"/>
      <c r="AA1835" s="362"/>
      <c r="AB1835" s="362"/>
      <c r="AC1835" s="367" t="e">
        <f>VLOOKUP(Y1835,CONTROLES!$A$6:$Y$78,2,FALSE)</f>
        <v>#N/A</v>
      </c>
      <c r="AD1835" s="362"/>
      <c r="AE1835" s="362"/>
      <c r="AF1835" s="362"/>
      <c r="AG1835" s="362"/>
      <c r="AH1835" s="362"/>
      <c r="AI1835" s="362"/>
      <c r="AJ1835" s="362"/>
      <c r="AK1835" s="362"/>
      <c r="AL1835" s="362"/>
      <c r="AM1835" s="362"/>
      <c r="AN1835" s="362"/>
      <c r="AO1835" s="350" t="str">
        <f>IFERROR(VLOOKUP(Y1835,CONTROLES!$A$6:$Y$25,24,FALSE),"")</f>
        <v/>
      </c>
      <c r="AP1835" s="350" t="str">
        <f>IFERROR(VLOOKUP(Z1835,CONTROLES!$A$6:$Y$25,24,FALSE),"")</f>
        <v/>
      </c>
      <c r="AQ1835" s="350" t="str">
        <f>IFERROR(VLOOKUP(AA1835,CONTROLES!$A$6:$Y$25,24,FALSE),"")</f>
        <v/>
      </c>
      <c r="AR1835" s="350" t="str">
        <f>IFERROR(VLOOKUP(AB1835,CONTROLES!$A$6:$Y$25,24,FALSE),"")</f>
        <v/>
      </c>
      <c r="AS1835" s="349" t="str">
        <f>IFERROR(VLOOKUP(Y1835,CONTROLES!$A$6:$Y$25,5,FALSE),"")</f>
        <v/>
      </c>
      <c r="AT1835" s="349" t="str">
        <f>IFERROR(VLOOKUP(Z1835,CONTROLES!$A$6:$Y$25,5,FALSE),"")</f>
        <v/>
      </c>
      <c r="AU1835" s="349" t="str">
        <f>IFERROR(VLOOKUP(AA1835,CONTROLES!$A$6:$Y$25,5,FALSE),"")</f>
        <v/>
      </c>
      <c r="AV1835" s="349" t="str">
        <f>IFERROR(VLOOKUP(AB1835,CONTROLES!$A$6:$Y$25,5,FALSE),"")</f>
        <v/>
      </c>
      <c r="AW1835" s="370">
        <f t="shared" si="471"/>
        <v>0</v>
      </c>
      <c r="AX1835" s="370">
        <f t="shared" si="472"/>
        <v>0</v>
      </c>
      <c r="AY1835" s="529"/>
      <c r="AZ1835" s="461"/>
      <c r="BA1835" s="457"/>
      <c r="BB1835" s="459"/>
      <c r="BC1835" s="461"/>
      <c r="BD1835" s="463"/>
      <c r="BE1835" s="463"/>
      <c r="BF1835" s="463"/>
      <c r="BG1835" s="527"/>
      <c r="BH1835" s="492"/>
      <c r="BI1835" s="531"/>
      <c r="BJ1835" s="476"/>
      <c r="BK1835" s="476"/>
    </row>
    <row r="1836" spans="1:63" ht="14.25" customHeight="1" x14ac:dyDescent="0.25">
      <c r="A1836" s="564">
        <f>A1829+1</f>
        <v>261</v>
      </c>
      <c r="B1836" s="604" t="s">
        <v>2075</v>
      </c>
      <c r="C1836" s="595" t="s">
        <v>1309</v>
      </c>
      <c r="D1836" s="811" t="s">
        <v>2076</v>
      </c>
      <c r="E1836" s="568" t="s">
        <v>2077</v>
      </c>
      <c r="F1836" s="464" t="s">
        <v>170</v>
      </c>
      <c r="G1836" s="466" t="s">
        <v>133</v>
      </c>
      <c r="H1836" s="468" t="s">
        <v>134</v>
      </c>
      <c r="I1836" s="470" t="s">
        <v>2078</v>
      </c>
      <c r="J1836" s="383">
        <v>1</v>
      </c>
      <c r="K1836" s="384" t="s">
        <v>2079</v>
      </c>
      <c r="L1836" s="472" t="s">
        <v>2080</v>
      </c>
      <c r="M1836" s="470" t="s">
        <v>160</v>
      </c>
      <c r="N1836" s="474" t="s">
        <v>161</v>
      </c>
      <c r="O1836" s="475" t="s">
        <v>434</v>
      </c>
      <c r="P1836" s="475" t="s">
        <v>1587</v>
      </c>
      <c r="Q1836" s="475" t="s">
        <v>2081</v>
      </c>
      <c r="R1836" s="475" t="s">
        <v>297</v>
      </c>
      <c r="S1836" s="385" t="s">
        <v>155</v>
      </c>
      <c r="T1836" s="348">
        <f>IFERROR(VLOOKUP($S1836,TABLAS!$A$10:$B$14,2,FALSE),0)</f>
        <v>2</v>
      </c>
      <c r="U1836" s="489" t="s">
        <v>145</v>
      </c>
      <c r="V1836" s="489">
        <f>VLOOKUP(U1836,TABLAS!$A$2:$B$6,2,FALSE)</f>
        <v>3</v>
      </c>
      <c r="W1836" s="524" t="str">
        <f t="shared" ref="W1836" si="473">MAX($T1836:$T1842)&amp;V1836</f>
        <v>23</v>
      </c>
      <c r="X1836" s="526" t="str">
        <f t="shared" ref="X1836" si="474">IF(OR(W1836="11",W1836="12",W1836="21",W1836="22",W1836="31"),"BAJO",IF(OR(W1836="13",W1836="23",W1836="32",W1836="41"),"LEVE",IF(OR(W1836="14",W1836="15",W1836="24",W1836="33",W1836="43",W1836="42",W1836="52",W1836="51"),"MODERADO",IF(OR(W1836="25",W1836="34",W1836="35",W1836="44",W1836="45",W1836="53",W1836="54",W1836="55"),"IMPORTANTE"))))</f>
        <v>LEVE</v>
      </c>
      <c r="Y1836" s="349">
        <v>37</v>
      </c>
      <c r="Z1836" s="349"/>
      <c r="AA1836" s="349"/>
      <c r="AB1836" s="349"/>
      <c r="AC1836" s="367" t="str">
        <f>VLOOKUP(Y1836,CONTROLES!$A$6:$Y$78,2,FALSE)</f>
        <v>Tabulación de novedades por proveedor (Multiportal/PSE/Tarjeta Débito)</v>
      </c>
      <c r="AD1836" s="349"/>
      <c r="AE1836" s="349"/>
      <c r="AF1836" s="349"/>
      <c r="AG1836" s="349"/>
      <c r="AH1836" s="349"/>
      <c r="AI1836" s="349"/>
      <c r="AJ1836" s="349"/>
      <c r="AK1836" s="349"/>
      <c r="AL1836" s="349"/>
      <c r="AM1836" s="349"/>
      <c r="AN1836" s="349"/>
      <c r="AO1836" s="350"/>
      <c r="AP1836" s="350"/>
      <c r="AQ1836" s="350"/>
      <c r="AR1836" s="350"/>
      <c r="AS1836" s="349"/>
      <c r="AT1836" s="349"/>
      <c r="AU1836" s="349"/>
      <c r="AV1836" s="350"/>
      <c r="AW1836" s="351"/>
      <c r="AX1836" s="351"/>
      <c r="AY1836" s="528"/>
      <c r="AZ1836" s="460"/>
      <c r="BA1836" s="456"/>
      <c r="BB1836" s="458"/>
      <c r="BC1836" s="460"/>
      <c r="BD1836" s="462"/>
      <c r="BE1836" s="462"/>
      <c r="BF1836" s="462"/>
      <c r="BG1836" s="526"/>
      <c r="BH1836" s="491"/>
      <c r="BI1836" s="530"/>
      <c r="BJ1836" s="475"/>
      <c r="BK1836" s="475"/>
    </row>
    <row r="1837" spans="1:63" x14ac:dyDescent="0.25">
      <c r="A1837" s="564"/>
      <c r="B1837" s="566"/>
      <c r="C1837" s="480"/>
      <c r="D1837" s="818"/>
      <c r="E1837" s="470"/>
      <c r="F1837" s="464"/>
      <c r="G1837" s="467"/>
      <c r="H1837" s="469"/>
      <c r="I1837" s="470"/>
      <c r="J1837" s="386">
        <v>2</v>
      </c>
      <c r="K1837" s="384" t="s">
        <v>2082</v>
      </c>
      <c r="L1837" s="473"/>
      <c r="M1837" s="470"/>
      <c r="N1837" s="474"/>
      <c r="O1837" s="475"/>
      <c r="P1837" s="475"/>
      <c r="Q1837" s="475"/>
      <c r="R1837" s="475"/>
      <c r="S1837" s="385" t="s">
        <v>155</v>
      </c>
      <c r="T1837" s="348">
        <f>IFERROR(VLOOKUP($S1837,TABLAS!$A$10:$B$14,2,FALSE),0)</f>
        <v>2</v>
      </c>
      <c r="U1837" s="490"/>
      <c r="V1837" s="490"/>
      <c r="W1837" s="524"/>
      <c r="X1837" s="526"/>
      <c r="Y1837" s="349">
        <v>27</v>
      </c>
      <c r="Z1837" s="349">
        <v>1</v>
      </c>
      <c r="AA1837" s="349"/>
      <c r="AB1837" s="349"/>
      <c r="AC1837" s="367" t="str">
        <f>VLOOKUP(Y1837,CONTROLES!$A$6:$Y$78,2,FALSE)</f>
        <v>Aplicación del PR-AD-04 Selección evaluación y reevaluación de proveedores</v>
      </c>
      <c r="AD1837" s="349"/>
      <c r="AE1837" s="349"/>
      <c r="AF1837" s="349"/>
      <c r="AG1837" s="349"/>
      <c r="AH1837" s="349"/>
      <c r="AI1837" s="349"/>
      <c r="AJ1837" s="349"/>
      <c r="AK1837" s="349"/>
      <c r="AL1837" s="349"/>
      <c r="AM1837" s="349"/>
      <c r="AN1837" s="349"/>
      <c r="AO1837" s="350"/>
      <c r="AP1837" s="350"/>
      <c r="AQ1837" s="350"/>
      <c r="AR1837" s="350"/>
      <c r="AS1837" s="349"/>
      <c r="AT1837" s="349"/>
      <c r="AU1837" s="349"/>
      <c r="AV1837" s="350"/>
      <c r="AW1837" s="351"/>
      <c r="AX1837" s="351"/>
      <c r="AY1837" s="529"/>
      <c r="AZ1837" s="460"/>
      <c r="BA1837" s="457"/>
      <c r="BB1837" s="458"/>
      <c r="BC1837" s="460"/>
      <c r="BD1837" s="462"/>
      <c r="BE1837" s="462"/>
      <c r="BF1837" s="462"/>
      <c r="BG1837" s="526"/>
      <c r="BH1837" s="492"/>
      <c r="BI1837" s="530"/>
      <c r="BJ1837" s="475"/>
      <c r="BK1837" s="475"/>
    </row>
    <row r="1838" spans="1:63" x14ac:dyDescent="0.25">
      <c r="A1838" s="564"/>
      <c r="B1838" s="566"/>
      <c r="C1838" s="595"/>
      <c r="D1838" s="570"/>
      <c r="E1838" s="470"/>
      <c r="F1838" s="464"/>
      <c r="G1838" s="467"/>
      <c r="H1838" s="469"/>
      <c r="I1838" s="470"/>
      <c r="J1838" s="386"/>
      <c r="K1838" s="384"/>
      <c r="L1838" s="473"/>
      <c r="M1838" s="470"/>
      <c r="N1838" s="474"/>
      <c r="O1838" s="475"/>
      <c r="P1838" s="475"/>
      <c r="Q1838" s="475"/>
      <c r="R1838" s="475"/>
      <c r="S1838" s="385"/>
      <c r="T1838" s="348">
        <f>IFERROR(VLOOKUP($S1838,TABLAS!$A$10:$B$14,2,FALSE),0)</f>
        <v>0</v>
      </c>
      <c r="U1838" s="490"/>
      <c r="V1838" s="490"/>
      <c r="W1838" s="524"/>
      <c r="X1838" s="526"/>
      <c r="Y1838" s="349"/>
      <c r="Z1838" s="349"/>
      <c r="AA1838" s="349"/>
      <c r="AB1838" s="349"/>
      <c r="AC1838" s="367" t="e">
        <f>VLOOKUP(Y1838,CONTROLES!$A$6:$Y$78,2,FALSE)</f>
        <v>#N/A</v>
      </c>
      <c r="AD1838" s="349"/>
      <c r="AE1838" s="349"/>
      <c r="AF1838" s="349"/>
      <c r="AG1838" s="349"/>
      <c r="AH1838" s="349"/>
      <c r="AI1838" s="349"/>
      <c r="AJ1838" s="349"/>
      <c r="AK1838" s="349"/>
      <c r="AL1838" s="349"/>
      <c r="AM1838" s="349"/>
      <c r="AN1838" s="349"/>
      <c r="AO1838" s="350"/>
      <c r="AP1838" s="350"/>
      <c r="AQ1838" s="350"/>
      <c r="AR1838" s="350"/>
      <c r="AS1838" s="349"/>
      <c r="AT1838" s="349"/>
      <c r="AU1838" s="349"/>
      <c r="AV1838" s="350"/>
      <c r="AW1838" s="351"/>
      <c r="AX1838" s="351"/>
      <c r="AY1838" s="529"/>
      <c r="AZ1838" s="460"/>
      <c r="BA1838" s="457"/>
      <c r="BB1838" s="458"/>
      <c r="BC1838" s="460"/>
      <c r="BD1838" s="462"/>
      <c r="BE1838" s="462"/>
      <c r="BF1838" s="462"/>
      <c r="BG1838" s="526"/>
      <c r="BH1838" s="492"/>
      <c r="BI1838" s="530"/>
      <c r="BJ1838" s="475"/>
      <c r="BK1838" s="475"/>
    </row>
    <row r="1839" spans="1:63" x14ac:dyDescent="0.25">
      <c r="A1839" s="564"/>
      <c r="B1839" s="566"/>
      <c r="C1839" s="595"/>
      <c r="D1839" s="570"/>
      <c r="E1839" s="470"/>
      <c r="F1839" s="464"/>
      <c r="G1839" s="467"/>
      <c r="H1839" s="469"/>
      <c r="I1839" s="470"/>
      <c r="J1839" s="387"/>
      <c r="K1839" s="384"/>
      <c r="L1839" s="473"/>
      <c r="M1839" s="470"/>
      <c r="N1839" s="474"/>
      <c r="O1839" s="475"/>
      <c r="P1839" s="475"/>
      <c r="Q1839" s="475"/>
      <c r="R1839" s="475"/>
      <c r="S1839" s="385"/>
      <c r="T1839" s="348">
        <f>IFERROR(VLOOKUP($S1839,TABLAS!$A$10:$B$14,2,FALSE),0)</f>
        <v>0</v>
      </c>
      <c r="U1839" s="490"/>
      <c r="V1839" s="490"/>
      <c r="W1839" s="524"/>
      <c r="X1839" s="526"/>
      <c r="Y1839" s="349"/>
      <c r="Z1839" s="349"/>
      <c r="AA1839" s="349"/>
      <c r="AB1839" s="349"/>
      <c r="AC1839" s="367" t="e">
        <f>VLOOKUP(Y1839,CONTROLES!$A$6:$Y$78,2,FALSE)</f>
        <v>#N/A</v>
      </c>
      <c r="AD1839" s="349"/>
      <c r="AE1839" s="349"/>
      <c r="AF1839" s="349"/>
      <c r="AG1839" s="349"/>
      <c r="AH1839" s="349"/>
      <c r="AI1839" s="349"/>
      <c r="AJ1839" s="349"/>
      <c r="AK1839" s="349"/>
      <c r="AL1839" s="349"/>
      <c r="AM1839" s="349"/>
      <c r="AN1839" s="349"/>
      <c r="AO1839" s="350"/>
      <c r="AP1839" s="350"/>
      <c r="AQ1839" s="350"/>
      <c r="AR1839" s="350"/>
      <c r="AS1839" s="349"/>
      <c r="AT1839" s="349"/>
      <c r="AU1839" s="349"/>
      <c r="AV1839" s="350"/>
      <c r="AW1839" s="351"/>
      <c r="AX1839" s="351"/>
      <c r="AY1839" s="529"/>
      <c r="AZ1839" s="460"/>
      <c r="BA1839" s="457"/>
      <c r="BB1839" s="458"/>
      <c r="BC1839" s="460"/>
      <c r="BD1839" s="462"/>
      <c r="BE1839" s="462"/>
      <c r="BF1839" s="462"/>
      <c r="BG1839" s="526"/>
      <c r="BH1839" s="492"/>
      <c r="BI1839" s="530"/>
      <c r="BJ1839" s="475"/>
      <c r="BK1839" s="475"/>
    </row>
    <row r="1840" spans="1:63" x14ac:dyDescent="0.25">
      <c r="A1840" s="564"/>
      <c r="B1840" s="566"/>
      <c r="C1840" s="595"/>
      <c r="D1840" s="570"/>
      <c r="E1840" s="470"/>
      <c r="F1840" s="464"/>
      <c r="G1840" s="467"/>
      <c r="H1840" s="469"/>
      <c r="I1840" s="470"/>
      <c r="J1840" s="387"/>
      <c r="K1840" s="384"/>
      <c r="L1840" s="473"/>
      <c r="M1840" s="470"/>
      <c r="N1840" s="474"/>
      <c r="O1840" s="475"/>
      <c r="P1840" s="475"/>
      <c r="Q1840" s="475"/>
      <c r="R1840" s="475"/>
      <c r="S1840" s="385"/>
      <c r="T1840" s="348">
        <f>IFERROR(VLOOKUP($S1840,TABLAS!$A$10:$B$14,2,FALSE),0)</f>
        <v>0</v>
      </c>
      <c r="U1840" s="490"/>
      <c r="V1840" s="490"/>
      <c r="W1840" s="524"/>
      <c r="X1840" s="526"/>
      <c r="Y1840" s="349"/>
      <c r="Z1840" s="349"/>
      <c r="AA1840" s="349"/>
      <c r="AB1840" s="349"/>
      <c r="AC1840" s="367" t="e">
        <f>VLOOKUP(Y1840,CONTROLES!$A$6:$Y$78,2,FALSE)</f>
        <v>#N/A</v>
      </c>
      <c r="AD1840" s="349"/>
      <c r="AE1840" s="349"/>
      <c r="AF1840" s="349"/>
      <c r="AG1840" s="349"/>
      <c r="AH1840" s="349"/>
      <c r="AI1840" s="349"/>
      <c r="AJ1840" s="349"/>
      <c r="AK1840" s="349"/>
      <c r="AL1840" s="349"/>
      <c r="AM1840" s="349"/>
      <c r="AN1840" s="349"/>
      <c r="AO1840" s="350"/>
      <c r="AP1840" s="350"/>
      <c r="AQ1840" s="350"/>
      <c r="AR1840" s="350"/>
      <c r="AS1840" s="349"/>
      <c r="AT1840" s="349"/>
      <c r="AU1840" s="349"/>
      <c r="AV1840" s="350"/>
      <c r="AW1840" s="351"/>
      <c r="AX1840" s="351"/>
      <c r="AY1840" s="529"/>
      <c r="AZ1840" s="460"/>
      <c r="BA1840" s="457"/>
      <c r="BB1840" s="458"/>
      <c r="BC1840" s="460"/>
      <c r="BD1840" s="462"/>
      <c r="BE1840" s="462"/>
      <c r="BF1840" s="462"/>
      <c r="BG1840" s="526"/>
      <c r="BH1840" s="492"/>
      <c r="BI1840" s="530"/>
      <c r="BJ1840" s="475"/>
      <c r="BK1840" s="475"/>
    </row>
    <row r="1841" spans="1:63" x14ac:dyDescent="0.25">
      <c r="A1841" s="564"/>
      <c r="B1841" s="566"/>
      <c r="C1841" s="595"/>
      <c r="D1841" s="570"/>
      <c r="E1841" s="470"/>
      <c r="F1841" s="464"/>
      <c r="G1841" s="467"/>
      <c r="H1841" s="469"/>
      <c r="I1841" s="470"/>
      <c r="J1841" s="387"/>
      <c r="K1841" s="384"/>
      <c r="L1841" s="473"/>
      <c r="M1841" s="470"/>
      <c r="N1841" s="474"/>
      <c r="O1841" s="475"/>
      <c r="P1841" s="475"/>
      <c r="Q1841" s="475"/>
      <c r="R1841" s="475"/>
      <c r="S1841" s="385"/>
      <c r="T1841" s="348">
        <f>IFERROR(VLOOKUP($S1841,TABLAS!$A$10:$B$14,2,FALSE),0)</f>
        <v>0</v>
      </c>
      <c r="U1841" s="490"/>
      <c r="V1841" s="490"/>
      <c r="W1841" s="524"/>
      <c r="X1841" s="526"/>
      <c r="Y1841" s="349"/>
      <c r="Z1841" s="349"/>
      <c r="AA1841" s="349"/>
      <c r="AB1841" s="349"/>
      <c r="AC1841" s="367" t="e">
        <f>VLOOKUP(Y1841,CONTROLES!$A$6:$Y$78,2,FALSE)</f>
        <v>#N/A</v>
      </c>
      <c r="AD1841" s="349"/>
      <c r="AE1841" s="349"/>
      <c r="AF1841" s="349"/>
      <c r="AG1841" s="349"/>
      <c r="AH1841" s="349"/>
      <c r="AI1841" s="349"/>
      <c r="AJ1841" s="349"/>
      <c r="AK1841" s="349"/>
      <c r="AL1841" s="349"/>
      <c r="AM1841" s="349"/>
      <c r="AN1841" s="349"/>
      <c r="AO1841" s="350"/>
      <c r="AP1841" s="350"/>
      <c r="AQ1841" s="350"/>
      <c r="AR1841" s="350"/>
      <c r="AS1841" s="349"/>
      <c r="AT1841" s="349"/>
      <c r="AU1841" s="349"/>
      <c r="AV1841" s="350"/>
      <c r="AW1841" s="351"/>
      <c r="AX1841" s="351"/>
      <c r="AY1841" s="529"/>
      <c r="AZ1841" s="460"/>
      <c r="BA1841" s="457"/>
      <c r="BB1841" s="458"/>
      <c r="BC1841" s="460"/>
      <c r="BD1841" s="462"/>
      <c r="BE1841" s="462"/>
      <c r="BF1841" s="462"/>
      <c r="BG1841" s="526"/>
      <c r="BH1841" s="492"/>
      <c r="BI1841" s="530"/>
      <c r="BJ1841" s="475"/>
      <c r="BK1841" s="475"/>
    </row>
    <row r="1842" spans="1:63" x14ac:dyDescent="0.25">
      <c r="A1842" s="564"/>
      <c r="B1842" s="567"/>
      <c r="C1842" s="478"/>
      <c r="D1842" s="809"/>
      <c r="E1842" s="471"/>
      <c r="F1842" s="465"/>
      <c r="G1842" s="467"/>
      <c r="H1842" s="469"/>
      <c r="I1842" s="471"/>
      <c r="J1842" s="388"/>
      <c r="K1842" s="389"/>
      <c r="L1842" s="473"/>
      <c r="M1842" s="471"/>
      <c r="N1842" s="472"/>
      <c r="O1842" s="476"/>
      <c r="P1842" s="476"/>
      <c r="Q1842" s="476"/>
      <c r="R1842" s="476"/>
      <c r="S1842" s="390"/>
      <c r="T1842" s="348">
        <f>IFERROR(VLOOKUP($S1842,TABLAS!$A$10:$B$14,2,FALSE),0)</f>
        <v>0</v>
      </c>
      <c r="U1842" s="490"/>
      <c r="V1842" s="490"/>
      <c r="W1842" s="525"/>
      <c r="X1842" s="527"/>
      <c r="Y1842" s="362"/>
      <c r="Z1842" s="362"/>
      <c r="AA1842" s="362"/>
      <c r="AB1842" s="362"/>
      <c r="AC1842" s="367" t="e">
        <f>VLOOKUP(Y1842,CONTROLES!$A$6:$Y$78,2,FALSE)</f>
        <v>#N/A</v>
      </c>
      <c r="AD1842" s="362"/>
      <c r="AE1842" s="362"/>
      <c r="AF1842" s="362"/>
      <c r="AG1842" s="362"/>
      <c r="AH1842" s="362"/>
      <c r="AI1842" s="362"/>
      <c r="AJ1842" s="362"/>
      <c r="AK1842" s="362"/>
      <c r="AL1842" s="362"/>
      <c r="AM1842" s="362"/>
      <c r="AN1842" s="362"/>
      <c r="AO1842" s="355"/>
      <c r="AP1842" s="355"/>
      <c r="AQ1842" s="355"/>
      <c r="AR1842" s="355"/>
      <c r="AS1842" s="362"/>
      <c r="AT1842" s="362"/>
      <c r="AU1842" s="362"/>
      <c r="AV1842" s="355"/>
      <c r="AW1842" s="370"/>
      <c r="AX1842" s="370"/>
      <c r="AY1842" s="529"/>
      <c r="AZ1842" s="461"/>
      <c r="BA1842" s="457"/>
      <c r="BB1842" s="459"/>
      <c r="BC1842" s="461"/>
      <c r="BD1842" s="463"/>
      <c r="BE1842" s="463"/>
      <c r="BF1842" s="463"/>
      <c r="BG1842" s="527"/>
      <c r="BH1842" s="492"/>
      <c r="BI1842" s="531"/>
      <c r="BJ1842" s="476"/>
      <c r="BK1842" s="476"/>
    </row>
    <row r="1843" spans="1:63" ht="14.25" customHeight="1" x14ac:dyDescent="0.25">
      <c r="A1843" s="564">
        <f>A1836+1</f>
        <v>262</v>
      </c>
      <c r="B1843" s="604" t="s">
        <v>2083</v>
      </c>
      <c r="C1843" s="595" t="s">
        <v>1309</v>
      </c>
      <c r="D1843" s="811" t="s">
        <v>2084</v>
      </c>
      <c r="E1843" s="568" t="s">
        <v>2085</v>
      </c>
      <c r="F1843" s="464" t="s">
        <v>132</v>
      </c>
      <c r="G1843" s="466" t="s">
        <v>133</v>
      </c>
      <c r="H1843" s="468" t="s">
        <v>134</v>
      </c>
      <c r="I1843" s="470" t="s">
        <v>2086</v>
      </c>
      <c r="J1843" s="383">
        <v>1</v>
      </c>
      <c r="K1843" s="384" t="s">
        <v>2087</v>
      </c>
      <c r="L1843" s="472" t="s">
        <v>2088</v>
      </c>
      <c r="M1843" s="470" t="s">
        <v>160</v>
      </c>
      <c r="N1843" s="474" t="s">
        <v>226</v>
      </c>
      <c r="O1843" s="475" t="s">
        <v>360</v>
      </c>
      <c r="P1843" s="475" t="s">
        <v>2089</v>
      </c>
      <c r="Q1843" s="475" t="s">
        <v>2090</v>
      </c>
      <c r="R1843" s="475" t="s">
        <v>544</v>
      </c>
      <c r="S1843" s="385" t="s">
        <v>164</v>
      </c>
      <c r="T1843" s="348">
        <f>IFERROR(VLOOKUP($S1843,TABLAS!$A$10:$B$14,2,FALSE),0)</f>
        <v>1</v>
      </c>
      <c r="U1843" s="489" t="s">
        <v>145</v>
      </c>
      <c r="V1843" s="489">
        <f>VLOOKUP(U1843,TABLAS!$A$2:$B$6,2,FALSE)</f>
        <v>3</v>
      </c>
      <c r="W1843" s="524" t="str">
        <f t="shared" ref="W1843" si="475">MAX($T1843:$T1849)&amp;V1843</f>
        <v>13</v>
      </c>
      <c r="X1843" s="526" t="str">
        <f t="shared" ref="X1843" si="476">IF(OR(W1843="11",W1843="12",W1843="21",W1843="22",W1843="31"),"BAJO",IF(OR(W1843="13",W1843="23",W1843="32",W1843="41"),"LEVE",IF(OR(W1843="14",W1843="15",W1843="24",W1843="33",W1843="43",W1843="42",W1843="52",W1843="51"),"MODERADO",IF(OR(W1843="25",W1843="34",W1843="35",W1843="44",W1843="45",W1843="53",W1843="54",W1843="55"),"IMPORTANTE"))))</f>
        <v>LEVE</v>
      </c>
      <c r="Y1843" s="349">
        <v>159</v>
      </c>
      <c r="Z1843" s="349"/>
      <c r="AA1843" s="349"/>
      <c r="AB1843" s="349"/>
      <c r="AC1843" s="367" t="e">
        <f>VLOOKUP(Y1843,CONTROLES!$A$6:$Y$78,2,FALSE)</f>
        <v>#N/A</v>
      </c>
      <c r="AD1843" s="349"/>
      <c r="AE1843" s="349"/>
      <c r="AF1843" s="349"/>
      <c r="AG1843" s="349"/>
      <c r="AH1843" s="349"/>
      <c r="AI1843" s="349"/>
      <c r="AJ1843" s="349"/>
      <c r="AK1843" s="349"/>
      <c r="AL1843" s="349"/>
      <c r="AM1843" s="349"/>
      <c r="AN1843" s="349"/>
      <c r="AO1843" s="350"/>
      <c r="AP1843" s="350"/>
      <c r="AQ1843" s="350"/>
      <c r="AR1843" s="350"/>
      <c r="AS1843" s="349"/>
      <c r="AT1843" s="349"/>
      <c r="AU1843" s="349"/>
      <c r="AV1843" s="350"/>
      <c r="AW1843" s="351"/>
      <c r="AX1843" s="351"/>
      <c r="AY1843" s="528"/>
      <c r="AZ1843" s="460"/>
      <c r="BA1843" s="456"/>
      <c r="BB1843" s="458"/>
      <c r="BC1843" s="460"/>
      <c r="BD1843" s="462"/>
      <c r="BE1843" s="462"/>
      <c r="BF1843" s="462"/>
      <c r="BG1843" s="526"/>
      <c r="BH1843" s="491"/>
      <c r="BI1843" s="530"/>
      <c r="BJ1843" s="475"/>
      <c r="BK1843" s="475"/>
    </row>
    <row r="1844" spans="1:63" ht="14.25" customHeight="1" x14ac:dyDescent="0.25">
      <c r="A1844" s="564"/>
      <c r="B1844" s="566"/>
      <c r="C1844" s="480"/>
      <c r="D1844" s="818"/>
      <c r="E1844" s="470"/>
      <c r="F1844" s="464"/>
      <c r="G1844" s="467"/>
      <c r="H1844" s="469"/>
      <c r="I1844" s="470"/>
      <c r="J1844" s="386"/>
      <c r="K1844" s="384"/>
      <c r="L1844" s="473"/>
      <c r="M1844" s="470"/>
      <c r="N1844" s="474"/>
      <c r="O1844" s="475"/>
      <c r="P1844" s="475"/>
      <c r="Q1844" s="475"/>
      <c r="R1844" s="475"/>
      <c r="S1844" s="385"/>
      <c r="T1844" s="348">
        <f>IFERROR(VLOOKUP($S1844,TABLAS!$A$10:$B$14,2,FALSE),0)</f>
        <v>0</v>
      </c>
      <c r="U1844" s="490"/>
      <c r="V1844" s="490"/>
      <c r="W1844" s="524"/>
      <c r="X1844" s="526"/>
      <c r="Y1844" s="349"/>
      <c r="Z1844" s="349"/>
      <c r="AA1844" s="349"/>
      <c r="AB1844" s="349"/>
      <c r="AC1844" s="367" t="e">
        <f>VLOOKUP(Y1844,CONTROLES!$A$6:$Y$78,2,FALSE)</f>
        <v>#N/A</v>
      </c>
      <c r="AD1844" s="349"/>
      <c r="AE1844" s="349"/>
      <c r="AF1844" s="349"/>
      <c r="AG1844" s="349"/>
      <c r="AH1844" s="349"/>
      <c r="AI1844" s="349"/>
      <c r="AJ1844" s="349"/>
      <c r="AK1844" s="349"/>
      <c r="AL1844" s="349"/>
      <c r="AM1844" s="349"/>
      <c r="AN1844" s="349"/>
      <c r="AO1844" s="350"/>
      <c r="AP1844" s="350"/>
      <c r="AQ1844" s="350"/>
      <c r="AR1844" s="350"/>
      <c r="AS1844" s="349"/>
      <c r="AT1844" s="349"/>
      <c r="AU1844" s="349"/>
      <c r="AV1844" s="350"/>
      <c r="AW1844" s="351"/>
      <c r="AX1844" s="351"/>
      <c r="AY1844" s="529"/>
      <c r="AZ1844" s="460"/>
      <c r="BA1844" s="457"/>
      <c r="BB1844" s="458"/>
      <c r="BC1844" s="460"/>
      <c r="BD1844" s="462"/>
      <c r="BE1844" s="462"/>
      <c r="BF1844" s="462"/>
      <c r="BG1844" s="526"/>
      <c r="BH1844" s="492"/>
      <c r="BI1844" s="530"/>
      <c r="BJ1844" s="475"/>
      <c r="BK1844" s="475"/>
    </row>
    <row r="1845" spans="1:63" ht="14.25" customHeight="1" x14ac:dyDescent="0.25">
      <c r="A1845" s="564"/>
      <c r="B1845" s="566"/>
      <c r="C1845" s="595"/>
      <c r="D1845" s="570"/>
      <c r="E1845" s="470"/>
      <c r="F1845" s="464"/>
      <c r="G1845" s="467"/>
      <c r="H1845" s="469"/>
      <c r="I1845" s="470"/>
      <c r="J1845" s="386"/>
      <c r="K1845" s="384"/>
      <c r="L1845" s="473"/>
      <c r="M1845" s="470"/>
      <c r="N1845" s="474"/>
      <c r="O1845" s="475"/>
      <c r="P1845" s="475"/>
      <c r="Q1845" s="475"/>
      <c r="R1845" s="475"/>
      <c r="S1845" s="385"/>
      <c r="T1845" s="348">
        <f>IFERROR(VLOOKUP($S1845,TABLAS!$A$10:$B$14,2,FALSE),0)</f>
        <v>0</v>
      </c>
      <c r="U1845" s="490"/>
      <c r="V1845" s="490"/>
      <c r="W1845" s="524"/>
      <c r="X1845" s="526"/>
      <c r="Y1845" s="349"/>
      <c r="Z1845" s="349"/>
      <c r="AA1845" s="349"/>
      <c r="AB1845" s="349"/>
      <c r="AC1845" s="367" t="e">
        <f>VLOOKUP(Y1845,CONTROLES!$A$6:$Y$78,2,FALSE)</f>
        <v>#N/A</v>
      </c>
      <c r="AD1845" s="349"/>
      <c r="AE1845" s="349"/>
      <c r="AF1845" s="349"/>
      <c r="AG1845" s="349"/>
      <c r="AH1845" s="349"/>
      <c r="AI1845" s="349"/>
      <c r="AJ1845" s="349"/>
      <c r="AK1845" s="349"/>
      <c r="AL1845" s="349"/>
      <c r="AM1845" s="349"/>
      <c r="AN1845" s="349"/>
      <c r="AO1845" s="350"/>
      <c r="AP1845" s="350"/>
      <c r="AQ1845" s="350"/>
      <c r="AR1845" s="350"/>
      <c r="AS1845" s="349"/>
      <c r="AT1845" s="349"/>
      <c r="AU1845" s="349"/>
      <c r="AV1845" s="350"/>
      <c r="AW1845" s="351"/>
      <c r="AX1845" s="351"/>
      <c r="AY1845" s="529"/>
      <c r="AZ1845" s="460"/>
      <c r="BA1845" s="457"/>
      <c r="BB1845" s="458"/>
      <c r="BC1845" s="460"/>
      <c r="BD1845" s="462"/>
      <c r="BE1845" s="462"/>
      <c r="BF1845" s="462"/>
      <c r="BG1845" s="526"/>
      <c r="BH1845" s="492"/>
      <c r="BI1845" s="530"/>
      <c r="BJ1845" s="475"/>
      <c r="BK1845" s="475"/>
    </row>
    <row r="1846" spans="1:63" ht="14.25" customHeight="1" x14ac:dyDescent="0.25">
      <c r="A1846" s="564"/>
      <c r="B1846" s="566"/>
      <c r="C1846" s="595"/>
      <c r="D1846" s="570"/>
      <c r="E1846" s="470"/>
      <c r="F1846" s="464"/>
      <c r="G1846" s="467"/>
      <c r="H1846" s="469"/>
      <c r="I1846" s="470"/>
      <c r="J1846" s="387"/>
      <c r="K1846" s="384"/>
      <c r="L1846" s="473"/>
      <c r="M1846" s="470"/>
      <c r="N1846" s="474"/>
      <c r="O1846" s="475"/>
      <c r="P1846" s="475"/>
      <c r="Q1846" s="475"/>
      <c r="R1846" s="475"/>
      <c r="S1846" s="385"/>
      <c r="T1846" s="348">
        <f>IFERROR(VLOOKUP($S1846,TABLAS!$A$10:$B$14,2,FALSE),0)</f>
        <v>0</v>
      </c>
      <c r="U1846" s="490"/>
      <c r="V1846" s="490"/>
      <c r="W1846" s="524"/>
      <c r="X1846" s="526"/>
      <c r="Y1846" s="349"/>
      <c r="Z1846" s="349"/>
      <c r="AA1846" s="349"/>
      <c r="AB1846" s="349"/>
      <c r="AC1846" s="367" t="e">
        <f>VLOOKUP(Y1846,CONTROLES!$A$6:$Y$78,2,FALSE)</f>
        <v>#N/A</v>
      </c>
      <c r="AD1846" s="349"/>
      <c r="AE1846" s="349"/>
      <c r="AF1846" s="349"/>
      <c r="AG1846" s="349"/>
      <c r="AH1846" s="349"/>
      <c r="AI1846" s="349"/>
      <c r="AJ1846" s="349"/>
      <c r="AK1846" s="349"/>
      <c r="AL1846" s="349"/>
      <c r="AM1846" s="349"/>
      <c r="AN1846" s="349"/>
      <c r="AO1846" s="350"/>
      <c r="AP1846" s="350"/>
      <c r="AQ1846" s="350"/>
      <c r="AR1846" s="350"/>
      <c r="AS1846" s="349"/>
      <c r="AT1846" s="349"/>
      <c r="AU1846" s="349"/>
      <c r="AV1846" s="350"/>
      <c r="AW1846" s="351"/>
      <c r="AX1846" s="351"/>
      <c r="AY1846" s="529"/>
      <c r="AZ1846" s="460"/>
      <c r="BA1846" s="457"/>
      <c r="BB1846" s="458"/>
      <c r="BC1846" s="460"/>
      <c r="BD1846" s="462"/>
      <c r="BE1846" s="462"/>
      <c r="BF1846" s="462"/>
      <c r="BG1846" s="526"/>
      <c r="BH1846" s="492"/>
      <c r="BI1846" s="530"/>
      <c r="BJ1846" s="475"/>
      <c r="BK1846" s="475"/>
    </row>
    <row r="1847" spans="1:63" ht="14.25" customHeight="1" x14ac:dyDescent="0.25">
      <c r="A1847" s="564"/>
      <c r="B1847" s="566"/>
      <c r="C1847" s="595"/>
      <c r="D1847" s="570"/>
      <c r="E1847" s="470"/>
      <c r="F1847" s="464"/>
      <c r="G1847" s="467"/>
      <c r="H1847" s="469"/>
      <c r="I1847" s="470"/>
      <c r="J1847" s="387"/>
      <c r="K1847" s="384"/>
      <c r="L1847" s="473"/>
      <c r="M1847" s="470"/>
      <c r="N1847" s="474"/>
      <c r="O1847" s="475"/>
      <c r="P1847" s="475"/>
      <c r="Q1847" s="475"/>
      <c r="R1847" s="475"/>
      <c r="S1847" s="385"/>
      <c r="T1847" s="348">
        <f>IFERROR(VLOOKUP($S1847,TABLAS!$A$10:$B$14,2,FALSE),0)</f>
        <v>0</v>
      </c>
      <c r="U1847" s="490"/>
      <c r="V1847" s="490"/>
      <c r="W1847" s="524"/>
      <c r="X1847" s="526"/>
      <c r="Y1847" s="349"/>
      <c r="Z1847" s="349"/>
      <c r="AA1847" s="349"/>
      <c r="AB1847" s="349"/>
      <c r="AC1847" s="367" t="e">
        <f>VLOOKUP(Y1847,CONTROLES!$A$6:$Y$78,2,FALSE)</f>
        <v>#N/A</v>
      </c>
      <c r="AD1847" s="349"/>
      <c r="AE1847" s="349"/>
      <c r="AF1847" s="349"/>
      <c r="AG1847" s="349"/>
      <c r="AH1847" s="349"/>
      <c r="AI1847" s="349"/>
      <c r="AJ1847" s="349"/>
      <c r="AK1847" s="349"/>
      <c r="AL1847" s="349"/>
      <c r="AM1847" s="349"/>
      <c r="AN1847" s="349"/>
      <c r="AO1847" s="350"/>
      <c r="AP1847" s="350"/>
      <c r="AQ1847" s="350"/>
      <c r="AR1847" s="350"/>
      <c r="AS1847" s="349"/>
      <c r="AT1847" s="349"/>
      <c r="AU1847" s="349"/>
      <c r="AV1847" s="350"/>
      <c r="AW1847" s="351"/>
      <c r="AX1847" s="351"/>
      <c r="AY1847" s="529"/>
      <c r="AZ1847" s="460"/>
      <c r="BA1847" s="457"/>
      <c r="BB1847" s="458"/>
      <c r="BC1847" s="460"/>
      <c r="BD1847" s="462"/>
      <c r="BE1847" s="462"/>
      <c r="BF1847" s="462"/>
      <c r="BG1847" s="526"/>
      <c r="BH1847" s="492"/>
      <c r="BI1847" s="530"/>
      <c r="BJ1847" s="475"/>
      <c r="BK1847" s="475"/>
    </row>
    <row r="1848" spans="1:63" ht="14.25" customHeight="1" x14ac:dyDescent="0.25">
      <c r="A1848" s="564"/>
      <c r="B1848" s="566"/>
      <c r="C1848" s="595"/>
      <c r="D1848" s="570"/>
      <c r="E1848" s="470"/>
      <c r="F1848" s="464"/>
      <c r="G1848" s="467"/>
      <c r="H1848" s="469"/>
      <c r="I1848" s="470"/>
      <c r="J1848" s="387"/>
      <c r="K1848" s="384"/>
      <c r="L1848" s="473"/>
      <c r="M1848" s="470"/>
      <c r="N1848" s="474"/>
      <c r="O1848" s="475"/>
      <c r="P1848" s="475"/>
      <c r="Q1848" s="475"/>
      <c r="R1848" s="475"/>
      <c r="S1848" s="385"/>
      <c r="T1848" s="348">
        <f>IFERROR(VLOOKUP($S1848,TABLAS!$A$10:$B$14,2,FALSE),0)</f>
        <v>0</v>
      </c>
      <c r="U1848" s="490"/>
      <c r="V1848" s="490"/>
      <c r="W1848" s="524"/>
      <c r="X1848" s="526"/>
      <c r="Y1848" s="349"/>
      <c r="Z1848" s="349"/>
      <c r="AA1848" s="349"/>
      <c r="AB1848" s="349"/>
      <c r="AC1848" s="367" t="e">
        <f>VLOOKUP(Y1848,CONTROLES!$A$6:$Y$78,2,FALSE)</f>
        <v>#N/A</v>
      </c>
      <c r="AD1848" s="349"/>
      <c r="AE1848" s="349"/>
      <c r="AF1848" s="349"/>
      <c r="AG1848" s="349"/>
      <c r="AH1848" s="349"/>
      <c r="AI1848" s="349"/>
      <c r="AJ1848" s="349"/>
      <c r="AK1848" s="349"/>
      <c r="AL1848" s="349"/>
      <c r="AM1848" s="349"/>
      <c r="AN1848" s="349"/>
      <c r="AO1848" s="350"/>
      <c r="AP1848" s="350"/>
      <c r="AQ1848" s="350"/>
      <c r="AR1848" s="350"/>
      <c r="AS1848" s="349"/>
      <c r="AT1848" s="349"/>
      <c r="AU1848" s="349"/>
      <c r="AV1848" s="350"/>
      <c r="AW1848" s="351"/>
      <c r="AX1848" s="351"/>
      <c r="AY1848" s="529"/>
      <c r="AZ1848" s="460"/>
      <c r="BA1848" s="457"/>
      <c r="BB1848" s="458"/>
      <c r="BC1848" s="460"/>
      <c r="BD1848" s="462"/>
      <c r="BE1848" s="462"/>
      <c r="BF1848" s="462"/>
      <c r="BG1848" s="526"/>
      <c r="BH1848" s="492"/>
      <c r="BI1848" s="530"/>
      <c r="BJ1848" s="475"/>
      <c r="BK1848" s="475"/>
    </row>
    <row r="1849" spans="1:63" ht="14.25" customHeight="1" x14ac:dyDescent="0.25">
      <c r="A1849" s="564"/>
      <c r="B1849" s="567"/>
      <c r="C1849" s="478"/>
      <c r="D1849" s="809"/>
      <c r="E1849" s="471"/>
      <c r="F1849" s="465"/>
      <c r="G1849" s="467"/>
      <c r="H1849" s="469"/>
      <c r="I1849" s="471"/>
      <c r="J1849" s="388"/>
      <c r="K1849" s="389"/>
      <c r="L1849" s="473"/>
      <c r="M1849" s="471"/>
      <c r="N1849" s="472"/>
      <c r="O1849" s="476"/>
      <c r="P1849" s="476"/>
      <c r="Q1849" s="476"/>
      <c r="R1849" s="476"/>
      <c r="S1849" s="390"/>
      <c r="T1849" s="348">
        <f>IFERROR(VLOOKUP($S1849,TABLAS!$A$10:$B$14,2,FALSE),0)</f>
        <v>0</v>
      </c>
      <c r="U1849" s="490"/>
      <c r="V1849" s="490"/>
      <c r="W1849" s="525"/>
      <c r="X1849" s="527"/>
      <c r="Y1849" s="362"/>
      <c r="Z1849" s="362"/>
      <c r="AA1849" s="362"/>
      <c r="AB1849" s="362"/>
      <c r="AC1849" s="367" t="e">
        <f>VLOOKUP(Y1849,CONTROLES!$A$6:$Y$78,2,FALSE)</f>
        <v>#N/A</v>
      </c>
      <c r="AD1849" s="362"/>
      <c r="AE1849" s="362"/>
      <c r="AF1849" s="362"/>
      <c r="AG1849" s="362"/>
      <c r="AH1849" s="362"/>
      <c r="AI1849" s="362"/>
      <c r="AJ1849" s="362"/>
      <c r="AK1849" s="362"/>
      <c r="AL1849" s="362"/>
      <c r="AM1849" s="362"/>
      <c r="AN1849" s="362"/>
      <c r="AO1849" s="355"/>
      <c r="AP1849" s="355"/>
      <c r="AQ1849" s="355"/>
      <c r="AR1849" s="355"/>
      <c r="AS1849" s="362"/>
      <c r="AT1849" s="362"/>
      <c r="AU1849" s="362"/>
      <c r="AV1849" s="355"/>
      <c r="AW1849" s="370"/>
      <c r="AX1849" s="370"/>
      <c r="AY1849" s="529"/>
      <c r="AZ1849" s="461"/>
      <c r="BA1849" s="457"/>
      <c r="BB1849" s="459"/>
      <c r="BC1849" s="461"/>
      <c r="BD1849" s="463"/>
      <c r="BE1849" s="463"/>
      <c r="BF1849" s="463"/>
      <c r="BG1849" s="527"/>
      <c r="BH1849" s="492"/>
      <c r="BI1849" s="531"/>
      <c r="BJ1849" s="476"/>
      <c r="BK1849" s="476"/>
    </row>
    <row r="1850" spans="1:63" ht="14.25" customHeight="1" x14ac:dyDescent="0.25">
      <c r="A1850" s="564">
        <f>A1843+1</f>
        <v>263</v>
      </c>
      <c r="B1850" s="604" t="s">
        <v>2091</v>
      </c>
      <c r="C1850" s="595" t="s">
        <v>1309</v>
      </c>
      <c r="D1850" s="811" t="s">
        <v>2092</v>
      </c>
      <c r="E1850" s="568" t="s">
        <v>2093</v>
      </c>
      <c r="F1850" s="464" t="s">
        <v>132</v>
      </c>
      <c r="G1850" s="466" t="s">
        <v>681</v>
      </c>
      <c r="H1850" s="468" t="s">
        <v>134</v>
      </c>
      <c r="I1850" s="470" t="s">
        <v>2094</v>
      </c>
      <c r="J1850" s="383">
        <v>1</v>
      </c>
      <c r="K1850" s="384" t="s">
        <v>2095</v>
      </c>
      <c r="L1850" s="472" t="s">
        <v>2096</v>
      </c>
      <c r="M1850" s="470" t="s">
        <v>160</v>
      </c>
      <c r="N1850" s="474" t="s">
        <v>161</v>
      </c>
      <c r="O1850" s="475" t="s">
        <v>434</v>
      </c>
      <c r="P1850" s="475" t="s">
        <v>2097</v>
      </c>
      <c r="Q1850" s="475" t="s">
        <v>2098</v>
      </c>
      <c r="R1850" s="475" t="s">
        <v>277</v>
      </c>
      <c r="S1850" s="385" t="s">
        <v>144</v>
      </c>
      <c r="T1850" s="348">
        <f>IFERROR(VLOOKUP($S1850,TABLAS!$A$10:$B$14,2,FALSE),0)</f>
        <v>5</v>
      </c>
      <c r="U1850" s="489" t="s">
        <v>180</v>
      </c>
      <c r="V1850" s="489">
        <f>VLOOKUP(U1850,TABLAS!$A$2:$B$6,2,FALSE)</f>
        <v>4</v>
      </c>
      <c r="W1850" s="524" t="str">
        <f t="shared" ref="W1850" si="477">MAX($T1850:$T1856)&amp;V1850</f>
        <v>54</v>
      </c>
      <c r="X1850" s="526" t="str">
        <f t="shared" ref="X1850" si="478">IF(OR(W1850="11",W1850="12",W1850="21",W1850="22",W1850="31"),"BAJO",IF(OR(W1850="13",W1850="23",W1850="32",W1850="41"),"LEVE",IF(OR(W1850="14",W1850="15",W1850="24",W1850="33",W1850="43",W1850="42",W1850="52",W1850="51"),"MODERADO",IF(OR(W1850="25",W1850="34",W1850="35",W1850="44",W1850="45",W1850="53",W1850="54",W1850="55"),"IMPORTANTE"))))</f>
        <v>IMPORTANTE</v>
      </c>
      <c r="Y1850" s="349">
        <v>27</v>
      </c>
      <c r="Z1850" s="349"/>
      <c r="AA1850" s="349"/>
      <c r="AB1850" s="349"/>
      <c r="AC1850" s="367" t="str">
        <f>VLOOKUP(Y1850,CONTROLES!$A$6:$Y$78,2,FALSE)</f>
        <v>Aplicación del PR-AD-04 Selección evaluación y reevaluación de proveedores</v>
      </c>
      <c r="AD1850" s="349"/>
      <c r="AE1850" s="349"/>
      <c r="AF1850" s="349"/>
      <c r="AG1850" s="349"/>
      <c r="AH1850" s="349"/>
      <c r="AI1850" s="349"/>
      <c r="AJ1850" s="349"/>
      <c r="AK1850" s="349"/>
      <c r="AL1850" s="349"/>
      <c r="AM1850" s="349"/>
      <c r="AN1850" s="349"/>
      <c r="AO1850" s="350"/>
      <c r="AP1850" s="350"/>
      <c r="AQ1850" s="350"/>
      <c r="AR1850" s="350"/>
      <c r="AS1850" s="349"/>
      <c r="AT1850" s="349"/>
      <c r="AU1850" s="349"/>
      <c r="AV1850" s="350"/>
      <c r="AW1850" s="351"/>
      <c r="AX1850" s="351"/>
      <c r="AY1850" s="528"/>
      <c r="AZ1850" s="460"/>
      <c r="BA1850" s="456"/>
      <c r="BB1850" s="458"/>
      <c r="BC1850" s="460"/>
      <c r="BD1850" s="462"/>
      <c r="BE1850" s="462"/>
      <c r="BF1850" s="462"/>
      <c r="BG1850" s="526"/>
      <c r="BH1850" s="491"/>
      <c r="BI1850" s="530"/>
      <c r="BJ1850" s="475"/>
      <c r="BK1850" s="475"/>
    </row>
    <row r="1851" spans="1:63" ht="51" customHeight="1" x14ac:dyDescent="0.25">
      <c r="A1851" s="564"/>
      <c r="B1851" s="566"/>
      <c r="C1851" s="480"/>
      <c r="D1851" s="812"/>
      <c r="E1851" s="470"/>
      <c r="F1851" s="464"/>
      <c r="G1851" s="467"/>
      <c r="H1851" s="469"/>
      <c r="I1851" s="470"/>
      <c r="J1851" s="386">
        <v>2</v>
      </c>
      <c r="K1851" s="391" t="s">
        <v>2099</v>
      </c>
      <c r="L1851" s="473"/>
      <c r="M1851" s="470"/>
      <c r="N1851" s="474"/>
      <c r="O1851" s="475"/>
      <c r="P1851" s="475"/>
      <c r="Q1851" s="475"/>
      <c r="R1851" s="475"/>
      <c r="S1851" s="385" t="s">
        <v>169</v>
      </c>
      <c r="T1851" s="348">
        <f>IFERROR(VLOOKUP($S1851,TABLAS!$A$10:$B$14,2,FALSE),0)</f>
        <v>4</v>
      </c>
      <c r="U1851" s="490"/>
      <c r="V1851" s="490"/>
      <c r="W1851" s="524"/>
      <c r="X1851" s="526"/>
      <c r="Y1851" s="349">
        <v>89</v>
      </c>
      <c r="Z1851" s="349">
        <v>156</v>
      </c>
      <c r="AA1851" s="349"/>
      <c r="AB1851" s="349"/>
      <c r="AC1851" s="367" t="e">
        <f>VLOOKUP(Y1851,CONTROLES!$A$6:$Y$78,2,FALSE)</f>
        <v>#N/A</v>
      </c>
      <c r="AD1851" s="349"/>
      <c r="AE1851" s="349"/>
      <c r="AF1851" s="349"/>
      <c r="AG1851" s="349"/>
      <c r="AH1851" s="349"/>
      <c r="AI1851" s="349"/>
      <c r="AJ1851" s="349"/>
      <c r="AK1851" s="349"/>
      <c r="AL1851" s="349"/>
      <c r="AM1851" s="349"/>
      <c r="AN1851" s="349"/>
      <c r="AO1851" s="350"/>
      <c r="AP1851" s="350"/>
      <c r="AQ1851" s="350"/>
      <c r="AR1851" s="350"/>
      <c r="AS1851" s="349"/>
      <c r="AT1851" s="349"/>
      <c r="AU1851" s="349"/>
      <c r="AV1851" s="350"/>
      <c r="AW1851" s="351"/>
      <c r="AX1851" s="351"/>
      <c r="AY1851" s="529"/>
      <c r="AZ1851" s="460"/>
      <c r="BA1851" s="457"/>
      <c r="BB1851" s="458"/>
      <c r="BC1851" s="460"/>
      <c r="BD1851" s="462"/>
      <c r="BE1851" s="462"/>
      <c r="BF1851" s="462"/>
      <c r="BG1851" s="526"/>
      <c r="BH1851" s="492"/>
      <c r="BI1851" s="530"/>
      <c r="BJ1851" s="475"/>
      <c r="BK1851" s="475"/>
    </row>
    <row r="1852" spans="1:63" ht="31.5" customHeight="1" x14ac:dyDescent="0.25">
      <c r="A1852" s="564"/>
      <c r="B1852" s="566"/>
      <c r="C1852" s="595"/>
      <c r="D1852" s="813"/>
      <c r="E1852" s="470"/>
      <c r="F1852" s="464"/>
      <c r="G1852" s="467"/>
      <c r="H1852" s="469"/>
      <c r="I1852" s="470"/>
      <c r="J1852" s="386">
        <v>3</v>
      </c>
      <c r="K1852" s="384" t="s">
        <v>2100</v>
      </c>
      <c r="L1852" s="473"/>
      <c r="M1852" s="470"/>
      <c r="N1852" s="474"/>
      <c r="O1852" s="475"/>
      <c r="P1852" s="475"/>
      <c r="Q1852" s="475"/>
      <c r="R1852" s="475"/>
      <c r="S1852" s="385" t="s">
        <v>146</v>
      </c>
      <c r="T1852" s="348">
        <f>IFERROR(VLOOKUP($S1852,TABLAS!$A$10:$B$14,2,FALSE),0)</f>
        <v>3</v>
      </c>
      <c r="U1852" s="490"/>
      <c r="V1852" s="490"/>
      <c r="W1852" s="524"/>
      <c r="X1852" s="526"/>
      <c r="Y1852" s="349">
        <v>89</v>
      </c>
      <c r="Z1852" s="349">
        <v>156</v>
      </c>
      <c r="AA1852" s="349"/>
      <c r="AB1852" s="349"/>
      <c r="AC1852" s="367" t="e">
        <f>VLOOKUP(Y1852,CONTROLES!$A$6:$Y$78,2,FALSE)</f>
        <v>#N/A</v>
      </c>
      <c r="AD1852" s="349"/>
      <c r="AE1852" s="349"/>
      <c r="AF1852" s="349"/>
      <c r="AG1852" s="349"/>
      <c r="AH1852" s="349"/>
      <c r="AI1852" s="349"/>
      <c r="AJ1852" s="349"/>
      <c r="AK1852" s="349"/>
      <c r="AL1852" s="349"/>
      <c r="AM1852" s="349"/>
      <c r="AN1852" s="349"/>
      <c r="AO1852" s="350"/>
      <c r="AP1852" s="350"/>
      <c r="AQ1852" s="350"/>
      <c r="AR1852" s="350"/>
      <c r="AS1852" s="349"/>
      <c r="AT1852" s="349"/>
      <c r="AU1852" s="349"/>
      <c r="AV1852" s="350"/>
      <c r="AW1852" s="351"/>
      <c r="AX1852" s="351"/>
      <c r="AY1852" s="529"/>
      <c r="AZ1852" s="460"/>
      <c r="BA1852" s="457"/>
      <c r="BB1852" s="458"/>
      <c r="BC1852" s="460"/>
      <c r="BD1852" s="462"/>
      <c r="BE1852" s="462"/>
      <c r="BF1852" s="462"/>
      <c r="BG1852" s="526"/>
      <c r="BH1852" s="492"/>
      <c r="BI1852" s="530"/>
      <c r="BJ1852" s="475"/>
      <c r="BK1852" s="475"/>
    </row>
    <row r="1853" spans="1:63" ht="37.5" customHeight="1" x14ac:dyDescent="0.25">
      <c r="A1853" s="564"/>
      <c r="B1853" s="566"/>
      <c r="C1853" s="595"/>
      <c r="D1853" s="813"/>
      <c r="E1853" s="470"/>
      <c r="F1853" s="464"/>
      <c r="G1853" s="467"/>
      <c r="H1853" s="469"/>
      <c r="I1853" s="470"/>
      <c r="J1853" s="392">
        <v>4</v>
      </c>
      <c r="K1853" s="384" t="s">
        <v>2101</v>
      </c>
      <c r="L1853" s="473"/>
      <c r="M1853" s="470"/>
      <c r="N1853" s="474"/>
      <c r="O1853" s="475"/>
      <c r="P1853" s="475"/>
      <c r="Q1853" s="475"/>
      <c r="R1853" s="475"/>
      <c r="S1853" s="385" t="s">
        <v>169</v>
      </c>
      <c r="T1853" s="348">
        <f>IFERROR(VLOOKUP($S1853,TABLAS!$A$10:$B$14,2,FALSE),0)</f>
        <v>4</v>
      </c>
      <c r="U1853" s="490"/>
      <c r="V1853" s="490"/>
      <c r="W1853" s="524"/>
      <c r="X1853" s="526"/>
      <c r="Y1853" s="349">
        <v>89</v>
      </c>
      <c r="Z1853" s="349">
        <v>156</v>
      </c>
      <c r="AA1853" s="349"/>
      <c r="AB1853" s="349"/>
      <c r="AC1853" s="367" t="e">
        <f>VLOOKUP(Y1853,CONTROLES!$A$6:$Y$78,2,FALSE)</f>
        <v>#N/A</v>
      </c>
      <c r="AD1853" s="349"/>
      <c r="AE1853" s="349"/>
      <c r="AF1853" s="349"/>
      <c r="AG1853" s="349"/>
      <c r="AH1853" s="349"/>
      <c r="AI1853" s="349"/>
      <c r="AJ1853" s="349"/>
      <c r="AK1853" s="349"/>
      <c r="AL1853" s="349"/>
      <c r="AM1853" s="349"/>
      <c r="AN1853" s="349"/>
      <c r="AO1853" s="350"/>
      <c r="AP1853" s="350"/>
      <c r="AQ1853" s="350"/>
      <c r="AR1853" s="350"/>
      <c r="AS1853" s="349"/>
      <c r="AT1853" s="349"/>
      <c r="AU1853" s="349"/>
      <c r="AV1853" s="350"/>
      <c r="AW1853" s="351"/>
      <c r="AX1853" s="351"/>
      <c r="AY1853" s="529"/>
      <c r="AZ1853" s="460"/>
      <c r="BA1853" s="457"/>
      <c r="BB1853" s="458"/>
      <c r="BC1853" s="460"/>
      <c r="BD1853" s="462"/>
      <c r="BE1853" s="462"/>
      <c r="BF1853" s="462"/>
      <c r="BG1853" s="526"/>
      <c r="BH1853" s="492"/>
      <c r="BI1853" s="530"/>
      <c r="BJ1853" s="475"/>
      <c r="BK1853" s="475"/>
    </row>
    <row r="1854" spans="1:63" ht="44.25" customHeight="1" x14ac:dyDescent="0.25">
      <c r="A1854" s="564"/>
      <c r="B1854" s="566"/>
      <c r="C1854" s="595"/>
      <c r="D1854" s="813"/>
      <c r="E1854" s="470"/>
      <c r="F1854" s="464"/>
      <c r="G1854" s="467"/>
      <c r="H1854" s="469"/>
      <c r="I1854" s="470"/>
      <c r="J1854" s="386">
        <v>5</v>
      </c>
      <c r="K1854" s="384" t="s">
        <v>2102</v>
      </c>
      <c r="L1854" s="473"/>
      <c r="M1854" s="470"/>
      <c r="N1854" s="474"/>
      <c r="O1854" s="475"/>
      <c r="P1854" s="475"/>
      <c r="Q1854" s="475"/>
      <c r="R1854" s="475"/>
      <c r="S1854" s="385" t="s">
        <v>169</v>
      </c>
      <c r="T1854" s="348">
        <f>IFERROR(VLOOKUP($S1854,TABLAS!$A$10:$B$14,2,FALSE),0)</f>
        <v>4</v>
      </c>
      <c r="U1854" s="490"/>
      <c r="V1854" s="490"/>
      <c r="W1854" s="524"/>
      <c r="X1854" s="526"/>
      <c r="Y1854" s="349">
        <v>156</v>
      </c>
      <c r="Z1854" s="349"/>
      <c r="AA1854" s="349"/>
      <c r="AB1854" s="349"/>
      <c r="AC1854" s="367" t="e">
        <f>VLOOKUP(Y1854,CONTROLES!$A$6:$Y$78,2,FALSE)</f>
        <v>#N/A</v>
      </c>
      <c r="AD1854" s="349"/>
      <c r="AE1854" s="349"/>
      <c r="AF1854" s="349"/>
      <c r="AG1854" s="349"/>
      <c r="AH1854" s="349"/>
      <c r="AI1854" s="349"/>
      <c r="AJ1854" s="349"/>
      <c r="AK1854" s="349"/>
      <c r="AL1854" s="349"/>
      <c r="AM1854" s="349"/>
      <c r="AN1854" s="349"/>
      <c r="AO1854" s="350"/>
      <c r="AP1854" s="350"/>
      <c r="AQ1854" s="350"/>
      <c r="AR1854" s="350"/>
      <c r="AS1854" s="349"/>
      <c r="AT1854" s="349"/>
      <c r="AU1854" s="349"/>
      <c r="AV1854" s="350"/>
      <c r="AW1854" s="351"/>
      <c r="AX1854" s="351"/>
      <c r="AY1854" s="529"/>
      <c r="AZ1854" s="460"/>
      <c r="BA1854" s="457"/>
      <c r="BB1854" s="458"/>
      <c r="BC1854" s="460"/>
      <c r="BD1854" s="462"/>
      <c r="BE1854" s="462"/>
      <c r="BF1854" s="462"/>
      <c r="BG1854" s="526"/>
      <c r="BH1854" s="492"/>
      <c r="BI1854" s="530"/>
      <c r="BJ1854" s="475"/>
      <c r="BK1854" s="475"/>
    </row>
    <row r="1855" spans="1:63" ht="33" customHeight="1" x14ac:dyDescent="0.25">
      <c r="A1855" s="564"/>
      <c r="B1855" s="566"/>
      <c r="C1855" s="595"/>
      <c r="D1855" s="813"/>
      <c r="E1855" s="470"/>
      <c r="F1855" s="464"/>
      <c r="G1855" s="467"/>
      <c r="H1855" s="469"/>
      <c r="I1855" s="470"/>
      <c r="J1855" s="387"/>
      <c r="K1855" s="384"/>
      <c r="L1855" s="473"/>
      <c r="M1855" s="470"/>
      <c r="N1855" s="474"/>
      <c r="O1855" s="475"/>
      <c r="P1855" s="475"/>
      <c r="Q1855" s="475"/>
      <c r="R1855" s="475"/>
      <c r="S1855" s="385"/>
      <c r="T1855" s="348">
        <f>IFERROR(VLOOKUP($S1855,TABLAS!$A$10:$B$14,2,FALSE),0)</f>
        <v>0</v>
      </c>
      <c r="U1855" s="490"/>
      <c r="V1855" s="490"/>
      <c r="W1855" s="524"/>
      <c r="X1855" s="526"/>
      <c r="Y1855" s="349"/>
      <c r="Z1855" s="349"/>
      <c r="AA1855" s="349"/>
      <c r="AB1855" s="349"/>
      <c r="AC1855" s="367" t="e">
        <f>VLOOKUP(Y1855,CONTROLES!$A$6:$Y$78,2,FALSE)</f>
        <v>#N/A</v>
      </c>
      <c r="AD1855" s="349"/>
      <c r="AE1855" s="349"/>
      <c r="AF1855" s="349"/>
      <c r="AG1855" s="349"/>
      <c r="AH1855" s="349"/>
      <c r="AI1855" s="349"/>
      <c r="AJ1855" s="349"/>
      <c r="AK1855" s="349"/>
      <c r="AL1855" s="349"/>
      <c r="AM1855" s="349"/>
      <c r="AN1855" s="349"/>
      <c r="AO1855" s="350"/>
      <c r="AP1855" s="350"/>
      <c r="AQ1855" s="350"/>
      <c r="AR1855" s="350"/>
      <c r="AS1855" s="349"/>
      <c r="AT1855" s="349"/>
      <c r="AU1855" s="349"/>
      <c r="AV1855" s="350"/>
      <c r="AW1855" s="351"/>
      <c r="AX1855" s="351"/>
      <c r="AY1855" s="529"/>
      <c r="AZ1855" s="460"/>
      <c r="BA1855" s="457"/>
      <c r="BB1855" s="458"/>
      <c r="BC1855" s="460"/>
      <c r="BD1855" s="462"/>
      <c r="BE1855" s="462"/>
      <c r="BF1855" s="462"/>
      <c r="BG1855" s="526"/>
      <c r="BH1855" s="492"/>
      <c r="BI1855" s="530"/>
      <c r="BJ1855" s="475"/>
      <c r="BK1855" s="475"/>
    </row>
    <row r="1856" spans="1:63" ht="14.25" customHeight="1" x14ac:dyDescent="0.25">
      <c r="A1856" s="564"/>
      <c r="B1856" s="567"/>
      <c r="C1856" s="478"/>
      <c r="D1856" s="814"/>
      <c r="E1856" s="471"/>
      <c r="F1856" s="465"/>
      <c r="G1856" s="467"/>
      <c r="H1856" s="469"/>
      <c r="I1856" s="471"/>
      <c r="J1856" s="388"/>
      <c r="K1856" s="389"/>
      <c r="L1856" s="473"/>
      <c r="M1856" s="471"/>
      <c r="N1856" s="472"/>
      <c r="O1856" s="476"/>
      <c r="P1856" s="476"/>
      <c r="Q1856" s="476"/>
      <c r="R1856" s="476"/>
      <c r="S1856" s="390"/>
      <c r="T1856" s="348">
        <f>IFERROR(VLOOKUP($S1856,TABLAS!$A$10:$B$14,2,FALSE),0)</f>
        <v>0</v>
      </c>
      <c r="U1856" s="490"/>
      <c r="V1856" s="490"/>
      <c r="W1856" s="525"/>
      <c r="X1856" s="527"/>
      <c r="Y1856" s="362"/>
      <c r="Z1856" s="362"/>
      <c r="AA1856" s="362"/>
      <c r="AB1856" s="362"/>
      <c r="AC1856" s="367" t="e">
        <f>VLOOKUP(Y1856,CONTROLES!$A$6:$Y$78,2,FALSE)</f>
        <v>#N/A</v>
      </c>
      <c r="AD1856" s="362"/>
      <c r="AE1856" s="362"/>
      <c r="AF1856" s="362"/>
      <c r="AG1856" s="362"/>
      <c r="AH1856" s="362"/>
      <c r="AI1856" s="362"/>
      <c r="AJ1856" s="362"/>
      <c r="AK1856" s="362"/>
      <c r="AL1856" s="362"/>
      <c r="AM1856" s="362"/>
      <c r="AN1856" s="362"/>
      <c r="AO1856" s="355"/>
      <c r="AP1856" s="355"/>
      <c r="AQ1856" s="355"/>
      <c r="AR1856" s="355"/>
      <c r="AS1856" s="362"/>
      <c r="AT1856" s="362"/>
      <c r="AU1856" s="362"/>
      <c r="AV1856" s="355"/>
      <c r="AW1856" s="370"/>
      <c r="AX1856" s="370"/>
      <c r="AY1856" s="529"/>
      <c r="AZ1856" s="461"/>
      <c r="BA1856" s="457"/>
      <c r="BB1856" s="459"/>
      <c r="BC1856" s="461"/>
      <c r="BD1856" s="463"/>
      <c r="BE1856" s="463"/>
      <c r="BF1856" s="463"/>
      <c r="BG1856" s="527"/>
      <c r="BH1856" s="492"/>
      <c r="BI1856" s="531"/>
      <c r="BJ1856" s="476"/>
      <c r="BK1856" s="476"/>
    </row>
    <row r="1857" spans="1:63" ht="14.25" customHeight="1" x14ac:dyDescent="0.25">
      <c r="A1857" s="564">
        <f>A1850+1</f>
        <v>264</v>
      </c>
      <c r="B1857" s="604" t="s">
        <v>2103</v>
      </c>
      <c r="C1857" s="595" t="s">
        <v>1309</v>
      </c>
      <c r="D1857" s="811" t="s">
        <v>2104</v>
      </c>
      <c r="E1857" s="568" t="s">
        <v>2105</v>
      </c>
      <c r="F1857" s="464" t="s">
        <v>170</v>
      </c>
      <c r="G1857" s="466" t="s">
        <v>133</v>
      </c>
      <c r="H1857" s="468" t="s">
        <v>134</v>
      </c>
      <c r="I1857" s="470" t="s">
        <v>2106</v>
      </c>
      <c r="J1857" s="383">
        <v>1</v>
      </c>
      <c r="K1857" s="384" t="s">
        <v>2107</v>
      </c>
      <c r="L1857" s="472" t="s">
        <v>2108</v>
      </c>
      <c r="M1857" s="470" t="s">
        <v>160</v>
      </c>
      <c r="N1857" s="474" t="s">
        <v>226</v>
      </c>
      <c r="O1857" s="475" t="s">
        <v>187</v>
      </c>
      <c r="P1857" s="475" t="s">
        <v>1579</v>
      </c>
      <c r="Q1857" s="475" t="s">
        <v>227</v>
      </c>
      <c r="R1857" s="475" t="s">
        <v>228</v>
      </c>
      <c r="S1857" s="385" t="s">
        <v>164</v>
      </c>
      <c r="T1857" s="348">
        <f>IFERROR(VLOOKUP($S1857,TABLAS!$A$10:$B$14,2,FALSE),0)</f>
        <v>1</v>
      </c>
      <c r="U1857" s="489" t="s">
        <v>145</v>
      </c>
      <c r="V1857" s="489">
        <f>VLOOKUP(U1857,TABLAS!$A$2:$B$6,2,FALSE)</f>
        <v>3</v>
      </c>
      <c r="W1857" s="524" t="str">
        <f t="shared" ref="W1857" si="479">MAX($T1857:$T1863)&amp;V1857</f>
        <v>23</v>
      </c>
      <c r="X1857" s="526" t="str">
        <f t="shared" ref="X1857" si="480">IF(OR(W1857="11",W1857="12",W1857="21",W1857="22",W1857="31"),"BAJO",IF(OR(W1857="13",W1857="23",W1857="32",W1857="41"),"LEVE",IF(OR(W1857="14",W1857="15",W1857="24",W1857="33",W1857="43",W1857="42",W1857="52",W1857="51"),"MODERADO",IF(OR(W1857="25",W1857="34",W1857="35",W1857="44",W1857="45",W1857="53",W1857="54",W1857="55"),"IMPORTANTE"))))</f>
        <v>LEVE</v>
      </c>
      <c r="Y1857" s="349">
        <v>151</v>
      </c>
      <c r="Z1857" s="349"/>
      <c r="AA1857" s="349"/>
      <c r="AB1857" s="349"/>
      <c r="AC1857" s="367" t="e">
        <f>VLOOKUP(Y1857,CONTROLES!$A$6:$Y$78,2,FALSE)</f>
        <v>#N/A</v>
      </c>
      <c r="AD1857" s="349"/>
      <c r="AE1857" s="349"/>
      <c r="AF1857" s="349"/>
      <c r="AG1857" s="349"/>
      <c r="AH1857" s="349"/>
      <c r="AI1857" s="349"/>
      <c r="AJ1857" s="349"/>
      <c r="AK1857" s="349"/>
      <c r="AL1857" s="349"/>
      <c r="AM1857" s="349"/>
      <c r="AN1857" s="349"/>
      <c r="AO1857" s="350"/>
      <c r="AP1857" s="350"/>
      <c r="AQ1857" s="350"/>
      <c r="AR1857" s="350"/>
      <c r="AS1857" s="349"/>
      <c r="AT1857" s="349"/>
      <c r="AU1857" s="349"/>
      <c r="AV1857" s="350"/>
      <c r="AW1857" s="351"/>
      <c r="AX1857" s="351"/>
      <c r="AY1857" s="528"/>
      <c r="AZ1857" s="460"/>
      <c r="BA1857" s="456"/>
      <c r="BB1857" s="458"/>
      <c r="BC1857" s="460"/>
      <c r="BD1857" s="462"/>
      <c r="BE1857" s="462"/>
      <c r="BF1857" s="462"/>
      <c r="BG1857" s="526"/>
      <c r="BH1857" s="491"/>
      <c r="BI1857" s="530"/>
      <c r="BJ1857" s="475"/>
      <c r="BK1857" s="475"/>
    </row>
    <row r="1858" spans="1:63" ht="14.25" customHeight="1" x14ac:dyDescent="0.25">
      <c r="A1858" s="564"/>
      <c r="B1858" s="566"/>
      <c r="C1858" s="480"/>
      <c r="D1858" s="820"/>
      <c r="E1858" s="470"/>
      <c r="F1858" s="464"/>
      <c r="G1858" s="467"/>
      <c r="H1858" s="469"/>
      <c r="I1858" s="470"/>
      <c r="J1858" s="386">
        <v>2</v>
      </c>
      <c r="K1858" s="384" t="s">
        <v>2109</v>
      </c>
      <c r="L1858" s="473"/>
      <c r="M1858" s="470"/>
      <c r="N1858" s="474"/>
      <c r="O1858" s="475"/>
      <c r="P1858" s="475"/>
      <c r="Q1858" s="475"/>
      <c r="R1858" s="475"/>
      <c r="S1858" s="385" t="s">
        <v>155</v>
      </c>
      <c r="T1858" s="348">
        <f>IFERROR(VLOOKUP($S1858,TABLAS!$A$10:$B$14,2,FALSE),0)</f>
        <v>2</v>
      </c>
      <c r="U1858" s="490"/>
      <c r="V1858" s="490"/>
      <c r="W1858" s="524"/>
      <c r="X1858" s="526"/>
      <c r="Y1858" s="349">
        <v>1</v>
      </c>
      <c r="Z1858" s="349"/>
      <c r="AA1858" s="349"/>
      <c r="AB1858" s="349"/>
      <c r="AC1858" s="367" t="str">
        <f>VLOOKUP(Y1858,CONTROLES!$A$6:$Y$78,2,FALSE)</f>
        <v>Ajustar y aplicar el PR-AD-04 Selección, evaluación y reevaluación de proveedor y/o contratistas</v>
      </c>
      <c r="AD1858" s="349"/>
      <c r="AE1858" s="349"/>
      <c r="AF1858" s="349"/>
      <c r="AG1858" s="349"/>
      <c r="AH1858" s="349"/>
      <c r="AI1858" s="349"/>
      <c r="AJ1858" s="349"/>
      <c r="AK1858" s="349"/>
      <c r="AL1858" s="349"/>
      <c r="AM1858" s="349"/>
      <c r="AN1858" s="349"/>
      <c r="AO1858" s="350"/>
      <c r="AP1858" s="350"/>
      <c r="AQ1858" s="350"/>
      <c r="AR1858" s="350"/>
      <c r="AS1858" s="349"/>
      <c r="AT1858" s="349"/>
      <c r="AU1858" s="349"/>
      <c r="AV1858" s="350"/>
      <c r="AW1858" s="351"/>
      <c r="AX1858" s="351"/>
      <c r="AY1858" s="529"/>
      <c r="AZ1858" s="460"/>
      <c r="BA1858" s="457"/>
      <c r="BB1858" s="458"/>
      <c r="BC1858" s="460"/>
      <c r="BD1858" s="462"/>
      <c r="BE1858" s="462"/>
      <c r="BF1858" s="462"/>
      <c r="BG1858" s="526"/>
      <c r="BH1858" s="492"/>
      <c r="BI1858" s="530"/>
      <c r="BJ1858" s="475"/>
      <c r="BK1858" s="475"/>
    </row>
    <row r="1859" spans="1:63" ht="14.25" customHeight="1" x14ac:dyDescent="0.25">
      <c r="A1859" s="564"/>
      <c r="B1859" s="566"/>
      <c r="C1859" s="595"/>
      <c r="D1859" s="820"/>
      <c r="E1859" s="470"/>
      <c r="F1859" s="464"/>
      <c r="G1859" s="467"/>
      <c r="H1859" s="469"/>
      <c r="I1859" s="470"/>
      <c r="J1859" s="386">
        <v>3</v>
      </c>
      <c r="K1859" s="384" t="s">
        <v>2110</v>
      </c>
      <c r="L1859" s="473"/>
      <c r="M1859" s="470"/>
      <c r="N1859" s="474"/>
      <c r="O1859" s="475"/>
      <c r="P1859" s="475"/>
      <c r="Q1859" s="475"/>
      <c r="R1859" s="475"/>
      <c r="S1859" s="385" t="s">
        <v>155</v>
      </c>
      <c r="T1859" s="348">
        <f>IFERROR(VLOOKUP($S1859,TABLAS!$A$10:$B$14,2,FALSE),0)</f>
        <v>2</v>
      </c>
      <c r="U1859" s="490"/>
      <c r="V1859" s="490"/>
      <c r="W1859" s="524"/>
      <c r="X1859" s="526"/>
      <c r="Y1859" s="349">
        <v>1</v>
      </c>
      <c r="Z1859" s="349"/>
      <c r="AA1859" s="349"/>
      <c r="AB1859" s="349"/>
      <c r="AC1859" s="367" t="str">
        <f>VLOOKUP(Y1859,CONTROLES!$A$6:$Y$78,2,FALSE)</f>
        <v>Ajustar y aplicar el PR-AD-04 Selección, evaluación y reevaluación de proveedor y/o contratistas</v>
      </c>
      <c r="AD1859" s="349"/>
      <c r="AE1859" s="349"/>
      <c r="AF1859" s="349"/>
      <c r="AG1859" s="349"/>
      <c r="AH1859" s="349"/>
      <c r="AI1859" s="349"/>
      <c r="AJ1859" s="349"/>
      <c r="AK1859" s="349"/>
      <c r="AL1859" s="349"/>
      <c r="AM1859" s="349"/>
      <c r="AN1859" s="349"/>
      <c r="AO1859" s="350"/>
      <c r="AP1859" s="350"/>
      <c r="AQ1859" s="350"/>
      <c r="AR1859" s="350"/>
      <c r="AS1859" s="349"/>
      <c r="AT1859" s="349"/>
      <c r="AU1859" s="349"/>
      <c r="AV1859" s="350"/>
      <c r="AW1859" s="351"/>
      <c r="AX1859" s="351"/>
      <c r="AY1859" s="529"/>
      <c r="AZ1859" s="460"/>
      <c r="BA1859" s="457"/>
      <c r="BB1859" s="458"/>
      <c r="BC1859" s="460"/>
      <c r="BD1859" s="462"/>
      <c r="BE1859" s="462"/>
      <c r="BF1859" s="462"/>
      <c r="BG1859" s="526"/>
      <c r="BH1859" s="492"/>
      <c r="BI1859" s="530"/>
      <c r="BJ1859" s="475"/>
      <c r="BK1859" s="475"/>
    </row>
    <row r="1860" spans="1:63" ht="14.25" customHeight="1" x14ac:dyDescent="0.25">
      <c r="A1860" s="564"/>
      <c r="B1860" s="566"/>
      <c r="C1860" s="595"/>
      <c r="D1860" s="820" t="s">
        <v>2111</v>
      </c>
      <c r="E1860" s="470"/>
      <c r="F1860" s="464"/>
      <c r="G1860" s="467"/>
      <c r="H1860" s="469"/>
      <c r="I1860" s="470"/>
      <c r="J1860" s="393">
        <v>4</v>
      </c>
      <c r="K1860" s="384" t="s">
        <v>2112</v>
      </c>
      <c r="L1860" s="473"/>
      <c r="M1860" s="470"/>
      <c r="N1860" s="474"/>
      <c r="O1860" s="475"/>
      <c r="P1860" s="475"/>
      <c r="Q1860" s="475"/>
      <c r="R1860" s="475"/>
      <c r="S1860" s="385" t="s">
        <v>155</v>
      </c>
      <c r="T1860" s="348">
        <f>IFERROR(VLOOKUP($S1860,TABLAS!$A$10:$B$14,2,FALSE),0)</f>
        <v>2</v>
      </c>
      <c r="U1860" s="490"/>
      <c r="V1860" s="490"/>
      <c r="W1860" s="524"/>
      <c r="X1860" s="526"/>
      <c r="Y1860" s="349">
        <v>1</v>
      </c>
      <c r="Z1860" s="349"/>
      <c r="AA1860" s="349"/>
      <c r="AB1860" s="349"/>
      <c r="AC1860" s="367" t="str">
        <f>VLOOKUP(Y1860,CONTROLES!$A$6:$Y$78,2,FALSE)</f>
        <v>Ajustar y aplicar el PR-AD-04 Selección, evaluación y reevaluación de proveedor y/o contratistas</v>
      </c>
      <c r="AD1860" s="349"/>
      <c r="AE1860" s="349"/>
      <c r="AF1860" s="349"/>
      <c r="AG1860" s="349"/>
      <c r="AH1860" s="349"/>
      <c r="AI1860" s="349"/>
      <c r="AJ1860" s="349"/>
      <c r="AK1860" s="349"/>
      <c r="AL1860" s="349"/>
      <c r="AM1860" s="349"/>
      <c r="AN1860" s="349"/>
      <c r="AO1860" s="350"/>
      <c r="AP1860" s="350"/>
      <c r="AQ1860" s="350"/>
      <c r="AR1860" s="350"/>
      <c r="AS1860" s="349"/>
      <c r="AT1860" s="349"/>
      <c r="AU1860" s="349"/>
      <c r="AV1860" s="350"/>
      <c r="AW1860" s="351"/>
      <c r="AX1860" s="351"/>
      <c r="AY1860" s="529"/>
      <c r="AZ1860" s="460"/>
      <c r="BA1860" s="457"/>
      <c r="BB1860" s="458"/>
      <c r="BC1860" s="460"/>
      <c r="BD1860" s="462"/>
      <c r="BE1860" s="462"/>
      <c r="BF1860" s="462"/>
      <c r="BG1860" s="526"/>
      <c r="BH1860" s="492"/>
      <c r="BI1860" s="530"/>
      <c r="BJ1860" s="475"/>
      <c r="BK1860" s="475"/>
    </row>
    <row r="1861" spans="1:63" ht="14.25" customHeight="1" x14ac:dyDescent="0.25">
      <c r="A1861" s="564"/>
      <c r="B1861" s="566"/>
      <c r="C1861" s="595"/>
      <c r="D1861" s="820"/>
      <c r="E1861" s="470"/>
      <c r="F1861" s="464"/>
      <c r="G1861" s="467"/>
      <c r="H1861" s="469"/>
      <c r="I1861" s="470"/>
      <c r="J1861" s="387"/>
      <c r="K1861" s="384"/>
      <c r="L1861" s="473"/>
      <c r="M1861" s="470"/>
      <c r="N1861" s="474"/>
      <c r="O1861" s="475"/>
      <c r="P1861" s="475"/>
      <c r="Q1861" s="475"/>
      <c r="R1861" s="475"/>
      <c r="S1861" s="385"/>
      <c r="T1861" s="348">
        <f>IFERROR(VLOOKUP($S1861,TABLAS!$A$10:$B$14,2,FALSE),0)</f>
        <v>0</v>
      </c>
      <c r="U1861" s="490"/>
      <c r="V1861" s="490"/>
      <c r="W1861" s="524"/>
      <c r="X1861" s="526"/>
      <c r="Y1861" s="349"/>
      <c r="Z1861" s="349"/>
      <c r="AA1861" s="349"/>
      <c r="AB1861" s="349"/>
      <c r="AC1861" s="367" t="e">
        <f>VLOOKUP(Y1861,CONTROLES!$A$6:$Y$78,2,FALSE)</f>
        <v>#N/A</v>
      </c>
      <c r="AD1861" s="349"/>
      <c r="AE1861" s="349"/>
      <c r="AF1861" s="349"/>
      <c r="AG1861" s="349"/>
      <c r="AH1861" s="349"/>
      <c r="AI1861" s="349"/>
      <c r="AJ1861" s="349"/>
      <c r="AK1861" s="349"/>
      <c r="AL1861" s="349"/>
      <c r="AM1861" s="349"/>
      <c r="AN1861" s="349"/>
      <c r="AO1861" s="350"/>
      <c r="AP1861" s="350"/>
      <c r="AQ1861" s="350"/>
      <c r="AR1861" s="350"/>
      <c r="AS1861" s="349"/>
      <c r="AT1861" s="349"/>
      <c r="AU1861" s="349"/>
      <c r="AV1861" s="350"/>
      <c r="AW1861" s="351"/>
      <c r="AX1861" s="351"/>
      <c r="AY1861" s="529"/>
      <c r="AZ1861" s="460"/>
      <c r="BA1861" s="457"/>
      <c r="BB1861" s="458"/>
      <c r="BC1861" s="460"/>
      <c r="BD1861" s="462"/>
      <c r="BE1861" s="462"/>
      <c r="BF1861" s="462"/>
      <c r="BG1861" s="526"/>
      <c r="BH1861" s="492"/>
      <c r="BI1861" s="530"/>
      <c r="BJ1861" s="475"/>
      <c r="BK1861" s="475"/>
    </row>
    <row r="1862" spans="1:63" ht="14.25" customHeight="1" x14ac:dyDescent="0.25">
      <c r="A1862" s="564"/>
      <c r="B1862" s="566"/>
      <c r="C1862" s="595"/>
      <c r="D1862" s="820"/>
      <c r="E1862" s="470"/>
      <c r="F1862" s="464"/>
      <c r="G1862" s="467"/>
      <c r="H1862" s="469"/>
      <c r="I1862" s="470"/>
      <c r="J1862" s="387"/>
      <c r="K1862" s="384"/>
      <c r="L1862" s="473"/>
      <c r="M1862" s="470"/>
      <c r="N1862" s="474"/>
      <c r="O1862" s="475"/>
      <c r="P1862" s="475"/>
      <c r="Q1862" s="475"/>
      <c r="R1862" s="475"/>
      <c r="S1862" s="385"/>
      <c r="T1862" s="348">
        <f>IFERROR(VLOOKUP($S1862,TABLAS!$A$10:$B$14,2,FALSE),0)</f>
        <v>0</v>
      </c>
      <c r="U1862" s="490"/>
      <c r="V1862" s="490"/>
      <c r="W1862" s="524"/>
      <c r="X1862" s="526"/>
      <c r="Y1862" s="349"/>
      <c r="Z1862" s="349"/>
      <c r="AA1862" s="349"/>
      <c r="AB1862" s="349"/>
      <c r="AC1862" s="367" t="e">
        <f>VLOOKUP(Y1862,CONTROLES!$A$6:$Y$78,2,FALSE)</f>
        <v>#N/A</v>
      </c>
      <c r="AD1862" s="349"/>
      <c r="AE1862" s="349"/>
      <c r="AF1862" s="349"/>
      <c r="AG1862" s="349"/>
      <c r="AH1862" s="349"/>
      <c r="AI1862" s="349"/>
      <c r="AJ1862" s="349"/>
      <c r="AK1862" s="349"/>
      <c r="AL1862" s="349"/>
      <c r="AM1862" s="349"/>
      <c r="AN1862" s="349"/>
      <c r="AO1862" s="350"/>
      <c r="AP1862" s="350"/>
      <c r="AQ1862" s="350"/>
      <c r="AR1862" s="350"/>
      <c r="AS1862" s="349"/>
      <c r="AT1862" s="349"/>
      <c r="AU1862" s="349"/>
      <c r="AV1862" s="350"/>
      <c r="AW1862" s="351"/>
      <c r="AX1862" s="351"/>
      <c r="AY1862" s="529"/>
      <c r="AZ1862" s="460"/>
      <c r="BA1862" s="457"/>
      <c r="BB1862" s="458"/>
      <c r="BC1862" s="460"/>
      <c r="BD1862" s="462"/>
      <c r="BE1862" s="462"/>
      <c r="BF1862" s="462"/>
      <c r="BG1862" s="526"/>
      <c r="BH1862" s="492"/>
      <c r="BI1862" s="530"/>
      <c r="BJ1862" s="475"/>
      <c r="BK1862" s="475"/>
    </row>
    <row r="1863" spans="1:63" ht="14.25" customHeight="1" x14ac:dyDescent="0.25">
      <c r="A1863" s="564"/>
      <c r="B1863" s="567"/>
      <c r="C1863" s="478"/>
      <c r="D1863" s="820"/>
      <c r="E1863" s="471"/>
      <c r="F1863" s="465"/>
      <c r="G1863" s="467"/>
      <c r="H1863" s="469"/>
      <c r="I1863" s="471"/>
      <c r="J1863" s="388"/>
      <c r="K1863" s="389"/>
      <c r="L1863" s="473"/>
      <c r="M1863" s="471"/>
      <c r="N1863" s="472"/>
      <c r="O1863" s="476"/>
      <c r="P1863" s="476"/>
      <c r="Q1863" s="476"/>
      <c r="R1863" s="476"/>
      <c r="S1863" s="390"/>
      <c r="T1863" s="348">
        <f>IFERROR(VLOOKUP($S1863,TABLAS!$A$10:$B$14,2,FALSE),0)</f>
        <v>0</v>
      </c>
      <c r="U1863" s="490"/>
      <c r="V1863" s="490"/>
      <c r="W1863" s="525"/>
      <c r="X1863" s="527"/>
      <c r="Y1863" s="362"/>
      <c r="Z1863" s="362"/>
      <c r="AA1863" s="362"/>
      <c r="AB1863" s="362"/>
      <c r="AC1863" s="367" t="e">
        <f>VLOOKUP(Y1863,CONTROLES!$A$6:$Y$78,2,FALSE)</f>
        <v>#N/A</v>
      </c>
      <c r="AD1863" s="362"/>
      <c r="AE1863" s="362"/>
      <c r="AF1863" s="362"/>
      <c r="AG1863" s="362"/>
      <c r="AH1863" s="362"/>
      <c r="AI1863" s="362"/>
      <c r="AJ1863" s="362"/>
      <c r="AK1863" s="362"/>
      <c r="AL1863" s="362"/>
      <c r="AM1863" s="362"/>
      <c r="AN1863" s="362"/>
      <c r="AO1863" s="355"/>
      <c r="AP1863" s="355"/>
      <c r="AQ1863" s="355"/>
      <c r="AR1863" s="355"/>
      <c r="AS1863" s="362"/>
      <c r="AT1863" s="362"/>
      <c r="AU1863" s="362"/>
      <c r="AV1863" s="355"/>
      <c r="AW1863" s="370"/>
      <c r="AX1863" s="370"/>
      <c r="AY1863" s="529"/>
      <c r="AZ1863" s="461"/>
      <c r="BA1863" s="457"/>
      <c r="BB1863" s="459"/>
      <c r="BC1863" s="461"/>
      <c r="BD1863" s="463"/>
      <c r="BE1863" s="463"/>
      <c r="BF1863" s="463"/>
      <c r="BG1863" s="527"/>
      <c r="BH1863" s="492"/>
      <c r="BI1863" s="531"/>
      <c r="BJ1863" s="476"/>
      <c r="BK1863" s="476"/>
    </row>
    <row r="1864" spans="1:63" ht="14.25" customHeight="1" x14ac:dyDescent="0.25">
      <c r="A1864" s="564">
        <f>A1857+1</f>
        <v>265</v>
      </c>
      <c r="B1864" s="604" t="s">
        <v>2113</v>
      </c>
      <c r="C1864" s="595" t="s">
        <v>1309</v>
      </c>
      <c r="D1864" s="811" t="s">
        <v>2114</v>
      </c>
      <c r="E1864" s="568" t="s">
        <v>2115</v>
      </c>
      <c r="F1864" s="464" t="s">
        <v>132</v>
      </c>
      <c r="G1864" s="466" t="s">
        <v>133</v>
      </c>
      <c r="H1864" s="468" t="s">
        <v>134</v>
      </c>
      <c r="I1864" s="470" t="s">
        <v>2116</v>
      </c>
      <c r="J1864" s="383">
        <v>1</v>
      </c>
      <c r="K1864" s="384" t="s">
        <v>1724</v>
      </c>
      <c r="L1864" s="472" t="s">
        <v>2117</v>
      </c>
      <c r="M1864" s="470" t="s">
        <v>160</v>
      </c>
      <c r="N1864" s="474" t="s">
        <v>226</v>
      </c>
      <c r="O1864" s="475" t="s">
        <v>1726</v>
      </c>
      <c r="P1864" s="475" t="s">
        <v>2118</v>
      </c>
      <c r="Q1864" s="475" t="s">
        <v>227</v>
      </c>
      <c r="R1864" s="475" t="s">
        <v>544</v>
      </c>
      <c r="S1864" s="385" t="s">
        <v>155</v>
      </c>
      <c r="T1864" s="348">
        <f>IFERROR(VLOOKUP($S1864,TABLAS!$A$10:$B$14,2,FALSE),0)</f>
        <v>2</v>
      </c>
      <c r="U1864" s="489" t="s">
        <v>145</v>
      </c>
      <c r="V1864" s="489">
        <f>VLOOKUP(U1864,TABLAS!$A$2:$B$6,2,FALSE)</f>
        <v>3</v>
      </c>
      <c r="W1864" s="524" t="str">
        <f t="shared" ref="W1864" si="481">MAX($T1864:$T1870)&amp;V1864</f>
        <v>23</v>
      </c>
      <c r="X1864" s="526" t="str">
        <f t="shared" ref="X1864" si="482">IF(OR(W1864="11",W1864="12",W1864="21",W1864="22",W1864="31"),"BAJO",IF(OR(W1864="13",W1864="23",W1864="32",W1864="41"),"LEVE",IF(OR(W1864="14",W1864="15",W1864="24",W1864="33",W1864="43",W1864="42",W1864="52",W1864="51"),"MODERADO",IF(OR(W1864="25",W1864="34",W1864="35",W1864="44",W1864="45",W1864="53",W1864="54",W1864="55"),"IMPORTANTE"))))</f>
        <v>LEVE</v>
      </c>
      <c r="Y1864" s="349">
        <v>175</v>
      </c>
      <c r="Z1864" s="349"/>
      <c r="AA1864" s="349"/>
      <c r="AB1864" s="349"/>
      <c r="AC1864" s="367" t="e">
        <f>VLOOKUP(Y1864,CONTROLES!$A$6:$Y$78,2,FALSE)</f>
        <v>#N/A</v>
      </c>
      <c r="AD1864" s="349"/>
      <c r="AE1864" s="349"/>
      <c r="AF1864" s="349"/>
      <c r="AG1864" s="349"/>
      <c r="AH1864" s="349"/>
      <c r="AI1864" s="349"/>
      <c r="AJ1864" s="349"/>
      <c r="AK1864" s="349"/>
      <c r="AL1864" s="349"/>
      <c r="AM1864" s="349"/>
      <c r="AN1864" s="349"/>
      <c r="AO1864" s="350"/>
      <c r="AP1864" s="350"/>
      <c r="AQ1864" s="350"/>
      <c r="AR1864" s="350"/>
      <c r="AS1864" s="349"/>
      <c r="AT1864" s="349"/>
      <c r="AU1864" s="349"/>
      <c r="AV1864" s="350"/>
      <c r="AW1864" s="351"/>
      <c r="AX1864" s="351"/>
      <c r="AY1864" s="528"/>
      <c r="AZ1864" s="460"/>
      <c r="BA1864" s="456"/>
      <c r="BB1864" s="458"/>
      <c r="BC1864" s="460"/>
      <c r="BD1864" s="462"/>
      <c r="BE1864" s="462"/>
      <c r="BF1864" s="462"/>
      <c r="BG1864" s="526"/>
      <c r="BH1864" s="491"/>
      <c r="BI1864" s="530"/>
      <c r="BJ1864" s="475"/>
      <c r="BK1864" s="475"/>
    </row>
    <row r="1865" spans="1:63" ht="14.25" customHeight="1" x14ac:dyDescent="0.25">
      <c r="A1865" s="564"/>
      <c r="B1865" s="566"/>
      <c r="C1865" s="480"/>
      <c r="D1865" s="812"/>
      <c r="E1865" s="470"/>
      <c r="F1865" s="464"/>
      <c r="G1865" s="467"/>
      <c r="H1865" s="469"/>
      <c r="I1865" s="470"/>
      <c r="J1865" s="386">
        <v>2</v>
      </c>
      <c r="K1865" s="384" t="s">
        <v>2119</v>
      </c>
      <c r="L1865" s="473"/>
      <c r="M1865" s="470"/>
      <c r="N1865" s="474"/>
      <c r="O1865" s="475"/>
      <c r="P1865" s="475"/>
      <c r="Q1865" s="475"/>
      <c r="R1865" s="475"/>
      <c r="S1865" s="385" t="s">
        <v>155</v>
      </c>
      <c r="T1865" s="348">
        <f>IFERROR(VLOOKUP($S1865,TABLAS!$A$10:$B$14,2,FALSE),0)</f>
        <v>2</v>
      </c>
      <c r="U1865" s="490"/>
      <c r="V1865" s="490"/>
      <c r="W1865" s="524"/>
      <c r="X1865" s="526"/>
      <c r="Y1865" s="349">
        <v>175</v>
      </c>
      <c r="Z1865" s="349"/>
      <c r="AA1865" s="349"/>
      <c r="AB1865" s="349"/>
      <c r="AC1865" s="367" t="e">
        <f>VLOOKUP(Y1865,CONTROLES!$A$6:$Y$78,2,FALSE)</f>
        <v>#N/A</v>
      </c>
      <c r="AD1865" s="349"/>
      <c r="AE1865" s="349"/>
      <c r="AF1865" s="349"/>
      <c r="AG1865" s="349"/>
      <c r="AH1865" s="349"/>
      <c r="AI1865" s="349"/>
      <c r="AJ1865" s="349"/>
      <c r="AK1865" s="349"/>
      <c r="AL1865" s="349"/>
      <c r="AM1865" s="349"/>
      <c r="AN1865" s="349"/>
      <c r="AO1865" s="350"/>
      <c r="AP1865" s="350"/>
      <c r="AQ1865" s="350"/>
      <c r="AR1865" s="350"/>
      <c r="AS1865" s="349"/>
      <c r="AT1865" s="349"/>
      <c r="AU1865" s="349"/>
      <c r="AV1865" s="350"/>
      <c r="AW1865" s="351"/>
      <c r="AX1865" s="351"/>
      <c r="AY1865" s="529"/>
      <c r="AZ1865" s="460"/>
      <c r="BA1865" s="457"/>
      <c r="BB1865" s="458"/>
      <c r="BC1865" s="460"/>
      <c r="BD1865" s="462"/>
      <c r="BE1865" s="462"/>
      <c r="BF1865" s="462"/>
      <c r="BG1865" s="526"/>
      <c r="BH1865" s="492"/>
      <c r="BI1865" s="530"/>
      <c r="BJ1865" s="475"/>
      <c r="BK1865" s="475"/>
    </row>
    <row r="1866" spans="1:63" ht="14.25" customHeight="1" x14ac:dyDescent="0.25">
      <c r="A1866" s="564"/>
      <c r="B1866" s="566"/>
      <c r="C1866" s="595"/>
      <c r="D1866" s="813"/>
      <c r="E1866" s="470"/>
      <c r="F1866" s="464"/>
      <c r="G1866" s="467"/>
      <c r="H1866" s="469"/>
      <c r="I1866" s="470"/>
      <c r="J1866" s="386">
        <v>3</v>
      </c>
      <c r="K1866" s="384" t="s">
        <v>2120</v>
      </c>
      <c r="L1866" s="473"/>
      <c r="M1866" s="470"/>
      <c r="N1866" s="474"/>
      <c r="O1866" s="475"/>
      <c r="P1866" s="475"/>
      <c r="Q1866" s="475"/>
      <c r="R1866" s="475"/>
      <c r="S1866" s="385" t="s">
        <v>155</v>
      </c>
      <c r="T1866" s="348">
        <f>IFERROR(VLOOKUP($S1866,TABLAS!$A$10:$B$14,2,FALSE),0)</f>
        <v>2</v>
      </c>
      <c r="U1866" s="490"/>
      <c r="V1866" s="490"/>
      <c r="W1866" s="524"/>
      <c r="X1866" s="526"/>
      <c r="Y1866" s="349">
        <v>175</v>
      </c>
      <c r="Z1866" s="349">
        <v>3</v>
      </c>
      <c r="AA1866" s="349"/>
      <c r="AB1866" s="349"/>
      <c r="AC1866" s="367" t="e">
        <f>VLOOKUP(Y1866,CONTROLES!$A$6:$Y$78,2,FALSE)</f>
        <v>#N/A</v>
      </c>
      <c r="AD1866" s="349"/>
      <c r="AE1866" s="349"/>
      <c r="AF1866" s="349"/>
      <c r="AG1866" s="349"/>
      <c r="AH1866" s="349"/>
      <c r="AI1866" s="349"/>
      <c r="AJ1866" s="349"/>
      <c r="AK1866" s="349"/>
      <c r="AL1866" s="349"/>
      <c r="AM1866" s="349"/>
      <c r="AN1866" s="349"/>
      <c r="AO1866" s="350"/>
      <c r="AP1866" s="350"/>
      <c r="AQ1866" s="350"/>
      <c r="AR1866" s="350"/>
      <c r="AS1866" s="349"/>
      <c r="AT1866" s="349"/>
      <c r="AU1866" s="349"/>
      <c r="AV1866" s="350"/>
      <c r="AW1866" s="351"/>
      <c r="AX1866" s="351"/>
      <c r="AY1866" s="529"/>
      <c r="AZ1866" s="460"/>
      <c r="BA1866" s="457"/>
      <c r="BB1866" s="458"/>
      <c r="BC1866" s="460"/>
      <c r="BD1866" s="462"/>
      <c r="BE1866" s="462"/>
      <c r="BF1866" s="462"/>
      <c r="BG1866" s="526"/>
      <c r="BH1866" s="492"/>
      <c r="BI1866" s="530"/>
      <c r="BJ1866" s="475"/>
      <c r="BK1866" s="475"/>
    </row>
    <row r="1867" spans="1:63" ht="14.25" customHeight="1" x14ac:dyDescent="0.25">
      <c r="A1867" s="564"/>
      <c r="B1867" s="566"/>
      <c r="C1867" s="595"/>
      <c r="D1867" s="813"/>
      <c r="E1867" s="470"/>
      <c r="F1867" s="464"/>
      <c r="G1867" s="467"/>
      <c r="H1867" s="469"/>
      <c r="I1867" s="470"/>
      <c r="J1867" s="386">
        <v>4</v>
      </c>
      <c r="K1867" s="384" t="s">
        <v>2121</v>
      </c>
      <c r="L1867" s="473"/>
      <c r="M1867" s="470"/>
      <c r="N1867" s="474"/>
      <c r="O1867" s="475"/>
      <c r="P1867" s="475"/>
      <c r="Q1867" s="475"/>
      <c r="R1867" s="475"/>
      <c r="S1867" s="385"/>
      <c r="T1867" s="348">
        <f>IFERROR(VLOOKUP($S1867,TABLAS!$A$10:$B$14,2,FALSE),0)</f>
        <v>0</v>
      </c>
      <c r="U1867" s="490"/>
      <c r="V1867" s="490"/>
      <c r="W1867" s="524"/>
      <c r="X1867" s="526"/>
      <c r="Y1867" s="349">
        <v>175</v>
      </c>
      <c r="Z1867" s="349"/>
      <c r="AA1867" s="349"/>
      <c r="AB1867" s="349"/>
      <c r="AC1867" s="367" t="e">
        <f>VLOOKUP(Y1867,CONTROLES!$A$6:$Y$78,2,FALSE)</f>
        <v>#N/A</v>
      </c>
      <c r="AD1867" s="349"/>
      <c r="AE1867" s="349"/>
      <c r="AF1867" s="349"/>
      <c r="AG1867" s="349"/>
      <c r="AH1867" s="349"/>
      <c r="AI1867" s="349"/>
      <c r="AJ1867" s="349"/>
      <c r="AK1867" s="349"/>
      <c r="AL1867" s="349"/>
      <c r="AM1867" s="349"/>
      <c r="AN1867" s="349"/>
      <c r="AO1867" s="350"/>
      <c r="AP1867" s="350"/>
      <c r="AQ1867" s="350"/>
      <c r="AR1867" s="350"/>
      <c r="AS1867" s="349"/>
      <c r="AT1867" s="349"/>
      <c r="AU1867" s="349"/>
      <c r="AV1867" s="350"/>
      <c r="AW1867" s="351"/>
      <c r="AX1867" s="351"/>
      <c r="AY1867" s="529"/>
      <c r="AZ1867" s="460"/>
      <c r="BA1867" s="457"/>
      <c r="BB1867" s="458"/>
      <c r="BC1867" s="460"/>
      <c r="BD1867" s="462"/>
      <c r="BE1867" s="462"/>
      <c r="BF1867" s="462"/>
      <c r="BG1867" s="526"/>
      <c r="BH1867" s="492"/>
      <c r="BI1867" s="530"/>
      <c r="BJ1867" s="475"/>
      <c r="BK1867" s="475"/>
    </row>
    <row r="1868" spans="1:63" ht="14.25" customHeight="1" x14ac:dyDescent="0.25">
      <c r="A1868" s="564"/>
      <c r="B1868" s="566"/>
      <c r="C1868" s="595"/>
      <c r="D1868" s="813"/>
      <c r="E1868" s="470"/>
      <c r="F1868" s="464"/>
      <c r="G1868" s="467"/>
      <c r="H1868" s="469"/>
      <c r="I1868" s="470"/>
      <c r="J1868" s="387"/>
      <c r="K1868" s="384"/>
      <c r="L1868" s="473"/>
      <c r="M1868" s="470"/>
      <c r="N1868" s="474"/>
      <c r="O1868" s="475"/>
      <c r="P1868" s="475"/>
      <c r="Q1868" s="475"/>
      <c r="R1868" s="475"/>
      <c r="S1868" s="385"/>
      <c r="T1868" s="348">
        <f>IFERROR(VLOOKUP($S1868,TABLAS!$A$10:$B$14,2,FALSE),0)</f>
        <v>0</v>
      </c>
      <c r="U1868" s="490"/>
      <c r="V1868" s="490"/>
      <c r="W1868" s="524"/>
      <c r="X1868" s="526"/>
      <c r="Y1868" s="349"/>
      <c r="Z1868" s="349"/>
      <c r="AA1868" s="349"/>
      <c r="AB1868" s="349"/>
      <c r="AC1868" s="367" t="e">
        <f>VLOOKUP(Y1868,CONTROLES!$A$6:$Y$78,2,FALSE)</f>
        <v>#N/A</v>
      </c>
      <c r="AD1868" s="349"/>
      <c r="AE1868" s="349"/>
      <c r="AF1868" s="349"/>
      <c r="AG1868" s="349"/>
      <c r="AH1868" s="349"/>
      <c r="AI1868" s="349"/>
      <c r="AJ1868" s="349"/>
      <c r="AK1868" s="349"/>
      <c r="AL1868" s="349"/>
      <c r="AM1868" s="349"/>
      <c r="AN1868" s="349"/>
      <c r="AO1868" s="350"/>
      <c r="AP1868" s="350"/>
      <c r="AQ1868" s="350"/>
      <c r="AR1868" s="350"/>
      <c r="AS1868" s="349"/>
      <c r="AT1868" s="349"/>
      <c r="AU1868" s="349"/>
      <c r="AV1868" s="350"/>
      <c r="AW1868" s="351"/>
      <c r="AX1868" s="351"/>
      <c r="AY1868" s="529"/>
      <c r="AZ1868" s="460"/>
      <c r="BA1868" s="457"/>
      <c r="BB1868" s="458"/>
      <c r="BC1868" s="460"/>
      <c r="BD1868" s="462"/>
      <c r="BE1868" s="462"/>
      <c r="BF1868" s="462"/>
      <c r="BG1868" s="526"/>
      <c r="BH1868" s="492"/>
      <c r="BI1868" s="530"/>
      <c r="BJ1868" s="475"/>
      <c r="BK1868" s="475"/>
    </row>
    <row r="1869" spans="1:63" ht="14.25" customHeight="1" x14ac:dyDescent="0.25">
      <c r="A1869" s="564"/>
      <c r="B1869" s="566"/>
      <c r="C1869" s="595"/>
      <c r="D1869" s="813"/>
      <c r="E1869" s="470"/>
      <c r="F1869" s="464"/>
      <c r="G1869" s="467"/>
      <c r="H1869" s="469"/>
      <c r="I1869" s="470"/>
      <c r="J1869" s="387"/>
      <c r="K1869" s="384"/>
      <c r="L1869" s="473"/>
      <c r="M1869" s="470"/>
      <c r="N1869" s="474"/>
      <c r="O1869" s="475"/>
      <c r="P1869" s="475"/>
      <c r="Q1869" s="475"/>
      <c r="R1869" s="475"/>
      <c r="S1869" s="385"/>
      <c r="T1869" s="348">
        <f>IFERROR(VLOOKUP($S1869,TABLAS!$A$10:$B$14,2,FALSE),0)</f>
        <v>0</v>
      </c>
      <c r="U1869" s="490"/>
      <c r="V1869" s="490"/>
      <c r="W1869" s="524"/>
      <c r="X1869" s="526"/>
      <c r="Y1869" s="349"/>
      <c r="Z1869" s="349"/>
      <c r="AA1869" s="349"/>
      <c r="AB1869" s="349"/>
      <c r="AC1869" s="367" t="e">
        <f>VLOOKUP(Y1869,CONTROLES!$A$6:$Y$78,2,FALSE)</f>
        <v>#N/A</v>
      </c>
      <c r="AD1869" s="349"/>
      <c r="AE1869" s="349"/>
      <c r="AF1869" s="349"/>
      <c r="AG1869" s="349"/>
      <c r="AH1869" s="349"/>
      <c r="AI1869" s="349"/>
      <c r="AJ1869" s="349"/>
      <c r="AK1869" s="349"/>
      <c r="AL1869" s="349"/>
      <c r="AM1869" s="349"/>
      <c r="AN1869" s="349"/>
      <c r="AO1869" s="350"/>
      <c r="AP1869" s="350"/>
      <c r="AQ1869" s="350"/>
      <c r="AR1869" s="350"/>
      <c r="AS1869" s="349"/>
      <c r="AT1869" s="349"/>
      <c r="AU1869" s="349"/>
      <c r="AV1869" s="350"/>
      <c r="AW1869" s="351"/>
      <c r="AX1869" s="351"/>
      <c r="AY1869" s="529"/>
      <c r="AZ1869" s="460"/>
      <c r="BA1869" s="457"/>
      <c r="BB1869" s="458"/>
      <c r="BC1869" s="460"/>
      <c r="BD1869" s="462"/>
      <c r="BE1869" s="462"/>
      <c r="BF1869" s="462"/>
      <c r="BG1869" s="526"/>
      <c r="BH1869" s="492"/>
      <c r="BI1869" s="530"/>
      <c r="BJ1869" s="475"/>
      <c r="BK1869" s="475"/>
    </row>
    <row r="1870" spans="1:63" ht="14.25" customHeight="1" x14ac:dyDescent="0.25">
      <c r="A1870" s="564"/>
      <c r="B1870" s="567"/>
      <c r="C1870" s="478"/>
      <c r="D1870" s="814"/>
      <c r="E1870" s="471"/>
      <c r="F1870" s="465"/>
      <c r="G1870" s="467"/>
      <c r="H1870" s="469"/>
      <c r="I1870" s="471"/>
      <c r="J1870" s="388"/>
      <c r="K1870" s="389"/>
      <c r="L1870" s="473"/>
      <c r="M1870" s="471"/>
      <c r="N1870" s="472"/>
      <c r="O1870" s="476"/>
      <c r="P1870" s="476"/>
      <c r="Q1870" s="476"/>
      <c r="R1870" s="476"/>
      <c r="S1870" s="390"/>
      <c r="T1870" s="348">
        <f>IFERROR(VLOOKUP($S1870,TABLAS!$A$10:$B$14,2,FALSE),0)</f>
        <v>0</v>
      </c>
      <c r="U1870" s="490"/>
      <c r="V1870" s="490"/>
      <c r="W1870" s="525"/>
      <c r="X1870" s="527"/>
      <c r="Y1870" s="362"/>
      <c r="Z1870" s="362"/>
      <c r="AA1870" s="362"/>
      <c r="AB1870" s="362"/>
      <c r="AC1870" s="367" t="e">
        <f>VLOOKUP(Y1870,CONTROLES!$A$6:$Y$78,2,FALSE)</f>
        <v>#N/A</v>
      </c>
      <c r="AD1870" s="362"/>
      <c r="AE1870" s="362"/>
      <c r="AF1870" s="362"/>
      <c r="AG1870" s="362"/>
      <c r="AH1870" s="362"/>
      <c r="AI1870" s="362"/>
      <c r="AJ1870" s="362"/>
      <c r="AK1870" s="362"/>
      <c r="AL1870" s="362"/>
      <c r="AM1870" s="362"/>
      <c r="AN1870" s="362"/>
      <c r="AO1870" s="355"/>
      <c r="AP1870" s="355"/>
      <c r="AQ1870" s="355"/>
      <c r="AR1870" s="355"/>
      <c r="AS1870" s="362"/>
      <c r="AT1870" s="362"/>
      <c r="AU1870" s="362"/>
      <c r="AV1870" s="355"/>
      <c r="AW1870" s="370"/>
      <c r="AX1870" s="370"/>
      <c r="AY1870" s="529"/>
      <c r="AZ1870" s="461"/>
      <c r="BA1870" s="457"/>
      <c r="BB1870" s="459"/>
      <c r="BC1870" s="461"/>
      <c r="BD1870" s="463"/>
      <c r="BE1870" s="463"/>
      <c r="BF1870" s="463"/>
      <c r="BG1870" s="527"/>
      <c r="BH1870" s="492"/>
      <c r="BI1870" s="531"/>
      <c r="BJ1870" s="476"/>
      <c r="BK1870" s="476"/>
    </row>
    <row r="1871" spans="1:63" ht="14.25" customHeight="1" x14ac:dyDescent="0.25">
      <c r="A1871" s="564">
        <f>A1864+1</f>
        <v>266</v>
      </c>
      <c r="B1871" s="604" t="s">
        <v>2122</v>
      </c>
      <c r="C1871" s="595" t="s">
        <v>1309</v>
      </c>
      <c r="D1871" s="811" t="s">
        <v>2123</v>
      </c>
      <c r="E1871" s="568" t="s">
        <v>2124</v>
      </c>
      <c r="F1871" s="464" t="s">
        <v>132</v>
      </c>
      <c r="G1871" s="466" t="s">
        <v>133</v>
      </c>
      <c r="H1871" s="468" t="s">
        <v>134</v>
      </c>
      <c r="I1871" s="470" t="s">
        <v>2125</v>
      </c>
      <c r="J1871" s="383">
        <v>1</v>
      </c>
      <c r="K1871" s="384" t="s">
        <v>2126</v>
      </c>
      <c r="L1871" s="472" t="s">
        <v>2127</v>
      </c>
      <c r="M1871" s="470" t="s">
        <v>160</v>
      </c>
      <c r="N1871" s="470" t="s">
        <v>226</v>
      </c>
      <c r="O1871" s="470" t="s">
        <v>286</v>
      </c>
      <c r="P1871" s="821" t="s">
        <v>2118</v>
      </c>
      <c r="Q1871" s="475" t="s">
        <v>227</v>
      </c>
      <c r="R1871" s="475" t="s">
        <v>228</v>
      </c>
      <c r="S1871" s="385" t="s">
        <v>164</v>
      </c>
      <c r="T1871" s="348">
        <f>IFERROR(VLOOKUP($S1871,TABLAS!$A$10:$B$14,2,FALSE),0)</f>
        <v>1</v>
      </c>
      <c r="U1871" s="489" t="s">
        <v>145</v>
      </c>
      <c r="V1871" s="489">
        <f>VLOOKUP(U1871,TABLAS!$A$2:$B$6,2,FALSE)</f>
        <v>3</v>
      </c>
      <c r="W1871" s="524" t="str">
        <f t="shared" ref="W1871" si="483">MAX($T1871:$T1877)&amp;V1871</f>
        <v>13</v>
      </c>
      <c r="X1871" s="526" t="str">
        <f t="shared" ref="X1871" si="484">IF(OR(W1871="11",W1871="12",W1871="21",W1871="22",W1871="31"),"BAJO",IF(OR(W1871="13",W1871="23",W1871="32",W1871="41"),"LEVE",IF(OR(W1871="14",W1871="15",W1871="24",W1871="33",W1871="43",W1871="42",W1871="52",W1871="51"),"MODERADO",IF(OR(W1871="25",W1871="34",W1871="35",W1871="44",W1871="45",W1871="53",W1871="54",W1871="55"),"IMPORTANTE"))))</f>
        <v>LEVE</v>
      </c>
      <c r="Y1871" s="349">
        <v>175</v>
      </c>
      <c r="Z1871" s="349"/>
      <c r="AA1871" s="349"/>
      <c r="AB1871" s="349"/>
      <c r="AC1871" s="367" t="e">
        <f>VLOOKUP(Y1871,CONTROLES!$A$6:$Y$78,2,FALSE)</f>
        <v>#N/A</v>
      </c>
      <c r="AD1871" s="349"/>
      <c r="AE1871" s="349"/>
      <c r="AF1871" s="349"/>
      <c r="AG1871" s="349"/>
      <c r="AH1871" s="349"/>
      <c r="AI1871" s="349"/>
      <c r="AJ1871" s="349"/>
      <c r="AK1871" s="349"/>
      <c r="AL1871" s="349"/>
      <c r="AM1871" s="349"/>
      <c r="AN1871" s="349"/>
      <c r="AO1871" s="350"/>
      <c r="AP1871" s="350"/>
      <c r="AQ1871" s="350"/>
      <c r="AR1871" s="350"/>
      <c r="AS1871" s="349"/>
      <c r="AT1871" s="349"/>
      <c r="AU1871" s="349"/>
      <c r="AV1871" s="350"/>
      <c r="AW1871" s="351"/>
      <c r="AX1871" s="351"/>
      <c r="AY1871" s="528"/>
      <c r="AZ1871" s="460"/>
      <c r="BA1871" s="456"/>
      <c r="BB1871" s="458"/>
      <c r="BC1871" s="460"/>
      <c r="BD1871" s="462"/>
      <c r="BE1871" s="462"/>
      <c r="BF1871" s="462"/>
      <c r="BG1871" s="526"/>
      <c r="BH1871" s="491"/>
      <c r="BI1871" s="530"/>
      <c r="BJ1871" s="475"/>
      <c r="BK1871" s="475"/>
    </row>
    <row r="1872" spans="1:63" ht="14.25" customHeight="1" x14ac:dyDescent="0.25">
      <c r="A1872" s="564"/>
      <c r="B1872" s="566"/>
      <c r="C1872" s="480"/>
      <c r="D1872" s="812"/>
      <c r="E1872" s="470"/>
      <c r="F1872" s="464"/>
      <c r="G1872" s="467"/>
      <c r="H1872" s="469"/>
      <c r="I1872" s="470"/>
      <c r="J1872" s="386"/>
      <c r="K1872" s="384"/>
      <c r="L1872" s="473"/>
      <c r="M1872" s="470"/>
      <c r="N1872" s="470"/>
      <c r="O1872" s="470"/>
      <c r="P1872" s="821"/>
      <c r="Q1872" s="475"/>
      <c r="R1872" s="475"/>
      <c r="S1872" s="385"/>
      <c r="T1872" s="348">
        <f>IFERROR(VLOOKUP($S1872,TABLAS!$A$10:$B$14,2,FALSE),0)</f>
        <v>0</v>
      </c>
      <c r="U1872" s="490"/>
      <c r="V1872" s="490"/>
      <c r="W1872" s="524"/>
      <c r="X1872" s="526"/>
      <c r="Y1872" s="349"/>
      <c r="Z1872" s="349"/>
      <c r="AA1872" s="349"/>
      <c r="AB1872" s="349"/>
      <c r="AC1872" s="367" t="e">
        <f>VLOOKUP(Y1872,CONTROLES!$A$6:$Y$78,2,FALSE)</f>
        <v>#N/A</v>
      </c>
      <c r="AD1872" s="349"/>
      <c r="AE1872" s="349"/>
      <c r="AF1872" s="349"/>
      <c r="AG1872" s="349"/>
      <c r="AH1872" s="349"/>
      <c r="AI1872" s="349"/>
      <c r="AJ1872" s="349"/>
      <c r="AK1872" s="349"/>
      <c r="AL1872" s="349"/>
      <c r="AM1872" s="349"/>
      <c r="AN1872" s="349"/>
      <c r="AO1872" s="350"/>
      <c r="AP1872" s="350"/>
      <c r="AQ1872" s="350"/>
      <c r="AR1872" s="350"/>
      <c r="AS1872" s="349"/>
      <c r="AT1872" s="349"/>
      <c r="AU1872" s="349"/>
      <c r="AV1872" s="350"/>
      <c r="AW1872" s="351"/>
      <c r="AX1872" s="351"/>
      <c r="AY1872" s="529"/>
      <c r="AZ1872" s="460"/>
      <c r="BA1872" s="457"/>
      <c r="BB1872" s="458"/>
      <c r="BC1872" s="460"/>
      <c r="BD1872" s="462"/>
      <c r="BE1872" s="462"/>
      <c r="BF1872" s="462"/>
      <c r="BG1872" s="526"/>
      <c r="BH1872" s="492"/>
      <c r="BI1872" s="530"/>
      <c r="BJ1872" s="475"/>
      <c r="BK1872" s="475"/>
    </row>
    <row r="1873" spans="1:63" ht="14.25" customHeight="1" x14ac:dyDescent="0.25">
      <c r="A1873" s="564"/>
      <c r="B1873" s="566"/>
      <c r="C1873" s="595"/>
      <c r="D1873" s="813"/>
      <c r="E1873" s="470"/>
      <c r="F1873" s="464"/>
      <c r="G1873" s="467"/>
      <c r="H1873" s="469"/>
      <c r="I1873" s="470"/>
      <c r="J1873" s="386"/>
      <c r="K1873" s="384"/>
      <c r="L1873" s="473"/>
      <c r="M1873" s="470"/>
      <c r="N1873" s="470"/>
      <c r="O1873" s="470"/>
      <c r="P1873" s="821"/>
      <c r="Q1873" s="475"/>
      <c r="R1873" s="475"/>
      <c r="S1873" s="385"/>
      <c r="T1873" s="348">
        <f>IFERROR(VLOOKUP($S1873,TABLAS!$A$10:$B$14,2,FALSE),0)</f>
        <v>0</v>
      </c>
      <c r="U1873" s="490"/>
      <c r="V1873" s="490"/>
      <c r="W1873" s="524"/>
      <c r="X1873" s="526"/>
      <c r="Y1873" s="349"/>
      <c r="Z1873" s="349"/>
      <c r="AA1873" s="349"/>
      <c r="AB1873" s="349"/>
      <c r="AC1873" s="367" t="e">
        <f>VLOOKUP(Y1873,CONTROLES!$A$6:$Y$78,2,FALSE)</f>
        <v>#N/A</v>
      </c>
      <c r="AD1873" s="349"/>
      <c r="AE1873" s="349"/>
      <c r="AF1873" s="349"/>
      <c r="AG1873" s="349"/>
      <c r="AH1873" s="349"/>
      <c r="AI1873" s="349"/>
      <c r="AJ1873" s="349"/>
      <c r="AK1873" s="349"/>
      <c r="AL1873" s="349"/>
      <c r="AM1873" s="349"/>
      <c r="AN1873" s="349"/>
      <c r="AO1873" s="350"/>
      <c r="AP1873" s="350"/>
      <c r="AQ1873" s="350"/>
      <c r="AR1873" s="350"/>
      <c r="AS1873" s="349"/>
      <c r="AT1873" s="349"/>
      <c r="AU1873" s="349"/>
      <c r="AV1873" s="350"/>
      <c r="AW1873" s="351"/>
      <c r="AX1873" s="351"/>
      <c r="AY1873" s="529"/>
      <c r="AZ1873" s="460"/>
      <c r="BA1873" s="457"/>
      <c r="BB1873" s="458"/>
      <c r="BC1873" s="460"/>
      <c r="BD1873" s="462"/>
      <c r="BE1873" s="462"/>
      <c r="BF1873" s="462"/>
      <c r="BG1873" s="526"/>
      <c r="BH1873" s="492"/>
      <c r="BI1873" s="530"/>
      <c r="BJ1873" s="475"/>
      <c r="BK1873" s="475"/>
    </row>
    <row r="1874" spans="1:63" ht="14.25" customHeight="1" x14ac:dyDescent="0.25">
      <c r="A1874" s="564"/>
      <c r="B1874" s="566"/>
      <c r="C1874" s="595"/>
      <c r="D1874" s="813"/>
      <c r="E1874" s="470"/>
      <c r="F1874" s="464"/>
      <c r="G1874" s="467"/>
      <c r="H1874" s="469"/>
      <c r="I1874" s="470"/>
      <c r="J1874" s="387"/>
      <c r="K1874" s="384"/>
      <c r="L1874" s="473"/>
      <c r="M1874" s="470"/>
      <c r="N1874" s="470"/>
      <c r="O1874" s="470"/>
      <c r="P1874" s="821"/>
      <c r="Q1874" s="475"/>
      <c r="R1874" s="475"/>
      <c r="S1874" s="385"/>
      <c r="T1874" s="348">
        <f>IFERROR(VLOOKUP($S1874,TABLAS!$A$10:$B$14,2,FALSE),0)</f>
        <v>0</v>
      </c>
      <c r="U1874" s="490"/>
      <c r="V1874" s="490"/>
      <c r="W1874" s="524"/>
      <c r="X1874" s="526"/>
      <c r="Y1874" s="349"/>
      <c r="Z1874" s="349"/>
      <c r="AA1874" s="349"/>
      <c r="AB1874" s="349"/>
      <c r="AC1874" s="367" t="e">
        <f>VLOOKUP(Y1874,CONTROLES!$A$6:$Y$78,2,FALSE)</f>
        <v>#N/A</v>
      </c>
      <c r="AD1874" s="349"/>
      <c r="AE1874" s="349"/>
      <c r="AF1874" s="349"/>
      <c r="AG1874" s="349"/>
      <c r="AH1874" s="349"/>
      <c r="AI1874" s="349"/>
      <c r="AJ1874" s="349"/>
      <c r="AK1874" s="349"/>
      <c r="AL1874" s="349"/>
      <c r="AM1874" s="349"/>
      <c r="AN1874" s="349"/>
      <c r="AO1874" s="350"/>
      <c r="AP1874" s="350"/>
      <c r="AQ1874" s="350"/>
      <c r="AR1874" s="350"/>
      <c r="AS1874" s="349"/>
      <c r="AT1874" s="349"/>
      <c r="AU1874" s="349"/>
      <c r="AV1874" s="350"/>
      <c r="AW1874" s="351"/>
      <c r="AX1874" s="351"/>
      <c r="AY1874" s="529"/>
      <c r="AZ1874" s="460"/>
      <c r="BA1874" s="457"/>
      <c r="BB1874" s="458"/>
      <c r="BC1874" s="460"/>
      <c r="BD1874" s="462"/>
      <c r="BE1874" s="462"/>
      <c r="BF1874" s="462"/>
      <c r="BG1874" s="526"/>
      <c r="BH1874" s="492"/>
      <c r="BI1874" s="530"/>
      <c r="BJ1874" s="475"/>
      <c r="BK1874" s="475"/>
    </row>
    <row r="1875" spans="1:63" ht="14.25" customHeight="1" x14ac:dyDescent="0.25">
      <c r="A1875" s="564"/>
      <c r="B1875" s="566"/>
      <c r="C1875" s="595"/>
      <c r="D1875" s="813"/>
      <c r="E1875" s="470"/>
      <c r="F1875" s="464"/>
      <c r="G1875" s="467"/>
      <c r="H1875" s="469"/>
      <c r="I1875" s="470"/>
      <c r="J1875" s="387"/>
      <c r="K1875" s="384"/>
      <c r="L1875" s="473"/>
      <c r="M1875" s="470"/>
      <c r="N1875" s="470"/>
      <c r="O1875" s="470"/>
      <c r="P1875" s="821"/>
      <c r="Q1875" s="475"/>
      <c r="R1875" s="475"/>
      <c r="S1875" s="385"/>
      <c r="T1875" s="348">
        <f>IFERROR(VLOOKUP($S1875,TABLAS!$A$10:$B$14,2,FALSE),0)</f>
        <v>0</v>
      </c>
      <c r="U1875" s="490"/>
      <c r="V1875" s="490"/>
      <c r="W1875" s="524"/>
      <c r="X1875" s="526"/>
      <c r="Y1875" s="349"/>
      <c r="Z1875" s="349"/>
      <c r="AA1875" s="349"/>
      <c r="AB1875" s="349"/>
      <c r="AC1875" s="367" t="e">
        <f>VLOOKUP(Y1875,CONTROLES!$A$6:$Y$78,2,FALSE)</f>
        <v>#N/A</v>
      </c>
      <c r="AD1875" s="349"/>
      <c r="AE1875" s="349"/>
      <c r="AF1875" s="349"/>
      <c r="AG1875" s="349"/>
      <c r="AH1875" s="349"/>
      <c r="AI1875" s="349"/>
      <c r="AJ1875" s="349"/>
      <c r="AK1875" s="349"/>
      <c r="AL1875" s="349"/>
      <c r="AM1875" s="349"/>
      <c r="AN1875" s="349"/>
      <c r="AO1875" s="350"/>
      <c r="AP1875" s="350"/>
      <c r="AQ1875" s="350"/>
      <c r="AR1875" s="350"/>
      <c r="AS1875" s="349"/>
      <c r="AT1875" s="349"/>
      <c r="AU1875" s="349"/>
      <c r="AV1875" s="350"/>
      <c r="AW1875" s="351"/>
      <c r="AX1875" s="351"/>
      <c r="AY1875" s="529"/>
      <c r="AZ1875" s="460"/>
      <c r="BA1875" s="457"/>
      <c r="BB1875" s="458"/>
      <c r="BC1875" s="460"/>
      <c r="BD1875" s="462"/>
      <c r="BE1875" s="462"/>
      <c r="BF1875" s="462"/>
      <c r="BG1875" s="526"/>
      <c r="BH1875" s="492"/>
      <c r="BI1875" s="530"/>
      <c r="BJ1875" s="475"/>
      <c r="BK1875" s="475"/>
    </row>
    <row r="1876" spans="1:63" ht="14.25" customHeight="1" x14ac:dyDescent="0.25">
      <c r="A1876" s="564"/>
      <c r="B1876" s="566"/>
      <c r="C1876" s="595"/>
      <c r="D1876" s="813"/>
      <c r="E1876" s="470"/>
      <c r="F1876" s="464"/>
      <c r="G1876" s="467"/>
      <c r="H1876" s="469"/>
      <c r="I1876" s="470"/>
      <c r="J1876" s="387"/>
      <c r="K1876" s="384"/>
      <c r="L1876" s="473"/>
      <c r="M1876" s="470"/>
      <c r="N1876" s="470"/>
      <c r="O1876" s="470"/>
      <c r="P1876" s="821"/>
      <c r="Q1876" s="475"/>
      <c r="R1876" s="475"/>
      <c r="S1876" s="385"/>
      <c r="T1876" s="348">
        <f>IFERROR(VLOOKUP($S1876,TABLAS!$A$10:$B$14,2,FALSE),0)</f>
        <v>0</v>
      </c>
      <c r="U1876" s="490"/>
      <c r="V1876" s="490"/>
      <c r="W1876" s="524"/>
      <c r="X1876" s="526"/>
      <c r="Y1876" s="349"/>
      <c r="Z1876" s="349"/>
      <c r="AA1876" s="349"/>
      <c r="AB1876" s="349"/>
      <c r="AC1876" s="367" t="e">
        <f>VLOOKUP(Y1876,CONTROLES!$A$6:$Y$78,2,FALSE)</f>
        <v>#N/A</v>
      </c>
      <c r="AD1876" s="349"/>
      <c r="AE1876" s="349"/>
      <c r="AF1876" s="349"/>
      <c r="AG1876" s="349"/>
      <c r="AH1876" s="349"/>
      <c r="AI1876" s="349"/>
      <c r="AJ1876" s="349"/>
      <c r="AK1876" s="349"/>
      <c r="AL1876" s="349"/>
      <c r="AM1876" s="349"/>
      <c r="AN1876" s="349"/>
      <c r="AO1876" s="350"/>
      <c r="AP1876" s="350"/>
      <c r="AQ1876" s="350"/>
      <c r="AR1876" s="350"/>
      <c r="AS1876" s="349"/>
      <c r="AT1876" s="349"/>
      <c r="AU1876" s="349"/>
      <c r="AV1876" s="350"/>
      <c r="AW1876" s="351"/>
      <c r="AX1876" s="351"/>
      <c r="AY1876" s="529"/>
      <c r="AZ1876" s="460"/>
      <c r="BA1876" s="457"/>
      <c r="BB1876" s="458"/>
      <c r="BC1876" s="460"/>
      <c r="BD1876" s="462"/>
      <c r="BE1876" s="462"/>
      <c r="BF1876" s="462"/>
      <c r="BG1876" s="526"/>
      <c r="BH1876" s="492"/>
      <c r="BI1876" s="530"/>
      <c r="BJ1876" s="475"/>
      <c r="BK1876" s="475"/>
    </row>
    <row r="1877" spans="1:63" ht="14.25" customHeight="1" x14ac:dyDescent="0.25">
      <c r="A1877" s="564"/>
      <c r="B1877" s="567"/>
      <c r="C1877" s="478"/>
      <c r="D1877" s="814"/>
      <c r="E1877" s="471"/>
      <c r="F1877" s="465"/>
      <c r="G1877" s="467"/>
      <c r="H1877" s="469"/>
      <c r="I1877" s="471"/>
      <c r="J1877" s="388"/>
      <c r="K1877" s="389"/>
      <c r="L1877" s="473"/>
      <c r="M1877" s="470"/>
      <c r="N1877" s="470"/>
      <c r="O1877" s="470"/>
      <c r="P1877" s="822"/>
      <c r="Q1877" s="476"/>
      <c r="R1877" s="476"/>
      <c r="S1877" s="390"/>
      <c r="T1877" s="348">
        <f>IFERROR(VLOOKUP($S1877,TABLAS!$A$10:$B$14,2,FALSE),0)</f>
        <v>0</v>
      </c>
      <c r="U1877" s="490"/>
      <c r="V1877" s="490"/>
      <c r="W1877" s="525"/>
      <c r="X1877" s="527"/>
      <c r="Y1877" s="362"/>
      <c r="Z1877" s="362"/>
      <c r="AA1877" s="362"/>
      <c r="AB1877" s="362"/>
      <c r="AC1877" s="367" t="e">
        <f>VLOOKUP(Y1877,CONTROLES!$A$6:$Y$78,2,FALSE)</f>
        <v>#N/A</v>
      </c>
      <c r="AD1877" s="362"/>
      <c r="AE1877" s="362"/>
      <c r="AF1877" s="362"/>
      <c r="AG1877" s="362"/>
      <c r="AH1877" s="362"/>
      <c r="AI1877" s="362"/>
      <c r="AJ1877" s="362"/>
      <c r="AK1877" s="362"/>
      <c r="AL1877" s="362"/>
      <c r="AM1877" s="362"/>
      <c r="AN1877" s="362"/>
      <c r="AO1877" s="355"/>
      <c r="AP1877" s="355"/>
      <c r="AQ1877" s="355"/>
      <c r="AR1877" s="355"/>
      <c r="AS1877" s="362"/>
      <c r="AT1877" s="362"/>
      <c r="AU1877" s="362"/>
      <c r="AV1877" s="355"/>
      <c r="AW1877" s="370"/>
      <c r="AX1877" s="370"/>
      <c r="AY1877" s="529"/>
      <c r="AZ1877" s="461"/>
      <c r="BA1877" s="457"/>
      <c r="BB1877" s="459"/>
      <c r="BC1877" s="461"/>
      <c r="BD1877" s="463"/>
      <c r="BE1877" s="463"/>
      <c r="BF1877" s="463"/>
      <c r="BG1877" s="527"/>
      <c r="BH1877" s="492"/>
      <c r="BI1877" s="531"/>
      <c r="BJ1877" s="476"/>
      <c r="BK1877" s="476"/>
    </row>
    <row r="1878" spans="1:63" ht="14.25" customHeight="1" x14ac:dyDescent="0.25">
      <c r="A1878" s="564">
        <f>A1871+1</f>
        <v>267</v>
      </c>
      <c r="B1878" s="604" t="s">
        <v>2128</v>
      </c>
      <c r="C1878" s="595" t="s">
        <v>1309</v>
      </c>
      <c r="D1878" s="811" t="s">
        <v>2129</v>
      </c>
      <c r="E1878" s="568" t="s">
        <v>2130</v>
      </c>
      <c r="F1878" s="464" t="s">
        <v>132</v>
      </c>
      <c r="G1878" s="466" t="s">
        <v>133</v>
      </c>
      <c r="H1878" s="468" t="s">
        <v>134</v>
      </c>
      <c r="I1878" s="470" t="s">
        <v>2131</v>
      </c>
      <c r="J1878" s="383">
        <v>1</v>
      </c>
      <c r="K1878" s="384" t="s">
        <v>2132</v>
      </c>
      <c r="L1878" s="472" t="s">
        <v>2133</v>
      </c>
      <c r="M1878" s="549" t="s">
        <v>370</v>
      </c>
      <c r="N1878" s="550" t="s">
        <v>2134</v>
      </c>
      <c r="O1878" s="482" t="s">
        <v>2135</v>
      </c>
      <c r="P1878" s="475" t="s">
        <v>2118</v>
      </c>
      <c r="Q1878" s="475" t="s">
        <v>874</v>
      </c>
      <c r="R1878" s="475" t="s">
        <v>544</v>
      </c>
      <c r="S1878" s="385" t="s">
        <v>169</v>
      </c>
      <c r="T1878" s="348">
        <f>IFERROR(VLOOKUP($S1878,TABLAS!$A$10:$B$14,2,FALSE),0)</f>
        <v>4</v>
      </c>
      <c r="U1878" s="489" t="s">
        <v>145</v>
      </c>
      <c r="V1878" s="489">
        <f>VLOOKUP(U1878,TABLAS!$A$2:$B$6,2,FALSE)</f>
        <v>3</v>
      </c>
      <c r="W1878" s="524" t="str">
        <f t="shared" ref="W1878" si="485">MAX($T1878:$T1884)&amp;V1878</f>
        <v>43</v>
      </c>
      <c r="X1878" s="526" t="str">
        <f t="shared" ref="X1878" si="486">IF(OR(W1878="11",W1878="12",W1878="21",W1878="22",W1878="31"),"BAJO",IF(OR(W1878="13",W1878="23",W1878="32",W1878="41"),"LEVE",IF(OR(W1878="14",W1878="15",W1878="24",W1878="33",W1878="43",W1878="42",W1878="52",W1878="51"),"MODERADO",IF(OR(W1878="25",W1878="34",W1878="35",W1878="44",W1878="45",W1878="53",W1878="54",W1878="55"),"IMPORTANTE"))))</f>
        <v>MODERADO</v>
      </c>
      <c r="Y1878" s="349">
        <v>3</v>
      </c>
      <c r="Z1878" s="349"/>
      <c r="AA1878" s="349"/>
      <c r="AB1878" s="349"/>
      <c r="AC1878" s="367" t="str">
        <f>VLOOKUP(Y1878,CONTROLES!$A$6:$Y$78,2,FALSE)</f>
        <v>Ejecución del plan de capacitaciones</v>
      </c>
      <c r="AD1878" s="349"/>
      <c r="AE1878" s="349"/>
      <c r="AF1878" s="349"/>
      <c r="AG1878" s="349"/>
      <c r="AH1878" s="349"/>
      <c r="AI1878" s="349"/>
      <c r="AJ1878" s="349"/>
      <c r="AK1878" s="349"/>
      <c r="AL1878" s="349"/>
      <c r="AM1878" s="349"/>
      <c r="AN1878" s="349"/>
      <c r="AO1878" s="350"/>
      <c r="AP1878" s="350"/>
      <c r="AQ1878" s="350"/>
      <c r="AR1878" s="350"/>
      <c r="AS1878" s="349"/>
      <c r="AT1878" s="349"/>
      <c r="AU1878" s="349"/>
      <c r="AV1878" s="350"/>
      <c r="AW1878" s="351"/>
      <c r="AX1878" s="351"/>
      <c r="AY1878" s="528"/>
      <c r="AZ1878" s="460"/>
      <c r="BA1878" s="456"/>
      <c r="BB1878" s="458"/>
      <c r="BC1878" s="460"/>
      <c r="BD1878" s="462"/>
      <c r="BE1878" s="462"/>
      <c r="BF1878" s="462"/>
      <c r="BG1878" s="526"/>
      <c r="BH1878" s="491"/>
      <c r="BI1878" s="530"/>
      <c r="BJ1878" s="475"/>
      <c r="BK1878" s="475"/>
    </row>
    <row r="1879" spans="1:63" ht="14.25" customHeight="1" x14ac:dyDescent="0.25">
      <c r="A1879" s="564"/>
      <c r="B1879" s="566"/>
      <c r="C1879" s="480"/>
      <c r="D1879" s="812"/>
      <c r="E1879" s="470"/>
      <c r="F1879" s="464"/>
      <c r="G1879" s="467"/>
      <c r="H1879" s="469"/>
      <c r="I1879" s="470"/>
      <c r="J1879" s="386">
        <v>2</v>
      </c>
      <c r="K1879" s="384" t="s">
        <v>2136</v>
      </c>
      <c r="L1879" s="473"/>
      <c r="M1879" s="470"/>
      <c r="N1879" s="474"/>
      <c r="O1879" s="475"/>
      <c r="P1879" s="475"/>
      <c r="Q1879" s="475"/>
      <c r="R1879" s="475"/>
      <c r="S1879" s="385" t="s">
        <v>169</v>
      </c>
      <c r="T1879" s="348">
        <f>IFERROR(VLOOKUP($S1879,TABLAS!$A$10:$B$14,2,FALSE),0)</f>
        <v>4</v>
      </c>
      <c r="U1879" s="490"/>
      <c r="V1879" s="490"/>
      <c r="W1879" s="524"/>
      <c r="X1879" s="526"/>
      <c r="Y1879" s="349">
        <v>176</v>
      </c>
      <c r="Z1879" s="349"/>
      <c r="AA1879" s="349"/>
      <c r="AB1879" s="349"/>
      <c r="AC1879" s="367" t="e">
        <f>VLOOKUP(Y1879,CONTROLES!$A$6:$Y$78,2,FALSE)</f>
        <v>#N/A</v>
      </c>
      <c r="AD1879" s="349"/>
      <c r="AE1879" s="349"/>
      <c r="AF1879" s="349"/>
      <c r="AG1879" s="349"/>
      <c r="AH1879" s="349"/>
      <c r="AI1879" s="349"/>
      <c r="AJ1879" s="349"/>
      <c r="AK1879" s="349"/>
      <c r="AL1879" s="349"/>
      <c r="AM1879" s="349"/>
      <c r="AN1879" s="349"/>
      <c r="AO1879" s="350"/>
      <c r="AP1879" s="350"/>
      <c r="AQ1879" s="350"/>
      <c r="AR1879" s="350"/>
      <c r="AS1879" s="349"/>
      <c r="AT1879" s="349"/>
      <c r="AU1879" s="349"/>
      <c r="AV1879" s="350"/>
      <c r="AW1879" s="351"/>
      <c r="AX1879" s="351"/>
      <c r="AY1879" s="529"/>
      <c r="AZ1879" s="460"/>
      <c r="BA1879" s="457"/>
      <c r="BB1879" s="458"/>
      <c r="BC1879" s="460"/>
      <c r="BD1879" s="462"/>
      <c r="BE1879" s="462"/>
      <c r="BF1879" s="462"/>
      <c r="BG1879" s="526"/>
      <c r="BH1879" s="492"/>
      <c r="BI1879" s="530"/>
      <c r="BJ1879" s="475"/>
      <c r="BK1879" s="475"/>
    </row>
    <row r="1880" spans="1:63" ht="14.25" customHeight="1" x14ac:dyDescent="0.25">
      <c r="A1880" s="564"/>
      <c r="B1880" s="566"/>
      <c r="C1880" s="595"/>
      <c r="D1880" s="813"/>
      <c r="E1880" s="470"/>
      <c r="F1880" s="464"/>
      <c r="G1880" s="467"/>
      <c r="H1880" s="469"/>
      <c r="I1880" s="470"/>
      <c r="J1880" s="386">
        <v>3</v>
      </c>
      <c r="K1880" s="384" t="s">
        <v>2137</v>
      </c>
      <c r="L1880" s="473"/>
      <c r="M1880" s="470"/>
      <c r="N1880" s="474"/>
      <c r="O1880" s="475"/>
      <c r="P1880" s="475"/>
      <c r="Q1880" s="475"/>
      <c r="R1880" s="475"/>
      <c r="S1880" s="385" t="s">
        <v>169</v>
      </c>
      <c r="T1880" s="348">
        <f>IFERROR(VLOOKUP($S1880,TABLAS!$A$10:$B$14,2,FALSE),0)</f>
        <v>4</v>
      </c>
      <c r="U1880" s="490"/>
      <c r="V1880" s="490"/>
      <c r="W1880" s="524"/>
      <c r="X1880" s="526"/>
      <c r="Y1880" s="349">
        <v>176</v>
      </c>
      <c r="Z1880" s="349"/>
      <c r="AA1880" s="349"/>
      <c r="AB1880" s="349"/>
      <c r="AC1880" s="367" t="e">
        <f>VLOOKUP(Y1880,CONTROLES!$A$6:$Y$78,2,FALSE)</f>
        <v>#N/A</v>
      </c>
      <c r="AD1880" s="349"/>
      <c r="AE1880" s="349"/>
      <c r="AF1880" s="349"/>
      <c r="AG1880" s="349"/>
      <c r="AH1880" s="349"/>
      <c r="AI1880" s="349"/>
      <c r="AJ1880" s="349"/>
      <c r="AK1880" s="349"/>
      <c r="AL1880" s="349"/>
      <c r="AM1880" s="349"/>
      <c r="AN1880" s="349"/>
      <c r="AO1880" s="350"/>
      <c r="AP1880" s="350"/>
      <c r="AQ1880" s="350"/>
      <c r="AR1880" s="350"/>
      <c r="AS1880" s="349"/>
      <c r="AT1880" s="349"/>
      <c r="AU1880" s="349"/>
      <c r="AV1880" s="350"/>
      <c r="AW1880" s="351"/>
      <c r="AX1880" s="351"/>
      <c r="AY1880" s="529"/>
      <c r="AZ1880" s="460"/>
      <c r="BA1880" s="457"/>
      <c r="BB1880" s="458"/>
      <c r="BC1880" s="460"/>
      <c r="BD1880" s="462"/>
      <c r="BE1880" s="462"/>
      <c r="BF1880" s="462"/>
      <c r="BG1880" s="526"/>
      <c r="BH1880" s="492"/>
      <c r="BI1880" s="530"/>
      <c r="BJ1880" s="475"/>
      <c r="BK1880" s="475"/>
    </row>
    <row r="1881" spans="1:63" ht="14.25" customHeight="1" x14ac:dyDescent="0.25">
      <c r="A1881" s="564"/>
      <c r="B1881" s="566"/>
      <c r="C1881" s="595"/>
      <c r="D1881" s="813"/>
      <c r="E1881" s="470"/>
      <c r="F1881" s="464"/>
      <c r="G1881" s="467"/>
      <c r="H1881" s="469"/>
      <c r="I1881" s="470"/>
      <c r="J1881" s="387"/>
      <c r="K1881" s="384"/>
      <c r="L1881" s="473"/>
      <c r="M1881" s="470"/>
      <c r="N1881" s="474"/>
      <c r="O1881" s="475"/>
      <c r="P1881" s="475"/>
      <c r="Q1881" s="475"/>
      <c r="R1881" s="475"/>
      <c r="S1881" s="385"/>
      <c r="T1881" s="348">
        <f>IFERROR(VLOOKUP($S1881,TABLAS!$A$10:$B$14,2,FALSE),0)</f>
        <v>0</v>
      </c>
      <c r="U1881" s="490"/>
      <c r="V1881" s="490"/>
      <c r="W1881" s="524"/>
      <c r="X1881" s="526"/>
      <c r="Y1881" s="349"/>
      <c r="Z1881" s="349"/>
      <c r="AA1881" s="349"/>
      <c r="AB1881" s="349"/>
      <c r="AC1881" s="367" t="e">
        <f>VLOOKUP(Y1881,CONTROLES!$A$6:$Y$78,2,FALSE)</f>
        <v>#N/A</v>
      </c>
      <c r="AD1881" s="349"/>
      <c r="AE1881" s="349"/>
      <c r="AF1881" s="349"/>
      <c r="AG1881" s="349"/>
      <c r="AH1881" s="349"/>
      <c r="AI1881" s="349"/>
      <c r="AJ1881" s="349"/>
      <c r="AK1881" s="349"/>
      <c r="AL1881" s="349"/>
      <c r="AM1881" s="349"/>
      <c r="AN1881" s="349"/>
      <c r="AO1881" s="350"/>
      <c r="AP1881" s="350"/>
      <c r="AQ1881" s="350"/>
      <c r="AR1881" s="350"/>
      <c r="AS1881" s="349"/>
      <c r="AT1881" s="349"/>
      <c r="AU1881" s="349"/>
      <c r="AV1881" s="350"/>
      <c r="AW1881" s="351"/>
      <c r="AX1881" s="351"/>
      <c r="AY1881" s="529"/>
      <c r="AZ1881" s="460"/>
      <c r="BA1881" s="457"/>
      <c r="BB1881" s="458"/>
      <c r="BC1881" s="460"/>
      <c r="BD1881" s="462"/>
      <c r="BE1881" s="462"/>
      <c r="BF1881" s="462"/>
      <c r="BG1881" s="526"/>
      <c r="BH1881" s="492"/>
      <c r="BI1881" s="530"/>
      <c r="BJ1881" s="475"/>
      <c r="BK1881" s="475"/>
    </row>
    <row r="1882" spans="1:63" ht="14.25" customHeight="1" x14ac:dyDescent="0.25">
      <c r="A1882" s="564"/>
      <c r="B1882" s="566"/>
      <c r="C1882" s="595"/>
      <c r="D1882" s="813"/>
      <c r="E1882" s="470"/>
      <c r="F1882" s="464"/>
      <c r="G1882" s="467"/>
      <c r="H1882" s="469"/>
      <c r="I1882" s="470"/>
      <c r="J1882" s="387"/>
      <c r="K1882" s="384"/>
      <c r="L1882" s="473"/>
      <c r="M1882" s="470"/>
      <c r="N1882" s="474"/>
      <c r="O1882" s="475"/>
      <c r="P1882" s="475"/>
      <c r="Q1882" s="475"/>
      <c r="R1882" s="475"/>
      <c r="S1882" s="385"/>
      <c r="T1882" s="348">
        <f>IFERROR(VLOOKUP($S1882,TABLAS!$A$10:$B$14,2,FALSE),0)</f>
        <v>0</v>
      </c>
      <c r="U1882" s="490"/>
      <c r="V1882" s="490"/>
      <c r="W1882" s="524"/>
      <c r="X1882" s="526"/>
      <c r="Y1882" s="349"/>
      <c r="Z1882" s="349"/>
      <c r="AA1882" s="349"/>
      <c r="AB1882" s="349"/>
      <c r="AC1882" s="367" t="e">
        <f>VLOOKUP(Y1882,CONTROLES!$A$6:$Y$78,2,FALSE)</f>
        <v>#N/A</v>
      </c>
      <c r="AD1882" s="349"/>
      <c r="AE1882" s="349"/>
      <c r="AF1882" s="349"/>
      <c r="AG1882" s="349"/>
      <c r="AH1882" s="349"/>
      <c r="AI1882" s="349"/>
      <c r="AJ1882" s="349"/>
      <c r="AK1882" s="349"/>
      <c r="AL1882" s="349"/>
      <c r="AM1882" s="349"/>
      <c r="AN1882" s="349"/>
      <c r="AO1882" s="350"/>
      <c r="AP1882" s="350"/>
      <c r="AQ1882" s="350"/>
      <c r="AR1882" s="350"/>
      <c r="AS1882" s="349"/>
      <c r="AT1882" s="349"/>
      <c r="AU1882" s="349"/>
      <c r="AV1882" s="350"/>
      <c r="AW1882" s="351"/>
      <c r="AX1882" s="351"/>
      <c r="AY1882" s="529"/>
      <c r="AZ1882" s="460"/>
      <c r="BA1882" s="457"/>
      <c r="BB1882" s="458"/>
      <c r="BC1882" s="460"/>
      <c r="BD1882" s="462"/>
      <c r="BE1882" s="462"/>
      <c r="BF1882" s="462"/>
      <c r="BG1882" s="526"/>
      <c r="BH1882" s="492"/>
      <c r="BI1882" s="530"/>
      <c r="BJ1882" s="475"/>
      <c r="BK1882" s="475"/>
    </row>
    <row r="1883" spans="1:63" ht="14.25" customHeight="1" x14ac:dyDescent="0.25">
      <c r="A1883" s="564"/>
      <c r="B1883" s="566"/>
      <c r="C1883" s="595"/>
      <c r="D1883" s="813"/>
      <c r="E1883" s="470"/>
      <c r="F1883" s="464"/>
      <c r="G1883" s="467"/>
      <c r="H1883" s="469"/>
      <c r="I1883" s="470"/>
      <c r="J1883" s="387"/>
      <c r="K1883" s="384"/>
      <c r="L1883" s="473"/>
      <c r="M1883" s="470"/>
      <c r="N1883" s="474"/>
      <c r="O1883" s="475"/>
      <c r="P1883" s="475"/>
      <c r="Q1883" s="475"/>
      <c r="R1883" s="475"/>
      <c r="S1883" s="385"/>
      <c r="T1883" s="348">
        <f>IFERROR(VLOOKUP($S1883,TABLAS!$A$10:$B$14,2,FALSE),0)</f>
        <v>0</v>
      </c>
      <c r="U1883" s="490"/>
      <c r="V1883" s="490"/>
      <c r="W1883" s="524"/>
      <c r="X1883" s="526"/>
      <c r="Y1883" s="349"/>
      <c r="Z1883" s="349"/>
      <c r="AA1883" s="349"/>
      <c r="AB1883" s="349"/>
      <c r="AC1883" s="367" t="e">
        <f>VLOOKUP(Y1883,CONTROLES!$A$6:$Y$78,2,FALSE)</f>
        <v>#N/A</v>
      </c>
      <c r="AD1883" s="349"/>
      <c r="AE1883" s="349"/>
      <c r="AF1883" s="349"/>
      <c r="AG1883" s="349"/>
      <c r="AH1883" s="349"/>
      <c r="AI1883" s="349"/>
      <c r="AJ1883" s="349"/>
      <c r="AK1883" s="349"/>
      <c r="AL1883" s="349"/>
      <c r="AM1883" s="349"/>
      <c r="AN1883" s="349"/>
      <c r="AO1883" s="350"/>
      <c r="AP1883" s="350"/>
      <c r="AQ1883" s="350"/>
      <c r="AR1883" s="350"/>
      <c r="AS1883" s="349"/>
      <c r="AT1883" s="349"/>
      <c r="AU1883" s="349"/>
      <c r="AV1883" s="350"/>
      <c r="AW1883" s="351"/>
      <c r="AX1883" s="351"/>
      <c r="AY1883" s="529"/>
      <c r="AZ1883" s="460"/>
      <c r="BA1883" s="457"/>
      <c r="BB1883" s="458"/>
      <c r="BC1883" s="460"/>
      <c r="BD1883" s="462"/>
      <c r="BE1883" s="462"/>
      <c r="BF1883" s="462"/>
      <c r="BG1883" s="526"/>
      <c r="BH1883" s="492"/>
      <c r="BI1883" s="530"/>
      <c r="BJ1883" s="475"/>
      <c r="BK1883" s="475"/>
    </row>
    <row r="1884" spans="1:63" ht="14.25" customHeight="1" x14ac:dyDescent="0.25">
      <c r="A1884" s="564"/>
      <c r="B1884" s="567"/>
      <c r="C1884" s="478"/>
      <c r="D1884" s="814"/>
      <c r="E1884" s="471"/>
      <c r="F1884" s="465"/>
      <c r="G1884" s="467"/>
      <c r="H1884" s="469"/>
      <c r="I1884" s="471"/>
      <c r="J1884" s="388"/>
      <c r="K1884" s="389"/>
      <c r="L1884" s="473"/>
      <c r="M1884" s="471"/>
      <c r="N1884" s="472"/>
      <c r="O1884" s="476"/>
      <c r="P1884" s="476"/>
      <c r="Q1884" s="476"/>
      <c r="R1884" s="476"/>
      <c r="S1884" s="390"/>
      <c r="T1884" s="348">
        <f>IFERROR(VLOOKUP($S1884,TABLAS!$A$10:$B$14,2,FALSE),0)</f>
        <v>0</v>
      </c>
      <c r="U1884" s="490"/>
      <c r="V1884" s="490"/>
      <c r="W1884" s="525"/>
      <c r="X1884" s="527"/>
      <c r="Y1884" s="362"/>
      <c r="Z1884" s="362"/>
      <c r="AA1884" s="362"/>
      <c r="AB1884" s="362"/>
      <c r="AC1884" s="367" t="e">
        <f>VLOOKUP(Y1884,CONTROLES!$A$6:$Y$78,2,FALSE)</f>
        <v>#N/A</v>
      </c>
      <c r="AD1884" s="362"/>
      <c r="AE1884" s="362"/>
      <c r="AF1884" s="362"/>
      <c r="AG1884" s="362"/>
      <c r="AH1884" s="362"/>
      <c r="AI1884" s="362"/>
      <c r="AJ1884" s="362"/>
      <c r="AK1884" s="362"/>
      <c r="AL1884" s="362"/>
      <c r="AM1884" s="362"/>
      <c r="AN1884" s="362"/>
      <c r="AO1884" s="355"/>
      <c r="AP1884" s="355"/>
      <c r="AQ1884" s="355"/>
      <c r="AR1884" s="355"/>
      <c r="AS1884" s="362"/>
      <c r="AT1884" s="362"/>
      <c r="AU1884" s="362"/>
      <c r="AV1884" s="355"/>
      <c r="AW1884" s="370"/>
      <c r="AX1884" s="370"/>
      <c r="AY1884" s="529"/>
      <c r="AZ1884" s="461"/>
      <c r="BA1884" s="457"/>
      <c r="BB1884" s="459"/>
      <c r="BC1884" s="461"/>
      <c r="BD1884" s="463"/>
      <c r="BE1884" s="463"/>
      <c r="BF1884" s="463"/>
      <c r="BG1884" s="527"/>
      <c r="BH1884" s="492"/>
      <c r="BI1884" s="531"/>
      <c r="BJ1884" s="476"/>
      <c r="BK1884" s="476"/>
    </row>
    <row r="1885" spans="1:63" ht="14.25" customHeight="1" x14ac:dyDescent="0.25">
      <c r="A1885" s="564">
        <f>A1878+1</f>
        <v>268</v>
      </c>
      <c r="B1885" s="604" t="s">
        <v>2138</v>
      </c>
      <c r="C1885" s="595" t="s">
        <v>1309</v>
      </c>
      <c r="D1885" s="811" t="s">
        <v>2139</v>
      </c>
      <c r="E1885" s="568" t="s">
        <v>2140</v>
      </c>
      <c r="F1885" s="464" t="s">
        <v>132</v>
      </c>
      <c r="G1885" s="466" t="s">
        <v>133</v>
      </c>
      <c r="H1885" s="468" t="s">
        <v>134</v>
      </c>
      <c r="I1885" s="470" t="s">
        <v>2141</v>
      </c>
      <c r="J1885" s="383">
        <v>1</v>
      </c>
      <c r="K1885" s="384" t="s">
        <v>2142</v>
      </c>
      <c r="L1885" s="472" t="s">
        <v>2143</v>
      </c>
      <c r="M1885" s="470" t="s">
        <v>218</v>
      </c>
      <c r="N1885" s="474" t="s">
        <v>219</v>
      </c>
      <c r="O1885" s="475" t="s">
        <v>685</v>
      </c>
      <c r="P1885" s="475" t="s">
        <v>2118</v>
      </c>
      <c r="Q1885" s="475" t="s">
        <v>874</v>
      </c>
      <c r="R1885" s="475" t="s">
        <v>544</v>
      </c>
      <c r="S1885" s="385" t="s">
        <v>169</v>
      </c>
      <c r="T1885" s="348">
        <f>IFERROR(VLOOKUP($S1885,TABLAS!$A$10:$B$14,2,FALSE),0)</f>
        <v>4</v>
      </c>
      <c r="U1885" s="489" t="s">
        <v>145</v>
      </c>
      <c r="V1885" s="489">
        <f>VLOOKUP(U1885,TABLAS!$A$2:$B$6,2,FALSE)</f>
        <v>3</v>
      </c>
      <c r="W1885" s="524" t="str">
        <f t="shared" ref="W1885" si="487">MAX($T1885:$T1891)&amp;V1885</f>
        <v>43</v>
      </c>
      <c r="X1885" s="526" t="str">
        <f>IF(OR(W1885="11",W1885="12",W1885="21",W1885="22",W1885="31"),"BAJO",IF(OR(W1885="13",W1885="23",W1885="32",W1885="41"),"LEVE",IF(OR(W1885="14",W1885="15",W1885="24",W1885="33",W1885="43",W1885="42",W1885="52",W1885="51"),"MODERADO",IF(OR(W1885="25",W1885="34",W1885="35",W1885="44",W1885="45",W1885="53",W1885="54",W1885="55"),"IMPORTANTE"))))</f>
        <v>MODERADO</v>
      </c>
      <c r="Y1885" s="349">
        <v>177</v>
      </c>
      <c r="Z1885" s="349"/>
      <c r="AA1885" s="349"/>
      <c r="AB1885" s="349"/>
      <c r="AC1885" s="367" t="e">
        <f>VLOOKUP(Y1885,CONTROLES!$A$6:$Y$78,2,FALSE)</f>
        <v>#N/A</v>
      </c>
      <c r="AD1885" s="349"/>
      <c r="AE1885" s="349"/>
      <c r="AF1885" s="349"/>
      <c r="AG1885" s="349"/>
      <c r="AH1885" s="349"/>
      <c r="AI1885" s="349"/>
      <c r="AJ1885" s="349"/>
      <c r="AK1885" s="349"/>
      <c r="AL1885" s="349"/>
      <c r="AM1885" s="349"/>
      <c r="AN1885" s="349"/>
      <c r="AO1885" s="350"/>
      <c r="AP1885" s="350"/>
      <c r="AQ1885" s="350"/>
      <c r="AR1885" s="350"/>
      <c r="AS1885" s="349"/>
      <c r="AT1885" s="349"/>
      <c r="AU1885" s="349"/>
      <c r="AV1885" s="350"/>
      <c r="AW1885" s="351"/>
      <c r="AX1885" s="351"/>
      <c r="AY1885" s="528"/>
      <c r="AZ1885" s="460"/>
      <c r="BA1885" s="456"/>
      <c r="BB1885" s="458"/>
      <c r="BC1885" s="460"/>
      <c r="BD1885" s="462"/>
      <c r="BE1885" s="462"/>
      <c r="BF1885" s="462"/>
      <c r="BG1885" s="526"/>
      <c r="BH1885" s="491"/>
      <c r="BI1885" s="530"/>
      <c r="BJ1885" s="475"/>
      <c r="BK1885" s="475"/>
    </row>
    <row r="1886" spans="1:63" ht="14.25" customHeight="1" x14ac:dyDescent="0.25">
      <c r="A1886" s="564"/>
      <c r="B1886" s="566"/>
      <c r="C1886" s="480"/>
      <c r="D1886" s="812"/>
      <c r="E1886" s="470"/>
      <c r="F1886" s="464"/>
      <c r="G1886" s="467"/>
      <c r="H1886" s="469"/>
      <c r="I1886" s="470"/>
      <c r="J1886" s="386">
        <v>2</v>
      </c>
      <c r="K1886" s="384" t="s">
        <v>2144</v>
      </c>
      <c r="L1886" s="473"/>
      <c r="M1886" s="470"/>
      <c r="N1886" s="474"/>
      <c r="O1886" s="475"/>
      <c r="P1886" s="475"/>
      <c r="Q1886" s="475"/>
      <c r="R1886" s="475"/>
      <c r="S1886" s="385" t="s">
        <v>146</v>
      </c>
      <c r="T1886" s="348">
        <f>IFERROR(VLOOKUP($S1886,TABLAS!$A$10:$B$14,2,FALSE),0)</f>
        <v>3</v>
      </c>
      <c r="U1886" s="490"/>
      <c r="V1886" s="490"/>
      <c r="W1886" s="524"/>
      <c r="X1886" s="526"/>
      <c r="Y1886" s="349">
        <v>176</v>
      </c>
      <c r="Z1886" s="349"/>
      <c r="AA1886" s="349"/>
      <c r="AB1886" s="349"/>
      <c r="AC1886" s="367" t="e">
        <f>VLOOKUP(Y1886,CONTROLES!$A$6:$Y$78,2,FALSE)</f>
        <v>#N/A</v>
      </c>
      <c r="AD1886" s="349"/>
      <c r="AE1886" s="349"/>
      <c r="AF1886" s="349"/>
      <c r="AG1886" s="349"/>
      <c r="AH1886" s="349"/>
      <c r="AI1886" s="349"/>
      <c r="AJ1886" s="349"/>
      <c r="AK1886" s="349"/>
      <c r="AL1886" s="349"/>
      <c r="AM1886" s="349"/>
      <c r="AN1886" s="349"/>
      <c r="AO1886" s="350"/>
      <c r="AP1886" s="350"/>
      <c r="AQ1886" s="350"/>
      <c r="AR1886" s="350"/>
      <c r="AS1886" s="349"/>
      <c r="AT1886" s="349"/>
      <c r="AU1886" s="349"/>
      <c r="AV1886" s="350"/>
      <c r="AW1886" s="351"/>
      <c r="AX1886" s="351"/>
      <c r="AY1886" s="529"/>
      <c r="AZ1886" s="460"/>
      <c r="BA1886" s="457"/>
      <c r="BB1886" s="458"/>
      <c r="BC1886" s="460"/>
      <c r="BD1886" s="462"/>
      <c r="BE1886" s="462"/>
      <c r="BF1886" s="462"/>
      <c r="BG1886" s="526"/>
      <c r="BH1886" s="492"/>
      <c r="BI1886" s="530"/>
      <c r="BJ1886" s="475"/>
      <c r="BK1886" s="475"/>
    </row>
    <row r="1887" spans="1:63" ht="14.25" customHeight="1" x14ac:dyDescent="0.25">
      <c r="A1887" s="564"/>
      <c r="B1887" s="566"/>
      <c r="C1887" s="595"/>
      <c r="D1887" s="813"/>
      <c r="E1887" s="470"/>
      <c r="F1887" s="464"/>
      <c r="G1887" s="467"/>
      <c r="H1887" s="469"/>
      <c r="I1887" s="470"/>
      <c r="J1887" s="386"/>
      <c r="K1887" s="384"/>
      <c r="L1887" s="473"/>
      <c r="M1887" s="470"/>
      <c r="N1887" s="474"/>
      <c r="O1887" s="475"/>
      <c r="P1887" s="475"/>
      <c r="Q1887" s="475"/>
      <c r="R1887" s="475"/>
      <c r="S1887" s="385"/>
      <c r="T1887" s="348">
        <f>IFERROR(VLOOKUP($S1887,TABLAS!$A$10:$B$14,2,FALSE),0)</f>
        <v>0</v>
      </c>
      <c r="U1887" s="490"/>
      <c r="V1887" s="490"/>
      <c r="W1887" s="524"/>
      <c r="X1887" s="526"/>
      <c r="Y1887" s="349"/>
      <c r="Z1887" s="349"/>
      <c r="AA1887" s="349"/>
      <c r="AB1887" s="349"/>
      <c r="AC1887" s="367" t="e">
        <f>VLOOKUP(Y1887,CONTROLES!$A$6:$Y$78,2,FALSE)</f>
        <v>#N/A</v>
      </c>
      <c r="AD1887" s="349"/>
      <c r="AE1887" s="349"/>
      <c r="AF1887" s="349"/>
      <c r="AG1887" s="349"/>
      <c r="AH1887" s="349"/>
      <c r="AI1887" s="349"/>
      <c r="AJ1887" s="349"/>
      <c r="AK1887" s="349"/>
      <c r="AL1887" s="349"/>
      <c r="AM1887" s="349"/>
      <c r="AN1887" s="349"/>
      <c r="AO1887" s="350"/>
      <c r="AP1887" s="350"/>
      <c r="AQ1887" s="350"/>
      <c r="AR1887" s="350"/>
      <c r="AS1887" s="349"/>
      <c r="AT1887" s="349"/>
      <c r="AU1887" s="349"/>
      <c r="AV1887" s="350"/>
      <c r="AW1887" s="351"/>
      <c r="AX1887" s="351"/>
      <c r="AY1887" s="529"/>
      <c r="AZ1887" s="460"/>
      <c r="BA1887" s="457"/>
      <c r="BB1887" s="458"/>
      <c r="BC1887" s="460"/>
      <c r="BD1887" s="462"/>
      <c r="BE1887" s="462"/>
      <c r="BF1887" s="462"/>
      <c r="BG1887" s="526"/>
      <c r="BH1887" s="492"/>
      <c r="BI1887" s="530"/>
      <c r="BJ1887" s="475"/>
      <c r="BK1887" s="475"/>
    </row>
    <row r="1888" spans="1:63" ht="14.25" customHeight="1" x14ac:dyDescent="0.25">
      <c r="A1888" s="564"/>
      <c r="B1888" s="566"/>
      <c r="C1888" s="595"/>
      <c r="D1888" s="813"/>
      <c r="E1888" s="470"/>
      <c r="F1888" s="464"/>
      <c r="G1888" s="467"/>
      <c r="H1888" s="469"/>
      <c r="I1888" s="470"/>
      <c r="J1888" s="387"/>
      <c r="K1888" s="384"/>
      <c r="L1888" s="473"/>
      <c r="M1888" s="470"/>
      <c r="N1888" s="474"/>
      <c r="O1888" s="475"/>
      <c r="P1888" s="475"/>
      <c r="Q1888" s="475"/>
      <c r="R1888" s="475"/>
      <c r="S1888" s="385"/>
      <c r="T1888" s="348">
        <f>IFERROR(VLOOKUP($S1888,TABLAS!$A$10:$B$14,2,FALSE),0)</f>
        <v>0</v>
      </c>
      <c r="U1888" s="490"/>
      <c r="V1888" s="490"/>
      <c r="W1888" s="524"/>
      <c r="X1888" s="526"/>
      <c r="Y1888" s="349"/>
      <c r="Z1888" s="349"/>
      <c r="AA1888" s="349"/>
      <c r="AB1888" s="349"/>
      <c r="AC1888" s="367" t="e">
        <f>VLOOKUP(Y1888,CONTROLES!$A$6:$Y$78,2,FALSE)</f>
        <v>#N/A</v>
      </c>
      <c r="AD1888" s="349"/>
      <c r="AE1888" s="349"/>
      <c r="AF1888" s="349"/>
      <c r="AG1888" s="349"/>
      <c r="AH1888" s="349"/>
      <c r="AI1888" s="349"/>
      <c r="AJ1888" s="349"/>
      <c r="AK1888" s="349"/>
      <c r="AL1888" s="349"/>
      <c r="AM1888" s="349"/>
      <c r="AN1888" s="349"/>
      <c r="AO1888" s="350"/>
      <c r="AP1888" s="350"/>
      <c r="AQ1888" s="350"/>
      <c r="AR1888" s="350"/>
      <c r="AS1888" s="349"/>
      <c r="AT1888" s="349"/>
      <c r="AU1888" s="349"/>
      <c r="AV1888" s="350"/>
      <c r="AW1888" s="351"/>
      <c r="AX1888" s="351"/>
      <c r="AY1888" s="529"/>
      <c r="AZ1888" s="460"/>
      <c r="BA1888" s="457"/>
      <c r="BB1888" s="458"/>
      <c r="BC1888" s="460"/>
      <c r="BD1888" s="462"/>
      <c r="BE1888" s="462"/>
      <c r="BF1888" s="462"/>
      <c r="BG1888" s="526"/>
      <c r="BH1888" s="492"/>
      <c r="BI1888" s="530"/>
      <c r="BJ1888" s="475"/>
      <c r="BK1888" s="475"/>
    </row>
    <row r="1889" spans="1:63" ht="14.25" customHeight="1" x14ac:dyDescent="0.25">
      <c r="A1889" s="564"/>
      <c r="B1889" s="566"/>
      <c r="C1889" s="595"/>
      <c r="D1889" s="813"/>
      <c r="E1889" s="470"/>
      <c r="F1889" s="464"/>
      <c r="G1889" s="467"/>
      <c r="H1889" s="469"/>
      <c r="I1889" s="470"/>
      <c r="J1889" s="387"/>
      <c r="K1889" s="384"/>
      <c r="L1889" s="473"/>
      <c r="M1889" s="470"/>
      <c r="N1889" s="474"/>
      <c r="O1889" s="475"/>
      <c r="P1889" s="475"/>
      <c r="Q1889" s="475"/>
      <c r="R1889" s="475"/>
      <c r="S1889" s="385"/>
      <c r="T1889" s="348">
        <f>IFERROR(VLOOKUP($S1889,TABLAS!$A$10:$B$14,2,FALSE),0)</f>
        <v>0</v>
      </c>
      <c r="U1889" s="490"/>
      <c r="V1889" s="490"/>
      <c r="W1889" s="524"/>
      <c r="X1889" s="526"/>
      <c r="Y1889" s="349"/>
      <c r="Z1889" s="349"/>
      <c r="AA1889" s="349"/>
      <c r="AB1889" s="349"/>
      <c r="AC1889" s="367" t="e">
        <f>VLOOKUP(Y1889,CONTROLES!$A$6:$Y$78,2,FALSE)</f>
        <v>#N/A</v>
      </c>
      <c r="AD1889" s="349"/>
      <c r="AE1889" s="349"/>
      <c r="AF1889" s="349"/>
      <c r="AG1889" s="349"/>
      <c r="AH1889" s="349"/>
      <c r="AI1889" s="349"/>
      <c r="AJ1889" s="349"/>
      <c r="AK1889" s="349"/>
      <c r="AL1889" s="349"/>
      <c r="AM1889" s="349"/>
      <c r="AN1889" s="349"/>
      <c r="AO1889" s="350"/>
      <c r="AP1889" s="350"/>
      <c r="AQ1889" s="350"/>
      <c r="AR1889" s="350"/>
      <c r="AS1889" s="349"/>
      <c r="AT1889" s="349"/>
      <c r="AU1889" s="349"/>
      <c r="AV1889" s="350"/>
      <c r="AW1889" s="351"/>
      <c r="AX1889" s="351"/>
      <c r="AY1889" s="529"/>
      <c r="AZ1889" s="460"/>
      <c r="BA1889" s="457"/>
      <c r="BB1889" s="458"/>
      <c r="BC1889" s="460"/>
      <c r="BD1889" s="462"/>
      <c r="BE1889" s="462"/>
      <c r="BF1889" s="462"/>
      <c r="BG1889" s="526"/>
      <c r="BH1889" s="492"/>
      <c r="BI1889" s="530"/>
      <c r="BJ1889" s="475"/>
      <c r="BK1889" s="475"/>
    </row>
    <row r="1890" spans="1:63" ht="14.25" customHeight="1" x14ac:dyDescent="0.25">
      <c r="A1890" s="564"/>
      <c r="B1890" s="566"/>
      <c r="C1890" s="595"/>
      <c r="D1890" s="813"/>
      <c r="E1890" s="470"/>
      <c r="F1890" s="464"/>
      <c r="G1890" s="467"/>
      <c r="H1890" s="469"/>
      <c r="I1890" s="470"/>
      <c r="J1890" s="387"/>
      <c r="K1890" s="384"/>
      <c r="L1890" s="473"/>
      <c r="M1890" s="470"/>
      <c r="N1890" s="474"/>
      <c r="O1890" s="475"/>
      <c r="P1890" s="475"/>
      <c r="Q1890" s="475"/>
      <c r="R1890" s="475"/>
      <c r="S1890" s="385"/>
      <c r="T1890" s="348">
        <f>IFERROR(VLOOKUP($S1890,TABLAS!$A$10:$B$14,2,FALSE),0)</f>
        <v>0</v>
      </c>
      <c r="U1890" s="490"/>
      <c r="V1890" s="490"/>
      <c r="W1890" s="524"/>
      <c r="X1890" s="526"/>
      <c r="Y1890" s="349"/>
      <c r="Z1890" s="349"/>
      <c r="AA1890" s="349"/>
      <c r="AB1890" s="349"/>
      <c r="AC1890" s="367" t="e">
        <f>VLOOKUP(Y1890,CONTROLES!$A$6:$Y$78,2,FALSE)</f>
        <v>#N/A</v>
      </c>
      <c r="AD1890" s="349"/>
      <c r="AE1890" s="349"/>
      <c r="AF1890" s="349"/>
      <c r="AG1890" s="349"/>
      <c r="AH1890" s="349"/>
      <c r="AI1890" s="349"/>
      <c r="AJ1890" s="349"/>
      <c r="AK1890" s="349"/>
      <c r="AL1890" s="349"/>
      <c r="AM1890" s="349"/>
      <c r="AN1890" s="349"/>
      <c r="AO1890" s="350"/>
      <c r="AP1890" s="350"/>
      <c r="AQ1890" s="350"/>
      <c r="AR1890" s="350"/>
      <c r="AS1890" s="349"/>
      <c r="AT1890" s="349"/>
      <c r="AU1890" s="349"/>
      <c r="AV1890" s="350"/>
      <c r="AW1890" s="351"/>
      <c r="AX1890" s="351"/>
      <c r="AY1890" s="529"/>
      <c r="AZ1890" s="460"/>
      <c r="BA1890" s="457"/>
      <c r="BB1890" s="458"/>
      <c r="BC1890" s="460"/>
      <c r="BD1890" s="462"/>
      <c r="BE1890" s="462"/>
      <c r="BF1890" s="462"/>
      <c r="BG1890" s="526"/>
      <c r="BH1890" s="492"/>
      <c r="BI1890" s="530"/>
      <c r="BJ1890" s="475"/>
      <c r="BK1890" s="475"/>
    </row>
    <row r="1891" spans="1:63" ht="14.25" customHeight="1" x14ac:dyDescent="0.25">
      <c r="A1891" s="564"/>
      <c r="B1891" s="567"/>
      <c r="C1891" s="478"/>
      <c r="D1891" s="814"/>
      <c r="E1891" s="471"/>
      <c r="F1891" s="465"/>
      <c r="G1891" s="467"/>
      <c r="H1891" s="469"/>
      <c r="I1891" s="471"/>
      <c r="J1891" s="388"/>
      <c r="K1891" s="389"/>
      <c r="L1891" s="473"/>
      <c r="M1891" s="471"/>
      <c r="N1891" s="472"/>
      <c r="O1891" s="476"/>
      <c r="P1891" s="476"/>
      <c r="Q1891" s="476"/>
      <c r="R1891" s="476"/>
      <c r="S1891" s="390"/>
      <c r="T1891" s="348">
        <f>IFERROR(VLOOKUP($S1891,TABLAS!$A$10:$B$14,2,FALSE),0)</f>
        <v>0</v>
      </c>
      <c r="U1891" s="490"/>
      <c r="V1891" s="490"/>
      <c r="W1891" s="525"/>
      <c r="X1891" s="527"/>
      <c r="Y1891" s="362"/>
      <c r="Z1891" s="362"/>
      <c r="AA1891" s="362"/>
      <c r="AB1891" s="362"/>
      <c r="AC1891" s="367" t="e">
        <f>VLOOKUP(Y1891,CONTROLES!$A$6:$Y$78,2,FALSE)</f>
        <v>#N/A</v>
      </c>
      <c r="AD1891" s="362"/>
      <c r="AE1891" s="362"/>
      <c r="AF1891" s="362"/>
      <c r="AG1891" s="362"/>
      <c r="AH1891" s="362"/>
      <c r="AI1891" s="362"/>
      <c r="AJ1891" s="362"/>
      <c r="AK1891" s="362"/>
      <c r="AL1891" s="362"/>
      <c r="AM1891" s="362"/>
      <c r="AN1891" s="362"/>
      <c r="AO1891" s="355"/>
      <c r="AP1891" s="355"/>
      <c r="AQ1891" s="355"/>
      <c r="AR1891" s="355"/>
      <c r="AS1891" s="362"/>
      <c r="AT1891" s="362"/>
      <c r="AU1891" s="362"/>
      <c r="AV1891" s="355"/>
      <c r="AW1891" s="370"/>
      <c r="AX1891" s="370"/>
      <c r="AY1891" s="529"/>
      <c r="AZ1891" s="461"/>
      <c r="BA1891" s="457"/>
      <c r="BB1891" s="459"/>
      <c r="BC1891" s="461"/>
      <c r="BD1891" s="463"/>
      <c r="BE1891" s="463"/>
      <c r="BF1891" s="463"/>
      <c r="BG1891" s="527"/>
      <c r="BH1891" s="492"/>
      <c r="BI1891" s="531"/>
      <c r="BJ1891" s="476"/>
      <c r="BK1891" s="476"/>
    </row>
    <row r="1892" spans="1:63" ht="14.25" customHeight="1" x14ac:dyDescent="0.25">
      <c r="A1892" s="564">
        <f>A1885+1</f>
        <v>269</v>
      </c>
      <c r="B1892" s="604" t="s">
        <v>2145</v>
      </c>
      <c r="C1892" s="595" t="s">
        <v>1309</v>
      </c>
      <c r="D1892" s="811" t="s">
        <v>2146</v>
      </c>
      <c r="E1892" s="568" t="s">
        <v>2147</v>
      </c>
      <c r="F1892" s="464" t="s">
        <v>132</v>
      </c>
      <c r="G1892" s="466" t="s">
        <v>681</v>
      </c>
      <c r="H1892" s="468" t="s">
        <v>134</v>
      </c>
      <c r="I1892" s="470" t="s">
        <v>2148</v>
      </c>
      <c r="J1892" s="383">
        <v>1</v>
      </c>
      <c r="K1892" s="384" t="s">
        <v>2149</v>
      </c>
      <c r="L1892" s="472" t="s">
        <v>2150</v>
      </c>
      <c r="M1892" s="470" t="s">
        <v>332</v>
      </c>
      <c r="N1892" s="474" t="s">
        <v>1402</v>
      </c>
      <c r="O1892" s="475" t="s">
        <v>1474</v>
      </c>
      <c r="P1892" s="475" t="s">
        <v>1641</v>
      </c>
      <c r="Q1892" s="475" t="s">
        <v>874</v>
      </c>
      <c r="R1892" s="475" t="s">
        <v>544</v>
      </c>
      <c r="S1892" s="385" t="s">
        <v>169</v>
      </c>
      <c r="T1892" s="348">
        <f>IFERROR(VLOOKUP($S1892,TABLAS!$A$10:$B$14,2,FALSE),0)</f>
        <v>4</v>
      </c>
      <c r="U1892" s="489" t="s">
        <v>145</v>
      </c>
      <c r="V1892" s="489">
        <f>VLOOKUP(U1892,TABLAS!$A$2:$B$6,2,FALSE)</f>
        <v>3</v>
      </c>
      <c r="W1892" s="524" t="str">
        <f t="shared" ref="W1892" si="488">MAX($T1892:$T1898)&amp;V1892</f>
        <v>43</v>
      </c>
      <c r="X1892" s="526" t="str">
        <f t="shared" ref="X1892" si="489">IF(OR(W1892="11",W1892="12",W1892="21",W1892="22",W1892="31"),"BAJO",IF(OR(W1892="13",W1892="23",W1892="32",W1892="41"),"LEVE",IF(OR(W1892="14",W1892="15",W1892="24",W1892="33",W1892="43",W1892="42",W1892="52",W1892="51"),"MODERADO",IF(OR(W1892="25",W1892="34",W1892="35",W1892="44",W1892="45",W1892="53",W1892="54",W1892="55"),"IMPORTANTE"))))</f>
        <v>MODERADO</v>
      </c>
      <c r="Y1892" s="349">
        <v>85</v>
      </c>
      <c r="Z1892" s="349">
        <v>3</v>
      </c>
      <c r="AA1892" s="349"/>
      <c r="AB1892" s="349"/>
      <c r="AC1892" s="367" t="e">
        <f>VLOOKUP(Y1892,CONTROLES!$A$6:$Y$78,2,FALSE)</f>
        <v>#N/A</v>
      </c>
      <c r="AD1892" s="349"/>
      <c r="AE1892" s="349"/>
      <c r="AF1892" s="349"/>
      <c r="AG1892" s="349"/>
      <c r="AH1892" s="349"/>
      <c r="AI1892" s="349"/>
      <c r="AJ1892" s="349"/>
      <c r="AK1892" s="349"/>
      <c r="AL1892" s="349"/>
      <c r="AM1892" s="349"/>
      <c r="AN1892" s="349"/>
      <c r="AO1892" s="350"/>
      <c r="AP1892" s="350"/>
      <c r="AQ1892" s="350"/>
      <c r="AR1892" s="350"/>
      <c r="AS1892" s="349"/>
      <c r="AT1892" s="349"/>
      <c r="AU1892" s="349"/>
      <c r="AV1892" s="350"/>
      <c r="AW1892" s="351"/>
      <c r="AX1892" s="351"/>
      <c r="AY1892" s="528"/>
      <c r="AZ1892" s="460"/>
      <c r="BA1892" s="456"/>
      <c r="BB1892" s="458"/>
      <c r="BC1892" s="460"/>
      <c r="BD1892" s="462"/>
      <c r="BE1892" s="462"/>
      <c r="BF1892" s="462"/>
      <c r="BG1892" s="526"/>
      <c r="BH1892" s="491"/>
      <c r="BI1892" s="530"/>
      <c r="BJ1892" s="475"/>
      <c r="BK1892" s="475"/>
    </row>
    <row r="1893" spans="1:63" ht="14.25" customHeight="1" x14ac:dyDescent="0.25">
      <c r="A1893" s="564"/>
      <c r="B1893" s="566"/>
      <c r="C1893" s="480"/>
      <c r="D1893" s="812"/>
      <c r="E1893" s="470"/>
      <c r="F1893" s="464"/>
      <c r="G1893" s="467"/>
      <c r="H1893" s="469"/>
      <c r="I1893" s="470"/>
      <c r="J1893" s="386">
        <v>2</v>
      </c>
      <c r="K1893" s="384" t="s">
        <v>2151</v>
      </c>
      <c r="L1893" s="473"/>
      <c r="M1893" s="470"/>
      <c r="N1893" s="474"/>
      <c r="O1893" s="475"/>
      <c r="P1893" s="475"/>
      <c r="Q1893" s="475"/>
      <c r="R1893" s="475"/>
      <c r="S1893" s="385" t="s">
        <v>146</v>
      </c>
      <c r="T1893" s="348">
        <f>IFERROR(VLOOKUP($S1893,TABLAS!$A$10:$B$14,2,FALSE),0)</f>
        <v>3</v>
      </c>
      <c r="U1893" s="490"/>
      <c r="V1893" s="490"/>
      <c r="W1893" s="524"/>
      <c r="X1893" s="526"/>
      <c r="Y1893" s="349">
        <v>86</v>
      </c>
      <c r="Z1893" s="349"/>
      <c r="AA1893" s="349"/>
      <c r="AB1893" s="349"/>
      <c r="AC1893" s="367" t="e">
        <f>VLOOKUP(Y1893,CONTROLES!$A$6:$Y$78,2,FALSE)</f>
        <v>#N/A</v>
      </c>
      <c r="AD1893" s="349"/>
      <c r="AE1893" s="349"/>
      <c r="AF1893" s="349"/>
      <c r="AG1893" s="349"/>
      <c r="AH1893" s="349"/>
      <c r="AI1893" s="349"/>
      <c r="AJ1893" s="349"/>
      <c r="AK1893" s="349"/>
      <c r="AL1893" s="349"/>
      <c r="AM1893" s="349"/>
      <c r="AN1893" s="349"/>
      <c r="AO1893" s="350"/>
      <c r="AP1893" s="350"/>
      <c r="AQ1893" s="350"/>
      <c r="AR1893" s="350"/>
      <c r="AS1893" s="349"/>
      <c r="AT1893" s="349"/>
      <c r="AU1893" s="349"/>
      <c r="AV1893" s="350"/>
      <c r="AW1893" s="351"/>
      <c r="AX1893" s="351"/>
      <c r="AY1893" s="529"/>
      <c r="AZ1893" s="460"/>
      <c r="BA1893" s="457"/>
      <c r="BB1893" s="458"/>
      <c r="BC1893" s="460"/>
      <c r="BD1893" s="462"/>
      <c r="BE1893" s="462"/>
      <c r="BF1893" s="462"/>
      <c r="BG1893" s="526"/>
      <c r="BH1893" s="492"/>
      <c r="BI1893" s="530"/>
      <c r="BJ1893" s="475"/>
      <c r="BK1893" s="475"/>
    </row>
    <row r="1894" spans="1:63" ht="14.25" customHeight="1" x14ac:dyDescent="0.25">
      <c r="A1894" s="564"/>
      <c r="B1894" s="566"/>
      <c r="C1894" s="595"/>
      <c r="D1894" s="813"/>
      <c r="E1894" s="470"/>
      <c r="F1894" s="464"/>
      <c r="G1894" s="467"/>
      <c r="H1894" s="469"/>
      <c r="I1894" s="470"/>
      <c r="J1894" s="386"/>
      <c r="K1894" s="384"/>
      <c r="L1894" s="473"/>
      <c r="M1894" s="470"/>
      <c r="N1894" s="474"/>
      <c r="O1894" s="475"/>
      <c r="P1894" s="475"/>
      <c r="Q1894" s="475"/>
      <c r="R1894" s="475"/>
      <c r="S1894" s="385"/>
      <c r="T1894" s="348">
        <f>IFERROR(VLOOKUP($S1894,TABLAS!$A$10:$B$14,2,FALSE),0)</f>
        <v>0</v>
      </c>
      <c r="U1894" s="490"/>
      <c r="V1894" s="490"/>
      <c r="W1894" s="524"/>
      <c r="X1894" s="526"/>
      <c r="Y1894" s="349"/>
      <c r="Z1894" s="349"/>
      <c r="AA1894" s="349"/>
      <c r="AB1894" s="349"/>
      <c r="AC1894" s="367" t="e">
        <f>VLOOKUP(Y1894,CONTROLES!$A$6:$Y$78,2,FALSE)</f>
        <v>#N/A</v>
      </c>
      <c r="AD1894" s="349"/>
      <c r="AE1894" s="349"/>
      <c r="AF1894" s="349"/>
      <c r="AG1894" s="349"/>
      <c r="AH1894" s="349"/>
      <c r="AI1894" s="349"/>
      <c r="AJ1894" s="349"/>
      <c r="AK1894" s="349"/>
      <c r="AL1894" s="349"/>
      <c r="AM1894" s="349"/>
      <c r="AN1894" s="349"/>
      <c r="AO1894" s="350"/>
      <c r="AP1894" s="350"/>
      <c r="AQ1894" s="350"/>
      <c r="AR1894" s="350"/>
      <c r="AS1894" s="349"/>
      <c r="AT1894" s="349"/>
      <c r="AU1894" s="349"/>
      <c r="AV1894" s="350"/>
      <c r="AW1894" s="351"/>
      <c r="AX1894" s="351"/>
      <c r="AY1894" s="529"/>
      <c r="AZ1894" s="460"/>
      <c r="BA1894" s="457"/>
      <c r="BB1894" s="458"/>
      <c r="BC1894" s="460"/>
      <c r="BD1894" s="462"/>
      <c r="BE1894" s="462"/>
      <c r="BF1894" s="462"/>
      <c r="BG1894" s="526"/>
      <c r="BH1894" s="492"/>
      <c r="BI1894" s="530"/>
      <c r="BJ1894" s="475"/>
      <c r="BK1894" s="475"/>
    </row>
    <row r="1895" spans="1:63" ht="14.25" customHeight="1" x14ac:dyDescent="0.25">
      <c r="A1895" s="564"/>
      <c r="B1895" s="566"/>
      <c r="C1895" s="595"/>
      <c r="D1895" s="813"/>
      <c r="E1895" s="470"/>
      <c r="F1895" s="464"/>
      <c r="G1895" s="467"/>
      <c r="H1895" s="469"/>
      <c r="I1895" s="470"/>
      <c r="J1895" s="387"/>
      <c r="K1895" s="384"/>
      <c r="L1895" s="473"/>
      <c r="M1895" s="470"/>
      <c r="N1895" s="474"/>
      <c r="O1895" s="475"/>
      <c r="P1895" s="475"/>
      <c r="Q1895" s="475"/>
      <c r="R1895" s="475"/>
      <c r="S1895" s="385"/>
      <c r="T1895" s="348">
        <f>IFERROR(VLOOKUP($S1895,TABLAS!$A$10:$B$14,2,FALSE),0)</f>
        <v>0</v>
      </c>
      <c r="U1895" s="490"/>
      <c r="V1895" s="490"/>
      <c r="W1895" s="524"/>
      <c r="X1895" s="526"/>
      <c r="Y1895" s="349"/>
      <c r="Z1895" s="349"/>
      <c r="AA1895" s="349"/>
      <c r="AB1895" s="349"/>
      <c r="AC1895" s="367" t="e">
        <f>VLOOKUP(Y1895,CONTROLES!$A$6:$Y$78,2,FALSE)</f>
        <v>#N/A</v>
      </c>
      <c r="AD1895" s="349"/>
      <c r="AE1895" s="349"/>
      <c r="AF1895" s="349"/>
      <c r="AG1895" s="349"/>
      <c r="AH1895" s="349"/>
      <c r="AI1895" s="349"/>
      <c r="AJ1895" s="349"/>
      <c r="AK1895" s="349"/>
      <c r="AL1895" s="349"/>
      <c r="AM1895" s="349"/>
      <c r="AN1895" s="349"/>
      <c r="AO1895" s="350"/>
      <c r="AP1895" s="350"/>
      <c r="AQ1895" s="350"/>
      <c r="AR1895" s="350"/>
      <c r="AS1895" s="349"/>
      <c r="AT1895" s="349"/>
      <c r="AU1895" s="349"/>
      <c r="AV1895" s="350"/>
      <c r="AW1895" s="351"/>
      <c r="AX1895" s="351"/>
      <c r="AY1895" s="529"/>
      <c r="AZ1895" s="460"/>
      <c r="BA1895" s="457"/>
      <c r="BB1895" s="458"/>
      <c r="BC1895" s="460"/>
      <c r="BD1895" s="462"/>
      <c r="BE1895" s="462"/>
      <c r="BF1895" s="462"/>
      <c r="BG1895" s="526"/>
      <c r="BH1895" s="492"/>
      <c r="BI1895" s="530"/>
      <c r="BJ1895" s="475"/>
      <c r="BK1895" s="475"/>
    </row>
    <row r="1896" spans="1:63" ht="14.25" customHeight="1" x14ac:dyDescent="0.25">
      <c r="A1896" s="564"/>
      <c r="B1896" s="566"/>
      <c r="C1896" s="595"/>
      <c r="D1896" s="813"/>
      <c r="E1896" s="470"/>
      <c r="F1896" s="464"/>
      <c r="G1896" s="467"/>
      <c r="H1896" s="469"/>
      <c r="I1896" s="470"/>
      <c r="J1896" s="387"/>
      <c r="K1896" s="384"/>
      <c r="L1896" s="473"/>
      <c r="M1896" s="470"/>
      <c r="N1896" s="474"/>
      <c r="O1896" s="475"/>
      <c r="P1896" s="475"/>
      <c r="Q1896" s="475"/>
      <c r="R1896" s="475"/>
      <c r="S1896" s="385"/>
      <c r="T1896" s="348">
        <f>IFERROR(VLOOKUP($S1896,TABLAS!$A$10:$B$14,2,FALSE),0)</f>
        <v>0</v>
      </c>
      <c r="U1896" s="490"/>
      <c r="V1896" s="490"/>
      <c r="W1896" s="524"/>
      <c r="X1896" s="526"/>
      <c r="Y1896" s="349"/>
      <c r="Z1896" s="349"/>
      <c r="AA1896" s="349"/>
      <c r="AB1896" s="349"/>
      <c r="AC1896" s="367" t="e">
        <f>VLOOKUP(Y1896,CONTROLES!$A$6:$Y$78,2,FALSE)</f>
        <v>#N/A</v>
      </c>
      <c r="AD1896" s="349"/>
      <c r="AE1896" s="349"/>
      <c r="AF1896" s="349"/>
      <c r="AG1896" s="349"/>
      <c r="AH1896" s="349"/>
      <c r="AI1896" s="349"/>
      <c r="AJ1896" s="349"/>
      <c r="AK1896" s="349"/>
      <c r="AL1896" s="349"/>
      <c r="AM1896" s="349"/>
      <c r="AN1896" s="349"/>
      <c r="AO1896" s="350"/>
      <c r="AP1896" s="350"/>
      <c r="AQ1896" s="350"/>
      <c r="AR1896" s="350"/>
      <c r="AS1896" s="349"/>
      <c r="AT1896" s="349"/>
      <c r="AU1896" s="349"/>
      <c r="AV1896" s="350"/>
      <c r="AW1896" s="351"/>
      <c r="AX1896" s="351"/>
      <c r="AY1896" s="529"/>
      <c r="AZ1896" s="460"/>
      <c r="BA1896" s="457"/>
      <c r="BB1896" s="458"/>
      <c r="BC1896" s="460"/>
      <c r="BD1896" s="462"/>
      <c r="BE1896" s="462"/>
      <c r="BF1896" s="462"/>
      <c r="BG1896" s="526"/>
      <c r="BH1896" s="492"/>
      <c r="BI1896" s="530"/>
      <c r="BJ1896" s="475"/>
      <c r="BK1896" s="475"/>
    </row>
    <row r="1897" spans="1:63" ht="14.25" customHeight="1" x14ac:dyDescent="0.25">
      <c r="A1897" s="564"/>
      <c r="B1897" s="566"/>
      <c r="C1897" s="595"/>
      <c r="D1897" s="813"/>
      <c r="E1897" s="470"/>
      <c r="F1897" s="464"/>
      <c r="G1897" s="467"/>
      <c r="H1897" s="469"/>
      <c r="I1897" s="470"/>
      <c r="J1897" s="387"/>
      <c r="K1897" s="384"/>
      <c r="L1897" s="473"/>
      <c r="M1897" s="470"/>
      <c r="N1897" s="474"/>
      <c r="O1897" s="475"/>
      <c r="P1897" s="475"/>
      <c r="Q1897" s="475"/>
      <c r="R1897" s="475"/>
      <c r="S1897" s="385"/>
      <c r="T1897" s="348">
        <f>IFERROR(VLOOKUP($S1897,TABLAS!$A$10:$B$14,2,FALSE),0)</f>
        <v>0</v>
      </c>
      <c r="U1897" s="490"/>
      <c r="V1897" s="490"/>
      <c r="W1897" s="524"/>
      <c r="X1897" s="526"/>
      <c r="Y1897" s="349"/>
      <c r="Z1897" s="349"/>
      <c r="AA1897" s="349"/>
      <c r="AB1897" s="349"/>
      <c r="AC1897" s="367" t="e">
        <f>VLOOKUP(Y1897,CONTROLES!$A$6:$Y$78,2,FALSE)</f>
        <v>#N/A</v>
      </c>
      <c r="AD1897" s="349"/>
      <c r="AE1897" s="349"/>
      <c r="AF1897" s="349"/>
      <c r="AG1897" s="349"/>
      <c r="AH1897" s="349"/>
      <c r="AI1897" s="349"/>
      <c r="AJ1897" s="349"/>
      <c r="AK1897" s="349"/>
      <c r="AL1897" s="349"/>
      <c r="AM1897" s="349"/>
      <c r="AN1897" s="349"/>
      <c r="AO1897" s="350"/>
      <c r="AP1897" s="350"/>
      <c r="AQ1897" s="350"/>
      <c r="AR1897" s="350"/>
      <c r="AS1897" s="349"/>
      <c r="AT1897" s="349"/>
      <c r="AU1897" s="349"/>
      <c r="AV1897" s="350"/>
      <c r="AW1897" s="351"/>
      <c r="AX1897" s="351"/>
      <c r="AY1897" s="529"/>
      <c r="AZ1897" s="460"/>
      <c r="BA1897" s="457"/>
      <c r="BB1897" s="458"/>
      <c r="BC1897" s="460"/>
      <c r="BD1897" s="462"/>
      <c r="BE1897" s="462"/>
      <c r="BF1897" s="462"/>
      <c r="BG1897" s="526"/>
      <c r="BH1897" s="492"/>
      <c r="BI1897" s="530"/>
      <c r="BJ1897" s="475"/>
      <c r="BK1897" s="475"/>
    </row>
    <row r="1898" spans="1:63" ht="14.25" customHeight="1" x14ac:dyDescent="0.25">
      <c r="A1898" s="639"/>
      <c r="B1898" s="566"/>
      <c r="C1898" s="478"/>
      <c r="D1898" s="814"/>
      <c r="E1898" s="471"/>
      <c r="F1898" s="465"/>
      <c r="G1898" s="467"/>
      <c r="H1898" s="469"/>
      <c r="I1898" s="471"/>
      <c r="J1898" s="388"/>
      <c r="K1898" s="389"/>
      <c r="L1898" s="473"/>
      <c r="M1898" s="471"/>
      <c r="N1898" s="472"/>
      <c r="O1898" s="476"/>
      <c r="P1898" s="476"/>
      <c r="Q1898" s="476"/>
      <c r="R1898" s="476"/>
      <c r="S1898" s="390"/>
      <c r="T1898" s="348">
        <f>IFERROR(VLOOKUP($S1898,TABLAS!$A$10:$B$14,2,FALSE),0)</f>
        <v>0</v>
      </c>
      <c r="U1898" s="490"/>
      <c r="V1898" s="490"/>
      <c r="W1898" s="525"/>
      <c r="X1898" s="527"/>
      <c r="Y1898" s="362"/>
      <c r="Z1898" s="362"/>
      <c r="AA1898" s="362"/>
      <c r="AB1898" s="362"/>
      <c r="AC1898" s="367" t="e">
        <f>VLOOKUP(Y1898,CONTROLES!$A$6:$Y$78,2,FALSE)</f>
        <v>#N/A</v>
      </c>
      <c r="AD1898" s="362"/>
      <c r="AE1898" s="362"/>
      <c r="AF1898" s="362"/>
      <c r="AG1898" s="362"/>
      <c r="AH1898" s="362"/>
      <c r="AI1898" s="362"/>
      <c r="AJ1898" s="362"/>
      <c r="AK1898" s="362"/>
      <c r="AL1898" s="362"/>
      <c r="AM1898" s="362"/>
      <c r="AN1898" s="362"/>
      <c r="AO1898" s="355"/>
      <c r="AP1898" s="355"/>
      <c r="AQ1898" s="355"/>
      <c r="AR1898" s="355"/>
      <c r="AS1898" s="362"/>
      <c r="AT1898" s="362"/>
      <c r="AU1898" s="362"/>
      <c r="AV1898" s="355"/>
      <c r="AW1898" s="370"/>
      <c r="AX1898" s="370"/>
      <c r="AY1898" s="529"/>
      <c r="AZ1898" s="461"/>
      <c r="BA1898" s="457"/>
      <c r="BB1898" s="459"/>
      <c r="BC1898" s="461"/>
      <c r="BD1898" s="463"/>
      <c r="BE1898" s="463"/>
      <c r="BF1898" s="463"/>
      <c r="BG1898" s="527"/>
      <c r="BH1898" s="492"/>
      <c r="BI1898" s="531"/>
      <c r="BJ1898" s="476"/>
      <c r="BK1898" s="476"/>
    </row>
    <row r="1899" spans="1:63" ht="14.25" customHeight="1" x14ac:dyDescent="0.25">
      <c r="A1899" s="558">
        <f>A1892+1</f>
        <v>270</v>
      </c>
      <c r="B1899" s="559" t="s">
        <v>2152</v>
      </c>
      <c r="C1899" s="556" t="s">
        <v>1309</v>
      </c>
      <c r="D1899" s="568" t="s">
        <v>2153</v>
      </c>
      <c r="E1899" s="568" t="s">
        <v>2154</v>
      </c>
      <c r="F1899" s="810" t="s">
        <v>132</v>
      </c>
      <c r="G1899" s="465" t="s">
        <v>681</v>
      </c>
      <c r="H1899" s="468" t="s">
        <v>134</v>
      </c>
      <c r="I1899" s="470" t="s">
        <v>2155</v>
      </c>
      <c r="J1899" s="383">
        <v>1</v>
      </c>
      <c r="K1899" s="384" t="s">
        <v>2156</v>
      </c>
      <c r="L1899" s="472" t="s">
        <v>2157</v>
      </c>
      <c r="M1899" s="470" t="s">
        <v>160</v>
      </c>
      <c r="N1899" s="474" t="s">
        <v>226</v>
      </c>
      <c r="O1899" s="475" t="s">
        <v>715</v>
      </c>
      <c r="P1899" s="475" t="s">
        <v>1619</v>
      </c>
      <c r="Q1899" s="475" t="s">
        <v>1620</v>
      </c>
      <c r="R1899" s="475" t="s">
        <v>544</v>
      </c>
      <c r="S1899" s="385" t="s">
        <v>169</v>
      </c>
      <c r="T1899" s="348">
        <f>IFERROR(VLOOKUP($S1899,TABLAS!$A$10:$B$14,2,FALSE),0)</f>
        <v>4</v>
      </c>
      <c r="U1899" s="489" t="s">
        <v>180</v>
      </c>
      <c r="V1899" s="489">
        <f>VLOOKUP(U1899,TABLAS!$A$2:$B$6,2,FALSE)</f>
        <v>4</v>
      </c>
      <c r="W1899" s="524" t="str">
        <f>MAX($T1899:$T1905)&amp;V1899</f>
        <v>44</v>
      </c>
      <c r="X1899" s="526" t="str">
        <f>IF(OR(W1899="11",W1899="12",W1899="21",W1899="22",W1899="31"),"BAJO",IF(OR(W1899="13",W1899="23",W1899="32",W1899="41"),"LEVE",IF(OR(W1899="14",W1899="15",W1899="24",W1899="33",W1899="43",W1899="42",W1899="52",W1899="51"),"MODERADO",IF(OR(W1899="25",W1899="34",W1899="35",W1899="44",W1899="45",W1899="53",W1899="54",W1899="55"),"IMPORTANTE"))))</f>
        <v>IMPORTANTE</v>
      </c>
      <c r="Y1899" s="349">
        <v>222</v>
      </c>
      <c r="Z1899" s="349">
        <v>3</v>
      </c>
      <c r="AA1899" s="349"/>
      <c r="AB1899" s="349"/>
      <c r="AC1899" s="367" t="e">
        <f>VLOOKUP(Y1899,CONTROLES!$A$6:$Y$78,2,FALSE)</f>
        <v>#N/A</v>
      </c>
      <c r="AD1899" s="349"/>
      <c r="AE1899" s="349"/>
      <c r="AF1899" s="349"/>
      <c r="AG1899" s="349"/>
      <c r="AH1899" s="349"/>
      <c r="AI1899" s="349"/>
      <c r="AJ1899" s="349"/>
      <c r="AK1899" s="349"/>
      <c r="AL1899" s="349"/>
      <c r="AM1899" s="349"/>
      <c r="AN1899" s="349"/>
      <c r="AO1899" s="350" t="e">
        <f>VLOOKUP(#REF!,CONTROLES!$A$6:$Y$25,24,FALSE)</f>
        <v>#REF!</v>
      </c>
      <c r="AP1899" s="350">
        <f>VLOOKUP(Z1899,CONTROLES!$A$6:$Y$25,24,FALSE)</f>
        <v>0.78</v>
      </c>
      <c r="AQ1899" s="350" t="e">
        <f>VLOOKUP(AA1899,CONTROLES!$A$6:$Y$25,24,FALSE)</f>
        <v>#N/A</v>
      </c>
      <c r="AR1899" s="350" t="e">
        <f>VLOOKUP(AB1899,CONTROLES!$A$6:$Y$25,24,FALSE)</f>
        <v>#N/A</v>
      </c>
      <c r="AS1899" s="349" t="e">
        <f>VLOOKUP(#REF!,CONTROLES!$A$6:$Y$25,5,FALSE)</f>
        <v>#REF!</v>
      </c>
      <c r="AT1899" s="349" t="str">
        <f>VLOOKUP(Z1899,CONTROLES!$A$6:$Y$25,5,FALSE)</f>
        <v>Probabilidad</v>
      </c>
      <c r="AU1899" s="349" t="e">
        <f>VLOOKUP(AA1899,CONTROLES!$A$6:$Y$25,5,FALSE)</f>
        <v>#N/A</v>
      </c>
      <c r="AV1899" s="350" t="e">
        <f>VLOOKUP(AB1899,CONTROLES!$A$6:$Y$25,5,FALSE)</f>
        <v>#N/A</v>
      </c>
      <c r="AW1899" s="351">
        <f t="shared" ref="AW1899" si="490">IFERROR(AVERAGEIFS(AO1899:AR1899,AS1899:AV1899,"Probabilidad"),0)</f>
        <v>0.78</v>
      </c>
      <c r="AX1899" s="351">
        <f t="shared" ref="AX1899" si="491">IFERROR(AVERAGEIFS(AO1899:AR1899,AS1899:AV1899,"Consecuencia"),0)</f>
        <v>0</v>
      </c>
      <c r="AY1899" s="528"/>
      <c r="AZ1899" s="460"/>
      <c r="BA1899" s="456"/>
      <c r="BB1899" s="458"/>
      <c r="BC1899" s="460"/>
      <c r="BD1899" s="462"/>
      <c r="BE1899" s="462"/>
      <c r="BF1899" s="462"/>
      <c r="BG1899" s="526"/>
      <c r="BH1899" s="491"/>
      <c r="BI1899" s="530"/>
      <c r="BJ1899" s="475"/>
      <c r="BK1899" s="475"/>
    </row>
    <row r="1900" spans="1:63" ht="14.25" customHeight="1" x14ac:dyDescent="0.25">
      <c r="A1900" s="558"/>
      <c r="B1900" s="559"/>
      <c r="C1900" s="556"/>
      <c r="D1900" s="817"/>
      <c r="E1900" s="470"/>
      <c r="F1900" s="810"/>
      <c r="G1900" s="548"/>
      <c r="H1900" s="469"/>
      <c r="I1900" s="470"/>
      <c r="J1900" s="386">
        <v>2</v>
      </c>
      <c r="K1900" s="384" t="s">
        <v>2158</v>
      </c>
      <c r="L1900" s="473"/>
      <c r="M1900" s="470"/>
      <c r="N1900" s="474"/>
      <c r="O1900" s="475"/>
      <c r="P1900" s="475"/>
      <c r="Q1900" s="475"/>
      <c r="R1900" s="475"/>
      <c r="S1900" s="385" t="s">
        <v>169</v>
      </c>
      <c r="T1900" s="348">
        <f>IFERROR(VLOOKUP($S1900,TABLAS!$A$10:$B$14,2,FALSE),0)</f>
        <v>4</v>
      </c>
      <c r="U1900" s="490"/>
      <c r="V1900" s="490"/>
      <c r="W1900" s="524"/>
      <c r="X1900" s="526"/>
      <c r="Y1900" s="353">
        <v>125</v>
      </c>
      <c r="Z1900" s="349">
        <v>222</v>
      </c>
      <c r="AA1900" s="349">
        <v>3</v>
      </c>
      <c r="AB1900" s="349"/>
      <c r="AC1900" s="367" t="e">
        <f>VLOOKUP(Y1900,CONTROLES!$A$6:$Y$78,2,FALSE)</f>
        <v>#N/A</v>
      </c>
      <c r="AD1900" s="349"/>
      <c r="AE1900" s="349"/>
      <c r="AF1900" s="349"/>
      <c r="AG1900" s="349"/>
      <c r="AH1900" s="349"/>
      <c r="AI1900" s="349"/>
      <c r="AJ1900" s="349"/>
      <c r="AK1900" s="349"/>
      <c r="AL1900" s="349"/>
      <c r="AM1900" s="349"/>
      <c r="AN1900" s="349"/>
      <c r="AO1900" s="350" t="e">
        <f>VLOOKUP(Y1899,CONTROLES!$A$6:$Y$25,24,FALSE)</f>
        <v>#N/A</v>
      </c>
      <c r="AP1900" s="350" t="e">
        <f>VLOOKUP(Z1900,CONTROLES!$A$6:$Y$25,24,FALSE)</f>
        <v>#N/A</v>
      </c>
      <c r="AQ1900" s="350">
        <f>VLOOKUP(AA1900,CONTROLES!$A$6:$Y$25,24,FALSE)</f>
        <v>0.78</v>
      </c>
      <c r="AR1900" s="350" t="e">
        <f>VLOOKUP(AB1900,CONTROLES!$A$6:$Y$25,24,FALSE)</f>
        <v>#N/A</v>
      </c>
      <c r="AS1900" s="349" t="e">
        <f>VLOOKUP(Y1899,CONTROLES!$A$6:$Y$25,5,FALSE)</f>
        <v>#N/A</v>
      </c>
      <c r="AT1900" s="349" t="e">
        <f>VLOOKUP(Z1900,CONTROLES!$A$6:$Y$25,5,FALSE)</f>
        <v>#N/A</v>
      </c>
      <c r="AU1900" s="349" t="str">
        <f>VLOOKUP(AA1900,CONTROLES!$A$6:$Y$25,5,FALSE)</f>
        <v>Probabilidad</v>
      </c>
      <c r="AV1900" s="350" t="e">
        <f>VLOOKUP(AB1900,CONTROLES!$A$6:$Y$25,5,FALSE)</f>
        <v>#N/A</v>
      </c>
      <c r="AW1900" s="351">
        <f t="shared" ref="AW1900:AW1933" si="492">IFERROR(AVERAGEIFS(AO1900:AR1900,AS1900:AV1900,"Probabilidad"),0)</f>
        <v>0.78</v>
      </c>
      <c r="AX1900" s="351">
        <f t="shared" ref="AX1900:AX1933" si="493">IFERROR(AVERAGEIFS(AO1900:AR1900,AS1900:AV1900,"Consecuencia"),0)</f>
        <v>0</v>
      </c>
      <c r="AY1900" s="529"/>
      <c r="AZ1900" s="460"/>
      <c r="BA1900" s="457"/>
      <c r="BB1900" s="458"/>
      <c r="BC1900" s="460"/>
      <c r="BD1900" s="462"/>
      <c r="BE1900" s="462"/>
      <c r="BF1900" s="462"/>
      <c r="BG1900" s="526"/>
      <c r="BH1900" s="492"/>
      <c r="BI1900" s="530"/>
      <c r="BJ1900" s="475"/>
      <c r="BK1900" s="475"/>
    </row>
    <row r="1901" spans="1:63" ht="14.25" customHeight="1" x14ac:dyDescent="0.25">
      <c r="A1901" s="558"/>
      <c r="B1901" s="559"/>
      <c r="C1901" s="556"/>
      <c r="D1901" s="817"/>
      <c r="E1901" s="470"/>
      <c r="F1901" s="810"/>
      <c r="G1901" s="548"/>
      <c r="H1901" s="469"/>
      <c r="I1901" s="470"/>
      <c r="J1901" s="386">
        <v>3</v>
      </c>
      <c r="K1901" s="384" t="s">
        <v>2159</v>
      </c>
      <c r="L1901" s="473"/>
      <c r="M1901" s="470"/>
      <c r="N1901" s="474"/>
      <c r="O1901" s="475"/>
      <c r="P1901" s="475"/>
      <c r="Q1901" s="475"/>
      <c r="R1901" s="475"/>
      <c r="S1901" s="385" t="s">
        <v>169</v>
      </c>
      <c r="T1901" s="348">
        <f>IFERROR(VLOOKUP($S1901,TABLAS!$A$10:$B$14,2,FALSE),0)</f>
        <v>4</v>
      </c>
      <c r="U1901" s="490"/>
      <c r="V1901" s="490"/>
      <c r="W1901" s="524"/>
      <c r="X1901" s="526"/>
      <c r="Y1901" s="349">
        <v>125</v>
      </c>
      <c r="Z1901" s="349">
        <v>222</v>
      </c>
      <c r="AA1901" s="349">
        <v>3</v>
      </c>
      <c r="AB1901" s="349"/>
      <c r="AC1901" s="367" t="e">
        <f>VLOOKUP(Y1901,CONTROLES!$A$6:$Y$78,2,FALSE)</f>
        <v>#N/A</v>
      </c>
      <c r="AD1901" s="349"/>
      <c r="AE1901" s="349"/>
      <c r="AF1901" s="349"/>
      <c r="AG1901" s="349"/>
      <c r="AH1901" s="349"/>
      <c r="AI1901" s="349"/>
      <c r="AJ1901" s="349"/>
      <c r="AK1901" s="349"/>
      <c r="AL1901" s="349"/>
      <c r="AM1901" s="349"/>
      <c r="AN1901" s="349"/>
      <c r="AO1901" s="350" t="e">
        <f>VLOOKUP(Y1901,CONTROLES!$A$6:$Y$25,24,FALSE)</f>
        <v>#N/A</v>
      </c>
      <c r="AP1901" s="350" t="e">
        <f>VLOOKUP(Z1901,CONTROLES!$A$6:$Y$25,24,FALSE)</f>
        <v>#N/A</v>
      </c>
      <c r="AQ1901" s="350">
        <f>VLOOKUP(AA1901,CONTROLES!$A$6:$Y$25,24,FALSE)</f>
        <v>0.78</v>
      </c>
      <c r="AR1901" s="350" t="e">
        <f>VLOOKUP(AB1901,CONTROLES!$A$6:$Y$25,24,FALSE)</f>
        <v>#N/A</v>
      </c>
      <c r="AS1901" s="349" t="e">
        <f>VLOOKUP(Y1901,CONTROLES!$A$6:$Y$25,5,FALSE)</f>
        <v>#N/A</v>
      </c>
      <c r="AT1901" s="349" t="e">
        <f>VLOOKUP(Z1901,CONTROLES!$A$6:$Y$25,5,FALSE)</f>
        <v>#N/A</v>
      </c>
      <c r="AU1901" s="349" t="str">
        <f>VLOOKUP(AA1901,CONTROLES!$A$6:$Y$25,5,FALSE)</f>
        <v>Probabilidad</v>
      </c>
      <c r="AV1901" s="350" t="e">
        <f>VLOOKUP(AB1901,CONTROLES!$A$6:$Y$25,5,FALSE)</f>
        <v>#N/A</v>
      </c>
      <c r="AW1901" s="351">
        <f t="shared" si="492"/>
        <v>0.78</v>
      </c>
      <c r="AX1901" s="351">
        <f t="shared" si="493"/>
        <v>0</v>
      </c>
      <c r="AY1901" s="529"/>
      <c r="AZ1901" s="460"/>
      <c r="BA1901" s="457"/>
      <c r="BB1901" s="458"/>
      <c r="BC1901" s="460"/>
      <c r="BD1901" s="462"/>
      <c r="BE1901" s="462"/>
      <c r="BF1901" s="462"/>
      <c r="BG1901" s="526"/>
      <c r="BH1901" s="492"/>
      <c r="BI1901" s="530"/>
      <c r="BJ1901" s="475"/>
      <c r="BK1901" s="475"/>
    </row>
    <row r="1902" spans="1:63" ht="14.25" customHeight="1" x14ac:dyDescent="0.25">
      <c r="A1902" s="558"/>
      <c r="B1902" s="559"/>
      <c r="C1902" s="556"/>
      <c r="D1902" s="817"/>
      <c r="E1902" s="470"/>
      <c r="F1902" s="810"/>
      <c r="G1902" s="548"/>
      <c r="H1902" s="469"/>
      <c r="I1902" s="470"/>
      <c r="J1902" s="387"/>
      <c r="K1902" s="384"/>
      <c r="L1902" s="473"/>
      <c r="M1902" s="470"/>
      <c r="N1902" s="474"/>
      <c r="O1902" s="475"/>
      <c r="P1902" s="475"/>
      <c r="Q1902" s="475"/>
      <c r="R1902" s="475"/>
      <c r="S1902" s="385"/>
      <c r="T1902" s="348">
        <f>IFERROR(VLOOKUP($S1902,TABLAS!$A$10:$B$14,2,FALSE),0)</f>
        <v>0</v>
      </c>
      <c r="U1902" s="490"/>
      <c r="V1902" s="490"/>
      <c r="W1902" s="524"/>
      <c r="X1902" s="526"/>
      <c r="Y1902" s="349"/>
      <c r="Z1902" s="349"/>
      <c r="AA1902" s="349"/>
      <c r="AB1902" s="349"/>
      <c r="AC1902" s="367" t="e">
        <f>VLOOKUP(Y1902,CONTROLES!$A$6:$Y$78,2,FALSE)</f>
        <v>#N/A</v>
      </c>
      <c r="AD1902" s="349"/>
      <c r="AE1902" s="349"/>
      <c r="AF1902" s="349"/>
      <c r="AG1902" s="349"/>
      <c r="AH1902" s="349"/>
      <c r="AI1902" s="349"/>
      <c r="AJ1902" s="349"/>
      <c r="AK1902" s="349"/>
      <c r="AL1902" s="349"/>
      <c r="AM1902" s="349"/>
      <c r="AN1902" s="349"/>
      <c r="AO1902" s="350" t="e">
        <f>VLOOKUP(Y1902,CONTROLES!$A$6:$Y$25,24,FALSE)</f>
        <v>#N/A</v>
      </c>
      <c r="AP1902" s="350" t="e">
        <f>VLOOKUP(Z1902,CONTROLES!$A$6:$Y$25,24,FALSE)</f>
        <v>#N/A</v>
      </c>
      <c r="AQ1902" s="350" t="e">
        <f>VLOOKUP(AA1902,CONTROLES!$A$6:$Y$25,24,FALSE)</f>
        <v>#N/A</v>
      </c>
      <c r="AR1902" s="350" t="e">
        <f>VLOOKUP(AB1902,CONTROLES!$A$6:$Y$25,24,FALSE)</f>
        <v>#N/A</v>
      </c>
      <c r="AS1902" s="349" t="e">
        <f>VLOOKUP(Y1902,CONTROLES!$A$6:$Y$25,5,FALSE)</f>
        <v>#N/A</v>
      </c>
      <c r="AT1902" s="349" t="e">
        <f>VLOOKUP(Z1902,CONTROLES!$A$6:$Y$25,5,FALSE)</f>
        <v>#N/A</v>
      </c>
      <c r="AU1902" s="349" t="e">
        <f>VLOOKUP(AA1902,CONTROLES!$A$6:$Y$25,5,FALSE)</f>
        <v>#N/A</v>
      </c>
      <c r="AV1902" s="350" t="e">
        <f>VLOOKUP(AB1902,CONTROLES!$A$6:$Y$25,5,FALSE)</f>
        <v>#N/A</v>
      </c>
      <c r="AW1902" s="351">
        <f t="shared" si="492"/>
        <v>0</v>
      </c>
      <c r="AX1902" s="351">
        <f t="shared" si="493"/>
        <v>0</v>
      </c>
      <c r="AY1902" s="529"/>
      <c r="AZ1902" s="460"/>
      <c r="BA1902" s="457"/>
      <c r="BB1902" s="458"/>
      <c r="BC1902" s="460"/>
      <c r="BD1902" s="462"/>
      <c r="BE1902" s="462"/>
      <c r="BF1902" s="462"/>
      <c r="BG1902" s="526"/>
      <c r="BH1902" s="492"/>
      <c r="BI1902" s="530"/>
      <c r="BJ1902" s="475"/>
      <c r="BK1902" s="475"/>
    </row>
    <row r="1903" spans="1:63" ht="14.25" customHeight="1" x14ac:dyDescent="0.25">
      <c r="A1903" s="558"/>
      <c r="B1903" s="559"/>
      <c r="C1903" s="556"/>
      <c r="D1903" s="817"/>
      <c r="E1903" s="470"/>
      <c r="F1903" s="810"/>
      <c r="G1903" s="548"/>
      <c r="H1903" s="469"/>
      <c r="I1903" s="470"/>
      <c r="J1903" s="387"/>
      <c r="K1903" s="384"/>
      <c r="L1903" s="473"/>
      <c r="M1903" s="470"/>
      <c r="N1903" s="474"/>
      <c r="O1903" s="475"/>
      <c r="P1903" s="475"/>
      <c r="Q1903" s="475"/>
      <c r="R1903" s="475"/>
      <c r="S1903" s="385"/>
      <c r="T1903" s="348">
        <f>IFERROR(VLOOKUP($S1903,TABLAS!$A$10:$B$14,2,FALSE),0)</f>
        <v>0</v>
      </c>
      <c r="U1903" s="490"/>
      <c r="V1903" s="490"/>
      <c r="W1903" s="524"/>
      <c r="X1903" s="526"/>
      <c r="Y1903" s="349"/>
      <c r="Z1903" s="349"/>
      <c r="AA1903" s="349"/>
      <c r="AB1903" s="349"/>
      <c r="AC1903" s="367" t="e">
        <f>VLOOKUP(Y1903,CONTROLES!$A$6:$Y$78,2,FALSE)</f>
        <v>#N/A</v>
      </c>
      <c r="AD1903" s="349"/>
      <c r="AE1903" s="349"/>
      <c r="AF1903" s="349"/>
      <c r="AG1903" s="349"/>
      <c r="AH1903" s="349"/>
      <c r="AI1903" s="349"/>
      <c r="AJ1903" s="349"/>
      <c r="AK1903" s="349"/>
      <c r="AL1903" s="349"/>
      <c r="AM1903" s="349"/>
      <c r="AN1903" s="349"/>
      <c r="AO1903" s="350" t="e">
        <f>VLOOKUP(Y1903,CONTROLES!$A$6:$Y$25,24,FALSE)</f>
        <v>#N/A</v>
      </c>
      <c r="AP1903" s="350" t="e">
        <f>VLOOKUP(Z1903,CONTROLES!$A$6:$Y$25,24,FALSE)</f>
        <v>#N/A</v>
      </c>
      <c r="AQ1903" s="350" t="e">
        <f>VLOOKUP(AA1903,CONTROLES!$A$6:$Y$25,24,FALSE)</f>
        <v>#N/A</v>
      </c>
      <c r="AR1903" s="350" t="e">
        <f>VLOOKUP(AB1903,CONTROLES!$A$6:$Y$25,24,FALSE)</f>
        <v>#N/A</v>
      </c>
      <c r="AS1903" s="349" t="e">
        <f>VLOOKUP(Y1903,CONTROLES!$A$6:$Y$25,5,FALSE)</f>
        <v>#N/A</v>
      </c>
      <c r="AT1903" s="349" t="e">
        <f>VLOOKUP(Z1903,CONTROLES!$A$6:$Y$25,5,FALSE)</f>
        <v>#N/A</v>
      </c>
      <c r="AU1903" s="349" t="e">
        <f>VLOOKUP(AA1903,CONTROLES!$A$6:$Y$25,5,FALSE)</f>
        <v>#N/A</v>
      </c>
      <c r="AV1903" s="350" t="e">
        <f>VLOOKUP(AB1903,CONTROLES!$A$6:$Y$25,5,FALSE)</f>
        <v>#N/A</v>
      </c>
      <c r="AW1903" s="351">
        <f t="shared" si="492"/>
        <v>0</v>
      </c>
      <c r="AX1903" s="351">
        <f t="shared" si="493"/>
        <v>0</v>
      </c>
      <c r="AY1903" s="529"/>
      <c r="AZ1903" s="460"/>
      <c r="BA1903" s="457"/>
      <c r="BB1903" s="458"/>
      <c r="BC1903" s="460"/>
      <c r="BD1903" s="462"/>
      <c r="BE1903" s="462"/>
      <c r="BF1903" s="462"/>
      <c r="BG1903" s="526"/>
      <c r="BH1903" s="492"/>
      <c r="BI1903" s="530"/>
      <c r="BJ1903" s="475"/>
      <c r="BK1903" s="475"/>
    </row>
    <row r="1904" spans="1:63" ht="14.25" customHeight="1" x14ac:dyDescent="0.25">
      <c r="A1904" s="558"/>
      <c r="B1904" s="559"/>
      <c r="C1904" s="556"/>
      <c r="D1904" s="817"/>
      <c r="E1904" s="470"/>
      <c r="F1904" s="810"/>
      <c r="G1904" s="548"/>
      <c r="H1904" s="469"/>
      <c r="I1904" s="470"/>
      <c r="J1904" s="387"/>
      <c r="K1904" s="384"/>
      <c r="L1904" s="473"/>
      <c r="M1904" s="470"/>
      <c r="N1904" s="474"/>
      <c r="O1904" s="475"/>
      <c r="P1904" s="475"/>
      <c r="Q1904" s="475"/>
      <c r="R1904" s="475"/>
      <c r="S1904" s="385"/>
      <c r="T1904" s="348">
        <f>IFERROR(VLOOKUP($S1904,TABLAS!$A$10:$B$14,2,FALSE),0)</f>
        <v>0</v>
      </c>
      <c r="U1904" s="490"/>
      <c r="V1904" s="490"/>
      <c r="W1904" s="524"/>
      <c r="X1904" s="526"/>
      <c r="Y1904" s="349"/>
      <c r="Z1904" s="349"/>
      <c r="AA1904" s="349"/>
      <c r="AB1904" s="349"/>
      <c r="AC1904" s="367" t="e">
        <f>VLOOKUP(Y1904,CONTROLES!$A$6:$Y$78,2,FALSE)</f>
        <v>#N/A</v>
      </c>
      <c r="AD1904" s="349"/>
      <c r="AE1904" s="349"/>
      <c r="AF1904" s="349"/>
      <c r="AG1904" s="349"/>
      <c r="AH1904" s="349"/>
      <c r="AI1904" s="349"/>
      <c r="AJ1904" s="349"/>
      <c r="AK1904" s="349"/>
      <c r="AL1904" s="349"/>
      <c r="AM1904" s="349"/>
      <c r="AN1904" s="349"/>
      <c r="AO1904" s="350" t="e">
        <f>VLOOKUP(Y1904,CONTROLES!$A$6:$Y$25,24,FALSE)</f>
        <v>#N/A</v>
      </c>
      <c r="AP1904" s="350" t="e">
        <f>VLOOKUP(Z1904,CONTROLES!$A$6:$Y$25,24,FALSE)</f>
        <v>#N/A</v>
      </c>
      <c r="AQ1904" s="350" t="e">
        <f>VLOOKUP(AA1904,CONTROLES!$A$6:$Y$25,24,FALSE)</f>
        <v>#N/A</v>
      </c>
      <c r="AR1904" s="350" t="e">
        <f>VLOOKUP(AB1904,CONTROLES!$A$6:$Y$25,24,FALSE)</f>
        <v>#N/A</v>
      </c>
      <c r="AS1904" s="349" t="e">
        <f>VLOOKUP(Y1904,CONTROLES!$A$6:$Y$25,5,FALSE)</f>
        <v>#N/A</v>
      </c>
      <c r="AT1904" s="349" t="e">
        <f>VLOOKUP(Z1904,CONTROLES!$A$6:$Y$25,5,FALSE)</f>
        <v>#N/A</v>
      </c>
      <c r="AU1904" s="349" t="e">
        <f>VLOOKUP(AA1904,CONTROLES!$A$6:$Y$25,5,FALSE)</f>
        <v>#N/A</v>
      </c>
      <c r="AV1904" s="350" t="e">
        <f>VLOOKUP(AB1904,CONTROLES!$A$6:$Y$25,5,FALSE)</f>
        <v>#N/A</v>
      </c>
      <c r="AW1904" s="351">
        <f t="shared" si="492"/>
        <v>0</v>
      </c>
      <c r="AX1904" s="351">
        <f t="shared" si="493"/>
        <v>0</v>
      </c>
      <c r="AY1904" s="529"/>
      <c r="AZ1904" s="460"/>
      <c r="BA1904" s="457"/>
      <c r="BB1904" s="458"/>
      <c r="BC1904" s="460"/>
      <c r="BD1904" s="462"/>
      <c r="BE1904" s="462"/>
      <c r="BF1904" s="462"/>
      <c r="BG1904" s="526"/>
      <c r="BH1904" s="492"/>
      <c r="BI1904" s="530"/>
      <c r="BJ1904" s="475"/>
      <c r="BK1904" s="475"/>
    </row>
    <row r="1905" spans="1:63" ht="14.25" customHeight="1" x14ac:dyDescent="0.25">
      <c r="A1905" s="558"/>
      <c r="B1905" s="559"/>
      <c r="C1905" s="556"/>
      <c r="D1905" s="817"/>
      <c r="E1905" s="470"/>
      <c r="F1905" s="810"/>
      <c r="G1905" s="548"/>
      <c r="H1905" s="469"/>
      <c r="I1905" s="471"/>
      <c r="J1905" s="388"/>
      <c r="K1905" s="389"/>
      <c r="L1905" s="473"/>
      <c r="M1905" s="471"/>
      <c r="N1905" s="472"/>
      <c r="O1905" s="476"/>
      <c r="P1905" s="476"/>
      <c r="Q1905" s="476"/>
      <c r="R1905" s="476"/>
      <c r="S1905" s="390"/>
      <c r="T1905" s="348">
        <f>IFERROR(VLOOKUP($S1905,TABLAS!$A$10:$B$14,2,FALSE),0)</f>
        <v>0</v>
      </c>
      <c r="U1905" s="490"/>
      <c r="V1905" s="490"/>
      <c r="W1905" s="525"/>
      <c r="X1905" s="527"/>
      <c r="Y1905" s="362"/>
      <c r="Z1905" s="362"/>
      <c r="AA1905" s="362"/>
      <c r="AB1905" s="362"/>
      <c r="AC1905" s="367" t="e">
        <f>VLOOKUP(Y1905,CONTROLES!$A$6:$Y$78,2,FALSE)</f>
        <v>#N/A</v>
      </c>
      <c r="AD1905" s="362"/>
      <c r="AE1905" s="362"/>
      <c r="AF1905" s="362"/>
      <c r="AG1905" s="362"/>
      <c r="AH1905" s="362"/>
      <c r="AI1905" s="362"/>
      <c r="AJ1905" s="362"/>
      <c r="AK1905" s="362"/>
      <c r="AL1905" s="362"/>
      <c r="AM1905" s="362"/>
      <c r="AN1905" s="362"/>
      <c r="AO1905" s="355" t="e">
        <f>VLOOKUP(Y1905,CONTROLES!$A$6:$Y$25,24,FALSE)</f>
        <v>#N/A</v>
      </c>
      <c r="AP1905" s="355" t="e">
        <f>VLOOKUP(Z1905,CONTROLES!$A$6:$Y$25,24,FALSE)</f>
        <v>#N/A</v>
      </c>
      <c r="AQ1905" s="355" t="e">
        <f>VLOOKUP(AA1905,CONTROLES!$A$6:$Y$25,24,FALSE)</f>
        <v>#N/A</v>
      </c>
      <c r="AR1905" s="355" t="e">
        <f>VLOOKUP(AB1905,CONTROLES!$A$6:$Y$25,24,FALSE)</f>
        <v>#N/A</v>
      </c>
      <c r="AS1905" s="362" t="e">
        <f>VLOOKUP(Y1905,CONTROLES!$A$6:$Y$25,5,FALSE)</f>
        <v>#N/A</v>
      </c>
      <c r="AT1905" s="362" t="e">
        <f>VLOOKUP(Z1905,CONTROLES!$A$6:$Y$25,5,FALSE)</f>
        <v>#N/A</v>
      </c>
      <c r="AU1905" s="362" t="e">
        <f>VLOOKUP(AA1905,CONTROLES!$A$6:$Y$25,5,FALSE)</f>
        <v>#N/A</v>
      </c>
      <c r="AV1905" s="355" t="e">
        <f>VLOOKUP(AB1905,CONTROLES!$A$6:$Y$25,5,FALSE)</f>
        <v>#N/A</v>
      </c>
      <c r="AW1905" s="370">
        <f t="shared" si="492"/>
        <v>0</v>
      </c>
      <c r="AX1905" s="370">
        <f t="shared" si="493"/>
        <v>0</v>
      </c>
      <c r="AY1905" s="529"/>
      <c r="AZ1905" s="461"/>
      <c r="BA1905" s="457"/>
      <c r="BB1905" s="459"/>
      <c r="BC1905" s="461"/>
      <c r="BD1905" s="463"/>
      <c r="BE1905" s="463"/>
      <c r="BF1905" s="463"/>
      <c r="BG1905" s="527"/>
      <c r="BH1905" s="492"/>
      <c r="BI1905" s="531"/>
      <c r="BJ1905" s="476"/>
      <c r="BK1905" s="476"/>
    </row>
    <row r="1906" spans="1:63" ht="14.25" customHeight="1" x14ac:dyDescent="0.25">
      <c r="A1906" s="581">
        <f>A1899+1</f>
        <v>271</v>
      </c>
      <c r="B1906" s="599" t="s">
        <v>2160</v>
      </c>
      <c r="C1906" s="480" t="s">
        <v>1309</v>
      </c>
      <c r="D1906" s="819" t="s">
        <v>2161</v>
      </c>
      <c r="E1906" s="823" t="s">
        <v>2162</v>
      </c>
      <c r="F1906" s="587" t="s">
        <v>132</v>
      </c>
      <c r="G1906" s="466" t="s">
        <v>196</v>
      </c>
      <c r="H1906" s="468" t="s">
        <v>134</v>
      </c>
      <c r="I1906" s="470" t="s">
        <v>2163</v>
      </c>
      <c r="J1906" s="383">
        <v>1</v>
      </c>
      <c r="K1906" s="384" t="s">
        <v>2164</v>
      </c>
      <c r="L1906" s="472" t="s">
        <v>2165</v>
      </c>
      <c r="M1906" s="470" t="s">
        <v>2000</v>
      </c>
      <c r="N1906" s="474" t="s">
        <v>139</v>
      </c>
      <c r="O1906" s="475" t="s">
        <v>2166</v>
      </c>
      <c r="P1906" s="475" t="s">
        <v>1619</v>
      </c>
      <c r="Q1906" s="475" t="s">
        <v>1620</v>
      </c>
      <c r="R1906" s="475" t="s">
        <v>277</v>
      </c>
      <c r="S1906" s="385" t="s">
        <v>146</v>
      </c>
      <c r="T1906" s="348">
        <f>IFERROR(VLOOKUP($S1906,TABLAS!$A$10:$B$14,2,FALSE),0)</f>
        <v>3</v>
      </c>
      <c r="U1906" s="489" t="s">
        <v>145</v>
      </c>
      <c r="V1906" s="489">
        <f>VLOOKUP(U1906,TABLAS!$A$2:$B$6,2,FALSE)</f>
        <v>3</v>
      </c>
      <c r="W1906" s="524" t="str">
        <f>MAX($T1906:$T1912)&amp;V1906</f>
        <v>43</v>
      </c>
      <c r="X1906" s="526" t="str">
        <f>IF(OR(W1906="11",W1906="12",W1906="21",W1906="22",W1906="31"),"BAJO",IF(OR(W1906="13",W1906="23",W1906="32",W1906="41"),"LEVE",IF(OR(W1906="14",W1906="15",W1906="24",W1906="33",W1906="43",W1906="42",W1906="52",W1906="51"),"MODERADO",IF(OR(W1906="25",W1906="34",W1906="35",W1906="44",W1906="45",W1906="53",W1906="54",W1906="55"),"IMPORTANTE"))))</f>
        <v>MODERADO</v>
      </c>
      <c r="Y1906" s="349">
        <v>152</v>
      </c>
      <c r="Z1906" s="349">
        <v>3</v>
      </c>
      <c r="AA1906" s="349"/>
      <c r="AB1906" s="349"/>
      <c r="AC1906" s="367" t="e">
        <f>VLOOKUP(Y1906,CONTROLES!$A$6:$Y$78,2,FALSE)</f>
        <v>#N/A</v>
      </c>
      <c r="AD1906" s="349"/>
      <c r="AE1906" s="349"/>
      <c r="AF1906" s="349"/>
      <c r="AG1906" s="349"/>
      <c r="AH1906" s="349"/>
      <c r="AI1906" s="349"/>
      <c r="AJ1906" s="349"/>
      <c r="AK1906" s="349"/>
      <c r="AL1906" s="349"/>
      <c r="AM1906" s="349"/>
      <c r="AN1906" s="349"/>
      <c r="AO1906" s="350" t="e">
        <f>VLOOKUP(Y1906,CONTROLES!$A$6:$Y$25,24,FALSE)</f>
        <v>#N/A</v>
      </c>
      <c r="AP1906" s="350">
        <f>VLOOKUP(Z1906,CONTROLES!$A$6:$Y$25,24,FALSE)</f>
        <v>0.78</v>
      </c>
      <c r="AQ1906" s="350" t="e">
        <f>VLOOKUP(AA1906,CONTROLES!$A$6:$Y$25,24,FALSE)</f>
        <v>#N/A</v>
      </c>
      <c r="AR1906" s="350" t="e">
        <f>VLOOKUP(AB1906,CONTROLES!$A$6:$Y$25,24,FALSE)</f>
        <v>#N/A</v>
      </c>
      <c r="AS1906" s="349" t="e">
        <f>VLOOKUP(Y1906,CONTROLES!$A$6:$Y$25,5,FALSE)</f>
        <v>#N/A</v>
      </c>
      <c r="AT1906" s="349" t="str">
        <f>VLOOKUP(Z1906,CONTROLES!$A$6:$Y$25,5,FALSE)</f>
        <v>Probabilidad</v>
      </c>
      <c r="AU1906" s="349" t="e">
        <f>VLOOKUP(AA1906,CONTROLES!$A$6:$Y$25,5,FALSE)</f>
        <v>#N/A</v>
      </c>
      <c r="AV1906" s="350" t="e">
        <f>VLOOKUP(AB1906,CONTROLES!$A$6:$Y$25,5,FALSE)</f>
        <v>#N/A</v>
      </c>
      <c r="AW1906" s="351">
        <f t="shared" si="492"/>
        <v>0.78</v>
      </c>
      <c r="AX1906" s="351">
        <f t="shared" si="493"/>
        <v>0</v>
      </c>
      <c r="AY1906" s="528"/>
      <c r="AZ1906" s="460"/>
      <c r="BA1906" s="456"/>
      <c r="BB1906" s="458"/>
      <c r="BC1906" s="460"/>
      <c r="BD1906" s="462"/>
      <c r="BE1906" s="462"/>
      <c r="BF1906" s="462"/>
      <c r="BG1906" s="526"/>
      <c r="BH1906" s="491"/>
      <c r="BI1906" s="530"/>
      <c r="BJ1906" s="475"/>
      <c r="BK1906" s="475"/>
    </row>
    <row r="1907" spans="1:63" ht="40.5" customHeight="1" x14ac:dyDescent="0.25">
      <c r="A1907" s="564"/>
      <c r="B1907" s="566"/>
      <c r="C1907" s="480"/>
      <c r="D1907" s="812"/>
      <c r="E1907" s="470"/>
      <c r="F1907" s="464"/>
      <c r="G1907" s="467"/>
      <c r="H1907" s="469"/>
      <c r="I1907" s="470"/>
      <c r="J1907" s="386">
        <v>2</v>
      </c>
      <c r="K1907" s="384" t="s">
        <v>2167</v>
      </c>
      <c r="L1907" s="473"/>
      <c r="M1907" s="470"/>
      <c r="N1907" s="474"/>
      <c r="O1907" s="475"/>
      <c r="P1907" s="475"/>
      <c r="Q1907" s="475"/>
      <c r="R1907" s="475"/>
      <c r="S1907" s="385" t="s">
        <v>169</v>
      </c>
      <c r="T1907" s="348">
        <f>IFERROR(VLOOKUP($S1907,TABLAS!$A$10:$B$14,2,FALSE),0)</f>
        <v>4</v>
      </c>
      <c r="U1907" s="490"/>
      <c r="V1907" s="490"/>
      <c r="W1907" s="524"/>
      <c r="X1907" s="526"/>
      <c r="Y1907" s="349">
        <v>50</v>
      </c>
      <c r="Z1907" s="349">
        <v>152</v>
      </c>
      <c r="AA1907" s="349"/>
      <c r="AB1907" s="349"/>
      <c r="AC1907" s="367" t="str">
        <f>VLOOKUP(Y1907,CONTROLES!$A$6:$Y$78,2,FALSE)</f>
        <v xml:space="preserve">Aplicación del Reglamento Interno de trabajo </v>
      </c>
      <c r="AD1907" s="349"/>
      <c r="AE1907" s="349"/>
      <c r="AF1907" s="349"/>
      <c r="AG1907" s="349"/>
      <c r="AH1907" s="349"/>
      <c r="AI1907" s="349"/>
      <c r="AJ1907" s="349"/>
      <c r="AK1907" s="349"/>
      <c r="AL1907" s="349"/>
      <c r="AM1907" s="349"/>
      <c r="AN1907" s="349"/>
      <c r="AO1907" s="350" t="e">
        <f>VLOOKUP(Y1907,CONTROLES!$A$6:$Y$25,24,FALSE)</f>
        <v>#N/A</v>
      </c>
      <c r="AP1907" s="350" t="e">
        <f>VLOOKUP(Z1907,CONTROLES!$A$6:$Y$25,24,FALSE)</f>
        <v>#N/A</v>
      </c>
      <c r="AQ1907" s="350" t="e">
        <f>VLOOKUP(AA1907,CONTROLES!$A$6:$Y$25,24,FALSE)</f>
        <v>#N/A</v>
      </c>
      <c r="AR1907" s="350" t="e">
        <f>VLOOKUP(AB1907,CONTROLES!$A$6:$Y$25,24,FALSE)</f>
        <v>#N/A</v>
      </c>
      <c r="AS1907" s="349" t="e">
        <f>VLOOKUP(Y1907,CONTROLES!$A$6:$Y$25,5,FALSE)</f>
        <v>#N/A</v>
      </c>
      <c r="AT1907" s="349" t="e">
        <f>VLOOKUP(Z1907,CONTROLES!$A$6:$Y$25,5,FALSE)</f>
        <v>#N/A</v>
      </c>
      <c r="AU1907" s="349" t="e">
        <f>VLOOKUP(AA1907,CONTROLES!$A$6:$Y$25,5,FALSE)</f>
        <v>#N/A</v>
      </c>
      <c r="AV1907" s="350" t="e">
        <f>VLOOKUP(AB1907,CONTROLES!$A$6:$Y$25,5,FALSE)</f>
        <v>#N/A</v>
      </c>
      <c r="AW1907" s="351">
        <f t="shared" si="492"/>
        <v>0</v>
      </c>
      <c r="AX1907" s="351">
        <f t="shared" si="493"/>
        <v>0</v>
      </c>
      <c r="AY1907" s="529"/>
      <c r="AZ1907" s="460"/>
      <c r="BA1907" s="457"/>
      <c r="BB1907" s="458"/>
      <c r="BC1907" s="460"/>
      <c r="BD1907" s="462"/>
      <c r="BE1907" s="462"/>
      <c r="BF1907" s="462"/>
      <c r="BG1907" s="526"/>
      <c r="BH1907" s="492"/>
      <c r="BI1907" s="530"/>
      <c r="BJ1907" s="475"/>
      <c r="BK1907" s="475"/>
    </row>
    <row r="1908" spans="1:63" ht="14.25" customHeight="1" x14ac:dyDescent="0.25">
      <c r="A1908" s="564"/>
      <c r="B1908" s="566"/>
      <c r="C1908" s="595"/>
      <c r="D1908" s="813"/>
      <c r="E1908" s="470"/>
      <c r="F1908" s="464"/>
      <c r="G1908" s="467"/>
      <c r="H1908" s="469"/>
      <c r="I1908" s="470"/>
      <c r="J1908" s="386"/>
      <c r="K1908" s="384"/>
      <c r="L1908" s="473"/>
      <c r="M1908" s="470"/>
      <c r="N1908" s="474"/>
      <c r="O1908" s="475"/>
      <c r="P1908" s="475"/>
      <c r="Q1908" s="475"/>
      <c r="R1908" s="475"/>
      <c r="S1908" s="385"/>
      <c r="T1908" s="348">
        <f>IFERROR(VLOOKUP($S1908,TABLAS!$A$10:$B$14,2,FALSE),0)</f>
        <v>0</v>
      </c>
      <c r="U1908" s="490"/>
      <c r="V1908" s="490"/>
      <c r="W1908" s="524"/>
      <c r="X1908" s="526"/>
      <c r="Y1908" s="349"/>
      <c r="Z1908" s="349"/>
      <c r="AA1908" s="349"/>
      <c r="AB1908" s="349"/>
      <c r="AC1908" s="367" t="e">
        <f>VLOOKUP(Y1908,CONTROLES!$A$6:$Y$78,2,FALSE)</f>
        <v>#N/A</v>
      </c>
      <c r="AD1908" s="349"/>
      <c r="AE1908" s="349"/>
      <c r="AF1908" s="349"/>
      <c r="AG1908" s="349"/>
      <c r="AH1908" s="349"/>
      <c r="AI1908" s="349"/>
      <c r="AJ1908" s="349"/>
      <c r="AK1908" s="349"/>
      <c r="AL1908" s="349"/>
      <c r="AM1908" s="349"/>
      <c r="AN1908" s="349"/>
      <c r="AO1908" s="350" t="e">
        <f>VLOOKUP(Y1908,CONTROLES!$A$6:$Y$25,24,FALSE)</f>
        <v>#N/A</v>
      </c>
      <c r="AP1908" s="350" t="e">
        <f>VLOOKUP(Z1908,CONTROLES!$A$6:$Y$25,24,FALSE)</f>
        <v>#N/A</v>
      </c>
      <c r="AQ1908" s="350" t="e">
        <f>VLOOKUP(AA1908,CONTROLES!$A$6:$Y$25,24,FALSE)</f>
        <v>#N/A</v>
      </c>
      <c r="AR1908" s="350" t="e">
        <f>VLOOKUP(AB1908,CONTROLES!$A$6:$Y$25,24,FALSE)</f>
        <v>#N/A</v>
      </c>
      <c r="AS1908" s="349" t="e">
        <f>VLOOKUP(Y1908,CONTROLES!$A$6:$Y$25,5,FALSE)</f>
        <v>#N/A</v>
      </c>
      <c r="AT1908" s="349" t="e">
        <f>VLOOKUP(Z1908,CONTROLES!$A$6:$Y$25,5,FALSE)</f>
        <v>#N/A</v>
      </c>
      <c r="AU1908" s="349" t="e">
        <f>VLOOKUP(AA1908,CONTROLES!$A$6:$Y$25,5,FALSE)</f>
        <v>#N/A</v>
      </c>
      <c r="AV1908" s="350" t="e">
        <f>VLOOKUP(AB1908,CONTROLES!$A$6:$Y$25,5,FALSE)</f>
        <v>#N/A</v>
      </c>
      <c r="AW1908" s="351">
        <f t="shared" si="492"/>
        <v>0</v>
      </c>
      <c r="AX1908" s="351">
        <f t="shared" si="493"/>
        <v>0</v>
      </c>
      <c r="AY1908" s="529"/>
      <c r="AZ1908" s="460"/>
      <c r="BA1908" s="457"/>
      <c r="BB1908" s="458"/>
      <c r="BC1908" s="460"/>
      <c r="BD1908" s="462"/>
      <c r="BE1908" s="462"/>
      <c r="BF1908" s="462"/>
      <c r="BG1908" s="526"/>
      <c r="BH1908" s="492"/>
      <c r="BI1908" s="530"/>
      <c r="BJ1908" s="475"/>
      <c r="BK1908" s="475"/>
    </row>
    <row r="1909" spans="1:63" ht="14.25" customHeight="1" x14ac:dyDescent="0.25">
      <c r="A1909" s="564"/>
      <c r="B1909" s="566"/>
      <c r="C1909" s="595"/>
      <c r="D1909" s="813"/>
      <c r="E1909" s="470"/>
      <c r="F1909" s="464"/>
      <c r="G1909" s="467"/>
      <c r="H1909" s="469"/>
      <c r="I1909" s="470"/>
      <c r="J1909" s="387"/>
      <c r="K1909" s="384"/>
      <c r="L1909" s="473"/>
      <c r="M1909" s="470"/>
      <c r="N1909" s="474"/>
      <c r="O1909" s="475"/>
      <c r="P1909" s="475"/>
      <c r="Q1909" s="475"/>
      <c r="R1909" s="475"/>
      <c r="S1909" s="385"/>
      <c r="T1909" s="348">
        <f>IFERROR(VLOOKUP($S1909,TABLAS!$A$10:$B$14,2,FALSE),0)</f>
        <v>0</v>
      </c>
      <c r="U1909" s="490"/>
      <c r="V1909" s="490"/>
      <c r="W1909" s="524"/>
      <c r="X1909" s="526"/>
      <c r="Y1909" s="349"/>
      <c r="Z1909" s="349"/>
      <c r="AA1909" s="349"/>
      <c r="AB1909" s="349"/>
      <c r="AC1909" s="367" t="e">
        <f>VLOOKUP(Y1909,CONTROLES!$A$6:$Y$78,2,FALSE)</f>
        <v>#N/A</v>
      </c>
      <c r="AD1909" s="349"/>
      <c r="AE1909" s="349"/>
      <c r="AF1909" s="349"/>
      <c r="AG1909" s="349"/>
      <c r="AH1909" s="349"/>
      <c r="AI1909" s="349"/>
      <c r="AJ1909" s="349"/>
      <c r="AK1909" s="349"/>
      <c r="AL1909" s="349"/>
      <c r="AM1909" s="349"/>
      <c r="AN1909" s="349"/>
      <c r="AO1909" s="350" t="e">
        <f>VLOOKUP(Y1909,CONTROLES!$A$6:$Y$25,24,FALSE)</f>
        <v>#N/A</v>
      </c>
      <c r="AP1909" s="350" t="e">
        <f>VLOOKUP(Z1909,CONTROLES!$A$6:$Y$25,24,FALSE)</f>
        <v>#N/A</v>
      </c>
      <c r="AQ1909" s="350" t="e">
        <f>VLOOKUP(AA1909,CONTROLES!$A$6:$Y$25,24,FALSE)</f>
        <v>#N/A</v>
      </c>
      <c r="AR1909" s="350" t="e">
        <f>VLOOKUP(AB1909,CONTROLES!$A$6:$Y$25,24,FALSE)</f>
        <v>#N/A</v>
      </c>
      <c r="AS1909" s="349" t="e">
        <f>VLOOKUP(Y1909,CONTROLES!$A$6:$Y$25,5,FALSE)</f>
        <v>#N/A</v>
      </c>
      <c r="AT1909" s="349" t="e">
        <f>VLOOKUP(Z1909,CONTROLES!$A$6:$Y$25,5,FALSE)</f>
        <v>#N/A</v>
      </c>
      <c r="AU1909" s="349" t="e">
        <f>VLOOKUP(AA1909,CONTROLES!$A$6:$Y$25,5,FALSE)</f>
        <v>#N/A</v>
      </c>
      <c r="AV1909" s="350" t="e">
        <f>VLOOKUP(AB1909,CONTROLES!$A$6:$Y$25,5,FALSE)</f>
        <v>#N/A</v>
      </c>
      <c r="AW1909" s="351">
        <f t="shared" si="492"/>
        <v>0</v>
      </c>
      <c r="AX1909" s="351">
        <f t="shared" si="493"/>
        <v>0</v>
      </c>
      <c r="AY1909" s="529"/>
      <c r="AZ1909" s="460"/>
      <c r="BA1909" s="457"/>
      <c r="BB1909" s="458"/>
      <c r="BC1909" s="460"/>
      <c r="BD1909" s="462"/>
      <c r="BE1909" s="462"/>
      <c r="BF1909" s="462"/>
      <c r="BG1909" s="526"/>
      <c r="BH1909" s="492"/>
      <c r="BI1909" s="530"/>
      <c r="BJ1909" s="475"/>
      <c r="BK1909" s="475"/>
    </row>
    <row r="1910" spans="1:63" ht="24" customHeight="1" x14ac:dyDescent="0.25">
      <c r="A1910" s="564"/>
      <c r="B1910" s="566"/>
      <c r="C1910" s="595"/>
      <c r="D1910" s="813"/>
      <c r="E1910" s="470"/>
      <c r="F1910" s="464"/>
      <c r="G1910" s="467"/>
      <c r="H1910" s="469"/>
      <c r="I1910" s="470"/>
      <c r="J1910" s="387"/>
      <c r="K1910" s="384"/>
      <c r="L1910" s="473"/>
      <c r="M1910" s="470"/>
      <c r="N1910" s="474"/>
      <c r="O1910" s="475"/>
      <c r="P1910" s="475"/>
      <c r="Q1910" s="475"/>
      <c r="R1910" s="475"/>
      <c r="S1910" s="385"/>
      <c r="T1910" s="348">
        <f>IFERROR(VLOOKUP($S1910,TABLAS!$A$10:$B$14,2,FALSE),0)</f>
        <v>0</v>
      </c>
      <c r="U1910" s="490"/>
      <c r="V1910" s="490"/>
      <c r="W1910" s="524"/>
      <c r="X1910" s="526"/>
      <c r="Y1910" s="349"/>
      <c r="Z1910" s="349"/>
      <c r="AA1910" s="349"/>
      <c r="AB1910" s="349"/>
      <c r="AC1910" s="367" t="e">
        <f>VLOOKUP(Y1910,CONTROLES!$A$6:$Y$78,2,FALSE)</f>
        <v>#N/A</v>
      </c>
      <c r="AD1910" s="349"/>
      <c r="AE1910" s="349"/>
      <c r="AF1910" s="349"/>
      <c r="AG1910" s="349"/>
      <c r="AH1910" s="349"/>
      <c r="AI1910" s="349"/>
      <c r="AJ1910" s="349"/>
      <c r="AK1910" s="349"/>
      <c r="AL1910" s="349"/>
      <c r="AM1910" s="349"/>
      <c r="AN1910" s="349"/>
      <c r="AO1910" s="350" t="e">
        <f>VLOOKUP(Y1910,CONTROLES!$A$6:$Y$25,24,FALSE)</f>
        <v>#N/A</v>
      </c>
      <c r="AP1910" s="350" t="e">
        <f>VLOOKUP(Z1910,CONTROLES!$A$6:$Y$25,24,FALSE)</f>
        <v>#N/A</v>
      </c>
      <c r="AQ1910" s="350" t="e">
        <f>VLOOKUP(AA1910,CONTROLES!$A$6:$Y$25,24,FALSE)</f>
        <v>#N/A</v>
      </c>
      <c r="AR1910" s="350" t="e">
        <f>VLOOKUP(AB1910,CONTROLES!$A$6:$Y$25,24,FALSE)</f>
        <v>#N/A</v>
      </c>
      <c r="AS1910" s="349" t="e">
        <f>VLOOKUP(Y1910,CONTROLES!$A$6:$Y$25,5,FALSE)</f>
        <v>#N/A</v>
      </c>
      <c r="AT1910" s="349" t="e">
        <f>VLOOKUP(Z1910,CONTROLES!$A$6:$Y$25,5,FALSE)</f>
        <v>#N/A</v>
      </c>
      <c r="AU1910" s="349" t="e">
        <f>VLOOKUP(AA1910,CONTROLES!$A$6:$Y$25,5,FALSE)</f>
        <v>#N/A</v>
      </c>
      <c r="AV1910" s="350" t="e">
        <f>VLOOKUP(AB1910,CONTROLES!$A$6:$Y$25,5,FALSE)</f>
        <v>#N/A</v>
      </c>
      <c r="AW1910" s="351">
        <f t="shared" si="492"/>
        <v>0</v>
      </c>
      <c r="AX1910" s="351">
        <f t="shared" si="493"/>
        <v>0</v>
      </c>
      <c r="AY1910" s="529"/>
      <c r="AZ1910" s="460"/>
      <c r="BA1910" s="457"/>
      <c r="BB1910" s="458"/>
      <c r="BC1910" s="460"/>
      <c r="BD1910" s="462"/>
      <c r="BE1910" s="462"/>
      <c r="BF1910" s="462"/>
      <c r="BG1910" s="526"/>
      <c r="BH1910" s="492"/>
      <c r="BI1910" s="530"/>
      <c r="BJ1910" s="475"/>
      <c r="BK1910" s="475"/>
    </row>
    <row r="1911" spans="1:63" ht="30.75" customHeight="1" x14ac:dyDescent="0.25">
      <c r="A1911" s="564"/>
      <c r="B1911" s="566"/>
      <c r="C1911" s="595"/>
      <c r="D1911" s="813"/>
      <c r="E1911" s="470"/>
      <c r="F1911" s="464"/>
      <c r="G1911" s="467"/>
      <c r="H1911" s="469"/>
      <c r="I1911" s="470"/>
      <c r="J1911" s="387"/>
      <c r="K1911" s="384"/>
      <c r="L1911" s="473"/>
      <c r="M1911" s="470"/>
      <c r="N1911" s="474"/>
      <c r="O1911" s="475"/>
      <c r="P1911" s="475"/>
      <c r="Q1911" s="475"/>
      <c r="R1911" s="475"/>
      <c r="S1911" s="385"/>
      <c r="T1911" s="348">
        <f>IFERROR(VLOOKUP($S1911,TABLAS!$A$10:$B$14,2,FALSE),0)</f>
        <v>0</v>
      </c>
      <c r="U1911" s="490"/>
      <c r="V1911" s="490"/>
      <c r="W1911" s="524"/>
      <c r="X1911" s="526"/>
      <c r="Y1911" s="349"/>
      <c r="Z1911" s="349"/>
      <c r="AA1911" s="349"/>
      <c r="AB1911" s="349"/>
      <c r="AC1911" s="367" t="e">
        <f>VLOOKUP(Y1911,CONTROLES!$A$6:$Y$78,2,FALSE)</f>
        <v>#N/A</v>
      </c>
      <c r="AD1911" s="349"/>
      <c r="AE1911" s="349"/>
      <c r="AF1911" s="349"/>
      <c r="AG1911" s="349"/>
      <c r="AH1911" s="349"/>
      <c r="AI1911" s="349"/>
      <c r="AJ1911" s="349"/>
      <c r="AK1911" s="349"/>
      <c r="AL1911" s="349"/>
      <c r="AM1911" s="349"/>
      <c r="AN1911" s="349"/>
      <c r="AO1911" s="350" t="e">
        <f>VLOOKUP(Y1911,CONTROLES!$A$6:$Y$25,24,FALSE)</f>
        <v>#N/A</v>
      </c>
      <c r="AP1911" s="350" t="e">
        <f>VLOOKUP(Z1911,CONTROLES!$A$6:$Y$25,24,FALSE)</f>
        <v>#N/A</v>
      </c>
      <c r="AQ1911" s="350" t="e">
        <f>VLOOKUP(AA1911,CONTROLES!$A$6:$Y$25,24,FALSE)</f>
        <v>#N/A</v>
      </c>
      <c r="AR1911" s="350" t="e">
        <f>VLOOKUP(AB1911,CONTROLES!$A$6:$Y$25,24,FALSE)</f>
        <v>#N/A</v>
      </c>
      <c r="AS1911" s="349" t="e">
        <f>VLOOKUP(Y1911,CONTROLES!$A$6:$Y$25,5,FALSE)</f>
        <v>#N/A</v>
      </c>
      <c r="AT1911" s="349" t="e">
        <f>VLOOKUP(Z1911,CONTROLES!$A$6:$Y$25,5,FALSE)</f>
        <v>#N/A</v>
      </c>
      <c r="AU1911" s="349" t="e">
        <f>VLOOKUP(AA1911,CONTROLES!$A$6:$Y$25,5,FALSE)</f>
        <v>#N/A</v>
      </c>
      <c r="AV1911" s="350" t="e">
        <f>VLOOKUP(AB1911,CONTROLES!$A$6:$Y$25,5,FALSE)</f>
        <v>#N/A</v>
      </c>
      <c r="AW1911" s="351">
        <f t="shared" si="492"/>
        <v>0</v>
      </c>
      <c r="AX1911" s="351">
        <f t="shared" si="493"/>
        <v>0</v>
      </c>
      <c r="AY1911" s="529"/>
      <c r="AZ1911" s="460"/>
      <c r="BA1911" s="457"/>
      <c r="BB1911" s="458"/>
      <c r="BC1911" s="460"/>
      <c r="BD1911" s="462"/>
      <c r="BE1911" s="462"/>
      <c r="BF1911" s="462"/>
      <c r="BG1911" s="526"/>
      <c r="BH1911" s="492"/>
      <c r="BI1911" s="530"/>
      <c r="BJ1911" s="475"/>
      <c r="BK1911" s="475"/>
    </row>
    <row r="1912" spans="1:63" ht="21.75" customHeight="1" x14ac:dyDescent="0.25">
      <c r="A1912" s="564"/>
      <c r="B1912" s="567"/>
      <c r="C1912" s="478"/>
      <c r="D1912" s="814"/>
      <c r="E1912" s="471"/>
      <c r="F1912" s="465"/>
      <c r="G1912" s="467"/>
      <c r="H1912" s="469"/>
      <c r="I1912" s="471"/>
      <c r="J1912" s="388"/>
      <c r="K1912" s="389"/>
      <c r="L1912" s="473"/>
      <c r="M1912" s="471"/>
      <c r="N1912" s="472"/>
      <c r="O1912" s="476"/>
      <c r="P1912" s="476"/>
      <c r="Q1912" s="476"/>
      <c r="R1912" s="476"/>
      <c r="S1912" s="390"/>
      <c r="T1912" s="348">
        <f>IFERROR(VLOOKUP($S1912,TABLAS!$A$10:$B$14,2,FALSE),0)</f>
        <v>0</v>
      </c>
      <c r="U1912" s="490"/>
      <c r="V1912" s="490"/>
      <c r="W1912" s="525"/>
      <c r="X1912" s="527"/>
      <c r="Y1912" s="362"/>
      <c r="Z1912" s="362"/>
      <c r="AA1912" s="362"/>
      <c r="AB1912" s="362"/>
      <c r="AC1912" s="367" t="e">
        <f>VLOOKUP(Y1912,CONTROLES!$A$6:$Y$78,2,FALSE)</f>
        <v>#N/A</v>
      </c>
      <c r="AD1912" s="362"/>
      <c r="AE1912" s="362"/>
      <c r="AF1912" s="362"/>
      <c r="AG1912" s="362"/>
      <c r="AH1912" s="362"/>
      <c r="AI1912" s="362"/>
      <c r="AJ1912" s="362"/>
      <c r="AK1912" s="362"/>
      <c r="AL1912" s="362"/>
      <c r="AM1912" s="362"/>
      <c r="AN1912" s="362"/>
      <c r="AO1912" s="355" t="e">
        <f>VLOOKUP(Y1912,CONTROLES!$A$6:$Y$25,24,FALSE)</f>
        <v>#N/A</v>
      </c>
      <c r="AP1912" s="355" t="e">
        <f>VLOOKUP(Z1912,CONTROLES!$A$6:$Y$25,24,FALSE)</f>
        <v>#N/A</v>
      </c>
      <c r="AQ1912" s="355" t="e">
        <f>VLOOKUP(AA1912,CONTROLES!$A$6:$Y$25,24,FALSE)</f>
        <v>#N/A</v>
      </c>
      <c r="AR1912" s="355" t="e">
        <f>VLOOKUP(AB1912,CONTROLES!$A$6:$Y$25,24,FALSE)</f>
        <v>#N/A</v>
      </c>
      <c r="AS1912" s="362" t="e">
        <f>VLOOKUP(Y1912,CONTROLES!$A$6:$Y$25,5,FALSE)</f>
        <v>#N/A</v>
      </c>
      <c r="AT1912" s="362" t="e">
        <f>VLOOKUP(Z1912,CONTROLES!$A$6:$Y$25,5,FALSE)</f>
        <v>#N/A</v>
      </c>
      <c r="AU1912" s="362" t="e">
        <f>VLOOKUP(AA1912,CONTROLES!$A$6:$Y$25,5,FALSE)</f>
        <v>#N/A</v>
      </c>
      <c r="AV1912" s="355" t="e">
        <f>VLOOKUP(AB1912,CONTROLES!$A$6:$Y$25,5,FALSE)</f>
        <v>#N/A</v>
      </c>
      <c r="AW1912" s="370">
        <f t="shared" si="492"/>
        <v>0</v>
      </c>
      <c r="AX1912" s="370">
        <f t="shared" si="493"/>
        <v>0</v>
      </c>
      <c r="AY1912" s="529"/>
      <c r="AZ1912" s="461"/>
      <c r="BA1912" s="457"/>
      <c r="BB1912" s="459"/>
      <c r="BC1912" s="461"/>
      <c r="BD1912" s="463"/>
      <c r="BE1912" s="463"/>
      <c r="BF1912" s="463"/>
      <c r="BG1912" s="527"/>
      <c r="BH1912" s="492"/>
      <c r="BI1912" s="531"/>
      <c r="BJ1912" s="476"/>
      <c r="BK1912" s="476"/>
    </row>
    <row r="1913" spans="1:63" ht="14.25" customHeight="1" x14ac:dyDescent="0.25">
      <c r="A1913" s="564">
        <f>A1906+1</f>
        <v>272</v>
      </c>
      <c r="B1913" s="604" t="s">
        <v>2168</v>
      </c>
      <c r="C1913" s="595" t="s">
        <v>1052</v>
      </c>
      <c r="D1913" s="811" t="s">
        <v>2169</v>
      </c>
      <c r="E1913" s="568" t="s">
        <v>2170</v>
      </c>
      <c r="F1913" s="464" t="s">
        <v>132</v>
      </c>
      <c r="G1913" s="466" t="s">
        <v>196</v>
      </c>
      <c r="H1913" s="468" t="s">
        <v>134</v>
      </c>
      <c r="I1913" s="470" t="s">
        <v>2171</v>
      </c>
      <c r="J1913" s="383">
        <v>1</v>
      </c>
      <c r="K1913" s="384" t="s">
        <v>2172</v>
      </c>
      <c r="L1913" s="472" t="s">
        <v>2173</v>
      </c>
      <c r="M1913" s="470" t="s">
        <v>160</v>
      </c>
      <c r="N1913" s="474" t="s">
        <v>226</v>
      </c>
      <c r="O1913" s="475" t="s">
        <v>305</v>
      </c>
      <c r="P1913" s="475" t="s">
        <v>1619</v>
      </c>
      <c r="Q1913" s="477" t="s">
        <v>1620</v>
      </c>
      <c r="R1913" s="475" t="s">
        <v>297</v>
      </c>
      <c r="S1913" s="385" t="s">
        <v>146</v>
      </c>
      <c r="T1913" s="348">
        <f>IFERROR(VLOOKUP($S1913,TABLAS!$A$10:$B$14,2,FALSE),0)</f>
        <v>3</v>
      </c>
      <c r="U1913" s="489" t="s">
        <v>145</v>
      </c>
      <c r="V1913" s="489">
        <f>VLOOKUP(U1913,TABLAS!$A$2:$B$6,2,FALSE)</f>
        <v>3</v>
      </c>
      <c r="W1913" s="524" t="str">
        <f>MAX($T1913:$T1919)&amp;V1913</f>
        <v>33</v>
      </c>
      <c r="X1913" s="526" t="str">
        <f>IF(OR(W1913="11",W1913="12",W1913="21",W1913="22",W1913="31"),"BAJO",IF(OR(W1913="13",W1913="23",W1913="32",W1913="41"),"LEVE",IF(OR(W1913="14",W1913="15",W1913="24",W1913="33",W1913="43",W1913="42",W1913="52",W1913="51"),"MODERADO",IF(OR(W1913="25",W1913="34",W1913="35",W1913="44",W1913="45",W1913="53",W1913="54",W1913="55"),"IMPORTANTE"))))</f>
        <v>MODERADO</v>
      </c>
      <c r="Y1913" s="349">
        <v>104</v>
      </c>
      <c r="Z1913" s="349">
        <v>103</v>
      </c>
      <c r="AA1913" s="349">
        <v>121</v>
      </c>
      <c r="AB1913" s="349"/>
      <c r="AC1913" s="367" t="e">
        <f>VLOOKUP(Y1913,CONTROLES!$A$6:$Y$78,2,FALSE)</f>
        <v>#N/A</v>
      </c>
      <c r="AD1913" s="349"/>
      <c r="AE1913" s="349"/>
      <c r="AF1913" s="349"/>
      <c r="AG1913" s="349"/>
      <c r="AH1913" s="349"/>
      <c r="AI1913" s="349"/>
      <c r="AJ1913" s="349"/>
      <c r="AK1913" s="349"/>
      <c r="AL1913" s="349"/>
      <c r="AM1913" s="349"/>
      <c r="AN1913" s="349"/>
      <c r="AO1913" s="350" t="e">
        <f>VLOOKUP(Y1913,CONTROLES!$A$6:$Y$25,24,FALSE)</f>
        <v>#N/A</v>
      </c>
      <c r="AP1913" s="350" t="e">
        <f>VLOOKUP(Z1913,CONTROLES!$A$6:$Y$25,24,FALSE)</f>
        <v>#N/A</v>
      </c>
      <c r="AQ1913" s="350" t="e">
        <f>VLOOKUP(AA1913,CONTROLES!$A$6:$Y$25,24,FALSE)</f>
        <v>#N/A</v>
      </c>
      <c r="AR1913" s="350" t="e">
        <f>VLOOKUP(AB1913,CONTROLES!$A$6:$Y$25,24,FALSE)</f>
        <v>#N/A</v>
      </c>
      <c r="AS1913" s="349" t="e">
        <f>VLOOKUP(Y1913,CONTROLES!$A$6:$Y$25,5,FALSE)</f>
        <v>#N/A</v>
      </c>
      <c r="AT1913" s="349" t="e">
        <f>VLOOKUP(Z1913,CONTROLES!$A$6:$Y$25,5,FALSE)</f>
        <v>#N/A</v>
      </c>
      <c r="AU1913" s="349" t="e">
        <f>VLOOKUP(AA1913,CONTROLES!$A$6:$Y$25,5,FALSE)</f>
        <v>#N/A</v>
      </c>
      <c r="AV1913" s="350" t="e">
        <f>VLOOKUP(AB1913,CONTROLES!$A$6:$Y$25,5,FALSE)</f>
        <v>#N/A</v>
      </c>
      <c r="AW1913" s="351">
        <f t="shared" si="492"/>
        <v>0</v>
      </c>
      <c r="AX1913" s="351">
        <f t="shared" si="493"/>
        <v>0</v>
      </c>
      <c r="AY1913" s="528"/>
      <c r="AZ1913" s="460"/>
      <c r="BA1913" s="456"/>
      <c r="BB1913" s="458"/>
      <c r="BC1913" s="460"/>
      <c r="BD1913" s="462"/>
      <c r="BE1913" s="462"/>
      <c r="BF1913" s="462"/>
      <c r="BG1913" s="526"/>
      <c r="BH1913" s="491"/>
      <c r="BI1913" s="530"/>
      <c r="BJ1913" s="475"/>
      <c r="BK1913" s="475"/>
    </row>
    <row r="1914" spans="1:63" ht="14.25" customHeight="1" x14ac:dyDescent="0.25">
      <c r="A1914" s="564"/>
      <c r="B1914" s="566"/>
      <c r="C1914" s="480"/>
      <c r="D1914" s="812"/>
      <c r="E1914" s="470"/>
      <c r="F1914" s="464"/>
      <c r="G1914" s="467"/>
      <c r="H1914" s="469"/>
      <c r="I1914" s="470"/>
      <c r="J1914" s="386"/>
      <c r="K1914" s="384"/>
      <c r="L1914" s="473"/>
      <c r="M1914" s="470"/>
      <c r="N1914" s="474"/>
      <c r="O1914" s="475"/>
      <c r="P1914" s="481"/>
      <c r="Q1914" s="487"/>
      <c r="R1914" s="475"/>
      <c r="S1914" s="385"/>
      <c r="T1914" s="348">
        <f>IFERROR(VLOOKUP($S1914,TABLAS!$A$10:$B$14,2,FALSE),0)</f>
        <v>0</v>
      </c>
      <c r="U1914" s="490"/>
      <c r="V1914" s="490"/>
      <c r="W1914" s="524"/>
      <c r="X1914" s="526"/>
      <c r="Y1914" s="349"/>
      <c r="Z1914" s="349"/>
      <c r="AA1914" s="349"/>
      <c r="AB1914" s="349"/>
      <c r="AC1914" s="367" t="e">
        <f>VLOOKUP(Y1914,CONTROLES!$A$6:$Y$78,2,FALSE)</f>
        <v>#N/A</v>
      </c>
      <c r="AD1914" s="349"/>
      <c r="AE1914" s="349"/>
      <c r="AF1914" s="349"/>
      <c r="AG1914" s="349"/>
      <c r="AH1914" s="349"/>
      <c r="AI1914" s="349"/>
      <c r="AJ1914" s="349"/>
      <c r="AK1914" s="349"/>
      <c r="AL1914" s="349"/>
      <c r="AM1914" s="349"/>
      <c r="AN1914" s="349"/>
      <c r="AO1914" s="350" t="e">
        <f>VLOOKUP(Y1914,CONTROLES!$A$6:$Y$25,24,FALSE)</f>
        <v>#N/A</v>
      </c>
      <c r="AP1914" s="350" t="e">
        <f>VLOOKUP(Z1914,CONTROLES!$A$6:$Y$25,24,FALSE)</f>
        <v>#N/A</v>
      </c>
      <c r="AQ1914" s="350" t="e">
        <f>VLOOKUP(AA1914,CONTROLES!$A$6:$Y$25,24,FALSE)</f>
        <v>#N/A</v>
      </c>
      <c r="AR1914" s="350" t="e">
        <f>VLOOKUP(AB1914,CONTROLES!$A$6:$Y$25,24,FALSE)</f>
        <v>#N/A</v>
      </c>
      <c r="AS1914" s="349" t="e">
        <f>VLOOKUP(Y1914,CONTROLES!$A$6:$Y$25,5,FALSE)</f>
        <v>#N/A</v>
      </c>
      <c r="AT1914" s="349" t="e">
        <f>VLOOKUP(Z1914,CONTROLES!$A$6:$Y$25,5,FALSE)</f>
        <v>#N/A</v>
      </c>
      <c r="AU1914" s="349" t="e">
        <f>VLOOKUP(AA1914,CONTROLES!$A$6:$Y$25,5,FALSE)</f>
        <v>#N/A</v>
      </c>
      <c r="AV1914" s="350" t="e">
        <f>VLOOKUP(AB1914,CONTROLES!$A$6:$Y$25,5,FALSE)</f>
        <v>#N/A</v>
      </c>
      <c r="AW1914" s="351">
        <f t="shared" si="492"/>
        <v>0</v>
      </c>
      <c r="AX1914" s="351">
        <f t="shared" si="493"/>
        <v>0</v>
      </c>
      <c r="AY1914" s="529"/>
      <c r="AZ1914" s="460"/>
      <c r="BA1914" s="457"/>
      <c r="BB1914" s="458"/>
      <c r="BC1914" s="460"/>
      <c r="BD1914" s="462"/>
      <c r="BE1914" s="462"/>
      <c r="BF1914" s="462"/>
      <c r="BG1914" s="526"/>
      <c r="BH1914" s="492"/>
      <c r="BI1914" s="530"/>
      <c r="BJ1914" s="475"/>
      <c r="BK1914" s="475"/>
    </row>
    <row r="1915" spans="1:63" ht="14.25" customHeight="1" x14ac:dyDescent="0.25">
      <c r="A1915" s="564"/>
      <c r="B1915" s="566"/>
      <c r="C1915" s="595"/>
      <c r="D1915" s="813"/>
      <c r="E1915" s="470"/>
      <c r="F1915" s="464"/>
      <c r="G1915" s="467"/>
      <c r="H1915" s="469"/>
      <c r="I1915" s="470"/>
      <c r="J1915" s="386"/>
      <c r="K1915" s="384"/>
      <c r="L1915" s="473"/>
      <c r="M1915" s="470"/>
      <c r="N1915" s="474"/>
      <c r="O1915" s="475"/>
      <c r="P1915" s="481"/>
      <c r="Q1915" s="487"/>
      <c r="R1915" s="475"/>
      <c r="S1915" s="385"/>
      <c r="T1915" s="348">
        <f>IFERROR(VLOOKUP($S1915,TABLAS!$A$10:$B$14,2,FALSE),0)</f>
        <v>0</v>
      </c>
      <c r="U1915" s="490"/>
      <c r="V1915" s="490"/>
      <c r="W1915" s="524"/>
      <c r="X1915" s="526"/>
      <c r="Y1915" s="349"/>
      <c r="Z1915" s="349"/>
      <c r="AA1915" s="349"/>
      <c r="AB1915" s="349"/>
      <c r="AC1915" s="367" t="e">
        <f>VLOOKUP(Y1915,CONTROLES!$A$6:$Y$78,2,FALSE)</f>
        <v>#N/A</v>
      </c>
      <c r="AD1915" s="349"/>
      <c r="AE1915" s="349"/>
      <c r="AF1915" s="349"/>
      <c r="AG1915" s="349"/>
      <c r="AH1915" s="349"/>
      <c r="AI1915" s="349"/>
      <c r="AJ1915" s="349"/>
      <c r="AK1915" s="349"/>
      <c r="AL1915" s="349"/>
      <c r="AM1915" s="349"/>
      <c r="AN1915" s="349"/>
      <c r="AO1915" s="350" t="e">
        <f>VLOOKUP(Y1915,CONTROLES!$A$6:$Y$25,24,FALSE)</f>
        <v>#N/A</v>
      </c>
      <c r="AP1915" s="350" t="e">
        <f>VLOOKUP(Z1915,CONTROLES!$A$6:$Y$25,24,FALSE)</f>
        <v>#N/A</v>
      </c>
      <c r="AQ1915" s="350" t="e">
        <f>VLOOKUP(AA1915,CONTROLES!$A$6:$Y$25,24,FALSE)</f>
        <v>#N/A</v>
      </c>
      <c r="AR1915" s="350" t="e">
        <f>VLOOKUP(AB1915,CONTROLES!$A$6:$Y$25,24,FALSE)</f>
        <v>#N/A</v>
      </c>
      <c r="AS1915" s="349" t="e">
        <f>VLOOKUP(Y1915,CONTROLES!$A$6:$Y$25,5,FALSE)</f>
        <v>#N/A</v>
      </c>
      <c r="AT1915" s="349" t="e">
        <f>VLOOKUP(Z1915,CONTROLES!$A$6:$Y$25,5,FALSE)</f>
        <v>#N/A</v>
      </c>
      <c r="AU1915" s="349" t="e">
        <f>VLOOKUP(AA1915,CONTROLES!$A$6:$Y$25,5,FALSE)</f>
        <v>#N/A</v>
      </c>
      <c r="AV1915" s="350" t="e">
        <f>VLOOKUP(AB1915,CONTROLES!$A$6:$Y$25,5,FALSE)</f>
        <v>#N/A</v>
      </c>
      <c r="AW1915" s="351">
        <f t="shared" si="492"/>
        <v>0</v>
      </c>
      <c r="AX1915" s="351">
        <f t="shared" si="493"/>
        <v>0</v>
      </c>
      <c r="AY1915" s="529"/>
      <c r="AZ1915" s="460"/>
      <c r="BA1915" s="457"/>
      <c r="BB1915" s="458"/>
      <c r="BC1915" s="460"/>
      <c r="BD1915" s="462"/>
      <c r="BE1915" s="462"/>
      <c r="BF1915" s="462"/>
      <c r="BG1915" s="526"/>
      <c r="BH1915" s="492"/>
      <c r="BI1915" s="530"/>
      <c r="BJ1915" s="475"/>
      <c r="BK1915" s="475"/>
    </row>
    <row r="1916" spans="1:63" ht="14.25" customHeight="1" x14ac:dyDescent="0.25">
      <c r="A1916" s="564"/>
      <c r="B1916" s="566"/>
      <c r="C1916" s="595"/>
      <c r="D1916" s="813"/>
      <c r="E1916" s="470"/>
      <c r="F1916" s="464"/>
      <c r="G1916" s="467"/>
      <c r="H1916" s="469"/>
      <c r="I1916" s="470"/>
      <c r="J1916" s="387"/>
      <c r="K1916" s="384"/>
      <c r="L1916" s="473"/>
      <c r="M1916" s="470"/>
      <c r="N1916" s="474"/>
      <c r="O1916" s="475"/>
      <c r="P1916" s="481"/>
      <c r="Q1916" s="487"/>
      <c r="R1916" s="475"/>
      <c r="S1916" s="385"/>
      <c r="T1916" s="348">
        <f>IFERROR(VLOOKUP($S1916,TABLAS!$A$10:$B$14,2,FALSE),0)</f>
        <v>0</v>
      </c>
      <c r="U1916" s="490"/>
      <c r="V1916" s="490"/>
      <c r="W1916" s="524"/>
      <c r="X1916" s="526"/>
      <c r="Y1916" s="349"/>
      <c r="Z1916" s="349"/>
      <c r="AA1916" s="349"/>
      <c r="AB1916" s="349"/>
      <c r="AC1916" s="367" t="e">
        <f>VLOOKUP(Y1916,CONTROLES!$A$6:$Y$78,2,FALSE)</f>
        <v>#N/A</v>
      </c>
      <c r="AD1916" s="349"/>
      <c r="AE1916" s="349"/>
      <c r="AF1916" s="349"/>
      <c r="AG1916" s="349"/>
      <c r="AH1916" s="349"/>
      <c r="AI1916" s="349"/>
      <c r="AJ1916" s="349"/>
      <c r="AK1916" s="349"/>
      <c r="AL1916" s="349"/>
      <c r="AM1916" s="349"/>
      <c r="AN1916" s="349"/>
      <c r="AO1916" s="350" t="e">
        <f>VLOOKUP(Y1916,CONTROLES!$A$6:$Y$25,24,FALSE)</f>
        <v>#N/A</v>
      </c>
      <c r="AP1916" s="350" t="e">
        <f>VLOOKUP(Z1916,CONTROLES!$A$6:$Y$25,24,FALSE)</f>
        <v>#N/A</v>
      </c>
      <c r="AQ1916" s="350" t="e">
        <f>VLOOKUP(AA1916,CONTROLES!$A$6:$Y$25,24,FALSE)</f>
        <v>#N/A</v>
      </c>
      <c r="AR1916" s="350" t="e">
        <f>VLOOKUP(AB1916,CONTROLES!$A$6:$Y$25,24,FALSE)</f>
        <v>#N/A</v>
      </c>
      <c r="AS1916" s="349" t="e">
        <f>VLOOKUP(Y1916,CONTROLES!$A$6:$Y$25,5,FALSE)</f>
        <v>#N/A</v>
      </c>
      <c r="AT1916" s="349" t="e">
        <f>VLOOKUP(Z1916,CONTROLES!$A$6:$Y$25,5,FALSE)</f>
        <v>#N/A</v>
      </c>
      <c r="AU1916" s="349" t="e">
        <f>VLOOKUP(AA1916,CONTROLES!$A$6:$Y$25,5,FALSE)</f>
        <v>#N/A</v>
      </c>
      <c r="AV1916" s="350" t="e">
        <f>VLOOKUP(AB1916,CONTROLES!$A$6:$Y$25,5,FALSE)</f>
        <v>#N/A</v>
      </c>
      <c r="AW1916" s="351">
        <f t="shared" si="492"/>
        <v>0</v>
      </c>
      <c r="AX1916" s="351">
        <f t="shared" si="493"/>
        <v>0</v>
      </c>
      <c r="AY1916" s="529"/>
      <c r="AZ1916" s="460"/>
      <c r="BA1916" s="457"/>
      <c r="BB1916" s="458"/>
      <c r="BC1916" s="460"/>
      <c r="BD1916" s="462"/>
      <c r="BE1916" s="462"/>
      <c r="BF1916" s="462"/>
      <c r="BG1916" s="526"/>
      <c r="BH1916" s="492"/>
      <c r="BI1916" s="530"/>
      <c r="BJ1916" s="475"/>
      <c r="BK1916" s="475"/>
    </row>
    <row r="1917" spans="1:63" ht="14.25" customHeight="1" x14ac:dyDescent="0.25">
      <c r="A1917" s="564"/>
      <c r="B1917" s="566"/>
      <c r="C1917" s="595"/>
      <c r="D1917" s="813"/>
      <c r="E1917" s="470"/>
      <c r="F1917" s="464"/>
      <c r="G1917" s="467"/>
      <c r="H1917" s="469"/>
      <c r="I1917" s="470"/>
      <c r="J1917" s="387"/>
      <c r="K1917" s="384"/>
      <c r="L1917" s="473"/>
      <c r="M1917" s="470"/>
      <c r="N1917" s="474"/>
      <c r="O1917" s="475"/>
      <c r="P1917" s="481"/>
      <c r="Q1917" s="487"/>
      <c r="R1917" s="475"/>
      <c r="S1917" s="385"/>
      <c r="T1917" s="348">
        <f>IFERROR(VLOOKUP($S1917,TABLAS!$A$10:$B$14,2,FALSE),0)</f>
        <v>0</v>
      </c>
      <c r="U1917" s="490"/>
      <c r="V1917" s="490"/>
      <c r="W1917" s="524"/>
      <c r="X1917" s="526"/>
      <c r="Y1917" s="349"/>
      <c r="Z1917" s="349"/>
      <c r="AA1917" s="349"/>
      <c r="AB1917" s="349"/>
      <c r="AC1917" s="367" t="e">
        <f>VLOOKUP(Y1917,CONTROLES!$A$6:$Y$78,2,FALSE)</f>
        <v>#N/A</v>
      </c>
      <c r="AD1917" s="349"/>
      <c r="AE1917" s="349"/>
      <c r="AF1917" s="349"/>
      <c r="AG1917" s="349"/>
      <c r="AH1917" s="349"/>
      <c r="AI1917" s="349"/>
      <c r="AJ1917" s="349"/>
      <c r="AK1917" s="349"/>
      <c r="AL1917" s="349"/>
      <c r="AM1917" s="349"/>
      <c r="AN1917" s="349"/>
      <c r="AO1917" s="350" t="e">
        <f>VLOOKUP(Y1917,CONTROLES!$A$6:$Y$25,24,FALSE)</f>
        <v>#N/A</v>
      </c>
      <c r="AP1917" s="350" t="e">
        <f>VLOOKUP(Z1917,CONTROLES!$A$6:$Y$25,24,FALSE)</f>
        <v>#N/A</v>
      </c>
      <c r="AQ1917" s="350" t="e">
        <f>VLOOKUP(AA1917,CONTROLES!$A$6:$Y$25,24,FALSE)</f>
        <v>#N/A</v>
      </c>
      <c r="AR1917" s="350" t="e">
        <f>VLOOKUP(AB1917,CONTROLES!$A$6:$Y$25,24,FALSE)</f>
        <v>#N/A</v>
      </c>
      <c r="AS1917" s="349" t="e">
        <f>VLOOKUP(Y1917,CONTROLES!$A$6:$Y$25,5,FALSE)</f>
        <v>#N/A</v>
      </c>
      <c r="AT1917" s="349" t="e">
        <f>VLOOKUP(Z1917,CONTROLES!$A$6:$Y$25,5,FALSE)</f>
        <v>#N/A</v>
      </c>
      <c r="AU1917" s="349" t="e">
        <f>VLOOKUP(AA1917,CONTROLES!$A$6:$Y$25,5,FALSE)</f>
        <v>#N/A</v>
      </c>
      <c r="AV1917" s="350" t="e">
        <f>VLOOKUP(AB1917,CONTROLES!$A$6:$Y$25,5,FALSE)</f>
        <v>#N/A</v>
      </c>
      <c r="AW1917" s="351">
        <f t="shared" si="492"/>
        <v>0</v>
      </c>
      <c r="AX1917" s="351">
        <f t="shared" si="493"/>
        <v>0</v>
      </c>
      <c r="AY1917" s="529"/>
      <c r="AZ1917" s="460"/>
      <c r="BA1917" s="457"/>
      <c r="BB1917" s="458"/>
      <c r="BC1917" s="460"/>
      <c r="BD1917" s="462"/>
      <c r="BE1917" s="462"/>
      <c r="BF1917" s="462"/>
      <c r="BG1917" s="526"/>
      <c r="BH1917" s="492"/>
      <c r="BI1917" s="530"/>
      <c r="BJ1917" s="475"/>
      <c r="BK1917" s="475"/>
    </row>
    <row r="1918" spans="1:63" ht="14.25" customHeight="1" x14ac:dyDescent="0.25">
      <c r="A1918" s="564"/>
      <c r="B1918" s="566"/>
      <c r="C1918" s="595"/>
      <c r="D1918" s="813"/>
      <c r="E1918" s="470"/>
      <c r="F1918" s="464"/>
      <c r="G1918" s="467"/>
      <c r="H1918" s="469"/>
      <c r="I1918" s="470"/>
      <c r="J1918" s="387"/>
      <c r="K1918" s="384"/>
      <c r="L1918" s="473"/>
      <c r="M1918" s="470"/>
      <c r="N1918" s="474"/>
      <c r="O1918" s="475"/>
      <c r="P1918" s="481"/>
      <c r="Q1918" s="487"/>
      <c r="R1918" s="475"/>
      <c r="S1918" s="385"/>
      <c r="T1918" s="348">
        <f>IFERROR(VLOOKUP($S1918,TABLAS!$A$10:$B$14,2,FALSE),0)</f>
        <v>0</v>
      </c>
      <c r="U1918" s="490"/>
      <c r="V1918" s="490"/>
      <c r="W1918" s="524"/>
      <c r="X1918" s="526"/>
      <c r="Y1918" s="349"/>
      <c r="Z1918" s="349"/>
      <c r="AA1918" s="349"/>
      <c r="AB1918" s="349"/>
      <c r="AC1918" s="367" t="e">
        <f>VLOOKUP(Y1918,CONTROLES!$A$6:$Y$78,2,FALSE)</f>
        <v>#N/A</v>
      </c>
      <c r="AD1918" s="349"/>
      <c r="AE1918" s="349"/>
      <c r="AF1918" s="349"/>
      <c r="AG1918" s="349"/>
      <c r="AH1918" s="349"/>
      <c r="AI1918" s="349"/>
      <c r="AJ1918" s="349"/>
      <c r="AK1918" s="349"/>
      <c r="AL1918" s="349"/>
      <c r="AM1918" s="349"/>
      <c r="AN1918" s="349"/>
      <c r="AO1918" s="350" t="e">
        <f>VLOOKUP(Y1918,CONTROLES!$A$6:$Y$25,24,FALSE)</f>
        <v>#N/A</v>
      </c>
      <c r="AP1918" s="350" t="e">
        <f>VLOOKUP(Z1918,CONTROLES!$A$6:$Y$25,24,FALSE)</f>
        <v>#N/A</v>
      </c>
      <c r="AQ1918" s="350" t="e">
        <f>VLOOKUP(AA1918,CONTROLES!$A$6:$Y$25,24,FALSE)</f>
        <v>#N/A</v>
      </c>
      <c r="AR1918" s="350" t="e">
        <f>VLOOKUP(AB1918,CONTROLES!$A$6:$Y$25,24,FALSE)</f>
        <v>#N/A</v>
      </c>
      <c r="AS1918" s="349" t="e">
        <f>VLOOKUP(Y1918,CONTROLES!$A$6:$Y$25,5,FALSE)</f>
        <v>#N/A</v>
      </c>
      <c r="AT1918" s="349" t="e">
        <f>VLOOKUP(Z1918,CONTROLES!$A$6:$Y$25,5,FALSE)</f>
        <v>#N/A</v>
      </c>
      <c r="AU1918" s="349" t="e">
        <f>VLOOKUP(AA1918,CONTROLES!$A$6:$Y$25,5,FALSE)</f>
        <v>#N/A</v>
      </c>
      <c r="AV1918" s="350" t="e">
        <f>VLOOKUP(AB1918,CONTROLES!$A$6:$Y$25,5,FALSE)</f>
        <v>#N/A</v>
      </c>
      <c r="AW1918" s="351">
        <f t="shared" si="492"/>
        <v>0</v>
      </c>
      <c r="AX1918" s="351">
        <f t="shared" si="493"/>
        <v>0</v>
      </c>
      <c r="AY1918" s="529"/>
      <c r="AZ1918" s="460"/>
      <c r="BA1918" s="457"/>
      <c r="BB1918" s="458"/>
      <c r="BC1918" s="460"/>
      <c r="BD1918" s="462"/>
      <c r="BE1918" s="462"/>
      <c r="BF1918" s="462"/>
      <c r="BG1918" s="526"/>
      <c r="BH1918" s="492"/>
      <c r="BI1918" s="530"/>
      <c r="BJ1918" s="475"/>
      <c r="BK1918" s="475"/>
    </row>
    <row r="1919" spans="1:63" ht="14.25" customHeight="1" x14ac:dyDescent="0.25">
      <c r="A1919" s="639"/>
      <c r="B1919" s="566"/>
      <c r="C1919" s="478"/>
      <c r="D1919" s="814"/>
      <c r="E1919" s="471"/>
      <c r="F1919" s="465"/>
      <c r="G1919" s="467"/>
      <c r="H1919" s="469"/>
      <c r="I1919" s="471"/>
      <c r="J1919" s="388"/>
      <c r="K1919" s="389"/>
      <c r="L1919" s="473"/>
      <c r="M1919" s="471"/>
      <c r="N1919" s="472"/>
      <c r="O1919" s="476"/>
      <c r="P1919" s="481"/>
      <c r="Q1919" s="487"/>
      <c r="R1919" s="476"/>
      <c r="S1919" s="390"/>
      <c r="T1919" s="348">
        <f>IFERROR(VLOOKUP($S1919,TABLAS!$A$10:$B$14,2,FALSE),0)</f>
        <v>0</v>
      </c>
      <c r="U1919" s="490"/>
      <c r="V1919" s="490"/>
      <c r="W1919" s="525"/>
      <c r="X1919" s="527"/>
      <c r="Y1919" s="362"/>
      <c r="Z1919" s="362"/>
      <c r="AA1919" s="362"/>
      <c r="AB1919" s="362"/>
      <c r="AC1919" s="367" t="e">
        <f>VLOOKUP(Y1919,CONTROLES!$A$6:$Y$78,2,FALSE)</f>
        <v>#N/A</v>
      </c>
      <c r="AD1919" s="362"/>
      <c r="AE1919" s="362"/>
      <c r="AF1919" s="362"/>
      <c r="AG1919" s="362"/>
      <c r="AH1919" s="362"/>
      <c r="AI1919" s="362"/>
      <c r="AJ1919" s="362"/>
      <c r="AK1919" s="362"/>
      <c r="AL1919" s="362"/>
      <c r="AM1919" s="362"/>
      <c r="AN1919" s="362"/>
      <c r="AO1919" s="355" t="e">
        <f>VLOOKUP(Y1919,CONTROLES!$A$6:$Y$25,24,FALSE)</f>
        <v>#N/A</v>
      </c>
      <c r="AP1919" s="355" t="e">
        <f>VLOOKUP(Z1919,CONTROLES!$A$6:$Y$25,24,FALSE)</f>
        <v>#N/A</v>
      </c>
      <c r="AQ1919" s="355" t="e">
        <f>VLOOKUP(AA1919,CONTROLES!$A$6:$Y$25,24,FALSE)</f>
        <v>#N/A</v>
      </c>
      <c r="AR1919" s="355" t="e">
        <f>VLOOKUP(AB1919,CONTROLES!$A$6:$Y$25,24,FALSE)</f>
        <v>#N/A</v>
      </c>
      <c r="AS1919" s="362" t="e">
        <f>VLOOKUP(Y1919,CONTROLES!$A$6:$Y$25,5,FALSE)</f>
        <v>#N/A</v>
      </c>
      <c r="AT1919" s="362" t="e">
        <f>VLOOKUP(Z1919,CONTROLES!$A$6:$Y$25,5,FALSE)</f>
        <v>#N/A</v>
      </c>
      <c r="AU1919" s="362" t="e">
        <f>VLOOKUP(AA1919,CONTROLES!$A$6:$Y$25,5,FALSE)</f>
        <v>#N/A</v>
      </c>
      <c r="AV1919" s="355" t="e">
        <f>VLOOKUP(AB1919,CONTROLES!$A$6:$Y$25,5,FALSE)</f>
        <v>#N/A</v>
      </c>
      <c r="AW1919" s="370">
        <f t="shared" si="492"/>
        <v>0</v>
      </c>
      <c r="AX1919" s="370">
        <f t="shared" si="493"/>
        <v>0</v>
      </c>
      <c r="AY1919" s="529"/>
      <c r="AZ1919" s="461"/>
      <c r="BA1919" s="457"/>
      <c r="BB1919" s="459"/>
      <c r="BC1919" s="461"/>
      <c r="BD1919" s="463"/>
      <c r="BE1919" s="463"/>
      <c r="BF1919" s="463"/>
      <c r="BG1919" s="527"/>
      <c r="BH1919" s="492"/>
      <c r="BI1919" s="531"/>
      <c r="BJ1919" s="476"/>
      <c r="BK1919" s="476"/>
    </row>
    <row r="1920" spans="1:63" ht="14.25" customHeight="1" x14ac:dyDescent="0.25">
      <c r="A1920" s="558">
        <f>A1913+1</f>
        <v>273</v>
      </c>
      <c r="B1920" s="559" t="s">
        <v>2174</v>
      </c>
      <c r="C1920" s="556" t="s">
        <v>1309</v>
      </c>
      <c r="D1920" s="815" t="s">
        <v>2175</v>
      </c>
      <c r="E1920" s="568" t="s">
        <v>2176</v>
      </c>
      <c r="F1920" s="547" t="s">
        <v>132</v>
      </c>
      <c r="G1920" s="465" t="s">
        <v>681</v>
      </c>
      <c r="H1920" s="468" t="s">
        <v>134</v>
      </c>
      <c r="I1920" s="470" t="s">
        <v>2177</v>
      </c>
      <c r="J1920" s="383">
        <v>1</v>
      </c>
      <c r="K1920" s="384" t="s">
        <v>2178</v>
      </c>
      <c r="L1920" s="472" t="s">
        <v>2179</v>
      </c>
      <c r="M1920" s="470" t="s">
        <v>218</v>
      </c>
      <c r="N1920" s="474" t="s">
        <v>219</v>
      </c>
      <c r="O1920" s="475" t="s">
        <v>220</v>
      </c>
      <c r="P1920" s="475" t="s">
        <v>1619</v>
      </c>
      <c r="Q1920" s="475" t="s">
        <v>1620</v>
      </c>
      <c r="R1920" s="475" t="s">
        <v>210</v>
      </c>
      <c r="S1920" s="385" t="s">
        <v>146</v>
      </c>
      <c r="T1920" s="348">
        <f>IFERROR(VLOOKUP($S1920,TABLAS!$A$10:$B$14,2,FALSE),0)</f>
        <v>3</v>
      </c>
      <c r="U1920" s="489" t="s">
        <v>145</v>
      </c>
      <c r="V1920" s="489">
        <f>VLOOKUP(U1920,TABLAS!$A$2:$B$6,2,FALSE)</f>
        <v>3</v>
      </c>
      <c r="W1920" s="524" t="str">
        <f>MAX($T1920:$T1926)&amp;V1920</f>
        <v>53</v>
      </c>
      <c r="X1920" s="526" t="str">
        <f>IF(OR(W1920="11",W1920="12",W1920="21",W1920="22",W1920="31"),"BAJO",IF(OR(W1920="13",W1920="23",W1920="32",W1920="41"),"LEVE",IF(OR(W1920="14",W1920="15",W1920="24",W1920="33",W1920="43",W1920="42",W1920="52",W1920="51"),"MODERADO",IF(OR(W1920="25",W1920="34",W1920="35",W1920="44",W1920="45",W1920="53",W1920="54",W1920="55"),"IMPORTANTE"))))</f>
        <v>IMPORTANTE</v>
      </c>
      <c r="Y1920" s="349">
        <v>223</v>
      </c>
      <c r="Z1920" s="349">
        <v>3</v>
      </c>
      <c r="AA1920" s="349"/>
      <c r="AB1920" s="349"/>
      <c r="AC1920" s="367" t="e">
        <f>VLOOKUP(Y1920,CONTROLES!$A$6:$Y$78,2,FALSE)</f>
        <v>#N/A</v>
      </c>
      <c r="AD1920" s="349"/>
      <c r="AE1920" s="349"/>
      <c r="AF1920" s="349"/>
      <c r="AG1920" s="349"/>
      <c r="AH1920" s="349"/>
      <c r="AI1920" s="349"/>
      <c r="AJ1920" s="349"/>
      <c r="AK1920" s="349"/>
      <c r="AL1920" s="349"/>
      <c r="AM1920" s="349"/>
      <c r="AN1920" s="349"/>
      <c r="AO1920" s="350" t="e">
        <f>VLOOKUP(Y1920,CONTROLES!$A$6:$Y$25,24,FALSE)</f>
        <v>#N/A</v>
      </c>
      <c r="AP1920" s="350">
        <f>VLOOKUP(Z1920,CONTROLES!$A$6:$Y$25,24,FALSE)</f>
        <v>0.78</v>
      </c>
      <c r="AQ1920" s="350" t="e">
        <f>VLOOKUP(AA1920,CONTROLES!$A$6:$Y$25,24,FALSE)</f>
        <v>#N/A</v>
      </c>
      <c r="AR1920" s="350" t="e">
        <f>VLOOKUP(AB1920,CONTROLES!$A$6:$Y$25,24,FALSE)</f>
        <v>#N/A</v>
      </c>
      <c r="AS1920" s="349" t="e">
        <f>VLOOKUP(Y1920,CONTROLES!$A$6:$Y$25,5,FALSE)</f>
        <v>#N/A</v>
      </c>
      <c r="AT1920" s="349" t="str">
        <f>VLOOKUP(Z1920,CONTROLES!$A$6:$Y$25,5,FALSE)</f>
        <v>Probabilidad</v>
      </c>
      <c r="AU1920" s="349" t="e">
        <f>VLOOKUP(AA1920,CONTROLES!$A$6:$Y$25,5,FALSE)</f>
        <v>#N/A</v>
      </c>
      <c r="AV1920" s="350" t="e">
        <f>VLOOKUP(AB1920,CONTROLES!$A$6:$Y$25,5,FALSE)</f>
        <v>#N/A</v>
      </c>
      <c r="AW1920" s="351">
        <f t="shared" si="492"/>
        <v>0.78</v>
      </c>
      <c r="AX1920" s="351">
        <f t="shared" si="493"/>
        <v>0</v>
      </c>
      <c r="AY1920" s="528"/>
      <c r="AZ1920" s="460"/>
      <c r="BA1920" s="456"/>
      <c r="BB1920" s="458"/>
      <c r="BC1920" s="460"/>
      <c r="BD1920" s="462"/>
      <c r="BE1920" s="462"/>
      <c r="BF1920" s="462"/>
      <c r="BG1920" s="526"/>
      <c r="BH1920" s="491"/>
      <c r="BI1920" s="530"/>
      <c r="BJ1920" s="475"/>
      <c r="BK1920" s="475"/>
    </row>
    <row r="1921" spans="1:63" ht="14.25" customHeight="1" x14ac:dyDescent="0.25">
      <c r="A1921" s="558"/>
      <c r="B1921" s="559"/>
      <c r="C1921" s="556"/>
      <c r="D1921" s="816"/>
      <c r="E1921" s="470"/>
      <c r="F1921" s="547"/>
      <c r="G1921" s="548"/>
      <c r="H1921" s="469"/>
      <c r="I1921" s="470"/>
      <c r="J1921" s="386">
        <v>2</v>
      </c>
      <c r="K1921" s="384" t="s">
        <v>2180</v>
      </c>
      <c r="L1921" s="473"/>
      <c r="M1921" s="470"/>
      <c r="N1921" s="474"/>
      <c r="O1921" s="475"/>
      <c r="P1921" s="475"/>
      <c r="Q1921" s="475"/>
      <c r="R1921" s="475"/>
      <c r="S1921" s="385" t="s">
        <v>144</v>
      </c>
      <c r="T1921" s="348">
        <f>IFERROR(VLOOKUP($S1921,TABLAS!$A$10:$B$14,2,FALSE),0)</f>
        <v>5</v>
      </c>
      <c r="U1921" s="490"/>
      <c r="V1921" s="490"/>
      <c r="W1921" s="524"/>
      <c r="X1921" s="526"/>
      <c r="Y1921" s="349">
        <v>224</v>
      </c>
      <c r="Z1921" s="349"/>
      <c r="AA1921" s="349"/>
      <c r="AB1921" s="349"/>
      <c r="AC1921" s="367" t="e">
        <f>VLOOKUP(Y1921,CONTROLES!$A$6:$Y$78,2,FALSE)</f>
        <v>#N/A</v>
      </c>
      <c r="AD1921" s="349"/>
      <c r="AE1921" s="349"/>
      <c r="AF1921" s="349"/>
      <c r="AG1921" s="349"/>
      <c r="AH1921" s="349"/>
      <c r="AI1921" s="349"/>
      <c r="AJ1921" s="349"/>
      <c r="AK1921" s="349"/>
      <c r="AL1921" s="349"/>
      <c r="AM1921" s="349"/>
      <c r="AN1921" s="349"/>
      <c r="AO1921" s="350" t="e">
        <f>VLOOKUP(Y1921,CONTROLES!$A$6:$Y$25,24,FALSE)</f>
        <v>#N/A</v>
      </c>
      <c r="AP1921" s="350" t="e">
        <f>VLOOKUP(Z1921,CONTROLES!$A$6:$Y$25,24,FALSE)</f>
        <v>#N/A</v>
      </c>
      <c r="AQ1921" s="350" t="e">
        <f>VLOOKUP(AA1921,CONTROLES!$A$6:$Y$25,24,FALSE)</f>
        <v>#N/A</v>
      </c>
      <c r="AR1921" s="350" t="e">
        <f>VLOOKUP(AB1921,CONTROLES!$A$6:$Y$25,24,FALSE)</f>
        <v>#N/A</v>
      </c>
      <c r="AS1921" s="349" t="e">
        <f>VLOOKUP(Y1921,CONTROLES!$A$6:$Y$25,5,FALSE)</f>
        <v>#N/A</v>
      </c>
      <c r="AT1921" s="349" t="e">
        <f>VLOOKUP(Z1921,CONTROLES!$A$6:$Y$25,5,FALSE)</f>
        <v>#N/A</v>
      </c>
      <c r="AU1921" s="349" t="e">
        <f>VLOOKUP(AA1921,CONTROLES!$A$6:$Y$25,5,FALSE)</f>
        <v>#N/A</v>
      </c>
      <c r="AV1921" s="350" t="e">
        <f>VLOOKUP(AB1921,CONTROLES!$A$6:$Y$25,5,FALSE)</f>
        <v>#N/A</v>
      </c>
      <c r="AW1921" s="351">
        <f t="shared" si="492"/>
        <v>0</v>
      </c>
      <c r="AX1921" s="351">
        <f t="shared" si="493"/>
        <v>0</v>
      </c>
      <c r="AY1921" s="529"/>
      <c r="AZ1921" s="460"/>
      <c r="BA1921" s="457"/>
      <c r="BB1921" s="458"/>
      <c r="BC1921" s="460"/>
      <c r="BD1921" s="462"/>
      <c r="BE1921" s="462"/>
      <c r="BF1921" s="462"/>
      <c r="BG1921" s="526"/>
      <c r="BH1921" s="492"/>
      <c r="BI1921" s="530"/>
      <c r="BJ1921" s="475"/>
      <c r="BK1921" s="475"/>
    </row>
    <row r="1922" spans="1:63" ht="14.25" customHeight="1" x14ac:dyDescent="0.25">
      <c r="A1922" s="558"/>
      <c r="B1922" s="559"/>
      <c r="C1922" s="556"/>
      <c r="D1922" s="816"/>
      <c r="E1922" s="470"/>
      <c r="F1922" s="547"/>
      <c r="G1922" s="548"/>
      <c r="H1922" s="469"/>
      <c r="I1922" s="470"/>
      <c r="J1922" s="386">
        <v>3</v>
      </c>
      <c r="K1922" s="384" t="s">
        <v>2181</v>
      </c>
      <c r="L1922" s="473"/>
      <c r="M1922" s="470"/>
      <c r="N1922" s="474"/>
      <c r="O1922" s="475"/>
      <c r="P1922" s="475"/>
      <c r="Q1922" s="475"/>
      <c r="R1922" s="475"/>
      <c r="S1922" s="385" t="s">
        <v>146</v>
      </c>
      <c r="T1922" s="348">
        <f>IFERROR(VLOOKUP($S1922,TABLAS!$A$10:$B$14,2,FALSE),0)</f>
        <v>3</v>
      </c>
      <c r="U1922" s="490"/>
      <c r="V1922" s="490"/>
      <c r="W1922" s="524"/>
      <c r="X1922" s="526"/>
      <c r="Y1922" s="349">
        <v>4</v>
      </c>
      <c r="Z1922" s="349"/>
      <c r="AA1922" s="349"/>
      <c r="AB1922" s="349"/>
      <c r="AC1922" s="367" t="str">
        <f>VLOOKUP(Y1922,CONTROLES!$A$6:$Y$78,2,FALSE)</f>
        <v xml:space="preserve">Elaboración y ejecución de presupuesto </v>
      </c>
      <c r="AD1922" s="349"/>
      <c r="AE1922" s="349"/>
      <c r="AF1922" s="349"/>
      <c r="AG1922" s="349"/>
      <c r="AH1922" s="349"/>
      <c r="AI1922" s="349"/>
      <c r="AJ1922" s="349"/>
      <c r="AK1922" s="349"/>
      <c r="AL1922" s="349"/>
      <c r="AM1922" s="349"/>
      <c r="AN1922" s="349"/>
      <c r="AO1922" s="350">
        <f>VLOOKUP(Y1922,CONTROLES!$A$6:$Y$25,24,FALSE)</f>
        <v>0.71249999999999991</v>
      </c>
      <c r="AP1922" s="350" t="e">
        <f>VLOOKUP(Z1922,CONTROLES!$A$6:$Y$25,24,FALSE)</f>
        <v>#N/A</v>
      </c>
      <c r="AQ1922" s="350" t="e">
        <f>VLOOKUP(AA1922,CONTROLES!$A$6:$Y$25,24,FALSE)</f>
        <v>#N/A</v>
      </c>
      <c r="AR1922" s="350" t="e">
        <f>VLOOKUP(AB1922,CONTROLES!$A$6:$Y$25,24,FALSE)</f>
        <v>#N/A</v>
      </c>
      <c r="AS1922" s="349" t="str">
        <f>VLOOKUP(Y1922,CONTROLES!$A$6:$Y$25,5,FALSE)</f>
        <v>Probabilidad</v>
      </c>
      <c r="AT1922" s="349" t="e">
        <f>VLOOKUP(Z1922,CONTROLES!$A$6:$Y$25,5,FALSE)</f>
        <v>#N/A</v>
      </c>
      <c r="AU1922" s="349" t="e">
        <f>VLOOKUP(AA1922,CONTROLES!$A$6:$Y$25,5,FALSE)</f>
        <v>#N/A</v>
      </c>
      <c r="AV1922" s="350" t="e">
        <f>VLOOKUP(AB1922,CONTROLES!$A$6:$Y$25,5,FALSE)</f>
        <v>#N/A</v>
      </c>
      <c r="AW1922" s="351">
        <f t="shared" si="492"/>
        <v>0.71249999999999991</v>
      </c>
      <c r="AX1922" s="351">
        <f t="shared" si="493"/>
        <v>0</v>
      </c>
      <c r="AY1922" s="529"/>
      <c r="AZ1922" s="460"/>
      <c r="BA1922" s="457"/>
      <c r="BB1922" s="458"/>
      <c r="BC1922" s="460"/>
      <c r="BD1922" s="462"/>
      <c r="BE1922" s="462"/>
      <c r="BF1922" s="462"/>
      <c r="BG1922" s="526"/>
      <c r="BH1922" s="492"/>
      <c r="BI1922" s="530"/>
      <c r="BJ1922" s="475"/>
      <c r="BK1922" s="475"/>
    </row>
    <row r="1923" spans="1:63" ht="14.25" customHeight="1" x14ac:dyDescent="0.25">
      <c r="A1923" s="558"/>
      <c r="B1923" s="559"/>
      <c r="C1923" s="556"/>
      <c r="D1923" s="816"/>
      <c r="E1923" s="470"/>
      <c r="F1923" s="547"/>
      <c r="G1923" s="548"/>
      <c r="H1923" s="469"/>
      <c r="I1923" s="470"/>
      <c r="J1923" s="387"/>
      <c r="K1923" s="384"/>
      <c r="L1923" s="473"/>
      <c r="M1923" s="470"/>
      <c r="N1923" s="474"/>
      <c r="O1923" s="475"/>
      <c r="P1923" s="475"/>
      <c r="Q1923" s="475"/>
      <c r="R1923" s="475"/>
      <c r="S1923" s="385"/>
      <c r="T1923" s="348">
        <f>IFERROR(VLOOKUP($S1923,TABLAS!$A$10:$B$14,2,FALSE),0)</f>
        <v>0</v>
      </c>
      <c r="U1923" s="490"/>
      <c r="V1923" s="490"/>
      <c r="W1923" s="524"/>
      <c r="X1923" s="526"/>
      <c r="Y1923" s="349"/>
      <c r="Z1923" s="349"/>
      <c r="AA1923" s="349"/>
      <c r="AB1923" s="349"/>
      <c r="AC1923" s="367" t="e">
        <f>VLOOKUP(Y1923,CONTROLES!$A$6:$Y$78,2,FALSE)</f>
        <v>#N/A</v>
      </c>
      <c r="AD1923" s="349"/>
      <c r="AE1923" s="349"/>
      <c r="AF1923" s="349"/>
      <c r="AG1923" s="349"/>
      <c r="AH1923" s="349"/>
      <c r="AI1923" s="349"/>
      <c r="AJ1923" s="349"/>
      <c r="AK1923" s="349"/>
      <c r="AL1923" s="349"/>
      <c r="AM1923" s="349"/>
      <c r="AN1923" s="349"/>
      <c r="AO1923" s="350" t="e">
        <f>VLOOKUP(Y1923,CONTROLES!$A$6:$Y$25,24,FALSE)</f>
        <v>#N/A</v>
      </c>
      <c r="AP1923" s="350" t="e">
        <f>VLOOKUP(Z1923,CONTROLES!$A$6:$Y$25,24,FALSE)</f>
        <v>#N/A</v>
      </c>
      <c r="AQ1923" s="350" t="e">
        <f>VLOOKUP(AA1923,CONTROLES!$A$6:$Y$25,24,FALSE)</f>
        <v>#N/A</v>
      </c>
      <c r="AR1923" s="350" t="e">
        <f>VLOOKUP(AB1923,CONTROLES!$A$6:$Y$25,24,FALSE)</f>
        <v>#N/A</v>
      </c>
      <c r="AS1923" s="349" t="e">
        <f>VLOOKUP(Y1923,CONTROLES!$A$6:$Y$25,5,FALSE)</f>
        <v>#N/A</v>
      </c>
      <c r="AT1923" s="349" t="e">
        <f>VLOOKUP(Z1923,CONTROLES!$A$6:$Y$25,5,FALSE)</f>
        <v>#N/A</v>
      </c>
      <c r="AU1923" s="349" t="e">
        <f>VLOOKUP(AA1923,CONTROLES!$A$6:$Y$25,5,FALSE)</f>
        <v>#N/A</v>
      </c>
      <c r="AV1923" s="350" t="e">
        <f>VLOOKUP(AB1923,CONTROLES!$A$6:$Y$25,5,FALSE)</f>
        <v>#N/A</v>
      </c>
      <c r="AW1923" s="351">
        <f t="shared" si="492"/>
        <v>0</v>
      </c>
      <c r="AX1923" s="351">
        <f t="shared" si="493"/>
        <v>0</v>
      </c>
      <c r="AY1923" s="529"/>
      <c r="AZ1923" s="460"/>
      <c r="BA1923" s="457"/>
      <c r="BB1923" s="458"/>
      <c r="BC1923" s="460"/>
      <c r="BD1923" s="462"/>
      <c r="BE1923" s="462"/>
      <c r="BF1923" s="462"/>
      <c r="BG1923" s="526"/>
      <c r="BH1923" s="492"/>
      <c r="BI1923" s="530"/>
      <c r="BJ1923" s="475"/>
      <c r="BK1923" s="475"/>
    </row>
    <row r="1924" spans="1:63" ht="14.25" customHeight="1" x14ac:dyDescent="0.25">
      <c r="A1924" s="558"/>
      <c r="B1924" s="559"/>
      <c r="C1924" s="556"/>
      <c r="D1924" s="816"/>
      <c r="E1924" s="470"/>
      <c r="F1924" s="547"/>
      <c r="G1924" s="548"/>
      <c r="H1924" s="469"/>
      <c r="I1924" s="470"/>
      <c r="J1924" s="387"/>
      <c r="K1924" s="384"/>
      <c r="L1924" s="473"/>
      <c r="M1924" s="470"/>
      <c r="N1924" s="474"/>
      <c r="O1924" s="475"/>
      <c r="P1924" s="475"/>
      <c r="Q1924" s="475"/>
      <c r="R1924" s="475"/>
      <c r="S1924" s="385"/>
      <c r="T1924" s="348">
        <f>IFERROR(VLOOKUP($S1924,TABLAS!$A$10:$B$14,2,FALSE),0)</f>
        <v>0</v>
      </c>
      <c r="U1924" s="490"/>
      <c r="V1924" s="490"/>
      <c r="W1924" s="524"/>
      <c r="X1924" s="526"/>
      <c r="Y1924" s="349"/>
      <c r="Z1924" s="349"/>
      <c r="AA1924" s="349"/>
      <c r="AB1924" s="349"/>
      <c r="AC1924" s="367" t="e">
        <f>VLOOKUP(Y1924,CONTROLES!$A$6:$Y$78,2,FALSE)</f>
        <v>#N/A</v>
      </c>
      <c r="AD1924" s="349"/>
      <c r="AE1924" s="349"/>
      <c r="AF1924" s="349"/>
      <c r="AG1924" s="349"/>
      <c r="AH1924" s="349"/>
      <c r="AI1924" s="349"/>
      <c r="AJ1924" s="349"/>
      <c r="AK1924" s="349"/>
      <c r="AL1924" s="349"/>
      <c r="AM1924" s="349"/>
      <c r="AN1924" s="349"/>
      <c r="AO1924" s="350" t="e">
        <f>VLOOKUP(Y1924,CONTROLES!$A$6:$Y$25,24,FALSE)</f>
        <v>#N/A</v>
      </c>
      <c r="AP1924" s="350" t="e">
        <f>VLOOKUP(Z1924,CONTROLES!$A$6:$Y$25,24,FALSE)</f>
        <v>#N/A</v>
      </c>
      <c r="AQ1924" s="350" t="e">
        <f>VLOOKUP(AA1924,CONTROLES!$A$6:$Y$25,24,FALSE)</f>
        <v>#N/A</v>
      </c>
      <c r="AR1924" s="350" t="e">
        <f>VLOOKUP(AB1924,CONTROLES!$A$6:$Y$25,24,FALSE)</f>
        <v>#N/A</v>
      </c>
      <c r="AS1924" s="349" t="e">
        <f>VLOOKUP(Y1924,CONTROLES!$A$6:$Y$25,5,FALSE)</f>
        <v>#N/A</v>
      </c>
      <c r="AT1924" s="349" t="e">
        <f>VLOOKUP(Z1924,CONTROLES!$A$6:$Y$25,5,FALSE)</f>
        <v>#N/A</v>
      </c>
      <c r="AU1924" s="349" t="e">
        <f>VLOOKUP(AA1924,CONTROLES!$A$6:$Y$25,5,FALSE)</f>
        <v>#N/A</v>
      </c>
      <c r="AV1924" s="350" t="e">
        <f>VLOOKUP(AB1924,CONTROLES!$A$6:$Y$25,5,FALSE)</f>
        <v>#N/A</v>
      </c>
      <c r="AW1924" s="351">
        <f t="shared" si="492"/>
        <v>0</v>
      </c>
      <c r="AX1924" s="351">
        <f t="shared" si="493"/>
        <v>0</v>
      </c>
      <c r="AY1924" s="529"/>
      <c r="AZ1924" s="460"/>
      <c r="BA1924" s="457"/>
      <c r="BB1924" s="458"/>
      <c r="BC1924" s="460"/>
      <c r="BD1924" s="462"/>
      <c r="BE1924" s="462"/>
      <c r="BF1924" s="462"/>
      <c r="BG1924" s="526"/>
      <c r="BH1924" s="492"/>
      <c r="BI1924" s="530"/>
      <c r="BJ1924" s="475"/>
      <c r="BK1924" s="475"/>
    </row>
    <row r="1925" spans="1:63" ht="14.25" customHeight="1" x14ac:dyDescent="0.25">
      <c r="A1925" s="558"/>
      <c r="B1925" s="559"/>
      <c r="C1925" s="556"/>
      <c r="D1925" s="816"/>
      <c r="E1925" s="470"/>
      <c r="F1925" s="547"/>
      <c r="G1925" s="548"/>
      <c r="H1925" s="469"/>
      <c r="I1925" s="470"/>
      <c r="J1925" s="387"/>
      <c r="K1925" s="384"/>
      <c r="L1925" s="473"/>
      <c r="M1925" s="470"/>
      <c r="N1925" s="474"/>
      <c r="O1925" s="475"/>
      <c r="P1925" s="475"/>
      <c r="Q1925" s="475"/>
      <c r="R1925" s="475"/>
      <c r="S1925" s="385"/>
      <c r="T1925" s="348">
        <f>IFERROR(VLOOKUP($S1925,TABLAS!$A$10:$B$14,2,FALSE),0)</f>
        <v>0</v>
      </c>
      <c r="U1925" s="490"/>
      <c r="V1925" s="490"/>
      <c r="W1925" s="524"/>
      <c r="X1925" s="526"/>
      <c r="Y1925" s="349"/>
      <c r="Z1925" s="349"/>
      <c r="AA1925" s="349"/>
      <c r="AB1925" s="349"/>
      <c r="AC1925" s="367" t="e">
        <f>VLOOKUP(Y1925,CONTROLES!$A$6:$Y$78,2,FALSE)</f>
        <v>#N/A</v>
      </c>
      <c r="AD1925" s="349"/>
      <c r="AE1925" s="349"/>
      <c r="AF1925" s="349"/>
      <c r="AG1925" s="349"/>
      <c r="AH1925" s="349"/>
      <c r="AI1925" s="349"/>
      <c r="AJ1925" s="349"/>
      <c r="AK1925" s="349"/>
      <c r="AL1925" s="349"/>
      <c r="AM1925" s="349"/>
      <c r="AN1925" s="349"/>
      <c r="AO1925" s="350" t="e">
        <f>VLOOKUP(Y1925,CONTROLES!$A$6:$Y$25,24,FALSE)</f>
        <v>#N/A</v>
      </c>
      <c r="AP1925" s="350" t="e">
        <f>VLOOKUP(Z1925,CONTROLES!$A$6:$Y$25,24,FALSE)</f>
        <v>#N/A</v>
      </c>
      <c r="AQ1925" s="350" t="e">
        <f>VLOOKUP(AA1925,CONTROLES!$A$6:$Y$25,24,FALSE)</f>
        <v>#N/A</v>
      </c>
      <c r="AR1925" s="350" t="e">
        <f>VLOOKUP(AB1925,CONTROLES!$A$6:$Y$25,24,FALSE)</f>
        <v>#N/A</v>
      </c>
      <c r="AS1925" s="349" t="e">
        <f>VLOOKUP(Y1925,CONTROLES!$A$6:$Y$25,5,FALSE)</f>
        <v>#N/A</v>
      </c>
      <c r="AT1925" s="349" t="e">
        <f>VLOOKUP(Z1925,CONTROLES!$A$6:$Y$25,5,FALSE)</f>
        <v>#N/A</v>
      </c>
      <c r="AU1925" s="349" t="e">
        <f>VLOOKUP(AA1925,CONTROLES!$A$6:$Y$25,5,FALSE)</f>
        <v>#N/A</v>
      </c>
      <c r="AV1925" s="350" t="e">
        <f>VLOOKUP(AB1925,CONTROLES!$A$6:$Y$25,5,FALSE)</f>
        <v>#N/A</v>
      </c>
      <c r="AW1925" s="351">
        <f t="shared" si="492"/>
        <v>0</v>
      </c>
      <c r="AX1925" s="351">
        <f t="shared" si="493"/>
        <v>0</v>
      </c>
      <c r="AY1925" s="529"/>
      <c r="AZ1925" s="460"/>
      <c r="BA1925" s="457"/>
      <c r="BB1925" s="458"/>
      <c r="BC1925" s="460"/>
      <c r="BD1925" s="462"/>
      <c r="BE1925" s="462"/>
      <c r="BF1925" s="462"/>
      <c r="BG1925" s="526"/>
      <c r="BH1925" s="492"/>
      <c r="BI1925" s="530"/>
      <c r="BJ1925" s="475"/>
      <c r="BK1925" s="475"/>
    </row>
    <row r="1926" spans="1:63" ht="14.25" customHeight="1" x14ac:dyDescent="0.25">
      <c r="A1926" s="558"/>
      <c r="B1926" s="559"/>
      <c r="C1926" s="556"/>
      <c r="D1926" s="816"/>
      <c r="E1926" s="470"/>
      <c r="F1926" s="547"/>
      <c r="G1926" s="548"/>
      <c r="H1926" s="469"/>
      <c r="I1926" s="471"/>
      <c r="J1926" s="388"/>
      <c r="K1926" s="389"/>
      <c r="L1926" s="473"/>
      <c r="M1926" s="471"/>
      <c r="N1926" s="472"/>
      <c r="O1926" s="476"/>
      <c r="P1926" s="476"/>
      <c r="Q1926" s="476"/>
      <c r="R1926" s="476"/>
      <c r="S1926" s="390"/>
      <c r="T1926" s="348">
        <f>IFERROR(VLOOKUP($S1926,TABLAS!$A$10:$B$14,2,FALSE),0)</f>
        <v>0</v>
      </c>
      <c r="U1926" s="490"/>
      <c r="V1926" s="490"/>
      <c r="W1926" s="525"/>
      <c r="X1926" s="527"/>
      <c r="Y1926" s="362"/>
      <c r="Z1926" s="362"/>
      <c r="AA1926" s="362"/>
      <c r="AB1926" s="362"/>
      <c r="AC1926" s="367" t="e">
        <f>VLOOKUP(Y1926,CONTROLES!$A$6:$Y$78,2,FALSE)</f>
        <v>#N/A</v>
      </c>
      <c r="AD1926" s="362"/>
      <c r="AE1926" s="362"/>
      <c r="AF1926" s="362"/>
      <c r="AG1926" s="362"/>
      <c r="AH1926" s="362"/>
      <c r="AI1926" s="362"/>
      <c r="AJ1926" s="362"/>
      <c r="AK1926" s="362"/>
      <c r="AL1926" s="362"/>
      <c r="AM1926" s="362"/>
      <c r="AN1926" s="362"/>
      <c r="AO1926" s="355" t="e">
        <f>VLOOKUP(Y1926,CONTROLES!$A$6:$Y$25,24,FALSE)</f>
        <v>#N/A</v>
      </c>
      <c r="AP1926" s="355" t="e">
        <f>VLOOKUP(Z1926,CONTROLES!$A$6:$Y$25,24,FALSE)</f>
        <v>#N/A</v>
      </c>
      <c r="AQ1926" s="355" t="e">
        <f>VLOOKUP(AA1926,CONTROLES!$A$6:$Y$25,24,FALSE)</f>
        <v>#N/A</v>
      </c>
      <c r="AR1926" s="355" t="e">
        <f>VLOOKUP(AB1926,CONTROLES!$A$6:$Y$25,24,FALSE)</f>
        <v>#N/A</v>
      </c>
      <c r="AS1926" s="362" t="e">
        <f>VLOOKUP(Y1926,CONTROLES!$A$6:$Y$25,5,FALSE)</f>
        <v>#N/A</v>
      </c>
      <c r="AT1926" s="362" t="e">
        <f>VLOOKUP(Z1926,CONTROLES!$A$6:$Y$25,5,FALSE)</f>
        <v>#N/A</v>
      </c>
      <c r="AU1926" s="362" t="e">
        <f>VLOOKUP(AA1926,CONTROLES!$A$6:$Y$25,5,FALSE)</f>
        <v>#N/A</v>
      </c>
      <c r="AV1926" s="355" t="e">
        <f>VLOOKUP(AB1926,CONTROLES!$A$6:$Y$25,5,FALSE)</f>
        <v>#N/A</v>
      </c>
      <c r="AW1926" s="370">
        <f t="shared" si="492"/>
        <v>0</v>
      </c>
      <c r="AX1926" s="370">
        <f t="shared" si="493"/>
        <v>0</v>
      </c>
      <c r="AY1926" s="529"/>
      <c r="AZ1926" s="461"/>
      <c r="BA1926" s="457"/>
      <c r="BB1926" s="459"/>
      <c r="BC1926" s="461"/>
      <c r="BD1926" s="463"/>
      <c r="BE1926" s="463"/>
      <c r="BF1926" s="463"/>
      <c r="BG1926" s="527"/>
      <c r="BH1926" s="492"/>
      <c r="BI1926" s="531"/>
      <c r="BJ1926" s="476"/>
      <c r="BK1926" s="476"/>
    </row>
    <row r="1927" spans="1:63" ht="14.25" customHeight="1" x14ac:dyDescent="0.25">
      <c r="A1927" s="766">
        <f>A1920+1</f>
        <v>274</v>
      </c>
      <c r="B1927" s="832" t="s">
        <v>2182</v>
      </c>
      <c r="C1927" s="833" t="s">
        <v>1309</v>
      </c>
      <c r="D1927" s="834" t="s">
        <v>2183</v>
      </c>
      <c r="E1927" s="831" t="s">
        <v>2184</v>
      </c>
      <c r="F1927" s="836" t="s">
        <v>132</v>
      </c>
      <c r="G1927" s="537" t="s">
        <v>196</v>
      </c>
      <c r="H1927" s="540" t="s">
        <v>134</v>
      </c>
      <c r="I1927" s="503"/>
      <c r="J1927" s="178"/>
      <c r="K1927" s="179"/>
      <c r="L1927" s="445" t="s">
        <v>2073</v>
      </c>
      <c r="M1927" s="503" t="s">
        <v>2000</v>
      </c>
      <c r="N1927" s="444" t="s">
        <v>1419</v>
      </c>
      <c r="O1927" s="446" t="s">
        <v>209</v>
      </c>
      <c r="P1927" s="446" t="s">
        <v>161</v>
      </c>
      <c r="Q1927" s="446" t="s">
        <v>677</v>
      </c>
      <c r="R1927" s="446" t="s">
        <v>210</v>
      </c>
      <c r="S1927" s="180" t="s">
        <v>155</v>
      </c>
      <c r="T1927" s="162">
        <f>IFERROR(VLOOKUP($S1927,TABLAS!$A$10:$B$14,2,FALSE),0)</f>
        <v>2</v>
      </c>
      <c r="U1927" s="497" t="s">
        <v>145</v>
      </c>
      <c r="V1927" s="497">
        <f>VLOOKUP(U1927,TABLAS!$A$2:$B$6,2,FALSE)</f>
        <v>3</v>
      </c>
      <c r="W1927" s="499" t="str">
        <f>MAX($T1927:$T1933)&amp;V1927</f>
        <v>23</v>
      </c>
      <c r="X1927" s="493" t="str">
        <f>IF(OR(W1927="11",W1927="12",W1927="21",W1927="22",W1927="31"),"BAJO",IF(OR(W1927="13",W1927="23",W1927="32",W1927="41"),"LEVE",IF(OR(W1927="14",W1927="15",W1927="24",W1927="33",W1927="43",W1927="42",W1927="52",W1927="51"),"MODERADO",IF(OR(W1927="25",W1927="34",W1927="35",W1927="44",W1927="45",W1927="53",W1927="54",W1927="55"),"IMPORTANTE"))))</f>
        <v>LEVE</v>
      </c>
      <c r="Y1927" s="72">
        <v>22</v>
      </c>
      <c r="Z1927" s="72">
        <v>27</v>
      </c>
      <c r="AA1927" s="72"/>
      <c r="AB1927" s="72"/>
      <c r="AC1927" s="367" t="str">
        <f>VLOOKUP(Y1927,CONTROLES!$A$6:$Y$78,2,FALSE)</f>
        <v>PR-FI-05 Movimientos Contables</v>
      </c>
      <c r="AD1927" s="72"/>
      <c r="AE1927" s="72"/>
      <c r="AF1927" s="72"/>
      <c r="AG1927" s="72"/>
      <c r="AH1927" s="72"/>
      <c r="AI1927" s="72"/>
      <c r="AJ1927" s="72"/>
      <c r="AK1927" s="72"/>
      <c r="AL1927" s="72"/>
      <c r="AM1927" s="72"/>
      <c r="AN1927" s="72"/>
      <c r="AO1927" s="163" t="e">
        <f>VLOOKUP(Y1927,CONTROLES!$A$6:$Y$25,24,FALSE)</f>
        <v>#N/A</v>
      </c>
      <c r="AP1927" s="163" t="e">
        <f>VLOOKUP(Z1927,CONTROLES!$A$6:$Y$25,24,FALSE)</f>
        <v>#N/A</v>
      </c>
      <c r="AQ1927" s="163" t="e">
        <f>VLOOKUP(AA1927,CONTROLES!$A$6:$Y$25,24,FALSE)</f>
        <v>#N/A</v>
      </c>
      <c r="AR1927" s="163" t="e">
        <f>VLOOKUP(AB1927,CONTROLES!$A$6:$Y$25,24,FALSE)</f>
        <v>#N/A</v>
      </c>
      <c r="AS1927" s="72" t="e">
        <f>VLOOKUP(Y1927,CONTROLES!$A$6:$Y$25,5,FALSE)</f>
        <v>#N/A</v>
      </c>
      <c r="AT1927" s="72" t="e">
        <f>VLOOKUP(Z1927,CONTROLES!$A$6:$Y$25,5,FALSE)</f>
        <v>#N/A</v>
      </c>
      <c r="AU1927" s="72" t="e">
        <f>VLOOKUP(AA1927,CONTROLES!$A$6:$Y$25,5,FALSE)</f>
        <v>#N/A</v>
      </c>
      <c r="AV1927" s="163" t="e">
        <f>VLOOKUP(AB1927,CONTROLES!$A$6:$Y$25,5,FALSE)</f>
        <v>#N/A</v>
      </c>
      <c r="AW1927" s="164">
        <f t="shared" si="492"/>
        <v>0</v>
      </c>
      <c r="AX1927" s="164">
        <f t="shared" si="493"/>
        <v>0</v>
      </c>
      <c r="AY1927" s="501"/>
      <c r="AZ1927" s="452"/>
      <c r="BA1927" s="448"/>
      <c r="BB1927" s="450"/>
      <c r="BC1927" s="452"/>
      <c r="BD1927" s="454"/>
      <c r="BE1927" s="454"/>
      <c r="BF1927" s="454"/>
      <c r="BG1927" s="493"/>
      <c r="BH1927" s="495"/>
      <c r="BI1927" s="534"/>
      <c r="BJ1927" s="446"/>
      <c r="BK1927" s="446"/>
    </row>
    <row r="1928" spans="1:63" ht="14.25" customHeight="1" x14ac:dyDescent="0.25">
      <c r="A1928" s="766"/>
      <c r="B1928" s="832"/>
      <c r="C1928" s="833"/>
      <c r="D1928" s="835"/>
      <c r="E1928" s="503"/>
      <c r="F1928" s="837"/>
      <c r="G1928" s="838"/>
      <c r="H1928" s="541"/>
      <c r="I1928" s="503"/>
      <c r="J1928" s="181"/>
      <c r="K1928" s="179"/>
      <c r="L1928" s="505"/>
      <c r="M1928" s="503"/>
      <c r="N1928" s="444"/>
      <c r="O1928" s="446"/>
      <c r="P1928" s="446"/>
      <c r="Q1928" s="446"/>
      <c r="R1928" s="446"/>
      <c r="S1928" s="180" t="s">
        <v>155</v>
      </c>
      <c r="T1928" s="162">
        <f>IFERROR(VLOOKUP($S1928,TABLAS!$A$10:$B$14,2,FALSE),0)</f>
        <v>2</v>
      </c>
      <c r="U1928" s="498"/>
      <c r="V1928" s="498"/>
      <c r="W1928" s="499"/>
      <c r="X1928" s="493"/>
      <c r="Y1928" s="72">
        <v>22</v>
      </c>
      <c r="Z1928" s="72">
        <v>27</v>
      </c>
      <c r="AA1928" s="72"/>
      <c r="AB1928" s="72"/>
      <c r="AC1928" s="367" t="str">
        <f>VLOOKUP(Y1928,CONTROLES!$A$6:$Y$78,2,FALSE)</f>
        <v>PR-FI-05 Movimientos Contables</v>
      </c>
      <c r="AD1928" s="72"/>
      <c r="AE1928" s="72"/>
      <c r="AF1928" s="72"/>
      <c r="AG1928" s="72"/>
      <c r="AH1928" s="72"/>
      <c r="AI1928" s="72"/>
      <c r="AJ1928" s="72"/>
      <c r="AK1928" s="72"/>
      <c r="AL1928" s="72"/>
      <c r="AM1928" s="72"/>
      <c r="AN1928" s="72"/>
      <c r="AO1928" s="163" t="e">
        <f>VLOOKUP(Y1928,CONTROLES!$A$6:$Y$25,24,FALSE)</f>
        <v>#N/A</v>
      </c>
      <c r="AP1928" s="163" t="e">
        <f>VLOOKUP(Z1928,CONTROLES!$A$6:$Y$25,24,FALSE)</f>
        <v>#N/A</v>
      </c>
      <c r="AQ1928" s="163" t="e">
        <f>VLOOKUP(AA1928,CONTROLES!$A$6:$Y$25,24,FALSE)</f>
        <v>#N/A</v>
      </c>
      <c r="AR1928" s="163" t="e">
        <f>VLOOKUP(AB1928,CONTROLES!$A$6:$Y$25,24,FALSE)</f>
        <v>#N/A</v>
      </c>
      <c r="AS1928" s="72" t="e">
        <f>VLOOKUP(Y1928,CONTROLES!$A$6:$Y$25,5,FALSE)</f>
        <v>#N/A</v>
      </c>
      <c r="AT1928" s="72" t="e">
        <f>VLOOKUP(Z1928,CONTROLES!$A$6:$Y$25,5,FALSE)</f>
        <v>#N/A</v>
      </c>
      <c r="AU1928" s="72" t="e">
        <f>VLOOKUP(AA1928,CONTROLES!$A$6:$Y$25,5,FALSE)</f>
        <v>#N/A</v>
      </c>
      <c r="AV1928" s="163" t="e">
        <f>VLOOKUP(AB1928,CONTROLES!$A$6:$Y$25,5,FALSE)</f>
        <v>#N/A</v>
      </c>
      <c r="AW1928" s="164">
        <f t="shared" si="492"/>
        <v>0</v>
      </c>
      <c r="AX1928" s="164">
        <f t="shared" si="493"/>
        <v>0</v>
      </c>
      <c r="AY1928" s="502"/>
      <c r="AZ1928" s="452"/>
      <c r="BA1928" s="449"/>
      <c r="BB1928" s="450"/>
      <c r="BC1928" s="452"/>
      <c r="BD1928" s="454"/>
      <c r="BE1928" s="454"/>
      <c r="BF1928" s="454"/>
      <c r="BG1928" s="493"/>
      <c r="BH1928" s="496"/>
      <c r="BI1928" s="534"/>
      <c r="BJ1928" s="446"/>
      <c r="BK1928" s="446"/>
    </row>
    <row r="1929" spans="1:63" ht="22.5" customHeight="1" x14ac:dyDescent="0.25">
      <c r="A1929" s="766"/>
      <c r="B1929" s="832"/>
      <c r="C1929" s="833"/>
      <c r="D1929" s="835"/>
      <c r="E1929" s="503"/>
      <c r="F1929" s="837"/>
      <c r="G1929" s="838"/>
      <c r="H1929" s="541"/>
      <c r="I1929" s="503"/>
      <c r="J1929" s="181"/>
      <c r="K1929" s="179"/>
      <c r="L1929" s="505"/>
      <c r="M1929" s="503"/>
      <c r="N1929" s="444"/>
      <c r="O1929" s="446"/>
      <c r="P1929" s="446"/>
      <c r="Q1929" s="446"/>
      <c r="R1929" s="446"/>
      <c r="S1929" s="180"/>
      <c r="T1929" s="162">
        <f>IFERROR(VLOOKUP($S1929,TABLAS!$A$10:$B$14,2,FALSE),0)</f>
        <v>0</v>
      </c>
      <c r="U1929" s="498"/>
      <c r="V1929" s="498"/>
      <c r="W1929" s="499"/>
      <c r="X1929" s="493"/>
      <c r="Y1929" s="72"/>
      <c r="Z1929" s="72"/>
      <c r="AA1929" s="72"/>
      <c r="AB1929" s="72"/>
      <c r="AC1929" s="367" t="e">
        <f>VLOOKUP(Y1929,CONTROLES!$A$6:$Y$78,2,FALSE)</f>
        <v>#N/A</v>
      </c>
      <c r="AD1929" s="72"/>
      <c r="AE1929" s="72"/>
      <c r="AF1929" s="72"/>
      <c r="AG1929" s="72"/>
      <c r="AH1929" s="72"/>
      <c r="AI1929" s="72"/>
      <c r="AJ1929" s="72"/>
      <c r="AK1929" s="72"/>
      <c r="AL1929" s="72"/>
      <c r="AM1929" s="72"/>
      <c r="AN1929" s="72"/>
      <c r="AO1929" s="163" t="e">
        <f>VLOOKUP(Y1929,CONTROLES!$A$6:$Y$25,24,FALSE)</f>
        <v>#N/A</v>
      </c>
      <c r="AP1929" s="163" t="e">
        <f>VLOOKUP(Z1929,CONTROLES!$A$6:$Y$25,24,FALSE)</f>
        <v>#N/A</v>
      </c>
      <c r="AQ1929" s="163" t="e">
        <f>VLOOKUP(AA1929,CONTROLES!$A$6:$Y$25,24,FALSE)</f>
        <v>#N/A</v>
      </c>
      <c r="AR1929" s="163" t="e">
        <f>VLOOKUP(AB1929,CONTROLES!$A$6:$Y$25,24,FALSE)</f>
        <v>#N/A</v>
      </c>
      <c r="AS1929" s="72" t="e">
        <f>VLOOKUP(Y1929,CONTROLES!$A$6:$Y$25,5,FALSE)</f>
        <v>#N/A</v>
      </c>
      <c r="AT1929" s="72" t="e">
        <f>VLOOKUP(Z1929,CONTROLES!$A$6:$Y$25,5,FALSE)</f>
        <v>#N/A</v>
      </c>
      <c r="AU1929" s="72" t="e">
        <f>VLOOKUP(AA1929,CONTROLES!$A$6:$Y$25,5,FALSE)</f>
        <v>#N/A</v>
      </c>
      <c r="AV1929" s="163" t="e">
        <f>VLOOKUP(AB1929,CONTROLES!$A$6:$Y$25,5,FALSE)</f>
        <v>#N/A</v>
      </c>
      <c r="AW1929" s="164">
        <f t="shared" si="492"/>
        <v>0</v>
      </c>
      <c r="AX1929" s="164">
        <f t="shared" si="493"/>
        <v>0</v>
      </c>
      <c r="AY1929" s="502"/>
      <c r="AZ1929" s="452"/>
      <c r="BA1929" s="449"/>
      <c r="BB1929" s="450"/>
      <c r="BC1929" s="452"/>
      <c r="BD1929" s="454"/>
      <c r="BE1929" s="454"/>
      <c r="BF1929" s="454"/>
      <c r="BG1929" s="493"/>
      <c r="BH1929" s="496"/>
      <c r="BI1929" s="534"/>
      <c r="BJ1929" s="446"/>
      <c r="BK1929" s="446"/>
    </row>
    <row r="1930" spans="1:63" ht="19.5" customHeight="1" x14ac:dyDescent="0.25">
      <c r="A1930" s="766"/>
      <c r="B1930" s="832"/>
      <c r="C1930" s="833"/>
      <c r="D1930" s="835"/>
      <c r="E1930" s="503"/>
      <c r="F1930" s="837"/>
      <c r="G1930" s="838"/>
      <c r="H1930" s="541"/>
      <c r="I1930" s="503"/>
      <c r="J1930" s="182"/>
      <c r="K1930" s="179"/>
      <c r="L1930" s="505"/>
      <c r="M1930" s="503"/>
      <c r="N1930" s="444"/>
      <c r="O1930" s="446"/>
      <c r="P1930" s="446"/>
      <c r="Q1930" s="446"/>
      <c r="R1930" s="446"/>
      <c r="S1930" s="180"/>
      <c r="T1930" s="162">
        <f>IFERROR(VLOOKUP($S1930,TABLAS!$A$10:$B$14,2,FALSE),0)</f>
        <v>0</v>
      </c>
      <c r="U1930" s="498"/>
      <c r="V1930" s="498"/>
      <c r="W1930" s="499"/>
      <c r="X1930" s="493"/>
      <c r="Y1930" s="72"/>
      <c r="Z1930" s="72"/>
      <c r="AA1930" s="72"/>
      <c r="AB1930" s="72"/>
      <c r="AC1930" s="367" t="e">
        <f>VLOOKUP(Y1930,CONTROLES!$A$6:$Y$78,2,FALSE)</f>
        <v>#N/A</v>
      </c>
      <c r="AD1930" s="72"/>
      <c r="AE1930" s="72"/>
      <c r="AF1930" s="72"/>
      <c r="AG1930" s="72"/>
      <c r="AH1930" s="72"/>
      <c r="AI1930" s="72"/>
      <c r="AJ1930" s="72"/>
      <c r="AK1930" s="72"/>
      <c r="AL1930" s="72"/>
      <c r="AM1930" s="72"/>
      <c r="AN1930" s="72"/>
      <c r="AO1930" s="163" t="e">
        <f>VLOOKUP(Y1930,CONTROLES!$A$6:$Y$25,24,FALSE)</f>
        <v>#N/A</v>
      </c>
      <c r="AP1930" s="163" t="e">
        <f>VLOOKUP(Z1930,CONTROLES!$A$6:$Y$25,24,FALSE)</f>
        <v>#N/A</v>
      </c>
      <c r="AQ1930" s="163" t="e">
        <f>VLOOKUP(AA1930,CONTROLES!$A$6:$Y$25,24,FALSE)</f>
        <v>#N/A</v>
      </c>
      <c r="AR1930" s="163" t="e">
        <f>VLOOKUP(AB1930,CONTROLES!$A$6:$Y$25,24,FALSE)</f>
        <v>#N/A</v>
      </c>
      <c r="AS1930" s="72" t="e">
        <f>VLOOKUP(Y1930,CONTROLES!$A$6:$Y$25,5,FALSE)</f>
        <v>#N/A</v>
      </c>
      <c r="AT1930" s="72" t="e">
        <f>VLOOKUP(Z1930,CONTROLES!$A$6:$Y$25,5,FALSE)</f>
        <v>#N/A</v>
      </c>
      <c r="AU1930" s="72" t="e">
        <f>VLOOKUP(AA1930,CONTROLES!$A$6:$Y$25,5,FALSE)</f>
        <v>#N/A</v>
      </c>
      <c r="AV1930" s="163" t="e">
        <f>VLOOKUP(AB1930,CONTROLES!$A$6:$Y$25,5,FALSE)</f>
        <v>#N/A</v>
      </c>
      <c r="AW1930" s="164">
        <f t="shared" si="492"/>
        <v>0</v>
      </c>
      <c r="AX1930" s="164">
        <f t="shared" si="493"/>
        <v>0</v>
      </c>
      <c r="AY1930" s="502"/>
      <c r="AZ1930" s="452"/>
      <c r="BA1930" s="449"/>
      <c r="BB1930" s="450"/>
      <c r="BC1930" s="452"/>
      <c r="BD1930" s="454"/>
      <c r="BE1930" s="454"/>
      <c r="BF1930" s="454"/>
      <c r="BG1930" s="493"/>
      <c r="BH1930" s="496"/>
      <c r="BI1930" s="534"/>
      <c r="BJ1930" s="446"/>
      <c r="BK1930" s="446"/>
    </row>
    <row r="1931" spans="1:63" ht="14.25" customHeight="1" x14ac:dyDescent="0.25">
      <c r="A1931" s="766"/>
      <c r="B1931" s="832"/>
      <c r="C1931" s="833"/>
      <c r="D1931" s="835"/>
      <c r="E1931" s="503"/>
      <c r="F1931" s="837"/>
      <c r="G1931" s="838"/>
      <c r="H1931" s="541"/>
      <c r="I1931" s="503"/>
      <c r="J1931" s="182"/>
      <c r="K1931" s="179"/>
      <c r="L1931" s="505"/>
      <c r="M1931" s="503"/>
      <c r="N1931" s="444"/>
      <c r="O1931" s="446"/>
      <c r="P1931" s="446"/>
      <c r="Q1931" s="446"/>
      <c r="R1931" s="446"/>
      <c r="S1931" s="180"/>
      <c r="T1931" s="162">
        <f>IFERROR(VLOOKUP($S1931,TABLAS!$A$10:$B$14,2,FALSE),0)</f>
        <v>0</v>
      </c>
      <c r="U1931" s="498"/>
      <c r="V1931" s="498"/>
      <c r="W1931" s="499"/>
      <c r="X1931" s="493"/>
      <c r="Y1931" s="72"/>
      <c r="Z1931" s="72"/>
      <c r="AA1931" s="72"/>
      <c r="AB1931" s="72"/>
      <c r="AC1931" s="367" t="e">
        <f>VLOOKUP(Y1931,CONTROLES!$A$6:$Y$78,2,FALSE)</f>
        <v>#N/A</v>
      </c>
      <c r="AD1931" s="72"/>
      <c r="AE1931" s="72"/>
      <c r="AF1931" s="72"/>
      <c r="AG1931" s="72"/>
      <c r="AH1931" s="72"/>
      <c r="AI1931" s="72"/>
      <c r="AJ1931" s="72"/>
      <c r="AK1931" s="72"/>
      <c r="AL1931" s="72"/>
      <c r="AM1931" s="72"/>
      <c r="AN1931" s="72"/>
      <c r="AO1931" s="163" t="e">
        <f>VLOOKUP(Y1931,CONTROLES!$A$6:$Y$25,24,FALSE)</f>
        <v>#N/A</v>
      </c>
      <c r="AP1931" s="163" t="e">
        <f>VLOOKUP(Z1931,CONTROLES!$A$6:$Y$25,24,FALSE)</f>
        <v>#N/A</v>
      </c>
      <c r="AQ1931" s="163" t="e">
        <f>VLOOKUP(AA1931,CONTROLES!$A$6:$Y$25,24,FALSE)</f>
        <v>#N/A</v>
      </c>
      <c r="AR1931" s="163" t="e">
        <f>VLOOKUP(AB1931,CONTROLES!$A$6:$Y$25,24,FALSE)</f>
        <v>#N/A</v>
      </c>
      <c r="AS1931" s="72" t="e">
        <f>VLOOKUP(Y1931,CONTROLES!$A$6:$Y$25,5,FALSE)</f>
        <v>#N/A</v>
      </c>
      <c r="AT1931" s="72" t="e">
        <f>VLOOKUP(Z1931,CONTROLES!$A$6:$Y$25,5,FALSE)</f>
        <v>#N/A</v>
      </c>
      <c r="AU1931" s="72" t="e">
        <f>VLOOKUP(AA1931,CONTROLES!$A$6:$Y$25,5,FALSE)</f>
        <v>#N/A</v>
      </c>
      <c r="AV1931" s="163" t="e">
        <f>VLOOKUP(AB1931,CONTROLES!$A$6:$Y$25,5,FALSE)</f>
        <v>#N/A</v>
      </c>
      <c r="AW1931" s="164">
        <f t="shared" si="492"/>
        <v>0</v>
      </c>
      <c r="AX1931" s="164">
        <f t="shared" si="493"/>
        <v>0</v>
      </c>
      <c r="AY1931" s="502"/>
      <c r="AZ1931" s="452"/>
      <c r="BA1931" s="449"/>
      <c r="BB1931" s="450"/>
      <c r="BC1931" s="452"/>
      <c r="BD1931" s="454"/>
      <c r="BE1931" s="454"/>
      <c r="BF1931" s="454"/>
      <c r="BG1931" s="493"/>
      <c r="BH1931" s="496"/>
      <c r="BI1931" s="534"/>
      <c r="BJ1931" s="446"/>
      <c r="BK1931" s="446"/>
    </row>
    <row r="1932" spans="1:63" ht="14.25" customHeight="1" x14ac:dyDescent="0.25">
      <c r="A1932" s="766"/>
      <c r="B1932" s="832"/>
      <c r="C1932" s="833"/>
      <c r="D1932" s="835"/>
      <c r="E1932" s="503"/>
      <c r="F1932" s="837"/>
      <c r="G1932" s="838"/>
      <c r="H1932" s="541"/>
      <c r="I1932" s="503"/>
      <c r="J1932" s="182"/>
      <c r="K1932" s="179"/>
      <c r="L1932" s="505"/>
      <c r="M1932" s="503"/>
      <c r="N1932" s="444"/>
      <c r="O1932" s="446"/>
      <c r="P1932" s="446"/>
      <c r="Q1932" s="446"/>
      <c r="R1932" s="446"/>
      <c r="S1932" s="180"/>
      <c r="T1932" s="162">
        <f>IFERROR(VLOOKUP($S1932,TABLAS!$A$10:$B$14,2,FALSE),0)</f>
        <v>0</v>
      </c>
      <c r="U1932" s="498"/>
      <c r="V1932" s="498"/>
      <c r="W1932" s="499"/>
      <c r="X1932" s="493"/>
      <c r="Y1932" s="72"/>
      <c r="Z1932" s="72"/>
      <c r="AA1932" s="72"/>
      <c r="AB1932" s="72"/>
      <c r="AC1932" s="367" t="e">
        <f>VLOOKUP(Y1932,CONTROLES!$A$6:$Y$78,2,FALSE)</f>
        <v>#N/A</v>
      </c>
      <c r="AD1932" s="72"/>
      <c r="AE1932" s="72"/>
      <c r="AF1932" s="72"/>
      <c r="AG1932" s="72"/>
      <c r="AH1932" s="72"/>
      <c r="AI1932" s="72"/>
      <c r="AJ1932" s="72"/>
      <c r="AK1932" s="72"/>
      <c r="AL1932" s="72"/>
      <c r="AM1932" s="72"/>
      <c r="AN1932" s="72"/>
      <c r="AO1932" s="163" t="e">
        <f>VLOOKUP(Y1932,CONTROLES!$A$6:$Y$25,24,FALSE)</f>
        <v>#N/A</v>
      </c>
      <c r="AP1932" s="163" t="e">
        <f>VLOOKUP(Z1932,CONTROLES!$A$6:$Y$25,24,FALSE)</f>
        <v>#N/A</v>
      </c>
      <c r="AQ1932" s="163" t="e">
        <f>VLOOKUP(AA1932,CONTROLES!$A$6:$Y$25,24,FALSE)</f>
        <v>#N/A</v>
      </c>
      <c r="AR1932" s="163" t="e">
        <f>VLOOKUP(AB1932,CONTROLES!$A$6:$Y$25,24,FALSE)</f>
        <v>#N/A</v>
      </c>
      <c r="AS1932" s="72" t="e">
        <f>VLOOKUP(Y1932,CONTROLES!$A$6:$Y$25,5,FALSE)</f>
        <v>#N/A</v>
      </c>
      <c r="AT1932" s="72" t="e">
        <f>VLOOKUP(Z1932,CONTROLES!$A$6:$Y$25,5,FALSE)</f>
        <v>#N/A</v>
      </c>
      <c r="AU1932" s="72" t="e">
        <f>VLOOKUP(AA1932,CONTROLES!$A$6:$Y$25,5,FALSE)</f>
        <v>#N/A</v>
      </c>
      <c r="AV1932" s="163" t="e">
        <f>VLOOKUP(AB1932,CONTROLES!$A$6:$Y$25,5,FALSE)</f>
        <v>#N/A</v>
      </c>
      <c r="AW1932" s="164">
        <f t="shared" si="492"/>
        <v>0</v>
      </c>
      <c r="AX1932" s="164">
        <f t="shared" si="493"/>
        <v>0</v>
      </c>
      <c r="AY1932" s="502"/>
      <c r="AZ1932" s="452"/>
      <c r="BA1932" s="449"/>
      <c r="BB1932" s="450"/>
      <c r="BC1932" s="452"/>
      <c r="BD1932" s="454"/>
      <c r="BE1932" s="454"/>
      <c r="BF1932" s="454"/>
      <c r="BG1932" s="493"/>
      <c r="BH1932" s="496"/>
      <c r="BI1932" s="534"/>
      <c r="BJ1932" s="446"/>
      <c r="BK1932" s="446"/>
    </row>
    <row r="1933" spans="1:63" ht="14.25" customHeight="1" x14ac:dyDescent="0.25">
      <c r="A1933" s="766"/>
      <c r="B1933" s="832"/>
      <c r="C1933" s="833"/>
      <c r="D1933" s="835"/>
      <c r="E1933" s="503"/>
      <c r="F1933" s="837"/>
      <c r="G1933" s="838"/>
      <c r="H1933" s="541"/>
      <c r="I1933" s="504"/>
      <c r="J1933" s="199"/>
      <c r="K1933" s="200"/>
      <c r="L1933" s="505"/>
      <c r="M1933" s="504"/>
      <c r="N1933" s="445"/>
      <c r="O1933" s="447"/>
      <c r="P1933" s="447"/>
      <c r="Q1933" s="447"/>
      <c r="R1933" s="447"/>
      <c r="S1933" s="201"/>
      <c r="T1933" s="162">
        <f>IFERROR(VLOOKUP($S1933,TABLAS!$A$10:$B$14,2,FALSE),0)</f>
        <v>0</v>
      </c>
      <c r="U1933" s="498"/>
      <c r="V1933" s="498"/>
      <c r="W1933" s="500"/>
      <c r="X1933" s="494"/>
      <c r="Y1933" s="64"/>
      <c r="Z1933" s="64"/>
      <c r="AA1933" s="64"/>
      <c r="AB1933" s="64"/>
      <c r="AC1933" s="367" t="e">
        <f>VLOOKUP(Y1933,CONTROLES!$A$6:$Y$78,2,FALSE)</f>
        <v>#N/A</v>
      </c>
      <c r="AD1933" s="64"/>
      <c r="AE1933" s="64"/>
      <c r="AF1933" s="64"/>
      <c r="AG1933" s="64"/>
      <c r="AH1933" s="64"/>
      <c r="AI1933" s="64"/>
      <c r="AJ1933" s="64"/>
      <c r="AK1933" s="64"/>
      <c r="AL1933" s="64"/>
      <c r="AM1933" s="64"/>
      <c r="AN1933" s="64"/>
      <c r="AO1933" s="165" t="e">
        <f>VLOOKUP(Y1933,CONTROLES!$A$6:$Y$25,24,FALSE)</f>
        <v>#N/A</v>
      </c>
      <c r="AP1933" s="165" t="e">
        <f>VLOOKUP(Z1933,CONTROLES!$A$6:$Y$25,24,FALSE)</f>
        <v>#N/A</v>
      </c>
      <c r="AQ1933" s="165" t="e">
        <f>VLOOKUP(AA1933,CONTROLES!$A$6:$Y$25,24,FALSE)</f>
        <v>#N/A</v>
      </c>
      <c r="AR1933" s="165" t="e">
        <f>VLOOKUP(AB1933,CONTROLES!$A$6:$Y$25,24,FALSE)</f>
        <v>#N/A</v>
      </c>
      <c r="AS1933" s="64" t="e">
        <f>VLOOKUP(Y1933,CONTROLES!$A$6:$Y$25,5,FALSE)</f>
        <v>#N/A</v>
      </c>
      <c r="AT1933" s="64" t="e">
        <f>VLOOKUP(Z1933,CONTROLES!$A$6:$Y$25,5,FALSE)</f>
        <v>#N/A</v>
      </c>
      <c r="AU1933" s="64" t="e">
        <f>VLOOKUP(AA1933,CONTROLES!$A$6:$Y$25,5,FALSE)</f>
        <v>#N/A</v>
      </c>
      <c r="AV1933" s="165" t="e">
        <f>VLOOKUP(AB1933,CONTROLES!$A$6:$Y$25,5,FALSE)</f>
        <v>#N/A</v>
      </c>
      <c r="AW1933" s="202">
        <f t="shared" si="492"/>
        <v>0</v>
      </c>
      <c r="AX1933" s="202">
        <f t="shared" si="493"/>
        <v>0</v>
      </c>
      <c r="AY1933" s="502"/>
      <c r="AZ1933" s="453"/>
      <c r="BA1933" s="449"/>
      <c r="BB1933" s="451"/>
      <c r="BC1933" s="453"/>
      <c r="BD1933" s="455"/>
      <c r="BE1933" s="455"/>
      <c r="BF1933" s="455"/>
      <c r="BG1933" s="494"/>
      <c r="BH1933" s="496"/>
      <c r="BI1933" s="535"/>
      <c r="BJ1933" s="447"/>
      <c r="BK1933" s="447"/>
    </row>
    <row r="1934" spans="1:63" ht="14.25" customHeight="1" x14ac:dyDescent="0.25">
      <c r="A1934" s="590">
        <f>A1927+1</f>
        <v>275</v>
      </c>
      <c r="B1934" s="824" t="s">
        <v>2185</v>
      </c>
      <c r="C1934" s="576" t="s">
        <v>1309</v>
      </c>
      <c r="D1934" s="827" t="s">
        <v>2186</v>
      </c>
      <c r="E1934" s="831" t="s">
        <v>2187</v>
      </c>
      <c r="F1934" s="542"/>
      <c r="G1934" s="538"/>
      <c r="H1934" s="540" t="s">
        <v>134</v>
      </c>
      <c r="I1934" s="503"/>
      <c r="J1934" s="178"/>
      <c r="K1934" s="179"/>
      <c r="L1934" s="445"/>
      <c r="M1934" s="503" t="s">
        <v>138</v>
      </c>
      <c r="N1934" s="444" t="s">
        <v>139</v>
      </c>
      <c r="O1934" s="446" t="s">
        <v>1267</v>
      </c>
      <c r="P1934" s="446"/>
      <c r="Q1934" s="446"/>
      <c r="R1934" s="446"/>
      <c r="S1934" s="180"/>
      <c r="T1934" s="162">
        <f>IFERROR(VLOOKUP($S1934,TABLAS!$A$10:$B$14,2,FALSE),0)</f>
        <v>0</v>
      </c>
      <c r="U1934" s="497"/>
      <c r="V1934" s="497" t="e">
        <f>VLOOKUP(U1934,TABLAS!$A$2:$B$6,2,FALSE)</f>
        <v>#N/A</v>
      </c>
      <c r="W1934" s="499" t="e">
        <f t="shared" ref="W1934" si="494">MAX($T1934:$T1940)&amp;V1934</f>
        <v>#N/A</v>
      </c>
      <c r="X1934" s="493" t="e">
        <f t="shared" ref="X1934" si="495">IF(OR(W1934="11",W1934="12",W1934="21",W1934="22",W1934="31"),"BAJO",IF(OR(W1934="13",W1934="23",W1934="32",W1934="41"),"LEVE",IF(OR(W1934="14",W1934="15",W1934="24",W1934="33",W1934="43",W1934="42",W1934="52",W1934="51"),"MODERADO",IF(OR(W1934="25",W1934="34",W1934="35",W1934="44",W1934="45",W1934="53",W1934="54",W1934="55"),"IMPORTANTE"))))</f>
        <v>#N/A</v>
      </c>
      <c r="Y1934" s="72"/>
      <c r="Z1934" s="72"/>
      <c r="AA1934" s="72"/>
      <c r="AB1934" s="72"/>
      <c r="AC1934" s="367" t="e">
        <f>VLOOKUP(Y1934,CONTROLES!$A$6:$Y$78,2,FALSE)</f>
        <v>#N/A</v>
      </c>
      <c r="AD1934" s="72"/>
      <c r="AE1934" s="72"/>
      <c r="AF1934" s="72"/>
      <c r="AG1934" s="72"/>
      <c r="AH1934" s="72"/>
      <c r="AI1934" s="72"/>
      <c r="AJ1934" s="72"/>
      <c r="AK1934" s="72"/>
      <c r="AL1934" s="72"/>
      <c r="AM1934" s="72"/>
      <c r="AN1934" s="72"/>
      <c r="AO1934" s="163"/>
      <c r="AP1934" s="163"/>
      <c r="AQ1934" s="163"/>
      <c r="AR1934" s="163"/>
      <c r="AS1934" s="72"/>
      <c r="AT1934" s="72"/>
      <c r="AU1934" s="72"/>
      <c r="AV1934" s="163"/>
      <c r="AW1934" s="164"/>
      <c r="AX1934" s="164"/>
      <c r="AY1934" s="501"/>
      <c r="AZ1934" s="452"/>
      <c r="BA1934" s="448"/>
      <c r="BB1934" s="450"/>
      <c r="BC1934" s="452"/>
      <c r="BD1934" s="454"/>
      <c r="BE1934" s="454"/>
      <c r="BF1934" s="454"/>
      <c r="BG1934" s="493"/>
      <c r="BH1934" s="495"/>
      <c r="BI1934" s="534"/>
      <c r="BJ1934" s="446"/>
      <c r="BK1934" s="446"/>
    </row>
    <row r="1935" spans="1:63" ht="14.25" customHeight="1" x14ac:dyDescent="0.25">
      <c r="A1935" s="571"/>
      <c r="B1935" s="825"/>
      <c r="C1935" s="576"/>
      <c r="D1935" s="828"/>
      <c r="E1935" s="503"/>
      <c r="F1935" s="536"/>
      <c r="G1935" s="539"/>
      <c r="H1935" s="541"/>
      <c r="I1935" s="503"/>
      <c r="J1935" s="181"/>
      <c r="K1935" s="179"/>
      <c r="L1935" s="505"/>
      <c r="M1935" s="503"/>
      <c r="N1935" s="444"/>
      <c r="O1935" s="446"/>
      <c r="P1935" s="446"/>
      <c r="Q1935" s="446"/>
      <c r="R1935" s="446"/>
      <c r="S1935" s="180"/>
      <c r="T1935" s="162">
        <f>IFERROR(VLOOKUP($S1935,TABLAS!$A$10:$B$14,2,FALSE),0)</f>
        <v>0</v>
      </c>
      <c r="U1935" s="498"/>
      <c r="V1935" s="498"/>
      <c r="W1935" s="499"/>
      <c r="X1935" s="493"/>
      <c r="Y1935" s="72"/>
      <c r="Z1935" s="72"/>
      <c r="AA1935" s="72"/>
      <c r="AB1935" s="72"/>
      <c r="AC1935" s="367" t="e">
        <f>VLOOKUP(Y1935,CONTROLES!$A$6:$Y$78,2,FALSE)</f>
        <v>#N/A</v>
      </c>
      <c r="AD1935" s="72"/>
      <c r="AE1935" s="72"/>
      <c r="AF1935" s="72"/>
      <c r="AG1935" s="72"/>
      <c r="AH1935" s="72"/>
      <c r="AI1935" s="72"/>
      <c r="AJ1935" s="72"/>
      <c r="AK1935" s="72"/>
      <c r="AL1935" s="72"/>
      <c r="AM1935" s="72"/>
      <c r="AN1935" s="72"/>
      <c r="AO1935" s="163"/>
      <c r="AP1935" s="163"/>
      <c r="AQ1935" s="163"/>
      <c r="AR1935" s="163"/>
      <c r="AS1935" s="72"/>
      <c r="AT1935" s="72"/>
      <c r="AU1935" s="72"/>
      <c r="AV1935" s="163"/>
      <c r="AW1935" s="164"/>
      <c r="AX1935" s="164"/>
      <c r="AY1935" s="502"/>
      <c r="AZ1935" s="452"/>
      <c r="BA1935" s="449"/>
      <c r="BB1935" s="450"/>
      <c r="BC1935" s="452"/>
      <c r="BD1935" s="454"/>
      <c r="BE1935" s="454"/>
      <c r="BF1935" s="454"/>
      <c r="BG1935" s="493"/>
      <c r="BH1935" s="496"/>
      <c r="BI1935" s="534"/>
      <c r="BJ1935" s="446"/>
      <c r="BK1935" s="446"/>
    </row>
    <row r="1936" spans="1:63" ht="14.25" customHeight="1" x14ac:dyDescent="0.25">
      <c r="A1936" s="571"/>
      <c r="B1936" s="825"/>
      <c r="C1936" s="575"/>
      <c r="D1936" s="829"/>
      <c r="E1936" s="503"/>
      <c r="F1936" s="536"/>
      <c r="G1936" s="539"/>
      <c r="H1936" s="541"/>
      <c r="I1936" s="503"/>
      <c r="J1936" s="181"/>
      <c r="K1936" s="179"/>
      <c r="L1936" s="505"/>
      <c r="M1936" s="503"/>
      <c r="N1936" s="444"/>
      <c r="O1936" s="446"/>
      <c r="P1936" s="446"/>
      <c r="Q1936" s="446"/>
      <c r="R1936" s="446"/>
      <c r="S1936" s="180"/>
      <c r="T1936" s="162">
        <f>IFERROR(VLOOKUP($S1936,TABLAS!$A$10:$B$14,2,FALSE),0)</f>
        <v>0</v>
      </c>
      <c r="U1936" s="498"/>
      <c r="V1936" s="498"/>
      <c r="W1936" s="499"/>
      <c r="X1936" s="493"/>
      <c r="Y1936" s="72"/>
      <c r="Z1936" s="72"/>
      <c r="AA1936" s="72"/>
      <c r="AB1936" s="72"/>
      <c r="AC1936" s="367" t="e">
        <f>VLOOKUP(Y1936,CONTROLES!$A$6:$Y$78,2,FALSE)</f>
        <v>#N/A</v>
      </c>
      <c r="AD1936" s="72"/>
      <c r="AE1936" s="72"/>
      <c r="AF1936" s="72"/>
      <c r="AG1936" s="72"/>
      <c r="AH1936" s="72"/>
      <c r="AI1936" s="72"/>
      <c r="AJ1936" s="72"/>
      <c r="AK1936" s="72"/>
      <c r="AL1936" s="72"/>
      <c r="AM1936" s="72"/>
      <c r="AN1936" s="72"/>
      <c r="AO1936" s="163"/>
      <c r="AP1936" s="163"/>
      <c r="AQ1936" s="163"/>
      <c r="AR1936" s="163"/>
      <c r="AS1936" s="72"/>
      <c r="AT1936" s="72"/>
      <c r="AU1936" s="72"/>
      <c r="AV1936" s="163"/>
      <c r="AW1936" s="164"/>
      <c r="AX1936" s="164"/>
      <c r="AY1936" s="502"/>
      <c r="AZ1936" s="452"/>
      <c r="BA1936" s="449"/>
      <c r="BB1936" s="450"/>
      <c r="BC1936" s="452"/>
      <c r="BD1936" s="454"/>
      <c r="BE1936" s="454"/>
      <c r="BF1936" s="454"/>
      <c r="BG1936" s="493"/>
      <c r="BH1936" s="496"/>
      <c r="BI1936" s="534"/>
      <c r="BJ1936" s="446"/>
      <c r="BK1936" s="446"/>
    </row>
    <row r="1937" spans="1:63" ht="14.25" customHeight="1" x14ac:dyDescent="0.25">
      <c r="A1937" s="571"/>
      <c r="B1937" s="825"/>
      <c r="C1937" s="575"/>
      <c r="D1937" s="829"/>
      <c r="E1937" s="503"/>
      <c r="F1937" s="536"/>
      <c r="G1937" s="539"/>
      <c r="H1937" s="541"/>
      <c r="I1937" s="503"/>
      <c r="J1937" s="182"/>
      <c r="K1937" s="179"/>
      <c r="L1937" s="505"/>
      <c r="M1937" s="503"/>
      <c r="N1937" s="444"/>
      <c r="O1937" s="446"/>
      <c r="P1937" s="446"/>
      <c r="Q1937" s="446"/>
      <c r="R1937" s="446"/>
      <c r="S1937" s="180"/>
      <c r="T1937" s="162">
        <f>IFERROR(VLOOKUP($S1937,TABLAS!$A$10:$B$14,2,FALSE),0)</f>
        <v>0</v>
      </c>
      <c r="U1937" s="498"/>
      <c r="V1937" s="498"/>
      <c r="W1937" s="499"/>
      <c r="X1937" s="493"/>
      <c r="Y1937" s="72"/>
      <c r="Z1937" s="72"/>
      <c r="AA1937" s="72"/>
      <c r="AB1937" s="72"/>
      <c r="AC1937" s="367" t="e">
        <f>VLOOKUP(Y1937,CONTROLES!$A$6:$Y$78,2,FALSE)</f>
        <v>#N/A</v>
      </c>
      <c r="AD1937" s="72"/>
      <c r="AE1937" s="72"/>
      <c r="AF1937" s="72"/>
      <c r="AG1937" s="72"/>
      <c r="AH1937" s="72"/>
      <c r="AI1937" s="72"/>
      <c r="AJ1937" s="72"/>
      <c r="AK1937" s="72"/>
      <c r="AL1937" s="72"/>
      <c r="AM1937" s="72"/>
      <c r="AN1937" s="72"/>
      <c r="AO1937" s="163"/>
      <c r="AP1937" s="163"/>
      <c r="AQ1937" s="163"/>
      <c r="AR1937" s="163"/>
      <c r="AS1937" s="72"/>
      <c r="AT1937" s="72"/>
      <c r="AU1937" s="72"/>
      <c r="AV1937" s="163"/>
      <c r="AW1937" s="164"/>
      <c r="AX1937" s="164"/>
      <c r="AY1937" s="502"/>
      <c r="AZ1937" s="452"/>
      <c r="BA1937" s="449"/>
      <c r="BB1937" s="450"/>
      <c r="BC1937" s="452"/>
      <c r="BD1937" s="454"/>
      <c r="BE1937" s="454"/>
      <c r="BF1937" s="454"/>
      <c r="BG1937" s="493"/>
      <c r="BH1937" s="496"/>
      <c r="BI1937" s="534"/>
      <c r="BJ1937" s="446"/>
      <c r="BK1937" s="446"/>
    </row>
    <row r="1938" spans="1:63" ht="14.25" customHeight="1" x14ac:dyDescent="0.25">
      <c r="A1938" s="571"/>
      <c r="B1938" s="825"/>
      <c r="C1938" s="575"/>
      <c r="D1938" s="829"/>
      <c r="E1938" s="503"/>
      <c r="F1938" s="536"/>
      <c r="G1938" s="539"/>
      <c r="H1938" s="541"/>
      <c r="I1938" s="503"/>
      <c r="J1938" s="182"/>
      <c r="K1938" s="179"/>
      <c r="L1938" s="505"/>
      <c r="M1938" s="503"/>
      <c r="N1938" s="444"/>
      <c r="O1938" s="446"/>
      <c r="P1938" s="446"/>
      <c r="Q1938" s="446"/>
      <c r="R1938" s="446"/>
      <c r="S1938" s="180"/>
      <c r="T1938" s="162">
        <f>IFERROR(VLOOKUP($S1938,TABLAS!$A$10:$B$14,2,FALSE),0)</f>
        <v>0</v>
      </c>
      <c r="U1938" s="498"/>
      <c r="V1938" s="498"/>
      <c r="W1938" s="499"/>
      <c r="X1938" s="493"/>
      <c r="Y1938" s="72"/>
      <c r="Z1938" s="72"/>
      <c r="AA1938" s="72"/>
      <c r="AB1938" s="72"/>
      <c r="AC1938" s="367" t="e">
        <f>VLOOKUP(Y1938,CONTROLES!$A$6:$Y$78,2,FALSE)</f>
        <v>#N/A</v>
      </c>
      <c r="AD1938" s="72"/>
      <c r="AE1938" s="72"/>
      <c r="AF1938" s="72"/>
      <c r="AG1938" s="72"/>
      <c r="AH1938" s="72"/>
      <c r="AI1938" s="72"/>
      <c r="AJ1938" s="72"/>
      <c r="AK1938" s="72"/>
      <c r="AL1938" s="72"/>
      <c r="AM1938" s="72"/>
      <c r="AN1938" s="72"/>
      <c r="AO1938" s="163"/>
      <c r="AP1938" s="163"/>
      <c r="AQ1938" s="163"/>
      <c r="AR1938" s="163"/>
      <c r="AS1938" s="72"/>
      <c r="AT1938" s="72"/>
      <c r="AU1938" s="72"/>
      <c r="AV1938" s="163"/>
      <c r="AW1938" s="164"/>
      <c r="AX1938" s="164"/>
      <c r="AY1938" s="502"/>
      <c r="AZ1938" s="452"/>
      <c r="BA1938" s="449"/>
      <c r="BB1938" s="450"/>
      <c r="BC1938" s="452"/>
      <c r="BD1938" s="454"/>
      <c r="BE1938" s="454"/>
      <c r="BF1938" s="454"/>
      <c r="BG1938" s="493"/>
      <c r="BH1938" s="496"/>
      <c r="BI1938" s="534"/>
      <c r="BJ1938" s="446"/>
      <c r="BK1938" s="446"/>
    </row>
    <row r="1939" spans="1:63" ht="14.25" customHeight="1" x14ac:dyDescent="0.25">
      <c r="A1939" s="571"/>
      <c r="B1939" s="825"/>
      <c r="C1939" s="575"/>
      <c r="D1939" s="829"/>
      <c r="E1939" s="503"/>
      <c r="F1939" s="536"/>
      <c r="G1939" s="539"/>
      <c r="H1939" s="541"/>
      <c r="I1939" s="503"/>
      <c r="J1939" s="182"/>
      <c r="K1939" s="179"/>
      <c r="L1939" s="505"/>
      <c r="M1939" s="503"/>
      <c r="N1939" s="444"/>
      <c r="O1939" s="446"/>
      <c r="P1939" s="446"/>
      <c r="Q1939" s="446"/>
      <c r="R1939" s="446"/>
      <c r="S1939" s="180"/>
      <c r="T1939" s="162">
        <f>IFERROR(VLOOKUP($S1939,TABLAS!$A$10:$B$14,2,FALSE),0)</f>
        <v>0</v>
      </c>
      <c r="U1939" s="498"/>
      <c r="V1939" s="498"/>
      <c r="W1939" s="499"/>
      <c r="X1939" s="493"/>
      <c r="Y1939" s="72"/>
      <c r="Z1939" s="72"/>
      <c r="AA1939" s="72"/>
      <c r="AB1939" s="72"/>
      <c r="AC1939" s="367" t="e">
        <f>VLOOKUP(Y1939,CONTROLES!$A$6:$Y$78,2,FALSE)</f>
        <v>#N/A</v>
      </c>
      <c r="AD1939" s="72"/>
      <c r="AE1939" s="72"/>
      <c r="AF1939" s="72"/>
      <c r="AG1939" s="72"/>
      <c r="AH1939" s="72"/>
      <c r="AI1939" s="72"/>
      <c r="AJ1939" s="72"/>
      <c r="AK1939" s="72"/>
      <c r="AL1939" s="72"/>
      <c r="AM1939" s="72"/>
      <c r="AN1939" s="72"/>
      <c r="AO1939" s="163"/>
      <c r="AP1939" s="163"/>
      <c r="AQ1939" s="163"/>
      <c r="AR1939" s="163"/>
      <c r="AS1939" s="72"/>
      <c r="AT1939" s="72"/>
      <c r="AU1939" s="72"/>
      <c r="AV1939" s="163"/>
      <c r="AW1939" s="164"/>
      <c r="AX1939" s="164"/>
      <c r="AY1939" s="502"/>
      <c r="AZ1939" s="452"/>
      <c r="BA1939" s="449"/>
      <c r="BB1939" s="450"/>
      <c r="BC1939" s="452"/>
      <c r="BD1939" s="454"/>
      <c r="BE1939" s="454"/>
      <c r="BF1939" s="454"/>
      <c r="BG1939" s="493"/>
      <c r="BH1939" s="496"/>
      <c r="BI1939" s="534"/>
      <c r="BJ1939" s="446"/>
      <c r="BK1939" s="446"/>
    </row>
    <row r="1940" spans="1:63" ht="14.25" customHeight="1" x14ac:dyDescent="0.25">
      <c r="A1940" s="781"/>
      <c r="B1940" s="826"/>
      <c r="C1940" s="577"/>
      <c r="D1940" s="830"/>
      <c r="E1940" s="504"/>
      <c r="F1940" s="537"/>
      <c r="G1940" s="539"/>
      <c r="H1940" s="541"/>
      <c r="I1940" s="504"/>
      <c r="J1940" s="199"/>
      <c r="K1940" s="200"/>
      <c r="L1940" s="505"/>
      <c r="M1940" s="504"/>
      <c r="N1940" s="445"/>
      <c r="O1940" s="447"/>
      <c r="P1940" s="447"/>
      <c r="Q1940" s="447"/>
      <c r="R1940" s="447"/>
      <c r="S1940" s="201"/>
      <c r="T1940" s="162">
        <f>IFERROR(VLOOKUP($S1940,TABLAS!$A$10:$B$14,2,FALSE),0)</f>
        <v>0</v>
      </c>
      <c r="U1940" s="498"/>
      <c r="V1940" s="498"/>
      <c r="W1940" s="500"/>
      <c r="X1940" s="494"/>
      <c r="Y1940" s="64"/>
      <c r="Z1940" s="64"/>
      <c r="AA1940" s="64"/>
      <c r="AB1940" s="64"/>
      <c r="AC1940" s="367" t="e">
        <f>VLOOKUP(Y1940,CONTROLES!$A$6:$Y$78,2,FALSE)</f>
        <v>#N/A</v>
      </c>
      <c r="AD1940" s="64"/>
      <c r="AE1940" s="64"/>
      <c r="AF1940" s="64"/>
      <c r="AG1940" s="64"/>
      <c r="AH1940" s="64"/>
      <c r="AI1940" s="64"/>
      <c r="AJ1940" s="64"/>
      <c r="AK1940" s="64"/>
      <c r="AL1940" s="64"/>
      <c r="AM1940" s="64"/>
      <c r="AN1940" s="64"/>
      <c r="AO1940" s="165"/>
      <c r="AP1940" s="165"/>
      <c r="AQ1940" s="165"/>
      <c r="AR1940" s="165"/>
      <c r="AS1940" s="64"/>
      <c r="AT1940" s="64"/>
      <c r="AU1940" s="64"/>
      <c r="AV1940" s="165"/>
      <c r="AW1940" s="202"/>
      <c r="AX1940" s="202"/>
      <c r="AY1940" s="502"/>
      <c r="AZ1940" s="453"/>
      <c r="BA1940" s="449"/>
      <c r="BB1940" s="451"/>
      <c r="BC1940" s="453"/>
      <c r="BD1940" s="455"/>
      <c r="BE1940" s="455"/>
      <c r="BF1940" s="455"/>
      <c r="BG1940" s="494"/>
      <c r="BH1940" s="496"/>
      <c r="BI1940" s="535"/>
      <c r="BJ1940" s="447"/>
      <c r="BK1940" s="447"/>
    </row>
    <row r="1941" spans="1:63" ht="14.25" customHeight="1" x14ac:dyDescent="0.25">
      <c r="A1941" s="766">
        <f>A1934+1</f>
        <v>276</v>
      </c>
      <c r="B1941" s="839" t="s">
        <v>2188</v>
      </c>
      <c r="C1941" s="768" t="s">
        <v>1309</v>
      </c>
      <c r="D1941" s="834" t="s">
        <v>2189</v>
      </c>
      <c r="E1941" s="840" t="s">
        <v>2190</v>
      </c>
      <c r="F1941" s="544"/>
      <c r="G1941" s="544"/>
      <c r="H1941" s="545" t="s">
        <v>134</v>
      </c>
      <c r="I1941" s="503"/>
      <c r="J1941" s="178"/>
      <c r="K1941" s="179"/>
      <c r="L1941" s="445"/>
      <c r="M1941" s="503"/>
      <c r="N1941" s="444"/>
      <c r="O1941" s="446"/>
      <c r="P1941" s="446"/>
      <c r="Q1941" s="446"/>
      <c r="R1941" s="446"/>
      <c r="S1941" s="180"/>
      <c r="T1941" s="162">
        <f>IFERROR(VLOOKUP($S1941,TABLAS!$A$10:$B$14,2,FALSE),0)</f>
        <v>0</v>
      </c>
      <c r="U1941" s="497"/>
      <c r="V1941" s="497" t="e">
        <f>VLOOKUP(U1941,TABLAS!$A$2:$B$6,2,FALSE)</f>
        <v>#N/A</v>
      </c>
      <c r="W1941" s="499" t="e">
        <f t="shared" ref="W1941" si="496">MAX($T1941:$T1947)&amp;V1941</f>
        <v>#N/A</v>
      </c>
      <c r="X1941" s="493" t="e">
        <f t="shared" ref="X1941" si="497">IF(OR(W1941="11",W1941="12",W1941="21",W1941="22",W1941="31"),"BAJO",IF(OR(W1941="13",W1941="23",W1941="32",W1941="41"),"LEVE",IF(OR(W1941="14",W1941="15",W1941="24",W1941="33",W1941="43",W1941="42",W1941="52",W1941="51"),"MODERADO",IF(OR(W1941="25",W1941="34",W1941="35",W1941="44",W1941="45",W1941="53",W1941="54",W1941="55"),"IMPORTANTE"))))</f>
        <v>#N/A</v>
      </c>
      <c r="Y1941" s="72"/>
      <c r="Z1941" s="72"/>
      <c r="AA1941" s="72"/>
      <c r="AB1941" s="72"/>
      <c r="AC1941" s="367" t="e">
        <f>VLOOKUP(Y1941,CONTROLES!$A$6:$Y$78,2,FALSE)</f>
        <v>#N/A</v>
      </c>
      <c r="AD1941" s="72"/>
      <c r="AE1941" s="72"/>
      <c r="AF1941" s="72"/>
      <c r="AG1941" s="72"/>
      <c r="AH1941" s="72"/>
      <c r="AI1941" s="72"/>
      <c r="AJ1941" s="72"/>
      <c r="AK1941" s="72"/>
      <c r="AL1941" s="72"/>
      <c r="AM1941" s="72"/>
      <c r="AN1941" s="72"/>
      <c r="AO1941" s="163"/>
      <c r="AP1941" s="163"/>
      <c r="AQ1941" s="163"/>
      <c r="AR1941" s="163"/>
      <c r="AS1941" s="72"/>
      <c r="AT1941" s="72"/>
      <c r="AU1941" s="72"/>
      <c r="AV1941" s="163"/>
      <c r="AW1941" s="164"/>
      <c r="AX1941" s="164"/>
      <c r="AY1941" s="501"/>
      <c r="AZ1941" s="452"/>
      <c r="BA1941" s="448"/>
      <c r="BB1941" s="450"/>
      <c r="BC1941" s="452"/>
      <c r="BD1941" s="454"/>
      <c r="BE1941" s="454"/>
      <c r="BF1941" s="454"/>
      <c r="BG1941" s="493"/>
      <c r="BH1941" s="495"/>
      <c r="BI1941" s="534"/>
      <c r="BJ1941" s="446"/>
      <c r="BK1941" s="446"/>
    </row>
    <row r="1942" spans="1:63" ht="14.25" customHeight="1" x14ac:dyDescent="0.25">
      <c r="A1942" s="766"/>
      <c r="B1942" s="825"/>
      <c r="C1942" s="768"/>
      <c r="D1942" s="835"/>
      <c r="E1942" s="503"/>
      <c r="F1942" s="544"/>
      <c r="G1942" s="544"/>
      <c r="H1942" s="546"/>
      <c r="I1942" s="503"/>
      <c r="J1942" s="181"/>
      <c r="K1942" s="179"/>
      <c r="L1942" s="505"/>
      <c r="M1942" s="503"/>
      <c r="N1942" s="444"/>
      <c r="O1942" s="446"/>
      <c r="P1942" s="446"/>
      <c r="Q1942" s="446"/>
      <c r="R1942" s="446"/>
      <c r="S1942" s="180"/>
      <c r="T1942" s="162">
        <f>IFERROR(VLOOKUP($S1942,TABLAS!$A$10:$B$14,2,FALSE),0)</f>
        <v>0</v>
      </c>
      <c r="U1942" s="498"/>
      <c r="V1942" s="498"/>
      <c r="W1942" s="499"/>
      <c r="X1942" s="493"/>
      <c r="Y1942" s="72"/>
      <c r="Z1942" s="72"/>
      <c r="AA1942" s="72"/>
      <c r="AB1942" s="72"/>
      <c r="AC1942" s="367" t="e">
        <f>VLOOKUP(Y1942,CONTROLES!$A$6:$Y$78,2,FALSE)</f>
        <v>#N/A</v>
      </c>
      <c r="AD1942" s="72"/>
      <c r="AE1942" s="72"/>
      <c r="AF1942" s="72"/>
      <c r="AG1942" s="72"/>
      <c r="AH1942" s="72"/>
      <c r="AI1942" s="72"/>
      <c r="AJ1942" s="72"/>
      <c r="AK1942" s="72"/>
      <c r="AL1942" s="72"/>
      <c r="AM1942" s="72"/>
      <c r="AN1942" s="72"/>
      <c r="AO1942" s="163"/>
      <c r="AP1942" s="163"/>
      <c r="AQ1942" s="163"/>
      <c r="AR1942" s="163"/>
      <c r="AS1942" s="72"/>
      <c r="AT1942" s="72"/>
      <c r="AU1942" s="72"/>
      <c r="AV1942" s="163"/>
      <c r="AW1942" s="164"/>
      <c r="AX1942" s="164"/>
      <c r="AY1942" s="502"/>
      <c r="AZ1942" s="452"/>
      <c r="BA1942" s="449"/>
      <c r="BB1942" s="450"/>
      <c r="BC1942" s="452"/>
      <c r="BD1942" s="454"/>
      <c r="BE1942" s="454"/>
      <c r="BF1942" s="454"/>
      <c r="BG1942" s="493"/>
      <c r="BH1942" s="496"/>
      <c r="BI1942" s="534"/>
      <c r="BJ1942" s="446"/>
      <c r="BK1942" s="446"/>
    </row>
    <row r="1943" spans="1:63" ht="14.25" customHeight="1" x14ac:dyDescent="0.25">
      <c r="A1943" s="766"/>
      <c r="B1943" s="825"/>
      <c r="C1943" s="768"/>
      <c r="D1943" s="835"/>
      <c r="E1943" s="503"/>
      <c r="F1943" s="544"/>
      <c r="G1943" s="544"/>
      <c r="H1943" s="546"/>
      <c r="I1943" s="503"/>
      <c r="J1943" s="181"/>
      <c r="K1943" s="179"/>
      <c r="L1943" s="505"/>
      <c r="M1943" s="503"/>
      <c r="N1943" s="444"/>
      <c r="O1943" s="446"/>
      <c r="P1943" s="446"/>
      <c r="Q1943" s="446"/>
      <c r="R1943" s="446"/>
      <c r="S1943" s="180"/>
      <c r="T1943" s="162">
        <f>IFERROR(VLOOKUP($S1943,TABLAS!$A$10:$B$14,2,FALSE),0)</f>
        <v>0</v>
      </c>
      <c r="U1943" s="498"/>
      <c r="V1943" s="498"/>
      <c r="W1943" s="499"/>
      <c r="X1943" s="493"/>
      <c r="Y1943" s="72"/>
      <c r="Z1943" s="72"/>
      <c r="AA1943" s="72"/>
      <c r="AB1943" s="72"/>
      <c r="AC1943" s="367" t="e">
        <f>VLOOKUP(Y1943,CONTROLES!$A$6:$Y$78,2,FALSE)</f>
        <v>#N/A</v>
      </c>
      <c r="AD1943" s="72"/>
      <c r="AE1943" s="72"/>
      <c r="AF1943" s="72"/>
      <c r="AG1943" s="72"/>
      <c r="AH1943" s="72"/>
      <c r="AI1943" s="72"/>
      <c r="AJ1943" s="72"/>
      <c r="AK1943" s="72"/>
      <c r="AL1943" s="72"/>
      <c r="AM1943" s="72"/>
      <c r="AN1943" s="72"/>
      <c r="AO1943" s="163"/>
      <c r="AP1943" s="163"/>
      <c r="AQ1943" s="163"/>
      <c r="AR1943" s="163"/>
      <c r="AS1943" s="72"/>
      <c r="AT1943" s="72"/>
      <c r="AU1943" s="72"/>
      <c r="AV1943" s="163"/>
      <c r="AW1943" s="164"/>
      <c r="AX1943" s="164"/>
      <c r="AY1943" s="502"/>
      <c r="AZ1943" s="452"/>
      <c r="BA1943" s="449"/>
      <c r="BB1943" s="450"/>
      <c r="BC1943" s="452"/>
      <c r="BD1943" s="454"/>
      <c r="BE1943" s="454"/>
      <c r="BF1943" s="454"/>
      <c r="BG1943" s="493"/>
      <c r="BH1943" s="496"/>
      <c r="BI1943" s="534"/>
      <c r="BJ1943" s="446"/>
      <c r="BK1943" s="446"/>
    </row>
    <row r="1944" spans="1:63" ht="14.25" customHeight="1" x14ac:dyDescent="0.25">
      <c r="A1944" s="766"/>
      <c r="B1944" s="825"/>
      <c r="C1944" s="768"/>
      <c r="D1944" s="835"/>
      <c r="E1944" s="503"/>
      <c r="F1944" s="544"/>
      <c r="G1944" s="544"/>
      <c r="H1944" s="546"/>
      <c r="I1944" s="503"/>
      <c r="J1944" s="182"/>
      <c r="K1944" s="179"/>
      <c r="L1944" s="505"/>
      <c r="M1944" s="503"/>
      <c r="N1944" s="444"/>
      <c r="O1944" s="446"/>
      <c r="P1944" s="446"/>
      <c r="Q1944" s="446"/>
      <c r="R1944" s="446"/>
      <c r="S1944" s="180"/>
      <c r="T1944" s="162">
        <f>IFERROR(VLOOKUP($S1944,TABLAS!$A$10:$B$14,2,FALSE),0)</f>
        <v>0</v>
      </c>
      <c r="U1944" s="498"/>
      <c r="V1944" s="498"/>
      <c r="W1944" s="499"/>
      <c r="X1944" s="493"/>
      <c r="Y1944" s="72"/>
      <c r="Z1944" s="72"/>
      <c r="AA1944" s="72"/>
      <c r="AB1944" s="72"/>
      <c r="AC1944" s="367" t="e">
        <f>VLOOKUP(Y1944,CONTROLES!$A$6:$Y$78,2,FALSE)</f>
        <v>#N/A</v>
      </c>
      <c r="AD1944" s="72"/>
      <c r="AE1944" s="72"/>
      <c r="AF1944" s="72"/>
      <c r="AG1944" s="72"/>
      <c r="AH1944" s="72"/>
      <c r="AI1944" s="72"/>
      <c r="AJ1944" s="72"/>
      <c r="AK1944" s="72"/>
      <c r="AL1944" s="72"/>
      <c r="AM1944" s="72"/>
      <c r="AN1944" s="72"/>
      <c r="AO1944" s="163"/>
      <c r="AP1944" s="163"/>
      <c r="AQ1944" s="163"/>
      <c r="AR1944" s="163"/>
      <c r="AS1944" s="72"/>
      <c r="AT1944" s="72"/>
      <c r="AU1944" s="72"/>
      <c r="AV1944" s="163"/>
      <c r="AW1944" s="164"/>
      <c r="AX1944" s="164"/>
      <c r="AY1944" s="502"/>
      <c r="AZ1944" s="452"/>
      <c r="BA1944" s="449"/>
      <c r="BB1944" s="450"/>
      <c r="BC1944" s="452"/>
      <c r="BD1944" s="454"/>
      <c r="BE1944" s="454"/>
      <c r="BF1944" s="454"/>
      <c r="BG1944" s="493"/>
      <c r="BH1944" s="496"/>
      <c r="BI1944" s="534"/>
      <c r="BJ1944" s="446"/>
      <c r="BK1944" s="446"/>
    </row>
    <row r="1945" spans="1:63" ht="14.25" customHeight="1" x14ac:dyDescent="0.25">
      <c r="A1945" s="766"/>
      <c r="B1945" s="825"/>
      <c r="C1945" s="768"/>
      <c r="D1945" s="835"/>
      <c r="E1945" s="503"/>
      <c r="F1945" s="544"/>
      <c r="G1945" s="544"/>
      <c r="H1945" s="546"/>
      <c r="I1945" s="503"/>
      <c r="J1945" s="182"/>
      <c r="K1945" s="179"/>
      <c r="L1945" s="505"/>
      <c r="M1945" s="503"/>
      <c r="N1945" s="444"/>
      <c r="O1945" s="446"/>
      <c r="P1945" s="446"/>
      <c r="Q1945" s="446"/>
      <c r="R1945" s="446"/>
      <c r="S1945" s="180"/>
      <c r="T1945" s="162">
        <f>IFERROR(VLOOKUP($S1945,TABLAS!$A$10:$B$14,2,FALSE),0)</f>
        <v>0</v>
      </c>
      <c r="U1945" s="498"/>
      <c r="V1945" s="498"/>
      <c r="W1945" s="499"/>
      <c r="X1945" s="493"/>
      <c r="Y1945" s="72"/>
      <c r="Z1945" s="72"/>
      <c r="AA1945" s="72"/>
      <c r="AB1945" s="72"/>
      <c r="AC1945" s="367" t="e">
        <f>VLOOKUP(Y1945,CONTROLES!$A$6:$Y$78,2,FALSE)</f>
        <v>#N/A</v>
      </c>
      <c r="AD1945" s="72"/>
      <c r="AE1945" s="72"/>
      <c r="AF1945" s="72"/>
      <c r="AG1945" s="72"/>
      <c r="AH1945" s="72"/>
      <c r="AI1945" s="72"/>
      <c r="AJ1945" s="72"/>
      <c r="AK1945" s="72"/>
      <c r="AL1945" s="72"/>
      <c r="AM1945" s="72"/>
      <c r="AN1945" s="72"/>
      <c r="AO1945" s="163"/>
      <c r="AP1945" s="163"/>
      <c r="AQ1945" s="163"/>
      <c r="AR1945" s="163"/>
      <c r="AS1945" s="72"/>
      <c r="AT1945" s="72"/>
      <c r="AU1945" s="72"/>
      <c r="AV1945" s="163"/>
      <c r="AW1945" s="164"/>
      <c r="AX1945" s="164"/>
      <c r="AY1945" s="502"/>
      <c r="AZ1945" s="452"/>
      <c r="BA1945" s="449"/>
      <c r="BB1945" s="450"/>
      <c r="BC1945" s="452"/>
      <c r="BD1945" s="454"/>
      <c r="BE1945" s="454"/>
      <c r="BF1945" s="454"/>
      <c r="BG1945" s="493"/>
      <c r="BH1945" s="496"/>
      <c r="BI1945" s="534"/>
      <c r="BJ1945" s="446"/>
      <c r="BK1945" s="446"/>
    </row>
    <row r="1946" spans="1:63" ht="14.25" customHeight="1" x14ac:dyDescent="0.25">
      <c r="A1946" s="766"/>
      <c r="B1946" s="825"/>
      <c r="C1946" s="768"/>
      <c r="D1946" s="835"/>
      <c r="E1946" s="503"/>
      <c r="F1946" s="544"/>
      <c r="G1946" s="544"/>
      <c r="H1946" s="546"/>
      <c r="I1946" s="503"/>
      <c r="J1946" s="182"/>
      <c r="K1946" s="179"/>
      <c r="L1946" s="505"/>
      <c r="M1946" s="503"/>
      <c r="N1946" s="444"/>
      <c r="O1946" s="446"/>
      <c r="P1946" s="446"/>
      <c r="Q1946" s="446"/>
      <c r="R1946" s="446"/>
      <c r="S1946" s="180"/>
      <c r="T1946" s="162">
        <f>IFERROR(VLOOKUP($S1946,TABLAS!$A$10:$B$14,2,FALSE),0)</f>
        <v>0</v>
      </c>
      <c r="U1946" s="498"/>
      <c r="V1946" s="498"/>
      <c r="W1946" s="499"/>
      <c r="X1946" s="493"/>
      <c r="Y1946" s="72"/>
      <c r="Z1946" s="72"/>
      <c r="AA1946" s="72"/>
      <c r="AB1946" s="72"/>
      <c r="AC1946" s="367" t="e">
        <f>VLOOKUP(Y1946,CONTROLES!$A$6:$Y$78,2,FALSE)</f>
        <v>#N/A</v>
      </c>
      <c r="AD1946" s="72"/>
      <c r="AE1946" s="72"/>
      <c r="AF1946" s="72"/>
      <c r="AG1946" s="72"/>
      <c r="AH1946" s="72"/>
      <c r="AI1946" s="72"/>
      <c r="AJ1946" s="72"/>
      <c r="AK1946" s="72"/>
      <c r="AL1946" s="72"/>
      <c r="AM1946" s="72"/>
      <c r="AN1946" s="72"/>
      <c r="AO1946" s="163"/>
      <c r="AP1946" s="163"/>
      <c r="AQ1946" s="163"/>
      <c r="AR1946" s="163"/>
      <c r="AS1946" s="72"/>
      <c r="AT1946" s="72"/>
      <c r="AU1946" s="72"/>
      <c r="AV1946" s="163"/>
      <c r="AW1946" s="164"/>
      <c r="AX1946" s="164"/>
      <c r="AY1946" s="502"/>
      <c r="AZ1946" s="452"/>
      <c r="BA1946" s="449"/>
      <c r="BB1946" s="450"/>
      <c r="BC1946" s="452"/>
      <c r="BD1946" s="454"/>
      <c r="BE1946" s="454"/>
      <c r="BF1946" s="454"/>
      <c r="BG1946" s="493"/>
      <c r="BH1946" s="496"/>
      <c r="BI1946" s="534"/>
      <c r="BJ1946" s="446"/>
      <c r="BK1946" s="446"/>
    </row>
    <row r="1947" spans="1:63" ht="14.25" customHeight="1" x14ac:dyDescent="0.25">
      <c r="A1947" s="766"/>
      <c r="B1947" s="826"/>
      <c r="C1947" s="768"/>
      <c r="D1947" s="835"/>
      <c r="E1947" s="503"/>
      <c r="F1947" s="544"/>
      <c r="G1947" s="544"/>
      <c r="H1947" s="546"/>
      <c r="I1947" s="504"/>
      <c r="J1947" s="199"/>
      <c r="K1947" s="200"/>
      <c r="L1947" s="505"/>
      <c r="M1947" s="504"/>
      <c r="N1947" s="445"/>
      <c r="O1947" s="447"/>
      <c r="P1947" s="447"/>
      <c r="Q1947" s="447"/>
      <c r="R1947" s="447"/>
      <c r="S1947" s="201"/>
      <c r="T1947" s="162">
        <f>IFERROR(VLOOKUP($S1947,TABLAS!$A$10:$B$14,2,FALSE),0)</f>
        <v>0</v>
      </c>
      <c r="U1947" s="498"/>
      <c r="V1947" s="498"/>
      <c r="W1947" s="500"/>
      <c r="X1947" s="494"/>
      <c r="Y1947" s="64"/>
      <c r="Z1947" s="64"/>
      <c r="AA1947" s="64"/>
      <c r="AB1947" s="64"/>
      <c r="AC1947" s="367" t="e">
        <f>VLOOKUP(Y1947,CONTROLES!$A$6:$Y$78,2,FALSE)</f>
        <v>#N/A</v>
      </c>
      <c r="AD1947" s="64"/>
      <c r="AE1947" s="64"/>
      <c r="AF1947" s="64"/>
      <c r="AG1947" s="64"/>
      <c r="AH1947" s="64"/>
      <c r="AI1947" s="64"/>
      <c r="AJ1947" s="64"/>
      <c r="AK1947" s="64"/>
      <c r="AL1947" s="64"/>
      <c r="AM1947" s="64"/>
      <c r="AN1947" s="64"/>
      <c r="AO1947" s="165"/>
      <c r="AP1947" s="165"/>
      <c r="AQ1947" s="165"/>
      <c r="AR1947" s="165"/>
      <c r="AS1947" s="64"/>
      <c r="AT1947" s="64"/>
      <c r="AU1947" s="64"/>
      <c r="AV1947" s="165"/>
      <c r="AW1947" s="202"/>
      <c r="AX1947" s="202"/>
      <c r="AY1947" s="502"/>
      <c r="AZ1947" s="453"/>
      <c r="BA1947" s="449"/>
      <c r="BB1947" s="451"/>
      <c r="BC1947" s="453"/>
      <c r="BD1947" s="455"/>
      <c r="BE1947" s="455"/>
      <c r="BF1947" s="455"/>
      <c r="BG1947" s="494"/>
      <c r="BH1947" s="496"/>
      <c r="BI1947" s="535"/>
      <c r="BJ1947" s="447"/>
      <c r="BK1947" s="447"/>
    </row>
    <row r="1948" spans="1:63" ht="14.25" customHeight="1" x14ac:dyDescent="0.25">
      <c r="A1948" s="766">
        <f>A1941+1</f>
        <v>277</v>
      </c>
      <c r="B1948" s="839" t="s">
        <v>2191</v>
      </c>
      <c r="C1948" s="768" t="s">
        <v>1309</v>
      </c>
      <c r="D1948" s="834" t="s">
        <v>2192</v>
      </c>
      <c r="E1948" s="840" t="s">
        <v>2193</v>
      </c>
      <c r="F1948" s="544"/>
      <c r="G1948" s="544"/>
      <c r="H1948" s="545" t="s">
        <v>134</v>
      </c>
      <c r="I1948" s="503"/>
      <c r="J1948" s="178"/>
      <c r="K1948" s="179"/>
      <c r="L1948" s="445"/>
      <c r="M1948" s="503"/>
      <c r="N1948" s="444"/>
      <c r="O1948" s="446"/>
      <c r="P1948" s="446"/>
      <c r="Q1948" s="446"/>
      <c r="R1948" s="446"/>
      <c r="S1948" s="180"/>
      <c r="T1948" s="162">
        <f>IFERROR(VLOOKUP($S1948,TABLAS!$A$10:$B$14,2,FALSE),0)</f>
        <v>0</v>
      </c>
      <c r="U1948" s="497"/>
      <c r="V1948" s="497" t="e">
        <f>VLOOKUP(U1948,TABLAS!$A$2:$B$6,2,FALSE)</f>
        <v>#N/A</v>
      </c>
      <c r="W1948" s="499" t="e">
        <f t="shared" ref="W1948" si="498">MAX($T1948:$T1954)&amp;V1948</f>
        <v>#N/A</v>
      </c>
      <c r="X1948" s="493" t="e">
        <f t="shared" ref="X1948" si="499">IF(OR(W1948="11",W1948="12",W1948="21",W1948="22",W1948="31"),"BAJO",IF(OR(W1948="13",W1948="23",W1948="32",W1948="41"),"LEVE",IF(OR(W1948="14",W1948="15",W1948="24",W1948="33",W1948="43",W1948="42",W1948="52",W1948="51"),"MODERADO",IF(OR(W1948="25",W1948="34",W1948="35",W1948="44",W1948="45",W1948="53",W1948="54",W1948="55"),"IMPORTANTE"))))</f>
        <v>#N/A</v>
      </c>
      <c r="Y1948" s="72"/>
      <c r="Z1948" s="72"/>
      <c r="AA1948" s="72"/>
      <c r="AB1948" s="72"/>
      <c r="AC1948" s="367" t="e">
        <f>VLOOKUP(Y1948,CONTROLES!$A$6:$Y$78,2,FALSE)</f>
        <v>#N/A</v>
      </c>
      <c r="AD1948" s="72"/>
      <c r="AE1948" s="72"/>
      <c r="AF1948" s="72"/>
      <c r="AG1948" s="72"/>
      <c r="AH1948" s="72"/>
      <c r="AI1948" s="72"/>
      <c r="AJ1948" s="72"/>
      <c r="AK1948" s="72"/>
      <c r="AL1948" s="72"/>
      <c r="AM1948" s="72"/>
      <c r="AN1948" s="72"/>
      <c r="AO1948" s="163"/>
      <c r="AP1948" s="163"/>
      <c r="AQ1948" s="163"/>
      <c r="AR1948" s="163"/>
      <c r="AS1948" s="72"/>
      <c r="AT1948" s="72"/>
      <c r="AU1948" s="72"/>
      <c r="AV1948" s="163"/>
      <c r="AW1948" s="164"/>
      <c r="AX1948" s="164"/>
      <c r="AY1948" s="501"/>
      <c r="AZ1948" s="452"/>
      <c r="BA1948" s="448"/>
      <c r="BB1948" s="450"/>
      <c r="BC1948" s="452"/>
      <c r="BD1948" s="454"/>
      <c r="BE1948" s="454"/>
      <c r="BF1948" s="454"/>
      <c r="BG1948" s="493"/>
      <c r="BH1948" s="495"/>
      <c r="BI1948" s="534"/>
      <c r="BJ1948" s="446"/>
      <c r="BK1948" s="446"/>
    </row>
    <row r="1949" spans="1:63" ht="20.25" customHeight="1" x14ac:dyDescent="0.25">
      <c r="A1949" s="766"/>
      <c r="B1949" s="825"/>
      <c r="C1949" s="768"/>
      <c r="D1949" s="835"/>
      <c r="E1949" s="503"/>
      <c r="F1949" s="544"/>
      <c r="G1949" s="544"/>
      <c r="H1949" s="546"/>
      <c r="I1949" s="503"/>
      <c r="J1949" s="181"/>
      <c r="K1949" s="179"/>
      <c r="L1949" s="505"/>
      <c r="M1949" s="503"/>
      <c r="N1949" s="444"/>
      <c r="O1949" s="446"/>
      <c r="P1949" s="446"/>
      <c r="Q1949" s="446"/>
      <c r="R1949" s="446"/>
      <c r="S1949" s="180"/>
      <c r="T1949" s="162">
        <f>IFERROR(VLOOKUP($S1949,TABLAS!$A$10:$B$14,2,FALSE),0)</f>
        <v>0</v>
      </c>
      <c r="U1949" s="498"/>
      <c r="V1949" s="498"/>
      <c r="W1949" s="499"/>
      <c r="X1949" s="493"/>
      <c r="Y1949" s="72"/>
      <c r="Z1949" s="72"/>
      <c r="AA1949" s="72"/>
      <c r="AB1949" s="72"/>
      <c r="AC1949" s="367" t="e">
        <f>VLOOKUP(Y1949,CONTROLES!$A$6:$Y$78,2,FALSE)</f>
        <v>#N/A</v>
      </c>
      <c r="AD1949" s="72"/>
      <c r="AE1949" s="72"/>
      <c r="AF1949" s="72"/>
      <c r="AG1949" s="72"/>
      <c r="AH1949" s="72"/>
      <c r="AI1949" s="72"/>
      <c r="AJ1949" s="72"/>
      <c r="AK1949" s="72"/>
      <c r="AL1949" s="72"/>
      <c r="AM1949" s="72"/>
      <c r="AN1949" s="72"/>
      <c r="AO1949" s="163"/>
      <c r="AP1949" s="163"/>
      <c r="AQ1949" s="163"/>
      <c r="AR1949" s="163"/>
      <c r="AS1949" s="72"/>
      <c r="AT1949" s="72"/>
      <c r="AU1949" s="72"/>
      <c r="AV1949" s="163"/>
      <c r="AW1949" s="164"/>
      <c r="AX1949" s="164"/>
      <c r="AY1949" s="502"/>
      <c r="AZ1949" s="452"/>
      <c r="BA1949" s="449"/>
      <c r="BB1949" s="450"/>
      <c r="BC1949" s="452"/>
      <c r="BD1949" s="454"/>
      <c r="BE1949" s="454"/>
      <c r="BF1949" s="454"/>
      <c r="BG1949" s="493"/>
      <c r="BH1949" s="496"/>
      <c r="BI1949" s="534"/>
      <c r="BJ1949" s="446"/>
      <c r="BK1949" s="446"/>
    </row>
    <row r="1950" spans="1:63" ht="14.25" customHeight="1" x14ac:dyDescent="0.25">
      <c r="A1950" s="766"/>
      <c r="B1950" s="825"/>
      <c r="C1950" s="768"/>
      <c r="D1950" s="835"/>
      <c r="E1950" s="503"/>
      <c r="F1950" s="544"/>
      <c r="G1950" s="544"/>
      <c r="H1950" s="546"/>
      <c r="I1950" s="503"/>
      <c r="J1950" s="181"/>
      <c r="K1950" s="179"/>
      <c r="L1950" s="505"/>
      <c r="M1950" s="503"/>
      <c r="N1950" s="444"/>
      <c r="O1950" s="446"/>
      <c r="P1950" s="446"/>
      <c r="Q1950" s="446"/>
      <c r="R1950" s="446"/>
      <c r="S1950" s="180"/>
      <c r="T1950" s="162">
        <f>IFERROR(VLOOKUP($S1950,TABLAS!$A$10:$B$14,2,FALSE),0)</f>
        <v>0</v>
      </c>
      <c r="U1950" s="498"/>
      <c r="V1950" s="498"/>
      <c r="W1950" s="499"/>
      <c r="X1950" s="493"/>
      <c r="Y1950" s="72"/>
      <c r="Z1950" s="72"/>
      <c r="AA1950" s="72"/>
      <c r="AB1950" s="72"/>
      <c r="AC1950" s="367" t="e">
        <f>VLOOKUP(Y1950,CONTROLES!$A$6:$Y$78,2,FALSE)</f>
        <v>#N/A</v>
      </c>
      <c r="AD1950" s="72"/>
      <c r="AE1950" s="72"/>
      <c r="AF1950" s="72"/>
      <c r="AG1950" s="72"/>
      <c r="AH1950" s="72"/>
      <c r="AI1950" s="72"/>
      <c r="AJ1950" s="72"/>
      <c r="AK1950" s="72"/>
      <c r="AL1950" s="72"/>
      <c r="AM1950" s="72"/>
      <c r="AN1950" s="72"/>
      <c r="AO1950" s="163"/>
      <c r="AP1950" s="163"/>
      <c r="AQ1950" s="163"/>
      <c r="AR1950" s="163"/>
      <c r="AS1950" s="72"/>
      <c r="AT1950" s="72"/>
      <c r="AU1950" s="72"/>
      <c r="AV1950" s="163"/>
      <c r="AW1950" s="164"/>
      <c r="AX1950" s="164"/>
      <c r="AY1950" s="502"/>
      <c r="AZ1950" s="452"/>
      <c r="BA1950" s="449"/>
      <c r="BB1950" s="450"/>
      <c r="BC1950" s="452"/>
      <c r="BD1950" s="454"/>
      <c r="BE1950" s="454"/>
      <c r="BF1950" s="454"/>
      <c r="BG1950" s="493"/>
      <c r="BH1950" s="496"/>
      <c r="BI1950" s="534"/>
      <c r="BJ1950" s="446"/>
      <c r="BK1950" s="446"/>
    </row>
    <row r="1951" spans="1:63" ht="20.25" customHeight="1" x14ac:dyDescent="0.25">
      <c r="A1951" s="766"/>
      <c r="B1951" s="825"/>
      <c r="C1951" s="768"/>
      <c r="D1951" s="835"/>
      <c r="E1951" s="503"/>
      <c r="F1951" s="544"/>
      <c r="G1951" s="544"/>
      <c r="H1951" s="546"/>
      <c r="I1951" s="503"/>
      <c r="J1951" s="182"/>
      <c r="K1951" s="179"/>
      <c r="L1951" s="505"/>
      <c r="M1951" s="503"/>
      <c r="N1951" s="444"/>
      <c r="O1951" s="446"/>
      <c r="P1951" s="446"/>
      <c r="Q1951" s="446"/>
      <c r="R1951" s="446"/>
      <c r="S1951" s="180"/>
      <c r="T1951" s="162">
        <f>IFERROR(VLOOKUP($S1951,TABLAS!$A$10:$B$14,2,FALSE),0)</f>
        <v>0</v>
      </c>
      <c r="U1951" s="498"/>
      <c r="V1951" s="498"/>
      <c r="W1951" s="499"/>
      <c r="X1951" s="493"/>
      <c r="Y1951" s="72"/>
      <c r="Z1951" s="72"/>
      <c r="AA1951" s="72"/>
      <c r="AB1951" s="72"/>
      <c r="AC1951" s="367" t="e">
        <f>VLOOKUP(Y1951,CONTROLES!$A$6:$Y$78,2,FALSE)</f>
        <v>#N/A</v>
      </c>
      <c r="AD1951" s="72"/>
      <c r="AE1951" s="72"/>
      <c r="AF1951" s="72"/>
      <c r="AG1951" s="72"/>
      <c r="AH1951" s="72"/>
      <c r="AI1951" s="72"/>
      <c r="AJ1951" s="72"/>
      <c r="AK1951" s="72"/>
      <c r="AL1951" s="72"/>
      <c r="AM1951" s="72"/>
      <c r="AN1951" s="72"/>
      <c r="AO1951" s="163"/>
      <c r="AP1951" s="163"/>
      <c r="AQ1951" s="163"/>
      <c r="AR1951" s="163"/>
      <c r="AS1951" s="72"/>
      <c r="AT1951" s="72"/>
      <c r="AU1951" s="72"/>
      <c r="AV1951" s="163"/>
      <c r="AW1951" s="164"/>
      <c r="AX1951" s="164"/>
      <c r="AY1951" s="502"/>
      <c r="AZ1951" s="452"/>
      <c r="BA1951" s="449"/>
      <c r="BB1951" s="450"/>
      <c r="BC1951" s="452"/>
      <c r="BD1951" s="454"/>
      <c r="BE1951" s="454"/>
      <c r="BF1951" s="454"/>
      <c r="BG1951" s="493"/>
      <c r="BH1951" s="496"/>
      <c r="BI1951" s="534"/>
      <c r="BJ1951" s="446"/>
      <c r="BK1951" s="446"/>
    </row>
    <row r="1952" spans="1:63" ht="14.25" customHeight="1" x14ac:dyDescent="0.25">
      <c r="A1952" s="766"/>
      <c r="B1952" s="825"/>
      <c r="C1952" s="768"/>
      <c r="D1952" s="835"/>
      <c r="E1952" s="503"/>
      <c r="F1952" s="544"/>
      <c r="G1952" s="544"/>
      <c r="H1952" s="546"/>
      <c r="I1952" s="503"/>
      <c r="J1952" s="182"/>
      <c r="K1952" s="179"/>
      <c r="L1952" s="505"/>
      <c r="M1952" s="503"/>
      <c r="N1952" s="444"/>
      <c r="O1952" s="446"/>
      <c r="P1952" s="446"/>
      <c r="Q1952" s="446"/>
      <c r="R1952" s="446"/>
      <c r="S1952" s="180"/>
      <c r="T1952" s="162">
        <f>IFERROR(VLOOKUP($S1952,TABLAS!$A$10:$B$14,2,FALSE),0)</f>
        <v>0</v>
      </c>
      <c r="U1952" s="498"/>
      <c r="V1952" s="498"/>
      <c r="W1952" s="499"/>
      <c r="X1952" s="493"/>
      <c r="Y1952" s="72"/>
      <c r="Z1952" s="72"/>
      <c r="AA1952" s="72"/>
      <c r="AB1952" s="72"/>
      <c r="AC1952" s="367" t="e">
        <f>VLOOKUP(Y1952,CONTROLES!$A$6:$Y$78,2,FALSE)</f>
        <v>#N/A</v>
      </c>
      <c r="AD1952" s="72"/>
      <c r="AE1952" s="72"/>
      <c r="AF1952" s="72"/>
      <c r="AG1952" s="72"/>
      <c r="AH1952" s="72"/>
      <c r="AI1952" s="72"/>
      <c r="AJ1952" s="72"/>
      <c r="AK1952" s="72"/>
      <c r="AL1952" s="72"/>
      <c r="AM1952" s="72"/>
      <c r="AN1952" s="72"/>
      <c r="AO1952" s="163"/>
      <c r="AP1952" s="163"/>
      <c r="AQ1952" s="163"/>
      <c r="AR1952" s="163"/>
      <c r="AS1952" s="72"/>
      <c r="AT1952" s="72"/>
      <c r="AU1952" s="72"/>
      <c r="AV1952" s="163"/>
      <c r="AW1952" s="164"/>
      <c r="AX1952" s="164"/>
      <c r="AY1952" s="502"/>
      <c r="AZ1952" s="452"/>
      <c r="BA1952" s="449"/>
      <c r="BB1952" s="450"/>
      <c r="BC1952" s="452"/>
      <c r="BD1952" s="454"/>
      <c r="BE1952" s="454"/>
      <c r="BF1952" s="454"/>
      <c r="BG1952" s="493"/>
      <c r="BH1952" s="496"/>
      <c r="BI1952" s="534"/>
      <c r="BJ1952" s="446"/>
      <c r="BK1952" s="446"/>
    </row>
    <row r="1953" spans="1:63" ht="14.25" customHeight="1" x14ac:dyDescent="0.25">
      <c r="A1953" s="766"/>
      <c r="B1953" s="825"/>
      <c r="C1953" s="768"/>
      <c r="D1953" s="835"/>
      <c r="E1953" s="503"/>
      <c r="F1953" s="544"/>
      <c r="G1953" s="544"/>
      <c r="H1953" s="546"/>
      <c r="I1953" s="503"/>
      <c r="J1953" s="182"/>
      <c r="K1953" s="179"/>
      <c r="L1953" s="505"/>
      <c r="M1953" s="503"/>
      <c r="N1953" s="444"/>
      <c r="O1953" s="446"/>
      <c r="P1953" s="446"/>
      <c r="Q1953" s="446"/>
      <c r="R1953" s="446"/>
      <c r="S1953" s="180"/>
      <c r="T1953" s="162">
        <f>IFERROR(VLOOKUP($S1953,TABLAS!$A$10:$B$14,2,FALSE),0)</f>
        <v>0</v>
      </c>
      <c r="U1953" s="498"/>
      <c r="V1953" s="498"/>
      <c r="W1953" s="499"/>
      <c r="X1953" s="493"/>
      <c r="Y1953" s="72"/>
      <c r="Z1953" s="72"/>
      <c r="AA1953" s="72"/>
      <c r="AB1953" s="72"/>
      <c r="AC1953" s="367" t="e">
        <f>VLOOKUP(Y1953,CONTROLES!$A$6:$Y$78,2,FALSE)</f>
        <v>#N/A</v>
      </c>
      <c r="AD1953" s="72"/>
      <c r="AE1953" s="72"/>
      <c r="AF1953" s="72"/>
      <c r="AG1953" s="72"/>
      <c r="AH1953" s="72"/>
      <c r="AI1953" s="72"/>
      <c r="AJ1953" s="72"/>
      <c r="AK1953" s="72"/>
      <c r="AL1953" s="72"/>
      <c r="AM1953" s="72"/>
      <c r="AN1953" s="72"/>
      <c r="AO1953" s="163"/>
      <c r="AP1953" s="163"/>
      <c r="AQ1953" s="163"/>
      <c r="AR1953" s="163"/>
      <c r="AS1953" s="72"/>
      <c r="AT1953" s="72"/>
      <c r="AU1953" s="72"/>
      <c r="AV1953" s="163"/>
      <c r="AW1953" s="164"/>
      <c r="AX1953" s="164"/>
      <c r="AY1953" s="502"/>
      <c r="AZ1953" s="452"/>
      <c r="BA1953" s="449"/>
      <c r="BB1953" s="450"/>
      <c r="BC1953" s="452"/>
      <c r="BD1953" s="454"/>
      <c r="BE1953" s="454"/>
      <c r="BF1953" s="454"/>
      <c r="BG1953" s="493"/>
      <c r="BH1953" s="496"/>
      <c r="BI1953" s="534"/>
      <c r="BJ1953" s="446"/>
      <c r="BK1953" s="446"/>
    </row>
    <row r="1954" spans="1:63" ht="14.25" customHeight="1" x14ac:dyDescent="0.25">
      <c r="A1954" s="766"/>
      <c r="B1954" s="826"/>
      <c r="C1954" s="768"/>
      <c r="D1954" s="835"/>
      <c r="E1954" s="503"/>
      <c r="F1954" s="544"/>
      <c r="G1954" s="544"/>
      <c r="H1954" s="546"/>
      <c r="I1954" s="504"/>
      <c r="J1954" s="199"/>
      <c r="K1954" s="200"/>
      <c r="L1954" s="505"/>
      <c r="M1954" s="504"/>
      <c r="N1954" s="445"/>
      <c r="O1954" s="447"/>
      <c r="P1954" s="447"/>
      <c r="Q1954" s="447"/>
      <c r="R1954" s="447"/>
      <c r="S1954" s="201"/>
      <c r="T1954" s="162">
        <f>IFERROR(VLOOKUP($S1954,TABLAS!$A$10:$B$14,2,FALSE),0)</f>
        <v>0</v>
      </c>
      <c r="U1954" s="498"/>
      <c r="V1954" s="498"/>
      <c r="W1954" s="500"/>
      <c r="X1954" s="494"/>
      <c r="Y1954" s="64"/>
      <c r="Z1954" s="64"/>
      <c r="AA1954" s="64"/>
      <c r="AB1954" s="64"/>
      <c r="AC1954" s="367" t="e">
        <f>VLOOKUP(Y1954,CONTROLES!$A$6:$Y$78,2,FALSE)</f>
        <v>#N/A</v>
      </c>
      <c r="AD1954" s="64"/>
      <c r="AE1954" s="64"/>
      <c r="AF1954" s="64"/>
      <c r="AG1954" s="64"/>
      <c r="AH1954" s="64"/>
      <c r="AI1954" s="64"/>
      <c r="AJ1954" s="64"/>
      <c r="AK1954" s="64"/>
      <c r="AL1954" s="64"/>
      <c r="AM1954" s="64"/>
      <c r="AN1954" s="64"/>
      <c r="AO1954" s="165"/>
      <c r="AP1954" s="165"/>
      <c r="AQ1954" s="165"/>
      <c r="AR1954" s="165"/>
      <c r="AS1954" s="64"/>
      <c r="AT1954" s="64"/>
      <c r="AU1954" s="64"/>
      <c r="AV1954" s="165"/>
      <c r="AW1954" s="202"/>
      <c r="AX1954" s="202"/>
      <c r="AY1954" s="502"/>
      <c r="AZ1954" s="453"/>
      <c r="BA1954" s="449"/>
      <c r="BB1954" s="451"/>
      <c r="BC1954" s="453"/>
      <c r="BD1954" s="455"/>
      <c r="BE1954" s="455"/>
      <c r="BF1954" s="455"/>
      <c r="BG1954" s="494"/>
      <c r="BH1954" s="496"/>
      <c r="BI1954" s="535"/>
      <c r="BJ1954" s="447"/>
      <c r="BK1954" s="447"/>
    </row>
    <row r="1955" spans="1:63" ht="14.25" customHeight="1" x14ac:dyDescent="0.25">
      <c r="A1955" s="766">
        <f>A1948+1</f>
        <v>278</v>
      </c>
      <c r="B1955" s="839" t="s">
        <v>2194</v>
      </c>
      <c r="C1955" s="768" t="s">
        <v>1309</v>
      </c>
      <c r="D1955" s="834" t="s">
        <v>2195</v>
      </c>
      <c r="E1955" s="840" t="s">
        <v>2196</v>
      </c>
      <c r="F1955" s="544"/>
      <c r="G1955" s="544"/>
      <c r="H1955" s="545" t="s">
        <v>134</v>
      </c>
      <c r="I1955" s="503"/>
      <c r="J1955" s="178"/>
      <c r="K1955" s="179"/>
      <c r="L1955" s="445"/>
      <c r="M1955" s="503"/>
      <c r="N1955" s="444"/>
      <c r="O1955" s="446"/>
      <c r="P1955" s="446"/>
      <c r="Q1955" s="446"/>
      <c r="R1955" s="446"/>
      <c r="S1955" s="180"/>
      <c r="T1955" s="162">
        <f>IFERROR(VLOOKUP($S1955,TABLAS!$A$10:$B$14,2,FALSE),0)</f>
        <v>0</v>
      </c>
      <c r="U1955" s="497"/>
      <c r="V1955" s="497" t="e">
        <f>VLOOKUP(U1955,TABLAS!$A$2:$B$6,2,FALSE)</f>
        <v>#N/A</v>
      </c>
      <c r="W1955" s="499" t="e">
        <f t="shared" ref="W1955" si="500">MAX($T1955:$T1961)&amp;V1955</f>
        <v>#N/A</v>
      </c>
      <c r="X1955" s="493" t="e">
        <f t="shared" ref="X1955" si="501">IF(OR(W1955="11",W1955="12",W1955="21",W1955="22",W1955="31"),"BAJO",IF(OR(W1955="13",W1955="23",W1955="32",W1955="41"),"LEVE",IF(OR(W1955="14",W1955="15",W1955="24",W1955="33",W1955="43",W1955="42",W1955="52",W1955="51"),"MODERADO",IF(OR(W1955="25",W1955="34",W1955="35",W1955="44",W1955="45",W1955="53",W1955="54",W1955="55"),"IMPORTANTE"))))</f>
        <v>#N/A</v>
      </c>
      <c r="Y1955" s="72"/>
      <c r="Z1955" s="72"/>
      <c r="AA1955" s="72"/>
      <c r="AB1955" s="72"/>
      <c r="AC1955" s="367" t="e">
        <f>VLOOKUP(Y1955,CONTROLES!$A$6:$Y$78,2,FALSE)</f>
        <v>#N/A</v>
      </c>
      <c r="AD1955" s="72"/>
      <c r="AE1955" s="72"/>
      <c r="AF1955" s="72"/>
      <c r="AG1955" s="72"/>
      <c r="AH1955" s="72"/>
      <c r="AI1955" s="72"/>
      <c r="AJ1955" s="72"/>
      <c r="AK1955" s="72"/>
      <c r="AL1955" s="72"/>
      <c r="AM1955" s="72"/>
      <c r="AN1955" s="72"/>
      <c r="AO1955" s="163"/>
      <c r="AP1955" s="163"/>
      <c r="AQ1955" s="163"/>
      <c r="AR1955" s="163"/>
      <c r="AS1955" s="72"/>
      <c r="AT1955" s="72"/>
      <c r="AU1955" s="72"/>
      <c r="AV1955" s="163"/>
      <c r="AW1955" s="164"/>
      <c r="AX1955" s="164"/>
      <c r="AY1955" s="501"/>
      <c r="AZ1955" s="452"/>
      <c r="BA1955" s="448"/>
      <c r="BB1955" s="450"/>
      <c r="BC1955" s="452"/>
      <c r="BD1955" s="454"/>
      <c r="BE1955" s="454"/>
      <c r="BF1955" s="454"/>
      <c r="BG1955" s="493"/>
      <c r="BH1955" s="495"/>
      <c r="BI1955" s="534"/>
      <c r="BJ1955" s="446"/>
      <c r="BK1955" s="446"/>
    </row>
    <row r="1956" spans="1:63" ht="14.25" customHeight="1" x14ac:dyDescent="0.25">
      <c r="A1956" s="766"/>
      <c r="B1956" s="825"/>
      <c r="C1956" s="768"/>
      <c r="D1956" s="835"/>
      <c r="E1956" s="503"/>
      <c r="F1956" s="544"/>
      <c r="G1956" s="544"/>
      <c r="H1956" s="546"/>
      <c r="I1956" s="503"/>
      <c r="J1956" s="181"/>
      <c r="K1956" s="179"/>
      <c r="L1956" s="505"/>
      <c r="M1956" s="503"/>
      <c r="N1956" s="444"/>
      <c r="O1956" s="446"/>
      <c r="P1956" s="446"/>
      <c r="Q1956" s="446"/>
      <c r="R1956" s="446"/>
      <c r="S1956" s="180"/>
      <c r="T1956" s="162">
        <f>IFERROR(VLOOKUP($S1956,TABLAS!$A$10:$B$14,2,FALSE),0)</f>
        <v>0</v>
      </c>
      <c r="U1956" s="498"/>
      <c r="V1956" s="498"/>
      <c r="W1956" s="499"/>
      <c r="X1956" s="493"/>
      <c r="Y1956" s="72"/>
      <c r="Z1956" s="72"/>
      <c r="AA1956" s="72"/>
      <c r="AB1956" s="72"/>
      <c r="AC1956" s="367" t="e">
        <f>VLOOKUP(Y1956,CONTROLES!$A$6:$Y$78,2,FALSE)</f>
        <v>#N/A</v>
      </c>
      <c r="AD1956" s="72"/>
      <c r="AE1956" s="72"/>
      <c r="AF1956" s="72"/>
      <c r="AG1956" s="72"/>
      <c r="AH1956" s="72"/>
      <c r="AI1956" s="72"/>
      <c r="AJ1956" s="72"/>
      <c r="AK1956" s="72"/>
      <c r="AL1956" s="72"/>
      <c r="AM1956" s="72"/>
      <c r="AN1956" s="72"/>
      <c r="AO1956" s="163"/>
      <c r="AP1956" s="163"/>
      <c r="AQ1956" s="163"/>
      <c r="AR1956" s="163"/>
      <c r="AS1956" s="72"/>
      <c r="AT1956" s="72"/>
      <c r="AU1956" s="72"/>
      <c r="AV1956" s="163"/>
      <c r="AW1956" s="164"/>
      <c r="AX1956" s="164"/>
      <c r="AY1956" s="502"/>
      <c r="AZ1956" s="452"/>
      <c r="BA1956" s="449"/>
      <c r="BB1956" s="450"/>
      <c r="BC1956" s="452"/>
      <c r="BD1956" s="454"/>
      <c r="BE1956" s="454"/>
      <c r="BF1956" s="454"/>
      <c r="BG1956" s="493"/>
      <c r="BH1956" s="496"/>
      <c r="BI1956" s="534"/>
      <c r="BJ1956" s="446"/>
      <c r="BK1956" s="446"/>
    </row>
    <row r="1957" spans="1:63" ht="14.25" customHeight="1" x14ac:dyDescent="0.25">
      <c r="A1957" s="766"/>
      <c r="B1957" s="825"/>
      <c r="C1957" s="768"/>
      <c r="D1957" s="835"/>
      <c r="E1957" s="503"/>
      <c r="F1957" s="544"/>
      <c r="G1957" s="544"/>
      <c r="H1957" s="546"/>
      <c r="I1957" s="503"/>
      <c r="J1957" s="181"/>
      <c r="K1957" s="179"/>
      <c r="L1957" s="505"/>
      <c r="M1957" s="503"/>
      <c r="N1957" s="444"/>
      <c r="O1957" s="446"/>
      <c r="P1957" s="446"/>
      <c r="Q1957" s="446"/>
      <c r="R1957" s="446"/>
      <c r="S1957" s="180"/>
      <c r="T1957" s="162">
        <f>IFERROR(VLOOKUP($S1957,TABLAS!$A$10:$B$14,2,FALSE),0)</f>
        <v>0</v>
      </c>
      <c r="U1957" s="498"/>
      <c r="V1957" s="498"/>
      <c r="W1957" s="499"/>
      <c r="X1957" s="493"/>
      <c r="Y1957" s="72"/>
      <c r="Z1957" s="72"/>
      <c r="AA1957" s="72"/>
      <c r="AB1957" s="72"/>
      <c r="AC1957" s="367" t="e">
        <f>VLOOKUP(Y1957,CONTROLES!$A$6:$Y$78,2,FALSE)</f>
        <v>#N/A</v>
      </c>
      <c r="AD1957" s="72"/>
      <c r="AE1957" s="72"/>
      <c r="AF1957" s="72"/>
      <c r="AG1957" s="72"/>
      <c r="AH1957" s="72"/>
      <c r="AI1957" s="72"/>
      <c r="AJ1957" s="72"/>
      <c r="AK1957" s="72"/>
      <c r="AL1957" s="72"/>
      <c r="AM1957" s="72"/>
      <c r="AN1957" s="72"/>
      <c r="AO1957" s="163"/>
      <c r="AP1957" s="163"/>
      <c r="AQ1957" s="163"/>
      <c r="AR1957" s="163"/>
      <c r="AS1957" s="72"/>
      <c r="AT1957" s="72"/>
      <c r="AU1957" s="72"/>
      <c r="AV1957" s="163"/>
      <c r="AW1957" s="164"/>
      <c r="AX1957" s="164"/>
      <c r="AY1957" s="502"/>
      <c r="AZ1957" s="452"/>
      <c r="BA1957" s="449"/>
      <c r="BB1957" s="450"/>
      <c r="BC1957" s="452"/>
      <c r="BD1957" s="454"/>
      <c r="BE1957" s="454"/>
      <c r="BF1957" s="454"/>
      <c r="BG1957" s="493"/>
      <c r="BH1957" s="496"/>
      <c r="BI1957" s="534"/>
      <c r="BJ1957" s="446"/>
      <c r="BK1957" s="446"/>
    </row>
    <row r="1958" spans="1:63" ht="14.25" customHeight="1" x14ac:dyDescent="0.25">
      <c r="A1958" s="766"/>
      <c r="B1958" s="825"/>
      <c r="C1958" s="768"/>
      <c r="D1958" s="835"/>
      <c r="E1958" s="503"/>
      <c r="F1958" s="544"/>
      <c r="G1958" s="544"/>
      <c r="H1958" s="546"/>
      <c r="I1958" s="503"/>
      <c r="J1958" s="182"/>
      <c r="K1958" s="179"/>
      <c r="L1958" s="505"/>
      <c r="M1958" s="503"/>
      <c r="N1958" s="444"/>
      <c r="O1958" s="446"/>
      <c r="P1958" s="446"/>
      <c r="Q1958" s="446"/>
      <c r="R1958" s="446"/>
      <c r="S1958" s="180"/>
      <c r="T1958" s="162">
        <f>IFERROR(VLOOKUP($S1958,TABLAS!$A$10:$B$14,2,FALSE),0)</f>
        <v>0</v>
      </c>
      <c r="U1958" s="498"/>
      <c r="V1958" s="498"/>
      <c r="W1958" s="499"/>
      <c r="X1958" s="493"/>
      <c r="Y1958" s="72"/>
      <c r="Z1958" s="72"/>
      <c r="AA1958" s="72"/>
      <c r="AB1958" s="72"/>
      <c r="AC1958" s="367" t="e">
        <f>VLOOKUP(Y1958,CONTROLES!$A$6:$Y$78,2,FALSE)</f>
        <v>#N/A</v>
      </c>
      <c r="AD1958" s="72"/>
      <c r="AE1958" s="72"/>
      <c r="AF1958" s="72"/>
      <c r="AG1958" s="72"/>
      <c r="AH1958" s="72"/>
      <c r="AI1958" s="72"/>
      <c r="AJ1958" s="72"/>
      <c r="AK1958" s="72"/>
      <c r="AL1958" s="72"/>
      <c r="AM1958" s="72"/>
      <c r="AN1958" s="72"/>
      <c r="AO1958" s="163"/>
      <c r="AP1958" s="163"/>
      <c r="AQ1958" s="163"/>
      <c r="AR1958" s="163"/>
      <c r="AS1958" s="72"/>
      <c r="AT1958" s="72"/>
      <c r="AU1958" s="72"/>
      <c r="AV1958" s="163"/>
      <c r="AW1958" s="164"/>
      <c r="AX1958" s="164"/>
      <c r="AY1958" s="502"/>
      <c r="AZ1958" s="452"/>
      <c r="BA1958" s="449"/>
      <c r="BB1958" s="450"/>
      <c r="BC1958" s="452"/>
      <c r="BD1958" s="454"/>
      <c r="BE1958" s="454"/>
      <c r="BF1958" s="454"/>
      <c r="BG1958" s="493"/>
      <c r="BH1958" s="496"/>
      <c r="BI1958" s="534"/>
      <c r="BJ1958" s="446"/>
      <c r="BK1958" s="446"/>
    </row>
    <row r="1959" spans="1:63" ht="30.75" customHeight="1" x14ac:dyDescent="0.25">
      <c r="A1959" s="766"/>
      <c r="B1959" s="825"/>
      <c r="C1959" s="768"/>
      <c r="D1959" s="835"/>
      <c r="E1959" s="503"/>
      <c r="F1959" s="544"/>
      <c r="G1959" s="544"/>
      <c r="H1959" s="546"/>
      <c r="I1959" s="503"/>
      <c r="J1959" s="182"/>
      <c r="K1959" s="179"/>
      <c r="L1959" s="505"/>
      <c r="M1959" s="503"/>
      <c r="N1959" s="444"/>
      <c r="O1959" s="446"/>
      <c r="P1959" s="446"/>
      <c r="Q1959" s="446"/>
      <c r="R1959" s="446"/>
      <c r="S1959" s="180"/>
      <c r="T1959" s="162">
        <f>IFERROR(VLOOKUP($S1959,TABLAS!$A$10:$B$14,2,FALSE),0)</f>
        <v>0</v>
      </c>
      <c r="U1959" s="498"/>
      <c r="V1959" s="498"/>
      <c r="W1959" s="499"/>
      <c r="X1959" s="493"/>
      <c r="Y1959" s="72"/>
      <c r="Z1959" s="72"/>
      <c r="AA1959" s="72"/>
      <c r="AB1959" s="72"/>
      <c r="AC1959" s="367" t="e">
        <f>VLOOKUP(Y1959,CONTROLES!$A$6:$Y$78,2,FALSE)</f>
        <v>#N/A</v>
      </c>
      <c r="AD1959" s="72"/>
      <c r="AE1959" s="72"/>
      <c r="AF1959" s="72"/>
      <c r="AG1959" s="72"/>
      <c r="AH1959" s="72"/>
      <c r="AI1959" s="72"/>
      <c r="AJ1959" s="72"/>
      <c r="AK1959" s="72"/>
      <c r="AL1959" s="72"/>
      <c r="AM1959" s="72"/>
      <c r="AN1959" s="72"/>
      <c r="AO1959" s="163"/>
      <c r="AP1959" s="163"/>
      <c r="AQ1959" s="163"/>
      <c r="AR1959" s="163"/>
      <c r="AS1959" s="72"/>
      <c r="AT1959" s="72"/>
      <c r="AU1959" s="72"/>
      <c r="AV1959" s="163"/>
      <c r="AW1959" s="164"/>
      <c r="AX1959" s="164"/>
      <c r="AY1959" s="502"/>
      <c r="AZ1959" s="452"/>
      <c r="BA1959" s="449"/>
      <c r="BB1959" s="450"/>
      <c r="BC1959" s="452"/>
      <c r="BD1959" s="454"/>
      <c r="BE1959" s="454"/>
      <c r="BF1959" s="454"/>
      <c r="BG1959" s="493"/>
      <c r="BH1959" s="496"/>
      <c r="BI1959" s="534"/>
      <c r="BJ1959" s="446"/>
      <c r="BK1959" s="446"/>
    </row>
    <row r="1960" spans="1:63" ht="14.25" customHeight="1" x14ac:dyDescent="0.25">
      <c r="A1960" s="766"/>
      <c r="B1960" s="825"/>
      <c r="C1960" s="768"/>
      <c r="D1960" s="835"/>
      <c r="E1960" s="503"/>
      <c r="F1960" s="544"/>
      <c r="G1960" s="544"/>
      <c r="H1960" s="546"/>
      <c r="I1960" s="503"/>
      <c r="J1960" s="182"/>
      <c r="K1960" s="179"/>
      <c r="L1960" s="505"/>
      <c r="M1960" s="503"/>
      <c r="N1960" s="444"/>
      <c r="O1960" s="446"/>
      <c r="P1960" s="446"/>
      <c r="Q1960" s="446"/>
      <c r="R1960" s="446"/>
      <c r="S1960" s="180"/>
      <c r="T1960" s="162">
        <f>IFERROR(VLOOKUP($S1960,TABLAS!$A$10:$B$14,2,FALSE),0)</f>
        <v>0</v>
      </c>
      <c r="U1960" s="498"/>
      <c r="V1960" s="498"/>
      <c r="W1960" s="499"/>
      <c r="X1960" s="493"/>
      <c r="Y1960" s="72"/>
      <c r="Z1960" s="72"/>
      <c r="AA1960" s="72"/>
      <c r="AB1960" s="72"/>
      <c r="AC1960" s="367" t="e">
        <f>VLOOKUP(Y1960,CONTROLES!$A$6:$Y$78,2,FALSE)</f>
        <v>#N/A</v>
      </c>
      <c r="AD1960" s="72"/>
      <c r="AE1960" s="72"/>
      <c r="AF1960" s="72"/>
      <c r="AG1960" s="72"/>
      <c r="AH1960" s="72"/>
      <c r="AI1960" s="72"/>
      <c r="AJ1960" s="72"/>
      <c r="AK1960" s="72"/>
      <c r="AL1960" s="72"/>
      <c r="AM1960" s="72"/>
      <c r="AN1960" s="72"/>
      <c r="AO1960" s="163"/>
      <c r="AP1960" s="163"/>
      <c r="AQ1960" s="163"/>
      <c r="AR1960" s="163"/>
      <c r="AS1960" s="72"/>
      <c r="AT1960" s="72"/>
      <c r="AU1960" s="72"/>
      <c r="AV1960" s="163"/>
      <c r="AW1960" s="164"/>
      <c r="AX1960" s="164"/>
      <c r="AY1960" s="502"/>
      <c r="AZ1960" s="452"/>
      <c r="BA1960" s="449"/>
      <c r="BB1960" s="450"/>
      <c r="BC1960" s="452"/>
      <c r="BD1960" s="454"/>
      <c r="BE1960" s="454"/>
      <c r="BF1960" s="454"/>
      <c r="BG1960" s="493"/>
      <c r="BH1960" s="496"/>
      <c r="BI1960" s="534"/>
      <c r="BJ1960" s="446"/>
      <c r="BK1960" s="446"/>
    </row>
    <row r="1961" spans="1:63" ht="14.25" customHeight="1" x14ac:dyDescent="0.25">
      <c r="A1961" s="766"/>
      <c r="B1961" s="826"/>
      <c r="C1961" s="768"/>
      <c r="D1961" s="835"/>
      <c r="E1961" s="503"/>
      <c r="F1961" s="544"/>
      <c r="G1961" s="544"/>
      <c r="H1961" s="546"/>
      <c r="I1961" s="504"/>
      <c r="J1961" s="199"/>
      <c r="K1961" s="200"/>
      <c r="L1961" s="505"/>
      <c r="M1961" s="504"/>
      <c r="N1961" s="445"/>
      <c r="O1961" s="447"/>
      <c r="P1961" s="447"/>
      <c r="Q1961" s="447"/>
      <c r="R1961" s="447"/>
      <c r="S1961" s="201"/>
      <c r="T1961" s="162">
        <f>IFERROR(VLOOKUP($S1961,TABLAS!$A$10:$B$14,2,FALSE),0)</f>
        <v>0</v>
      </c>
      <c r="U1961" s="498"/>
      <c r="V1961" s="498"/>
      <c r="W1961" s="500"/>
      <c r="X1961" s="494"/>
      <c r="Y1961" s="64"/>
      <c r="Z1961" s="64"/>
      <c r="AA1961" s="64"/>
      <c r="AB1961" s="64"/>
      <c r="AC1961" s="367" t="e">
        <f>VLOOKUP(Y1961,CONTROLES!$A$6:$Y$78,2,FALSE)</f>
        <v>#N/A</v>
      </c>
      <c r="AD1961" s="64"/>
      <c r="AE1961" s="64"/>
      <c r="AF1961" s="64"/>
      <c r="AG1961" s="64"/>
      <c r="AH1961" s="64"/>
      <c r="AI1961" s="64"/>
      <c r="AJ1961" s="64"/>
      <c r="AK1961" s="64"/>
      <c r="AL1961" s="64"/>
      <c r="AM1961" s="64"/>
      <c r="AN1961" s="64"/>
      <c r="AO1961" s="165"/>
      <c r="AP1961" s="165"/>
      <c r="AQ1961" s="165"/>
      <c r="AR1961" s="165"/>
      <c r="AS1961" s="64"/>
      <c r="AT1961" s="64"/>
      <c r="AU1961" s="64"/>
      <c r="AV1961" s="165"/>
      <c r="AW1961" s="202"/>
      <c r="AX1961" s="202"/>
      <c r="AY1961" s="502"/>
      <c r="AZ1961" s="453"/>
      <c r="BA1961" s="449"/>
      <c r="BB1961" s="451"/>
      <c r="BC1961" s="453"/>
      <c r="BD1961" s="455"/>
      <c r="BE1961" s="455"/>
      <c r="BF1961" s="455"/>
      <c r="BG1961" s="494"/>
      <c r="BH1961" s="496"/>
      <c r="BI1961" s="535"/>
      <c r="BJ1961" s="447"/>
      <c r="BK1961" s="447"/>
    </row>
    <row r="1962" spans="1:63" ht="14.25" customHeight="1" x14ac:dyDescent="0.25">
      <c r="A1962" s="590">
        <f>A1955+1</f>
        <v>279</v>
      </c>
      <c r="B1962" s="839" t="s">
        <v>2197</v>
      </c>
      <c r="C1962" s="576" t="s">
        <v>1309</v>
      </c>
      <c r="D1962" s="827" t="s">
        <v>2198</v>
      </c>
      <c r="E1962" s="831" t="s">
        <v>2199</v>
      </c>
      <c r="F1962" s="542"/>
      <c r="G1962" s="539"/>
      <c r="H1962" s="540" t="s">
        <v>134</v>
      </c>
      <c r="I1962" s="503"/>
      <c r="J1962" s="178"/>
      <c r="K1962" s="179"/>
      <c r="L1962" s="445"/>
      <c r="M1962" s="503"/>
      <c r="N1962" s="444"/>
      <c r="O1962" s="446"/>
      <c r="P1962" s="446"/>
      <c r="Q1962" s="446"/>
      <c r="R1962" s="446"/>
      <c r="S1962" s="180"/>
      <c r="T1962" s="162">
        <f>IFERROR(VLOOKUP($S1962,TABLAS!$A$10:$B$14,2,FALSE),0)</f>
        <v>0</v>
      </c>
      <c r="U1962" s="497"/>
      <c r="V1962" s="497" t="e">
        <f>VLOOKUP(U1962,TABLAS!$A$2:$B$6,2,FALSE)</f>
        <v>#N/A</v>
      </c>
      <c r="W1962" s="499" t="e">
        <f t="shared" ref="W1962" si="502">MAX($T1962:$T1968)&amp;V1962</f>
        <v>#N/A</v>
      </c>
      <c r="X1962" s="493" t="e">
        <f t="shared" ref="X1962" si="503">IF(OR(W1962="11",W1962="12",W1962="21",W1962="22",W1962="31"),"BAJO",IF(OR(W1962="13",W1962="23",W1962="32",W1962="41"),"LEVE",IF(OR(W1962="14",W1962="15",W1962="24",W1962="33",W1962="43",W1962="42",W1962="52",W1962="51"),"MODERADO",IF(OR(W1962="25",W1962="34",W1962="35",W1962="44",W1962="45",W1962="53",W1962="54",W1962="55"),"IMPORTANTE"))))</f>
        <v>#N/A</v>
      </c>
      <c r="Y1962" s="72"/>
      <c r="Z1962" s="72"/>
      <c r="AA1962" s="72"/>
      <c r="AB1962" s="72"/>
      <c r="AC1962" s="367" t="e">
        <f>VLOOKUP(Y1962,CONTROLES!$A$6:$Y$78,2,FALSE)</f>
        <v>#N/A</v>
      </c>
      <c r="AD1962" s="72"/>
      <c r="AE1962" s="72"/>
      <c r="AF1962" s="72"/>
      <c r="AG1962" s="72"/>
      <c r="AH1962" s="72"/>
      <c r="AI1962" s="72"/>
      <c r="AJ1962" s="72"/>
      <c r="AK1962" s="72"/>
      <c r="AL1962" s="72"/>
      <c r="AM1962" s="72"/>
      <c r="AN1962" s="72"/>
      <c r="AO1962" s="163"/>
      <c r="AP1962" s="163"/>
      <c r="AQ1962" s="163"/>
      <c r="AR1962" s="163"/>
      <c r="AS1962" s="72"/>
      <c r="AT1962" s="72"/>
      <c r="AU1962" s="72"/>
      <c r="AV1962" s="163"/>
      <c r="AW1962" s="164"/>
      <c r="AX1962" s="164"/>
      <c r="AY1962" s="501"/>
      <c r="AZ1962" s="452"/>
      <c r="BA1962" s="448"/>
      <c r="BB1962" s="450"/>
      <c r="BC1962" s="452"/>
      <c r="BD1962" s="454"/>
      <c r="BE1962" s="454"/>
      <c r="BF1962" s="454"/>
      <c r="BG1962" s="493"/>
      <c r="BH1962" s="495"/>
      <c r="BI1962" s="534"/>
      <c r="BJ1962" s="446"/>
      <c r="BK1962" s="446"/>
    </row>
    <row r="1963" spans="1:63" ht="14.25" customHeight="1" x14ac:dyDescent="0.25">
      <c r="A1963" s="571"/>
      <c r="B1963" s="825"/>
      <c r="C1963" s="576"/>
      <c r="D1963" s="828"/>
      <c r="E1963" s="503"/>
      <c r="F1963" s="536"/>
      <c r="G1963" s="539"/>
      <c r="H1963" s="541"/>
      <c r="I1963" s="503"/>
      <c r="J1963" s="181"/>
      <c r="K1963" s="179"/>
      <c r="L1963" s="505"/>
      <c r="M1963" s="503"/>
      <c r="N1963" s="444"/>
      <c r="O1963" s="446"/>
      <c r="P1963" s="446"/>
      <c r="Q1963" s="446"/>
      <c r="R1963" s="446"/>
      <c r="S1963" s="180"/>
      <c r="T1963" s="162">
        <f>IFERROR(VLOOKUP($S1963,TABLAS!$A$10:$B$14,2,FALSE),0)</f>
        <v>0</v>
      </c>
      <c r="U1963" s="498"/>
      <c r="V1963" s="498"/>
      <c r="W1963" s="499"/>
      <c r="X1963" s="493"/>
      <c r="Y1963" s="72"/>
      <c r="Z1963" s="72"/>
      <c r="AA1963" s="72"/>
      <c r="AB1963" s="72"/>
      <c r="AC1963" s="367" t="e">
        <f>VLOOKUP(Y1963,CONTROLES!$A$6:$Y$78,2,FALSE)</f>
        <v>#N/A</v>
      </c>
      <c r="AD1963" s="72"/>
      <c r="AE1963" s="72"/>
      <c r="AF1963" s="72"/>
      <c r="AG1963" s="72"/>
      <c r="AH1963" s="72"/>
      <c r="AI1963" s="72"/>
      <c r="AJ1963" s="72"/>
      <c r="AK1963" s="72"/>
      <c r="AL1963" s="72"/>
      <c r="AM1963" s="72"/>
      <c r="AN1963" s="72"/>
      <c r="AO1963" s="163"/>
      <c r="AP1963" s="163"/>
      <c r="AQ1963" s="163"/>
      <c r="AR1963" s="163"/>
      <c r="AS1963" s="72"/>
      <c r="AT1963" s="72"/>
      <c r="AU1963" s="72"/>
      <c r="AV1963" s="163"/>
      <c r="AW1963" s="164"/>
      <c r="AX1963" s="164"/>
      <c r="AY1963" s="502"/>
      <c r="AZ1963" s="452"/>
      <c r="BA1963" s="449"/>
      <c r="BB1963" s="450"/>
      <c r="BC1963" s="452"/>
      <c r="BD1963" s="454"/>
      <c r="BE1963" s="454"/>
      <c r="BF1963" s="454"/>
      <c r="BG1963" s="493"/>
      <c r="BH1963" s="496"/>
      <c r="BI1963" s="534"/>
      <c r="BJ1963" s="446"/>
      <c r="BK1963" s="446"/>
    </row>
    <row r="1964" spans="1:63" ht="14.25" customHeight="1" x14ac:dyDescent="0.25">
      <c r="A1964" s="571"/>
      <c r="B1964" s="825"/>
      <c r="C1964" s="575"/>
      <c r="D1964" s="829"/>
      <c r="E1964" s="503"/>
      <c r="F1964" s="536"/>
      <c r="G1964" s="539"/>
      <c r="H1964" s="541"/>
      <c r="I1964" s="503"/>
      <c r="J1964" s="181"/>
      <c r="K1964" s="179"/>
      <c r="L1964" s="505"/>
      <c r="M1964" s="503"/>
      <c r="N1964" s="444"/>
      <c r="O1964" s="446"/>
      <c r="P1964" s="446"/>
      <c r="Q1964" s="446"/>
      <c r="R1964" s="446"/>
      <c r="S1964" s="180"/>
      <c r="T1964" s="162">
        <f>IFERROR(VLOOKUP($S1964,TABLAS!$A$10:$B$14,2,FALSE),0)</f>
        <v>0</v>
      </c>
      <c r="U1964" s="498"/>
      <c r="V1964" s="498"/>
      <c r="W1964" s="499"/>
      <c r="X1964" s="493"/>
      <c r="Y1964" s="72"/>
      <c r="Z1964" s="72"/>
      <c r="AA1964" s="72"/>
      <c r="AB1964" s="72"/>
      <c r="AC1964" s="367" t="e">
        <f>VLOOKUP(Y1964,CONTROLES!$A$6:$Y$78,2,FALSE)</f>
        <v>#N/A</v>
      </c>
      <c r="AD1964" s="72"/>
      <c r="AE1964" s="72"/>
      <c r="AF1964" s="72"/>
      <c r="AG1964" s="72"/>
      <c r="AH1964" s="72"/>
      <c r="AI1964" s="72"/>
      <c r="AJ1964" s="72"/>
      <c r="AK1964" s="72"/>
      <c r="AL1964" s="72"/>
      <c r="AM1964" s="72"/>
      <c r="AN1964" s="72"/>
      <c r="AO1964" s="163"/>
      <c r="AP1964" s="163"/>
      <c r="AQ1964" s="163"/>
      <c r="AR1964" s="163"/>
      <c r="AS1964" s="72"/>
      <c r="AT1964" s="72"/>
      <c r="AU1964" s="72"/>
      <c r="AV1964" s="163"/>
      <c r="AW1964" s="164"/>
      <c r="AX1964" s="164"/>
      <c r="AY1964" s="502"/>
      <c r="AZ1964" s="452"/>
      <c r="BA1964" s="449"/>
      <c r="BB1964" s="450"/>
      <c r="BC1964" s="452"/>
      <c r="BD1964" s="454"/>
      <c r="BE1964" s="454"/>
      <c r="BF1964" s="454"/>
      <c r="BG1964" s="493"/>
      <c r="BH1964" s="496"/>
      <c r="BI1964" s="534"/>
      <c r="BJ1964" s="446"/>
      <c r="BK1964" s="446"/>
    </row>
    <row r="1965" spans="1:63" ht="14.25" customHeight="1" x14ac:dyDescent="0.25">
      <c r="A1965" s="571"/>
      <c r="B1965" s="825"/>
      <c r="C1965" s="575"/>
      <c r="D1965" s="829"/>
      <c r="E1965" s="503"/>
      <c r="F1965" s="536"/>
      <c r="G1965" s="539"/>
      <c r="H1965" s="541"/>
      <c r="I1965" s="503"/>
      <c r="J1965" s="182"/>
      <c r="K1965" s="179"/>
      <c r="L1965" s="505"/>
      <c r="M1965" s="503"/>
      <c r="N1965" s="444"/>
      <c r="O1965" s="446"/>
      <c r="P1965" s="446"/>
      <c r="Q1965" s="446"/>
      <c r="R1965" s="446"/>
      <c r="S1965" s="180"/>
      <c r="T1965" s="162">
        <f>IFERROR(VLOOKUP($S1965,TABLAS!$A$10:$B$14,2,FALSE),0)</f>
        <v>0</v>
      </c>
      <c r="U1965" s="498"/>
      <c r="V1965" s="498"/>
      <c r="W1965" s="499"/>
      <c r="X1965" s="493"/>
      <c r="Y1965" s="72"/>
      <c r="Z1965" s="72"/>
      <c r="AA1965" s="72"/>
      <c r="AB1965" s="72"/>
      <c r="AC1965" s="367" t="e">
        <f>VLOOKUP(Y1965,CONTROLES!$A$6:$Y$78,2,FALSE)</f>
        <v>#N/A</v>
      </c>
      <c r="AD1965" s="72"/>
      <c r="AE1965" s="72"/>
      <c r="AF1965" s="72"/>
      <c r="AG1965" s="72"/>
      <c r="AH1965" s="72"/>
      <c r="AI1965" s="72"/>
      <c r="AJ1965" s="72"/>
      <c r="AK1965" s="72"/>
      <c r="AL1965" s="72"/>
      <c r="AM1965" s="72"/>
      <c r="AN1965" s="72"/>
      <c r="AO1965" s="163"/>
      <c r="AP1965" s="163"/>
      <c r="AQ1965" s="163"/>
      <c r="AR1965" s="163"/>
      <c r="AS1965" s="72"/>
      <c r="AT1965" s="72"/>
      <c r="AU1965" s="72"/>
      <c r="AV1965" s="163"/>
      <c r="AW1965" s="164"/>
      <c r="AX1965" s="164"/>
      <c r="AY1965" s="502"/>
      <c r="AZ1965" s="452"/>
      <c r="BA1965" s="449"/>
      <c r="BB1965" s="450"/>
      <c r="BC1965" s="452"/>
      <c r="BD1965" s="454"/>
      <c r="BE1965" s="454"/>
      <c r="BF1965" s="454"/>
      <c r="BG1965" s="493"/>
      <c r="BH1965" s="496"/>
      <c r="BI1965" s="534"/>
      <c r="BJ1965" s="446"/>
      <c r="BK1965" s="446"/>
    </row>
    <row r="1966" spans="1:63" ht="14.25" customHeight="1" x14ac:dyDescent="0.25">
      <c r="A1966" s="571"/>
      <c r="B1966" s="825"/>
      <c r="C1966" s="575"/>
      <c r="D1966" s="829"/>
      <c r="E1966" s="503"/>
      <c r="F1966" s="536"/>
      <c r="G1966" s="539"/>
      <c r="H1966" s="541"/>
      <c r="I1966" s="503"/>
      <c r="J1966" s="182"/>
      <c r="K1966" s="179"/>
      <c r="L1966" s="505"/>
      <c r="M1966" s="503"/>
      <c r="N1966" s="444"/>
      <c r="O1966" s="446"/>
      <c r="P1966" s="446"/>
      <c r="Q1966" s="446"/>
      <c r="R1966" s="446"/>
      <c r="S1966" s="180"/>
      <c r="T1966" s="162">
        <f>IFERROR(VLOOKUP($S1966,TABLAS!$A$10:$B$14,2,FALSE),0)</f>
        <v>0</v>
      </c>
      <c r="U1966" s="498"/>
      <c r="V1966" s="498"/>
      <c r="W1966" s="499"/>
      <c r="X1966" s="493"/>
      <c r="Y1966" s="72"/>
      <c r="Z1966" s="72"/>
      <c r="AA1966" s="72"/>
      <c r="AB1966" s="72"/>
      <c r="AC1966" s="367" t="e">
        <f>VLOOKUP(Y1966,CONTROLES!$A$6:$Y$78,2,FALSE)</f>
        <v>#N/A</v>
      </c>
      <c r="AD1966" s="72"/>
      <c r="AE1966" s="72"/>
      <c r="AF1966" s="72"/>
      <c r="AG1966" s="72"/>
      <c r="AH1966" s="72"/>
      <c r="AI1966" s="72"/>
      <c r="AJ1966" s="72"/>
      <c r="AK1966" s="72"/>
      <c r="AL1966" s="72"/>
      <c r="AM1966" s="72"/>
      <c r="AN1966" s="72"/>
      <c r="AO1966" s="163"/>
      <c r="AP1966" s="163"/>
      <c r="AQ1966" s="163"/>
      <c r="AR1966" s="163"/>
      <c r="AS1966" s="72"/>
      <c r="AT1966" s="72"/>
      <c r="AU1966" s="72"/>
      <c r="AV1966" s="163"/>
      <c r="AW1966" s="164"/>
      <c r="AX1966" s="164"/>
      <c r="AY1966" s="502"/>
      <c r="AZ1966" s="452"/>
      <c r="BA1966" s="449"/>
      <c r="BB1966" s="450"/>
      <c r="BC1966" s="452"/>
      <c r="BD1966" s="454"/>
      <c r="BE1966" s="454"/>
      <c r="BF1966" s="454"/>
      <c r="BG1966" s="493"/>
      <c r="BH1966" s="496"/>
      <c r="BI1966" s="534"/>
      <c r="BJ1966" s="446"/>
      <c r="BK1966" s="446"/>
    </row>
    <row r="1967" spans="1:63" ht="14.25" customHeight="1" x14ac:dyDescent="0.25">
      <c r="A1967" s="571"/>
      <c r="B1967" s="825"/>
      <c r="C1967" s="575"/>
      <c r="D1967" s="829"/>
      <c r="E1967" s="503"/>
      <c r="F1967" s="536"/>
      <c r="G1967" s="539"/>
      <c r="H1967" s="541"/>
      <c r="I1967" s="503"/>
      <c r="J1967" s="182"/>
      <c r="K1967" s="179"/>
      <c r="L1967" s="505"/>
      <c r="M1967" s="503"/>
      <c r="N1967" s="444"/>
      <c r="O1967" s="446"/>
      <c r="P1967" s="446"/>
      <c r="Q1967" s="446"/>
      <c r="R1967" s="446"/>
      <c r="S1967" s="180"/>
      <c r="T1967" s="162">
        <f>IFERROR(VLOOKUP($S1967,TABLAS!$A$10:$B$14,2,FALSE),0)</f>
        <v>0</v>
      </c>
      <c r="U1967" s="498"/>
      <c r="V1967" s="498"/>
      <c r="W1967" s="499"/>
      <c r="X1967" s="493"/>
      <c r="Y1967" s="72"/>
      <c r="Z1967" s="72"/>
      <c r="AA1967" s="72"/>
      <c r="AB1967" s="72"/>
      <c r="AC1967" s="367" t="e">
        <f>VLOOKUP(Y1967,CONTROLES!$A$6:$Y$78,2,FALSE)</f>
        <v>#N/A</v>
      </c>
      <c r="AD1967" s="72"/>
      <c r="AE1967" s="72"/>
      <c r="AF1967" s="72"/>
      <c r="AG1967" s="72"/>
      <c r="AH1967" s="72"/>
      <c r="AI1967" s="72"/>
      <c r="AJ1967" s="72"/>
      <c r="AK1967" s="72"/>
      <c r="AL1967" s="72"/>
      <c r="AM1967" s="72"/>
      <c r="AN1967" s="72"/>
      <c r="AO1967" s="163"/>
      <c r="AP1967" s="163"/>
      <c r="AQ1967" s="163"/>
      <c r="AR1967" s="163"/>
      <c r="AS1967" s="72"/>
      <c r="AT1967" s="72"/>
      <c r="AU1967" s="72"/>
      <c r="AV1967" s="163"/>
      <c r="AW1967" s="164"/>
      <c r="AX1967" s="164"/>
      <c r="AY1967" s="502"/>
      <c r="AZ1967" s="452"/>
      <c r="BA1967" s="449"/>
      <c r="BB1967" s="450"/>
      <c r="BC1967" s="452"/>
      <c r="BD1967" s="454"/>
      <c r="BE1967" s="454"/>
      <c r="BF1967" s="454"/>
      <c r="BG1967" s="493"/>
      <c r="BH1967" s="496"/>
      <c r="BI1967" s="534"/>
      <c r="BJ1967" s="446"/>
      <c r="BK1967" s="446"/>
    </row>
    <row r="1968" spans="1:63" ht="14.25" customHeight="1" x14ac:dyDescent="0.25">
      <c r="A1968" s="781"/>
      <c r="B1968" s="825"/>
      <c r="C1968" s="577"/>
      <c r="D1968" s="830"/>
      <c r="E1968" s="504"/>
      <c r="F1968" s="537"/>
      <c r="G1968" s="539"/>
      <c r="H1968" s="541"/>
      <c r="I1968" s="504"/>
      <c r="J1968" s="199"/>
      <c r="K1968" s="200"/>
      <c r="L1968" s="505"/>
      <c r="M1968" s="504"/>
      <c r="N1968" s="445"/>
      <c r="O1968" s="447"/>
      <c r="P1968" s="447"/>
      <c r="Q1968" s="447"/>
      <c r="R1968" s="447"/>
      <c r="S1968" s="201"/>
      <c r="T1968" s="162">
        <f>IFERROR(VLOOKUP($S1968,TABLAS!$A$10:$B$14,2,FALSE),0)</f>
        <v>0</v>
      </c>
      <c r="U1968" s="498"/>
      <c r="V1968" s="498"/>
      <c r="W1968" s="500"/>
      <c r="X1968" s="494"/>
      <c r="Y1968" s="64"/>
      <c r="Z1968" s="64"/>
      <c r="AA1968" s="64"/>
      <c r="AB1968" s="64"/>
      <c r="AC1968" s="367" t="e">
        <f>VLOOKUP(Y1968,CONTROLES!$A$6:$Y$78,2,FALSE)</f>
        <v>#N/A</v>
      </c>
      <c r="AD1968" s="64"/>
      <c r="AE1968" s="64"/>
      <c r="AF1968" s="64"/>
      <c r="AG1968" s="64"/>
      <c r="AH1968" s="64"/>
      <c r="AI1968" s="64"/>
      <c r="AJ1968" s="64"/>
      <c r="AK1968" s="64"/>
      <c r="AL1968" s="64"/>
      <c r="AM1968" s="64"/>
      <c r="AN1968" s="64"/>
      <c r="AO1968" s="165"/>
      <c r="AP1968" s="165"/>
      <c r="AQ1968" s="165"/>
      <c r="AR1968" s="165"/>
      <c r="AS1968" s="64"/>
      <c r="AT1968" s="64"/>
      <c r="AU1968" s="64"/>
      <c r="AV1968" s="165"/>
      <c r="AW1968" s="202"/>
      <c r="AX1968" s="202"/>
      <c r="AY1968" s="502"/>
      <c r="AZ1968" s="453"/>
      <c r="BA1968" s="449"/>
      <c r="BB1968" s="451"/>
      <c r="BC1968" s="453"/>
      <c r="BD1968" s="455"/>
      <c r="BE1968" s="455"/>
      <c r="BF1968" s="455"/>
      <c r="BG1968" s="494"/>
      <c r="BH1968" s="496"/>
      <c r="BI1968" s="535"/>
      <c r="BJ1968" s="447"/>
      <c r="BK1968" s="447"/>
    </row>
    <row r="1969" spans="1:63" ht="14.25" customHeight="1" x14ac:dyDescent="0.25">
      <c r="A1969" s="766">
        <f>A1962+1</f>
        <v>280</v>
      </c>
      <c r="B1969" s="832" t="s">
        <v>2200</v>
      </c>
      <c r="C1969" s="768" t="s">
        <v>1309</v>
      </c>
      <c r="D1969" s="834" t="s">
        <v>2201</v>
      </c>
      <c r="E1969" s="840" t="s">
        <v>2202</v>
      </c>
      <c r="F1969" s="536"/>
      <c r="G1969" s="538"/>
      <c r="H1969" s="540" t="s">
        <v>134</v>
      </c>
      <c r="I1969" s="503"/>
      <c r="J1969" s="178"/>
      <c r="K1969" s="179"/>
      <c r="L1969" s="445"/>
      <c r="M1969" s="503"/>
      <c r="N1969" s="444"/>
      <c r="O1969" s="446"/>
      <c r="P1969" s="446"/>
      <c r="Q1969" s="446"/>
      <c r="R1969" s="446"/>
      <c r="S1969" s="180"/>
      <c r="T1969" s="162">
        <f>IFERROR(VLOOKUP($S1969,TABLAS!$A$10:$B$14,2,FALSE),0)</f>
        <v>0</v>
      </c>
      <c r="U1969" s="497"/>
      <c r="V1969" s="497" t="e">
        <f>VLOOKUP(U1969,TABLAS!$A$2:$B$6,2,FALSE)</f>
        <v>#N/A</v>
      </c>
      <c r="W1969" s="499" t="e">
        <f t="shared" ref="W1969" si="504">MAX($T1969:$T1975)&amp;V1969</f>
        <v>#N/A</v>
      </c>
      <c r="X1969" s="493" t="e">
        <f t="shared" ref="X1969" si="505">IF(OR(W1969="11",W1969="12",W1969="21",W1969="22",W1969="31"),"BAJO",IF(OR(W1969="13",W1969="23",W1969="32",W1969="41"),"LEVE",IF(OR(W1969="14",W1969="15",W1969="24",W1969="33",W1969="43",W1969="42",W1969="52",W1969="51"),"MODERADO",IF(OR(W1969="25",W1969="34",W1969="35",W1969="44",W1969="45",W1969="53",W1969="54",W1969="55"),"IMPORTANTE"))))</f>
        <v>#N/A</v>
      </c>
      <c r="Y1969" s="72"/>
      <c r="Z1969" s="72"/>
      <c r="AA1969" s="72"/>
      <c r="AB1969" s="72"/>
      <c r="AC1969" s="367" t="e">
        <f>VLOOKUP(Y1969,CONTROLES!$A$6:$Y$78,2,FALSE)</f>
        <v>#N/A</v>
      </c>
      <c r="AD1969" s="72"/>
      <c r="AE1969" s="72"/>
      <c r="AF1969" s="72"/>
      <c r="AG1969" s="72"/>
      <c r="AH1969" s="72"/>
      <c r="AI1969" s="72"/>
      <c r="AJ1969" s="72"/>
      <c r="AK1969" s="72"/>
      <c r="AL1969" s="72"/>
      <c r="AM1969" s="72"/>
      <c r="AN1969" s="72"/>
      <c r="AO1969" s="163"/>
      <c r="AP1969" s="163"/>
      <c r="AQ1969" s="163"/>
      <c r="AR1969" s="163"/>
      <c r="AS1969" s="72"/>
      <c r="AT1969" s="72"/>
      <c r="AU1969" s="72"/>
      <c r="AV1969" s="163"/>
      <c r="AW1969" s="164"/>
      <c r="AX1969" s="164"/>
      <c r="AY1969" s="501"/>
      <c r="AZ1969" s="452"/>
      <c r="BA1969" s="448"/>
      <c r="BB1969" s="450"/>
      <c r="BC1969" s="452"/>
      <c r="BD1969" s="454"/>
      <c r="BE1969" s="454"/>
      <c r="BF1969" s="454"/>
      <c r="BG1969" s="493"/>
      <c r="BH1969" s="495"/>
      <c r="BI1969" s="534"/>
      <c r="BJ1969" s="446"/>
      <c r="BK1969" s="446"/>
    </row>
    <row r="1970" spans="1:63" ht="14.25" customHeight="1" x14ac:dyDescent="0.25">
      <c r="A1970" s="766"/>
      <c r="B1970" s="832"/>
      <c r="C1970" s="768"/>
      <c r="D1970" s="835"/>
      <c r="E1970" s="503"/>
      <c r="F1970" s="536"/>
      <c r="G1970" s="539"/>
      <c r="H1970" s="541"/>
      <c r="I1970" s="503"/>
      <c r="J1970" s="181"/>
      <c r="K1970" s="179"/>
      <c r="L1970" s="505"/>
      <c r="M1970" s="503"/>
      <c r="N1970" s="444"/>
      <c r="O1970" s="446"/>
      <c r="P1970" s="446"/>
      <c r="Q1970" s="446"/>
      <c r="R1970" s="446"/>
      <c r="S1970" s="180"/>
      <c r="T1970" s="162">
        <f>IFERROR(VLOOKUP($S1970,TABLAS!$A$10:$B$14,2,FALSE),0)</f>
        <v>0</v>
      </c>
      <c r="U1970" s="498"/>
      <c r="V1970" s="498"/>
      <c r="W1970" s="499"/>
      <c r="X1970" s="493"/>
      <c r="Y1970" s="72"/>
      <c r="Z1970" s="72"/>
      <c r="AA1970" s="72"/>
      <c r="AB1970" s="72"/>
      <c r="AC1970" s="367" t="e">
        <f>VLOOKUP(Y1970,CONTROLES!$A$6:$Y$78,2,FALSE)</f>
        <v>#N/A</v>
      </c>
      <c r="AD1970" s="72"/>
      <c r="AE1970" s="72"/>
      <c r="AF1970" s="72"/>
      <c r="AG1970" s="72"/>
      <c r="AH1970" s="72"/>
      <c r="AI1970" s="72"/>
      <c r="AJ1970" s="72"/>
      <c r="AK1970" s="72"/>
      <c r="AL1970" s="72"/>
      <c r="AM1970" s="72"/>
      <c r="AN1970" s="72"/>
      <c r="AO1970" s="163"/>
      <c r="AP1970" s="163"/>
      <c r="AQ1970" s="163"/>
      <c r="AR1970" s="163"/>
      <c r="AS1970" s="72"/>
      <c r="AT1970" s="72"/>
      <c r="AU1970" s="72"/>
      <c r="AV1970" s="163"/>
      <c r="AW1970" s="164"/>
      <c r="AX1970" s="164"/>
      <c r="AY1970" s="502"/>
      <c r="AZ1970" s="452"/>
      <c r="BA1970" s="449"/>
      <c r="BB1970" s="450"/>
      <c r="BC1970" s="452"/>
      <c r="BD1970" s="454"/>
      <c r="BE1970" s="454"/>
      <c r="BF1970" s="454"/>
      <c r="BG1970" s="493"/>
      <c r="BH1970" s="496"/>
      <c r="BI1970" s="534"/>
      <c r="BJ1970" s="446"/>
      <c r="BK1970" s="446"/>
    </row>
    <row r="1971" spans="1:63" ht="14.25" customHeight="1" x14ac:dyDescent="0.25">
      <c r="A1971" s="766"/>
      <c r="B1971" s="832"/>
      <c r="C1971" s="768"/>
      <c r="D1971" s="835"/>
      <c r="E1971" s="503"/>
      <c r="F1971" s="536"/>
      <c r="G1971" s="539"/>
      <c r="H1971" s="541"/>
      <c r="I1971" s="503"/>
      <c r="J1971" s="181"/>
      <c r="K1971" s="179"/>
      <c r="L1971" s="505"/>
      <c r="M1971" s="503"/>
      <c r="N1971" s="444"/>
      <c r="O1971" s="446"/>
      <c r="P1971" s="446"/>
      <c r="Q1971" s="446"/>
      <c r="R1971" s="446"/>
      <c r="S1971" s="180"/>
      <c r="T1971" s="162">
        <f>IFERROR(VLOOKUP($S1971,TABLAS!$A$10:$B$14,2,FALSE),0)</f>
        <v>0</v>
      </c>
      <c r="U1971" s="498"/>
      <c r="V1971" s="498"/>
      <c r="W1971" s="499"/>
      <c r="X1971" s="493"/>
      <c r="Y1971" s="72"/>
      <c r="Z1971" s="72"/>
      <c r="AA1971" s="72"/>
      <c r="AB1971" s="72"/>
      <c r="AC1971" s="367" t="e">
        <f>VLOOKUP(Y1971,CONTROLES!$A$6:$Y$78,2,FALSE)</f>
        <v>#N/A</v>
      </c>
      <c r="AD1971" s="72"/>
      <c r="AE1971" s="72"/>
      <c r="AF1971" s="72"/>
      <c r="AG1971" s="72"/>
      <c r="AH1971" s="72"/>
      <c r="AI1971" s="72"/>
      <c r="AJ1971" s="72"/>
      <c r="AK1971" s="72"/>
      <c r="AL1971" s="72"/>
      <c r="AM1971" s="72"/>
      <c r="AN1971" s="72"/>
      <c r="AO1971" s="163"/>
      <c r="AP1971" s="163"/>
      <c r="AQ1971" s="163"/>
      <c r="AR1971" s="163"/>
      <c r="AS1971" s="72"/>
      <c r="AT1971" s="72"/>
      <c r="AU1971" s="72"/>
      <c r="AV1971" s="163"/>
      <c r="AW1971" s="164"/>
      <c r="AX1971" s="164"/>
      <c r="AY1971" s="502"/>
      <c r="AZ1971" s="452"/>
      <c r="BA1971" s="449"/>
      <c r="BB1971" s="450"/>
      <c r="BC1971" s="452"/>
      <c r="BD1971" s="454"/>
      <c r="BE1971" s="454"/>
      <c r="BF1971" s="454"/>
      <c r="BG1971" s="493"/>
      <c r="BH1971" s="496"/>
      <c r="BI1971" s="534"/>
      <c r="BJ1971" s="446"/>
      <c r="BK1971" s="446"/>
    </row>
    <row r="1972" spans="1:63" ht="14.25" customHeight="1" x14ac:dyDescent="0.25">
      <c r="A1972" s="766"/>
      <c r="B1972" s="832"/>
      <c r="C1972" s="768"/>
      <c r="D1972" s="835"/>
      <c r="E1972" s="503"/>
      <c r="F1972" s="536"/>
      <c r="G1972" s="539"/>
      <c r="H1972" s="541"/>
      <c r="I1972" s="503"/>
      <c r="J1972" s="182"/>
      <c r="K1972" s="179"/>
      <c r="L1972" s="505"/>
      <c r="M1972" s="503"/>
      <c r="N1972" s="444"/>
      <c r="O1972" s="446"/>
      <c r="P1972" s="446"/>
      <c r="Q1972" s="446"/>
      <c r="R1972" s="446"/>
      <c r="S1972" s="180"/>
      <c r="T1972" s="162">
        <f>IFERROR(VLOOKUP($S1972,TABLAS!$A$10:$B$14,2,FALSE),0)</f>
        <v>0</v>
      </c>
      <c r="U1972" s="498"/>
      <c r="V1972" s="498"/>
      <c r="W1972" s="499"/>
      <c r="X1972" s="493"/>
      <c r="Y1972" s="72"/>
      <c r="Z1972" s="72"/>
      <c r="AA1972" s="72"/>
      <c r="AB1972" s="72"/>
      <c r="AC1972" s="367" t="e">
        <f>VLOOKUP(Y1972,CONTROLES!$A$6:$Y$78,2,FALSE)</f>
        <v>#N/A</v>
      </c>
      <c r="AD1972" s="72"/>
      <c r="AE1972" s="72"/>
      <c r="AF1972" s="72"/>
      <c r="AG1972" s="72"/>
      <c r="AH1972" s="72"/>
      <c r="AI1972" s="72"/>
      <c r="AJ1972" s="72"/>
      <c r="AK1972" s="72"/>
      <c r="AL1972" s="72"/>
      <c r="AM1972" s="72"/>
      <c r="AN1972" s="72"/>
      <c r="AO1972" s="163"/>
      <c r="AP1972" s="163"/>
      <c r="AQ1972" s="163"/>
      <c r="AR1972" s="163"/>
      <c r="AS1972" s="72"/>
      <c r="AT1972" s="72"/>
      <c r="AU1972" s="72"/>
      <c r="AV1972" s="163"/>
      <c r="AW1972" s="164"/>
      <c r="AX1972" s="164"/>
      <c r="AY1972" s="502"/>
      <c r="AZ1972" s="452"/>
      <c r="BA1972" s="449"/>
      <c r="BB1972" s="450"/>
      <c r="BC1972" s="452"/>
      <c r="BD1972" s="454"/>
      <c r="BE1972" s="454"/>
      <c r="BF1972" s="454"/>
      <c r="BG1972" s="493"/>
      <c r="BH1972" s="496"/>
      <c r="BI1972" s="534"/>
      <c r="BJ1972" s="446"/>
      <c r="BK1972" s="446"/>
    </row>
    <row r="1973" spans="1:63" ht="14.25" customHeight="1" x14ac:dyDescent="0.25">
      <c r="A1973" s="766"/>
      <c r="B1973" s="832"/>
      <c r="C1973" s="768"/>
      <c r="D1973" s="835"/>
      <c r="E1973" s="503"/>
      <c r="F1973" s="536"/>
      <c r="G1973" s="539"/>
      <c r="H1973" s="541"/>
      <c r="I1973" s="503"/>
      <c r="J1973" s="182"/>
      <c r="K1973" s="179"/>
      <c r="L1973" s="505"/>
      <c r="M1973" s="503"/>
      <c r="N1973" s="444"/>
      <c r="O1973" s="446"/>
      <c r="P1973" s="446"/>
      <c r="Q1973" s="446"/>
      <c r="R1973" s="446"/>
      <c r="S1973" s="180"/>
      <c r="T1973" s="162">
        <f>IFERROR(VLOOKUP($S1973,TABLAS!$A$10:$B$14,2,FALSE),0)</f>
        <v>0</v>
      </c>
      <c r="U1973" s="498"/>
      <c r="V1973" s="498"/>
      <c r="W1973" s="499"/>
      <c r="X1973" s="493"/>
      <c r="Y1973" s="72"/>
      <c r="Z1973" s="72"/>
      <c r="AA1973" s="72"/>
      <c r="AB1973" s="72"/>
      <c r="AC1973" s="367" t="e">
        <f>VLOOKUP(Y1973,CONTROLES!$A$6:$Y$78,2,FALSE)</f>
        <v>#N/A</v>
      </c>
      <c r="AD1973" s="72"/>
      <c r="AE1973" s="72"/>
      <c r="AF1973" s="72"/>
      <c r="AG1973" s="72"/>
      <c r="AH1973" s="72"/>
      <c r="AI1973" s="72"/>
      <c r="AJ1973" s="72"/>
      <c r="AK1973" s="72"/>
      <c r="AL1973" s="72"/>
      <c r="AM1973" s="72"/>
      <c r="AN1973" s="72"/>
      <c r="AO1973" s="163"/>
      <c r="AP1973" s="163"/>
      <c r="AQ1973" s="163"/>
      <c r="AR1973" s="163"/>
      <c r="AS1973" s="72"/>
      <c r="AT1973" s="72"/>
      <c r="AU1973" s="72"/>
      <c r="AV1973" s="163"/>
      <c r="AW1973" s="164"/>
      <c r="AX1973" s="164"/>
      <c r="AY1973" s="502"/>
      <c r="AZ1973" s="452"/>
      <c r="BA1973" s="449"/>
      <c r="BB1973" s="450"/>
      <c r="BC1973" s="452"/>
      <c r="BD1973" s="454"/>
      <c r="BE1973" s="454"/>
      <c r="BF1973" s="454"/>
      <c r="BG1973" s="493"/>
      <c r="BH1973" s="496"/>
      <c r="BI1973" s="534"/>
      <c r="BJ1973" s="446"/>
      <c r="BK1973" s="446"/>
    </row>
    <row r="1974" spans="1:63" ht="14.25" customHeight="1" x14ac:dyDescent="0.25">
      <c r="A1974" s="766"/>
      <c r="B1974" s="832"/>
      <c r="C1974" s="768"/>
      <c r="D1974" s="835"/>
      <c r="E1974" s="503"/>
      <c r="F1974" s="536"/>
      <c r="G1974" s="539"/>
      <c r="H1974" s="541"/>
      <c r="I1974" s="503"/>
      <c r="J1974" s="182"/>
      <c r="K1974" s="179"/>
      <c r="L1974" s="505"/>
      <c r="M1974" s="503"/>
      <c r="N1974" s="444"/>
      <c r="O1974" s="446"/>
      <c r="P1974" s="446"/>
      <c r="Q1974" s="446"/>
      <c r="R1974" s="446"/>
      <c r="S1974" s="180"/>
      <c r="T1974" s="162">
        <f>IFERROR(VLOOKUP($S1974,TABLAS!$A$10:$B$14,2,FALSE),0)</f>
        <v>0</v>
      </c>
      <c r="U1974" s="498"/>
      <c r="V1974" s="498"/>
      <c r="W1974" s="499"/>
      <c r="X1974" s="493"/>
      <c r="Y1974" s="72"/>
      <c r="Z1974" s="72"/>
      <c r="AA1974" s="72"/>
      <c r="AB1974" s="72"/>
      <c r="AC1974" s="367" t="e">
        <f>VLOOKUP(Y1974,CONTROLES!$A$6:$Y$78,2,FALSE)</f>
        <v>#N/A</v>
      </c>
      <c r="AD1974" s="72"/>
      <c r="AE1974" s="72"/>
      <c r="AF1974" s="72"/>
      <c r="AG1974" s="72"/>
      <c r="AH1974" s="72"/>
      <c r="AI1974" s="72"/>
      <c r="AJ1974" s="72"/>
      <c r="AK1974" s="72"/>
      <c r="AL1974" s="72"/>
      <c r="AM1974" s="72"/>
      <c r="AN1974" s="72"/>
      <c r="AO1974" s="163"/>
      <c r="AP1974" s="163"/>
      <c r="AQ1974" s="163"/>
      <c r="AR1974" s="163"/>
      <c r="AS1974" s="72"/>
      <c r="AT1974" s="72"/>
      <c r="AU1974" s="72"/>
      <c r="AV1974" s="163"/>
      <c r="AW1974" s="164"/>
      <c r="AX1974" s="164"/>
      <c r="AY1974" s="502"/>
      <c r="AZ1974" s="452"/>
      <c r="BA1974" s="449"/>
      <c r="BB1974" s="450"/>
      <c r="BC1974" s="452"/>
      <c r="BD1974" s="454"/>
      <c r="BE1974" s="454"/>
      <c r="BF1974" s="454"/>
      <c r="BG1974" s="493"/>
      <c r="BH1974" s="496"/>
      <c r="BI1974" s="534"/>
      <c r="BJ1974" s="446"/>
      <c r="BK1974" s="446"/>
    </row>
    <row r="1975" spans="1:63" ht="14.25" customHeight="1" x14ac:dyDescent="0.25">
      <c r="A1975" s="852"/>
      <c r="B1975" s="853"/>
      <c r="C1975" s="854"/>
      <c r="D1975" s="855"/>
      <c r="E1975" s="504"/>
      <c r="F1975" s="537"/>
      <c r="G1975" s="539"/>
      <c r="H1975" s="541"/>
      <c r="I1975" s="504"/>
      <c r="J1975" s="199"/>
      <c r="K1975" s="200"/>
      <c r="L1975" s="505"/>
      <c r="M1975" s="504"/>
      <c r="N1975" s="445"/>
      <c r="O1975" s="447"/>
      <c r="P1975" s="447"/>
      <c r="Q1975" s="447"/>
      <c r="R1975" s="447"/>
      <c r="S1975" s="201"/>
      <c r="T1975" s="162">
        <f>IFERROR(VLOOKUP($S1975,TABLAS!$A$10:$B$14,2,FALSE),0)</f>
        <v>0</v>
      </c>
      <c r="U1975" s="498"/>
      <c r="V1975" s="498"/>
      <c r="W1975" s="500"/>
      <c r="X1975" s="494"/>
      <c r="Y1975" s="64"/>
      <c r="Z1975" s="64"/>
      <c r="AA1975" s="64"/>
      <c r="AB1975" s="64"/>
      <c r="AC1975" s="367" t="e">
        <f>VLOOKUP(Y1975,CONTROLES!$A$6:$Y$78,2,FALSE)</f>
        <v>#N/A</v>
      </c>
      <c r="AD1975" s="64"/>
      <c r="AE1975" s="64"/>
      <c r="AF1975" s="64"/>
      <c r="AG1975" s="64"/>
      <c r="AH1975" s="64"/>
      <c r="AI1975" s="64"/>
      <c r="AJ1975" s="64"/>
      <c r="AK1975" s="64"/>
      <c r="AL1975" s="64"/>
      <c r="AM1975" s="64"/>
      <c r="AN1975" s="64"/>
      <c r="AO1975" s="165"/>
      <c r="AP1975" s="165"/>
      <c r="AQ1975" s="165"/>
      <c r="AR1975" s="165"/>
      <c r="AS1975" s="64"/>
      <c r="AT1975" s="64"/>
      <c r="AU1975" s="64"/>
      <c r="AV1975" s="165"/>
      <c r="AW1975" s="202"/>
      <c r="AX1975" s="202"/>
      <c r="AY1975" s="502"/>
      <c r="AZ1975" s="453"/>
      <c r="BA1975" s="449"/>
      <c r="BB1975" s="451"/>
      <c r="BC1975" s="453"/>
      <c r="BD1975" s="455"/>
      <c r="BE1975" s="455"/>
      <c r="BF1975" s="455"/>
      <c r="BG1975" s="494"/>
      <c r="BH1975" s="496"/>
      <c r="BI1975" s="535"/>
      <c r="BJ1975" s="447"/>
      <c r="BK1975" s="447"/>
    </row>
    <row r="1976" spans="1:63" ht="14.25" customHeight="1" x14ac:dyDescent="0.25">
      <c r="A1976" s="766">
        <f>A1969+1</f>
        <v>281</v>
      </c>
      <c r="B1976" s="832" t="s">
        <v>2203</v>
      </c>
      <c r="C1976" s="768" t="s">
        <v>1309</v>
      </c>
      <c r="D1976" s="834" t="s">
        <v>2204</v>
      </c>
      <c r="E1976" s="840" t="s">
        <v>2205</v>
      </c>
      <c r="F1976" s="543"/>
      <c r="G1976" s="544"/>
      <c r="H1976" s="545" t="s">
        <v>134</v>
      </c>
      <c r="I1976" s="503"/>
      <c r="J1976" s="178"/>
      <c r="K1976" s="179"/>
      <c r="L1976" s="445"/>
      <c r="M1976" s="503"/>
      <c r="N1976" s="444"/>
      <c r="O1976" s="446"/>
      <c r="P1976" s="446"/>
      <c r="Q1976" s="446"/>
      <c r="R1976" s="446"/>
      <c r="S1976" s="180"/>
      <c r="T1976" s="162">
        <f>IFERROR(VLOOKUP($S1976,TABLAS!$A$10:$B$14,2,FALSE),0)</f>
        <v>0</v>
      </c>
      <c r="U1976" s="497"/>
      <c r="V1976" s="497" t="e">
        <f>VLOOKUP(U1976,TABLAS!$A$2:$B$6,2,FALSE)</f>
        <v>#N/A</v>
      </c>
      <c r="W1976" s="499" t="e">
        <f t="shared" ref="W1976" si="506">MAX($T1976:$T1982)&amp;V1976</f>
        <v>#N/A</v>
      </c>
      <c r="X1976" s="493" t="e">
        <f t="shared" ref="X1976" si="507">IF(OR(W1976="11",W1976="12",W1976="21",W1976="22",W1976="31"),"BAJO",IF(OR(W1976="13",W1976="23",W1976="32",W1976="41"),"LEVE",IF(OR(W1976="14",W1976="15",W1976="24",W1976="33",W1976="43",W1976="42",W1976="52",W1976="51"),"MODERADO",IF(OR(W1976="25",W1976="34",W1976="35",W1976="44",W1976="45",W1976="53",W1976="54",W1976="55"),"IMPORTANTE"))))</f>
        <v>#N/A</v>
      </c>
      <c r="Y1976" s="72"/>
      <c r="Z1976" s="72"/>
      <c r="AA1976" s="72"/>
      <c r="AB1976" s="72"/>
      <c r="AC1976" s="367" t="e">
        <f>VLOOKUP(Y1976,CONTROLES!$A$6:$Y$78,2,FALSE)</f>
        <v>#N/A</v>
      </c>
      <c r="AD1976" s="72"/>
      <c r="AE1976" s="72"/>
      <c r="AF1976" s="72"/>
      <c r="AG1976" s="72"/>
      <c r="AH1976" s="72"/>
      <c r="AI1976" s="72"/>
      <c r="AJ1976" s="72"/>
      <c r="AK1976" s="72"/>
      <c r="AL1976" s="72"/>
      <c r="AM1976" s="72"/>
      <c r="AN1976" s="72"/>
      <c r="AO1976" s="163"/>
      <c r="AP1976" s="163"/>
      <c r="AQ1976" s="163"/>
      <c r="AR1976" s="163"/>
      <c r="AS1976" s="72"/>
      <c r="AT1976" s="72"/>
      <c r="AU1976" s="72"/>
      <c r="AV1976" s="163"/>
      <c r="AW1976" s="164"/>
      <c r="AX1976" s="164"/>
      <c r="AY1976" s="501"/>
      <c r="AZ1976" s="452"/>
      <c r="BA1976" s="448"/>
      <c r="BB1976" s="450"/>
      <c r="BC1976" s="452"/>
      <c r="BD1976" s="454"/>
      <c r="BE1976" s="454"/>
      <c r="BF1976" s="454"/>
      <c r="BG1976" s="493"/>
      <c r="BH1976" s="495"/>
      <c r="BI1976" s="534"/>
      <c r="BJ1976" s="446"/>
      <c r="BK1976" s="446"/>
    </row>
    <row r="1977" spans="1:63" ht="14.25" customHeight="1" x14ac:dyDescent="0.25">
      <c r="A1977" s="766"/>
      <c r="B1977" s="832"/>
      <c r="C1977" s="768"/>
      <c r="D1977" s="835"/>
      <c r="E1977" s="503"/>
      <c r="F1977" s="543"/>
      <c r="G1977" s="544"/>
      <c r="H1977" s="546"/>
      <c r="I1977" s="503"/>
      <c r="J1977" s="181"/>
      <c r="K1977" s="179"/>
      <c r="L1977" s="505"/>
      <c r="M1977" s="503"/>
      <c r="N1977" s="444"/>
      <c r="O1977" s="446"/>
      <c r="P1977" s="446"/>
      <c r="Q1977" s="446"/>
      <c r="R1977" s="446"/>
      <c r="S1977" s="180"/>
      <c r="T1977" s="162">
        <f>IFERROR(VLOOKUP($S1977,TABLAS!$A$10:$B$14,2,FALSE),0)</f>
        <v>0</v>
      </c>
      <c r="U1977" s="498"/>
      <c r="V1977" s="498"/>
      <c r="W1977" s="499"/>
      <c r="X1977" s="493"/>
      <c r="Y1977" s="72"/>
      <c r="Z1977" s="72"/>
      <c r="AA1977" s="72"/>
      <c r="AB1977" s="72"/>
      <c r="AC1977" s="367" t="e">
        <f>VLOOKUP(Y1977,CONTROLES!$A$6:$Y$78,2,FALSE)</f>
        <v>#N/A</v>
      </c>
      <c r="AD1977" s="72"/>
      <c r="AE1977" s="72"/>
      <c r="AF1977" s="72"/>
      <c r="AG1977" s="72"/>
      <c r="AH1977" s="72"/>
      <c r="AI1977" s="72"/>
      <c r="AJ1977" s="72"/>
      <c r="AK1977" s="72"/>
      <c r="AL1977" s="72"/>
      <c r="AM1977" s="72"/>
      <c r="AN1977" s="72"/>
      <c r="AO1977" s="163"/>
      <c r="AP1977" s="163"/>
      <c r="AQ1977" s="163"/>
      <c r="AR1977" s="163"/>
      <c r="AS1977" s="72"/>
      <c r="AT1977" s="72"/>
      <c r="AU1977" s="72"/>
      <c r="AV1977" s="163"/>
      <c r="AW1977" s="164"/>
      <c r="AX1977" s="164"/>
      <c r="AY1977" s="502"/>
      <c r="AZ1977" s="452"/>
      <c r="BA1977" s="449"/>
      <c r="BB1977" s="450"/>
      <c r="BC1977" s="452"/>
      <c r="BD1977" s="454"/>
      <c r="BE1977" s="454"/>
      <c r="BF1977" s="454"/>
      <c r="BG1977" s="493"/>
      <c r="BH1977" s="496"/>
      <c r="BI1977" s="534"/>
      <c r="BJ1977" s="446"/>
      <c r="BK1977" s="446"/>
    </row>
    <row r="1978" spans="1:63" ht="14.25" customHeight="1" x14ac:dyDescent="0.25">
      <c r="A1978" s="766"/>
      <c r="B1978" s="832"/>
      <c r="C1978" s="768"/>
      <c r="D1978" s="835"/>
      <c r="E1978" s="503"/>
      <c r="F1978" s="543"/>
      <c r="G1978" s="544"/>
      <c r="H1978" s="546"/>
      <c r="I1978" s="503"/>
      <c r="J1978" s="181"/>
      <c r="K1978" s="179"/>
      <c r="L1978" s="505"/>
      <c r="M1978" s="503"/>
      <c r="N1978" s="444"/>
      <c r="O1978" s="446"/>
      <c r="P1978" s="446"/>
      <c r="Q1978" s="446"/>
      <c r="R1978" s="446"/>
      <c r="S1978" s="180"/>
      <c r="T1978" s="162">
        <f>IFERROR(VLOOKUP($S1978,TABLAS!$A$10:$B$14,2,FALSE),0)</f>
        <v>0</v>
      </c>
      <c r="U1978" s="498"/>
      <c r="V1978" s="498"/>
      <c r="W1978" s="499"/>
      <c r="X1978" s="493"/>
      <c r="Y1978" s="72"/>
      <c r="Z1978" s="72"/>
      <c r="AA1978" s="72"/>
      <c r="AB1978" s="72"/>
      <c r="AC1978" s="367" t="e">
        <f>VLOOKUP(Y1978,CONTROLES!$A$6:$Y$78,2,FALSE)</f>
        <v>#N/A</v>
      </c>
      <c r="AD1978" s="72"/>
      <c r="AE1978" s="72"/>
      <c r="AF1978" s="72"/>
      <c r="AG1978" s="72"/>
      <c r="AH1978" s="72"/>
      <c r="AI1978" s="72"/>
      <c r="AJ1978" s="72"/>
      <c r="AK1978" s="72"/>
      <c r="AL1978" s="72"/>
      <c r="AM1978" s="72"/>
      <c r="AN1978" s="72"/>
      <c r="AO1978" s="163"/>
      <c r="AP1978" s="163"/>
      <c r="AQ1978" s="163"/>
      <c r="AR1978" s="163"/>
      <c r="AS1978" s="72"/>
      <c r="AT1978" s="72"/>
      <c r="AU1978" s="72"/>
      <c r="AV1978" s="163"/>
      <c r="AW1978" s="164"/>
      <c r="AX1978" s="164"/>
      <c r="AY1978" s="502"/>
      <c r="AZ1978" s="452"/>
      <c r="BA1978" s="449"/>
      <c r="BB1978" s="450"/>
      <c r="BC1978" s="452"/>
      <c r="BD1978" s="454"/>
      <c r="BE1978" s="454"/>
      <c r="BF1978" s="454"/>
      <c r="BG1978" s="493"/>
      <c r="BH1978" s="496"/>
      <c r="BI1978" s="534"/>
      <c r="BJ1978" s="446"/>
      <c r="BK1978" s="446"/>
    </row>
    <row r="1979" spans="1:63" ht="14.25" customHeight="1" x14ac:dyDescent="0.25">
      <c r="A1979" s="766"/>
      <c r="B1979" s="832"/>
      <c r="C1979" s="768"/>
      <c r="D1979" s="835"/>
      <c r="E1979" s="503"/>
      <c r="F1979" s="543"/>
      <c r="G1979" s="544"/>
      <c r="H1979" s="546"/>
      <c r="I1979" s="503"/>
      <c r="J1979" s="182"/>
      <c r="K1979" s="179"/>
      <c r="L1979" s="505"/>
      <c r="M1979" s="503"/>
      <c r="N1979" s="444"/>
      <c r="O1979" s="446"/>
      <c r="P1979" s="446"/>
      <c r="Q1979" s="446"/>
      <c r="R1979" s="446"/>
      <c r="S1979" s="180"/>
      <c r="T1979" s="162">
        <f>IFERROR(VLOOKUP($S1979,TABLAS!$A$10:$B$14,2,FALSE),0)</f>
        <v>0</v>
      </c>
      <c r="U1979" s="498"/>
      <c r="V1979" s="498"/>
      <c r="W1979" s="499"/>
      <c r="X1979" s="493"/>
      <c r="Y1979" s="72"/>
      <c r="Z1979" s="72"/>
      <c r="AA1979" s="72"/>
      <c r="AB1979" s="72"/>
      <c r="AC1979" s="367" t="e">
        <f>VLOOKUP(Y1979,CONTROLES!$A$6:$Y$78,2,FALSE)</f>
        <v>#N/A</v>
      </c>
      <c r="AD1979" s="72"/>
      <c r="AE1979" s="72"/>
      <c r="AF1979" s="72"/>
      <c r="AG1979" s="72"/>
      <c r="AH1979" s="72"/>
      <c r="AI1979" s="72"/>
      <c r="AJ1979" s="72"/>
      <c r="AK1979" s="72"/>
      <c r="AL1979" s="72"/>
      <c r="AM1979" s="72"/>
      <c r="AN1979" s="72"/>
      <c r="AO1979" s="163"/>
      <c r="AP1979" s="163"/>
      <c r="AQ1979" s="163"/>
      <c r="AR1979" s="163"/>
      <c r="AS1979" s="72"/>
      <c r="AT1979" s="72"/>
      <c r="AU1979" s="72"/>
      <c r="AV1979" s="163"/>
      <c r="AW1979" s="164"/>
      <c r="AX1979" s="164"/>
      <c r="AY1979" s="502"/>
      <c r="AZ1979" s="452"/>
      <c r="BA1979" s="449"/>
      <c r="BB1979" s="450"/>
      <c r="BC1979" s="452"/>
      <c r="BD1979" s="454"/>
      <c r="BE1979" s="454"/>
      <c r="BF1979" s="454"/>
      <c r="BG1979" s="493"/>
      <c r="BH1979" s="496"/>
      <c r="BI1979" s="534"/>
      <c r="BJ1979" s="446"/>
      <c r="BK1979" s="446"/>
    </row>
    <row r="1980" spans="1:63" ht="14.25" customHeight="1" x14ac:dyDescent="0.25">
      <c r="A1980" s="766"/>
      <c r="B1980" s="832"/>
      <c r="C1980" s="768"/>
      <c r="D1980" s="835"/>
      <c r="E1980" s="503"/>
      <c r="F1980" s="543"/>
      <c r="G1980" s="544"/>
      <c r="H1980" s="546"/>
      <c r="I1980" s="503"/>
      <c r="J1980" s="182"/>
      <c r="K1980" s="179"/>
      <c r="L1980" s="505"/>
      <c r="M1980" s="503"/>
      <c r="N1980" s="444"/>
      <c r="O1980" s="446"/>
      <c r="P1980" s="446"/>
      <c r="Q1980" s="446"/>
      <c r="R1980" s="446"/>
      <c r="S1980" s="180"/>
      <c r="T1980" s="162">
        <f>IFERROR(VLOOKUP($S1980,TABLAS!$A$10:$B$14,2,FALSE),0)</f>
        <v>0</v>
      </c>
      <c r="U1980" s="498"/>
      <c r="V1980" s="498"/>
      <c r="W1980" s="499"/>
      <c r="X1980" s="493"/>
      <c r="Y1980" s="72"/>
      <c r="Z1980" s="72"/>
      <c r="AA1980" s="72"/>
      <c r="AB1980" s="72"/>
      <c r="AC1980" s="367" t="e">
        <f>VLOOKUP(Y1980,CONTROLES!$A$6:$Y$78,2,FALSE)</f>
        <v>#N/A</v>
      </c>
      <c r="AD1980" s="72"/>
      <c r="AE1980" s="72"/>
      <c r="AF1980" s="72"/>
      <c r="AG1980" s="72"/>
      <c r="AH1980" s="72"/>
      <c r="AI1980" s="72"/>
      <c r="AJ1980" s="72"/>
      <c r="AK1980" s="72"/>
      <c r="AL1980" s="72"/>
      <c r="AM1980" s="72"/>
      <c r="AN1980" s="72"/>
      <c r="AO1980" s="163"/>
      <c r="AP1980" s="163"/>
      <c r="AQ1980" s="163"/>
      <c r="AR1980" s="163"/>
      <c r="AS1980" s="72"/>
      <c r="AT1980" s="72"/>
      <c r="AU1980" s="72"/>
      <c r="AV1980" s="163"/>
      <c r="AW1980" s="164"/>
      <c r="AX1980" s="164"/>
      <c r="AY1980" s="502"/>
      <c r="AZ1980" s="452"/>
      <c r="BA1980" s="449"/>
      <c r="BB1980" s="450"/>
      <c r="BC1980" s="452"/>
      <c r="BD1980" s="454"/>
      <c r="BE1980" s="454"/>
      <c r="BF1980" s="454"/>
      <c r="BG1980" s="493"/>
      <c r="BH1980" s="496"/>
      <c r="BI1980" s="534"/>
      <c r="BJ1980" s="446"/>
      <c r="BK1980" s="446"/>
    </row>
    <row r="1981" spans="1:63" ht="14.25" customHeight="1" x14ac:dyDescent="0.25">
      <c r="A1981" s="766"/>
      <c r="B1981" s="832"/>
      <c r="C1981" s="768"/>
      <c r="D1981" s="835"/>
      <c r="E1981" s="503"/>
      <c r="F1981" s="543"/>
      <c r="G1981" s="544"/>
      <c r="H1981" s="546"/>
      <c r="I1981" s="503"/>
      <c r="J1981" s="182"/>
      <c r="K1981" s="179"/>
      <c r="L1981" s="505"/>
      <c r="M1981" s="503"/>
      <c r="N1981" s="444"/>
      <c r="O1981" s="446"/>
      <c r="P1981" s="446"/>
      <c r="Q1981" s="446"/>
      <c r="R1981" s="446"/>
      <c r="S1981" s="180"/>
      <c r="T1981" s="162">
        <f>IFERROR(VLOOKUP($S1981,TABLAS!$A$10:$B$14,2,FALSE),0)</f>
        <v>0</v>
      </c>
      <c r="U1981" s="498"/>
      <c r="V1981" s="498"/>
      <c r="W1981" s="499"/>
      <c r="X1981" s="493"/>
      <c r="Y1981" s="72"/>
      <c r="Z1981" s="72"/>
      <c r="AA1981" s="72"/>
      <c r="AB1981" s="72"/>
      <c r="AC1981" s="367" t="e">
        <f>VLOOKUP(Y1981,CONTROLES!$A$6:$Y$78,2,FALSE)</f>
        <v>#N/A</v>
      </c>
      <c r="AD1981" s="72"/>
      <c r="AE1981" s="72"/>
      <c r="AF1981" s="72"/>
      <c r="AG1981" s="72"/>
      <c r="AH1981" s="72"/>
      <c r="AI1981" s="72"/>
      <c r="AJ1981" s="72"/>
      <c r="AK1981" s="72"/>
      <c r="AL1981" s="72"/>
      <c r="AM1981" s="72"/>
      <c r="AN1981" s="72"/>
      <c r="AO1981" s="163"/>
      <c r="AP1981" s="163"/>
      <c r="AQ1981" s="163"/>
      <c r="AR1981" s="163"/>
      <c r="AS1981" s="72"/>
      <c r="AT1981" s="72"/>
      <c r="AU1981" s="72"/>
      <c r="AV1981" s="163"/>
      <c r="AW1981" s="164"/>
      <c r="AX1981" s="164"/>
      <c r="AY1981" s="502"/>
      <c r="AZ1981" s="452"/>
      <c r="BA1981" s="449"/>
      <c r="BB1981" s="450"/>
      <c r="BC1981" s="452"/>
      <c r="BD1981" s="454"/>
      <c r="BE1981" s="454"/>
      <c r="BF1981" s="454"/>
      <c r="BG1981" s="493"/>
      <c r="BH1981" s="496"/>
      <c r="BI1981" s="534"/>
      <c r="BJ1981" s="446"/>
      <c r="BK1981" s="446"/>
    </row>
    <row r="1982" spans="1:63" ht="14.25" customHeight="1" x14ac:dyDescent="0.25">
      <c r="A1982" s="766"/>
      <c r="B1982" s="832"/>
      <c r="C1982" s="768"/>
      <c r="D1982" s="835"/>
      <c r="E1982" s="503"/>
      <c r="F1982" s="543"/>
      <c r="G1982" s="544"/>
      <c r="H1982" s="546"/>
      <c r="I1982" s="504"/>
      <c r="J1982" s="199"/>
      <c r="K1982" s="200"/>
      <c r="L1982" s="505"/>
      <c r="M1982" s="504"/>
      <c r="N1982" s="445"/>
      <c r="O1982" s="447"/>
      <c r="P1982" s="447"/>
      <c r="Q1982" s="447"/>
      <c r="R1982" s="447"/>
      <c r="S1982" s="201"/>
      <c r="T1982" s="162">
        <f>IFERROR(VLOOKUP($S1982,TABLAS!$A$10:$B$14,2,FALSE),0)</f>
        <v>0</v>
      </c>
      <c r="U1982" s="498"/>
      <c r="V1982" s="498"/>
      <c r="W1982" s="500"/>
      <c r="X1982" s="494"/>
      <c r="Y1982" s="64"/>
      <c r="Z1982" s="64"/>
      <c r="AA1982" s="64"/>
      <c r="AB1982" s="64"/>
      <c r="AC1982" s="367" t="e">
        <f>VLOOKUP(Y1982,CONTROLES!$A$6:$Y$78,2,FALSE)</f>
        <v>#N/A</v>
      </c>
      <c r="AD1982" s="64"/>
      <c r="AE1982" s="64"/>
      <c r="AF1982" s="64"/>
      <c r="AG1982" s="64"/>
      <c r="AH1982" s="64"/>
      <c r="AI1982" s="64"/>
      <c r="AJ1982" s="64"/>
      <c r="AK1982" s="64"/>
      <c r="AL1982" s="64"/>
      <c r="AM1982" s="64"/>
      <c r="AN1982" s="64"/>
      <c r="AO1982" s="165"/>
      <c r="AP1982" s="165"/>
      <c r="AQ1982" s="165"/>
      <c r="AR1982" s="165"/>
      <c r="AS1982" s="64"/>
      <c r="AT1982" s="64"/>
      <c r="AU1982" s="64"/>
      <c r="AV1982" s="165"/>
      <c r="AW1982" s="202"/>
      <c r="AX1982" s="202"/>
      <c r="AY1982" s="502"/>
      <c r="AZ1982" s="453"/>
      <c r="BA1982" s="449"/>
      <c r="BB1982" s="451"/>
      <c r="BC1982" s="453"/>
      <c r="BD1982" s="455"/>
      <c r="BE1982" s="455"/>
      <c r="BF1982" s="455"/>
      <c r="BG1982" s="494"/>
      <c r="BH1982" s="496"/>
      <c r="BI1982" s="535"/>
      <c r="BJ1982" s="447"/>
      <c r="BK1982" s="447"/>
    </row>
    <row r="1983" spans="1:63" ht="14.25" customHeight="1" x14ac:dyDescent="0.25">
      <c r="A1983" s="590">
        <f>A1976+1</f>
        <v>282</v>
      </c>
      <c r="B1983" s="824" t="s">
        <v>2206</v>
      </c>
      <c r="C1983" s="576" t="s">
        <v>1309</v>
      </c>
      <c r="D1983" s="827" t="s">
        <v>2207</v>
      </c>
      <c r="E1983" s="831" t="s">
        <v>2208</v>
      </c>
      <c r="F1983" s="542"/>
      <c r="G1983" s="539"/>
      <c r="H1983" s="540" t="s">
        <v>134</v>
      </c>
      <c r="I1983" s="503"/>
      <c r="J1983" s="178"/>
      <c r="K1983" s="179"/>
      <c r="L1983" s="445"/>
      <c r="M1983" s="503"/>
      <c r="N1983" s="444"/>
      <c r="O1983" s="446"/>
      <c r="P1983" s="446"/>
      <c r="Q1983" s="446"/>
      <c r="R1983" s="446"/>
      <c r="S1983" s="180"/>
      <c r="T1983" s="162">
        <f>IFERROR(VLOOKUP($S1983,TABLAS!$A$10:$B$14,2,FALSE),0)</f>
        <v>0</v>
      </c>
      <c r="U1983" s="497"/>
      <c r="V1983" s="497" t="e">
        <f>VLOOKUP(U1983,TABLAS!$A$2:$B$6,2,FALSE)</f>
        <v>#N/A</v>
      </c>
      <c r="W1983" s="499" t="e">
        <f t="shared" ref="W1983" si="508">MAX($T1983:$T1989)&amp;V1983</f>
        <v>#N/A</v>
      </c>
      <c r="X1983" s="493" t="e">
        <f t="shared" ref="X1983" si="509">IF(OR(W1983="11",W1983="12",W1983="21",W1983="22",W1983="31"),"BAJO",IF(OR(W1983="13",W1983="23",W1983="32",W1983="41"),"LEVE",IF(OR(W1983="14",W1983="15",W1983="24",W1983="33",W1983="43",W1983="42",W1983="52",W1983="51"),"MODERADO",IF(OR(W1983="25",W1983="34",W1983="35",W1983="44",W1983="45",W1983="53",W1983="54",W1983="55"),"IMPORTANTE"))))</f>
        <v>#N/A</v>
      </c>
      <c r="Y1983" s="72"/>
      <c r="Z1983" s="72"/>
      <c r="AA1983" s="72"/>
      <c r="AB1983" s="72"/>
      <c r="AC1983" s="367" t="e">
        <f>VLOOKUP(Y1983,CONTROLES!$A$6:$Y$78,2,FALSE)</f>
        <v>#N/A</v>
      </c>
      <c r="AD1983" s="72"/>
      <c r="AE1983" s="72"/>
      <c r="AF1983" s="72"/>
      <c r="AG1983" s="72"/>
      <c r="AH1983" s="72"/>
      <c r="AI1983" s="72"/>
      <c r="AJ1983" s="72"/>
      <c r="AK1983" s="72"/>
      <c r="AL1983" s="72"/>
      <c r="AM1983" s="72"/>
      <c r="AN1983" s="72"/>
      <c r="AO1983" s="163"/>
      <c r="AP1983" s="163"/>
      <c r="AQ1983" s="163"/>
      <c r="AR1983" s="163"/>
      <c r="AS1983" s="72"/>
      <c r="AT1983" s="72"/>
      <c r="AU1983" s="72"/>
      <c r="AV1983" s="163"/>
      <c r="AW1983" s="164"/>
      <c r="AX1983" s="164"/>
      <c r="AY1983" s="501"/>
      <c r="AZ1983" s="452"/>
      <c r="BA1983" s="448"/>
      <c r="BB1983" s="450"/>
      <c r="BC1983" s="452"/>
      <c r="BD1983" s="454"/>
      <c r="BE1983" s="454"/>
      <c r="BF1983" s="454"/>
      <c r="BG1983" s="493"/>
      <c r="BH1983" s="495"/>
      <c r="BI1983" s="534"/>
      <c r="BJ1983" s="446"/>
      <c r="BK1983" s="446"/>
    </row>
    <row r="1984" spans="1:63" ht="14.25" customHeight="1" x14ac:dyDescent="0.25">
      <c r="A1984" s="571"/>
      <c r="B1984" s="825"/>
      <c r="C1984" s="576"/>
      <c r="D1984" s="828"/>
      <c r="E1984" s="503"/>
      <c r="F1984" s="536"/>
      <c r="G1984" s="539"/>
      <c r="H1984" s="541"/>
      <c r="I1984" s="503"/>
      <c r="J1984" s="181"/>
      <c r="K1984" s="179"/>
      <c r="L1984" s="505"/>
      <c r="M1984" s="503"/>
      <c r="N1984" s="444"/>
      <c r="O1984" s="446"/>
      <c r="P1984" s="446"/>
      <c r="Q1984" s="446"/>
      <c r="R1984" s="446"/>
      <c r="S1984" s="180"/>
      <c r="T1984" s="162">
        <f>IFERROR(VLOOKUP($S1984,TABLAS!$A$10:$B$14,2,FALSE),0)</f>
        <v>0</v>
      </c>
      <c r="U1984" s="498"/>
      <c r="V1984" s="498"/>
      <c r="W1984" s="499"/>
      <c r="X1984" s="493"/>
      <c r="Y1984" s="72"/>
      <c r="Z1984" s="72"/>
      <c r="AA1984" s="72"/>
      <c r="AB1984" s="72"/>
      <c r="AC1984" s="367" t="e">
        <f>VLOOKUP(Y1984,CONTROLES!$A$6:$Y$78,2,FALSE)</f>
        <v>#N/A</v>
      </c>
      <c r="AD1984" s="72"/>
      <c r="AE1984" s="72"/>
      <c r="AF1984" s="72"/>
      <c r="AG1984" s="72"/>
      <c r="AH1984" s="72"/>
      <c r="AI1984" s="72"/>
      <c r="AJ1984" s="72"/>
      <c r="AK1984" s="72"/>
      <c r="AL1984" s="72"/>
      <c r="AM1984" s="72"/>
      <c r="AN1984" s="72"/>
      <c r="AO1984" s="163"/>
      <c r="AP1984" s="163"/>
      <c r="AQ1984" s="163"/>
      <c r="AR1984" s="163"/>
      <c r="AS1984" s="72"/>
      <c r="AT1984" s="72"/>
      <c r="AU1984" s="72"/>
      <c r="AV1984" s="163"/>
      <c r="AW1984" s="164"/>
      <c r="AX1984" s="164"/>
      <c r="AY1984" s="502"/>
      <c r="AZ1984" s="452"/>
      <c r="BA1984" s="449"/>
      <c r="BB1984" s="450"/>
      <c r="BC1984" s="452"/>
      <c r="BD1984" s="454"/>
      <c r="BE1984" s="454"/>
      <c r="BF1984" s="454"/>
      <c r="BG1984" s="493"/>
      <c r="BH1984" s="496"/>
      <c r="BI1984" s="534"/>
      <c r="BJ1984" s="446"/>
      <c r="BK1984" s="446"/>
    </row>
    <row r="1985" spans="1:63" ht="14.25" customHeight="1" x14ac:dyDescent="0.25">
      <c r="A1985" s="571"/>
      <c r="B1985" s="825"/>
      <c r="C1985" s="575"/>
      <c r="D1985" s="829"/>
      <c r="E1985" s="503"/>
      <c r="F1985" s="536"/>
      <c r="G1985" s="539"/>
      <c r="H1985" s="541"/>
      <c r="I1985" s="503"/>
      <c r="J1985" s="181"/>
      <c r="K1985" s="179"/>
      <c r="L1985" s="505"/>
      <c r="M1985" s="503"/>
      <c r="N1985" s="444"/>
      <c r="O1985" s="446"/>
      <c r="P1985" s="446"/>
      <c r="Q1985" s="446"/>
      <c r="R1985" s="446"/>
      <c r="S1985" s="180"/>
      <c r="T1985" s="162">
        <f>IFERROR(VLOOKUP($S1985,TABLAS!$A$10:$B$14,2,FALSE),0)</f>
        <v>0</v>
      </c>
      <c r="U1985" s="498"/>
      <c r="V1985" s="498"/>
      <c r="W1985" s="499"/>
      <c r="X1985" s="493"/>
      <c r="Y1985" s="72"/>
      <c r="Z1985" s="72"/>
      <c r="AA1985" s="72"/>
      <c r="AB1985" s="72"/>
      <c r="AC1985" s="367" t="e">
        <f>VLOOKUP(Y1985,CONTROLES!$A$6:$Y$78,2,FALSE)</f>
        <v>#N/A</v>
      </c>
      <c r="AD1985" s="72"/>
      <c r="AE1985" s="72"/>
      <c r="AF1985" s="72"/>
      <c r="AG1985" s="72"/>
      <c r="AH1985" s="72"/>
      <c r="AI1985" s="72"/>
      <c r="AJ1985" s="72"/>
      <c r="AK1985" s="72"/>
      <c r="AL1985" s="72"/>
      <c r="AM1985" s="72"/>
      <c r="AN1985" s="72"/>
      <c r="AO1985" s="163"/>
      <c r="AP1985" s="163"/>
      <c r="AQ1985" s="163"/>
      <c r="AR1985" s="163"/>
      <c r="AS1985" s="72"/>
      <c r="AT1985" s="72"/>
      <c r="AU1985" s="72"/>
      <c r="AV1985" s="163"/>
      <c r="AW1985" s="164"/>
      <c r="AX1985" s="164"/>
      <c r="AY1985" s="502"/>
      <c r="AZ1985" s="452"/>
      <c r="BA1985" s="449"/>
      <c r="BB1985" s="450"/>
      <c r="BC1985" s="452"/>
      <c r="BD1985" s="454"/>
      <c r="BE1985" s="454"/>
      <c r="BF1985" s="454"/>
      <c r="BG1985" s="493"/>
      <c r="BH1985" s="496"/>
      <c r="BI1985" s="534"/>
      <c r="BJ1985" s="446"/>
      <c r="BK1985" s="446"/>
    </row>
    <row r="1986" spans="1:63" ht="25.5" customHeight="1" x14ac:dyDescent="0.25">
      <c r="A1986" s="571"/>
      <c r="B1986" s="825"/>
      <c r="C1986" s="575"/>
      <c r="D1986" s="829"/>
      <c r="E1986" s="503"/>
      <c r="F1986" s="536"/>
      <c r="G1986" s="539"/>
      <c r="H1986" s="541"/>
      <c r="I1986" s="503"/>
      <c r="J1986" s="182"/>
      <c r="K1986" s="179"/>
      <c r="L1986" s="505"/>
      <c r="M1986" s="503"/>
      <c r="N1986" s="444"/>
      <c r="O1986" s="446"/>
      <c r="P1986" s="446"/>
      <c r="Q1986" s="446"/>
      <c r="R1986" s="446"/>
      <c r="S1986" s="180"/>
      <c r="T1986" s="162">
        <f>IFERROR(VLOOKUP($S1986,TABLAS!$A$10:$B$14,2,FALSE),0)</f>
        <v>0</v>
      </c>
      <c r="U1986" s="498"/>
      <c r="V1986" s="498"/>
      <c r="W1986" s="499"/>
      <c r="X1986" s="493"/>
      <c r="Y1986" s="72"/>
      <c r="Z1986" s="72"/>
      <c r="AA1986" s="72"/>
      <c r="AB1986" s="72"/>
      <c r="AC1986" s="367" t="e">
        <f>VLOOKUP(Y1986,CONTROLES!$A$6:$Y$78,2,FALSE)</f>
        <v>#N/A</v>
      </c>
      <c r="AD1986" s="72"/>
      <c r="AE1986" s="72"/>
      <c r="AF1986" s="72"/>
      <c r="AG1986" s="72"/>
      <c r="AH1986" s="72"/>
      <c r="AI1986" s="72"/>
      <c r="AJ1986" s="72"/>
      <c r="AK1986" s="72"/>
      <c r="AL1986" s="72"/>
      <c r="AM1986" s="72"/>
      <c r="AN1986" s="72"/>
      <c r="AO1986" s="163"/>
      <c r="AP1986" s="163"/>
      <c r="AQ1986" s="163"/>
      <c r="AR1986" s="163"/>
      <c r="AS1986" s="72"/>
      <c r="AT1986" s="72"/>
      <c r="AU1986" s="72"/>
      <c r="AV1986" s="163"/>
      <c r="AW1986" s="164"/>
      <c r="AX1986" s="164"/>
      <c r="AY1986" s="502"/>
      <c r="AZ1986" s="452"/>
      <c r="BA1986" s="449"/>
      <c r="BB1986" s="450"/>
      <c r="BC1986" s="452"/>
      <c r="BD1986" s="454"/>
      <c r="BE1986" s="454"/>
      <c r="BF1986" s="454"/>
      <c r="BG1986" s="493"/>
      <c r="BH1986" s="496"/>
      <c r="BI1986" s="534"/>
      <c r="BJ1986" s="446"/>
      <c r="BK1986" s="446"/>
    </row>
    <row r="1987" spans="1:63" ht="14.25" customHeight="1" x14ac:dyDescent="0.25">
      <c r="A1987" s="571"/>
      <c r="B1987" s="825"/>
      <c r="C1987" s="575"/>
      <c r="D1987" s="829"/>
      <c r="E1987" s="503"/>
      <c r="F1987" s="536"/>
      <c r="G1987" s="539"/>
      <c r="H1987" s="541"/>
      <c r="I1987" s="503"/>
      <c r="J1987" s="182"/>
      <c r="K1987" s="179"/>
      <c r="L1987" s="505"/>
      <c r="M1987" s="503"/>
      <c r="N1987" s="444"/>
      <c r="O1987" s="446"/>
      <c r="P1987" s="446"/>
      <c r="Q1987" s="446"/>
      <c r="R1987" s="446"/>
      <c r="S1987" s="180"/>
      <c r="T1987" s="162">
        <f>IFERROR(VLOOKUP($S1987,TABLAS!$A$10:$B$14,2,FALSE),0)</f>
        <v>0</v>
      </c>
      <c r="U1987" s="498"/>
      <c r="V1987" s="498"/>
      <c r="W1987" s="499"/>
      <c r="X1987" s="493"/>
      <c r="Y1987" s="72"/>
      <c r="Z1987" s="72"/>
      <c r="AA1987" s="72"/>
      <c r="AB1987" s="72"/>
      <c r="AC1987" s="367" t="e">
        <f>VLOOKUP(Y1987,CONTROLES!$A$6:$Y$78,2,FALSE)</f>
        <v>#N/A</v>
      </c>
      <c r="AD1987" s="72"/>
      <c r="AE1987" s="72"/>
      <c r="AF1987" s="72"/>
      <c r="AG1987" s="72"/>
      <c r="AH1987" s="72"/>
      <c r="AI1987" s="72"/>
      <c r="AJ1987" s="72"/>
      <c r="AK1987" s="72"/>
      <c r="AL1987" s="72"/>
      <c r="AM1987" s="72"/>
      <c r="AN1987" s="72"/>
      <c r="AO1987" s="163"/>
      <c r="AP1987" s="163"/>
      <c r="AQ1987" s="163"/>
      <c r="AR1987" s="163"/>
      <c r="AS1987" s="72"/>
      <c r="AT1987" s="72"/>
      <c r="AU1987" s="72"/>
      <c r="AV1987" s="163"/>
      <c r="AW1987" s="164"/>
      <c r="AX1987" s="164"/>
      <c r="AY1987" s="502"/>
      <c r="AZ1987" s="452"/>
      <c r="BA1987" s="449"/>
      <c r="BB1987" s="450"/>
      <c r="BC1987" s="452"/>
      <c r="BD1987" s="454"/>
      <c r="BE1987" s="454"/>
      <c r="BF1987" s="454"/>
      <c r="BG1987" s="493"/>
      <c r="BH1987" s="496"/>
      <c r="BI1987" s="534"/>
      <c r="BJ1987" s="446"/>
      <c r="BK1987" s="446"/>
    </row>
    <row r="1988" spans="1:63" ht="14.25" customHeight="1" x14ac:dyDescent="0.25">
      <c r="A1988" s="571"/>
      <c r="B1988" s="825"/>
      <c r="C1988" s="575"/>
      <c r="D1988" s="829"/>
      <c r="E1988" s="503"/>
      <c r="F1988" s="536"/>
      <c r="G1988" s="539"/>
      <c r="H1988" s="541"/>
      <c r="I1988" s="503"/>
      <c r="J1988" s="182"/>
      <c r="K1988" s="179"/>
      <c r="L1988" s="505"/>
      <c r="M1988" s="503"/>
      <c r="N1988" s="444"/>
      <c r="O1988" s="446"/>
      <c r="P1988" s="446"/>
      <c r="Q1988" s="446"/>
      <c r="R1988" s="446"/>
      <c r="S1988" s="180"/>
      <c r="T1988" s="162">
        <f>IFERROR(VLOOKUP($S1988,TABLAS!$A$10:$B$14,2,FALSE),0)</f>
        <v>0</v>
      </c>
      <c r="U1988" s="498"/>
      <c r="V1988" s="498"/>
      <c r="W1988" s="499"/>
      <c r="X1988" s="493"/>
      <c r="Y1988" s="72"/>
      <c r="Z1988" s="72"/>
      <c r="AA1988" s="72"/>
      <c r="AB1988" s="72"/>
      <c r="AC1988" s="367" t="e">
        <f>VLOOKUP(Y1988,CONTROLES!$A$6:$Y$78,2,FALSE)</f>
        <v>#N/A</v>
      </c>
      <c r="AD1988" s="72"/>
      <c r="AE1988" s="72"/>
      <c r="AF1988" s="72"/>
      <c r="AG1988" s="72"/>
      <c r="AH1988" s="72"/>
      <c r="AI1988" s="72"/>
      <c r="AJ1988" s="72"/>
      <c r="AK1988" s="72"/>
      <c r="AL1988" s="72"/>
      <c r="AM1988" s="72"/>
      <c r="AN1988" s="72"/>
      <c r="AO1988" s="163"/>
      <c r="AP1988" s="163"/>
      <c r="AQ1988" s="163"/>
      <c r="AR1988" s="163"/>
      <c r="AS1988" s="72"/>
      <c r="AT1988" s="72"/>
      <c r="AU1988" s="72"/>
      <c r="AV1988" s="163"/>
      <c r="AW1988" s="164"/>
      <c r="AX1988" s="164"/>
      <c r="AY1988" s="502"/>
      <c r="AZ1988" s="452"/>
      <c r="BA1988" s="449"/>
      <c r="BB1988" s="450"/>
      <c r="BC1988" s="452"/>
      <c r="BD1988" s="454"/>
      <c r="BE1988" s="454"/>
      <c r="BF1988" s="454"/>
      <c r="BG1988" s="493"/>
      <c r="BH1988" s="496"/>
      <c r="BI1988" s="534"/>
      <c r="BJ1988" s="446"/>
      <c r="BK1988" s="446"/>
    </row>
    <row r="1989" spans="1:63" ht="14.25" customHeight="1" x14ac:dyDescent="0.25">
      <c r="A1989" s="571"/>
      <c r="B1989" s="826"/>
      <c r="C1989" s="577"/>
      <c r="D1989" s="830"/>
      <c r="E1989" s="504"/>
      <c r="F1989" s="537"/>
      <c r="G1989" s="539"/>
      <c r="H1989" s="541"/>
      <c r="I1989" s="504"/>
      <c r="J1989" s="199"/>
      <c r="K1989" s="200"/>
      <c r="L1989" s="505"/>
      <c r="M1989" s="504"/>
      <c r="N1989" s="445"/>
      <c r="O1989" s="447"/>
      <c r="P1989" s="447"/>
      <c r="Q1989" s="447"/>
      <c r="R1989" s="447"/>
      <c r="S1989" s="201"/>
      <c r="T1989" s="162">
        <f>IFERROR(VLOOKUP($S1989,TABLAS!$A$10:$B$14,2,FALSE),0)</f>
        <v>0</v>
      </c>
      <c r="U1989" s="498"/>
      <c r="V1989" s="498"/>
      <c r="W1989" s="500"/>
      <c r="X1989" s="494"/>
      <c r="Y1989" s="64"/>
      <c r="Z1989" s="64"/>
      <c r="AA1989" s="64"/>
      <c r="AB1989" s="64"/>
      <c r="AC1989" s="367" t="e">
        <f>VLOOKUP(Y1989,CONTROLES!$A$6:$Y$78,2,FALSE)</f>
        <v>#N/A</v>
      </c>
      <c r="AD1989" s="64"/>
      <c r="AE1989" s="64"/>
      <c r="AF1989" s="64"/>
      <c r="AG1989" s="64"/>
      <c r="AH1989" s="64"/>
      <c r="AI1989" s="64"/>
      <c r="AJ1989" s="64"/>
      <c r="AK1989" s="64"/>
      <c r="AL1989" s="64"/>
      <c r="AM1989" s="64"/>
      <c r="AN1989" s="64"/>
      <c r="AO1989" s="165"/>
      <c r="AP1989" s="165"/>
      <c r="AQ1989" s="165"/>
      <c r="AR1989" s="165"/>
      <c r="AS1989" s="64"/>
      <c r="AT1989" s="64"/>
      <c r="AU1989" s="64"/>
      <c r="AV1989" s="165"/>
      <c r="AW1989" s="202"/>
      <c r="AX1989" s="202"/>
      <c r="AY1989" s="502"/>
      <c r="AZ1989" s="453"/>
      <c r="BA1989" s="449"/>
      <c r="BB1989" s="451"/>
      <c r="BC1989" s="453"/>
      <c r="BD1989" s="455"/>
      <c r="BE1989" s="455"/>
      <c r="BF1989" s="455"/>
      <c r="BG1989" s="494"/>
      <c r="BH1989" s="496"/>
      <c r="BI1989" s="535"/>
      <c r="BJ1989" s="447"/>
      <c r="BK1989" s="447"/>
    </row>
    <row r="1990" spans="1:63" ht="14.25" customHeight="1" x14ac:dyDescent="0.25">
      <c r="A1990" s="571">
        <f>A1983+1</f>
        <v>283</v>
      </c>
      <c r="B1990" s="839" t="s">
        <v>2209</v>
      </c>
      <c r="C1990" s="575" t="s">
        <v>1309</v>
      </c>
      <c r="D1990" s="847" t="s">
        <v>2210</v>
      </c>
      <c r="E1990" s="840" t="s">
        <v>2211</v>
      </c>
      <c r="F1990" s="536"/>
      <c r="G1990" s="538"/>
      <c r="H1990" s="540" t="s">
        <v>134</v>
      </c>
      <c r="I1990" s="503"/>
      <c r="J1990" s="178"/>
      <c r="K1990" s="179"/>
      <c r="L1990" s="445"/>
      <c r="M1990" s="503"/>
      <c r="N1990" s="444"/>
      <c r="O1990" s="446"/>
      <c r="P1990" s="446"/>
      <c r="Q1990" s="446"/>
      <c r="R1990" s="446"/>
      <c r="S1990" s="180"/>
      <c r="T1990" s="162">
        <f>IFERROR(VLOOKUP($S1990,TABLAS!$A$10:$B$14,2,FALSE),0)</f>
        <v>0</v>
      </c>
      <c r="U1990" s="497"/>
      <c r="V1990" s="497" t="e">
        <f>VLOOKUP(U1990,TABLAS!$A$2:$B$6,2,FALSE)</f>
        <v>#N/A</v>
      </c>
      <c r="W1990" s="499" t="e">
        <f t="shared" ref="W1990" si="510">MAX($T1990:$T1996)&amp;V1990</f>
        <v>#N/A</v>
      </c>
      <c r="X1990" s="493" t="e">
        <f t="shared" ref="X1990" si="511">IF(OR(W1990="11",W1990="12",W1990="21",W1990="22",W1990="31"),"BAJO",IF(OR(W1990="13",W1990="23",W1990="32",W1990="41"),"LEVE",IF(OR(W1990="14",W1990="15",W1990="24",W1990="33",W1990="43",W1990="42",W1990="52",W1990="51"),"MODERADO",IF(OR(W1990="25",W1990="34",W1990="35",W1990="44",W1990="45",W1990="53",W1990="54",W1990="55"),"IMPORTANTE"))))</f>
        <v>#N/A</v>
      </c>
      <c r="Y1990" s="72"/>
      <c r="Z1990" s="72"/>
      <c r="AA1990" s="72"/>
      <c r="AB1990" s="72"/>
      <c r="AC1990" s="367" t="e">
        <f>VLOOKUP(Y1990,CONTROLES!$A$6:$Y$78,2,FALSE)</f>
        <v>#N/A</v>
      </c>
      <c r="AD1990" s="72"/>
      <c r="AE1990" s="72"/>
      <c r="AF1990" s="72"/>
      <c r="AG1990" s="72"/>
      <c r="AH1990" s="72"/>
      <c r="AI1990" s="72"/>
      <c r="AJ1990" s="72"/>
      <c r="AK1990" s="72"/>
      <c r="AL1990" s="72"/>
      <c r="AM1990" s="72"/>
      <c r="AN1990" s="72"/>
      <c r="AO1990" s="163"/>
      <c r="AP1990" s="163"/>
      <c r="AQ1990" s="163"/>
      <c r="AR1990" s="163"/>
      <c r="AS1990" s="72"/>
      <c r="AT1990" s="72"/>
      <c r="AU1990" s="72"/>
      <c r="AV1990" s="163"/>
      <c r="AW1990" s="164"/>
      <c r="AX1990" s="164"/>
      <c r="AY1990" s="501"/>
      <c r="AZ1990" s="452"/>
      <c r="BA1990" s="448"/>
      <c r="BB1990" s="450"/>
      <c r="BC1990" s="452"/>
      <c r="BD1990" s="454"/>
      <c r="BE1990" s="454"/>
      <c r="BF1990" s="454"/>
      <c r="BG1990" s="493"/>
      <c r="BH1990" s="495"/>
      <c r="BI1990" s="534"/>
      <c r="BJ1990" s="446"/>
      <c r="BK1990" s="446"/>
    </row>
    <row r="1991" spans="1:63" ht="14.25" customHeight="1" x14ac:dyDescent="0.25">
      <c r="A1991" s="571"/>
      <c r="B1991" s="825"/>
      <c r="C1991" s="576"/>
      <c r="D1991" s="828"/>
      <c r="E1991" s="503"/>
      <c r="F1991" s="536"/>
      <c r="G1991" s="539"/>
      <c r="H1991" s="541"/>
      <c r="I1991" s="503"/>
      <c r="J1991" s="181"/>
      <c r="K1991" s="179"/>
      <c r="L1991" s="505"/>
      <c r="M1991" s="503"/>
      <c r="N1991" s="444"/>
      <c r="O1991" s="446"/>
      <c r="P1991" s="446"/>
      <c r="Q1991" s="446"/>
      <c r="R1991" s="446"/>
      <c r="S1991" s="180"/>
      <c r="T1991" s="162">
        <f>IFERROR(VLOOKUP($S1991,TABLAS!$A$10:$B$14,2,FALSE),0)</f>
        <v>0</v>
      </c>
      <c r="U1991" s="498"/>
      <c r="V1991" s="498"/>
      <c r="W1991" s="499"/>
      <c r="X1991" s="493"/>
      <c r="Y1991" s="72"/>
      <c r="Z1991" s="72"/>
      <c r="AA1991" s="72"/>
      <c r="AB1991" s="72"/>
      <c r="AC1991" s="367" t="e">
        <f>VLOOKUP(Y1991,CONTROLES!$A$6:$Y$78,2,FALSE)</f>
        <v>#N/A</v>
      </c>
      <c r="AD1991" s="72"/>
      <c r="AE1991" s="72"/>
      <c r="AF1991" s="72"/>
      <c r="AG1991" s="72"/>
      <c r="AH1991" s="72"/>
      <c r="AI1991" s="72"/>
      <c r="AJ1991" s="72"/>
      <c r="AK1991" s="72"/>
      <c r="AL1991" s="72"/>
      <c r="AM1991" s="72"/>
      <c r="AN1991" s="72"/>
      <c r="AO1991" s="163"/>
      <c r="AP1991" s="163"/>
      <c r="AQ1991" s="163"/>
      <c r="AR1991" s="163"/>
      <c r="AS1991" s="72"/>
      <c r="AT1991" s="72"/>
      <c r="AU1991" s="72"/>
      <c r="AV1991" s="163"/>
      <c r="AW1991" s="164"/>
      <c r="AX1991" s="164"/>
      <c r="AY1991" s="502"/>
      <c r="AZ1991" s="452"/>
      <c r="BA1991" s="449"/>
      <c r="BB1991" s="450"/>
      <c r="BC1991" s="452"/>
      <c r="BD1991" s="454"/>
      <c r="BE1991" s="454"/>
      <c r="BF1991" s="454"/>
      <c r="BG1991" s="493"/>
      <c r="BH1991" s="496"/>
      <c r="BI1991" s="534"/>
      <c r="BJ1991" s="446"/>
      <c r="BK1991" s="446"/>
    </row>
    <row r="1992" spans="1:63" ht="14.25" customHeight="1" x14ac:dyDescent="0.25">
      <c r="A1992" s="571"/>
      <c r="B1992" s="825"/>
      <c r="C1992" s="575"/>
      <c r="D1992" s="829"/>
      <c r="E1992" s="503"/>
      <c r="F1992" s="536"/>
      <c r="G1992" s="539"/>
      <c r="H1992" s="541"/>
      <c r="I1992" s="503"/>
      <c r="J1992" s="181"/>
      <c r="K1992" s="179"/>
      <c r="L1992" s="505"/>
      <c r="M1992" s="503"/>
      <c r="N1992" s="444"/>
      <c r="O1992" s="446"/>
      <c r="P1992" s="446"/>
      <c r="Q1992" s="446"/>
      <c r="R1992" s="446"/>
      <c r="S1992" s="180"/>
      <c r="T1992" s="162">
        <f>IFERROR(VLOOKUP($S1992,TABLAS!$A$10:$B$14,2,FALSE),0)</f>
        <v>0</v>
      </c>
      <c r="U1992" s="498"/>
      <c r="V1992" s="498"/>
      <c r="W1992" s="499"/>
      <c r="X1992" s="493"/>
      <c r="Y1992" s="72"/>
      <c r="Z1992" s="72"/>
      <c r="AA1992" s="72"/>
      <c r="AB1992" s="72"/>
      <c r="AC1992" s="367" t="e">
        <f>VLOOKUP(Y1992,CONTROLES!$A$6:$Y$78,2,FALSE)</f>
        <v>#N/A</v>
      </c>
      <c r="AD1992" s="72"/>
      <c r="AE1992" s="72"/>
      <c r="AF1992" s="72"/>
      <c r="AG1992" s="72"/>
      <c r="AH1992" s="72"/>
      <c r="AI1992" s="72"/>
      <c r="AJ1992" s="72"/>
      <c r="AK1992" s="72"/>
      <c r="AL1992" s="72"/>
      <c r="AM1992" s="72"/>
      <c r="AN1992" s="72"/>
      <c r="AO1992" s="163"/>
      <c r="AP1992" s="163"/>
      <c r="AQ1992" s="163"/>
      <c r="AR1992" s="163"/>
      <c r="AS1992" s="72"/>
      <c r="AT1992" s="72"/>
      <c r="AU1992" s="72"/>
      <c r="AV1992" s="163"/>
      <c r="AW1992" s="164"/>
      <c r="AX1992" s="164"/>
      <c r="AY1992" s="502"/>
      <c r="AZ1992" s="452"/>
      <c r="BA1992" s="449"/>
      <c r="BB1992" s="450"/>
      <c r="BC1992" s="452"/>
      <c r="BD1992" s="454"/>
      <c r="BE1992" s="454"/>
      <c r="BF1992" s="454"/>
      <c r="BG1992" s="493"/>
      <c r="BH1992" s="496"/>
      <c r="BI1992" s="534"/>
      <c r="BJ1992" s="446"/>
      <c r="BK1992" s="446"/>
    </row>
    <row r="1993" spans="1:63" ht="14.25" customHeight="1" x14ac:dyDescent="0.25">
      <c r="A1993" s="571"/>
      <c r="B1993" s="825"/>
      <c r="C1993" s="575"/>
      <c r="D1993" s="829"/>
      <c r="E1993" s="503"/>
      <c r="F1993" s="536"/>
      <c r="G1993" s="539"/>
      <c r="H1993" s="541"/>
      <c r="I1993" s="503"/>
      <c r="J1993" s="182"/>
      <c r="K1993" s="179"/>
      <c r="L1993" s="505"/>
      <c r="M1993" s="503"/>
      <c r="N1993" s="444"/>
      <c r="O1993" s="446"/>
      <c r="P1993" s="446"/>
      <c r="Q1993" s="446"/>
      <c r="R1993" s="446"/>
      <c r="S1993" s="180"/>
      <c r="T1993" s="162">
        <f>IFERROR(VLOOKUP($S1993,TABLAS!$A$10:$B$14,2,FALSE),0)</f>
        <v>0</v>
      </c>
      <c r="U1993" s="498"/>
      <c r="V1993" s="498"/>
      <c r="W1993" s="499"/>
      <c r="X1993" s="493"/>
      <c r="Y1993" s="72"/>
      <c r="Z1993" s="72"/>
      <c r="AA1993" s="72"/>
      <c r="AB1993" s="72"/>
      <c r="AC1993" s="367" t="e">
        <f>VLOOKUP(Y1993,CONTROLES!$A$6:$Y$78,2,FALSE)</f>
        <v>#N/A</v>
      </c>
      <c r="AD1993" s="72"/>
      <c r="AE1993" s="72"/>
      <c r="AF1993" s="72"/>
      <c r="AG1993" s="72"/>
      <c r="AH1993" s="72"/>
      <c r="AI1993" s="72"/>
      <c r="AJ1993" s="72"/>
      <c r="AK1993" s="72"/>
      <c r="AL1993" s="72"/>
      <c r="AM1993" s="72"/>
      <c r="AN1993" s="72"/>
      <c r="AO1993" s="163"/>
      <c r="AP1993" s="163"/>
      <c r="AQ1993" s="163"/>
      <c r="AR1993" s="163"/>
      <c r="AS1993" s="72"/>
      <c r="AT1993" s="72"/>
      <c r="AU1993" s="72"/>
      <c r="AV1993" s="163"/>
      <c r="AW1993" s="164"/>
      <c r="AX1993" s="164"/>
      <c r="AY1993" s="502"/>
      <c r="AZ1993" s="452"/>
      <c r="BA1993" s="449"/>
      <c r="BB1993" s="450"/>
      <c r="BC1993" s="452"/>
      <c r="BD1993" s="454"/>
      <c r="BE1993" s="454"/>
      <c r="BF1993" s="454"/>
      <c r="BG1993" s="493"/>
      <c r="BH1993" s="496"/>
      <c r="BI1993" s="534"/>
      <c r="BJ1993" s="446"/>
      <c r="BK1993" s="446"/>
    </row>
    <row r="1994" spans="1:63" ht="14.25" customHeight="1" x14ac:dyDescent="0.25">
      <c r="A1994" s="571"/>
      <c r="B1994" s="825"/>
      <c r="C1994" s="575"/>
      <c r="D1994" s="829"/>
      <c r="E1994" s="503"/>
      <c r="F1994" s="536"/>
      <c r="G1994" s="539"/>
      <c r="H1994" s="541"/>
      <c r="I1994" s="503"/>
      <c r="J1994" s="182"/>
      <c r="K1994" s="179"/>
      <c r="L1994" s="505"/>
      <c r="M1994" s="503"/>
      <c r="N1994" s="444"/>
      <c r="O1994" s="446"/>
      <c r="P1994" s="446"/>
      <c r="Q1994" s="446"/>
      <c r="R1994" s="446"/>
      <c r="S1994" s="180"/>
      <c r="T1994" s="162">
        <f>IFERROR(VLOOKUP($S1994,TABLAS!$A$10:$B$14,2,FALSE),0)</f>
        <v>0</v>
      </c>
      <c r="U1994" s="498"/>
      <c r="V1994" s="498"/>
      <c r="W1994" s="499"/>
      <c r="X1994" s="493"/>
      <c r="Y1994" s="72"/>
      <c r="Z1994" s="72"/>
      <c r="AA1994" s="72"/>
      <c r="AB1994" s="72"/>
      <c r="AC1994" s="367" t="e">
        <f>VLOOKUP(Y1994,CONTROLES!$A$6:$Y$78,2,FALSE)</f>
        <v>#N/A</v>
      </c>
      <c r="AD1994" s="72"/>
      <c r="AE1994" s="72"/>
      <c r="AF1994" s="72"/>
      <c r="AG1994" s="72"/>
      <c r="AH1994" s="72"/>
      <c r="AI1994" s="72"/>
      <c r="AJ1994" s="72"/>
      <c r="AK1994" s="72"/>
      <c r="AL1994" s="72"/>
      <c r="AM1994" s="72"/>
      <c r="AN1994" s="72"/>
      <c r="AO1994" s="163"/>
      <c r="AP1994" s="163"/>
      <c r="AQ1994" s="163"/>
      <c r="AR1994" s="163"/>
      <c r="AS1994" s="72"/>
      <c r="AT1994" s="72"/>
      <c r="AU1994" s="72"/>
      <c r="AV1994" s="163"/>
      <c r="AW1994" s="164"/>
      <c r="AX1994" s="164"/>
      <c r="AY1994" s="502"/>
      <c r="AZ1994" s="452"/>
      <c r="BA1994" s="449"/>
      <c r="BB1994" s="450"/>
      <c r="BC1994" s="452"/>
      <c r="BD1994" s="454"/>
      <c r="BE1994" s="454"/>
      <c r="BF1994" s="454"/>
      <c r="BG1994" s="493"/>
      <c r="BH1994" s="496"/>
      <c r="BI1994" s="534"/>
      <c r="BJ1994" s="446"/>
      <c r="BK1994" s="446"/>
    </row>
    <row r="1995" spans="1:63" ht="14.25" customHeight="1" x14ac:dyDescent="0.25">
      <c r="A1995" s="571"/>
      <c r="B1995" s="825"/>
      <c r="C1995" s="575"/>
      <c r="D1995" s="829"/>
      <c r="E1995" s="503"/>
      <c r="F1995" s="536"/>
      <c r="G1995" s="539"/>
      <c r="H1995" s="541"/>
      <c r="I1995" s="503"/>
      <c r="J1995" s="182"/>
      <c r="K1995" s="179"/>
      <c r="L1995" s="505"/>
      <c r="M1995" s="503"/>
      <c r="N1995" s="444"/>
      <c r="O1995" s="446"/>
      <c r="P1995" s="446"/>
      <c r="Q1995" s="446"/>
      <c r="R1995" s="446"/>
      <c r="S1995" s="180"/>
      <c r="T1995" s="162">
        <f>IFERROR(VLOOKUP($S1995,TABLAS!$A$10:$B$14,2,FALSE),0)</f>
        <v>0</v>
      </c>
      <c r="U1995" s="498"/>
      <c r="V1995" s="498"/>
      <c r="W1995" s="499"/>
      <c r="X1995" s="493"/>
      <c r="Y1995" s="72"/>
      <c r="Z1995" s="72"/>
      <c r="AA1995" s="72"/>
      <c r="AB1995" s="72"/>
      <c r="AC1995" s="367" t="e">
        <f>VLOOKUP(Y1995,CONTROLES!$A$6:$Y$78,2,FALSE)</f>
        <v>#N/A</v>
      </c>
      <c r="AD1995" s="72"/>
      <c r="AE1995" s="72"/>
      <c r="AF1995" s="72"/>
      <c r="AG1995" s="72"/>
      <c r="AH1995" s="72"/>
      <c r="AI1995" s="72"/>
      <c r="AJ1995" s="72"/>
      <c r="AK1995" s="72"/>
      <c r="AL1995" s="72"/>
      <c r="AM1995" s="72"/>
      <c r="AN1995" s="72"/>
      <c r="AO1995" s="163"/>
      <c r="AP1995" s="163"/>
      <c r="AQ1995" s="163"/>
      <c r="AR1995" s="163"/>
      <c r="AS1995" s="72"/>
      <c r="AT1995" s="72"/>
      <c r="AU1995" s="72"/>
      <c r="AV1995" s="163"/>
      <c r="AW1995" s="164"/>
      <c r="AX1995" s="164"/>
      <c r="AY1995" s="502"/>
      <c r="AZ1995" s="452"/>
      <c r="BA1995" s="449"/>
      <c r="BB1995" s="450"/>
      <c r="BC1995" s="452"/>
      <c r="BD1995" s="454"/>
      <c r="BE1995" s="454"/>
      <c r="BF1995" s="454"/>
      <c r="BG1995" s="493"/>
      <c r="BH1995" s="496"/>
      <c r="BI1995" s="534"/>
      <c r="BJ1995" s="446"/>
      <c r="BK1995" s="446"/>
    </row>
    <row r="1996" spans="1:63" ht="14.25" customHeight="1" x14ac:dyDescent="0.25">
      <c r="A1996" s="571"/>
      <c r="B1996" s="826"/>
      <c r="C1996" s="577"/>
      <c r="D1996" s="830"/>
      <c r="E1996" s="504"/>
      <c r="F1996" s="537"/>
      <c r="G1996" s="539"/>
      <c r="H1996" s="541"/>
      <c r="I1996" s="504"/>
      <c r="J1996" s="199"/>
      <c r="K1996" s="200"/>
      <c r="L1996" s="505"/>
      <c r="M1996" s="504"/>
      <c r="N1996" s="445"/>
      <c r="O1996" s="447"/>
      <c r="P1996" s="447"/>
      <c r="Q1996" s="447"/>
      <c r="R1996" s="447"/>
      <c r="S1996" s="201"/>
      <c r="T1996" s="162">
        <f>IFERROR(VLOOKUP($S1996,TABLAS!$A$10:$B$14,2,FALSE),0)</f>
        <v>0</v>
      </c>
      <c r="U1996" s="498"/>
      <c r="V1996" s="498"/>
      <c r="W1996" s="500"/>
      <c r="X1996" s="494"/>
      <c r="Y1996" s="64"/>
      <c r="Z1996" s="64"/>
      <c r="AA1996" s="64"/>
      <c r="AB1996" s="64"/>
      <c r="AC1996" s="367" t="e">
        <f>VLOOKUP(Y1996,CONTROLES!$A$6:$Y$78,2,FALSE)</f>
        <v>#N/A</v>
      </c>
      <c r="AD1996" s="64"/>
      <c r="AE1996" s="64"/>
      <c r="AF1996" s="64"/>
      <c r="AG1996" s="64"/>
      <c r="AH1996" s="64"/>
      <c r="AI1996" s="64"/>
      <c r="AJ1996" s="64"/>
      <c r="AK1996" s="64"/>
      <c r="AL1996" s="64"/>
      <c r="AM1996" s="64"/>
      <c r="AN1996" s="64"/>
      <c r="AO1996" s="165"/>
      <c r="AP1996" s="165"/>
      <c r="AQ1996" s="165"/>
      <c r="AR1996" s="165"/>
      <c r="AS1996" s="64"/>
      <c r="AT1996" s="64"/>
      <c r="AU1996" s="64"/>
      <c r="AV1996" s="165"/>
      <c r="AW1996" s="202"/>
      <c r="AX1996" s="202"/>
      <c r="AY1996" s="502"/>
      <c r="AZ1996" s="453"/>
      <c r="BA1996" s="449"/>
      <c r="BB1996" s="451"/>
      <c r="BC1996" s="453"/>
      <c r="BD1996" s="455"/>
      <c r="BE1996" s="455"/>
      <c r="BF1996" s="455"/>
      <c r="BG1996" s="494"/>
      <c r="BH1996" s="496"/>
      <c r="BI1996" s="535"/>
      <c r="BJ1996" s="447"/>
      <c r="BK1996" s="447"/>
    </row>
    <row r="1997" spans="1:63" ht="14.25" customHeight="1" x14ac:dyDescent="0.25">
      <c r="A1997" s="571">
        <f>A1990+1</f>
        <v>284</v>
      </c>
      <c r="B1997" s="839" t="s">
        <v>2212</v>
      </c>
      <c r="C1997" s="575" t="s">
        <v>1309</v>
      </c>
      <c r="D1997" s="847" t="s">
        <v>2213</v>
      </c>
      <c r="E1997" s="840" t="s">
        <v>2214</v>
      </c>
      <c r="F1997" s="536"/>
      <c r="G1997" s="538"/>
      <c r="H1997" s="540" t="s">
        <v>134</v>
      </c>
      <c r="I1997" s="503"/>
      <c r="J1997" s="178"/>
      <c r="K1997" s="179"/>
      <c r="L1997" s="445"/>
      <c r="M1997" s="503"/>
      <c r="N1997" s="444"/>
      <c r="O1997" s="446"/>
      <c r="P1997" s="446"/>
      <c r="Q1997" s="446"/>
      <c r="R1997" s="446"/>
      <c r="S1997" s="180"/>
      <c r="T1997" s="162">
        <f>IFERROR(VLOOKUP($S1997,TABLAS!$A$10:$B$14,2,FALSE),0)</f>
        <v>0</v>
      </c>
      <c r="U1997" s="497"/>
      <c r="V1997" s="497" t="e">
        <f>VLOOKUP(U1997,TABLAS!$A$2:$B$6,2,FALSE)</f>
        <v>#N/A</v>
      </c>
      <c r="W1997" s="499" t="e">
        <f t="shared" ref="W1997" si="512">MAX($T1997:$T2003)&amp;V1997</f>
        <v>#N/A</v>
      </c>
      <c r="X1997" s="493" t="e">
        <f t="shared" ref="X1997" si="513">IF(OR(W1997="11",W1997="12",W1997="21",W1997="22",W1997="31"),"BAJO",IF(OR(W1997="13",W1997="23",W1997="32",W1997="41"),"LEVE",IF(OR(W1997="14",W1997="15",W1997="24",W1997="33",W1997="43",W1997="42",W1997="52",W1997="51"),"MODERADO",IF(OR(W1997="25",W1997="34",W1997="35",W1997="44",W1997="45",W1997="53",W1997="54",W1997="55"),"IMPORTANTE"))))</f>
        <v>#N/A</v>
      </c>
      <c r="Y1997" s="72"/>
      <c r="Z1997" s="72"/>
      <c r="AA1997" s="72"/>
      <c r="AB1997" s="72"/>
      <c r="AC1997" s="367" t="e">
        <f>VLOOKUP(Y1997,CONTROLES!$A$6:$Y$78,2,FALSE)</f>
        <v>#N/A</v>
      </c>
      <c r="AD1997" s="72"/>
      <c r="AE1997" s="72"/>
      <c r="AF1997" s="72"/>
      <c r="AG1997" s="72"/>
      <c r="AH1997" s="72"/>
      <c r="AI1997" s="72"/>
      <c r="AJ1997" s="72"/>
      <c r="AK1997" s="72"/>
      <c r="AL1997" s="72"/>
      <c r="AM1997" s="72"/>
      <c r="AN1997" s="72"/>
      <c r="AO1997" s="163"/>
      <c r="AP1997" s="163"/>
      <c r="AQ1997" s="163"/>
      <c r="AR1997" s="163"/>
      <c r="AS1997" s="72"/>
      <c r="AT1997" s="72"/>
      <c r="AU1997" s="72"/>
      <c r="AV1997" s="163"/>
      <c r="AW1997" s="164"/>
      <c r="AX1997" s="164"/>
      <c r="AY1997" s="501"/>
      <c r="AZ1997" s="452"/>
      <c r="BA1997" s="448"/>
      <c r="BB1997" s="450"/>
      <c r="BC1997" s="452"/>
      <c r="BD1997" s="454"/>
      <c r="BE1997" s="454"/>
      <c r="BF1997" s="454"/>
      <c r="BG1997" s="493"/>
      <c r="BH1997" s="495"/>
      <c r="BI1997" s="534"/>
      <c r="BJ1997" s="446"/>
      <c r="BK1997" s="446"/>
    </row>
    <row r="1998" spans="1:63" ht="14.25" customHeight="1" x14ac:dyDescent="0.25">
      <c r="A1998" s="571"/>
      <c r="B1998" s="825"/>
      <c r="C1998" s="576"/>
      <c r="D1998" s="828"/>
      <c r="E1998" s="503"/>
      <c r="F1998" s="536"/>
      <c r="G1998" s="539"/>
      <c r="H1998" s="541"/>
      <c r="I1998" s="503"/>
      <c r="J1998" s="181"/>
      <c r="K1998" s="179"/>
      <c r="L1998" s="505"/>
      <c r="M1998" s="503"/>
      <c r="N1998" s="444"/>
      <c r="O1998" s="446"/>
      <c r="P1998" s="446"/>
      <c r="Q1998" s="446"/>
      <c r="R1998" s="446"/>
      <c r="S1998" s="180"/>
      <c r="T1998" s="162">
        <f>IFERROR(VLOOKUP($S1998,TABLAS!$A$10:$B$14,2,FALSE),0)</f>
        <v>0</v>
      </c>
      <c r="U1998" s="498"/>
      <c r="V1998" s="498"/>
      <c r="W1998" s="499"/>
      <c r="X1998" s="493"/>
      <c r="Y1998" s="72"/>
      <c r="Z1998" s="72"/>
      <c r="AA1998" s="72"/>
      <c r="AB1998" s="72"/>
      <c r="AC1998" s="367" t="e">
        <f>VLOOKUP(Y1998,CONTROLES!$A$6:$Y$78,2,FALSE)</f>
        <v>#N/A</v>
      </c>
      <c r="AD1998" s="72"/>
      <c r="AE1998" s="72"/>
      <c r="AF1998" s="72"/>
      <c r="AG1998" s="72"/>
      <c r="AH1998" s="72"/>
      <c r="AI1998" s="72"/>
      <c r="AJ1998" s="72"/>
      <c r="AK1998" s="72"/>
      <c r="AL1998" s="72"/>
      <c r="AM1998" s="72"/>
      <c r="AN1998" s="72"/>
      <c r="AO1998" s="163"/>
      <c r="AP1998" s="163"/>
      <c r="AQ1998" s="163"/>
      <c r="AR1998" s="163"/>
      <c r="AS1998" s="72"/>
      <c r="AT1998" s="72"/>
      <c r="AU1998" s="72"/>
      <c r="AV1998" s="163"/>
      <c r="AW1998" s="164"/>
      <c r="AX1998" s="164"/>
      <c r="AY1998" s="502"/>
      <c r="AZ1998" s="452"/>
      <c r="BA1998" s="449"/>
      <c r="BB1998" s="450"/>
      <c r="BC1998" s="452"/>
      <c r="BD1998" s="454"/>
      <c r="BE1998" s="454"/>
      <c r="BF1998" s="454"/>
      <c r="BG1998" s="493"/>
      <c r="BH1998" s="496"/>
      <c r="BI1998" s="534"/>
      <c r="BJ1998" s="446"/>
      <c r="BK1998" s="446"/>
    </row>
    <row r="1999" spans="1:63" ht="14.25" customHeight="1" x14ac:dyDescent="0.25">
      <c r="A1999" s="571"/>
      <c r="B1999" s="825"/>
      <c r="C1999" s="575"/>
      <c r="D1999" s="829"/>
      <c r="E1999" s="503"/>
      <c r="F1999" s="536"/>
      <c r="G1999" s="539"/>
      <c r="H1999" s="541"/>
      <c r="I1999" s="503"/>
      <c r="J1999" s="181"/>
      <c r="K1999" s="179"/>
      <c r="L1999" s="505"/>
      <c r="M1999" s="503"/>
      <c r="N1999" s="444"/>
      <c r="O1999" s="446"/>
      <c r="P1999" s="446"/>
      <c r="Q1999" s="446"/>
      <c r="R1999" s="446"/>
      <c r="S1999" s="180"/>
      <c r="T1999" s="162">
        <f>IFERROR(VLOOKUP($S1999,TABLAS!$A$10:$B$14,2,FALSE),0)</f>
        <v>0</v>
      </c>
      <c r="U1999" s="498"/>
      <c r="V1999" s="498"/>
      <c r="W1999" s="499"/>
      <c r="X1999" s="493"/>
      <c r="Y1999" s="72"/>
      <c r="Z1999" s="72"/>
      <c r="AA1999" s="72"/>
      <c r="AB1999" s="72"/>
      <c r="AC1999" s="367" t="e">
        <f>VLOOKUP(Y1999,CONTROLES!$A$6:$Y$78,2,FALSE)</f>
        <v>#N/A</v>
      </c>
      <c r="AD1999" s="72"/>
      <c r="AE1999" s="72"/>
      <c r="AF1999" s="72"/>
      <c r="AG1999" s="72"/>
      <c r="AH1999" s="72"/>
      <c r="AI1999" s="72"/>
      <c r="AJ1999" s="72"/>
      <c r="AK1999" s="72"/>
      <c r="AL1999" s="72"/>
      <c r="AM1999" s="72"/>
      <c r="AN1999" s="72"/>
      <c r="AO1999" s="163"/>
      <c r="AP1999" s="163"/>
      <c r="AQ1999" s="163"/>
      <c r="AR1999" s="163"/>
      <c r="AS1999" s="72"/>
      <c r="AT1999" s="72"/>
      <c r="AU1999" s="72"/>
      <c r="AV1999" s="163"/>
      <c r="AW1999" s="164"/>
      <c r="AX1999" s="164"/>
      <c r="AY1999" s="502"/>
      <c r="AZ1999" s="452"/>
      <c r="BA1999" s="449"/>
      <c r="BB1999" s="450"/>
      <c r="BC1999" s="452"/>
      <c r="BD1999" s="454"/>
      <c r="BE1999" s="454"/>
      <c r="BF1999" s="454"/>
      <c r="BG1999" s="493"/>
      <c r="BH1999" s="496"/>
      <c r="BI1999" s="534"/>
      <c r="BJ1999" s="446"/>
      <c r="BK1999" s="446"/>
    </row>
    <row r="2000" spans="1:63" ht="14.25" customHeight="1" x14ac:dyDescent="0.25">
      <c r="A2000" s="571"/>
      <c r="B2000" s="825"/>
      <c r="C2000" s="575"/>
      <c r="D2000" s="829"/>
      <c r="E2000" s="503"/>
      <c r="F2000" s="536"/>
      <c r="G2000" s="539"/>
      <c r="H2000" s="541"/>
      <c r="I2000" s="503"/>
      <c r="J2000" s="182"/>
      <c r="K2000" s="179"/>
      <c r="L2000" s="505"/>
      <c r="M2000" s="503"/>
      <c r="N2000" s="444"/>
      <c r="O2000" s="446"/>
      <c r="P2000" s="446"/>
      <c r="Q2000" s="446"/>
      <c r="R2000" s="446"/>
      <c r="S2000" s="180"/>
      <c r="T2000" s="162">
        <f>IFERROR(VLOOKUP($S2000,TABLAS!$A$10:$B$14,2,FALSE),0)</f>
        <v>0</v>
      </c>
      <c r="U2000" s="498"/>
      <c r="V2000" s="498"/>
      <c r="W2000" s="499"/>
      <c r="X2000" s="493"/>
      <c r="Y2000" s="72"/>
      <c r="Z2000" s="72"/>
      <c r="AA2000" s="72"/>
      <c r="AB2000" s="72"/>
      <c r="AC2000" s="367" t="e">
        <f>VLOOKUP(Y2000,CONTROLES!$A$6:$Y$78,2,FALSE)</f>
        <v>#N/A</v>
      </c>
      <c r="AD2000" s="72"/>
      <c r="AE2000" s="72"/>
      <c r="AF2000" s="72"/>
      <c r="AG2000" s="72"/>
      <c r="AH2000" s="72"/>
      <c r="AI2000" s="72"/>
      <c r="AJ2000" s="72"/>
      <c r="AK2000" s="72"/>
      <c r="AL2000" s="72"/>
      <c r="AM2000" s="72"/>
      <c r="AN2000" s="72"/>
      <c r="AO2000" s="163"/>
      <c r="AP2000" s="163"/>
      <c r="AQ2000" s="163"/>
      <c r="AR2000" s="163"/>
      <c r="AS2000" s="72"/>
      <c r="AT2000" s="72"/>
      <c r="AU2000" s="72"/>
      <c r="AV2000" s="163"/>
      <c r="AW2000" s="164"/>
      <c r="AX2000" s="164"/>
      <c r="AY2000" s="502"/>
      <c r="AZ2000" s="452"/>
      <c r="BA2000" s="449"/>
      <c r="BB2000" s="450"/>
      <c r="BC2000" s="452"/>
      <c r="BD2000" s="454"/>
      <c r="BE2000" s="454"/>
      <c r="BF2000" s="454"/>
      <c r="BG2000" s="493"/>
      <c r="BH2000" s="496"/>
      <c r="BI2000" s="534"/>
      <c r="BJ2000" s="446"/>
      <c r="BK2000" s="446"/>
    </row>
    <row r="2001" spans="1:63" ht="14.25" customHeight="1" x14ac:dyDescent="0.25">
      <c r="A2001" s="571"/>
      <c r="B2001" s="825"/>
      <c r="C2001" s="575"/>
      <c r="D2001" s="829"/>
      <c r="E2001" s="503"/>
      <c r="F2001" s="536"/>
      <c r="G2001" s="539"/>
      <c r="H2001" s="541"/>
      <c r="I2001" s="503"/>
      <c r="J2001" s="182"/>
      <c r="K2001" s="179"/>
      <c r="L2001" s="505"/>
      <c r="M2001" s="503"/>
      <c r="N2001" s="444"/>
      <c r="O2001" s="446"/>
      <c r="P2001" s="446"/>
      <c r="Q2001" s="446"/>
      <c r="R2001" s="446"/>
      <c r="S2001" s="180"/>
      <c r="T2001" s="162">
        <f>IFERROR(VLOOKUP($S2001,TABLAS!$A$10:$B$14,2,FALSE),0)</f>
        <v>0</v>
      </c>
      <c r="U2001" s="498"/>
      <c r="V2001" s="498"/>
      <c r="W2001" s="499"/>
      <c r="X2001" s="493"/>
      <c r="Y2001" s="72"/>
      <c r="Z2001" s="72"/>
      <c r="AA2001" s="72"/>
      <c r="AB2001" s="72"/>
      <c r="AC2001" s="367" t="e">
        <f>VLOOKUP(Y2001,CONTROLES!$A$6:$Y$78,2,FALSE)</f>
        <v>#N/A</v>
      </c>
      <c r="AD2001" s="72"/>
      <c r="AE2001" s="72"/>
      <c r="AF2001" s="72"/>
      <c r="AG2001" s="72"/>
      <c r="AH2001" s="72"/>
      <c r="AI2001" s="72"/>
      <c r="AJ2001" s="72"/>
      <c r="AK2001" s="72"/>
      <c r="AL2001" s="72"/>
      <c r="AM2001" s="72"/>
      <c r="AN2001" s="72"/>
      <c r="AO2001" s="163"/>
      <c r="AP2001" s="163"/>
      <c r="AQ2001" s="163"/>
      <c r="AR2001" s="163"/>
      <c r="AS2001" s="72"/>
      <c r="AT2001" s="72"/>
      <c r="AU2001" s="72"/>
      <c r="AV2001" s="163"/>
      <c r="AW2001" s="164"/>
      <c r="AX2001" s="164"/>
      <c r="AY2001" s="502"/>
      <c r="AZ2001" s="452"/>
      <c r="BA2001" s="449"/>
      <c r="BB2001" s="450"/>
      <c r="BC2001" s="452"/>
      <c r="BD2001" s="454"/>
      <c r="BE2001" s="454"/>
      <c r="BF2001" s="454"/>
      <c r="BG2001" s="493"/>
      <c r="BH2001" s="496"/>
      <c r="BI2001" s="534"/>
      <c r="BJ2001" s="446"/>
      <c r="BK2001" s="446"/>
    </row>
    <row r="2002" spans="1:63" ht="14.25" customHeight="1" x14ac:dyDescent="0.25">
      <c r="A2002" s="571"/>
      <c r="B2002" s="825"/>
      <c r="C2002" s="575"/>
      <c r="D2002" s="829"/>
      <c r="E2002" s="503"/>
      <c r="F2002" s="536"/>
      <c r="G2002" s="539"/>
      <c r="H2002" s="541"/>
      <c r="I2002" s="503"/>
      <c r="J2002" s="182"/>
      <c r="K2002" s="179"/>
      <c r="L2002" s="505"/>
      <c r="M2002" s="503"/>
      <c r="N2002" s="444"/>
      <c r="O2002" s="446"/>
      <c r="P2002" s="446"/>
      <c r="Q2002" s="446"/>
      <c r="R2002" s="446"/>
      <c r="S2002" s="180"/>
      <c r="T2002" s="162">
        <f>IFERROR(VLOOKUP($S2002,TABLAS!$A$10:$B$14,2,FALSE),0)</f>
        <v>0</v>
      </c>
      <c r="U2002" s="498"/>
      <c r="V2002" s="498"/>
      <c r="W2002" s="499"/>
      <c r="X2002" s="493"/>
      <c r="Y2002" s="72"/>
      <c r="Z2002" s="72"/>
      <c r="AA2002" s="72"/>
      <c r="AB2002" s="72"/>
      <c r="AC2002" s="367" t="e">
        <f>VLOOKUP(Y2002,CONTROLES!$A$6:$Y$78,2,FALSE)</f>
        <v>#N/A</v>
      </c>
      <c r="AD2002" s="72"/>
      <c r="AE2002" s="72"/>
      <c r="AF2002" s="72"/>
      <c r="AG2002" s="72"/>
      <c r="AH2002" s="72"/>
      <c r="AI2002" s="72"/>
      <c r="AJ2002" s="72"/>
      <c r="AK2002" s="72"/>
      <c r="AL2002" s="72"/>
      <c r="AM2002" s="72"/>
      <c r="AN2002" s="72"/>
      <c r="AO2002" s="163"/>
      <c r="AP2002" s="163"/>
      <c r="AQ2002" s="163"/>
      <c r="AR2002" s="163"/>
      <c r="AS2002" s="72"/>
      <c r="AT2002" s="72"/>
      <c r="AU2002" s="72"/>
      <c r="AV2002" s="163"/>
      <c r="AW2002" s="164"/>
      <c r="AX2002" s="164"/>
      <c r="AY2002" s="502"/>
      <c r="AZ2002" s="452"/>
      <c r="BA2002" s="449"/>
      <c r="BB2002" s="450"/>
      <c r="BC2002" s="452"/>
      <c r="BD2002" s="454"/>
      <c r="BE2002" s="454"/>
      <c r="BF2002" s="454"/>
      <c r="BG2002" s="493"/>
      <c r="BH2002" s="496"/>
      <c r="BI2002" s="534"/>
      <c r="BJ2002" s="446"/>
      <c r="BK2002" s="446"/>
    </row>
    <row r="2003" spans="1:63" ht="14.25" customHeight="1" x14ac:dyDescent="0.25">
      <c r="A2003" s="571"/>
      <c r="B2003" s="826"/>
      <c r="C2003" s="575"/>
      <c r="D2003" s="829"/>
      <c r="E2003" s="504"/>
      <c r="F2003" s="537"/>
      <c r="G2003" s="539"/>
      <c r="H2003" s="541"/>
      <c r="I2003" s="504"/>
      <c r="J2003" s="199"/>
      <c r="K2003" s="200"/>
      <c r="L2003" s="505"/>
      <c r="M2003" s="504"/>
      <c r="N2003" s="445"/>
      <c r="O2003" s="447"/>
      <c r="P2003" s="447"/>
      <c r="Q2003" s="447"/>
      <c r="R2003" s="447"/>
      <c r="S2003" s="201"/>
      <c r="T2003" s="162">
        <f>IFERROR(VLOOKUP($S2003,TABLAS!$A$10:$B$14,2,FALSE),0)</f>
        <v>0</v>
      </c>
      <c r="U2003" s="498"/>
      <c r="V2003" s="498"/>
      <c r="W2003" s="500"/>
      <c r="X2003" s="494"/>
      <c r="Y2003" s="64"/>
      <c r="Z2003" s="64"/>
      <c r="AA2003" s="64"/>
      <c r="AB2003" s="64"/>
      <c r="AC2003" s="367" t="e">
        <f>VLOOKUP(Y2003,CONTROLES!$A$6:$Y$78,2,FALSE)</f>
        <v>#N/A</v>
      </c>
      <c r="AD2003" s="64"/>
      <c r="AE2003" s="64"/>
      <c r="AF2003" s="64"/>
      <c r="AG2003" s="64"/>
      <c r="AH2003" s="64"/>
      <c r="AI2003" s="64"/>
      <c r="AJ2003" s="64"/>
      <c r="AK2003" s="64"/>
      <c r="AL2003" s="64"/>
      <c r="AM2003" s="64"/>
      <c r="AN2003" s="64"/>
      <c r="AO2003" s="165"/>
      <c r="AP2003" s="165"/>
      <c r="AQ2003" s="165"/>
      <c r="AR2003" s="165"/>
      <c r="AS2003" s="64"/>
      <c r="AT2003" s="64"/>
      <c r="AU2003" s="64"/>
      <c r="AV2003" s="165"/>
      <c r="AW2003" s="202"/>
      <c r="AX2003" s="202"/>
      <c r="AY2003" s="502"/>
      <c r="AZ2003" s="453"/>
      <c r="BA2003" s="449"/>
      <c r="BB2003" s="451"/>
      <c r="BC2003" s="453"/>
      <c r="BD2003" s="455"/>
      <c r="BE2003" s="455"/>
      <c r="BF2003" s="455"/>
      <c r="BG2003" s="494"/>
      <c r="BH2003" s="496"/>
      <c r="BI2003" s="535"/>
      <c r="BJ2003" s="447"/>
      <c r="BK2003" s="447"/>
    </row>
    <row r="2004" spans="1:63" ht="14.25" customHeight="1" x14ac:dyDescent="0.25">
      <c r="A2004" s="571">
        <f>A1997+1</f>
        <v>285</v>
      </c>
      <c r="B2004" s="839" t="s">
        <v>2215</v>
      </c>
      <c r="C2004" s="575" t="s">
        <v>1309</v>
      </c>
      <c r="D2004" s="848" t="s">
        <v>2216</v>
      </c>
      <c r="E2004" s="840" t="s">
        <v>2217</v>
      </c>
      <c r="F2004" s="536"/>
      <c r="G2004" s="538"/>
      <c r="H2004" s="540" t="s">
        <v>134</v>
      </c>
      <c r="I2004" s="503"/>
      <c r="J2004" s="178"/>
      <c r="K2004" s="179"/>
      <c r="L2004" s="445"/>
      <c r="M2004" s="503"/>
      <c r="N2004" s="444"/>
      <c r="O2004" s="446"/>
      <c r="P2004" s="446"/>
      <c r="Q2004" s="446"/>
      <c r="R2004" s="446"/>
      <c r="S2004" s="180"/>
      <c r="T2004" s="162">
        <f>IFERROR(VLOOKUP($S2004,TABLAS!$A$10:$B$14,2,FALSE),0)</f>
        <v>0</v>
      </c>
      <c r="U2004" s="497"/>
      <c r="V2004" s="497" t="e">
        <f>VLOOKUP(U2004,TABLAS!$A$2:$B$6,2,FALSE)</f>
        <v>#N/A</v>
      </c>
      <c r="W2004" s="499" t="e">
        <f t="shared" ref="W2004" si="514">MAX($T2004:$T2010)&amp;V2004</f>
        <v>#N/A</v>
      </c>
      <c r="X2004" s="493" t="e">
        <f t="shared" ref="X2004" si="515">IF(OR(W2004="11",W2004="12",W2004="21",W2004="22",W2004="31"),"BAJO",IF(OR(W2004="13",W2004="23",W2004="32",W2004="41"),"LEVE",IF(OR(W2004="14",W2004="15",W2004="24",W2004="33",W2004="43",W2004="42",W2004="52",W2004="51"),"MODERADO",IF(OR(W2004="25",W2004="34",W2004="35",W2004="44",W2004="45",W2004="53",W2004="54",W2004="55"),"IMPORTANTE"))))</f>
        <v>#N/A</v>
      </c>
      <c r="Y2004" s="72"/>
      <c r="Z2004" s="72"/>
      <c r="AA2004" s="72"/>
      <c r="AB2004" s="72"/>
      <c r="AC2004" s="367" t="e">
        <f>VLOOKUP(Y2004,CONTROLES!$A$6:$Y$78,2,FALSE)</f>
        <v>#N/A</v>
      </c>
      <c r="AD2004" s="72"/>
      <c r="AE2004" s="72"/>
      <c r="AF2004" s="72"/>
      <c r="AG2004" s="72"/>
      <c r="AH2004" s="72"/>
      <c r="AI2004" s="72"/>
      <c r="AJ2004" s="72"/>
      <c r="AK2004" s="72"/>
      <c r="AL2004" s="72"/>
      <c r="AM2004" s="72"/>
      <c r="AN2004" s="72"/>
      <c r="AO2004" s="163"/>
      <c r="AP2004" s="163"/>
      <c r="AQ2004" s="163"/>
      <c r="AR2004" s="163"/>
      <c r="AS2004" s="72"/>
      <c r="AT2004" s="72"/>
      <c r="AU2004" s="72"/>
      <c r="AV2004" s="163"/>
      <c r="AW2004" s="164"/>
      <c r="AX2004" s="164"/>
      <c r="AY2004" s="501"/>
      <c r="AZ2004" s="452"/>
      <c r="BA2004" s="448"/>
      <c r="BB2004" s="450"/>
      <c r="BC2004" s="452"/>
      <c r="BD2004" s="454"/>
      <c r="BE2004" s="454"/>
      <c r="BF2004" s="454"/>
      <c r="BG2004" s="493"/>
      <c r="BH2004" s="495"/>
      <c r="BI2004" s="534"/>
      <c r="BJ2004" s="446"/>
      <c r="BK2004" s="446"/>
    </row>
    <row r="2005" spans="1:63" ht="14.25" customHeight="1" x14ac:dyDescent="0.25">
      <c r="A2005" s="571"/>
      <c r="B2005" s="825"/>
      <c r="C2005" s="575"/>
      <c r="D2005" s="829"/>
      <c r="E2005" s="503"/>
      <c r="F2005" s="536"/>
      <c r="G2005" s="539"/>
      <c r="H2005" s="541"/>
      <c r="I2005" s="503"/>
      <c r="J2005" s="181"/>
      <c r="K2005" s="179"/>
      <c r="L2005" s="505"/>
      <c r="M2005" s="503"/>
      <c r="N2005" s="444"/>
      <c r="O2005" s="446"/>
      <c r="P2005" s="446"/>
      <c r="Q2005" s="446"/>
      <c r="R2005" s="446"/>
      <c r="S2005" s="180"/>
      <c r="T2005" s="162">
        <f>IFERROR(VLOOKUP($S2005,TABLAS!$A$10:$B$14,2,FALSE),0)</f>
        <v>0</v>
      </c>
      <c r="U2005" s="498"/>
      <c r="V2005" s="498"/>
      <c r="W2005" s="499"/>
      <c r="X2005" s="493"/>
      <c r="Y2005" s="72"/>
      <c r="Z2005" s="72"/>
      <c r="AA2005" s="72"/>
      <c r="AB2005" s="72"/>
      <c r="AC2005" s="367" t="e">
        <f>VLOOKUP(Y2005,CONTROLES!$A$6:$Y$78,2,FALSE)</f>
        <v>#N/A</v>
      </c>
      <c r="AD2005" s="72"/>
      <c r="AE2005" s="72"/>
      <c r="AF2005" s="72"/>
      <c r="AG2005" s="72"/>
      <c r="AH2005" s="72"/>
      <c r="AI2005" s="72"/>
      <c r="AJ2005" s="72"/>
      <c r="AK2005" s="72"/>
      <c r="AL2005" s="72"/>
      <c r="AM2005" s="72"/>
      <c r="AN2005" s="72"/>
      <c r="AO2005" s="163"/>
      <c r="AP2005" s="163"/>
      <c r="AQ2005" s="163"/>
      <c r="AR2005" s="163"/>
      <c r="AS2005" s="72"/>
      <c r="AT2005" s="72"/>
      <c r="AU2005" s="72"/>
      <c r="AV2005" s="163"/>
      <c r="AW2005" s="164"/>
      <c r="AX2005" s="164"/>
      <c r="AY2005" s="502"/>
      <c r="AZ2005" s="452"/>
      <c r="BA2005" s="449"/>
      <c r="BB2005" s="450"/>
      <c r="BC2005" s="452"/>
      <c r="BD2005" s="454"/>
      <c r="BE2005" s="454"/>
      <c r="BF2005" s="454"/>
      <c r="BG2005" s="493"/>
      <c r="BH2005" s="496"/>
      <c r="BI2005" s="534"/>
      <c r="BJ2005" s="446"/>
      <c r="BK2005" s="446"/>
    </row>
    <row r="2006" spans="1:63" ht="14.25" customHeight="1" x14ac:dyDescent="0.25">
      <c r="A2006" s="571"/>
      <c r="B2006" s="825"/>
      <c r="C2006" s="575"/>
      <c r="D2006" s="829"/>
      <c r="E2006" s="503"/>
      <c r="F2006" s="536"/>
      <c r="G2006" s="539"/>
      <c r="H2006" s="541"/>
      <c r="I2006" s="503"/>
      <c r="J2006" s="181"/>
      <c r="K2006" s="179"/>
      <c r="L2006" s="505"/>
      <c r="M2006" s="503"/>
      <c r="N2006" s="444"/>
      <c r="O2006" s="446"/>
      <c r="P2006" s="446"/>
      <c r="Q2006" s="446"/>
      <c r="R2006" s="446"/>
      <c r="S2006" s="180"/>
      <c r="T2006" s="162">
        <f>IFERROR(VLOOKUP($S2006,TABLAS!$A$10:$B$14,2,FALSE),0)</f>
        <v>0</v>
      </c>
      <c r="U2006" s="498"/>
      <c r="V2006" s="498"/>
      <c r="W2006" s="499"/>
      <c r="X2006" s="493"/>
      <c r="Y2006" s="72"/>
      <c r="Z2006" s="72"/>
      <c r="AA2006" s="72"/>
      <c r="AB2006" s="72"/>
      <c r="AC2006" s="367" t="e">
        <f>VLOOKUP(Y2006,CONTROLES!$A$6:$Y$78,2,FALSE)</f>
        <v>#N/A</v>
      </c>
      <c r="AD2006" s="72"/>
      <c r="AE2006" s="72"/>
      <c r="AF2006" s="72"/>
      <c r="AG2006" s="72"/>
      <c r="AH2006" s="72"/>
      <c r="AI2006" s="72"/>
      <c r="AJ2006" s="72"/>
      <c r="AK2006" s="72"/>
      <c r="AL2006" s="72"/>
      <c r="AM2006" s="72"/>
      <c r="AN2006" s="72"/>
      <c r="AO2006" s="163"/>
      <c r="AP2006" s="163"/>
      <c r="AQ2006" s="163"/>
      <c r="AR2006" s="163"/>
      <c r="AS2006" s="72"/>
      <c r="AT2006" s="72"/>
      <c r="AU2006" s="72"/>
      <c r="AV2006" s="163"/>
      <c r="AW2006" s="164"/>
      <c r="AX2006" s="164"/>
      <c r="AY2006" s="502"/>
      <c r="AZ2006" s="452"/>
      <c r="BA2006" s="449"/>
      <c r="BB2006" s="450"/>
      <c r="BC2006" s="452"/>
      <c r="BD2006" s="454"/>
      <c r="BE2006" s="454"/>
      <c r="BF2006" s="454"/>
      <c r="BG2006" s="493"/>
      <c r="BH2006" s="496"/>
      <c r="BI2006" s="534"/>
      <c r="BJ2006" s="446"/>
      <c r="BK2006" s="446"/>
    </row>
    <row r="2007" spans="1:63" ht="14.25" customHeight="1" x14ac:dyDescent="0.25">
      <c r="A2007" s="571"/>
      <c r="B2007" s="825"/>
      <c r="C2007" s="575"/>
      <c r="D2007" s="829"/>
      <c r="E2007" s="503"/>
      <c r="F2007" s="536"/>
      <c r="G2007" s="539"/>
      <c r="H2007" s="541"/>
      <c r="I2007" s="503"/>
      <c r="J2007" s="182"/>
      <c r="K2007" s="179"/>
      <c r="L2007" s="505"/>
      <c r="M2007" s="503"/>
      <c r="N2007" s="444"/>
      <c r="O2007" s="446"/>
      <c r="P2007" s="446"/>
      <c r="Q2007" s="446"/>
      <c r="R2007" s="446"/>
      <c r="S2007" s="180"/>
      <c r="T2007" s="162">
        <f>IFERROR(VLOOKUP($S2007,TABLAS!$A$10:$B$14,2,FALSE),0)</f>
        <v>0</v>
      </c>
      <c r="U2007" s="498"/>
      <c r="V2007" s="498"/>
      <c r="W2007" s="499"/>
      <c r="X2007" s="493"/>
      <c r="Y2007" s="72"/>
      <c r="Z2007" s="72"/>
      <c r="AA2007" s="72"/>
      <c r="AB2007" s="72"/>
      <c r="AC2007" s="367" t="e">
        <f>VLOOKUP(Y2007,CONTROLES!$A$6:$Y$78,2,FALSE)</f>
        <v>#N/A</v>
      </c>
      <c r="AD2007" s="72"/>
      <c r="AE2007" s="72"/>
      <c r="AF2007" s="72"/>
      <c r="AG2007" s="72"/>
      <c r="AH2007" s="72"/>
      <c r="AI2007" s="72"/>
      <c r="AJ2007" s="72"/>
      <c r="AK2007" s="72"/>
      <c r="AL2007" s="72"/>
      <c r="AM2007" s="72"/>
      <c r="AN2007" s="72"/>
      <c r="AO2007" s="163"/>
      <c r="AP2007" s="163"/>
      <c r="AQ2007" s="163"/>
      <c r="AR2007" s="163"/>
      <c r="AS2007" s="72"/>
      <c r="AT2007" s="72"/>
      <c r="AU2007" s="72"/>
      <c r="AV2007" s="163"/>
      <c r="AW2007" s="164"/>
      <c r="AX2007" s="164"/>
      <c r="AY2007" s="502"/>
      <c r="AZ2007" s="452"/>
      <c r="BA2007" s="449"/>
      <c r="BB2007" s="450"/>
      <c r="BC2007" s="452"/>
      <c r="BD2007" s="454"/>
      <c r="BE2007" s="454"/>
      <c r="BF2007" s="454"/>
      <c r="BG2007" s="493"/>
      <c r="BH2007" s="496"/>
      <c r="BI2007" s="534"/>
      <c r="BJ2007" s="446"/>
      <c r="BK2007" s="446"/>
    </row>
    <row r="2008" spans="1:63" ht="14.25" customHeight="1" x14ac:dyDescent="0.25">
      <c r="A2008" s="571"/>
      <c r="B2008" s="825"/>
      <c r="C2008" s="575"/>
      <c r="D2008" s="829"/>
      <c r="E2008" s="503"/>
      <c r="F2008" s="536"/>
      <c r="G2008" s="539"/>
      <c r="H2008" s="541"/>
      <c r="I2008" s="503"/>
      <c r="J2008" s="182"/>
      <c r="K2008" s="179"/>
      <c r="L2008" s="505"/>
      <c r="M2008" s="503"/>
      <c r="N2008" s="444"/>
      <c r="O2008" s="446"/>
      <c r="P2008" s="446"/>
      <c r="Q2008" s="446"/>
      <c r="R2008" s="446"/>
      <c r="S2008" s="180"/>
      <c r="T2008" s="162">
        <f>IFERROR(VLOOKUP($S2008,TABLAS!$A$10:$B$14,2,FALSE),0)</f>
        <v>0</v>
      </c>
      <c r="U2008" s="498"/>
      <c r="V2008" s="498"/>
      <c r="W2008" s="499"/>
      <c r="X2008" s="493"/>
      <c r="Y2008" s="72"/>
      <c r="Z2008" s="72"/>
      <c r="AA2008" s="72"/>
      <c r="AB2008" s="72"/>
      <c r="AC2008" s="367" t="e">
        <f>VLOOKUP(Y2008,CONTROLES!$A$6:$Y$78,2,FALSE)</f>
        <v>#N/A</v>
      </c>
      <c r="AD2008" s="72"/>
      <c r="AE2008" s="72"/>
      <c r="AF2008" s="72"/>
      <c r="AG2008" s="72"/>
      <c r="AH2008" s="72"/>
      <c r="AI2008" s="72"/>
      <c r="AJ2008" s="72"/>
      <c r="AK2008" s="72"/>
      <c r="AL2008" s="72"/>
      <c r="AM2008" s="72"/>
      <c r="AN2008" s="72"/>
      <c r="AO2008" s="163"/>
      <c r="AP2008" s="163"/>
      <c r="AQ2008" s="163"/>
      <c r="AR2008" s="163"/>
      <c r="AS2008" s="72"/>
      <c r="AT2008" s="72"/>
      <c r="AU2008" s="72"/>
      <c r="AV2008" s="163"/>
      <c r="AW2008" s="164"/>
      <c r="AX2008" s="164"/>
      <c r="AY2008" s="502"/>
      <c r="AZ2008" s="452"/>
      <c r="BA2008" s="449"/>
      <c r="BB2008" s="450"/>
      <c r="BC2008" s="452"/>
      <c r="BD2008" s="454"/>
      <c r="BE2008" s="454"/>
      <c r="BF2008" s="454"/>
      <c r="BG2008" s="493"/>
      <c r="BH2008" s="496"/>
      <c r="BI2008" s="534"/>
      <c r="BJ2008" s="446"/>
      <c r="BK2008" s="446"/>
    </row>
    <row r="2009" spans="1:63" ht="14.25" customHeight="1" x14ac:dyDescent="0.25">
      <c r="A2009" s="571"/>
      <c r="B2009" s="825"/>
      <c r="C2009" s="575"/>
      <c r="D2009" s="829"/>
      <c r="E2009" s="503"/>
      <c r="F2009" s="536"/>
      <c r="G2009" s="539"/>
      <c r="H2009" s="541"/>
      <c r="I2009" s="503"/>
      <c r="J2009" s="182"/>
      <c r="K2009" s="179"/>
      <c r="L2009" s="505"/>
      <c r="M2009" s="503"/>
      <c r="N2009" s="444"/>
      <c r="O2009" s="446"/>
      <c r="P2009" s="446"/>
      <c r="Q2009" s="446"/>
      <c r="R2009" s="446"/>
      <c r="S2009" s="180"/>
      <c r="T2009" s="162">
        <f>IFERROR(VLOOKUP($S2009,TABLAS!$A$10:$B$14,2,FALSE),0)</f>
        <v>0</v>
      </c>
      <c r="U2009" s="498"/>
      <c r="V2009" s="498"/>
      <c r="W2009" s="499"/>
      <c r="X2009" s="493"/>
      <c r="Y2009" s="72"/>
      <c r="Z2009" s="72"/>
      <c r="AA2009" s="72"/>
      <c r="AB2009" s="72"/>
      <c r="AC2009" s="367" t="e">
        <f>VLOOKUP(Y2009,CONTROLES!$A$6:$Y$78,2,FALSE)</f>
        <v>#N/A</v>
      </c>
      <c r="AD2009" s="72"/>
      <c r="AE2009" s="72"/>
      <c r="AF2009" s="72"/>
      <c r="AG2009" s="72"/>
      <c r="AH2009" s="72"/>
      <c r="AI2009" s="72"/>
      <c r="AJ2009" s="72"/>
      <c r="AK2009" s="72"/>
      <c r="AL2009" s="72"/>
      <c r="AM2009" s="72"/>
      <c r="AN2009" s="72"/>
      <c r="AO2009" s="163"/>
      <c r="AP2009" s="163"/>
      <c r="AQ2009" s="163"/>
      <c r="AR2009" s="163"/>
      <c r="AS2009" s="72"/>
      <c r="AT2009" s="72"/>
      <c r="AU2009" s="72"/>
      <c r="AV2009" s="163"/>
      <c r="AW2009" s="164"/>
      <c r="AX2009" s="164"/>
      <c r="AY2009" s="502"/>
      <c r="AZ2009" s="452"/>
      <c r="BA2009" s="449"/>
      <c r="BB2009" s="450"/>
      <c r="BC2009" s="452"/>
      <c r="BD2009" s="454"/>
      <c r="BE2009" s="454"/>
      <c r="BF2009" s="454"/>
      <c r="BG2009" s="493"/>
      <c r="BH2009" s="496"/>
      <c r="BI2009" s="534"/>
      <c r="BJ2009" s="446"/>
      <c r="BK2009" s="446"/>
    </row>
    <row r="2010" spans="1:63" ht="14.25" customHeight="1" x14ac:dyDescent="0.25">
      <c r="A2010" s="571"/>
      <c r="B2010" s="826"/>
      <c r="C2010" s="575"/>
      <c r="D2010" s="829"/>
      <c r="E2010" s="504"/>
      <c r="F2010" s="537"/>
      <c r="G2010" s="539"/>
      <c r="H2010" s="541"/>
      <c r="I2010" s="504"/>
      <c r="J2010" s="199"/>
      <c r="K2010" s="200"/>
      <c r="L2010" s="505"/>
      <c r="M2010" s="504"/>
      <c r="N2010" s="445"/>
      <c r="O2010" s="447"/>
      <c r="P2010" s="447"/>
      <c r="Q2010" s="447"/>
      <c r="R2010" s="447"/>
      <c r="S2010" s="201"/>
      <c r="T2010" s="162">
        <f>IFERROR(VLOOKUP($S2010,TABLAS!$A$10:$B$14,2,FALSE),0)</f>
        <v>0</v>
      </c>
      <c r="U2010" s="498"/>
      <c r="V2010" s="498"/>
      <c r="W2010" s="500"/>
      <c r="X2010" s="494"/>
      <c r="Y2010" s="64"/>
      <c r="Z2010" s="64"/>
      <c r="AA2010" s="64"/>
      <c r="AB2010" s="64"/>
      <c r="AC2010" s="367" t="e">
        <f>VLOOKUP(Y2010,CONTROLES!$A$6:$Y$78,2,FALSE)</f>
        <v>#N/A</v>
      </c>
      <c r="AD2010" s="64"/>
      <c r="AE2010" s="64"/>
      <c r="AF2010" s="64"/>
      <c r="AG2010" s="64"/>
      <c r="AH2010" s="64"/>
      <c r="AI2010" s="64"/>
      <c r="AJ2010" s="64"/>
      <c r="AK2010" s="64"/>
      <c r="AL2010" s="64"/>
      <c r="AM2010" s="64"/>
      <c r="AN2010" s="64"/>
      <c r="AO2010" s="165"/>
      <c r="AP2010" s="165"/>
      <c r="AQ2010" s="165"/>
      <c r="AR2010" s="165"/>
      <c r="AS2010" s="64"/>
      <c r="AT2010" s="64"/>
      <c r="AU2010" s="64"/>
      <c r="AV2010" s="165"/>
      <c r="AW2010" s="202"/>
      <c r="AX2010" s="202"/>
      <c r="AY2010" s="502"/>
      <c r="AZ2010" s="453"/>
      <c r="BA2010" s="449"/>
      <c r="BB2010" s="451"/>
      <c r="BC2010" s="453"/>
      <c r="BD2010" s="455"/>
      <c r="BE2010" s="455"/>
      <c r="BF2010" s="455"/>
      <c r="BG2010" s="494"/>
      <c r="BH2010" s="496"/>
      <c r="BI2010" s="535"/>
      <c r="BJ2010" s="447"/>
      <c r="BK2010" s="447"/>
    </row>
    <row r="2011" spans="1:63" ht="14.25" customHeight="1" x14ac:dyDescent="0.25">
      <c r="A2011" s="564">
        <f>A2004+1</f>
        <v>286</v>
      </c>
      <c r="B2011" s="565" t="s">
        <v>2218</v>
      </c>
      <c r="C2011" s="595" t="s">
        <v>629</v>
      </c>
      <c r="D2011" s="846" t="s">
        <v>2219</v>
      </c>
      <c r="E2011" s="568" t="s">
        <v>2220</v>
      </c>
      <c r="F2011" s="464" t="s">
        <v>132</v>
      </c>
      <c r="G2011" s="466" t="s">
        <v>133</v>
      </c>
      <c r="H2011" s="468" t="s">
        <v>134</v>
      </c>
      <c r="I2011" s="470" t="s">
        <v>2221</v>
      </c>
      <c r="J2011" s="383">
        <v>1</v>
      </c>
      <c r="K2011" s="384" t="s">
        <v>2222</v>
      </c>
      <c r="L2011" s="472" t="s">
        <v>2223</v>
      </c>
      <c r="M2011" s="470" t="s">
        <v>160</v>
      </c>
      <c r="N2011" s="474" t="s">
        <v>226</v>
      </c>
      <c r="O2011" s="475" t="s">
        <v>360</v>
      </c>
      <c r="P2011" s="475" t="s">
        <v>1587</v>
      </c>
      <c r="Q2011" s="475" t="s">
        <v>747</v>
      </c>
      <c r="R2011" s="475" t="s">
        <v>544</v>
      </c>
      <c r="S2011" s="385" t="s">
        <v>155</v>
      </c>
      <c r="T2011" s="348">
        <f>IFERROR(VLOOKUP($S2011,TABLAS!$A$10:$B$14,2,FALSE),0)</f>
        <v>2</v>
      </c>
      <c r="U2011" s="489" t="s">
        <v>211</v>
      </c>
      <c r="V2011" s="489">
        <f>VLOOKUP(U2011,TABLAS!$A$2:$B$6,2,FALSE)</f>
        <v>2</v>
      </c>
      <c r="W2011" s="524" t="str">
        <f t="shared" ref="W2011" si="516">MAX($T2011:$T2017)&amp;V2011</f>
        <v>22</v>
      </c>
      <c r="X2011" s="526" t="str">
        <f t="shared" ref="X2011" si="517">IF(OR(W2011="11",W2011="12",W2011="21",W2011="22",W2011="31"),"BAJO",IF(OR(W2011="13",W2011="23",W2011="32",W2011="41"),"LEVE",IF(OR(W2011="14",W2011="15",W2011="24",W2011="33",W2011="43",W2011="42",W2011="52",W2011="51"),"MODERADO",IF(OR(W2011="25",W2011="34",W2011="35",W2011="44",W2011="45",W2011="53",W2011="54",W2011="55"),"IMPORTANTE"))))</f>
        <v>BAJO</v>
      </c>
      <c r="Y2011" s="349">
        <v>205</v>
      </c>
      <c r="Z2011" s="349">
        <v>3</v>
      </c>
      <c r="AA2011" s="349"/>
      <c r="AB2011" s="349"/>
      <c r="AC2011" s="367" t="e">
        <f>VLOOKUP(Y2011,CONTROLES!$A$6:$Y$78,2,FALSE)</f>
        <v>#N/A</v>
      </c>
      <c r="AD2011" s="349"/>
      <c r="AE2011" s="349"/>
      <c r="AF2011" s="349"/>
      <c r="AG2011" s="349"/>
      <c r="AH2011" s="349"/>
      <c r="AI2011" s="349"/>
      <c r="AJ2011" s="349"/>
      <c r="AK2011" s="349"/>
      <c r="AL2011" s="349"/>
      <c r="AM2011" s="349"/>
      <c r="AN2011" s="349"/>
      <c r="AO2011" s="350"/>
      <c r="AP2011" s="350"/>
      <c r="AQ2011" s="350"/>
      <c r="AR2011" s="350"/>
      <c r="AS2011" s="349"/>
      <c r="AT2011" s="349"/>
      <c r="AU2011" s="349"/>
      <c r="AV2011" s="350"/>
      <c r="AW2011" s="351"/>
      <c r="AX2011" s="351"/>
      <c r="AY2011" s="528"/>
      <c r="AZ2011" s="460"/>
      <c r="BA2011" s="456"/>
      <c r="BB2011" s="458"/>
      <c r="BC2011" s="460"/>
      <c r="BD2011" s="462"/>
      <c r="BE2011" s="462"/>
      <c r="BF2011" s="462"/>
      <c r="BG2011" s="526"/>
      <c r="BH2011" s="491"/>
      <c r="BI2011" s="530"/>
      <c r="BJ2011" s="475"/>
      <c r="BK2011" s="475"/>
    </row>
    <row r="2012" spans="1:63" ht="14.25" customHeight="1" x14ac:dyDescent="0.25">
      <c r="A2012" s="564"/>
      <c r="B2012" s="566"/>
      <c r="C2012" s="595"/>
      <c r="D2012" s="813"/>
      <c r="E2012" s="470"/>
      <c r="F2012" s="464"/>
      <c r="G2012" s="467"/>
      <c r="H2012" s="469"/>
      <c r="I2012" s="470"/>
      <c r="J2012" s="386">
        <v>2</v>
      </c>
      <c r="K2012" s="384" t="s">
        <v>2224</v>
      </c>
      <c r="L2012" s="473"/>
      <c r="M2012" s="470"/>
      <c r="N2012" s="474"/>
      <c r="O2012" s="475"/>
      <c r="P2012" s="475"/>
      <c r="Q2012" s="475"/>
      <c r="R2012" s="475"/>
      <c r="S2012" s="385" t="s">
        <v>155</v>
      </c>
      <c r="T2012" s="348">
        <f>IFERROR(VLOOKUP($S2012,TABLAS!$A$10:$B$14,2,FALSE),0)</f>
        <v>2</v>
      </c>
      <c r="U2012" s="490"/>
      <c r="V2012" s="490"/>
      <c r="W2012" s="524"/>
      <c r="X2012" s="526"/>
      <c r="Y2012" s="349">
        <v>206</v>
      </c>
      <c r="Z2012" s="349"/>
      <c r="AA2012" s="349"/>
      <c r="AB2012" s="349"/>
      <c r="AC2012" s="367" t="e">
        <f>VLOOKUP(Y2012,CONTROLES!$A$6:$Y$78,2,FALSE)</f>
        <v>#N/A</v>
      </c>
      <c r="AD2012" s="349"/>
      <c r="AE2012" s="349"/>
      <c r="AF2012" s="349"/>
      <c r="AG2012" s="349"/>
      <c r="AH2012" s="349"/>
      <c r="AI2012" s="349"/>
      <c r="AJ2012" s="349"/>
      <c r="AK2012" s="349"/>
      <c r="AL2012" s="349"/>
      <c r="AM2012" s="349"/>
      <c r="AN2012" s="349"/>
      <c r="AO2012" s="350"/>
      <c r="AP2012" s="350"/>
      <c r="AQ2012" s="350"/>
      <c r="AR2012" s="350"/>
      <c r="AS2012" s="349"/>
      <c r="AT2012" s="349"/>
      <c r="AU2012" s="349"/>
      <c r="AV2012" s="350"/>
      <c r="AW2012" s="351"/>
      <c r="AX2012" s="351"/>
      <c r="AY2012" s="529"/>
      <c r="AZ2012" s="460"/>
      <c r="BA2012" s="457"/>
      <c r="BB2012" s="458"/>
      <c r="BC2012" s="460"/>
      <c r="BD2012" s="462"/>
      <c r="BE2012" s="462"/>
      <c r="BF2012" s="462"/>
      <c r="BG2012" s="526"/>
      <c r="BH2012" s="492"/>
      <c r="BI2012" s="530"/>
      <c r="BJ2012" s="475"/>
      <c r="BK2012" s="475"/>
    </row>
    <row r="2013" spans="1:63" ht="14.25" customHeight="1" x14ac:dyDescent="0.25">
      <c r="A2013" s="564"/>
      <c r="B2013" s="566"/>
      <c r="C2013" s="595"/>
      <c r="D2013" s="813"/>
      <c r="E2013" s="470"/>
      <c r="F2013" s="464"/>
      <c r="G2013" s="467"/>
      <c r="H2013" s="469"/>
      <c r="I2013" s="470"/>
      <c r="J2013" s="386">
        <v>3</v>
      </c>
      <c r="K2013" s="384" t="s">
        <v>2225</v>
      </c>
      <c r="L2013" s="473"/>
      <c r="M2013" s="470"/>
      <c r="N2013" s="474"/>
      <c r="O2013" s="475"/>
      <c r="P2013" s="475"/>
      <c r="Q2013" s="475"/>
      <c r="R2013" s="475"/>
      <c r="S2013" s="385" t="s">
        <v>164</v>
      </c>
      <c r="T2013" s="348">
        <f>IFERROR(VLOOKUP($S2013,TABLAS!$A$10:$B$14,2,FALSE),0)</f>
        <v>1</v>
      </c>
      <c r="U2013" s="490"/>
      <c r="V2013" s="490"/>
      <c r="W2013" s="524"/>
      <c r="X2013" s="526"/>
      <c r="Y2013" s="349">
        <v>197</v>
      </c>
      <c r="Z2013" s="349"/>
      <c r="AA2013" s="349"/>
      <c r="AB2013" s="349"/>
      <c r="AC2013" s="367" t="e">
        <f>VLOOKUP(Y2013,CONTROLES!$A$6:$Y$78,2,FALSE)</f>
        <v>#N/A</v>
      </c>
      <c r="AD2013" s="349"/>
      <c r="AE2013" s="349"/>
      <c r="AF2013" s="349"/>
      <c r="AG2013" s="349"/>
      <c r="AH2013" s="349"/>
      <c r="AI2013" s="349"/>
      <c r="AJ2013" s="349"/>
      <c r="AK2013" s="349"/>
      <c r="AL2013" s="349"/>
      <c r="AM2013" s="349"/>
      <c r="AN2013" s="349"/>
      <c r="AO2013" s="350"/>
      <c r="AP2013" s="350"/>
      <c r="AQ2013" s="350"/>
      <c r="AR2013" s="350"/>
      <c r="AS2013" s="349"/>
      <c r="AT2013" s="349"/>
      <c r="AU2013" s="349"/>
      <c r="AV2013" s="350"/>
      <c r="AW2013" s="351"/>
      <c r="AX2013" s="351"/>
      <c r="AY2013" s="529"/>
      <c r="AZ2013" s="460"/>
      <c r="BA2013" s="457"/>
      <c r="BB2013" s="458"/>
      <c r="BC2013" s="460"/>
      <c r="BD2013" s="462"/>
      <c r="BE2013" s="462"/>
      <c r="BF2013" s="462"/>
      <c r="BG2013" s="526"/>
      <c r="BH2013" s="492"/>
      <c r="BI2013" s="530"/>
      <c r="BJ2013" s="475"/>
      <c r="BK2013" s="475"/>
    </row>
    <row r="2014" spans="1:63" ht="14.25" customHeight="1" x14ac:dyDescent="0.25">
      <c r="A2014" s="564"/>
      <c r="B2014" s="566"/>
      <c r="C2014" s="595"/>
      <c r="D2014" s="813"/>
      <c r="E2014" s="470"/>
      <c r="F2014" s="464"/>
      <c r="G2014" s="467"/>
      <c r="H2014" s="469"/>
      <c r="I2014" s="470"/>
      <c r="J2014" s="387">
        <v>4</v>
      </c>
      <c r="K2014" s="384" t="s">
        <v>2226</v>
      </c>
      <c r="L2014" s="473"/>
      <c r="M2014" s="470"/>
      <c r="N2014" s="474"/>
      <c r="O2014" s="475"/>
      <c r="P2014" s="475"/>
      <c r="Q2014" s="475"/>
      <c r="R2014" s="475"/>
      <c r="S2014" s="385" t="s">
        <v>155</v>
      </c>
      <c r="T2014" s="348">
        <f>IFERROR(VLOOKUP($S2014,TABLAS!$A$10:$B$14,2,FALSE),0)</f>
        <v>2</v>
      </c>
      <c r="U2014" s="490"/>
      <c r="V2014" s="490"/>
      <c r="W2014" s="524"/>
      <c r="X2014" s="526"/>
      <c r="Y2014" s="349">
        <v>205</v>
      </c>
      <c r="Z2014" s="349"/>
      <c r="AA2014" s="349"/>
      <c r="AB2014" s="349"/>
      <c r="AC2014" s="367" t="e">
        <f>VLOOKUP(Y2014,CONTROLES!$A$6:$Y$78,2,FALSE)</f>
        <v>#N/A</v>
      </c>
      <c r="AD2014" s="349"/>
      <c r="AE2014" s="349"/>
      <c r="AF2014" s="349"/>
      <c r="AG2014" s="349"/>
      <c r="AH2014" s="349"/>
      <c r="AI2014" s="349"/>
      <c r="AJ2014" s="349"/>
      <c r="AK2014" s="349"/>
      <c r="AL2014" s="349"/>
      <c r="AM2014" s="349"/>
      <c r="AN2014" s="349"/>
      <c r="AO2014" s="350"/>
      <c r="AP2014" s="350"/>
      <c r="AQ2014" s="350"/>
      <c r="AR2014" s="350"/>
      <c r="AS2014" s="349"/>
      <c r="AT2014" s="349"/>
      <c r="AU2014" s="349"/>
      <c r="AV2014" s="350"/>
      <c r="AW2014" s="351"/>
      <c r="AX2014" s="351"/>
      <c r="AY2014" s="529"/>
      <c r="AZ2014" s="460"/>
      <c r="BA2014" s="457"/>
      <c r="BB2014" s="458"/>
      <c r="BC2014" s="460"/>
      <c r="BD2014" s="462"/>
      <c r="BE2014" s="462"/>
      <c r="BF2014" s="462"/>
      <c r="BG2014" s="526"/>
      <c r="BH2014" s="492"/>
      <c r="BI2014" s="530"/>
      <c r="BJ2014" s="475"/>
      <c r="BK2014" s="475"/>
    </row>
    <row r="2015" spans="1:63" ht="14.25" customHeight="1" x14ac:dyDescent="0.25">
      <c r="A2015" s="564"/>
      <c r="B2015" s="566"/>
      <c r="C2015" s="595"/>
      <c r="D2015" s="813"/>
      <c r="E2015" s="470"/>
      <c r="F2015" s="464"/>
      <c r="G2015" s="467"/>
      <c r="H2015" s="469"/>
      <c r="I2015" s="470"/>
      <c r="J2015" s="387"/>
      <c r="K2015" s="384"/>
      <c r="L2015" s="473"/>
      <c r="M2015" s="470"/>
      <c r="N2015" s="474"/>
      <c r="O2015" s="475"/>
      <c r="P2015" s="475"/>
      <c r="Q2015" s="475"/>
      <c r="R2015" s="475"/>
      <c r="S2015" s="385"/>
      <c r="T2015" s="348">
        <f>IFERROR(VLOOKUP($S2015,TABLAS!$A$10:$B$14,2,FALSE),0)</f>
        <v>0</v>
      </c>
      <c r="U2015" s="490"/>
      <c r="V2015" s="490"/>
      <c r="W2015" s="524"/>
      <c r="X2015" s="526"/>
      <c r="Y2015" s="349"/>
      <c r="Z2015" s="349"/>
      <c r="AA2015" s="349"/>
      <c r="AB2015" s="349"/>
      <c r="AC2015" s="367" t="e">
        <f>VLOOKUP(Y2015,CONTROLES!$A$6:$Y$78,2,FALSE)</f>
        <v>#N/A</v>
      </c>
      <c r="AD2015" s="349"/>
      <c r="AE2015" s="349"/>
      <c r="AF2015" s="349"/>
      <c r="AG2015" s="349"/>
      <c r="AH2015" s="349"/>
      <c r="AI2015" s="349"/>
      <c r="AJ2015" s="349"/>
      <c r="AK2015" s="349"/>
      <c r="AL2015" s="349"/>
      <c r="AM2015" s="349"/>
      <c r="AN2015" s="349"/>
      <c r="AO2015" s="350"/>
      <c r="AP2015" s="350"/>
      <c r="AQ2015" s="350"/>
      <c r="AR2015" s="350"/>
      <c r="AS2015" s="349"/>
      <c r="AT2015" s="349"/>
      <c r="AU2015" s="349"/>
      <c r="AV2015" s="350"/>
      <c r="AW2015" s="351"/>
      <c r="AX2015" s="351"/>
      <c r="AY2015" s="529"/>
      <c r="AZ2015" s="460"/>
      <c r="BA2015" s="457"/>
      <c r="BB2015" s="458"/>
      <c r="BC2015" s="460"/>
      <c r="BD2015" s="462"/>
      <c r="BE2015" s="462"/>
      <c r="BF2015" s="462"/>
      <c r="BG2015" s="526"/>
      <c r="BH2015" s="492"/>
      <c r="BI2015" s="530"/>
      <c r="BJ2015" s="475"/>
      <c r="BK2015" s="475"/>
    </row>
    <row r="2016" spans="1:63" ht="14.25" customHeight="1" x14ac:dyDescent="0.25">
      <c r="A2016" s="564"/>
      <c r="B2016" s="566"/>
      <c r="C2016" s="595"/>
      <c r="D2016" s="813"/>
      <c r="E2016" s="470"/>
      <c r="F2016" s="464"/>
      <c r="G2016" s="467"/>
      <c r="H2016" s="469"/>
      <c r="I2016" s="470"/>
      <c r="J2016" s="387"/>
      <c r="K2016" s="384"/>
      <c r="L2016" s="473"/>
      <c r="M2016" s="470"/>
      <c r="N2016" s="474"/>
      <c r="O2016" s="475"/>
      <c r="P2016" s="475"/>
      <c r="Q2016" s="475"/>
      <c r="R2016" s="475"/>
      <c r="S2016" s="385"/>
      <c r="T2016" s="348">
        <f>IFERROR(VLOOKUP($S2016,TABLAS!$A$10:$B$14,2,FALSE),0)</f>
        <v>0</v>
      </c>
      <c r="U2016" s="490"/>
      <c r="V2016" s="490"/>
      <c r="W2016" s="524"/>
      <c r="X2016" s="526"/>
      <c r="Y2016" s="349"/>
      <c r="Z2016" s="349"/>
      <c r="AA2016" s="349"/>
      <c r="AB2016" s="349"/>
      <c r="AC2016" s="367" t="e">
        <f>VLOOKUP(Y2016,CONTROLES!$A$6:$Y$78,2,FALSE)</f>
        <v>#N/A</v>
      </c>
      <c r="AD2016" s="349"/>
      <c r="AE2016" s="349"/>
      <c r="AF2016" s="349"/>
      <c r="AG2016" s="349"/>
      <c r="AH2016" s="349"/>
      <c r="AI2016" s="349"/>
      <c r="AJ2016" s="349"/>
      <c r="AK2016" s="349"/>
      <c r="AL2016" s="349"/>
      <c r="AM2016" s="349"/>
      <c r="AN2016" s="349"/>
      <c r="AO2016" s="350"/>
      <c r="AP2016" s="350"/>
      <c r="AQ2016" s="350"/>
      <c r="AR2016" s="350"/>
      <c r="AS2016" s="349"/>
      <c r="AT2016" s="349"/>
      <c r="AU2016" s="349"/>
      <c r="AV2016" s="350"/>
      <c r="AW2016" s="351"/>
      <c r="AX2016" s="351"/>
      <c r="AY2016" s="529"/>
      <c r="AZ2016" s="460"/>
      <c r="BA2016" s="457"/>
      <c r="BB2016" s="458"/>
      <c r="BC2016" s="460"/>
      <c r="BD2016" s="462"/>
      <c r="BE2016" s="462"/>
      <c r="BF2016" s="462"/>
      <c r="BG2016" s="526"/>
      <c r="BH2016" s="492"/>
      <c r="BI2016" s="530"/>
      <c r="BJ2016" s="475"/>
      <c r="BK2016" s="475"/>
    </row>
    <row r="2017" spans="1:63" ht="14.25" customHeight="1" x14ac:dyDescent="0.25">
      <c r="A2017" s="564"/>
      <c r="B2017" s="567"/>
      <c r="C2017" s="595"/>
      <c r="D2017" s="813"/>
      <c r="E2017" s="471"/>
      <c r="F2017" s="465"/>
      <c r="G2017" s="467"/>
      <c r="H2017" s="469"/>
      <c r="I2017" s="471"/>
      <c r="J2017" s="388"/>
      <c r="K2017" s="389"/>
      <c r="L2017" s="473"/>
      <c r="M2017" s="471"/>
      <c r="N2017" s="472"/>
      <c r="O2017" s="476"/>
      <c r="P2017" s="476"/>
      <c r="Q2017" s="476"/>
      <c r="R2017" s="476"/>
      <c r="S2017" s="390"/>
      <c r="T2017" s="348">
        <f>IFERROR(VLOOKUP($S2017,TABLAS!$A$10:$B$14,2,FALSE),0)</f>
        <v>0</v>
      </c>
      <c r="U2017" s="490"/>
      <c r="V2017" s="490"/>
      <c r="W2017" s="525"/>
      <c r="X2017" s="527"/>
      <c r="Y2017" s="362"/>
      <c r="Z2017" s="362"/>
      <c r="AA2017" s="362"/>
      <c r="AB2017" s="362"/>
      <c r="AC2017" s="367" t="e">
        <f>VLOOKUP(Y2017,CONTROLES!$A$6:$Y$78,2,FALSE)</f>
        <v>#N/A</v>
      </c>
      <c r="AD2017" s="362"/>
      <c r="AE2017" s="362"/>
      <c r="AF2017" s="362"/>
      <c r="AG2017" s="362"/>
      <c r="AH2017" s="362"/>
      <c r="AI2017" s="362"/>
      <c r="AJ2017" s="362"/>
      <c r="AK2017" s="362"/>
      <c r="AL2017" s="362"/>
      <c r="AM2017" s="362"/>
      <c r="AN2017" s="362"/>
      <c r="AO2017" s="355"/>
      <c r="AP2017" s="355"/>
      <c r="AQ2017" s="355"/>
      <c r="AR2017" s="355"/>
      <c r="AS2017" s="362"/>
      <c r="AT2017" s="362"/>
      <c r="AU2017" s="362"/>
      <c r="AV2017" s="355"/>
      <c r="AW2017" s="370"/>
      <c r="AX2017" s="370"/>
      <c r="AY2017" s="529"/>
      <c r="AZ2017" s="461"/>
      <c r="BA2017" s="457"/>
      <c r="BB2017" s="459"/>
      <c r="BC2017" s="461"/>
      <c r="BD2017" s="463"/>
      <c r="BE2017" s="463"/>
      <c r="BF2017" s="463"/>
      <c r="BG2017" s="527"/>
      <c r="BH2017" s="492"/>
      <c r="BI2017" s="531"/>
      <c r="BJ2017" s="476"/>
      <c r="BK2017" s="476"/>
    </row>
    <row r="2018" spans="1:63" ht="14.25" customHeight="1" x14ac:dyDescent="0.25">
      <c r="A2018" s="564">
        <f>A2011+1</f>
        <v>287</v>
      </c>
      <c r="B2018" s="565" t="s">
        <v>2227</v>
      </c>
      <c r="C2018" s="595" t="s">
        <v>629</v>
      </c>
      <c r="D2018" s="846" t="s">
        <v>2228</v>
      </c>
      <c r="E2018" s="568" t="s">
        <v>2229</v>
      </c>
      <c r="F2018" s="464" t="s">
        <v>132</v>
      </c>
      <c r="G2018" s="466" t="s">
        <v>133</v>
      </c>
      <c r="H2018" s="468" t="s">
        <v>134</v>
      </c>
      <c r="I2018" s="470" t="s">
        <v>2230</v>
      </c>
      <c r="J2018" s="383">
        <v>1</v>
      </c>
      <c r="K2018" s="384" t="s">
        <v>2231</v>
      </c>
      <c r="L2018" s="472" t="s">
        <v>2232</v>
      </c>
      <c r="M2018" s="470" t="s">
        <v>160</v>
      </c>
      <c r="N2018" s="474" t="s">
        <v>226</v>
      </c>
      <c r="O2018" s="475" t="s">
        <v>187</v>
      </c>
      <c r="P2018" s="475" t="s">
        <v>2118</v>
      </c>
      <c r="Q2018" s="475" t="s">
        <v>2233</v>
      </c>
      <c r="R2018" s="475" t="s">
        <v>544</v>
      </c>
      <c r="S2018" s="385" t="s">
        <v>155</v>
      </c>
      <c r="T2018" s="348">
        <f>IFERROR(VLOOKUP($S2018,TABLAS!$A$10:$B$14,2,FALSE),0)</f>
        <v>2</v>
      </c>
      <c r="U2018" s="489" t="s">
        <v>211</v>
      </c>
      <c r="V2018" s="489">
        <f>VLOOKUP(U2018,TABLAS!$A$2:$B$6,2,FALSE)</f>
        <v>2</v>
      </c>
      <c r="W2018" s="524" t="str">
        <f t="shared" ref="W2018" si="518">MAX($T2018:$T2024)&amp;V2018</f>
        <v>22</v>
      </c>
      <c r="X2018" s="526" t="str">
        <f t="shared" ref="X2018" si="519">IF(OR(W2018="11",W2018="12",W2018="21",W2018="22",W2018="31"),"BAJO",IF(OR(W2018="13",W2018="23",W2018="32",W2018="41"),"LEVE",IF(OR(W2018="14",W2018="15",W2018="24",W2018="33",W2018="43",W2018="42",W2018="52",W2018="51"),"MODERADO",IF(OR(W2018="25",W2018="34",W2018="35",W2018="44",W2018="45",W2018="53",W2018="54",W2018="55"),"IMPORTANTE"))))</f>
        <v>BAJO</v>
      </c>
      <c r="Y2018" s="349">
        <v>198</v>
      </c>
      <c r="Z2018" s="349">
        <v>209</v>
      </c>
      <c r="AA2018" s="349"/>
      <c r="AB2018" s="349"/>
      <c r="AC2018" s="367" t="e">
        <f>VLOOKUP(Y2018,CONTROLES!$A$6:$Y$78,2,FALSE)</f>
        <v>#N/A</v>
      </c>
      <c r="AD2018" s="349"/>
      <c r="AE2018" s="349"/>
      <c r="AF2018" s="349"/>
      <c r="AG2018" s="349"/>
      <c r="AH2018" s="349"/>
      <c r="AI2018" s="349"/>
      <c r="AJ2018" s="349"/>
      <c r="AK2018" s="349"/>
      <c r="AL2018" s="349"/>
      <c r="AM2018" s="349"/>
      <c r="AN2018" s="349"/>
      <c r="AO2018" s="350"/>
      <c r="AP2018" s="350"/>
      <c r="AQ2018" s="350"/>
      <c r="AR2018" s="350"/>
      <c r="AS2018" s="349"/>
      <c r="AT2018" s="349"/>
      <c r="AU2018" s="349"/>
      <c r="AV2018" s="350"/>
      <c r="AW2018" s="351"/>
      <c r="AX2018" s="351"/>
      <c r="AY2018" s="528"/>
      <c r="AZ2018" s="460"/>
      <c r="BA2018" s="456"/>
      <c r="BB2018" s="458"/>
      <c r="BC2018" s="460"/>
      <c r="BD2018" s="462"/>
      <c r="BE2018" s="462"/>
      <c r="BF2018" s="462"/>
      <c r="BG2018" s="526"/>
      <c r="BH2018" s="491"/>
      <c r="BI2018" s="530"/>
      <c r="BJ2018" s="475"/>
      <c r="BK2018" s="475"/>
    </row>
    <row r="2019" spans="1:63" ht="14.25" customHeight="1" x14ac:dyDescent="0.25">
      <c r="A2019" s="564"/>
      <c r="B2019" s="566"/>
      <c r="C2019" s="595"/>
      <c r="D2019" s="813"/>
      <c r="E2019" s="470"/>
      <c r="F2019" s="464"/>
      <c r="G2019" s="467"/>
      <c r="H2019" s="469"/>
      <c r="I2019" s="470"/>
      <c r="J2019" s="386">
        <v>2</v>
      </c>
      <c r="K2019" s="384" t="s">
        <v>2234</v>
      </c>
      <c r="L2019" s="473"/>
      <c r="M2019" s="470"/>
      <c r="N2019" s="474"/>
      <c r="O2019" s="475"/>
      <c r="P2019" s="475"/>
      <c r="Q2019" s="475"/>
      <c r="R2019" s="475"/>
      <c r="S2019" s="385" t="s">
        <v>155</v>
      </c>
      <c r="T2019" s="348">
        <f>IFERROR(VLOOKUP($S2019,TABLAS!$A$10:$B$14,2,FALSE),0)</f>
        <v>2</v>
      </c>
      <c r="U2019" s="490"/>
      <c r="V2019" s="490"/>
      <c r="W2019" s="524"/>
      <c r="X2019" s="526"/>
      <c r="Y2019" s="349">
        <v>86</v>
      </c>
      <c r="Z2019" s="349"/>
      <c r="AA2019" s="349"/>
      <c r="AB2019" s="349"/>
      <c r="AC2019" s="367" t="e">
        <f>VLOOKUP(Y2019,CONTROLES!$A$6:$Y$78,2,FALSE)</f>
        <v>#N/A</v>
      </c>
      <c r="AD2019" s="349"/>
      <c r="AE2019" s="349"/>
      <c r="AF2019" s="349"/>
      <c r="AG2019" s="349"/>
      <c r="AH2019" s="349"/>
      <c r="AI2019" s="349"/>
      <c r="AJ2019" s="349"/>
      <c r="AK2019" s="349"/>
      <c r="AL2019" s="349"/>
      <c r="AM2019" s="349"/>
      <c r="AN2019" s="349"/>
      <c r="AO2019" s="350"/>
      <c r="AP2019" s="350"/>
      <c r="AQ2019" s="350"/>
      <c r="AR2019" s="350"/>
      <c r="AS2019" s="349"/>
      <c r="AT2019" s="349"/>
      <c r="AU2019" s="349"/>
      <c r="AV2019" s="350"/>
      <c r="AW2019" s="351"/>
      <c r="AX2019" s="351"/>
      <c r="AY2019" s="529"/>
      <c r="AZ2019" s="460"/>
      <c r="BA2019" s="457"/>
      <c r="BB2019" s="458"/>
      <c r="BC2019" s="460"/>
      <c r="BD2019" s="462"/>
      <c r="BE2019" s="462"/>
      <c r="BF2019" s="462"/>
      <c r="BG2019" s="526"/>
      <c r="BH2019" s="492"/>
      <c r="BI2019" s="530"/>
      <c r="BJ2019" s="475"/>
      <c r="BK2019" s="475"/>
    </row>
    <row r="2020" spans="1:63" ht="14.25" customHeight="1" x14ac:dyDescent="0.25">
      <c r="A2020" s="564"/>
      <c r="B2020" s="566"/>
      <c r="C2020" s="595"/>
      <c r="D2020" s="813"/>
      <c r="E2020" s="470"/>
      <c r="F2020" s="464"/>
      <c r="G2020" s="467"/>
      <c r="H2020" s="469"/>
      <c r="I2020" s="470"/>
      <c r="J2020" s="386"/>
      <c r="K2020" s="384"/>
      <c r="L2020" s="473"/>
      <c r="M2020" s="470"/>
      <c r="N2020" s="474"/>
      <c r="O2020" s="475"/>
      <c r="P2020" s="475"/>
      <c r="Q2020" s="475"/>
      <c r="R2020" s="475"/>
      <c r="S2020" s="385"/>
      <c r="T2020" s="348">
        <f>IFERROR(VLOOKUP($S2020,TABLAS!$A$10:$B$14,2,FALSE),0)</f>
        <v>0</v>
      </c>
      <c r="U2020" s="490"/>
      <c r="V2020" s="490"/>
      <c r="W2020" s="524"/>
      <c r="X2020" s="526"/>
      <c r="Y2020" s="349"/>
      <c r="Z2020" s="349"/>
      <c r="AA2020" s="349"/>
      <c r="AB2020" s="349"/>
      <c r="AC2020" s="367" t="e">
        <f>VLOOKUP(Y2020,CONTROLES!$A$6:$Y$78,2,FALSE)</f>
        <v>#N/A</v>
      </c>
      <c r="AD2020" s="349"/>
      <c r="AE2020" s="349"/>
      <c r="AF2020" s="349"/>
      <c r="AG2020" s="349"/>
      <c r="AH2020" s="349"/>
      <c r="AI2020" s="349"/>
      <c r="AJ2020" s="349"/>
      <c r="AK2020" s="349"/>
      <c r="AL2020" s="349"/>
      <c r="AM2020" s="349"/>
      <c r="AN2020" s="349"/>
      <c r="AO2020" s="350"/>
      <c r="AP2020" s="350"/>
      <c r="AQ2020" s="350"/>
      <c r="AR2020" s="350"/>
      <c r="AS2020" s="349"/>
      <c r="AT2020" s="349"/>
      <c r="AU2020" s="349"/>
      <c r="AV2020" s="350"/>
      <c r="AW2020" s="351"/>
      <c r="AX2020" s="351"/>
      <c r="AY2020" s="529"/>
      <c r="AZ2020" s="460"/>
      <c r="BA2020" s="457"/>
      <c r="BB2020" s="458"/>
      <c r="BC2020" s="460"/>
      <c r="BD2020" s="462"/>
      <c r="BE2020" s="462"/>
      <c r="BF2020" s="462"/>
      <c r="BG2020" s="526"/>
      <c r="BH2020" s="492"/>
      <c r="BI2020" s="530"/>
      <c r="BJ2020" s="475"/>
      <c r="BK2020" s="475"/>
    </row>
    <row r="2021" spans="1:63" ht="14.25" customHeight="1" x14ac:dyDescent="0.25">
      <c r="A2021" s="564"/>
      <c r="B2021" s="566"/>
      <c r="C2021" s="595"/>
      <c r="D2021" s="813"/>
      <c r="E2021" s="470"/>
      <c r="F2021" s="464"/>
      <c r="G2021" s="467"/>
      <c r="H2021" s="469"/>
      <c r="I2021" s="470"/>
      <c r="J2021" s="387"/>
      <c r="K2021" s="384"/>
      <c r="L2021" s="473"/>
      <c r="M2021" s="470"/>
      <c r="N2021" s="474"/>
      <c r="O2021" s="475"/>
      <c r="P2021" s="475"/>
      <c r="Q2021" s="475"/>
      <c r="R2021" s="475"/>
      <c r="S2021" s="385"/>
      <c r="T2021" s="348">
        <f>IFERROR(VLOOKUP($S2021,TABLAS!$A$10:$B$14,2,FALSE),0)</f>
        <v>0</v>
      </c>
      <c r="U2021" s="490"/>
      <c r="V2021" s="490"/>
      <c r="W2021" s="524"/>
      <c r="X2021" s="526"/>
      <c r="Y2021" s="349"/>
      <c r="Z2021" s="349"/>
      <c r="AA2021" s="349"/>
      <c r="AB2021" s="349"/>
      <c r="AC2021" s="367" t="e">
        <f>VLOOKUP(Y2021,CONTROLES!$A$6:$Y$78,2,FALSE)</f>
        <v>#N/A</v>
      </c>
      <c r="AD2021" s="349"/>
      <c r="AE2021" s="349"/>
      <c r="AF2021" s="349"/>
      <c r="AG2021" s="349"/>
      <c r="AH2021" s="349"/>
      <c r="AI2021" s="349"/>
      <c r="AJ2021" s="349"/>
      <c r="AK2021" s="349"/>
      <c r="AL2021" s="349"/>
      <c r="AM2021" s="349"/>
      <c r="AN2021" s="349"/>
      <c r="AO2021" s="350"/>
      <c r="AP2021" s="350"/>
      <c r="AQ2021" s="350"/>
      <c r="AR2021" s="350"/>
      <c r="AS2021" s="349"/>
      <c r="AT2021" s="349"/>
      <c r="AU2021" s="349"/>
      <c r="AV2021" s="350"/>
      <c r="AW2021" s="351"/>
      <c r="AX2021" s="351"/>
      <c r="AY2021" s="529"/>
      <c r="AZ2021" s="460"/>
      <c r="BA2021" s="457"/>
      <c r="BB2021" s="458"/>
      <c r="BC2021" s="460"/>
      <c r="BD2021" s="462"/>
      <c r="BE2021" s="462"/>
      <c r="BF2021" s="462"/>
      <c r="BG2021" s="526"/>
      <c r="BH2021" s="492"/>
      <c r="BI2021" s="530"/>
      <c r="BJ2021" s="475"/>
      <c r="BK2021" s="475"/>
    </row>
    <row r="2022" spans="1:63" ht="14.25" customHeight="1" x14ac:dyDescent="0.25">
      <c r="A2022" s="564"/>
      <c r="B2022" s="566"/>
      <c r="C2022" s="595"/>
      <c r="D2022" s="813"/>
      <c r="E2022" s="470"/>
      <c r="F2022" s="464"/>
      <c r="G2022" s="467"/>
      <c r="H2022" s="469"/>
      <c r="I2022" s="470"/>
      <c r="J2022" s="387"/>
      <c r="K2022" s="384"/>
      <c r="L2022" s="473"/>
      <c r="M2022" s="470"/>
      <c r="N2022" s="474"/>
      <c r="O2022" s="475"/>
      <c r="P2022" s="475"/>
      <c r="Q2022" s="475"/>
      <c r="R2022" s="475"/>
      <c r="S2022" s="385"/>
      <c r="T2022" s="348">
        <f>IFERROR(VLOOKUP($S2022,TABLAS!$A$10:$B$14,2,FALSE),0)</f>
        <v>0</v>
      </c>
      <c r="U2022" s="490"/>
      <c r="V2022" s="490"/>
      <c r="W2022" s="524"/>
      <c r="X2022" s="526"/>
      <c r="Y2022" s="349"/>
      <c r="Z2022" s="349"/>
      <c r="AA2022" s="349"/>
      <c r="AB2022" s="349"/>
      <c r="AC2022" s="367" t="e">
        <f>VLOOKUP(Y2022,CONTROLES!$A$6:$Y$78,2,FALSE)</f>
        <v>#N/A</v>
      </c>
      <c r="AD2022" s="349"/>
      <c r="AE2022" s="349"/>
      <c r="AF2022" s="349"/>
      <c r="AG2022" s="349"/>
      <c r="AH2022" s="349"/>
      <c r="AI2022" s="349"/>
      <c r="AJ2022" s="349"/>
      <c r="AK2022" s="349"/>
      <c r="AL2022" s="349"/>
      <c r="AM2022" s="349"/>
      <c r="AN2022" s="349"/>
      <c r="AO2022" s="350"/>
      <c r="AP2022" s="350"/>
      <c r="AQ2022" s="350"/>
      <c r="AR2022" s="350"/>
      <c r="AS2022" s="349"/>
      <c r="AT2022" s="349"/>
      <c r="AU2022" s="349"/>
      <c r="AV2022" s="350"/>
      <c r="AW2022" s="351"/>
      <c r="AX2022" s="351"/>
      <c r="AY2022" s="529"/>
      <c r="AZ2022" s="460"/>
      <c r="BA2022" s="457"/>
      <c r="BB2022" s="458"/>
      <c r="BC2022" s="460"/>
      <c r="BD2022" s="462"/>
      <c r="BE2022" s="462"/>
      <c r="BF2022" s="462"/>
      <c r="BG2022" s="526"/>
      <c r="BH2022" s="492"/>
      <c r="BI2022" s="530"/>
      <c r="BJ2022" s="475"/>
      <c r="BK2022" s="475"/>
    </row>
    <row r="2023" spans="1:63" ht="14.25" customHeight="1" x14ac:dyDescent="0.25">
      <c r="A2023" s="564"/>
      <c r="B2023" s="566"/>
      <c r="C2023" s="595"/>
      <c r="D2023" s="813"/>
      <c r="E2023" s="470"/>
      <c r="F2023" s="464"/>
      <c r="G2023" s="467"/>
      <c r="H2023" s="469"/>
      <c r="I2023" s="470"/>
      <c r="J2023" s="387"/>
      <c r="K2023" s="384"/>
      <c r="L2023" s="473"/>
      <c r="M2023" s="470"/>
      <c r="N2023" s="474"/>
      <c r="O2023" s="475"/>
      <c r="P2023" s="475"/>
      <c r="Q2023" s="475"/>
      <c r="R2023" s="475"/>
      <c r="S2023" s="385"/>
      <c r="T2023" s="348">
        <f>IFERROR(VLOOKUP($S2023,TABLAS!$A$10:$B$14,2,FALSE),0)</f>
        <v>0</v>
      </c>
      <c r="U2023" s="490"/>
      <c r="V2023" s="490"/>
      <c r="W2023" s="524"/>
      <c r="X2023" s="526"/>
      <c r="Y2023" s="349"/>
      <c r="Z2023" s="349"/>
      <c r="AA2023" s="349"/>
      <c r="AB2023" s="349"/>
      <c r="AC2023" s="367" t="e">
        <f>VLOOKUP(Y2023,CONTROLES!$A$6:$Y$78,2,FALSE)</f>
        <v>#N/A</v>
      </c>
      <c r="AD2023" s="349"/>
      <c r="AE2023" s="349"/>
      <c r="AF2023" s="349"/>
      <c r="AG2023" s="349"/>
      <c r="AH2023" s="349"/>
      <c r="AI2023" s="349"/>
      <c r="AJ2023" s="349"/>
      <c r="AK2023" s="349"/>
      <c r="AL2023" s="349"/>
      <c r="AM2023" s="349"/>
      <c r="AN2023" s="349"/>
      <c r="AO2023" s="350"/>
      <c r="AP2023" s="350"/>
      <c r="AQ2023" s="350"/>
      <c r="AR2023" s="350"/>
      <c r="AS2023" s="349"/>
      <c r="AT2023" s="349"/>
      <c r="AU2023" s="349"/>
      <c r="AV2023" s="350"/>
      <c r="AW2023" s="351"/>
      <c r="AX2023" s="351"/>
      <c r="AY2023" s="529"/>
      <c r="AZ2023" s="460"/>
      <c r="BA2023" s="457"/>
      <c r="BB2023" s="458"/>
      <c r="BC2023" s="460"/>
      <c r="BD2023" s="462"/>
      <c r="BE2023" s="462"/>
      <c r="BF2023" s="462"/>
      <c r="BG2023" s="526"/>
      <c r="BH2023" s="492"/>
      <c r="BI2023" s="530"/>
      <c r="BJ2023" s="475"/>
      <c r="BK2023" s="475"/>
    </row>
    <row r="2024" spans="1:63" ht="14.25" customHeight="1" x14ac:dyDescent="0.25">
      <c r="A2024" s="564"/>
      <c r="B2024" s="567"/>
      <c r="C2024" s="595"/>
      <c r="D2024" s="813"/>
      <c r="E2024" s="471"/>
      <c r="F2024" s="465"/>
      <c r="G2024" s="467"/>
      <c r="H2024" s="469"/>
      <c r="I2024" s="471"/>
      <c r="J2024" s="388"/>
      <c r="K2024" s="389"/>
      <c r="L2024" s="473"/>
      <c r="M2024" s="471"/>
      <c r="N2024" s="472"/>
      <c r="O2024" s="476"/>
      <c r="P2024" s="476"/>
      <c r="Q2024" s="476"/>
      <c r="R2024" s="476"/>
      <c r="S2024" s="390"/>
      <c r="T2024" s="348">
        <f>IFERROR(VLOOKUP($S2024,TABLAS!$A$10:$B$14,2,FALSE),0)</f>
        <v>0</v>
      </c>
      <c r="U2024" s="490"/>
      <c r="V2024" s="490"/>
      <c r="W2024" s="525"/>
      <c r="X2024" s="527"/>
      <c r="Y2024" s="362"/>
      <c r="Z2024" s="362"/>
      <c r="AA2024" s="362"/>
      <c r="AB2024" s="362"/>
      <c r="AC2024" s="367" t="e">
        <f>VLOOKUP(Y2024,CONTROLES!$A$6:$Y$78,2,FALSE)</f>
        <v>#N/A</v>
      </c>
      <c r="AD2024" s="362"/>
      <c r="AE2024" s="362"/>
      <c r="AF2024" s="362"/>
      <c r="AG2024" s="362"/>
      <c r="AH2024" s="362"/>
      <c r="AI2024" s="362"/>
      <c r="AJ2024" s="362"/>
      <c r="AK2024" s="362"/>
      <c r="AL2024" s="362"/>
      <c r="AM2024" s="362"/>
      <c r="AN2024" s="362"/>
      <c r="AO2024" s="355"/>
      <c r="AP2024" s="355"/>
      <c r="AQ2024" s="355"/>
      <c r="AR2024" s="355"/>
      <c r="AS2024" s="362"/>
      <c r="AT2024" s="362"/>
      <c r="AU2024" s="362"/>
      <c r="AV2024" s="355"/>
      <c r="AW2024" s="370"/>
      <c r="AX2024" s="370"/>
      <c r="AY2024" s="529"/>
      <c r="AZ2024" s="461"/>
      <c r="BA2024" s="457"/>
      <c r="BB2024" s="459"/>
      <c r="BC2024" s="461"/>
      <c r="BD2024" s="463"/>
      <c r="BE2024" s="463"/>
      <c r="BF2024" s="463"/>
      <c r="BG2024" s="527"/>
      <c r="BH2024" s="492"/>
      <c r="BI2024" s="531"/>
      <c r="BJ2024" s="476"/>
      <c r="BK2024" s="476"/>
    </row>
    <row r="2025" spans="1:63" ht="14.25" customHeight="1" x14ac:dyDescent="0.25">
      <c r="A2025" s="564">
        <f>A2018+1</f>
        <v>288</v>
      </c>
      <c r="B2025" s="565" t="s">
        <v>2235</v>
      </c>
      <c r="C2025" s="595" t="s">
        <v>629</v>
      </c>
      <c r="D2025" s="846" t="s">
        <v>2236</v>
      </c>
      <c r="E2025" s="568" t="s">
        <v>2237</v>
      </c>
      <c r="F2025" s="464" t="s">
        <v>132</v>
      </c>
      <c r="G2025" s="466" t="s">
        <v>133</v>
      </c>
      <c r="H2025" s="468" t="s">
        <v>134</v>
      </c>
      <c r="I2025" s="470" t="s">
        <v>2238</v>
      </c>
      <c r="J2025" s="383">
        <v>1</v>
      </c>
      <c r="K2025" s="384" t="s">
        <v>2239</v>
      </c>
      <c r="L2025" s="472" t="s">
        <v>2240</v>
      </c>
      <c r="M2025" s="470" t="s">
        <v>160</v>
      </c>
      <c r="N2025" s="474" t="s">
        <v>226</v>
      </c>
      <c r="O2025" s="475" t="s">
        <v>313</v>
      </c>
      <c r="P2025" s="475" t="s">
        <v>2241</v>
      </c>
      <c r="Q2025" s="475" t="s">
        <v>2242</v>
      </c>
      <c r="R2025" s="475" t="s">
        <v>277</v>
      </c>
      <c r="S2025" s="385" t="s">
        <v>155</v>
      </c>
      <c r="T2025" s="348">
        <f>IFERROR(VLOOKUP($S2025,TABLAS!$A$10:$B$14,2,FALSE),0)</f>
        <v>2</v>
      </c>
      <c r="U2025" s="489" t="s">
        <v>145</v>
      </c>
      <c r="V2025" s="489">
        <f>VLOOKUP(U2025,TABLAS!$A$2:$B$6,2,FALSE)</f>
        <v>3</v>
      </c>
      <c r="W2025" s="524" t="str">
        <f t="shared" ref="W2025" si="520">MAX($T2025:$T2031)&amp;V2025</f>
        <v>23</v>
      </c>
      <c r="X2025" s="526" t="str">
        <f t="shared" ref="X2025" si="521">IF(OR(W2025="11",W2025="12",W2025="21",W2025="22",W2025="31"),"BAJO",IF(OR(W2025="13",W2025="23",W2025="32",W2025="41"),"LEVE",IF(OR(W2025="14",W2025="15",W2025="24",W2025="33",W2025="43",W2025="42",W2025="52",W2025="51"),"MODERADO",IF(OR(W2025="25",W2025="34",W2025="35",W2025="44",W2025="45",W2025="53",W2025="54",W2025="55"),"IMPORTANTE"))))</f>
        <v>LEVE</v>
      </c>
      <c r="Y2025" s="349">
        <v>198</v>
      </c>
      <c r="Z2025" s="349"/>
      <c r="AA2025" s="349"/>
      <c r="AB2025" s="349"/>
      <c r="AC2025" s="367" t="e">
        <f>VLOOKUP(Y2025,CONTROLES!$A$6:$Y$78,2,FALSE)</f>
        <v>#N/A</v>
      </c>
      <c r="AD2025" s="349"/>
      <c r="AE2025" s="349"/>
      <c r="AF2025" s="349"/>
      <c r="AG2025" s="349"/>
      <c r="AH2025" s="349"/>
      <c r="AI2025" s="349"/>
      <c r="AJ2025" s="349"/>
      <c r="AK2025" s="349"/>
      <c r="AL2025" s="349"/>
      <c r="AM2025" s="349"/>
      <c r="AN2025" s="349"/>
      <c r="AO2025" s="350"/>
      <c r="AP2025" s="350"/>
      <c r="AQ2025" s="350"/>
      <c r="AR2025" s="350"/>
      <c r="AS2025" s="349"/>
      <c r="AT2025" s="349"/>
      <c r="AU2025" s="349"/>
      <c r="AV2025" s="350"/>
      <c r="AW2025" s="351"/>
      <c r="AX2025" s="351"/>
      <c r="AY2025" s="528"/>
      <c r="AZ2025" s="460"/>
      <c r="BA2025" s="456"/>
      <c r="BB2025" s="458"/>
      <c r="BC2025" s="460"/>
      <c r="BD2025" s="462"/>
      <c r="BE2025" s="462"/>
      <c r="BF2025" s="462"/>
      <c r="BG2025" s="526"/>
      <c r="BH2025" s="491"/>
      <c r="BI2025" s="530"/>
      <c r="BJ2025" s="475"/>
      <c r="BK2025" s="475"/>
    </row>
    <row r="2026" spans="1:63" ht="14.25" customHeight="1" x14ac:dyDescent="0.25">
      <c r="A2026" s="564"/>
      <c r="B2026" s="566"/>
      <c r="C2026" s="595"/>
      <c r="D2026" s="813"/>
      <c r="E2026" s="470"/>
      <c r="F2026" s="464"/>
      <c r="G2026" s="467"/>
      <c r="H2026" s="469"/>
      <c r="I2026" s="470"/>
      <c r="J2026" s="386">
        <v>2</v>
      </c>
      <c r="K2026" s="384" t="s">
        <v>2243</v>
      </c>
      <c r="L2026" s="473"/>
      <c r="M2026" s="470"/>
      <c r="N2026" s="474"/>
      <c r="O2026" s="475"/>
      <c r="P2026" s="475"/>
      <c r="Q2026" s="475"/>
      <c r="R2026" s="475"/>
      <c r="S2026" s="385" t="s">
        <v>164</v>
      </c>
      <c r="T2026" s="348">
        <f>IFERROR(VLOOKUP($S2026,TABLAS!$A$10:$B$14,2,FALSE),0)</f>
        <v>1</v>
      </c>
      <c r="U2026" s="490"/>
      <c r="V2026" s="490"/>
      <c r="W2026" s="524"/>
      <c r="X2026" s="526"/>
      <c r="Y2026" s="349">
        <v>210</v>
      </c>
      <c r="Z2026" s="349"/>
      <c r="AA2026" s="349"/>
      <c r="AB2026" s="349"/>
      <c r="AC2026" s="367" t="e">
        <f>VLOOKUP(Y2026,CONTROLES!$A$6:$Y$78,2,FALSE)</f>
        <v>#N/A</v>
      </c>
      <c r="AD2026" s="349"/>
      <c r="AE2026" s="349"/>
      <c r="AF2026" s="349"/>
      <c r="AG2026" s="349"/>
      <c r="AH2026" s="349"/>
      <c r="AI2026" s="349"/>
      <c r="AJ2026" s="349"/>
      <c r="AK2026" s="349"/>
      <c r="AL2026" s="349"/>
      <c r="AM2026" s="349"/>
      <c r="AN2026" s="349"/>
      <c r="AO2026" s="350"/>
      <c r="AP2026" s="350"/>
      <c r="AQ2026" s="350"/>
      <c r="AR2026" s="350"/>
      <c r="AS2026" s="349"/>
      <c r="AT2026" s="349"/>
      <c r="AU2026" s="349"/>
      <c r="AV2026" s="350"/>
      <c r="AW2026" s="351"/>
      <c r="AX2026" s="351"/>
      <c r="AY2026" s="529"/>
      <c r="AZ2026" s="460"/>
      <c r="BA2026" s="457"/>
      <c r="BB2026" s="458"/>
      <c r="BC2026" s="460"/>
      <c r="BD2026" s="462"/>
      <c r="BE2026" s="462"/>
      <c r="BF2026" s="462"/>
      <c r="BG2026" s="526"/>
      <c r="BH2026" s="492"/>
      <c r="BI2026" s="530"/>
      <c r="BJ2026" s="475"/>
      <c r="BK2026" s="475"/>
    </row>
    <row r="2027" spans="1:63" ht="14.25" customHeight="1" x14ac:dyDescent="0.25">
      <c r="A2027" s="564"/>
      <c r="B2027" s="566"/>
      <c r="C2027" s="595"/>
      <c r="D2027" s="813"/>
      <c r="E2027" s="470"/>
      <c r="F2027" s="464"/>
      <c r="G2027" s="467"/>
      <c r="H2027" s="469"/>
      <c r="I2027" s="470"/>
      <c r="J2027" s="386">
        <v>3</v>
      </c>
      <c r="K2027" s="384" t="s">
        <v>2244</v>
      </c>
      <c r="L2027" s="473"/>
      <c r="M2027" s="470"/>
      <c r="N2027" s="474"/>
      <c r="O2027" s="475"/>
      <c r="P2027" s="475"/>
      <c r="Q2027" s="475"/>
      <c r="R2027" s="475"/>
      <c r="S2027" s="385" t="s">
        <v>155</v>
      </c>
      <c r="T2027" s="348">
        <f>IFERROR(VLOOKUP($S2027,TABLAS!$A$10:$B$14,2,FALSE),0)</f>
        <v>2</v>
      </c>
      <c r="U2027" s="490"/>
      <c r="V2027" s="490"/>
      <c r="W2027" s="524"/>
      <c r="X2027" s="526"/>
      <c r="Y2027" s="349">
        <v>211</v>
      </c>
      <c r="Z2027" s="349"/>
      <c r="AA2027" s="349"/>
      <c r="AB2027" s="349"/>
      <c r="AC2027" s="367" t="e">
        <f>VLOOKUP(Y2027,CONTROLES!$A$6:$Y$78,2,FALSE)</f>
        <v>#N/A</v>
      </c>
      <c r="AD2027" s="349"/>
      <c r="AE2027" s="349"/>
      <c r="AF2027" s="349"/>
      <c r="AG2027" s="349"/>
      <c r="AH2027" s="349"/>
      <c r="AI2027" s="349"/>
      <c r="AJ2027" s="349"/>
      <c r="AK2027" s="349"/>
      <c r="AL2027" s="349"/>
      <c r="AM2027" s="349"/>
      <c r="AN2027" s="349"/>
      <c r="AO2027" s="350"/>
      <c r="AP2027" s="350"/>
      <c r="AQ2027" s="350"/>
      <c r="AR2027" s="350"/>
      <c r="AS2027" s="349"/>
      <c r="AT2027" s="349"/>
      <c r="AU2027" s="349"/>
      <c r="AV2027" s="350"/>
      <c r="AW2027" s="351"/>
      <c r="AX2027" s="351"/>
      <c r="AY2027" s="529"/>
      <c r="AZ2027" s="460"/>
      <c r="BA2027" s="457"/>
      <c r="BB2027" s="458"/>
      <c r="BC2027" s="460"/>
      <c r="BD2027" s="462"/>
      <c r="BE2027" s="462"/>
      <c r="BF2027" s="462"/>
      <c r="BG2027" s="526"/>
      <c r="BH2027" s="492"/>
      <c r="BI2027" s="530"/>
      <c r="BJ2027" s="475"/>
      <c r="BK2027" s="475"/>
    </row>
    <row r="2028" spans="1:63" ht="14.25" customHeight="1" x14ac:dyDescent="0.25">
      <c r="A2028" s="564"/>
      <c r="B2028" s="566"/>
      <c r="C2028" s="595"/>
      <c r="D2028" s="813"/>
      <c r="E2028" s="470"/>
      <c r="F2028" s="464"/>
      <c r="G2028" s="467"/>
      <c r="H2028" s="469"/>
      <c r="I2028" s="470"/>
      <c r="J2028" s="387"/>
      <c r="K2028" s="384"/>
      <c r="L2028" s="473"/>
      <c r="M2028" s="470"/>
      <c r="N2028" s="474"/>
      <c r="O2028" s="475"/>
      <c r="P2028" s="475"/>
      <c r="Q2028" s="475"/>
      <c r="R2028" s="475"/>
      <c r="S2028" s="385"/>
      <c r="T2028" s="348">
        <f>IFERROR(VLOOKUP($S2028,TABLAS!$A$10:$B$14,2,FALSE),0)</f>
        <v>0</v>
      </c>
      <c r="U2028" s="490"/>
      <c r="V2028" s="490"/>
      <c r="W2028" s="524"/>
      <c r="X2028" s="526"/>
      <c r="Y2028" s="349"/>
      <c r="Z2028" s="349"/>
      <c r="AA2028" s="349"/>
      <c r="AB2028" s="349"/>
      <c r="AC2028" s="367" t="e">
        <f>VLOOKUP(Y2028,CONTROLES!$A$6:$Y$78,2,FALSE)</f>
        <v>#N/A</v>
      </c>
      <c r="AD2028" s="349"/>
      <c r="AE2028" s="349"/>
      <c r="AF2028" s="349"/>
      <c r="AG2028" s="349"/>
      <c r="AH2028" s="349"/>
      <c r="AI2028" s="349"/>
      <c r="AJ2028" s="349"/>
      <c r="AK2028" s="349"/>
      <c r="AL2028" s="349"/>
      <c r="AM2028" s="349"/>
      <c r="AN2028" s="349"/>
      <c r="AO2028" s="350"/>
      <c r="AP2028" s="350"/>
      <c r="AQ2028" s="350"/>
      <c r="AR2028" s="350"/>
      <c r="AS2028" s="349"/>
      <c r="AT2028" s="349"/>
      <c r="AU2028" s="349"/>
      <c r="AV2028" s="350"/>
      <c r="AW2028" s="351"/>
      <c r="AX2028" s="351"/>
      <c r="AY2028" s="529"/>
      <c r="AZ2028" s="460"/>
      <c r="BA2028" s="457"/>
      <c r="BB2028" s="458"/>
      <c r="BC2028" s="460"/>
      <c r="BD2028" s="462"/>
      <c r="BE2028" s="462"/>
      <c r="BF2028" s="462"/>
      <c r="BG2028" s="526"/>
      <c r="BH2028" s="492"/>
      <c r="BI2028" s="530"/>
      <c r="BJ2028" s="475"/>
      <c r="BK2028" s="475"/>
    </row>
    <row r="2029" spans="1:63" ht="14.25" customHeight="1" x14ac:dyDescent="0.25">
      <c r="A2029" s="564"/>
      <c r="B2029" s="566"/>
      <c r="C2029" s="595"/>
      <c r="D2029" s="813"/>
      <c r="E2029" s="470"/>
      <c r="F2029" s="464"/>
      <c r="G2029" s="467"/>
      <c r="H2029" s="469"/>
      <c r="I2029" s="470"/>
      <c r="J2029" s="387"/>
      <c r="K2029" s="384"/>
      <c r="L2029" s="473"/>
      <c r="M2029" s="470"/>
      <c r="N2029" s="474"/>
      <c r="O2029" s="475"/>
      <c r="P2029" s="475"/>
      <c r="Q2029" s="475"/>
      <c r="R2029" s="475"/>
      <c r="S2029" s="385"/>
      <c r="T2029" s="348">
        <f>IFERROR(VLOOKUP($S2029,TABLAS!$A$10:$B$14,2,FALSE),0)</f>
        <v>0</v>
      </c>
      <c r="U2029" s="490"/>
      <c r="V2029" s="490"/>
      <c r="W2029" s="524"/>
      <c r="X2029" s="526"/>
      <c r="Y2029" s="349"/>
      <c r="Z2029" s="349"/>
      <c r="AA2029" s="349"/>
      <c r="AB2029" s="349"/>
      <c r="AC2029" s="367" t="e">
        <f>VLOOKUP(Y2029,CONTROLES!$A$6:$Y$78,2,FALSE)</f>
        <v>#N/A</v>
      </c>
      <c r="AD2029" s="349"/>
      <c r="AE2029" s="349"/>
      <c r="AF2029" s="349"/>
      <c r="AG2029" s="349"/>
      <c r="AH2029" s="349"/>
      <c r="AI2029" s="349"/>
      <c r="AJ2029" s="349"/>
      <c r="AK2029" s="349"/>
      <c r="AL2029" s="349"/>
      <c r="AM2029" s="349"/>
      <c r="AN2029" s="349"/>
      <c r="AO2029" s="350"/>
      <c r="AP2029" s="350"/>
      <c r="AQ2029" s="350"/>
      <c r="AR2029" s="350"/>
      <c r="AS2029" s="349"/>
      <c r="AT2029" s="349"/>
      <c r="AU2029" s="349"/>
      <c r="AV2029" s="350"/>
      <c r="AW2029" s="351"/>
      <c r="AX2029" s="351"/>
      <c r="AY2029" s="529"/>
      <c r="AZ2029" s="460"/>
      <c r="BA2029" s="457"/>
      <c r="BB2029" s="458"/>
      <c r="BC2029" s="460"/>
      <c r="BD2029" s="462"/>
      <c r="BE2029" s="462"/>
      <c r="BF2029" s="462"/>
      <c r="BG2029" s="526"/>
      <c r="BH2029" s="492"/>
      <c r="BI2029" s="530"/>
      <c r="BJ2029" s="475"/>
      <c r="BK2029" s="475"/>
    </row>
    <row r="2030" spans="1:63" ht="14.25" customHeight="1" x14ac:dyDescent="0.25">
      <c r="A2030" s="564"/>
      <c r="B2030" s="566"/>
      <c r="C2030" s="595"/>
      <c r="D2030" s="813"/>
      <c r="E2030" s="470"/>
      <c r="F2030" s="464"/>
      <c r="G2030" s="467"/>
      <c r="H2030" s="469"/>
      <c r="I2030" s="470"/>
      <c r="J2030" s="387"/>
      <c r="K2030" s="384"/>
      <c r="L2030" s="473"/>
      <c r="M2030" s="470"/>
      <c r="N2030" s="474"/>
      <c r="O2030" s="475"/>
      <c r="P2030" s="475"/>
      <c r="Q2030" s="475"/>
      <c r="R2030" s="475"/>
      <c r="S2030" s="385"/>
      <c r="T2030" s="348">
        <f>IFERROR(VLOOKUP($S2030,TABLAS!$A$10:$B$14,2,FALSE),0)</f>
        <v>0</v>
      </c>
      <c r="U2030" s="490"/>
      <c r="V2030" s="490"/>
      <c r="W2030" s="524"/>
      <c r="X2030" s="526"/>
      <c r="Y2030" s="349"/>
      <c r="Z2030" s="349"/>
      <c r="AA2030" s="349"/>
      <c r="AB2030" s="349"/>
      <c r="AC2030" s="367" t="e">
        <f>VLOOKUP(Y2030,CONTROLES!$A$6:$Y$78,2,FALSE)</f>
        <v>#N/A</v>
      </c>
      <c r="AD2030" s="349"/>
      <c r="AE2030" s="349"/>
      <c r="AF2030" s="349"/>
      <c r="AG2030" s="349"/>
      <c r="AH2030" s="349"/>
      <c r="AI2030" s="349"/>
      <c r="AJ2030" s="349"/>
      <c r="AK2030" s="349"/>
      <c r="AL2030" s="349"/>
      <c r="AM2030" s="349"/>
      <c r="AN2030" s="349"/>
      <c r="AO2030" s="350"/>
      <c r="AP2030" s="350"/>
      <c r="AQ2030" s="350"/>
      <c r="AR2030" s="350"/>
      <c r="AS2030" s="349"/>
      <c r="AT2030" s="349"/>
      <c r="AU2030" s="349"/>
      <c r="AV2030" s="350"/>
      <c r="AW2030" s="351"/>
      <c r="AX2030" s="351"/>
      <c r="AY2030" s="529"/>
      <c r="AZ2030" s="460"/>
      <c r="BA2030" s="457"/>
      <c r="BB2030" s="458"/>
      <c r="BC2030" s="460"/>
      <c r="BD2030" s="462"/>
      <c r="BE2030" s="462"/>
      <c r="BF2030" s="462"/>
      <c r="BG2030" s="526"/>
      <c r="BH2030" s="492"/>
      <c r="BI2030" s="530"/>
      <c r="BJ2030" s="475"/>
      <c r="BK2030" s="475"/>
    </row>
    <row r="2031" spans="1:63" ht="14.25" customHeight="1" x14ac:dyDescent="0.25">
      <c r="A2031" s="564"/>
      <c r="B2031" s="567"/>
      <c r="C2031" s="595"/>
      <c r="D2031" s="813"/>
      <c r="E2031" s="471"/>
      <c r="F2031" s="465"/>
      <c r="G2031" s="467"/>
      <c r="H2031" s="469"/>
      <c r="I2031" s="471"/>
      <c r="J2031" s="388"/>
      <c r="K2031" s="389"/>
      <c r="L2031" s="473"/>
      <c r="M2031" s="471"/>
      <c r="N2031" s="472"/>
      <c r="O2031" s="476"/>
      <c r="P2031" s="476"/>
      <c r="Q2031" s="476"/>
      <c r="R2031" s="476"/>
      <c r="S2031" s="390"/>
      <c r="T2031" s="348">
        <f>IFERROR(VLOOKUP($S2031,TABLAS!$A$10:$B$14,2,FALSE),0)</f>
        <v>0</v>
      </c>
      <c r="U2031" s="490"/>
      <c r="V2031" s="490"/>
      <c r="W2031" s="525"/>
      <c r="X2031" s="527"/>
      <c r="Y2031" s="362"/>
      <c r="Z2031" s="362"/>
      <c r="AA2031" s="362"/>
      <c r="AB2031" s="362"/>
      <c r="AC2031" s="367" t="e">
        <f>VLOOKUP(Y2031,CONTROLES!$A$6:$Y$78,2,FALSE)</f>
        <v>#N/A</v>
      </c>
      <c r="AD2031" s="362"/>
      <c r="AE2031" s="362"/>
      <c r="AF2031" s="362"/>
      <c r="AG2031" s="362"/>
      <c r="AH2031" s="362"/>
      <c r="AI2031" s="362"/>
      <c r="AJ2031" s="362"/>
      <c r="AK2031" s="362"/>
      <c r="AL2031" s="362"/>
      <c r="AM2031" s="362"/>
      <c r="AN2031" s="362"/>
      <c r="AO2031" s="355"/>
      <c r="AP2031" s="355"/>
      <c r="AQ2031" s="355"/>
      <c r="AR2031" s="355"/>
      <c r="AS2031" s="362"/>
      <c r="AT2031" s="362"/>
      <c r="AU2031" s="362"/>
      <c r="AV2031" s="355"/>
      <c r="AW2031" s="370"/>
      <c r="AX2031" s="370"/>
      <c r="AY2031" s="529"/>
      <c r="AZ2031" s="461"/>
      <c r="BA2031" s="457"/>
      <c r="BB2031" s="459"/>
      <c r="BC2031" s="461"/>
      <c r="BD2031" s="463"/>
      <c r="BE2031" s="463"/>
      <c r="BF2031" s="463"/>
      <c r="BG2031" s="527"/>
      <c r="BH2031" s="492"/>
      <c r="BI2031" s="531"/>
      <c r="BJ2031" s="476"/>
      <c r="BK2031" s="476"/>
    </row>
    <row r="2032" spans="1:63" ht="14.25" customHeight="1" x14ac:dyDescent="0.25">
      <c r="A2032" s="564">
        <f>A2025+1</f>
        <v>289</v>
      </c>
      <c r="B2032" s="565" t="s">
        <v>2245</v>
      </c>
      <c r="C2032" s="595" t="s">
        <v>629</v>
      </c>
      <c r="D2032" s="846" t="s">
        <v>2246</v>
      </c>
      <c r="E2032" s="568" t="s">
        <v>2247</v>
      </c>
      <c r="F2032" s="464" t="s">
        <v>132</v>
      </c>
      <c r="G2032" s="466" t="s">
        <v>133</v>
      </c>
      <c r="H2032" s="468" t="s">
        <v>134</v>
      </c>
      <c r="I2032" s="470" t="s">
        <v>2248</v>
      </c>
      <c r="J2032" s="383">
        <v>1</v>
      </c>
      <c r="K2032" s="384" t="s">
        <v>2249</v>
      </c>
      <c r="L2032" s="472" t="s">
        <v>2250</v>
      </c>
      <c r="M2032" s="470" t="s">
        <v>160</v>
      </c>
      <c r="N2032" s="474" t="s">
        <v>226</v>
      </c>
      <c r="O2032" s="475" t="s">
        <v>286</v>
      </c>
      <c r="P2032" s="475" t="s">
        <v>2251</v>
      </c>
      <c r="Q2032" s="475" t="s">
        <v>2252</v>
      </c>
      <c r="R2032" s="475" t="s">
        <v>210</v>
      </c>
      <c r="S2032" s="385" t="s">
        <v>164</v>
      </c>
      <c r="T2032" s="348">
        <f>IFERROR(VLOOKUP($S2032,TABLAS!$A$10:$B$14,2,FALSE),0)</f>
        <v>1</v>
      </c>
      <c r="U2032" s="489" t="s">
        <v>211</v>
      </c>
      <c r="V2032" s="489">
        <f>VLOOKUP(U2032,TABLAS!$A$2:$B$6,2,FALSE)</f>
        <v>2</v>
      </c>
      <c r="W2032" s="524" t="str">
        <f t="shared" ref="W2032" si="522">MAX($T2032:$T2038)&amp;V2032</f>
        <v>32</v>
      </c>
      <c r="X2032" s="526" t="str">
        <f t="shared" ref="X2032" si="523">IF(OR(W2032="11",W2032="12",W2032="21",W2032="22",W2032="31"),"BAJO",IF(OR(W2032="13",W2032="23",W2032="32",W2032="41"),"LEVE",IF(OR(W2032="14",W2032="15",W2032="24",W2032="33",W2032="43",W2032="42",W2032="52",W2032="51"),"MODERADO",IF(OR(W2032="25",W2032="34",W2032="35",W2032="44",W2032="45",W2032="53",W2032="54",W2032="55"),"IMPORTANTE"))))</f>
        <v>LEVE</v>
      </c>
      <c r="Y2032" s="349">
        <v>212</v>
      </c>
      <c r="Z2032" s="349"/>
      <c r="AA2032" s="349"/>
      <c r="AB2032" s="349"/>
      <c r="AC2032" s="367" t="e">
        <f>VLOOKUP(Y2032,CONTROLES!$A$6:$Y$78,2,FALSE)</f>
        <v>#N/A</v>
      </c>
      <c r="AD2032" s="349"/>
      <c r="AE2032" s="349"/>
      <c r="AF2032" s="349"/>
      <c r="AG2032" s="349"/>
      <c r="AH2032" s="349"/>
      <c r="AI2032" s="349"/>
      <c r="AJ2032" s="349"/>
      <c r="AK2032" s="349"/>
      <c r="AL2032" s="349"/>
      <c r="AM2032" s="349"/>
      <c r="AN2032" s="349"/>
      <c r="AO2032" s="350"/>
      <c r="AP2032" s="350"/>
      <c r="AQ2032" s="350"/>
      <c r="AR2032" s="350"/>
      <c r="AS2032" s="349"/>
      <c r="AT2032" s="349"/>
      <c r="AU2032" s="349"/>
      <c r="AV2032" s="350"/>
      <c r="AW2032" s="351"/>
      <c r="AX2032" s="351"/>
      <c r="AY2032" s="528"/>
      <c r="AZ2032" s="460"/>
      <c r="BA2032" s="456"/>
      <c r="BB2032" s="458"/>
      <c r="BC2032" s="460"/>
      <c r="BD2032" s="462"/>
      <c r="BE2032" s="462"/>
      <c r="BF2032" s="462"/>
      <c r="BG2032" s="526"/>
      <c r="BH2032" s="491"/>
      <c r="BI2032" s="530"/>
      <c r="BJ2032" s="475"/>
      <c r="BK2032" s="475"/>
    </row>
    <row r="2033" spans="1:63" ht="14.25" customHeight="1" x14ac:dyDescent="0.25">
      <c r="A2033" s="564"/>
      <c r="B2033" s="566"/>
      <c r="C2033" s="595"/>
      <c r="D2033" s="813"/>
      <c r="E2033" s="470"/>
      <c r="F2033" s="464"/>
      <c r="G2033" s="467"/>
      <c r="H2033" s="469"/>
      <c r="I2033" s="470"/>
      <c r="J2033" s="386">
        <v>2</v>
      </c>
      <c r="K2033" s="384" t="s">
        <v>2253</v>
      </c>
      <c r="L2033" s="473"/>
      <c r="M2033" s="470"/>
      <c r="N2033" s="474"/>
      <c r="O2033" s="475"/>
      <c r="P2033" s="475"/>
      <c r="Q2033" s="475"/>
      <c r="R2033" s="475"/>
      <c r="S2033" s="385" t="s">
        <v>146</v>
      </c>
      <c r="T2033" s="348">
        <f>IFERROR(VLOOKUP($S2033,TABLAS!$A$10:$B$14,2,FALSE),0)</f>
        <v>3</v>
      </c>
      <c r="U2033" s="490"/>
      <c r="V2033" s="490"/>
      <c r="W2033" s="524"/>
      <c r="X2033" s="526"/>
      <c r="Y2033" s="349">
        <v>212</v>
      </c>
      <c r="Z2033" s="349"/>
      <c r="AA2033" s="349"/>
      <c r="AB2033" s="349"/>
      <c r="AC2033" s="367" t="e">
        <f>VLOOKUP(Y2033,CONTROLES!$A$6:$Y$78,2,FALSE)</f>
        <v>#N/A</v>
      </c>
      <c r="AD2033" s="349"/>
      <c r="AE2033" s="349"/>
      <c r="AF2033" s="349"/>
      <c r="AG2033" s="349"/>
      <c r="AH2033" s="349"/>
      <c r="AI2033" s="349"/>
      <c r="AJ2033" s="349"/>
      <c r="AK2033" s="349"/>
      <c r="AL2033" s="349"/>
      <c r="AM2033" s="349"/>
      <c r="AN2033" s="349"/>
      <c r="AO2033" s="350"/>
      <c r="AP2033" s="350"/>
      <c r="AQ2033" s="350"/>
      <c r="AR2033" s="350"/>
      <c r="AS2033" s="349"/>
      <c r="AT2033" s="349"/>
      <c r="AU2033" s="349"/>
      <c r="AV2033" s="350"/>
      <c r="AW2033" s="351"/>
      <c r="AX2033" s="351"/>
      <c r="AY2033" s="529"/>
      <c r="AZ2033" s="460"/>
      <c r="BA2033" s="457"/>
      <c r="BB2033" s="458"/>
      <c r="BC2033" s="460"/>
      <c r="BD2033" s="462"/>
      <c r="BE2033" s="462"/>
      <c r="BF2033" s="462"/>
      <c r="BG2033" s="526"/>
      <c r="BH2033" s="492"/>
      <c r="BI2033" s="530"/>
      <c r="BJ2033" s="475"/>
      <c r="BK2033" s="475"/>
    </row>
    <row r="2034" spans="1:63" ht="14.25" customHeight="1" x14ac:dyDescent="0.25">
      <c r="A2034" s="564"/>
      <c r="B2034" s="566"/>
      <c r="C2034" s="595"/>
      <c r="D2034" s="813"/>
      <c r="E2034" s="470"/>
      <c r="F2034" s="464"/>
      <c r="G2034" s="467"/>
      <c r="H2034" s="469"/>
      <c r="I2034" s="470"/>
      <c r="J2034" s="386"/>
      <c r="K2034" s="384"/>
      <c r="L2034" s="473"/>
      <c r="M2034" s="470"/>
      <c r="N2034" s="474"/>
      <c r="O2034" s="475"/>
      <c r="P2034" s="475"/>
      <c r="Q2034" s="475"/>
      <c r="R2034" s="475"/>
      <c r="S2034" s="385"/>
      <c r="T2034" s="348">
        <f>IFERROR(VLOOKUP($S2034,TABLAS!$A$10:$B$14,2,FALSE),0)</f>
        <v>0</v>
      </c>
      <c r="U2034" s="490"/>
      <c r="V2034" s="490"/>
      <c r="W2034" s="524"/>
      <c r="X2034" s="526"/>
      <c r="Y2034" s="349"/>
      <c r="Z2034" s="349"/>
      <c r="AA2034" s="349"/>
      <c r="AB2034" s="349"/>
      <c r="AC2034" s="367" t="e">
        <f>VLOOKUP(Y2034,CONTROLES!$A$6:$Y$78,2,FALSE)</f>
        <v>#N/A</v>
      </c>
      <c r="AD2034" s="349"/>
      <c r="AE2034" s="349"/>
      <c r="AF2034" s="349"/>
      <c r="AG2034" s="349"/>
      <c r="AH2034" s="349"/>
      <c r="AI2034" s="349"/>
      <c r="AJ2034" s="349"/>
      <c r="AK2034" s="349"/>
      <c r="AL2034" s="349"/>
      <c r="AM2034" s="349"/>
      <c r="AN2034" s="349"/>
      <c r="AO2034" s="350"/>
      <c r="AP2034" s="350"/>
      <c r="AQ2034" s="350"/>
      <c r="AR2034" s="350"/>
      <c r="AS2034" s="349"/>
      <c r="AT2034" s="349"/>
      <c r="AU2034" s="349"/>
      <c r="AV2034" s="350"/>
      <c r="AW2034" s="351"/>
      <c r="AX2034" s="351"/>
      <c r="AY2034" s="529"/>
      <c r="AZ2034" s="460"/>
      <c r="BA2034" s="457"/>
      <c r="BB2034" s="458"/>
      <c r="BC2034" s="460"/>
      <c r="BD2034" s="462"/>
      <c r="BE2034" s="462"/>
      <c r="BF2034" s="462"/>
      <c r="BG2034" s="526"/>
      <c r="BH2034" s="492"/>
      <c r="BI2034" s="530"/>
      <c r="BJ2034" s="475"/>
      <c r="BK2034" s="475"/>
    </row>
    <row r="2035" spans="1:63" ht="14.25" customHeight="1" x14ac:dyDescent="0.25">
      <c r="A2035" s="564"/>
      <c r="B2035" s="566"/>
      <c r="C2035" s="595"/>
      <c r="D2035" s="813"/>
      <c r="E2035" s="470"/>
      <c r="F2035" s="464"/>
      <c r="G2035" s="467"/>
      <c r="H2035" s="469"/>
      <c r="I2035" s="470"/>
      <c r="J2035" s="387"/>
      <c r="K2035" s="384"/>
      <c r="L2035" s="473"/>
      <c r="M2035" s="470"/>
      <c r="N2035" s="474"/>
      <c r="O2035" s="475"/>
      <c r="P2035" s="475"/>
      <c r="Q2035" s="475"/>
      <c r="R2035" s="475"/>
      <c r="S2035" s="385"/>
      <c r="T2035" s="348">
        <f>IFERROR(VLOOKUP($S2035,TABLAS!$A$10:$B$14,2,FALSE),0)</f>
        <v>0</v>
      </c>
      <c r="U2035" s="490"/>
      <c r="V2035" s="490"/>
      <c r="W2035" s="524"/>
      <c r="X2035" s="526"/>
      <c r="Y2035" s="349"/>
      <c r="Z2035" s="349"/>
      <c r="AA2035" s="349"/>
      <c r="AB2035" s="349"/>
      <c r="AC2035" s="367" t="e">
        <f>VLOOKUP(Y2035,CONTROLES!$A$6:$Y$78,2,FALSE)</f>
        <v>#N/A</v>
      </c>
      <c r="AD2035" s="349"/>
      <c r="AE2035" s="349"/>
      <c r="AF2035" s="349"/>
      <c r="AG2035" s="349"/>
      <c r="AH2035" s="349"/>
      <c r="AI2035" s="349"/>
      <c r="AJ2035" s="349"/>
      <c r="AK2035" s="349"/>
      <c r="AL2035" s="349"/>
      <c r="AM2035" s="349"/>
      <c r="AN2035" s="349"/>
      <c r="AO2035" s="350"/>
      <c r="AP2035" s="350"/>
      <c r="AQ2035" s="350"/>
      <c r="AR2035" s="350"/>
      <c r="AS2035" s="349"/>
      <c r="AT2035" s="349"/>
      <c r="AU2035" s="349"/>
      <c r="AV2035" s="350"/>
      <c r="AW2035" s="351"/>
      <c r="AX2035" s="351"/>
      <c r="AY2035" s="529"/>
      <c r="AZ2035" s="460"/>
      <c r="BA2035" s="457"/>
      <c r="BB2035" s="458"/>
      <c r="BC2035" s="460"/>
      <c r="BD2035" s="462"/>
      <c r="BE2035" s="462"/>
      <c r="BF2035" s="462"/>
      <c r="BG2035" s="526"/>
      <c r="BH2035" s="492"/>
      <c r="BI2035" s="530"/>
      <c r="BJ2035" s="475"/>
      <c r="BK2035" s="475"/>
    </row>
    <row r="2036" spans="1:63" ht="14.25" customHeight="1" x14ac:dyDescent="0.25">
      <c r="A2036" s="564"/>
      <c r="B2036" s="566"/>
      <c r="C2036" s="595"/>
      <c r="D2036" s="813"/>
      <c r="E2036" s="470"/>
      <c r="F2036" s="464"/>
      <c r="G2036" s="467"/>
      <c r="H2036" s="469"/>
      <c r="I2036" s="470"/>
      <c r="J2036" s="387"/>
      <c r="K2036" s="384"/>
      <c r="L2036" s="473"/>
      <c r="M2036" s="470"/>
      <c r="N2036" s="474"/>
      <c r="O2036" s="475"/>
      <c r="P2036" s="475"/>
      <c r="Q2036" s="475"/>
      <c r="R2036" s="475"/>
      <c r="S2036" s="385"/>
      <c r="T2036" s="348">
        <f>IFERROR(VLOOKUP($S2036,TABLAS!$A$10:$B$14,2,FALSE),0)</f>
        <v>0</v>
      </c>
      <c r="U2036" s="490"/>
      <c r="V2036" s="490"/>
      <c r="W2036" s="524"/>
      <c r="X2036" s="526"/>
      <c r="Y2036" s="349"/>
      <c r="Z2036" s="349"/>
      <c r="AA2036" s="349"/>
      <c r="AB2036" s="349"/>
      <c r="AC2036" s="367" t="e">
        <f>VLOOKUP(Y2036,CONTROLES!$A$6:$Y$78,2,FALSE)</f>
        <v>#N/A</v>
      </c>
      <c r="AD2036" s="349"/>
      <c r="AE2036" s="349"/>
      <c r="AF2036" s="349"/>
      <c r="AG2036" s="349"/>
      <c r="AH2036" s="349"/>
      <c r="AI2036" s="349"/>
      <c r="AJ2036" s="349"/>
      <c r="AK2036" s="349"/>
      <c r="AL2036" s="349"/>
      <c r="AM2036" s="349"/>
      <c r="AN2036" s="349"/>
      <c r="AO2036" s="350"/>
      <c r="AP2036" s="350"/>
      <c r="AQ2036" s="350"/>
      <c r="AR2036" s="350"/>
      <c r="AS2036" s="349"/>
      <c r="AT2036" s="349"/>
      <c r="AU2036" s="349"/>
      <c r="AV2036" s="350"/>
      <c r="AW2036" s="351"/>
      <c r="AX2036" s="351"/>
      <c r="AY2036" s="529"/>
      <c r="AZ2036" s="460"/>
      <c r="BA2036" s="457"/>
      <c r="BB2036" s="458"/>
      <c r="BC2036" s="460"/>
      <c r="BD2036" s="462"/>
      <c r="BE2036" s="462"/>
      <c r="BF2036" s="462"/>
      <c r="BG2036" s="526"/>
      <c r="BH2036" s="492"/>
      <c r="BI2036" s="530"/>
      <c r="BJ2036" s="475"/>
      <c r="BK2036" s="475"/>
    </row>
    <row r="2037" spans="1:63" ht="14.25" customHeight="1" x14ac:dyDescent="0.25">
      <c r="A2037" s="564"/>
      <c r="B2037" s="566"/>
      <c r="C2037" s="595"/>
      <c r="D2037" s="813"/>
      <c r="E2037" s="470"/>
      <c r="F2037" s="464"/>
      <c r="G2037" s="467"/>
      <c r="H2037" s="469"/>
      <c r="I2037" s="470"/>
      <c r="J2037" s="387"/>
      <c r="K2037" s="384"/>
      <c r="L2037" s="473"/>
      <c r="M2037" s="470"/>
      <c r="N2037" s="474"/>
      <c r="O2037" s="475"/>
      <c r="P2037" s="475"/>
      <c r="Q2037" s="475"/>
      <c r="R2037" s="475"/>
      <c r="S2037" s="385"/>
      <c r="T2037" s="348">
        <f>IFERROR(VLOOKUP($S2037,TABLAS!$A$10:$B$14,2,FALSE),0)</f>
        <v>0</v>
      </c>
      <c r="U2037" s="490"/>
      <c r="V2037" s="490"/>
      <c r="W2037" s="524"/>
      <c r="X2037" s="526"/>
      <c r="Y2037" s="349"/>
      <c r="Z2037" s="349"/>
      <c r="AA2037" s="349"/>
      <c r="AB2037" s="349"/>
      <c r="AC2037" s="367" t="e">
        <f>VLOOKUP(Y2037,CONTROLES!$A$6:$Y$78,2,FALSE)</f>
        <v>#N/A</v>
      </c>
      <c r="AD2037" s="349"/>
      <c r="AE2037" s="349"/>
      <c r="AF2037" s="349"/>
      <c r="AG2037" s="349"/>
      <c r="AH2037" s="349"/>
      <c r="AI2037" s="349"/>
      <c r="AJ2037" s="349"/>
      <c r="AK2037" s="349"/>
      <c r="AL2037" s="349"/>
      <c r="AM2037" s="349"/>
      <c r="AN2037" s="349"/>
      <c r="AO2037" s="350"/>
      <c r="AP2037" s="350"/>
      <c r="AQ2037" s="350"/>
      <c r="AR2037" s="350"/>
      <c r="AS2037" s="349"/>
      <c r="AT2037" s="349"/>
      <c r="AU2037" s="349"/>
      <c r="AV2037" s="350"/>
      <c r="AW2037" s="351"/>
      <c r="AX2037" s="351"/>
      <c r="AY2037" s="529"/>
      <c r="AZ2037" s="460"/>
      <c r="BA2037" s="457"/>
      <c r="BB2037" s="458"/>
      <c r="BC2037" s="460"/>
      <c r="BD2037" s="462"/>
      <c r="BE2037" s="462"/>
      <c r="BF2037" s="462"/>
      <c r="BG2037" s="526"/>
      <c r="BH2037" s="492"/>
      <c r="BI2037" s="530"/>
      <c r="BJ2037" s="475"/>
      <c r="BK2037" s="475"/>
    </row>
    <row r="2038" spans="1:63" ht="14.25" customHeight="1" x14ac:dyDescent="0.25">
      <c r="A2038" s="564"/>
      <c r="B2038" s="567"/>
      <c r="C2038" s="595"/>
      <c r="D2038" s="814"/>
      <c r="E2038" s="471"/>
      <c r="F2038" s="465"/>
      <c r="G2038" s="467"/>
      <c r="H2038" s="469"/>
      <c r="I2038" s="471"/>
      <c r="J2038" s="388"/>
      <c r="K2038" s="389"/>
      <c r="L2038" s="473"/>
      <c r="M2038" s="471"/>
      <c r="N2038" s="472"/>
      <c r="O2038" s="476"/>
      <c r="P2038" s="476"/>
      <c r="Q2038" s="476"/>
      <c r="R2038" s="476"/>
      <c r="S2038" s="390"/>
      <c r="T2038" s="348">
        <f>IFERROR(VLOOKUP($S2038,TABLAS!$A$10:$B$14,2,FALSE),0)</f>
        <v>0</v>
      </c>
      <c r="U2038" s="490"/>
      <c r="V2038" s="490"/>
      <c r="W2038" s="525"/>
      <c r="X2038" s="527"/>
      <c r="Y2038" s="362"/>
      <c r="Z2038" s="362"/>
      <c r="AA2038" s="362"/>
      <c r="AB2038" s="362"/>
      <c r="AC2038" s="367" t="e">
        <f>VLOOKUP(Y2038,CONTROLES!$A$6:$Y$78,2,FALSE)</f>
        <v>#N/A</v>
      </c>
      <c r="AD2038" s="362"/>
      <c r="AE2038" s="362"/>
      <c r="AF2038" s="362"/>
      <c r="AG2038" s="362"/>
      <c r="AH2038" s="362"/>
      <c r="AI2038" s="362"/>
      <c r="AJ2038" s="362"/>
      <c r="AK2038" s="362"/>
      <c r="AL2038" s="362"/>
      <c r="AM2038" s="362"/>
      <c r="AN2038" s="362"/>
      <c r="AO2038" s="355"/>
      <c r="AP2038" s="355"/>
      <c r="AQ2038" s="355"/>
      <c r="AR2038" s="355"/>
      <c r="AS2038" s="362"/>
      <c r="AT2038" s="362"/>
      <c r="AU2038" s="362"/>
      <c r="AV2038" s="355"/>
      <c r="AW2038" s="370"/>
      <c r="AX2038" s="370"/>
      <c r="AY2038" s="529"/>
      <c r="AZ2038" s="461"/>
      <c r="BA2038" s="457"/>
      <c r="BB2038" s="459"/>
      <c r="BC2038" s="461"/>
      <c r="BD2038" s="463"/>
      <c r="BE2038" s="463"/>
      <c r="BF2038" s="463"/>
      <c r="BG2038" s="527"/>
      <c r="BH2038" s="492"/>
      <c r="BI2038" s="531"/>
      <c r="BJ2038" s="476"/>
      <c r="BK2038" s="476"/>
    </row>
    <row r="2039" spans="1:63" ht="14.25" customHeight="1" x14ac:dyDescent="0.25">
      <c r="A2039" s="564">
        <f>A2025+1</f>
        <v>289</v>
      </c>
      <c r="B2039" s="849" t="s">
        <v>2254</v>
      </c>
      <c r="C2039" s="601" t="s">
        <v>629</v>
      </c>
      <c r="D2039" s="568" t="s">
        <v>2255</v>
      </c>
      <c r="E2039" s="568" t="s">
        <v>2256</v>
      </c>
      <c r="F2039" s="843" t="s">
        <v>132</v>
      </c>
      <c r="G2039" s="547" t="s">
        <v>133</v>
      </c>
      <c r="H2039" s="547" t="s">
        <v>134</v>
      </c>
      <c r="I2039" s="844" t="s">
        <v>2257</v>
      </c>
      <c r="J2039" s="383">
        <v>1</v>
      </c>
      <c r="K2039" s="384" t="s">
        <v>2258</v>
      </c>
      <c r="L2039" s="470" t="s">
        <v>2259</v>
      </c>
      <c r="M2039" s="470" t="s">
        <v>218</v>
      </c>
      <c r="N2039" s="470" t="s">
        <v>219</v>
      </c>
      <c r="O2039" s="474" t="s">
        <v>1354</v>
      </c>
      <c r="P2039" s="470" t="s">
        <v>2260</v>
      </c>
      <c r="Q2039" s="470" t="s">
        <v>874</v>
      </c>
      <c r="R2039" s="470" t="s">
        <v>210</v>
      </c>
      <c r="S2039" s="394" t="s">
        <v>155</v>
      </c>
      <c r="T2039" s="348">
        <f>IFERROR(VLOOKUP($S2039,TABLAS!$A$10:$B$14,2,FALSE),0)</f>
        <v>2</v>
      </c>
      <c r="U2039" s="489" t="s">
        <v>211</v>
      </c>
      <c r="V2039" s="489">
        <f>VLOOKUP(U2039,TABLAS!$A$2:$B$6,2,FALSE)</f>
        <v>2</v>
      </c>
      <c r="W2039" s="524" t="str">
        <f t="shared" ref="W2039" si="524">MAX($T2039:$T2045)&amp;V2039</f>
        <v>32</v>
      </c>
      <c r="X2039" s="526" t="str">
        <f t="shared" ref="X2039" si="525">IF(OR(W2039="11",W2039="12",W2039="21",W2039="22",W2039="31"),"BAJO",IF(OR(W2039="13",W2039="23",W2039="32",W2039="41"),"LEVE",IF(OR(W2039="14",W2039="15",W2039="24",W2039="33",W2039="43",W2039="42",W2039="52",W2039="51"),"MODERADO",IF(OR(W2039="25",W2039="34",W2039="35",W2039="44",W2039="45",W2039="53",W2039="54",W2039="55"),"IMPORTANTE"))))</f>
        <v>LEVE</v>
      </c>
      <c r="Y2039" s="349">
        <v>190</v>
      </c>
      <c r="Z2039" s="349"/>
      <c r="AA2039" s="349"/>
      <c r="AB2039" s="349"/>
      <c r="AC2039" s="367" t="e">
        <f>VLOOKUP(Y2039,CONTROLES!$A$6:$Y$78,2,FALSE)</f>
        <v>#N/A</v>
      </c>
      <c r="AD2039" s="349"/>
      <c r="AE2039" s="349"/>
      <c r="AF2039" s="349"/>
      <c r="AG2039" s="349"/>
      <c r="AH2039" s="349"/>
      <c r="AI2039" s="349"/>
      <c r="AJ2039" s="349"/>
      <c r="AK2039" s="349"/>
      <c r="AL2039" s="349"/>
      <c r="AM2039" s="349"/>
      <c r="AN2039" s="349"/>
      <c r="AO2039" s="350"/>
      <c r="AP2039" s="350"/>
      <c r="AQ2039" s="350"/>
      <c r="AR2039" s="350"/>
      <c r="AS2039" s="349"/>
      <c r="AT2039" s="349"/>
      <c r="AU2039" s="349"/>
      <c r="AV2039" s="350"/>
      <c r="AW2039" s="351"/>
      <c r="AX2039" s="351"/>
      <c r="AY2039" s="528"/>
      <c r="AZ2039" s="460"/>
      <c r="BA2039" s="456"/>
      <c r="BB2039" s="458"/>
      <c r="BC2039" s="460"/>
      <c r="BD2039" s="462"/>
      <c r="BE2039" s="462"/>
      <c r="BF2039" s="462"/>
      <c r="BG2039" s="526"/>
      <c r="BH2039" s="491"/>
      <c r="BI2039" s="530"/>
      <c r="BJ2039" s="475"/>
      <c r="BK2039" s="475"/>
    </row>
    <row r="2040" spans="1:63" ht="14.25" customHeight="1" x14ac:dyDescent="0.25">
      <c r="A2040" s="564"/>
      <c r="B2040" s="850"/>
      <c r="C2040" s="601"/>
      <c r="D2040" s="817"/>
      <c r="E2040" s="470"/>
      <c r="F2040" s="843"/>
      <c r="G2040" s="547"/>
      <c r="H2040" s="547"/>
      <c r="I2040" s="844"/>
      <c r="J2040" s="386">
        <v>2</v>
      </c>
      <c r="K2040" s="384" t="s">
        <v>2261</v>
      </c>
      <c r="L2040" s="470"/>
      <c r="M2040" s="470"/>
      <c r="N2040" s="470"/>
      <c r="O2040" s="474"/>
      <c r="P2040" s="470"/>
      <c r="Q2040" s="470"/>
      <c r="R2040" s="470"/>
      <c r="S2040" s="394" t="s">
        <v>155</v>
      </c>
      <c r="T2040" s="348">
        <f>IFERROR(VLOOKUP($S2040,TABLAS!$A$10:$B$14,2,FALSE),0)</f>
        <v>2</v>
      </c>
      <c r="U2040" s="490"/>
      <c r="V2040" s="490"/>
      <c r="W2040" s="524"/>
      <c r="X2040" s="526"/>
      <c r="Y2040" s="349">
        <v>190</v>
      </c>
      <c r="Z2040" s="349">
        <v>107</v>
      </c>
      <c r="AA2040" s="349"/>
      <c r="AB2040" s="349"/>
      <c r="AC2040" s="367" t="e">
        <f>VLOOKUP(Y2040,CONTROLES!$A$6:$Y$78,2,FALSE)</f>
        <v>#N/A</v>
      </c>
      <c r="AD2040" s="349"/>
      <c r="AE2040" s="349"/>
      <c r="AF2040" s="349"/>
      <c r="AG2040" s="349"/>
      <c r="AH2040" s="349"/>
      <c r="AI2040" s="349"/>
      <c r="AJ2040" s="349"/>
      <c r="AK2040" s="349"/>
      <c r="AL2040" s="349"/>
      <c r="AM2040" s="349"/>
      <c r="AN2040" s="349"/>
      <c r="AO2040" s="350"/>
      <c r="AP2040" s="350"/>
      <c r="AQ2040" s="350"/>
      <c r="AR2040" s="350"/>
      <c r="AS2040" s="349"/>
      <c r="AT2040" s="349"/>
      <c r="AU2040" s="349"/>
      <c r="AV2040" s="350"/>
      <c r="AW2040" s="351"/>
      <c r="AX2040" s="351"/>
      <c r="AY2040" s="529"/>
      <c r="AZ2040" s="460"/>
      <c r="BA2040" s="457"/>
      <c r="BB2040" s="458"/>
      <c r="BC2040" s="460"/>
      <c r="BD2040" s="462"/>
      <c r="BE2040" s="462"/>
      <c r="BF2040" s="462"/>
      <c r="BG2040" s="526"/>
      <c r="BH2040" s="492"/>
      <c r="BI2040" s="530"/>
      <c r="BJ2040" s="475"/>
      <c r="BK2040" s="475"/>
    </row>
    <row r="2041" spans="1:63" ht="14.25" customHeight="1" x14ac:dyDescent="0.25">
      <c r="A2041" s="564"/>
      <c r="B2041" s="850"/>
      <c r="C2041" s="601"/>
      <c r="D2041" s="817"/>
      <c r="E2041" s="470"/>
      <c r="F2041" s="843"/>
      <c r="G2041" s="547"/>
      <c r="H2041" s="547"/>
      <c r="I2041" s="844"/>
      <c r="J2041" s="386">
        <v>3</v>
      </c>
      <c r="K2041" s="384" t="s">
        <v>2262</v>
      </c>
      <c r="L2041" s="470"/>
      <c r="M2041" s="470"/>
      <c r="N2041" s="470"/>
      <c r="O2041" s="474"/>
      <c r="P2041" s="470"/>
      <c r="Q2041" s="470"/>
      <c r="R2041" s="470"/>
      <c r="S2041" s="394" t="s">
        <v>155</v>
      </c>
      <c r="T2041" s="348">
        <f>IFERROR(VLOOKUP($S2041,TABLAS!$A$10:$B$14,2,FALSE),0)</f>
        <v>2</v>
      </c>
      <c r="U2041" s="490"/>
      <c r="V2041" s="490"/>
      <c r="W2041" s="524"/>
      <c r="X2041" s="526"/>
      <c r="Y2041" s="349">
        <v>190</v>
      </c>
      <c r="Z2041" s="349">
        <v>213</v>
      </c>
      <c r="AA2041" s="349"/>
      <c r="AB2041" s="349"/>
      <c r="AC2041" s="367" t="e">
        <f>VLOOKUP(Y2041,CONTROLES!$A$6:$Y$78,2,FALSE)</f>
        <v>#N/A</v>
      </c>
      <c r="AD2041" s="349"/>
      <c r="AE2041" s="349"/>
      <c r="AF2041" s="349"/>
      <c r="AG2041" s="349"/>
      <c r="AH2041" s="349"/>
      <c r="AI2041" s="349"/>
      <c r="AJ2041" s="349"/>
      <c r="AK2041" s="349"/>
      <c r="AL2041" s="349"/>
      <c r="AM2041" s="349"/>
      <c r="AN2041" s="349"/>
      <c r="AO2041" s="350"/>
      <c r="AP2041" s="350"/>
      <c r="AQ2041" s="350"/>
      <c r="AR2041" s="350"/>
      <c r="AS2041" s="349"/>
      <c r="AT2041" s="349"/>
      <c r="AU2041" s="349"/>
      <c r="AV2041" s="350"/>
      <c r="AW2041" s="351"/>
      <c r="AX2041" s="351"/>
      <c r="AY2041" s="529"/>
      <c r="AZ2041" s="460"/>
      <c r="BA2041" s="457"/>
      <c r="BB2041" s="458"/>
      <c r="BC2041" s="460"/>
      <c r="BD2041" s="462"/>
      <c r="BE2041" s="462"/>
      <c r="BF2041" s="462"/>
      <c r="BG2041" s="526"/>
      <c r="BH2041" s="492"/>
      <c r="BI2041" s="530"/>
      <c r="BJ2041" s="475"/>
      <c r="BK2041" s="475"/>
    </row>
    <row r="2042" spans="1:63" ht="14.25" customHeight="1" x14ac:dyDescent="0.25">
      <c r="A2042" s="564"/>
      <c r="B2042" s="850"/>
      <c r="C2042" s="601"/>
      <c r="D2042" s="817"/>
      <c r="E2042" s="470"/>
      <c r="F2042" s="843"/>
      <c r="G2042" s="547"/>
      <c r="H2042" s="547"/>
      <c r="I2042" s="844"/>
      <c r="J2042" s="387">
        <v>4</v>
      </c>
      <c r="K2042" s="384" t="s">
        <v>2263</v>
      </c>
      <c r="L2042" s="470"/>
      <c r="M2042" s="470"/>
      <c r="N2042" s="470"/>
      <c r="O2042" s="474"/>
      <c r="P2042" s="470"/>
      <c r="Q2042" s="470"/>
      <c r="R2042" s="470"/>
      <c r="S2042" s="394" t="s">
        <v>146</v>
      </c>
      <c r="T2042" s="348">
        <f>IFERROR(VLOOKUP($S2042,TABLAS!$A$10:$B$14,2,FALSE),0)</f>
        <v>3</v>
      </c>
      <c r="U2042" s="490"/>
      <c r="V2042" s="490"/>
      <c r="W2042" s="524"/>
      <c r="X2042" s="526"/>
      <c r="Y2042" s="349">
        <v>213</v>
      </c>
      <c r="Z2042" s="349"/>
      <c r="AA2042" s="349"/>
      <c r="AB2042" s="349"/>
      <c r="AC2042" s="367" t="e">
        <f>VLOOKUP(Y2042,CONTROLES!$A$6:$Y$78,2,FALSE)</f>
        <v>#N/A</v>
      </c>
      <c r="AD2042" s="349"/>
      <c r="AE2042" s="349"/>
      <c r="AF2042" s="349"/>
      <c r="AG2042" s="349"/>
      <c r="AH2042" s="349"/>
      <c r="AI2042" s="349"/>
      <c r="AJ2042" s="349"/>
      <c r="AK2042" s="349"/>
      <c r="AL2042" s="349"/>
      <c r="AM2042" s="349"/>
      <c r="AN2042" s="349"/>
      <c r="AO2042" s="350"/>
      <c r="AP2042" s="350"/>
      <c r="AQ2042" s="350"/>
      <c r="AR2042" s="350"/>
      <c r="AS2042" s="349"/>
      <c r="AT2042" s="349"/>
      <c r="AU2042" s="349"/>
      <c r="AV2042" s="350"/>
      <c r="AW2042" s="351"/>
      <c r="AX2042" s="351"/>
      <c r="AY2042" s="529"/>
      <c r="AZ2042" s="460"/>
      <c r="BA2042" s="457"/>
      <c r="BB2042" s="458"/>
      <c r="BC2042" s="460"/>
      <c r="BD2042" s="462"/>
      <c r="BE2042" s="462"/>
      <c r="BF2042" s="462"/>
      <c r="BG2042" s="526"/>
      <c r="BH2042" s="492"/>
      <c r="BI2042" s="530"/>
      <c r="BJ2042" s="475"/>
      <c r="BK2042" s="475"/>
    </row>
    <row r="2043" spans="1:63" ht="14.25" customHeight="1" x14ac:dyDescent="0.25">
      <c r="A2043" s="564"/>
      <c r="B2043" s="850"/>
      <c r="C2043" s="601"/>
      <c r="D2043" s="817"/>
      <c r="E2043" s="470"/>
      <c r="F2043" s="843"/>
      <c r="G2043" s="547"/>
      <c r="H2043" s="547"/>
      <c r="I2043" s="844"/>
      <c r="J2043" s="387"/>
      <c r="K2043" s="384"/>
      <c r="L2043" s="470"/>
      <c r="M2043" s="470"/>
      <c r="N2043" s="470"/>
      <c r="O2043" s="474"/>
      <c r="P2043" s="470"/>
      <c r="Q2043" s="470"/>
      <c r="R2043" s="470"/>
      <c r="S2043" s="394"/>
      <c r="T2043" s="348">
        <f>IFERROR(VLOOKUP($S2043,TABLAS!$A$10:$B$14,2,FALSE),0)</f>
        <v>0</v>
      </c>
      <c r="U2043" s="490"/>
      <c r="V2043" s="490"/>
      <c r="W2043" s="524"/>
      <c r="X2043" s="526"/>
      <c r="Y2043" s="349"/>
      <c r="Z2043" s="349"/>
      <c r="AA2043" s="349"/>
      <c r="AB2043" s="349"/>
      <c r="AC2043" s="367" t="e">
        <f>VLOOKUP(Y2043,CONTROLES!$A$6:$Y$78,2,FALSE)</f>
        <v>#N/A</v>
      </c>
      <c r="AD2043" s="349"/>
      <c r="AE2043" s="349"/>
      <c r="AF2043" s="349"/>
      <c r="AG2043" s="349"/>
      <c r="AH2043" s="349"/>
      <c r="AI2043" s="349"/>
      <c r="AJ2043" s="349"/>
      <c r="AK2043" s="349"/>
      <c r="AL2043" s="349"/>
      <c r="AM2043" s="349"/>
      <c r="AN2043" s="349"/>
      <c r="AO2043" s="350"/>
      <c r="AP2043" s="350"/>
      <c r="AQ2043" s="350"/>
      <c r="AR2043" s="350"/>
      <c r="AS2043" s="349"/>
      <c r="AT2043" s="349"/>
      <c r="AU2043" s="349"/>
      <c r="AV2043" s="350"/>
      <c r="AW2043" s="351"/>
      <c r="AX2043" s="351"/>
      <c r="AY2043" s="529"/>
      <c r="AZ2043" s="460"/>
      <c r="BA2043" s="457"/>
      <c r="BB2043" s="458"/>
      <c r="BC2043" s="460"/>
      <c r="BD2043" s="462"/>
      <c r="BE2043" s="462"/>
      <c r="BF2043" s="462"/>
      <c r="BG2043" s="526"/>
      <c r="BH2043" s="492"/>
      <c r="BI2043" s="530"/>
      <c r="BJ2043" s="475"/>
      <c r="BK2043" s="475"/>
    </row>
    <row r="2044" spans="1:63" ht="14.25" customHeight="1" x14ac:dyDescent="0.25">
      <c r="A2044" s="564"/>
      <c r="B2044" s="850"/>
      <c r="C2044" s="601"/>
      <c r="D2044" s="817"/>
      <c r="E2044" s="470"/>
      <c r="F2044" s="843"/>
      <c r="G2044" s="547"/>
      <c r="H2044" s="547"/>
      <c r="I2044" s="844"/>
      <c r="J2044" s="387"/>
      <c r="K2044" s="384"/>
      <c r="L2044" s="470"/>
      <c r="M2044" s="470"/>
      <c r="N2044" s="470"/>
      <c r="O2044" s="474"/>
      <c r="P2044" s="470"/>
      <c r="Q2044" s="470"/>
      <c r="R2044" s="470"/>
      <c r="S2044" s="394"/>
      <c r="T2044" s="348">
        <f>IFERROR(VLOOKUP($S2044,TABLAS!$A$10:$B$14,2,FALSE),0)</f>
        <v>0</v>
      </c>
      <c r="U2044" s="490"/>
      <c r="V2044" s="490"/>
      <c r="W2044" s="524"/>
      <c r="X2044" s="526"/>
      <c r="Y2044" s="349"/>
      <c r="Z2044" s="349"/>
      <c r="AA2044" s="349"/>
      <c r="AB2044" s="349"/>
      <c r="AC2044" s="367" t="e">
        <f>VLOOKUP(Y2044,CONTROLES!$A$6:$Y$78,2,FALSE)</f>
        <v>#N/A</v>
      </c>
      <c r="AD2044" s="349"/>
      <c r="AE2044" s="349"/>
      <c r="AF2044" s="349"/>
      <c r="AG2044" s="349"/>
      <c r="AH2044" s="349"/>
      <c r="AI2044" s="349"/>
      <c r="AJ2044" s="349"/>
      <c r="AK2044" s="349"/>
      <c r="AL2044" s="349"/>
      <c r="AM2044" s="349"/>
      <c r="AN2044" s="349"/>
      <c r="AO2044" s="350"/>
      <c r="AP2044" s="350"/>
      <c r="AQ2044" s="350"/>
      <c r="AR2044" s="350"/>
      <c r="AS2044" s="349"/>
      <c r="AT2044" s="349"/>
      <c r="AU2044" s="349"/>
      <c r="AV2044" s="350"/>
      <c r="AW2044" s="351"/>
      <c r="AX2044" s="351"/>
      <c r="AY2044" s="529"/>
      <c r="AZ2044" s="460"/>
      <c r="BA2044" s="457"/>
      <c r="BB2044" s="458"/>
      <c r="BC2044" s="460"/>
      <c r="BD2044" s="462"/>
      <c r="BE2044" s="462"/>
      <c r="BF2044" s="462"/>
      <c r="BG2044" s="526"/>
      <c r="BH2044" s="492"/>
      <c r="BI2044" s="530"/>
      <c r="BJ2044" s="475"/>
      <c r="BK2044" s="475"/>
    </row>
    <row r="2045" spans="1:63" s="49" customFormat="1" ht="14.25" customHeight="1" x14ac:dyDescent="0.25">
      <c r="A2045" s="564"/>
      <c r="B2045" s="851"/>
      <c r="C2045" s="601"/>
      <c r="D2045" s="817"/>
      <c r="E2045" s="470"/>
      <c r="F2045" s="843"/>
      <c r="G2045" s="547"/>
      <c r="H2045" s="547"/>
      <c r="I2045" s="845"/>
      <c r="J2045" s="388"/>
      <c r="K2045" s="389"/>
      <c r="L2045" s="470"/>
      <c r="M2045" s="470"/>
      <c r="N2045" s="470"/>
      <c r="O2045" s="474"/>
      <c r="P2045" s="470"/>
      <c r="Q2045" s="470"/>
      <c r="R2045" s="470"/>
      <c r="S2045" s="395"/>
      <c r="T2045" s="354">
        <f>IFERROR(VLOOKUP($S2045,TABLAS!$A$10:$B$14,2,FALSE),0)</f>
        <v>0</v>
      </c>
      <c r="U2045" s="490"/>
      <c r="V2045" s="490"/>
      <c r="W2045" s="525"/>
      <c r="X2045" s="527"/>
      <c r="Y2045" s="362"/>
      <c r="Z2045" s="362"/>
      <c r="AA2045" s="362"/>
      <c r="AB2045" s="362"/>
      <c r="AC2045" s="367" t="e">
        <f>VLOOKUP(Y2045,CONTROLES!$A$6:$Y$78,2,FALSE)</f>
        <v>#N/A</v>
      </c>
      <c r="AD2045" s="362"/>
      <c r="AE2045" s="362"/>
      <c r="AF2045" s="362"/>
      <c r="AG2045" s="362"/>
      <c r="AH2045" s="362"/>
      <c r="AI2045" s="362"/>
      <c r="AJ2045" s="362"/>
      <c r="AK2045" s="362"/>
      <c r="AL2045" s="362"/>
      <c r="AM2045" s="362"/>
      <c r="AN2045" s="362"/>
      <c r="AO2045" s="355"/>
      <c r="AP2045" s="355"/>
      <c r="AQ2045" s="355"/>
      <c r="AR2045" s="355"/>
      <c r="AS2045" s="362"/>
      <c r="AT2045" s="362"/>
      <c r="AU2045" s="362"/>
      <c r="AV2045" s="355"/>
      <c r="AW2045" s="370"/>
      <c r="AX2045" s="370"/>
      <c r="AY2045" s="529"/>
      <c r="AZ2045" s="461"/>
      <c r="BA2045" s="457"/>
      <c r="BB2045" s="459"/>
      <c r="BC2045" s="461"/>
      <c r="BD2045" s="463"/>
      <c r="BE2045" s="463"/>
      <c r="BF2045" s="463"/>
      <c r="BG2045" s="527"/>
      <c r="BH2045" s="492"/>
      <c r="BI2045" s="531"/>
      <c r="BJ2045" s="476"/>
      <c r="BK2045" s="476"/>
    </row>
    <row r="2046" spans="1:63" ht="14.25" customHeight="1" x14ac:dyDescent="0.25">
      <c r="A2046" s="429">
        <f>A2032+1</f>
        <v>290</v>
      </c>
      <c r="B2046" s="430" t="s">
        <v>2264</v>
      </c>
      <c r="C2046" s="433" t="s">
        <v>629</v>
      </c>
      <c r="D2046" s="423" t="s">
        <v>2265</v>
      </c>
      <c r="E2046" s="423" t="s">
        <v>2266</v>
      </c>
      <c r="F2046" s="425" t="s">
        <v>132</v>
      </c>
      <c r="G2046" s="427" t="s">
        <v>133</v>
      </c>
      <c r="H2046" s="427" t="s">
        <v>134</v>
      </c>
      <c r="I2046" s="428" t="s">
        <v>2267</v>
      </c>
      <c r="J2046" s="314">
        <v>1</v>
      </c>
      <c r="K2046" s="315" t="s">
        <v>2268</v>
      </c>
      <c r="L2046" s="424" t="s">
        <v>2269</v>
      </c>
      <c r="M2046" s="424" t="s">
        <v>160</v>
      </c>
      <c r="N2046" s="424" t="s">
        <v>160</v>
      </c>
      <c r="O2046" s="842" t="s">
        <v>1354</v>
      </c>
      <c r="P2046" s="424" t="s">
        <v>2241</v>
      </c>
      <c r="Q2046" s="424" t="s">
        <v>2242</v>
      </c>
      <c r="R2046" s="424" t="s">
        <v>625</v>
      </c>
      <c r="S2046" s="316" t="s">
        <v>146</v>
      </c>
      <c r="T2046" s="161">
        <f>IFERROR(VLOOKUP($S2046,TABLAS!$A$10:$B$14,2,FALSE),0)</f>
        <v>3</v>
      </c>
      <c r="U2046" s="518" t="s">
        <v>147</v>
      </c>
      <c r="V2046" s="518">
        <f>VLOOKUP(U2046,TABLAS!$A$2:$B$6,2,FALSE)</f>
        <v>1</v>
      </c>
      <c r="W2046" s="520" t="str">
        <f t="shared" ref="W2046" si="526">MAX($T2046:$T2052)&amp;V2046</f>
        <v>31</v>
      </c>
      <c r="X2046" s="493" t="str">
        <f t="shared" ref="X2046" si="527">IF(OR(W2046="11",W2046="12",W2046="21",W2046="22",W2046="31"),"BAJO",IF(OR(W2046="13",W2046="23",W2046="32",W2046="41"),"LEVE",IF(OR(W2046="14",W2046="15",W2046="24",W2046="33",W2046="43",W2046="42",W2046="52",W2046="51"),"MODERADO",IF(OR(W2046="25",W2046="34",W2046="35",W2046="44",W2046="45",W2046="53",W2046="54",W2046="55"),"IMPORTANTE"))))</f>
        <v>BAJO</v>
      </c>
      <c r="Y2046" s="63">
        <v>4</v>
      </c>
      <c r="Z2046" s="63"/>
      <c r="AA2046" s="63"/>
      <c r="AB2046" s="63"/>
      <c r="AC2046" s="367" t="str">
        <f>VLOOKUP(Y2046,CONTROLES!$A$6:$Y$78,2,FALSE)</f>
        <v xml:space="preserve">Elaboración y ejecución de presupuesto </v>
      </c>
      <c r="AD2046" s="63"/>
      <c r="AE2046" s="63"/>
      <c r="AF2046" s="63"/>
      <c r="AG2046" s="63"/>
      <c r="AH2046" s="63"/>
      <c r="AI2046" s="63"/>
      <c r="AJ2046" s="63"/>
      <c r="AK2046" s="63"/>
      <c r="AL2046" s="63"/>
      <c r="AM2046" s="63"/>
      <c r="AN2046" s="63"/>
      <c r="AO2046" s="311"/>
      <c r="AP2046" s="311"/>
      <c r="AQ2046" s="311"/>
      <c r="AR2046" s="311"/>
      <c r="AS2046" s="63"/>
      <c r="AT2046" s="63"/>
      <c r="AU2046" s="63"/>
      <c r="AV2046" s="311"/>
      <c r="AW2046" s="143"/>
      <c r="AX2046" s="143"/>
      <c r="AY2046" s="522"/>
      <c r="AZ2046" s="510"/>
      <c r="BA2046" s="506"/>
      <c r="BB2046" s="508"/>
      <c r="BC2046" s="510"/>
      <c r="BD2046" s="512"/>
      <c r="BE2046" s="512"/>
      <c r="BF2046" s="512"/>
      <c r="BG2046" s="493"/>
      <c r="BH2046" s="532"/>
      <c r="BI2046" s="514"/>
      <c r="BJ2046" s="516"/>
      <c r="BK2046" s="516"/>
    </row>
    <row r="2047" spans="1:63" ht="14.25" customHeight="1" x14ac:dyDescent="0.25">
      <c r="A2047" s="429"/>
      <c r="B2047" s="431"/>
      <c r="C2047" s="433"/>
      <c r="D2047" s="434"/>
      <c r="E2047" s="424"/>
      <c r="F2047" s="425"/>
      <c r="G2047" s="427"/>
      <c r="H2047" s="427"/>
      <c r="I2047" s="428"/>
      <c r="J2047" s="317">
        <v>2</v>
      </c>
      <c r="K2047" s="315" t="s">
        <v>2270</v>
      </c>
      <c r="L2047" s="424"/>
      <c r="M2047" s="424"/>
      <c r="N2047" s="424"/>
      <c r="O2047" s="842"/>
      <c r="P2047" s="424"/>
      <c r="Q2047" s="424"/>
      <c r="R2047" s="424"/>
      <c r="S2047" s="316" t="s">
        <v>164</v>
      </c>
      <c r="T2047" s="161">
        <f>IFERROR(VLOOKUP($S2047,TABLAS!$A$10:$B$14,2,FALSE),0)</f>
        <v>1</v>
      </c>
      <c r="U2047" s="519"/>
      <c r="V2047" s="519"/>
      <c r="W2047" s="520"/>
      <c r="X2047" s="493"/>
      <c r="Y2047" s="63">
        <v>3</v>
      </c>
      <c r="Z2047" s="63">
        <v>86</v>
      </c>
      <c r="AA2047" s="63"/>
      <c r="AB2047" s="63"/>
      <c r="AC2047" s="367" t="str">
        <f>VLOOKUP(Y2047,CONTROLES!$A$6:$Y$78,2,FALSE)</f>
        <v>Ejecución del plan de capacitaciones</v>
      </c>
      <c r="AD2047" s="63"/>
      <c r="AE2047" s="63"/>
      <c r="AF2047" s="63"/>
      <c r="AG2047" s="63"/>
      <c r="AH2047" s="63"/>
      <c r="AI2047" s="63"/>
      <c r="AJ2047" s="63"/>
      <c r="AK2047" s="63"/>
      <c r="AL2047" s="63"/>
      <c r="AM2047" s="63"/>
      <c r="AN2047" s="63"/>
      <c r="AO2047" s="311"/>
      <c r="AP2047" s="311"/>
      <c r="AQ2047" s="311"/>
      <c r="AR2047" s="311"/>
      <c r="AS2047" s="63"/>
      <c r="AT2047" s="63"/>
      <c r="AU2047" s="63"/>
      <c r="AV2047" s="311"/>
      <c r="AW2047" s="143"/>
      <c r="AX2047" s="143"/>
      <c r="AY2047" s="523"/>
      <c r="AZ2047" s="510"/>
      <c r="BA2047" s="507"/>
      <c r="BB2047" s="508"/>
      <c r="BC2047" s="510"/>
      <c r="BD2047" s="512"/>
      <c r="BE2047" s="512"/>
      <c r="BF2047" s="512"/>
      <c r="BG2047" s="493"/>
      <c r="BH2047" s="533"/>
      <c r="BI2047" s="514"/>
      <c r="BJ2047" s="516"/>
      <c r="BK2047" s="516"/>
    </row>
    <row r="2048" spans="1:63" ht="14.25" customHeight="1" x14ac:dyDescent="0.25">
      <c r="A2048" s="429"/>
      <c r="B2048" s="431"/>
      <c r="C2048" s="433"/>
      <c r="D2048" s="434"/>
      <c r="E2048" s="424"/>
      <c r="F2048" s="425"/>
      <c r="G2048" s="427"/>
      <c r="H2048" s="427"/>
      <c r="I2048" s="428"/>
      <c r="J2048" s="317"/>
      <c r="K2048" s="315"/>
      <c r="L2048" s="424"/>
      <c r="M2048" s="424"/>
      <c r="N2048" s="424"/>
      <c r="O2048" s="842"/>
      <c r="P2048" s="424"/>
      <c r="Q2048" s="424"/>
      <c r="R2048" s="424"/>
      <c r="S2048" s="316"/>
      <c r="T2048" s="161">
        <f>IFERROR(VLOOKUP($S2048,TABLAS!$A$10:$B$14,2,FALSE),0)</f>
        <v>0</v>
      </c>
      <c r="U2048" s="519"/>
      <c r="V2048" s="519"/>
      <c r="W2048" s="520"/>
      <c r="X2048" s="493"/>
      <c r="Y2048" s="63"/>
      <c r="Z2048" s="63"/>
      <c r="AA2048" s="63"/>
      <c r="AB2048" s="63"/>
      <c r="AC2048" s="367" t="e">
        <f>VLOOKUP(Y2048,CONTROLES!$A$6:$Y$78,2,FALSE)</f>
        <v>#N/A</v>
      </c>
      <c r="AD2048" s="63"/>
      <c r="AE2048" s="63"/>
      <c r="AF2048" s="63"/>
      <c r="AG2048" s="63"/>
      <c r="AH2048" s="63"/>
      <c r="AI2048" s="63"/>
      <c r="AJ2048" s="63"/>
      <c r="AK2048" s="63"/>
      <c r="AL2048" s="63"/>
      <c r="AM2048" s="63"/>
      <c r="AN2048" s="63"/>
      <c r="AO2048" s="311"/>
      <c r="AP2048" s="311"/>
      <c r="AQ2048" s="311"/>
      <c r="AR2048" s="311"/>
      <c r="AS2048" s="63"/>
      <c r="AT2048" s="63"/>
      <c r="AU2048" s="63"/>
      <c r="AV2048" s="311"/>
      <c r="AW2048" s="143"/>
      <c r="AX2048" s="143"/>
      <c r="AY2048" s="523"/>
      <c r="AZ2048" s="510"/>
      <c r="BA2048" s="507"/>
      <c r="BB2048" s="508"/>
      <c r="BC2048" s="510"/>
      <c r="BD2048" s="512"/>
      <c r="BE2048" s="512"/>
      <c r="BF2048" s="512"/>
      <c r="BG2048" s="493"/>
      <c r="BH2048" s="533"/>
      <c r="BI2048" s="514"/>
      <c r="BJ2048" s="516"/>
      <c r="BK2048" s="516"/>
    </row>
    <row r="2049" spans="1:63" ht="14.25" customHeight="1" x14ac:dyDescent="0.25">
      <c r="A2049" s="429"/>
      <c r="B2049" s="431"/>
      <c r="C2049" s="433"/>
      <c r="D2049" s="434"/>
      <c r="E2049" s="424"/>
      <c r="F2049" s="425"/>
      <c r="G2049" s="427"/>
      <c r="H2049" s="427"/>
      <c r="I2049" s="428"/>
      <c r="J2049" s="318"/>
      <c r="K2049" s="315"/>
      <c r="L2049" s="424"/>
      <c r="M2049" s="424"/>
      <c r="N2049" s="424"/>
      <c r="O2049" s="842"/>
      <c r="P2049" s="424"/>
      <c r="Q2049" s="424"/>
      <c r="R2049" s="424"/>
      <c r="S2049" s="316"/>
      <c r="T2049" s="161">
        <f>IFERROR(VLOOKUP($S2049,TABLAS!$A$10:$B$14,2,FALSE),0)</f>
        <v>0</v>
      </c>
      <c r="U2049" s="519"/>
      <c r="V2049" s="519"/>
      <c r="W2049" s="520"/>
      <c r="X2049" s="493"/>
      <c r="Y2049" s="63"/>
      <c r="Z2049" s="63"/>
      <c r="AA2049" s="63"/>
      <c r="AB2049" s="63"/>
      <c r="AC2049" s="367" t="e">
        <f>VLOOKUP(Y2049,CONTROLES!$A$6:$Y$78,2,FALSE)</f>
        <v>#N/A</v>
      </c>
      <c r="AD2049" s="63"/>
      <c r="AE2049" s="63"/>
      <c r="AF2049" s="63"/>
      <c r="AG2049" s="63"/>
      <c r="AH2049" s="63"/>
      <c r="AI2049" s="63"/>
      <c r="AJ2049" s="63"/>
      <c r="AK2049" s="63"/>
      <c r="AL2049" s="63"/>
      <c r="AM2049" s="63"/>
      <c r="AN2049" s="63"/>
      <c r="AO2049" s="311"/>
      <c r="AP2049" s="311"/>
      <c r="AQ2049" s="311"/>
      <c r="AR2049" s="311"/>
      <c r="AS2049" s="63"/>
      <c r="AT2049" s="63"/>
      <c r="AU2049" s="63"/>
      <c r="AV2049" s="311"/>
      <c r="AW2049" s="143"/>
      <c r="AX2049" s="143"/>
      <c r="AY2049" s="523"/>
      <c r="AZ2049" s="510"/>
      <c r="BA2049" s="507"/>
      <c r="BB2049" s="508"/>
      <c r="BC2049" s="510"/>
      <c r="BD2049" s="512"/>
      <c r="BE2049" s="512"/>
      <c r="BF2049" s="512"/>
      <c r="BG2049" s="493"/>
      <c r="BH2049" s="533"/>
      <c r="BI2049" s="514"/>
      <c r="BJ2049" s="516"/>
      <c r="BK2049" s="516"/>
    </row>
    <row r="2050" spans="1:63" ht="14.25" customHeight="1" x14ac:dyDescent="0.25">
      <c r="A2050" s="429"/>
      <c r="B2050" s="431"/>
      <c r="C2050" s="433"/>
      <c r="D2050" s="434"/>
      <c r="E2050" s="424"/>
      <c r="F2050" s="425"/>
      <c r="G2050" s="427"/>
      <c r="H2050" s="427"/>
      <c r="I2050" s="428"/>
      <c r="J2050" s="318"/>
      <c r="K2050" s="315"/>
      <c r="L2050" s="424"/>
      <c r="M2050" s="424"/>
      <c r="N2050" s="424"/>
      <c r="O2050" s="842"/>
      <c r="P2050" s="424"/>
      <c r="Q2050" s="424"/>
      <c r="R2050" s="424"/>
      <c r="S2050" s="316"/>
      <c r="T2050" s="161">
        <f>IFERROR(VLOOKUP($S2050,TABLAS!$A$10:$B$14,2,FALSE),0)</f>
        <v>0</v>
      </c>
      <c r="U2050" s="519"/>
      <c r="V2050" s="519"/>
      <c r="W2050" s="520"/>
      <c r="X2050" s="493"/>
      <c r="Y2050" s="63"/>
      <c r="Z2050" s="63"/>
      <c r="AA2050" s="63"/>
      <c r="AB2050" s="63"/>
      <c r="AC2050" s="367" t="e">
        <f>VLOOKUP(Y2050,CONTROLES!$A$6:$Y$78,2,FALSE)</f>
        <v>#N/A</v>
      </c>
      <c r="AD2050" s="63"/>
      <c r="AE2050" s="63"/>
      <c r="AF2050" s="63"/>
      <c r="AG2050" s="63"/>
      <c r="AH2050" s="63"/>
      <c r="AI2050" s="63"/>
      <c r="AJ2050" s="63"/>
      <c r="AK2050" s="63"/>
      <c r="AL2050" s="63"/>
      <c r="AM2050" s="63"/>
      <c r="AN2050" s="63"/>
      <c r="AO2050" s="311"/>
      <c r="AP2050" s="311"/>
      <c r="AQ2050" s="311"/>
      <c r="AR2050" s="311"/>
      <c r="AS2050" s="63"/>
      <c r="AT2050" s="63"/>
      <c r="AU2050" s="63"/>
      <c r="AV2050" s="311"/>
      <c r="AW2050" s="143"/>
      <c r="AX2050" s="143"/>
      <c r="AY2050" s="523"/>
      <c r="AZ2050" s="510"/>
      <c r="BA2050" s="507"/>
      <c r="BB2050" s="508"/>
      <c r="BC2050" s="510"/>
      <c r="BD2050" s="512"/>
      <c r="BE2050" s="512"/>
      <c r="BF2050" s="512"/>
      <c r="BG2050" s="493"/>
      <c r="BH2050" s="533"/>
      <c r="BI2050" s="514"/>
      <c r="BJ2050" s="516"/>
      <c r="BK2050" s="516"/>
    </row>
    <row r="2051" spans="1:63" ht="14.25" customHeight="1" x14ac:dyDescent="0.25">
      <c r="A2051" s="429"/>
      <c r="B2051" s="431"/>
      <c r="C2051" s="433"/>
      <c r="D2051" s="434"/>
      <c r="E2051" s="424"/>
      <c r="F2051" s="425"/>
      <c r="G2051" s="427"/>
      <c r="H2051" s="427"/>
      <c r="I2051" s="428"/>
      <c r="J2051" s="318"/>
      <c r="K2051" s="315"/>
      <c r="L2051" s="424"/>
      <c r="M2051" s="424"/>
      <c r="N2051" s="424"/>
      <c r="O2051" s="842"/>
      <c r="P2051" s="424"/>
      <c r="Q2051" s="424"/>
      <c r="R2051" s="424"/>
      <c r="S2051" s="316"/>
      <c r="T2051" s="161">
        <f>IFERROR(VLOOKUP($S2051,TABLAS!$A$10:$B$14,2,FALSE),0)</f>
        <v>0</v>
      </c>
      <c r="U2051" s="519"/>
      <c r="V2051" s="519"/>
      <c r="W2051" s="520"/>
      <c r="X2051" s="493"/>
      <c r="Y2051" s="63"/>
      <c r="Z2051" s="63"/>
      <c r="AA2051" s="63"/>
      <c r="AB2051" s="63"/>
      <c r="AC2051" s="367" t="e">
        <f>VLOOKUP(Y2051,CONTROLES!$A$6:$Y$78,2,FALSE)</f>
        <v>#N/A</v>
      </c>
      <c r="AD2051" s="63"/>
      <c r="AE2051" s="63"/>
      <c r="AF2051" s="63"/>
      <c r="AG2051" s="63"/>
      <c r="AH2051" s="63"/>
      <c r="AI2051" s="63"/>
      <c r="AJ2051" s="63"/>
      <c r="AK2051" s="63"/>
      <c r="AL2051" s="63"/>
      <c r="AM2051" s="63"/>
      <c r="AN2051" s="63"/>
      <c r="AO2051" s="311"/>
      <c r="AP2051" s="311"/>
      <c r="AQ2051" s="311"/>
      <c r="AR2051" s="311"/>
      <c r="AS2051" s="63"/>
      <c r="AT2051" s="63"/>
      <c r="AU2051" s="63"/>
      <c r="AV2051" s="311"/>
      <c r="AW2051" s="143"/>
      <c r="AX2051" s="143"/>
      <c r="AY2051" s="523"/>
      <c r="AZ2051" s="510"/>
      <c r="BA2051" s="507"/>
      <c r="BB2051" s="508"/>
      <c r="BC2051" s="510"/>
      <c r="BD2051" s="512"/>
      <c r="BE2051" s="512"/>
      <c r="BF2051" s="512"/>
      <c r="BG2051" s="493"/>
      <c r="BH2051" s="533"/>
      <c r="BI2051" s="514"/>
      <c r="BJ2051" s="516"/>
      <c r="BK2051" s="516"/>
    </row>
    <row r="2052" spans="1:63" s="49" customFormat="1" ht="14.25" customHeight="1" x14ac:dyDescent="0.25">
      <c r="A2052" s="429"/>
      <c r="B2052" s="432"/>
      <c r="C2052" s="433"/>
      <c r="D2052" s="434"/>
      <c r="E2052" s="424"/>
      <c r="F2052" s="425"/>
      <c r="G2052" s="427"/>
      <c r="H2052" s="427"/>
      <c r="I2052" s="841"/>
      <c r="J2052" s="319"/>
      <c r="K2052" s="320"/>
      <c r="L2052" s="424"/>
      <c r="M2052" s="424"/>
      <c r="N2052" s="424"/>
      <c r="O2052" s="842"/>
      <c r="P2052" s="424"/>
      <c r="Q2052" s="424"/>
      <c r="R2052" s="424"/>
      <c r="S2052" s="321"/>
      <c r="T2052" s="313">
        <f>IFERROR(VLOOKUP($S2052,TABLAS!$A$10:$B$14,2,FALSE),0)</f>
        <v>0</v>
      </c>
      <c r="U2052" s="519"/>
      <c r="V2052" s="519"/>
      <c r="W2052" s="521"/>
      <c r="X2052" s="494"/>
      <c r="Y2052" s="193"/>
      <c r="Z2052" s="193"/>
      <c r="AA2052" s="193"/>
      <c r="AB2052" s="193"/>
      <c r="AC2052" s="367" t="e">
        <f>VLOOKUP(Y2052,CONTROLES!$A$6:$Y$78,2,FALSE)</f>
        <v>#N/A</v>
      </c>
      <c r="AD2052" s="193"/>
      <c r="AE2052" s="193"/>
      <c r="AF2052" s="193"/>
      <c r="AG2052" s="193"/>
      <c r="AH2052" s="193"/>
      <c r="AI2052" s="193"/>
      <c r="AJ2052" s="193"/>
      <c r="AK2052" s="193"/>
      <c r="AL2052" s="193"/>
      <c r="AM2052" s="193"/>
      <c r="AN2052" s="193"/>
      <c r="AO2052" s="312"/>
      <c r="AP2052" s="312"/>
      <c r="AQ2052" s="312"/>
      <c r="AR2052" s="312"/>
      <c r="AS2052" s="193"/>
      <c r="AT2052" s="193"/>
      <c r="AU2052" s="193"/>
      <c r="AV2052" s="312"/>
      <c r="AW2052" s="196"/>
      <c r="AX2052" s="196"/>
      <c r="AY2052" s="523"/>
      <c r="AZ2052" s="511"/>
      <c r="BA2052" s="507"/>
      <c r="BB2052" s="509"/>
      <c r="BC2052" s="511"/>
      <c r="BD2052" s="513"/>
      <c r="BE2052" s="513"/>
      <c r="BF2052" s="513"/>
      <c r="BG2052" s="494"/>
      <c r="BH2052" s="533"/>
      <c r="BI2052" s="515"/>
      <c r="BJ2052" s="517"/>
      <c r="BK2052" s="517"/>
    </row>
    <row r="2053" spans="1:63" ht="14.25" customHeight="1" x14ac:dyDescent="0.25">
      <c r="A2053" s="429">
        <f>A2039+1</f>
        <v>290</v>
      </c>
      <c r="B2053" s="430" t="s">
        <v>2271</v>
      </c>
      <c r="C2053" s="433" t="s">
        <v>629</v>
      </c>
      <c r="D2053" s="423" t="s">
        <v>2272</v>
      </c>
      <c r="E2053" s="423" t="s">
        <v>2273</v>
      </c>
      <c r="F2053" s="425" t="s">
        <v>132</v>
      </c>
      <c r="G2053" s="427" t="s">
        <v>133</v>
      </c>
      <c r="H2053" s="427" t="s">
        <v>134</v>
      </c>
      <c r="I2053" s="428"/>
      <c r="J2053" s="314"/>
      <c r="K2053" s="315"/>
      <c r="L2053" s="424"/>
      <c r="M2053" s="424"/>
      <c r="N2053" s="424"/>
      <c r="O2053" s="842"/>
      <c r="P2053" s="424"/>
      <c r="Q2053" s="424"/>
      <c r="R2053" s="424"/>
      <c r="S2053" s="316"/>
      <c r="T2053" s="161"/>
      <c r="U2053" s="518"/>
      <c r="V2053" s="518"/>
      <c r="W2053" s="520"/>
      <c r="X2053" s="493"/>
      <c r="Y2053" s="63"/>
      <c r="Z2053" s="63"/>
      <c r="AA2053" s="63"/>
      <c r="AB2053" s="63"/>
      <c r="AC2053" s="367" t="e">
        <f>VLOOKUP(Y2053,CONTROLES!$A$6:$Y$78,2,FALSE)</f>
        <v>#N/A</v>
      </c>
      <c r="AD2053" s="63"/>
      <c r="AE2053" s="63"/>
      <c r="AF2053" s="63"/>
      <c r="AG2053" s="63"/>
      <c r="AH2053" s="63"/>
      <c r="AI2053" s="63"/>
      <c r="AJ2053" s="63"/>
      <c r="AK2053" s="63"/>
      <c r="AL2053" s="63"/>
      <c r="AM2053" s="63"/>
      <c r="AN2053" s="63"/>
      <c r="AO2053" s="311"/>
      <c r="AP2053" s="311"/>
      <c r="AQ2053" s="311"/>
      <c r="AR2053" s="311"/>
      <c r="AS2053" s="63"/>
      <c r="AT2053" s="63"/>
      <c r="AU2053" s="63"/>
      <c r="AV2053" s="311"/>
      <c r="AW2053" s="143"/>
      <c r="AX2053" s="143"/>
      <c r="AY2053" s="522"/>
      <c r="AZ2053" s="510"/>
      <c r="BA2053" s="506"/>
      <c r="BB2053" s="508"/>
      <c r="BC2053" s="510"/>
      <c r="BD2053" s="512"/>
      <c r="BE2053" s="512"/>
      <c r="BF2053" s="512"/>
      <c r="BG2053" s="493"/>
      <c r="BH2053" s="532"/>
      <c r="BI2053" s="514"/>
      <c r="BJ2053" s="516"/>
      <c r="BK2053" s="516"/>
    </row>
    <row r="2054" spans="1:63" ht="14.25" customHeight="1" x14ac:dyDescent="0.25">
      <c r="A2054" s="429"/>
      <c r="B2054" s="431"/>
      <c r="C2054" s="433"/>
      <c r="D2054" s="434"/>
      <c r="E2054" s="424"/>
      <c r="F2054" s="425"/>
      <c r="G2054" s="427"/>
      <c r="H2054" s="427"/>
      <c r="I2054" s="428"/>
      <c r="J2054" s="317"/>
      <c r="K2054" s="315"/>
      <c r="L2054" s="424"/>
      <c r="M2054" s="424"/>
      <c r="N2054" s="424"/>
      <c r="O2054" s="842"/>
      <c r="P2054" s="424"/>
      <c r="Q2054" s="424"/>
      <c r="R2054" s="424"/>
      <c r="S2054" s="316"/>
      <c r="T2054" s="161"/>
      <c r="U2054" s="519"/>
      <c r="V2054" s="519"/>
      <c r="W2054" s="520"/>
      <c r="X2054" s="493"/>
      <c r="Y2054" s="63"/>
      <c r="Z2054" s="63"/>
      <c r="AA2054" s="63"/>
      <c r="AB2054" s="63"/>
      <c r="AC2054" s="367" t="e">
        <f>VLOOKUP(Y2054,CONTROLES!$A$6:$Y$78,2,FALSE)</f>
        <v>#N/A</v>
      </c>
      <c r="AD2054" s="63"/>
      <c r="AE2054" s="63"/>
      <c r="AF2054" s="63"/>
      <c r="AG2054" s="63"/>
      <c r="AH2054" s="63"/>
      <c r="AI2054" s="63"/>
      <c r="AJ2054" s="63"/>
      <c r="AK2054" s="63"/>
      <c r="AL2054" s="63"/>
      <c r="AM2054" s="63"/>
      <c r="AN2054" s="63"/>
      <c r="AO2054" s="311"/>
      <c r="AP2054" s="311"/>
      <c r="AQ2054" s="311"/>
      <c r="AR2054" s="311"/>
      <c r="AS2054" s="63"/>
      <c r="AT2054" s="63"/>
      <c r="AU2054" s="63"/>
      <c r="AV2054" s="311"/>
      <c r="AW2054" s="143"/>
      <c r="AX2054" s="143"/>
      <c r="AY2054" s="523"/>
      <c r="AZ2054" s="510"/>
      <c r="BA2054" s="507"/>
      <c r="BB2054" s="508"/>
      <c r="BC2054" s="510"/>
      <c r="BD2054" s="512"/>
      <c r="BE2054" s="512"/>
      <c r="BF2054" s="512"/>
      <c r="BG2054" s="493"/>
      <c r="BH2054" s="533"/>
      <c r="BI2054" s="514"/>
      <c r="BJ2054" s="516"/>
      <c r="BK2054" s="516"/>
    </row>
    <row r="2055" spans="1:63" ht="14.25" customHeight="1" x14ac:dyDescent="0.25">
      <c r="A2055" s="429"/>
      <c r="B2055" s="431"/>
      <c r="C2055" s="433"/>
      <c r="D2055" s="434"/>
      <c r="E2055" s="424"/>
      <c r="F2055" s="425"/>
      <c r="G2055" s="427"/>
      <c r="H2055" s="427"/>
      <c r="I2055" s="428"/>
      <c r="J2055" s="317"/>
      <c r="K2055" s="315"/>
      <c r="L2055" s="424"/>
      <c r="M2055" s="424"/>
      <c r="N2055" s="424"/>
      <c r="O2055" s="842"/>
      <c r="P2055" s="424"/>
      <c r="Q2055" s="424"/>
      <c r="R2055" s="424"/>
      <c r="S2055" s="316"/>
      <c r="T2055" s="161"/>
      <c r="U2055" s="519"/>
      <c r="V2055" s="519"/>
      <c r="W2055" s="520"/>
      <c r="X2055" s="493"/>
      <c r="Y2055" s="63"/>
      <c r="Z2055" s="63"/>
      <c r="AA2055" s="63"/>
      <c r="AB2055" s="63"/>
      <c r="AC2055" s="367" t="e">
        <f>VLOOKUP(Y2055,CONTROLES!$A$6:$Y$78,2,FALSE)</f>
        <v>#N/A</v>
      </c>
      <c r="AD2055" s="63"/>
      <c r="AE2055" s="63"/>
      <c r="AF2055" s="63"/>
      <c r="AG2055" s="63"/>
      <c r="AH2055" s="63"/>
      <c r="AI2055" s="63"/>
      <c r="AJ2055" s="63"/>
      <c r="AK2055" s="63"/>
      <c r="AL2055" s="63"/>
      <c r="AM2055" s="63"/>
      <c r="AN2055" s="63"/>
      <c r="AO2055" s="311"/>
      <c r="AP2055" s="311"/>
      <c r="AQ2055" s="311"/>
      <c r="AR2055" s="311"/>
      <c r="AS2055" s="63"/>
      <c r="AT2055" s="63"/>
      <c r="AU2055" s="63"/>
      <c r="AV2055" s="311"/>
      <c r="AW2055" s="143"/>
      <c r="AX2055" s="143"/>
      <c r="AY2055" s="523"/>
      <c r="AZ2055" s="510"/>
      <c r="BA2055" s="507"/>
      <c r="BB2055" s="508"/>
      <c r="BC2055" s="510"/>
      <c r="BD2055" s="512"/>
      <c r="BE2055" s="512"/>
      <c r="BF2055" s="512"/>
      <c r="BG2055" s="493"/>
      <c r="BH2055" s="533"/>
      <c r="BI2055" s="514"/>
      <c r="BJ2055" s="516"/>
      <c r="BK2055" s="516"/>
    </row>
    <row r="2056" spans="1:63" ht="14.25" customHeight="1" x14ac:dyDescent="0.25">
      <c r="A2056" s="429"/>
      <c r="B2056" s="431"/>
      <c r="C2056" s="433"/>
      <c r="D2056" s="434"/>
      <c r="E2056" s="424"/>
      <c r="F2056" s="425"/>
      <c r="G2056" s="427"/>
      <c r="H2056" s="427"/>
      <c r="I2056" s="428"/>
      <c r="J2056" s="318"/>
      <c r="K2056" s="315"/>
      <c r="L2056" s="424"/>
      <c r="M2056" s="424"/>
      <c r="N2056" s="424"/>
      <c r="O2056" s="842"/>
      <c r="P2056" s="424"/>
      <c r="Q2056" s="424"/>
      <c r="R2056" s="424"/>
      <c r="S2056" s="316"/>
      <c r="T2056" s="161"/>
      <c r="U2056" s="519"/>
      <c r="V2056" s="519"/>
      <c r="W2056" s="520"/>
      <c r="X2056" s="493"/>
      <c r="Y2056" s="63"/>
      <c r="Z2056" s="63"/>
      <c r="AA2056" s="63"/>
      <c r="AB2056" s="63"/>
      <c r="AC2056" s="367" t="e">
        <f>VLOOKUP(Y2056,CONTROLES!$A$6:$Y$78,2,FALSE)</f>
        <v>#N/A</v>
      </c>
      <c r="AD2056" s="63"/>
      <c r="AE2056" s="63"/>
      <c r="AF2056" s="63"/>
      <c r="AG2056" s="63"/>
      <c r="AH2056" s="63"/>
      <c r="AI2056" s="63"/>
      <c r="AJ2056" s="63"/>
      <c r="AK2056" s="63"/>
      <c r="AL2056" s="63"/>
      <c r="AM2056" s="63"/>
      <c r="AN2056" s="63"/>
      <c r="AO2056" s="311"/>
      <c r="AP2056" s="311"/>
      <c r="AQ2056" s="311"/>
      <c r="AR2056" s="311"/>
      <c r="AS2056" s="63"/>
      <c r="AT2056" s="63"/>
      <c r="AU2056" s="63"/>
      <c r="AV2056" s="311"/>
      <c r="AW2056" s="143"/>
      <c r="AX2056" s="143"/>
      <c r="AY2056" s="523"/>
      <c r="AZ2056" s="510"/>
      <c r="BA2056" s="507"/>
      <c r="BB2056" s="508"/>
      <c r="BC2056" s="510"/>
      <c r="BD2056" s="512"/>
      <c r="BE2056" s="512"/>
      <c r="BF2056" s="512"/>
      <c r="BG2056" s="493"/>
      <c r="BH2056" s="533"/>
      <c r="BI2056" s="514"/>
      <c r="BJ2056" s="516"/>
      <c r="BK2056" s="516"/>
    </row>
    <row r="2057" spans="1:63" ht="14.25" customHeight="1" x14ac:dyDescent="0.25">
      <c r="A2057" s="429"/>
      <c r="B2057" s="431"/>
      <c r="C2057" s="433"/>
      <c r="D2057" s="434"/>
      <c r="E2057" s="424"/>
      <c r="F2057" s="425"/>
      <c r="G2057" s="427"/>
      <c r="H2057" s="427"/>
      <c r="I2057" s="428"/>
      <c r="J2057" s="318"/>
      <c r="K2057" s="315"/>
      <c r="L2057" s="424"/>
      <c r="M2057" s="424"/>
      <c r="N2057" s="424"/>
      <c r="O2057" s="842"/>
      <c r="P2057" s="424"/>
      <c r="Q2057" s="424"/>
      <c r="R2057" s="424"/>
      <c r="S2057" s="316"/>
      <c r="T2057" s="161"/>
      <c r="U2057" s="519"/>
      <c r="V2057" s="519"/>
      <c r="W2057" s="520"/>
      <c r="X2057" s="493"/>
      <c r="Y2057" s="63"/>
      <c r="Z2057" s="63"/>
      <c r="AA2057" s="63"/>
      <c r="AB2057" s="63"/>
      <c r="AC2057" s="367" t="e">
        <f>VLOOKUP(Y2057,CONTROLES!$A$6:$Y$78,2,FALSE)</f>
        <v>#N/A</v>
      </c>
      <c r="AD2057" s="63"/>
      <c r="AE2057" s="63"/>
      <c r="AF2057" s="63"/>
      <c r="AG2057" s="63"/>
      <c r="AH2057" s="63"/>
      <c r="AI2057" s="63"/>
      <c r="AJ2057" s="63"/>
      <c r="AK2057" s="63"/>
      <c r="AL2057" s="63"/>
      <c r="AM2057" s="63"/>
      <c r="AN2057" s="63"/>
      <c r="AO2057" s="311"/>
      <c r="AP2057" s="311"/>
      <c r="AQ2057" s="311"/>
      <c r="AR2057" s="311"/>
      <c r="AS2057" s="63"/>
      <c r="AT2057" s="63"/>
      <c r="AU2057" s="63"/>
      <c r="AV2057" s="311"/>
      <c r="AW2057" s="143"/>
      <c r="AX2057" s="143"/>
      <c r="AY2057" s="523"/>
      <c r="AZ2057" s="510"/>
      <c r="BA2057" s="507"/>
      <c r="BB2057" s="508"/>
      <c r="BC2057" s="510"/>
      <c r="BD2057" s="512"/>
      <c r="BE2057" s="512"/>
      <c r="BF2057" s="512"/>
      <c r="BG2057" s="493"/>
      <c r="BH2057" s="533"/>
      <c r="BI2057" s="514"/>
      <c r="BJ2057" s="516"/>
      <c r="BK2057" s="516"/>
    </row>
    <row r="2058" spans="1:63" ht="14.25" customHeight="1" x14ac:dyDescent="0.25">
      <c r="A2058" s="429"/>
      <c r="B2058" s="431"/>
      <c r="C2058" s="433"/>
      <c r="D2058" s="434"/>
      <c r="E2058" s="424"/>
      <c r="F2058" s="425"/>
      <c r="G2058" s="427"/>
      <c r="H2058" s="427"/>
      <c r="I2058" s="428"/>
      <c r="J2058" s="318"/>
      <c r="K2058" s="315"/>
      <c r="L2058" s="424"/>
      <c r="M2058" s="424"/>
      <c r="N2058" s="424"/>
      <c r="O2058" s="842"/>
      <c r="P2058" s="424"/>
      <c r="Q2058" s="424"/>
      <c r="R2058" s="424"/>
      <c r="S2058" s="316"/>
      <c r="T2058" s="161"/>
      <c r="U2058" s="519"/>
      <c r="V2058" s="519"/>
      <c r="W2058" s="520"/>
      <c r="X2058" s="493"/>
      <c r="Y2058" s="63"/>
      <c r="Z2058" s="63"/>
      <c r="AA2058" s="63"/>
      <c r="AB2058" s="63"/>
      <c r="AC2058" s="367" t="e">
        <f>VLOOKUP(Y2058,CONTROLES!$A$6:$Y$78,2,FALSE)</f>
        <v>#N/A</v>
      </c>
      <c r="AD2058" s="63"/>
      <c r="AE2058" s="63"/>
      <c r="AF2058" s="63"/>
      <c r="AG2058" s="63"/>
      <c r="AH2058" s="63"/>
      <c r="AI2058" s="63"/>
      <c r="AJ2058" s="63"/>
      <c r="AK2058" s="63"/>
      <c r="AL2058" s="63"/>
      <c r="AM2058" s="63"/>
      <c r="AN2058" s="63"/>
      <c r="AO2058" s="311"/>
      <c r="AP2058" s="311"/>
      <c r="AQ2058" s="311"/>
      <c r="AR2058" s="311"/>
      <c r="AS2058" s="63"/>
      <c r="AT2058" s="63"/>
      <c r="AU2058" s="63"/>
      <c r="AV2058" s="311"/>
      <c r="AW2058" s="143"/>
      <c r="AX2058" s="143"/>
      <c r="AY2058" s="523"/>
      <c r="AZ2058" s="510"/>
      <c r="BA2058" s="507"/>
      <c r="BB2058" s="508"/>
      <c r="BC2058" s="510"/>
      <c r="BD2058" s="512"/>
      <c r="BE2058" s="512"/>
      <c r="BF2058" s="512"/>
      <c r="BG2058" s="493"/>
      <c r="BH2058" s="533"/>
      <c r="BI2058" s="514"/>
      <c r="BJ2058" s="516"/>
      <c r="BK2058" s="516"/>
    </row>
    <row r="2059" spans="1:63" s="49" customFormat="1" ht="14.25" customHeight="1" x14ac:dyDescent="0.25">
      <c r="A2059" s="429"/>
      <c r="B2059" s="432"/>
      <c r="C2059" s="433"/>
      <c r="D2059" s="434"/>
      <c r="E2059" s="424"/>
      <c r="F2059" s="425"/>
      <c r="G2059" s="427"/>
      <c r="H2059" s="427"/>
      <c r="I2059" s="841"/>
      <c r="J2059" s="319"/>
      <c r="K2059" s="320"/>
      <c r="L2059" s="424"/>
      <c r="M2059" s="424"/>
      <c r="N2059" s="424"/>
      <c r="O2059" s="842"/>
      <c r="P2059" s="424"/>
      <c r="Q2059" s="424"/>
      <c r="R2059" s="424"/>
      <c r="S2059" s="321"/>
      <c r="T2059" s="313"/>
      <c r="U2059" s="519"/>
      <c r="V2059" s="519"/>
      <c r="W2059" s="521"/>
      <c r="X2059" s="494"/>
      <c r="Y2059" s="193"/>
      <c r="Z2059" s="193"/>
      <c r="AA2059" s="193"/>
      <c r="AB2059" s="193"/>
      <c r="AC2059" s="367" t="e">
        <f>VLOOKUP(Y2059,CONTROLES!$A$6:$Y$78,2,FALSE)</f>
        <v>#N/A</v>
      </c>
      <c r="AD2059" s="193"/>
      <c r="AE2059" s="193"/>
      <c r="AF2059" s="193"/>
      <c r="AG2059" s="193"/>
      <c r="AH2059" s="193"/>
      <c r="AI2059" s="193"/>
      <c r="AJ2059" s="193"/>
      <c r="AK2059" s="193"/>
      <c r="AL2059" s="193"/>
      <c r="AM2059" s="193"/>
      <c r="AN2059" s="193"/>
      <c r="AO2059" s="312"/>
      <c r="AP2059" s="312"/>
      <c r="AQ2059" s="312"/>
      <c r="AR2059" s="312"/>
      <c r="AS2059" s="193"/>
      <c r="AT2059" s="193"/>
      <c r="AU2059" s="193"/>
      <c r="AV2059" s="312"/>
      <c r="AW2059" s="196"/>
      <c r="AX2059" s="196"/>
      <c r="AY2059" s="523"/>
      <c r="AZ2059" s="511"/>
      <c r="BA2059" s="507"/>
      <c r="BB2059" s="509"/>
      <c r="BC2059" s="511"/>
      <c r="BD2059" s="513"/>
      <c r="BE2059" s="513"/>
      <c r="BF2059" s="513"/>
      <c r="BG2059" s="494"/>
      <c r="BH2059" s="533"/>
      <c r="BI2059" s="515"/>
      <c r="BJ2059" s="517"/>
      <c r="BK2059" s="517"/>
    </row>
    <row r="2060" spans="1:63" ht="14.25" customHeight="1" x14ac:dyDescent="0.25">
      <c r="A2060" s="429">
        <f>A2046+1</f>
        <v>291</v>
      </c>
      <c r="B2060" s="430" t="s">
        <v>2274</v>
      </c>
      <c r="C2060" s="433" t="s">
        <v>629</v>
      </c>
      <c r="D2060" s="423" t="s">
        <v>2275</v>
      </c>
      <c r="E2060" s="423" t="s">
        <v>2276</v>
      </c>
      <c r="F2060" s="425" t="s">
        <v>132</v>
      </c>
      <c r="G2060" s="427" t="s">
        <v>133</v>
      </c>
      <c r="H2060" s="427" t="s">
        <v>134</v>
      </c>
      <c r="I2060" s="428"/>
      <c r="J2060" s="314"/>
      <c r="K2060" s="315"/>
      <c r="L2060" s="424"/>
      <c r="M2060" s="424"/>
      <c r="N2060" s="424"/>
      <c r="O2060" s="842"/>
      <c r="P2060" s="424"/>
      <c r="Q2060" s="424"/>
      <c r="R2060" s="424"/>
      <c r="S2060" s="316"/>
      <c r="T2060" s="161"/>
      <c r="U2060" s="518"/>
      <c r="V2060" s="518"/>
      <c r="W2060" s="520"/>
      <c r="X2060" s="493"/>
      <c r="Y2060" s="63"/>
      <c r="Z2060" s="63"/>
      <c r="AA2060" s="63"/>
      <c r="AB2060" s="63"/>
      <c r="AC2060" s="367" t="e">
        <f>VLOOKUP(Y2060,CONTROLES!$A$6:$Y$78,2,FALSE)</f>
        <v>#N/A</v>
      </c>
      <c r="AD2060" s="63"/>
      <c r="AE2060" s="63"/>
      <c r="AF2060" s="63"/>
      <c r="AG2060" s="63"/>
      <c r="AH2060" s="63"/>
      <c r="AI2060" s="63"/>
      <c r="AJ2060" s="63"/>
      <c r="AK2060" s="63"/>
      <c r="AL2060" s="63"/>
      <c r="AM2060" s="63"/>
      <c r="AN2060" s="63"/>
      <c r="AO2060" s="311"/>
      <c r="AP2060" s="311"/>
      <c r="AQ2060" s="311"/>
      <c r="AR2060" s="311"/>
      <c r="AS2060" s="63"/>
      <c r="AT2060" s="63"/>
      <c r="AU2060" s="63"/>
      <c r="AV2060" s="311"/>
      <c r="AW2060" s="143"/>
      <c r="AX2060" s="143"/>
      <c r="AY2060" s="522"/>
      <c r="AZ2060" s="510"/>
      <c r="BA2060" s="506"/>
      <c r="BB2060" s="508"/>
      <c r="BC2060" s="510"/>
      <c r="BD2060" s="512"/>
      <c r="BE2060" s="512"/>
      <c r="BF2060" s="512"/>
      <c r="BG2060" s="493"/>
      <c r="BH2060" s="532"/>
      <c r="BI2060" s="514"/>
      <c r="BJ2060" s="516"/>
      <c r="BK2060" s="516"/>
    </row>
    <row r="2061" spans="1:63" ht="14.25" customHeight="1" x14ac:dyDescent="0.25">
      <c r="A2061" s="429"/>
      <c r="B2061" s="431"/>
      <c r="C2061" s="433"/>
      <c r="D2061" s="434"/>
      <c r="E2061" s="424"/>
      <c r="F2061" s="425"/>
      <c r="G2061" s="427"/>
      <c r="H2061" s="427"/>
      <c r="I2061" s="428"/>
      <c r="J2061" s="317"/>
      <c r="K2061" s="315"/>
      <c r="L2061" s="424"/>
      <c r="M2061" s="424"/>
      <c r="N2061" s="424"/>
      <c r="O2061" s="842"/>
      <c r="P2061" s="424"/>
      <c r="Q2061" s="424"/>
      <c r="R2061" s="424"/>
      <c r="S2061" s="316"/>
      <c r="T2061" s="161"/>
      <c r="U2061" s="519"/>
      <c r="V2061" s="519"/>
      <c r="W2061" s="520"/>
      <c r="X2061" s="493"/>
      <c r="Y2061" s="63"/>
      <c r="Z2061" s="63"/>
      <c r="AA2061" s="63"/>
      <c r="AB2061" s="63"/>
      <c r="AC2061" s="367" t="e">
        <f>VLOOKUP(Y2061,CONTROLES!$A$6:$Y$78,2,FALSE)</f>
        <v>#N/A</v>
      </c>
      <c r="AD2061" s="63"/>
      <c r="AE2061" s="63"/>
      <c r="AF2061" s="63"/>
      <c r="AG2061" s="63"/>
      <c r="AH2061" s="63"/>
      <c r="AI2061" s="63"/>
      <c r="AJ2061" s="63"/>
      <c r="AK2061" s="63"/>
      <c r="AL2061" s="63"/>
      <c r="AM2061" s="63"/>
      <c r="AN2061" s="63"/>
      <c r="AO2061" s="311"/>
      <c r="AP2061" s="311"/>
      <c r="AQ2061" s="311"/>
      <c r="AR2061" s="311"/>
      <c r="AS2061" s="63"/>
      <c r="AT2061" s="63"/>
      <c r="AU2061" s="63"/>
      <c r="AV2061" s="311"/>
      <c r="AW2061" s="143"/>
      <c r="AX2061" s="143"/>
      <c r="AY2061" s="523"/>
      <c r="AZ2061" s="510"/>
      <c r="BA2061" s="507"/>
      <c r="BB2061" s="508"/>
      <c r="BC2061" s="510"/>
      <c r="BD2061" s="512"/>
      <c r="BE2061" s="512"/>
      <c r="BF2061" s="512"/>
      <c r="BG2061" s="493"/>
      <c r="BH2061" s="533"/>
      <c r="BI2061" s="514"/>
      <c r="BJ2061" s="516"/>
      <c r="BK2061" s="516"/>
    </row>
    <row r="2062" spans="1:63" ht="14.25" customHeight="1" x14ac:dyDescent="0.25">
      <c r="A2062" s="429"/>
      <c r="B2062" s="431"/>
      <c r="C2062" s="433"/>
      <c r="D2062" s="434"/>
      <c r="E2062" s="424"/>
      <c r="F2062" s="425"/>
      <c r="G2062" s="427"/>
      <c r="H2062" s="427"/>
      <c r="I2062" s="428"/>
      <c r="J2062" s="317"/>
      <c r="K2062" s="315"/>
      <c r="L2062" s="424"/>
      <c r="M2062" s="424"/>
      <c r="N2062" s="424"/>
      <c r="O2062" s="842"/>
      <c r="P2062" s="424"/>
      <c r="Q2062" s="424"/>
      <c r="R2062" s="424"/>
      <c r="S2062" s="316"/>
      <c r="T2062" s="161"/>
      <c r="U2062" s="519"/>
      <c r="V2062" s="519"/>
      <c r="W2062" s="520"/>
      <c r="X2062" s="493"/>
      <c r="Y2062" s="63"/>
      <c r="Z2062" s="63"/>
      <c r="AA2062" s="63"/>
      <c r="AB2062" s="63"/>
      <c r="AC2062" s="367" t="e">
        <f>VLOOKUP(Y2062,CONTROLES!$A$6:$Y$78,2,FALSE)</f>
        <v>#N/A</v>
      </c>
      <c r="AD2062" s="63"/>
      <c r="AE2062" s="63"/>
      <c r="AF2062" s="63"/>
      <c r="AG2062" s="63"/>
      <c r="AH2062" s="63"/>
      <c r="AI2062" s="63"/>
      <c r="AJ2062" s="63"/>
      <c r="AK2062" s="63"/>
      <c r="AL2062" s="63"/>
      <c r="AM2062" s="63"/>
      <c r="AN2062" s="63"/>
      <c r="AO2062" s="311"/>
      <c r="AP2062" s="311"/>
      <c r="AQ2062" s="311"/>
      <c r="AR2062" s="311"/>
      <c r="AS2062" s="63"/>
      <c r="AT2062" s="63"/>
      <c r="AU2062" s="63"/>
      <c r="AV2062" s="311"/>
      <c r="AW2062" s="143"/>
      <c r="AX2062" s="143"/>
      <c r="AY2062" s="523"/>
      <c r="AZ2062" s="510"/>
      <c r="BA2062" s="507"/>
      <c r="BB2062" s="508"/>
      <c r="BC2062" s="510"/>
      <c r="BD2062" s="512"/>
      <c r="BE2062" s="512"/>
      <c r="BF2062" s="512"/>
      <c r="BG2062" s="493"/>
      <c r="BH2062" s="533"/>
      <c r="BI2062" s="514"/>
      <c r="BJ2062" s="516"/>
      <c r="BK2062" s="516"/>
    </row>
    <row r="2063" spans="1:63" ht="14.25" customHeight="1" x14ac:dyDescent="0.25">
      <c r="A2063" s="429"/>
      <c r="B2063" s="431"/>
      <c r="C2063" s="433"/>
      <c r="D2063" s="434"/>
      <c r="E2063" s="424"/>
      <c r="F2063" s="425"/>
      <c r="G2063" s="427"/>
      <c r="H2063" s="427"/>
      <c r="I2063" s="428"/>
      <c r="J2063" s="318"/>
      <c r="K2063" s="315"/>
      <c r="L2063" s="424"/>
      <c r="M2063" s="424"/>
      <c r="N2063" s="424"/>
      <c r="O2063" s="842"/>
      <c r="P2063" s="424"/>
      <c r="Q2063" s="424"/>
      <c r="R2063" s="424"/>
      <c r="S2063" s="316"/>
      <c r="T2063" s="161"/>
      <c r="U2063" s="519"/>
      <c r="V2063" s="519"/>
      <c r="W2063" s="520"/>
      <c r="X2063" s="493"/>
      <c r="Y2063" s="63"/>
      <c r="Z2063" s="63"/>
      <c r="AA2063" s="63"/>
      <c r="AB2063" s="63"/>
      <c r="AC2063" s="367" t="e">
        <f>VLOOKUP(Y2063,CONTROLES!$A$6:$Y$78,2,FALSE)</f>
        <v>#N/A</v>
      </c>
      <c r="AD2063" s="63"/>
      <c r="AE2063" s="63"/>
      <c r="AF2063" s="63"/>
      <c r="AG2063" s="63"/>
      <c r="AH2063" s="63"/>
      <c r="AI2063" s="63"/>
      <c r="AJ2063" s="63"/>
      <c r="AK2063" s="63"/>
      <c r="AL2063" s="63"/>
      <c r="AM2063" s="63"/>
      <c r="AN2063" s="63"/>
      <c r="AO2063" s="311"/>
      <c r="AP2063" s="311"/>
      <c r="AQ2063" s="311"/>
      <c r="AR2063" s="311"/>
      <c r="AS2063" s="63"/>
      <c r="AT2063" s="63"/>
      <c r="AU2063" s="63"/>
      <c r="AV2063" s="311"/>
      <c r="AW2063" s="143"/>
      <c r="AX2063" s="143"/>
      <c r="AY2063" s="523"/>
      <c r="AZ2063" s="510"/>
      <c r="BA2063" s="507"/>
      <c r="BB2063" s="508"/>
      <c r="BC2063" s="510"/>
      <c r="BD2063" s="512"/>
      <c r="BE2063" s="512"/>
      <c r="BF2063" s="512"/>
      <c r="BG2063" s="493"/>
      <c r="BH2063" s="533"/>
      <c r="BI2063" s="514"/>
      <c r="BJ2063" s="516"/>
      <c r="BK2063" s="516"/>
    </row>
    <row r="2064" spans="1:63" ht="14.25" customHeight="1" x14ac:dyDescent="0.25">
      <c r="A2064" s="429"/>
      <c r="B2064" s="431"/>
      <c r="C2064" s="433"/>
      <c r="D2064" s="434"/>
      <c r="E2064" s="424"/>
      <c r="F2064" s="425"/>
      <c r="G2064" s="427"/>
      <c r="H2064" s="427"/>
      <c r="I2064" s="428"/>
      <c r="J2064" s="318"/>
      <c r="K2064" s="315"/>
      <c r="L2064" s="424"/>
      <c r="M2064" s="424"/>
      <c r="N2064" s="424"/>
      <c r="O2064" s="842"/>
      <c r="P2064" s="424"/>
      <c r="Q2064" s="424"/>
      <c r="R2064" s="424"/>
      <c r="S2064" s="316"/>
      <c r="T2064" s="161"/>
      <c r="U2064" s="519"/>
      <c r="V2064" s="519"/>
      <c r="W2064" s="520"/>
      <c r="X2064" s="493"/>
      <c r="Y2064" s="63"/>
      <c r="Z2064" s="63"/>
      <c r="AA2064" s="63"/>
      <c r="AB2064" s="63"/>
      <c r="AC2064" s="367" t="e">
        <f>VLOOKUP(Y2064,CONTROLES!$A$6:$Y$78,2,FALSE)</f>
        <v>#N/A</v>
      </c>
      <c r="AD2064" s="63"/>
      <c r="AE2064" s="63"/>
      <c r="AF2064" s="63"/>
      <c r="AG2064" s="63"/>
      <c r="AH2064" s="63"/>
      <c r="AI2064" s="63"/>
      <c r="AJ2064" s="63"/>
      <c r="AK2064" s="63"/>
      <c r="AL2064" s="63"/>
      <c r="AM2064" s="63"/>
      <c r="AN2064" s="63"/>
      <c r="AO2064" s="311"/>
      <c r="AP2064" s="311"/>
      <c r="AQ2064" s="311"/>
      <c r="AR2064" s="311"/>
      <c r="AS2064" s="63"/>
      <c r="AT2064" s="63"/>
      <c r="AU2064" s="63"/>
      <c r="AV2064" s="311"/>
      <c r="AW2064" s="143"/>
      <c r="AX2064" s="143"/>
      <c r="AY2064" s="523"/>
      <c r="AZ2064" s="510"/>
      <c r="BA2064" s="507"/>
      <c r="BB2064" s="508"/>
      <c r="BC2064" s="510"/>
      <c r="BD2064" s="512"/>
      <c r="BE2064" s="512"/>
      <c r="BF2064" s="512"/>
      <c r="BG2064" s="493"/>
      <c r="BH2064" s="533"/>
      <c r="BI2064" s="514"/>
      <c r="BJ2064" s="516"/>
      <c r="BK2064" s="516"/>
    </row>
    <row r="2065" spans="1:63" ht="14.25" customHeight="1" x14ac:dyDescent="0.25">
      <c r="A2065" s="429"/>
      <c r="B2065" s="431"/>
      <c r="C2065" s="433"/>
      <c r="D2065" s="434"/>
      <c r="E2065" s="424"/>
      <c r="F2065" s="425"/>
      <c r="G2065" s="427"/>
      <c r="H2065" s="427"/>
      <c r="I2065" s="428"/>
      <c r="J2065" s="318"/>
      <c r="K2065" s="315"/>
      <c r="L2065" s="424"/>
      <c r="M2065" s="424"/>
      <c r="N2065" s="424"/>
      <c r="O2065" s="842"/>
      <c r="P2065" s="424"/>
      <c r="Q2065" s="424"/>
      <c r="R2065" s="424"/>
      <c r="S2065" s="316"/>
      <c r="T2065" s="161"/>
      <c r="U2065" s="519"/>
      <c r="V2065" s="519"/>
      <c r="W2065" s="520"/>
      <c r="X2065" s="493"/>
      <c r="Y2065" s="63"/>
      <c r="Z2065" s="63"/>
      <c r="AA2065" s="63"/>
      <c r="AB2065" s="63"/>
      <c r="AC2065" s="367" t="e">
        <f>VLOOKUP(Y2065,CONTROLES!$A$6:$Y$78,2,FALSE)</f>
        <v>#N/A</v>
      </c>
      <c r="AD2065" s="63"/>
      <c r="AE2065" s="63"/>
      <c r="AF2065" s="63"/>
      <c r="AG2065" s="63"/>
      <c r="AH2065" s="63"/>
      <c r="AI2065" s="63"/>
      <c r="AJ2065" s="63"/>
      <c r="AK2065" s="63"/>
      <c r="AL2065" s="63"/>
      <c r="AM2065" s="63"/>
      <c r="AN2065" s="63"/>
      <c r="AO2065" s="311"/>
      <c r="AP2065" s="311"/>
      <c r="AQ2065" s="311"/>
      <c r="AR2065" s="311"/>
      <c r="AS2065" s="63"/>
      <c r="AT2065" s="63"/>
      <c r="AU2065" s="63"/>
      <c r="AV2065" s="311"/>
      <c r="AW2065" s="143"/>
      <c r="AX2065" s="143"/>
      <c r="AY2065" s="523"/>
      <c r="AZ2065" s="510"/>
      <c r="BA2065" s="507"/>
      <c r="BB2065" s="508"/>
      <c r="BC2065" s="510"/>
      <c r="BD2065" s="512"/>
      <c r="BE2065" s="512"/>
      <c r="BF2065" s="512"/>
      <c r="BG2065" s="493"/>
      <c r="BH2065" s="533"/>
      <c r="BI2065" s="514"/>
      <c r="BJ2065" s="516"/>
      <c r="BK2065" s="516"/>
    </row>
    <row r="2066" spans="1:63" s="49" customFormat="1" ht="14.25" customHeight="1" x14ac:dyDescent="0.25">
      <c r="A2066" s="429"/>
      <c r="B2066" s="432"/>
      <c r="C2066" s="433"/>
      <c r="D2066" s="434"/>
      <c r="E2066" s="424"/>
      <c r="F2066" s="425"/>
      <c r="G2066" s="427"/>
      <c r="H2066" s="427"/>
      <c r="I2066" s="841"/>
      <c r="J2066" s="319"/>
      <c r="K2066" s="320"/>
      <c r="L2066" s="424"/>
      <c r="M2066" s="424"/>
      <c r="N2066" s="424"/>
      <c r="O2066" s="842"/>
      <c r="P2066" s="424"/>
      <c r="Q2066" s="424"/>
      <c r="R2066" s="424"/>
      <c r="S2066" s="321"/>
      <c r="T2066" s="313"/>
      <c r="U2066" s="519"/>
      <c r="V2066" s="519"/>
      <c r="W2066" s="521"/>
      <c r="X2066" s="494"/>
      <c r="Y2066" s="193"/>
      <c r="Z2066" s="193"/>
      <c r="AA2066" s="193"/>
      <c r="AB2066" s="193"/>
      <c r="AC2066" s="367" t="e">
        <f>VLOOKUP(Y2066,CONTROLES!$A$6:$Y$78,2,FALSE)</f>
        <v>#N/A</v>
      </c>
      <c r="AD2066" s="193"/>
      <c r="AE2066" s="193"/>
      <c r="AF2066" s="193"/>
      <c r="AG2066" s="193"/>
      <c r="AH2066" s="193"/>
      <c r="AI2066" s="193"/>
      <c r="AJ2066" s="193"/>
      <c r="AK2066" s="193"/>
      <c r="AL2066" s="193"/>
      <c r="AM2066" s="193"/>
      <c r="AN2066" s="193"/>
      <c r="AO2066" s="312"/>
      <c r="AP2066" s="312"/>
      <c r="AQ2066" s="312"/>
      <c r="AR2066" s="312"/>
      <c r="AS2066" s="193"/>
      <c r="AT2066" s="193"/>
      <c r="AU2066" s="193"/>
      <c r="AV2066" s="312"/>
      <c r="AW2066" s="196"/>
      <c r="AX2066" s="196"/>
      <c r="AY2066" s="523"/>
      <c r="AZ2066" s="511"/>
      <c r="BA2066" s="507"/>
      <c r="BB2066" s="509"/>
      <c r="BC2066" s="511"/>
      <c r="BD2066" s="513"/>
      <c r="BE2066" s="513"/>
      <c r="BF2066" s="513"/>
      <c r="BG2066" s="494"/>
      <c r="BH2066" s="533"/>
      <c r="BI2066" s="515"/>
      <c r="BJ2066" s="517"/>
      <c r="BK2066" s="517"/>
    </row>
    <row r="2067" spans="1:63" ht="14.25" customHeight="1" x14ac:dyDescent="0.25">
      <c r="A2067" s="429">
        <f>A2053+1</f>
        <v>291</v>
      </c>
      <c r="B2067" s="430" t="s">
        <v>2277</v>
      </c>
      <c r="C2067" s="433" t="s">
        <v>629</v>
      </c>
      <c r="D2067" s="423"/>
      <c r="E2067" s="423"/>
      <c r="F2067" s="425" t="s">
        <v>132</v>
      </c>
      <c r="G2067" s="427" t="s">
        <v>133</v>
      </c>
      <c r="H2067" s="427" t="s">
        <v>134</v>
      </c>
      <c r="I2067" s="428"/>
      <c r="J2067" s="314"/>
      <c r="K2067" s="315"/>
      <c r="L2067" s="424"/>
      <c r="M2067" s="424"/>
      <c r="N2067" s="424"/>
      <c r="O2067" s="842"/>
      <c r="P2067" s="424"/>
      <c r="Q2067" s="424"/>
      <c r="R2067" s="424"/>
      <c r="S2067" s="316"/>
      <c r="T2067" s="161"/>
      <c r="U2067" s="518"/>
      <c r="V2067" s="518"/>
      <c r="W2067" s="520"/>
      <c r="X2067" s="493"/>
      <c r="Y2067" s="63"/>
      <c r="Z2067" s="63"/>
      <c r="AA2067" s="63"/>
      <c r="AB2067" s="63"/>
      <c r="AC2067" s="367" t="e">
        <f>VLOOKUP(Y2067,CONTROLES!$A$6:$Y$78,2,FALSE)</f>
        <v>#N/A</v>
      </c>
      <c r="AD2067" s="63"/>
      <c r="AE2067" s="63"/>
      <c r="AF2067" s="63"/>
      <c r="AG2067" s="63"/>
      <c r="AH2067" s="63"/>
      <c r="AI2067" s="63"/>
      <c r="AJ2067" s="63"/>
      <c r="AK2067" s="63"/>
      <c r="AL2067" s="63"/>
      <c r="AM2067" s="63"/>
      <c r="AN2067" s="63"/>
      <c r="AO2067" s="311"/>
      <c r="AP2067" s="311"/>
      <c r="AQ2067" s="311"/>
      <c r="AR2067" s="311"/>
      <c r="AS2067" s="63"/>
      <c r="AT2067" s="63"/>
      <c r="AU2067" s="63"/>
      <c r="AV2067" s="311"/>
      <c r="AW2067" s="143"/>
      <c r="AX2067" s="143"/>
      <c r="AY2067" s="522"/>
      <c r="AZ2067" s="510"/>
      <c r="BA2067" s="506"/>
      <c r="BB2067" s="508"/>
      <c r="BC2067" s="510"/>
      <c r="BD2067" s="512"/>
      <c r="BE2067" s="512"/>
      <c r="BF2067" s="512"/>
      <c r="BG2067" s="493"/>
      <c r="BH2067" s="532"/>
      <c r="BI2067" s="514"/>
      <c r="BJ2067" s="516"/>
      <c r="BK2067" s="516"/>
    </row>
    <row r="2068" spans="1:63" ht="14.25" customHeight="1" x14ac:dyDescent="0.25">
      <c r="A2068" s="429"/>
      <c r="B2068" s="431"/>
      <c r="C2068" s="433"/>
      <c r="D2068" s="434"/>
      <c r="E2068" s="424"/>
      <c r="F2068" s="425"/>
      <c r="G2068" s="427"/>
      <c r="H2068" s="427"/>
      <c r="I2068" s="428"/>
      <c r="J2068" s="317"/>
      <c r="K2068" s="315"/>
      <c r="L2068" s="424"/>
      <c r="M2068" s="424"/>
      <c r="N2068" s="424"/>
      <c r="O2068" s="842"/>
      <c r="P2068" s="424"/>
      <c r="Q2068" s="424"/>
      <c r="R2068" s="424"/>
      <c r="S2068" s="316"/>
      <c r="T2068" s="161"/>
      <c r="U2068" s="519"/>
      <c r="V2068" s="519"/>
      <c r="W2068" s="520"/>
      <c r="X2068" s="493"/>
      <c r="Y2068" s="63"/>
      <c r="Z2068" s="63"/>
      <c r="AA2068" s="63"/>
      <c r="AB2068" s="63"/>
      <c r="AC2068" s="367" t="e">
        <f>VLOOKUP(Y2068,CONTROLES!$A$6:$Y$78,2,FALSE)</f>
        <v>#N/A</v>
      </c>
      <c r="AD2068" s="63"/>
      <c r="AE2068" s="63"/>
      <c r="AF2068" s="63"/>
      <c r="AG2068" s="63"/>
      <c r="AH2068" s="63"/>
      <c r="AI2068" s="63"/>
      <c r="AJ2068" s="63"/>
      <c r="AK2068" s="63"/>
      <c r="AL2068" s="63"/>
      <c r="AM2068" s="63"/>
      <c r="AN2068" s="63"/>
      <c r="AO2068" s="311"/>
      <c r="AP2068" s="311"/>
      <c r="AQ2068" s="311"/>
      <c r="AR2068" s="311"/>
      <c r="AS2068" s="63"/>
      <c r="AT2068" s="63"/>
      <c r="AU2068" s="63"/>
      <c r="AV2068" s="311"/>
      <c r="AW2068" s="143"/>
      <c r="AX2068" s="143"/>
      <c r="AY2068" s="523"/>
      <c r="AZ2068" s="510"/>
      <c r="BA2068" s="507"/>
      <c r="BB2068" s="508"/>
      <c r="BC2068" s="510"/>
      <c r="BD2068" s="512"/>
      <c r="BE2068" s="512"/>
      <c r="BF2068" s="512"/>
      <c r="BG2068" s="493"/>
      <c r="BH2068" s="533"/>
      <c r="BI2068" s="514"/>
      <c r="BJ2068" s="516"/>
      <c r="BK2068" s="516"/>
    </row>
    <row r="2069" spans="1:63" ht="14.25" customHeight="1" x14ac:dyDescent="0.25">
      <c r="A2069" s="429"/>
      <c r="B2069" s="431"/>
      <c r="C2069" s="433"/>
      <c r="D2069" s="434"/>
      <c r="E2069" s="424"/>
      <c r="F2069" s="425"/>
      <c r="G2069" s="427"/>
      <c r="H2069" s="427"/>
      <c r="I2069" s="428"/>
      <c r="J2069" s="317"/>
      <c r="K2069" s="315"/>
      <c r="L2069" s="424"/>
      <c r="M2069" s="424"/>
      <c r="N2069" s="424"/>
      <c r="O2069" s="842"/>
      <c r="P2069" s="424"/>
      <c r="Q2069" s="424"/>
      <c r="R2069" s="424"/>
      <c r="S2069" s="316"/>
      <c r="T2069" s="161"/>
      <c r="U2069" s="519"/>
      <c r="V2069" s="519"/>
      <c r="W2069" s="520"/>
      <c r="X2069" s="493"/>
      <c r="Y2069" s="63"/>
      <c r="Z2069" s="63"/>
      <c r="AA2069" s="63"/>
      <c r="AB2069" s="63"/>
      <c r="AC2069" s="367" t="e">
        <f>VLOOKUP(Y2069,CONTROLES!$A$6:$Y$78,2,FALSE)</f>
        <v>#N/A</v>
      </c>
      <c r="AD2069" s="63"/>
      <c r="AE2069" s="63"/>
      <c r="AF2069" s="63"/>
      <c r="AG2069" s="63"/>
      <c r="AH2069" s="63"/>
      <c r="AI2069" s="63"/>
      <c r="AJ2069" s="63"/>
      <c r="AK2069" s="63"/>
      <c r="AL2069" s="63"/>
      <c r="AM2069" s="63"/>
      <c r="AN2069" s="63"/>
      <c r="AO2069" s="311"/>
      <c r="AP2069" s="311"/>
      <c r="AQ2069" s="311"/>
      <c r="AR2069" s="311"/>
      <c r="AS2069" s="63"/>
      <c r="AT2069" s="63"/>
      <c r="AU2069" s="63"/>
      <c r="AV2069" s="311"/>
      <c r="AW2069" s="143"/>
      <c r="AX2069" s="143"/>
      <c r="AY2069" s="523"/>
      <c r="AZ2069" s="510"/>
      <c r="BA2069" s="507"/>
      <c r="BB2069" s="508"/>
      <c r="BC2069" s="510"/>
      <c r="BD2069" s="512"/>
      <c r="BE2069" s="512"/>
      <c r="BF2069" s="512"/>
      <c r="BG2069" s="493"/>
      <c r="BH2069" s="533"/>
      <c r="BI2069" s="514"/>
      <c r="BJ2069" s="516"/>
      <c r="BK2069" s="516"/>
    </row>
    <row r="2070" spans="1:63" ht="14.25" customHeight="1" x14ac:dyDescent="0.25">
      <c r="A2070" s="429"/>
      <c r="B2070" s="431"/>
      <c r="C2070" s="433"/>
      <c r="D2070" s="434"/>
      <c r="E2070" s="424"/>
      <c r="F2070" s="425"/>
      <c r="G2070" s="427"/>
      <c r="H2070" s="427"/>
      <c r="I2070" s="428"/>
      <c r="J2070" s="318"/>
      <c r="K2070" s="315"/>
      <c r="L2070" s="424"/>
      <c r="M2070" s="424"/>
      <c r="N2070" s="424"/>
      <c r="O2070" s="842"/>
      <c r="P2070" s="424"/>
      <c r="Q2070" s="424"/>
      <c r="R2070" s="424"/>
      <c r="S2070" s="316"/>
      <c r="T2070" s="161"/>
      <c r="U2070" s="519"/>
      <c r="V2070" s="519"/>
      <c r="W2070" s="520"/>
      <c r="X2070" s="493"/>
      <c r="Y2070" s="63"/>
      <c r="Z2070" s="63"/>
      <c r="AA2070" s="63"/>
      <c r="AB2070" s="63"/>
      <c r="AC2070" s="367" t="e">
        <f>VLOOKUP(Y2070,CONTROLES!$A$6:$Y$78,2,FALSE)</f>
        <v>#N/A</v>
      </c>
      <c r="AD2070" s="63"/>
      <c r="AE2070" s="63"/>
      <c r="AF2070" s="63"/>
      <c r="AG2070" s="63"/>
      <c r="AH2070" s="63"/>
      <c r="AI2070" s="63"/>
      <c r="AJ2070" s="63"/>
      <c r="AK2070" s="63"/>
      <c r="AL2070" s="63"/>
      <c r="AM2070" s="63"/>
      <c r="AN2070" s="63"/>
      <c r="AO2070" s="311"/>
      <c r="AP2070" s="311"/>
      <c r="AQ2070" s="311"/>
      <c r="AR2070" s="311"/>
      <c r="AS2070" s="63"/>
      <c r="AT2070" s="63"/>
      <c r="AU2070" s="63"/>
      <c r="AV2070" s="311"/>
      <c r="AW2070" s="143"/>
      <c r="AX2070" s="143"/>
      <c r="AY2070" s="523"/>
      <c r="AZ2070" s="510"/>
      <c r="BA2070" s="507"/>
      <c r="BB2070" s="508"/>
      <c r="BC2070" s="510"/>
      <c r="BD2070" s="512"/>
      <c r="BE2070" s="512"/>
      <c r="BF2070" s="512"/>
      <c r="BG2070" s="493"/>
      <c r="BH2070" s="533"/>
      <c r="BI2070" s="514"/>
      <c r="BJ2070" s="516"/>
      <c r="BK2070" s="516"/>
    </row>
    <row r="2071" spans="1:63" ht="14.25" customHeight="1" x14ac:dyDescent="0.25">
      <c r="A2071" s="429"/>
      <c r="B2071" s="431"/>
      <c r="C2071" s="433"/>
      <c r="D2071" s="434"/>
      <c r="E2071" s="424"/>
      <c r="F2071" s="425"/>
      <c r="G2071" s="427"/>
      <c r="H2071" s="427"/>
      <c r="I2071" s="428"/>
      <c r="J2071" s="318"/>
      <c r="K2071" s="315"/>
      <c r="L2071" s="424"/>
      <c r="M2071" s="424"/>
      <c r="N2071" s="424"/>
      <c r="O2071" s="842"/>
      <c r="P2071" s="424"/>
      <c r="Q2071" s="424"/>
      <c r="R2071" s="424"/>
      <c r="S2071" s="316"/>
      <c r="T2071" s="161"/>
      <c r="U2071" s="519"/>
      <c r="V2071" s="519"/>
      <c r="W2071" s="520"/>
      <c r="X2071" s="493"/>
      <c r="Y2071" s="63"/>
      <c r="Z2071" s="63"/>
      <c r="AA2071" s="63"/>
      <c r="AB2071" s="63"/>
      <c r="AC2071" s="367" t="e">
        <f>VLOOKUP(Y2071,CONTROLES!$A$6:$Y$78,2,FALSE)</f>
        <v>#N/A</v>
      </c>
      <c r="AD2071" s="63"/>
      <c r="AE2071" s="63"/>
      <c r="AF2071" s="63"/>
      <c r="AG2071" s="63"/>
      <c r="AH2071" s="63"/>
      <c r="AI2071" s="63"/>
      <c r="AJ2071" s="63"/>
      <c r="AK2071" s="63"/>
      <c r="AL2071" s="63"/>
      <c r="AM2071" s="63"/>
      <c r="AN2071" s="63"/>
      <c r="AO2071" s="311"/>
      <c r="AP2071" s="311"/>
      <c r="AQ2071" s="311"/>
      <c r="AR2071" s="311"/>
      <c r="AS2071" s="63"/>
      <c r="AT2071" s="63"/>
      <c r="AU2071" s="63"/>
      <c r="AV2071" s="311"/>
      <c r="AW2071" s="143"/>
      <c r="AX2071" s="143"/>
      <c r="AY2071" s="523"/>
      <c r="AZ2071" s="510"/>
      <c r="BA2071" s="507"/>
      <c r="BB2071" s="508"/>
      <c r="BC2071" s="510"/>
      <c r="BD2071" s="512"/>
      <c r="BE2071" s="512"/>
      <c r="BF2071" s="512"/>
      <c r="BG2071" s="493"/>
      <c r="BH2071" s="533"/>
      <c r="BI2071" s="514"/>
      <c r="BJ2071" s="516"/>
      <c r="BK2071" s="516"/>
    </row>
    <row r="2072" spans="1:63" ht="14.25" customHeight="1" x14ac:dyDescent="0.25">
      <c r="A2072" s="429"/>
      <c r="B2072" s="431"/>
      <c r="C2072" s="433"/>
      <c r="D2072" s="434"/>
      <c r="E2072" s="424"/>
      <c r="F2072" s="425"/>
      <c r="G2072" s="427"/>
      <c r="H2072" s="427"/>
      <c r="I2072" s="428"/>
      <c r="J2072" s="318"/>
      <c r="K2072" s="315"/>
      <c r="L2072" s="424"/>
      <c r="M2072" s="424"/>
      <c r="N2072" s="424"/>
      <c r="O2072" s="842"/>
      <c r="P2072" s="424"/>
      <c r="Q2072" s="424"/>
      <c r="R2072" s="424"/>
      <c r="S2072" s="316"/>
      <c r="T2072" s="161"/>
      <c r="U2072" s="519"/>
      <c r="V2072" s="519"/>
      <c r="W2072" s="520"/>
      <c r="X2072" s="493"/>
      <c r="Y2072" s="63"/>
      <c r="Z2072" s="63"/>
      <c r="AA2072" s="63"/>
      <c r="AB2072" s="63"/>
      <c r="AC2072" s="367" t="e">
        <f>VLOOKUP(Y2072,CONTROLES!$A$6:$Y$78,2,FALSE)</f>
        <v>#N/A</v>
      </c>
      <c r="AD2072" s="63"/>
      <c r="AE2072" s="63"/>
      <c r="AF2072" s="63"/>
      <c r="AG2072" s="63"/>
      <c r="AH2072" s="63"/>
      <c r="AI2072" s="63"/>
      <c r="AJ2072" s="63"/>
      <c r="AK2072" s="63"/>
      <c r="AL2072" s="63"/>
      <c r="AM2072" s="63"/>
      <c r="AN2072" s="63"/>
      <c r="AO2072" s="311"/>
      <c r="AP2072" s="311"/>
      <c r="AQ2072" s="311"/>
      <c r="AR2072" s="311"/>
      <c r="AS2072" s="63"/>
      <c r="AT2072" s="63"/>
      <c r="AU2072" s="63"/>
      <c r="AV2072" s="311"/>
      <c r="AW2072" s="143"/>
      <c r="AX2072" s="143"/>
      <c r="AY2072" s="523"/>
      <c r="AZ2072" s="510"/>
      <c r="BA2072" s="507"/>
      <c r="BB2072" s="508"/>
      <c r="BC2072" s="510"/>
      <c r="BD2072" s="512"/>
      <c r="BE2072" s="512"/>
      <c r="BF2072" s="512"/>
      <c r="BG2072" s="493"/>
      <c r="BH2072" s="533"/>
      <c r="BI2072" s="514"/>
      <c r="BJ2072" s="516"/>
      <c r="BK2072" s="516"/>
    </row>
    <row r="2073" spans="1:63" s="49" customFormat="1" ht="14.25" customHeight="1" x14ac:dyDescent="0.25">
      <c r="A2073" s="429"/>
      <c r="B2073" s="432"/>
      <c r="C2073" s="433"/>
      <c r="D2073" s="434"/>
      <c r="E2073" s="424"/>
      <c r="F2073" s="425"/>
      <c r="G2073" s="427"/>
      <c r="H2073" s="427"/>
      <c r="I2073" s="841"/>
      <c r="J2073" s="319"/>
      <c r="K2073" s="320"/>
      <c r="L2073" s="424"/>
      <c r="M2073" s="424"/>
      <c r="N2073" s="424"/>
      <c r="O2073" s="842"/>
      <c r="P2073" s="424"/>
      <c r="Q2073" s="424"/>
      <c r="R2073" s="424"/>
      <c r="S2073" s="321"/>
      <c r="T2073" s="313"/>
      <c r="U2073" s="519"/>
      <c r="V2073" s="519"/>
      <c r="W2073" s="521"/>
      <c r="X2073" s="494"/>
      <c r="Y2073" s="193"/>
      <c r="Z2073" s="193"/>
      <c r="AA2073" s="193"/>
      <c r="AB2073" s="193"/>
      <c r="AC2073" s="367" t="e">
        <f>VLOOKUP(Y2073,CONTROLES!$A$6:$Y$78,2,FALSE)</f>
        <v>#N/A</v>
      </c>
      <c r="AD2073" s="193"/>
      <c r="AE2073" s="193"/>
      <c r="AF2073" s="193"/>
      <c r="AG2073" s="193"/>
      <c r="AH2073" s="193"/>
      <c r="AI2073" s="193"/>
      <c r="AJ2073" s="193"/>
      <c r="AK2073" s="193"/>
      <c r="AL2073" s="193"/>
      <c r="AM2073" s="193"/>
      <c r="AN2073" s="193"/>
      <c r="AO2073" s="312"/>
      <c r="AP2073" s="312"/>
      <c r="AQ2073" s="312"/>
      <c r="AR2073" s="312"/>
      <c r="AS2073" s="193"/>
      <c r="AT2073" s="193"/>
      <c r="AU2073" s="193"/>
      <c r="AV2073" s="312"/>
      <c r="AW2073" s="196"/>
      <c r="AX2073" s="196"/>
      <c r="AY2073" s="523"/>
      <c r="AZ2073" s="511"/>
      <c r="BA2073" s="507"/>
      <c r="BB2073" s="509"/>
      <c r="BC2073" s="511"/>
      <c r="BD2073" s="513"/>
      <c r="BE2073" s="513"/>
      <c r="BF2073" s="513"/>
      <c r="BG2073" s="494"/>
      <c r="BH2073" s="533"/>
      <c r="BI2073" s="515"/>
      <c r="BJ2073" s="517"/>
      <c r="BK2073" s="517"/>
    </row>
    <row r="2074" spans="1:63" ht="14.25" customHeight="1" x14ac:dyDescent="0.25">
      <c r="A2074" s="429">
        <f>A2060+1</f>
        <v>292</v>
      </c>
      <c r="B2074" s="430" t="s">
        <v>2278</v>
      </c>
      <c r="C2074" s="433" t="s">
        <v>629</v>
      </c>
      <c r="D2074" s="423" t="s">
        <v>2279</v>
      </c>
      <c r="E2074" s="423" t="s">
        <v>2280</v>
      </c>
      <c r="F2074" s="425" t="s">
        <v>132</v>
      </c>
      <c r="G2074" s="427" t="s">
        <v>133</v>
      </c>
      <c r="H2074" s="427" t="s">
        <v>134</v>
      </c>
      <c r="I2074" s="428"/>
      <c r="J2074" s="314"/>
      <c r="K2074" s="315"/>
      <c r="L2074" s="424"/>
      <c r="M2074" s="424"/>
      <c r="N2074" s="424"/>
      <c r="O2074" s="842"/>
      <c r="P2074" s="424"/>
      <c r="Q2074" s="424"/>
      <c r="R2074" s="424"/>
      <c r="S2074" s="316"/>
      <c r="T2074" s="161"/>
      <c r="U2074" s="518"/>
      <c r="V2074" s="518"/>
      <c r="W2074" s="520"/>
      <c r="X2074" s="493"/>
      <c r="Y2074" s="63"/>
      <c r="Z2074" s="63"/>
      <c r="AA2074" s="63"/>
      <c r="AB2074" s="63"/>
      <c r="AC2074" s="367" t="e">
        <f>VLOOKUP(Y2074,CONTROLES!$A$6:$Y$78,2,FALSE)</f>
        <v>#N/A</v>
      </c>
      <c r="AD2074" s="63"/>
      <c r="AE2074" s="63"/>
      <c r="AF2074" s="63"/>
      <c r="AG2074" s="63"/>
      <c r="AH2074" s="63"/>
      <c r="AI2074" s="63"/>
      <c r="AJ2074" s="63"/>
      <c r="AK2074" s="63"/>
      <c r="AL2074" s="63"/>
      <c r="AM2074" s="63"/>
      <c r="AN2074" s="63"/>
      <c r="AO2074" s="311"/>
      <c r="AP2074" s="311"/>
      <c r="AQ2074" s="311"/>
      <c r="AR2074" s="311"/>
      <c r="AS2074" s="63"/>
      <c r="AT2074" s="63"/>
      <c r="AU2074" s="63"/>
      <c r="AV2074" s="311"/>
      <c r="AW2074" s="143"/>
      <c r="AX2074" s="143"/>
      <c r="AY2074" s="522"/>
      <c r="AZ2074" s="510"/>
      <c r="BA2074" s="506"/>
      <c r="BB2074" s="508"/>
      <c r="BC2074" s="510"/>
      <c r="BD2074" s="512"/>
      <c r="BE2074" s="512"/>
      <c r="BF2074" s="512"/>
      <c r="BG2074" s="493"/>
      <c r="BH2074" s="532"/>
      <c r="BI2074" s="514"/>
      <c r="BJ2074" s="516"/>
      <c r="BK2074" s="516"/>
    </row>
    <row r="2075" spans="1:63" ht="14.25" customHeight="1" x14ac:dyDescent="0.25">
      <c r="A2075" s="429"/>
      <c r="B2075" s="431"/>
      <c r="C2075" s="433"/>
      <c r="D2075" s="434"/>
      <c r="E2075" s="424"/>
      <c r="F2075" s="425"/>
      <c r="G2075" s="427"/>
      <c r="H2075" s="427"/>
      <c r="I2075" s="428"/>
      <c r="J2075" s="317"/>
      <c r="K2075" s="315"/>
      <c r="L2075" s="424"/>
      <c r="M2075" s="424"/>
      <c r="N2075" s="424"/>
      <c r="O2075" s="842"/>
      <c r="P2075" s="424"/>
      <c r="Q2075" s="424"/>
      <c r="R2075" s="424"/>
      <c r="S2075" s="316"/>
      <c r="T2075" s="161"/>
      <c r="U2075" s="519"/>
      <c r="V2075" s="519"/>
      <c r="W2075" s="520"/>
      <c r="X2075" s="493"/>
      <c r="Y2075" s="63"/>
      <c r="Z2075" s="63"/>
      <c r="AA2075" s="63"/>
      <c r="AB2075" s="63"/>
      <c r="AC2075" s="367" t="e">
        <f>VLOOKUP(Y2075,CONTROLES!$A$6:$Y$78,2,FALSE)</f>
        <v>#N/A</v>
      </c>
      <c r="AD2075" s="63"/>
      <c r="AE2075" s="63"/>
      <c r="AF2075" s="63"/>
      <c r="AG2075" s="63"/>
      <c r="AH2075" s="63"/>
      <c r="AI2075" s="63"/>
      <c r="AJ2075" s="63"/>
      <c r="AK2075" s="63"/>
      <c r="AL2075" s="63"/>
      <c r="AM2075" s="63"/>
      <c r="AN2075" s="63"/>
      <c r="AO2075" s="311"/>
      <c r="AP2075" s="311"/>
      <c r="AQ2075" s="311"/>
      <c r="AR2075" s="311"/>
      <c r="AS2075" s="63"/>
      <c r="AT2075" s="63"/>
      <c r="AU2075" s="63"/>
      <c r="AV2075" s="311"/>
      <c r="AW2075" s="143"/>
      <c r="AX2075" s="143"/>
      <c r="AY2075" s="523"/>
      <c r="AZ2075" s="510"/>
      <c r="BA2075" s="507"/>
      <c r="BB2075" s="508"/>
      <c r="BC2075" s="510"/>
      <c r="BD2075" s="512"/>
      <c r="BE2075" s="512"/>
      <c r="BF2075" s="512"/>
      <c r="BG2075" s="493"/>
      <c r="BH2075" s="533"/>
      <c r="BI2075" s="514"/>
      <c r="BJ2075" s="516"/>
      <c r="BK2075" s="516"/>
    </row>
    <row r="2076" spans="1:63" ht="14.25" customHeight="1" x14ac:dyDescent="0.25">
      <c r="A2076" s="429"/>
      <c r="B2076" s="431"/>
      <c r="C2076" s="433"/>
      <c r="D2076" s="434"/>
      <c r="E2076" s="424"/>
      <c r="F2076" s="425"/>
      <c r="G2076" s="427"/>
      <c r="H2076" s="427"/>
      <c r="I2076" s="428"/>
      <c r="J2076" s="317"/>
      <c r="K2076" s="315"/>
      <c r="L2076" s="424"/>
      <c r="M2076" s="424"/>
      <c r="N2076" s="424"/>
      <c r="O2076" s="842"/>
      <c r="P2076" s="424"/>
      <c r="Q2076" s="424"/>
      <c r="R2076" s="424"/>
      <c r="S2076" s="316"/>
      <c r="T2076" s="161"/>
      <c r="U2076" s="519"/>
      <c r="V2076" s="519"/>
      <c r="W2076" s="520"/>
      <c r="X2076" s="493"/>
      <c r="Y2076" s="63"/>
      <c r="Z2076" s="63"/>
      <c r="AA2076" s="63"/>
      <c r="AB2076" s="63"/>
      <c r="AC2076" s="367" t="e">
        <f>VLOOKUP(Y2076,CONTROLES!$A$6:$Y$78,2,FALSE)</f>
        <v>#N/A</v>
      </c>
      <c r="AD2076" s="63"/>
      <c r="AE2076" s="63"/>
      <c r="AF2076" s="63"/>
      <c r="AG2076" s="63"/>
      <c r="AH2076" s="63"/>
      <c r="AI2076" s="63"/>
      <c r="AJ2076" s="63"/>
      <c r="AK2076" s="63"/>
      <c r="AL2076" s="63"/>
      <c r="AM2076" s="63"/>
      <c r="AN2076" s="63"/>
      <c r="AO2076" s="311"/>
      <c r="AP2076" s="311"/>
      <c r="AQ2076" s="311"/>
      <c r="AR2076" s="311"/>
      <c r="AS2076" s="63"/>
      <c r="AT2076" s="63"/>
      <c r="AU2076" s="63"/>
      <c r="AV2076" s="311"/>
      <c r="AW2076" s="143"/>
      <c r="AX2076" s="143"/>
      <c r="AY2076" s="523"/>
      <c r="AZ2076" s="510"/>
      <c r="BA2076" s="507"/>
      <c r="BB2076" s="508"/>
      <c r="BC2076" s="510"/>
      <c r="BD2076" s="512"/>
      <c r="BE2076" s="512"/>
      <c r="BF2076" s="512"/>
      <c r="BG2076" s="493"/>
      <c r="BH2076" s="533"/>
      <c r="BI2076" s="514"/>
      <c r="BJ2076" s="516"/>
      <c r="BK2076" s="516"/>
    </row>
    <row r="2077" spans="1:63" ht="14.25" customHeight="1" x14ac:dyDescent="0.25">
      <c r="A2077" s="429"/>
      <c r="B2077" s="431"/>
      <c r="C2077" s="433"/>
      <c r="D2077" s="434"/>
      <c r="E2077" s="424"/>
      <c r="F2077" s="425"/>
      <c r="G2077" s="427"/>
      <c r="H2077" s="427"/>
      <c r="I2077" s="428"/>
      <c r="J2077" s="318"/>
      <c r="K2077" s="315"/>
      <c r="L2077" s="424"/>
      <c r="M2077" s="424"/>
      <c r="N2077" s="424"/>
      <c r="O2077" s="842"/>
      <c r="P2077" s="424"/>
      <c r="Q2077" s="424"/>
      <c r="R2077" s="424"/>
      <c r="S2077" s="316"/>
      <c r="T2077" s="161"/>
      <c r="U2077" s="519"/>
      <c r="V2077" s="519"/>
      <c r="W2077" s="520"/>
      <c r="X2077" s="493"/>
      <c r="Y2077" s="63"/>
      <c r="Z2077" s="63"/>
      <c r="AA2077" s="63"/>
      <c r="AB2077" s="63"/>
      <c r="AC2077" s="367" t="e">
        <f>VLOOKUP(Y2077,CONTROLES!$A$6:$Y$78,2,FALSE)</f>
        <v>#N/A</v>
      </c>
      <c r="AD2077" s="63"/>
      <c r="AE2077" s="63"/>
      <c r="AF2077" s="63"/>
      <c r="AG2077" s="63"/>
      <c r="AH2077" s="63"/>
      <c r="AI2077" s="63"/>
      <c r="AJ2077" s="63"/>
      <c r="AK2077" s="63"/>
      <c r="AL2077" s="63"/>
      <c r="AM2077" s="63"/>
      <c r="AN2077" s="63"/>
      <c r="AO2077" s="311"/>
      <c r="AP2077" s="311"/>
      <c r="AQ2077" s="311"/>
      <c r="AR2077" s="311"/>
      <c r="AS2077" s="63"/>
      <c r="AT2077" s="63"/>
      <c r="AU2077" s="63"/>
      <c r="AV2077" s="311"/>
      <c r="AW2077" s="143"/>
      <c r="AX2077" s="143"/>
      <c r="AY2077" s="523"/>
      <c r="AZ2077" s="510"/>
      <c r="BA2077" s="507"/>
      <c r="BB2077" s="508"/>
      <c r="BC2077" s="510"/>
      <c r="BD2077" s="512"/>
      <c r="BE2077" s="512"/>
      <c r="BF2077" s="512"/>
      <c r="BG2077" s="493"/>
      <c r="BH2077" s="533"/>
      <c r="BI2077" s="514"/>
      <c r="BJ2077" s="516"/>
      <c r="BK2077" s="516"/>
    </row>
    <row r="2078" spans="1:63" ht="14.25" customHeight="1" x14ac:dyDescent="0.25">
      <c r="A2078" s="429"/>
      <c r="B2078" s="431"/>
      <c r="C2078" s="433"/>
      <c r="D2078" s="434"/>
      <c r="E2078" s="424"/>
      <c r="F2078" s="425"/>
      <c r="G2078" s="427"/>
      <c r="H2078" s="427"/>
      <c r="I2078" s="428"/>
      <c r="J2078" s="318"/>
      <c r="K2078" s="315"/>
      <c r="L2078" s="424"/>
      <c r="M2078" s="424"/>
      <c r="N2078" s="424"/>
      <c r="O2078" s="842"/>
      <c r="P2078" s="424"/>
      <c r="Q2078" s="424"/>
      <c r="R2078" s="424"/>
      <c r="S2078" s="316"/>
      <c r="T2078" s="161"/>
      <c r="U2078" s="519"/>
      <c r="V2078" s="519"/>
      <c r="W2078" s="520"/>
      <c r="X2078" s="493"/>
      <c r="Y2078" s="63"/>
      <c r="Z2078" s="63"/>
      <c r="AA2078" s="63"/>
      <c r="AB2078" s="63"/>
      <c r="AC2078" s="367" t="e">
        <f>VLOOKUP(Y2078,CONTROLES!$A$6:$Y$78,2,FALSE)</f>
        <v>#N/A</v>
      </c>
      <c r="AD2078" s="63"/>
      <c r="AE2078" s="63"/>
      <c r="AF2078" s="63"/>
      <c r="AG2078" s="63"/>
      <c r="AH2078" s="63"/>
      <c r="AI2078" s="63"/>
      <c r="AJ2078" s="63"/>
      <c r="AK2078" s="63"/>
      <c r="AL2078" s="63"/>
      <c r="AM2078" s="63"/>
      <c r="AN2078" s="63"/>
      <c r="AO2078" s="311"/>
      <c r="AP2078" s="311"/>
      <c r="AQ2078" s="311"/>
      <c r="AR2078" s="311"/>
      <c r="AS2078" s="63"/>
      <c r="AT2078" s="63"/>
      <c r="AU2078" s="63"/>
      <c r="AV2078" s="311"/>
      <c r="AW2078" s="143"/>
      <c r="AX2078" s="143"/>
      <c r="AY2078" s="523"/>
      <c r="AZ2078" s="510"/>
      <c r="BA2078" s="507"/>
      <c r="BB2078" s="508"/>
      <c r="BC2078" s="510"/>
      <c r="BD2078" s="512"/>
      <c r="BE2078" s="512"/>
      <c r="BF2078" s="512"/>
      <c r="BG2078" s="493"/>
      <c r="BH2078" s="533"/>
      <c r="BI2078" s="514"/>
      <c r="BJ2078" s="516"/>
      <c r="BK2078" s="516"/>
    </row>
    <row r="2079" spans="1:63" ht="14.25" customHeight="1" x14ac:dyDescent="0.25">
      <c r="A2079" s="429"/>
      <c r="B2079" s="431"/>
      <c r="C2079" s="433"/>
      <c r="D2079" s="434"/>
      <c r="E2079" s="424"/>
      <c r="F2079" s="425"/>
      <c r="G2079" s="427"/>
      <c r="H2079" s="427"/>
      <c r="I2079" s="428"/>
      <c r="J2079" s="318"/>
      <c r="K2079" s="315"/>
      <c r="L2079" s="424"/>
      <c r="M2079" s="424"/>
      <c r="N2079" s="424"/>
      <c r="O2079" s="842"/>
      <c r="P2079" s="424"/>
      <c r="Q2079" s="424"/>
      <c r="R2079" s="424"/>
      <c r="S2079" s="316"/>
      <c r="T2079" s="161"/>
      <c r="U2079" s="519"/>
      <c r="V2079" s="519"/>
      <c r="W2079" s="520"/>
      <c r="X2079" s="493"/>
      <c r="Y2079" s="63"/>
      <c r="Z2079" s="63"/>
      <c r="AA2079" s="63"/>
      <c r="AB2079" s="63"/>
      <c r="AC2079" s="367" t="e">
        <f>VLOOKUP(Y2079,CONTROLES!$A$6:$Y$78,2,FALSE)</f>
        <v>#N/A</v>
      </c>
      <c r="AD2079" s="63"/>
      <c r="AE2079" s="63"/>
      <c r="AF2079" s="63"/>
      <c r="AG2079" s="63"/>
      <c r="AH2079" s="63"/>
      <c r="AI2079" s="63"/>
      <c r="AJ2079" s="63"/>
      <c r="AK2079" s="63"/>
      <c r="AL2079" s="63"/>
      <c r="AM2079" s="63"/>
      <c r="AN2079" s="63"/>
      <c r="AO2079" s="311"/>
      <c r="AP2079" s="311"/>
      <c r="AQ2079" s="311"/>
      <c r="AR2079" s="311"/>
      <c r="AS2079" s="63"/>
      <c r="AT2079" s="63"/>
      <c r="AU2079" s="63"/>
      <c r="AV2079" s="311"/>
      <c r="AW2079" s="143"/>
      <c r="AX2079" s="143"/>
      <c r="AY2079" s="523"/>
      <c r="AZ2079" s="510"/>
      <c r="BA2079" s="507"/>
      <c r="BB2079" s="508"/>
      <c r="BC2079" s="510"/>
      <c r="BD2079" s="512"/>
      <c r="BE2079" s="512"/>
      <c r="BF2079" s="512"/>
      <c r="BG2079" s="493"/>
      <c r="BH2079" s="533"/>
      <c r="BI2079" s="514"/>
      <c r="BJ2079" s="516"/>
      <c r="BK2079" s="516"/>
    </row>
    <row r="2080" spans="1:63" s="49" customFormat="1" ht="14.25" customHeight="1" x14ac:dyDescent="0.25">
      <c r="A2080" s="429"/>
      <c r="B2080" s="432"/>
      <c r="C2080" s="433"/>
      <c r="D2080" s="434"/>
      <c r="E2080" s="424"/>
      <c r="F2080" s="425"/>
      <c r="G2080" s="427"/>
      <c r="H2080" s="427"/>
      <c r="I2080" s="841"/>
      <c r="J2080" s="319"/>
      <c r="K2080" s="320"/>
      <c r="L2080" s="424"/>
      <c r="M2080" s="424"/>
      <c r="N2080" s="424"/>
      <c r="O2080" s="842"/>
      <c r="P2080" s="424"/>
      <c r="Q2080" s="424"/>
      <c r="R2080" s="424"/>
      <c r="S2080" s="321"/>
      <c r="T2080" s="313"/>
      <c r="U2080" s="519"/>
      <c r="V2080" s="519"/>
      <c r="W2080" s="521"/>
      <c r="X2080" s="494"/>
      <c r="Y2080" s="193"/>
      <c r="Z2080" s="193"/>
      <c r="AA2080" s="193"/>
      <c r="AB2080" s="193"/>
      <c r="AC2080" s="367" t="e">
        <f>VLOOKUP(Y2080,CONTROLES!$A$6:$Y$78,2,FALSE)</f>
        <v>#N/A</v>
      </c>
      <c r="AD2080" s="193"/>
      <c r="AE2080" s="193"/>
      <c r="AF2080" s="193"/>
      <c r="AG2080" s="193"/>
      <c r="AH2080" s="193"/>
      <c r="AI2080" s="193"/>
      <c r="AJ2080" s="193"/>
      <c r="AK2080" s="193"/>
      <c r="AL2080" s="193"/>
      <c r="AM2080" s="193"/>
      <c r="AN2080" s="193"/>
      <c r="AO2080" s="312"/>
      <c r="AP2080" s="312"/>
      <c r="AQ2080" s="312"/>
      <c r="AR2080" s="312"/>
      <c r="AS2080" s="193"/>
      <c r="AT2080" s="193"/>
      <c r="AU2080" s="193"/>
      <c r="AV2080" s="312"/>
      <c r="AW2080" s="196"/>
      <c r="AX2080" s="196"/>
      <c r="AY2080" s="523"/>
      <c r="AZ2080" s="511"/>
      <c r="BA2080" s="507"/>
      <c r="BB2080" s="509"/>
      <c r="BC2080" s="511"/>
      <c r="BD2080" s="513"/>
      <c r="BE2080" s="513"/>
      <c r="BF2080" s="513"/>
      <c r="BG2080" s="494"/>
      <c r="BH2080" s="533"/>
      <c r="BI2080" s="515"/>
      <c r="BJ2080" s="517"/>
      <c r="BK2080" s="517"/>
    </row>
    <row r="2081" spans="1:63" ht="14.25" customHeight="1" x14ac:dyDescent="0.25">
      <c r="A2081" s="429">
        <f>A2067+1</f>
        <v>292</v>
      </c>
      <c r="B2081" s="430" t="s">
        <v>2281</v>
      </c>
      <c r="C2081" s="433" t="s">
        <v>629</v>
      </c>
      <c r="D2081" s="423" t="s">
        <v>2282</v>
      </c>
      <c r="E2081" s="423" t="s">
        <v>2283</v>
      </c>
      <c r="F2081" s="425" t="s">
        <v>132</v>
      </c>
      <c r="G2081" s="427" t="s">
        <v>133</v>
      </c>
      <c r="H2081" s="427" t="s">
        <v>134</v>
      </c>
      <c r="I2081" s="428"/>
      <c r="J2081" s="314"/>
      <c r="K2081" s="315"/>
      <c r="L2081" s="424"/>
      <c r="M2081" s="424"/>
      <c r="N2081" s="424"/>
      <c r="O2081" s="842"/>
      <c r="P2081" s="424"/>
      <c r="Q2081" s="424"/>
      <c r="R2081" s="424"/>
      <c r="S2081" s="316"/>
      <c r="T2081" s="161"/>
      <c r="U2081" s="518"/>
      <c r="V2081" s="518"/>
      <c r="W2081" s="520"/>
      <c r="X2081" s="493"/>
      <c r="Y2081" s="63"/>
      <c r="Z2081" s="63"/>
      <c r="AA2081" s="63"/>
      <c r="AB2081" s="63"/>
      <c r="AC2081" s="367" t="e">
        <f>VLOOKUP(Y2081,CONTROLES!$A$6:$Y$78,2,FALSE)</f>
        <v>#N/A</v>
      </c>
      <c r="AD2081" s="63"/>
      <c r="AE2081" s="63"/>
      <c r="AF2081" s="63"/>
      <c r="AG2081" s="63"/>
      <c r="AH2081" s="63"/>
      <c r="AI2081" s="63"/>
      <c r="AJ2081" s="63"/>
      <c r="AK2081" s="63"/>
      <c r="AL2081" s="63"/>
      <c r="AM2081" s="63"/>
      <c r="AN2081" s="63"/>
      <c r="AO2081" s="311"/>
      <c r="AP2081" s="311"/>
      <c r="AQ2081" s="311"/>
      <c r="AR2081" s="311"/>
      <c r="AS2081" s="63"/>
      <c r="AT2081" s="63"/>
      <c r="AU2081" s="63"/>
      <c r="AV2081" s="311"/>
      <c r="AW2081" s="143"/>
      <c r="AX2081" s="143"/>
      <c r="AY2081" s="522"/>
      <c r="AZ2081" s="510"/>
      <c r="BA2081" s="506"/>
      <c r="BB2081" s="508"/>
      <c r="BC2081" s="510"/>
      <c r="BD2081" s="512"/>
      <c r="BE2081" s="512"/>
      <c r="BF2081" s="512"/>
      <c r="BG2081" s="493"/>
      <c r="BH2081" s="532"/>
      <c r="BI2081" s="514"/>
      <c r="BJ2081" s="516"/>
      <c r="BK2081" s="516"/>
    </row>
    <row r="2082" spans="1:63" ht="14.25" customHeight="1" x14ac:dyDescent="0.25">
      <c r="A2082" s="429"/>
      <c r="B2082" s="431"/>
      <c r="C2082" s="433"/>
      <c r="D2082" s="434"/>
      <c r="E2082" s="424"/>
      <c r="F2082" s="425"/>
      <c r="G2082" s="427"/>
      <c r="H2082" s="427"/>
      <c r="I2082" s="428"/>
      <c r="J2082" s="317"/>
      <c r="K2082" s="315"/>
      <c r="L2082" s="424"/>
      <c r="M2082" s="424"/>
      <c r="N2082" s="424"/>
      <c r="O2082" s="842"/>
      <c r="P2082" s="424"/>
      <c r="Q2082" s="424"/>
      <c r="R2082" s="424"/>
      <c r="S2082" s="316"/>
      <c r="T2082" s="161"/>
      <c r="U2082" s="519"/>
      <c r="V2082" s="519"/>
      <c r="W2082" s="520"/>
      <c r="X2082" s="493"/>
      <c r="Y2082" s="63"/>
      <c r="Z2082" s="63"/>
      <c r="AA2082" s="63"/>
      <c r="AB2082" s="63"/>
      <c r="AC2082" s="367" t="e">
        <f>VLOOKUP(Y2082,CONTROLES!$A$6:$Y$78,2,FALSE)</f>
        <v>#N/A</v>
      </c>
      <c r="AD2082" s="63"/>
      <c r="AE2082" s="63"/>
      <c r="AF2082" s="63"/>
      <c r="AG2082" s="63"/>
      <c r="AH2082" s="63"/>
      <c r="AI2082" s="63"/>
      <c r="AJ2082" s="63"/>
      <c r="AK2082" s="63"/>
      <c r="AL2082" s="63"/>
      <c r="AM2082" s="63"/>
      <c r="AN2082" s="63"/>
      <c r="AO2082" s="311"/>
      <c r="AP2082" s="311"/>
      <c r="AQ2082" s="311"/>
      <c r="AR2082" s="311"/>
      <c r="AS2082" s="63"/>
      <c r="AT2082" s="63"/>
      <c r="AU2082" s="63"/>
      <c r="AV2082" s="311"/>
      <c r="AW2082" s="143"/>
      <c r="AX2082" s="143"/>
      <c r="AY2082" s="523"/>
      <c r="AZ2082" s="510"/>
      <c r="BA2082" s="507"/>
      <c r="BB2082" s="508"/>
      <c r="BC2082" s="510"/>
      <c r="BD2082" s="512"/>
      <c r="BE2082" s="512"/>
      <c r="BF2082" s="512"/>
      <c r="BG2082" s="493"/>
      <c r="BH2082" s="533"/>
      <c r="BI2082" s="514"/>
      <c r="BJ2082" s="516"/>
      <c r="BK2082" s="516"/>
    </row>
    <row r="2083" spans="1:63" ht="14.25" customHeight="1" x14ac:dyDescent="0.25">
      <c r="A2083" s="429"/>
      <c r="B2083" s="431"/>
      <c r="C2083" s="433"/>
      <c r="D2083" s="434"/>
      <c r="E2083" s="424"/>
      <c r="F2083" s="425"/>
      <c r="G2083" s="427"/>
      <c r="H2083" s="427"/>
      <c r="I2083" s="428"/>
      <c r="J2083" s="317"/>
      <c r="K2083" s="315"/>
      <c r="L2083" s="424"/>
      <c r="M2083" s="424"/>
      <c r="N2083" s="424"/>
      <c r="O2083" s="842"/>
      <c r="P2083" s="424"/>
      <c r="Q2083" s="424"/>
      <c r="R2083" s="424"/>
      <c r="S2083" s="316"/>
      <c r="T2083" s="161"/>
      <c r="U2083" s="519"/>
      <c r="V2083" s="519"/>
      <c r="W2083" s="520"/>
      <c r="X2083" s="493"/>
      <c r="Y2083" s="63"/>
      <c r="Z2083" s="63"/>
      <c r="AA2083" s="63"/>
      <c r="AB2083" s="63"/>
      <c r="AC2083" s="367" t="e">
        <f>VLOOKUP(Y2083,CONTROLES!$A$6:$Y$78,2,FALSE)</f>
        <v>#N/A</v>
      </c>
      <c r="AD2083" s="63"/>
      <c r="AE2083" s="63"/>
      <c r="AF2083" s="63"/>
      <c r="AG2083" s="63"/>
      <c r="AH2083" s="63"/>
      <c r="AI2083" s="63"/>
      <c r="AJ2083" s="63"/>
      <c r="AK2083" s="63"/>
      <c r="AL2083" s="63"/>
      <c r="AM2083" s="63"/>
      <c r="AN2083" s="63"/>
      <c r="AO2083" s="311"/>
      <c r="AP2083" s="311"/>
      <c r="AQ2083" s="311"/>
      <c r="AR2083" s="311"/>
      <c r="AS2083" s="63"/>
      <c r="AT2083" s="63"/>
      <c r="AU2083" s="63"/>
      <c r="AV2083" s="311"/>
      <c r="AW2083" s="143"/>
      <c r="AX2083" s="143"/>
      <c r="AY2083" s="523"/>
      <c r="AZ2083" s="510"/>
      <c r="BA2083" s="507"/>
      <c r="BB2083" s="508"/>
      <c r="BC2083" s="510"/>
      <c r="BD2083" s="512"/>
      <c r="BE2083" s="512"/>
      <c r="BF2083" s="512"/>
      <c r="BG2083" s="493"/>
      <c r="BH2083" s="533"/>
      <c r="BI2083" s="514"/>
      <c r="BJ2083" s="516"/>
      <c r="BK2083" s="516"/>
    </row>
    <row r="2084" spans="1:63" ht="14.25" customHeight="1" x14ac:dyDescent="0.25">
      <c r="A2084" s="429"/>
      <c r="B2084" s="431"/>
      <c r="C2084" s="433"/>
      <c r="D2084" s="434"/>
      <c r="E2084" s="424"/>
      <c r="F2084" s="425"/>
      <c r="G2084" s="427"/>
      <c r="H2084" s="427"/>
      <c r="I2084" s="428"/>
      <c r="J2084" s="318"/>
      <c r="K2084" s="315"/>
      <c r="L2084" s="424"/>
      <c r="M2084" s="424"/>
      <c r="N2084" s="424"/>
      <c r="O2084" s="842"/>
      <c r="P2084" s="424"/>
      <c r="Q2084" s="424"/>
      <c r="R2084" s="424"/>
      <c r="S2084" s="316"/>
      <c r="T2084" s="161"/>
      <c r="U2084" s="519"/>
      <c r="V2084" s="519"/>
      <c r="W2084" s="520"/>
      <c r="X2084" s="493"/>
      <c r="Y2084" s="63"/>
      <c r="Z2084" s="63"/>
      <c r="AA2084" s="63"/>
      <c r="AB2084" s="63"/>
      <c r="AC2084" s="367" t="e">
        <f>VLOOKUP(Y2084,CONTROLES!$A$6:$Y$78,2,FALSE)</f>
        <v>#N/A</v>
      </c>
      <c r="AD2084" s="63"/>
      <c r="AE2084" s="63"/>
      <c r="AF2084" s="63"/>
      <c r="AG2084" s="63"/>
      <c r="AH2084" s="63"/>
      <c r="AI2084" s="63"/>
      <c r="AJ2084" s="63"/>
      <c r="AK2084" s="63"/>
      <c r="AL2084" s="63"/>
      <c r="AM2084" s="63"/>
      <c r="AN2084" s="63"/>
      <c r="AO2084" s="311"/>
      <c r="AP2084" s="311"/>
      <c r="AQ2084" s="311"/>
      <c r="AR2084" s="311"/>
      <c r="AS2084" s="63"/>
      <c r="AT2084" s="63"/>
      <c r="AU2084" s="63"/>
      <c r="AV2084" s="311"/>
      <c r="AW2084" s="143"/>
      <c r="AX2084" s="143"/>
      <c r="AY2084" s="523"/>
      <c r="AZ2084" s="510"/>
      <c r="BA2084" s="507"/>
      <c r="BB2084" s="508"/>
      <c r="BC2084" s="510"/>
      <c r="BD2084" s="512"/>
      <c r="BE2084" s="512"/>
      <c r="BF2084" s="512"/>
      <c r="BG2084" s="493"/>
      <c r="BH2084" s="533"/>
      <c r="BI2084" s="514"/>
      <c r="BJ2084" s="516"/>
      <c r="BK2084" s="516"/>
    </row>
    <row r="2085" spans="1:63" ht="14.25" customHeight="1" x14ac:dyDescent="0.25">
      <c r="A2085" s="429"/>
      <c r="B2085" s="431"/>
      <c r="C2085" s="433"/>
      <c r="D2085" s="434"/>
      <c r="E2085" s="424"/>
      <c r="F2085" s="425"/>
      <c r="G2085" s="427"/>
      <c r="H2085" s="427"/>
      <c r="I2085" s="428"/>
      <c r="J2085" s="318"/>
      <c r="K2085" s="315"/>
      <c r="L2085" s="424"/>
      <c r="M2085" s="424"/>
      <c r="N2085" s="424"/>
      <c r="O2085" s="842"/>
      <c r="P2085" s="424"/>
      <c r="Q2085" s="424"/>
      <c r="R2085" s="424"/>
      <c r="S2085" s="316"/>
      <c r="T2085" s="161"/>
      <c r="U2085" s="519"/>
      <c r="V2085" s="519"/>
      <c r="W2085" s="520"/>
      <c r="X2085" s="493"/>
      <c r="Y2085" s="63"/>
      <c r="Z2085" s="63"/>
      <c r="AA2085" s="63"/>
      <c r="AB2085" s="63"/>
      <c r="AC2085" s="367" t="e">
        <f>VLOOKUP(Y2085,CONTROLES!$A$6:$Y$78,2,FALSE)</f>
        <v>#N/A</v>
      </c>
      <c r="AD2085" s="63"/>
      <c r="AE2085" s="63"/>
      <c r="AF2085" s="63"/>
      <c r="AG2085" s="63"/>
      <c r="AH2085" s="63"/>
      <c r="AI2085" s="63"/>
      <c r="AJ2085" s="63"/>
      <c r="AK2085" s="63"/>
      <c r="AL2085" s="63"/>
      <c r="AM2085" s="63"/>
      <c r="AN2085" s="63"/>
      <c r="AO2085" s="311"/>
      <c r="AP2085" s="311"/>
      <c r="AQ2085" s="311"/>
      <c r="AR2085" s="311"/>
      <c r="AS2085" s="63"/>
      <c r="AT2085" s="63"/>
      <c r="AU2085" s="63"/>
      <c r="AV2085" s="311"/>
      <c r="AW2085" s="143"/>
      <c r="AX2085" s="143"/>
      <c r="AY2085" s="523"/>
      <c r="AZ2085" s="510"/>
      <c r="BA2085" s="507"/>
      <c r="BB2085" s="508"/>
      <c r="BC2085" s="510"/>
      <c r="BD2085" s="512"/>
      <c r="BE2085" s="512"/>
      <c r="BF2085" s="512"/>
      <c r="BG2085" s="493"/>
      <c r="BH2085" s="533"/>
      <c r="BI2085" s="514"/>
      <c r="BJ2085" s="516"/>
      <c r="BK2085" s="516"/>
    </row>
    <row r="2086" spans="1:63" ht="14.25" customHeight="1" x14ac:dyDescent="0.25">
      <c r="A2086" s="429"/>
      <c r="B2086" s="431"/>
      <c r="C2086" s="433"/>
      <c r="D2086" s="434"/>
      <c r="E2086" s="424"/>
      <c r="F2086" s="425"/>
      <c r="G2086" s="427"/>
      <c r="H2086" s="427"/>
      <c r="I2086" s="428"/>
      <c r="J2086" s="318"/>
      <c r="K2086" s="315"/>
      <c r="L2086" s="424"/>
      <c r="M2086" s="424"/>
      <c r="N2086" s="424"/>
      <c r="O2086" s="842"/>
      <c r="P2086" s="424"/>
      <c r="Q2086" s="424"/>
      <c r="R2086" s="424"/>
      <c r="S2086" s="316"/>
      <c r="T2086" s="161"/>
      <c r="U2086" s="519"/>
      <c r="V2086" s="519"/>
      <c r="W2086" s="520"/>
      <c r="X2086" s="493"/>
      <c r="Y2086" s="63"/>
      <c r="Z2086" s="63"/>
      <c r="AA2086" s="63"/>
      <c r="AB2086" s="63"/>
      <c r="AC2086" s="367" t="e">
        <f>VLOOKUP(Y2086,CONTROLES!$A$6:$Y$78,2,FALSE)</f>
        <v>#N/A</v>
      </c>
      <c r="AD2086" s="63"/>
      <c r="AE2086" s="63"/>
      <c r="AF2086" s="63"/>
      <c r="AG2086" s="63"/>
      <c r="AH2086" s="63"/>
      <c r="AI2086" s="63"/>
      <c r="AJ2086" s="63"/>
      <c r="AK2086" s="63"/>
      <c r="AL2086" s="63"/>
      <c r="AM2086" s="63"/>
      <c r="AN2086" s="63"/>
      <c r="AO2086" s="311"/>
      <c r="AP2086" s="311"/>
      <c r="AQ2086" s="311"/>
      <c r="AR2086" s="311"/>
      <c r="AS2086" s="63"/>
      <c r="AT2086" s="63"/>
      <c r="AU2086" s="63"/>
      <c r="AV2086" s="311"/>
      <c r="AW2086" s="143"/>
      <c r="AX2086" s="143"/>
      <c r="AY2086" s="523"/>
      <c r="AZ2086" s="510"/>
      <c r="BA2086" s="507"/>
      <c r="BB2086" s="508"/>
      <c r="BC2086" s="510"/>
      <c r="BD2086" s="512"/>
      <c r="BE2086" s="512"/>
      <c r="BF2086" s="512"/>
      <c r="BG2086" s="493"/>
      <c r="BH2086" s="533"/>
      <c r="BI2086" s="514"/>
      <c r="BJ2086" s="516"/>
      <c r="BK2086" s="516"/>
    </row>
    <row r="2087" spans="1:63" s="49" customFormat="1" ht="14.25" customHeight="1" x14ac:dyDescent="0.25">
      <c r="A2087" s="429"/>
      <c r="B2087" s="432"/>
      <c r="C2087" s="433"/>
      <c r="D2087" s="434"/>
      <c r="E2087" s="424"/>
      <c r="F2087" s="425"/>
      <c r="G2087" s="427"/>
      <c r="H2087" s="427"/>
      <c r="I2087" s="841"/>
      <c r="J2087" s="319"/>
      <c r="K2087" s="320"/>
      <c r="L2087" s="424"/>
      <c r="M2087" s="424"/>
      <c r="N2087" s="424"/>
      <c r="O2087" s="842"/>
      <c r="P2087" s="424"/>
      <c r="Q2087" s="424"/>
      <c r="R2087" s="424"/>
      <c r="S2087" s="321"/>
      <c r="T2087" s="313"/>
      <c r="U2087" s="519"/>
      <c r="V2087" s="519"/>
      <c r="W2087" s="521"/>
      <c r="X2087" s="494"/>
      <c r="Y2087" s="193"/>
      <c r="Z2087" s="193"/>
      <c r="AA2087" s="193"/>
      <c r="AB2087" s="193"/>
      <c r="AC2087" s="367" t="e">
        <f>VLOOKUP(Y2087,CONTROLES!$A$6:$Y$78,2,FALSE)</f>
        <v>#N/A</v>
      </c>
      <c r="AD2087" s="193"/>
      <c r="AE2087" s="193"/>
      <c r="AF2087" s="193"/>
      <c r="AG2087" s="193"/>
      <c r="AH2087" s="193"/>
      <c r="AI2087" s="193"/>
      <c r="AJ2087" s="193"/>
      <c r="AK2087" s="193"/>
      <c r="AL2087" s="193"/>
      <c r="AM2087" s="193"/>
      <c r="AN2087" s="193"/>
      <c r="AO2087" s="312"/>
      <c r="AP2087" s="312"/>
      <c r="AQ2087" s="312"/>
      <c r="AR2087" s="312"/>
      <c r="AS2087" s="193"/>
      <c r="AT2087" s="193"/>
      <c r="AU2087" s="193"/>
      <c r="AV2087" s="312"/>
      <c r="AW2087" s="196"/>
      <c r="AX2087" s="196"/>
      <c r="AY2087" s="523"/>
      <c r="AZ2087" s="511"/>
      <c r="BA2087" s="507"/>
      <c r="BB2087" s="509"/>
      <c r="BC2087" s="511"/>
      <c r="BD2087" s="513"/>
      <c r="BE2087" s="513"/>
      <c r="BF2087" s="513"/>
      <c r="BG2087" s="494"/>
      <c r="BH2087" s="533"/>
      <c r="BI2087" s="515"/>
      <c r="BJ2087" s="517"/>
      <c r="BK2087" s="517"/>
    </row>
    <row r="2088" spans="1:63" ht="14.25" customHeight="1" x14ac:dyDescent="0.25">
      <c r="A2088" s="429">
        <f>A2074+1</f>
        <v>293</v>
      </c>
      <c r="B2088" s="430" t="s">
        <v>2284</v>
      </c>
      <c r="C2088" s="433" t="s">
        <v>629</v>
      </c>
      <c r="D2088" s="423" t="s">
        <v>2285</v>
      </c>
      <c r="E2088" s="423" t="s">
        <v>2286</v>
      </c>
      <c r="F2088" s="425" t="s">
        <v>132</v>
      </c>
      <c r="G2088" s="427" t="s">
        <v>133</v>
      </c>
      <c r="H2088" s="427" t="s">
        <v>134</v>
      </c>
      <c r="I2088" s="428"/>
      <c r="J2088" s="314"/>
      <c r="K2088" s="315"/>
      <c r="L2088" s="424"/>
      <c r="M2088" s="424"/>
      <c r="N2088" s="424"/>
      <c r="O2088" s="842"/>
      <c r="P2088" s="424"/>
      <c r="Q2088" s="424"/>
      <c r="R2088" s="424"/>
      <c r="S2088" s="316"/>
      <c r="T2088" s="161"/>
      <c r="U2088" s="518"/>
      <c r="V2088" s="518"/>
      <c r="W2088" s="520"/>
      <c r="X2088" s="493"/>
      <c r="Y2088" s="63"/>
      <c r="Z2088" s="63"/>
      <c r="AA2088" s="63"/>
      <c r="AB2088" s="63"/>
      <c r="AC2088" s="367" t="e">
        <f>VLOOKUP(Y2088,CONTROLES!$A$6:$Y$78,2,FALSE)</f>
        <v>#N/A</v>
      </c>
      <c r="AD2088" s="63"/>
      <c r="AE2088" s="63"/>
      <c r="AF2088" s="63"/>
      <c r="AG2088" s="63"/>
      <c r="AH2088" s="63"/>
      <c r="AI2088" s="63"/>
      <c r="AJ2088" s="63"/>
      <c r="AK2088" s="63"/>
      <c r="AL2088" s="63"/>
      <c r="AM2088" s="63"/>
      <c r="AN2088" s="63"/>
      <c r="AO2088" s="311"/>
      <c r="AP2088" s="311"/>
      <c r="AQ2088" s="311"/>
      <c r="AR2088" s="311"/>
      <c r="AS2088" s="63"/>
      <c r="AT2088" s="63"/>
      <c r="AU2088" s="63"/>
      <c r="AV2088" s="311"/>
      <c r="AW2088" s="143"/>
      <c r="AX2088" s="143"/>
      <c r="AY2088" s="522"/>
      <c r="AZ2088" s="510"/>
      <c r="BA2088" s="506"/>
      <c r="BB2088" s="508"/>
      <c r="BC2088" s="510"/>
      <c r="BD2088" s="512"/>
      <c r="BE2088" s="512"/>
      <c r="BF2088" s="512"/>
      <c r="BG2088" s="493"/>
      <c r="BH2088" s="532"/>
      <c r="BI2088" s="514"/>
      <c r="BJ2088" s="516"/>
      <c r="BK2088" s="516"/>
    </row>
    <row r="2089" spans="1:63" ht="14.25" customHeight="1" x14ac:dyDescent="0.25">
      <c r="A2089" s="429"/>
      <c r="B2089" s="431"/>
      <c r="C2089" s="433"/>
      <c r="D2089" s="434"/>
      <c r="E2089" s="424"/>
      <c r="F2089" s="425"/>
      <c r="G2089" s="427"/>
      <c r="H2089" s="427"/>
      <c r="I2089" s="428"/>
      <c r="J2089" s="317"/>
      <c r="K2089" s="315"/>
      <c r="L2089" s="424"/>
      <c r="M2089" s="424"/>
      <c r="N2089" s="424"/>
      <c r="O2089" s="842"/>
      <c r="P2089" s="424"/>
      <c r="Q2089" s="424"/>
      <c r="R2089" s="424"/>
      <c r="S2089" s="316"/>
      <c r="T2089" s="161"/>
      <c r="U2089" s="519"/>
      <c r="V2089" s="519"/>
      <c r="W2089" s="520"/>
      <c r="X2089" s="493"/>
      <c r="Y2089" s="63"/>
      <c r="Z2089" s="63"/>
      <c r="AA2089" s="63"/>
      <c r="AB2089" s="63"/>
      <c r="AC2089" s="367" t="e">
        <f>VLOOKUP(Y2089,CONTROLES!$A$6:$Y$78,2,FALSE)</f>
        <v>#N/A</v>
      </c>
      <c r="AD2089" s="63"/>
      <c r="AE2089" s="63"/>
      <c r="AF2089" s="63"/>
      <c r="AG2089" s="63"/>
      <c r="AH2089" s="63"/>
      <c r="AI2089" s="63"/>
      <c r="AJ2089" s="63"/>
      <c r="AK2089" s="63"/>
      <c r="AL2089" s="63"/>
      <c r="AM2089" s="63"/>
      <c r="AN2089" s="63"/>
      <c r="AO2089" s="311"/>
      <c r="AP2089" s="311"/>
      <c r="AQ2089" s="311"/>
      <c r="AR2089" s="311"/>
      <c r="AS2089" s="63"/>
      <c r="AT2089" s="63"/>
      <c r="AU2089" s="63"/>
      <c r="AV2089" s="311"/>
      <c r="AW2089" s="143"/>
      <c r="AX2089" s="143"/>
      <c r="AY2089" s="523"/>
      <c r="AZ2089" s="510"/>
      <c r="BA2089" s="507"/>
      <c r="BB2089" s="508"/>
      <c r="BC2089" s="510"/>
      <c r="BD2089" s="512"/>
      <c r="BE2089" s="512"/>
      <c r="BF2089" s="512"/>
      <c r="BG2089" s="493"/>
      <c r="BH2089" s="533"/>
      <c r="BI2089" s="514"/>
      <c r="BJ2089" s="516"/>
      <c r="BK2089" s="516"/>
    </row>
    <row r="2090" spans="1:63" ht="14.25" customHeight="1" x14ac:dyDescent="0.25">
      <c r="A2090" s="429"/>
      <c r="B2090" s="431"/>
      <c r="C2090" s="433"/>
      <c r="D2090" s="434"/>
      <c r="E2090" s="424"/>
      <c r="F2090" s="425"/>
      <c r="G2090" s="427"/>
      <c r="H2090" s="427"/>
      <c r="I2090" s="428"/>
      <c r="J2090" s="317"/>
      <c r="K2090" s="315"/>
      <c r="L2090" s="424"/>
      <c r="M2090" s="424"/>
      <c r="N2090" s="424"/>
      <c r="O2090" s="842"/>
      <c r="P2090" s="424"/>
      <c r="Q2090" s="424"/>
      <c r="R2090" s="424"/>
      <c r="S2090" s="316"/>
      <c r="T2090" s="161"/>
      <c r="U2090" s="519"/>
      <c r="V2090" s="519"/>
      <c r="W2090" s="520"/>
      <c r="X2090" s="493"/>
      <c r="Y2090" s="63"/>
      <c r="Z2090" s="63"/>
      <c r="AA2090" s="63"/>
      <c r="AB2090" s="63"/>
      <c r="AC2090" s="367" t="e">
        <f>VLOOKUP(Y2090,CONTROLES!$A$6:$Y$78,2,FALSE)</f>
        <v>#N/A</v>
      </c>
      <c r="AD2090" s="63"/>
      <c r="AE2090" s="63"/>
      <c r="AF2090" s="63"/>
      <c r="AG2090" s="63"/>
      <c r="AH2090" s="63"/>
      <c r="AI2090" s="63"/>
      <c r="AJ2090" s="63"/>
      <c r="AK2090" s="63"/>
      <c r="AL2090" s="63"/>
      <c r="AM2090" s="63"/>
      <c r="AN2090" s="63"/>
      <c r="AO2090" s="311"/>
      <c r="AP2090" s="311"/>
      <c r="AQ2090" s="311"/>
      <c r="AR2090" s="311"/>
      <c r="AS2090" s="63"/>
      <c r="AT2090" s="63"/>
      <c r="AU2090" s="63"/>
      <c r="AV2090" s="311"/>
      <c r="AW2090" s="143"/>
      <c r="AX2090" s="143"/>
      <c r="AY2090" s="523"/>
      <c r="AZ2090" s="510"/>
      <c r="BA2090" s="507"/>
      <c r="BB2090" s="508"/>
      <c r="BC2090" s="510"/>
      <c r="BD2090" s="512"/>
      <c r="BE2090" s="512"/>
      <c r="BF2090" s="512"/>
      <c r="BG2090" s="493"/>
      <c r="BH2090" s="533"/>
      <c r="BI2090" s="514"/>
      <c r="BJ2090" s="516"/>
      <c r="BK2090" s="516"/>
    </row>
    <row r="2091" spans="1:63" ht="14.25" customHeight="1" x14ac:dyDescent="0.25">
      <c r="A2091" s="429"/>
      <c r="B2091" s="431"/>
      <c r="C2091" s="433"/>
      <c r="D2091" s="434"/>
      <c r="E2091" s="424"/>
      <c r="F2091" s="425"/>
      <c r="G2091" s="427"/>
      <c r="H2091" s="427"/>
      <c r="I2091" s="428"/>
      <c r="J2091" s="318"/>
      <c r="K2091" s="315"/>
      <c r="L2091" s="424"/>
      <c r="M2091" s="424"/>
      <c r="N2091" s="424"/>
      <c r="O2091" s="842"/>
      <c r="P2091" s="424"/>
      <c r="Q2091" s="424"/>
      <c r="R2091" s="424"/>
      <c r="S2091" s="316"/>
      <c r="T2091" s="161"/>
      <c r="U2091" s="519"/>
      <c r="V2091" s="519"/>
      <c r="W2091" s="520"/>
      <c r="X2091" s="493"/>
      <c r="Y2091" s="63"/>
      <c r="Z2091" s="63"/>
      <c r="AA2091" s="63"/>
      <c r="AB2091" s="63"/>
      <c r="AC2091" s="367" t="e">
        <f>VLOOKUP(Y2091,CONTROLES!$A$6:$Y$78,2,FALSE)</f>
        <v>#N/A</v>
      </c>
      <c r="AD2091" s="63"/>
      <c r="AE2091" s="63"/>
      <c r="AF2091" s="63"/>
      <c r="AG2091" s="63"/>
      <c r="AH2091" s="63"/>
      <c r="AI2091" s="63"/>
      <c r="AJ2091" s="63"/>
      <c r="AK2091" s="63"/>
      <c r="AL2091" s="63"/>
      <c r="AM2091" s="63"/>
      <c r="AN2091" s="63"/>
      <c r="AO2091" s="311"/>
      <c r="AP2091" s="311"/>
      <c r="AQ2091" s="311"/>
      <c r="AR2091" s="311"/>
      <c r="AS2091" s="63"/>
      <c r="AT2091" s="63"/>
      <c r="AU2091" s="63"/>
      <c r="AV2091" s="311"/>
      <c r="AW2091" s="143"/>
      <c r="AX2091" s="143"/>
      <c r="AY2091" s="523"/>
      <c r="AZ2091" s="510"/>
      <c r="BA2091" s="507"/>
      <c r="BB2091" s="508"/>
      <c r="BC2091" s="510"/>
      <c r="BD2091" s="512"/>
      <c r="BE2091" s="512"/>
      <c r="BF2091" s="512"/>
      <c r="BG2091" s="493"/>
      <c r="BH2091" s="533"/>
      <c r="BI2091" s="514"/>
      <c r="BJ2091" s="516"/>
      <c r="BK2091" s="516"/>
    </row>
    <row r="2092" spans="1:63" ht="14.25" customHeight="1" x14ac:dyDescent="0.25">
      <c r="A2092" s="429"/>
      <c r="B2092" s="431"/>
      <c r="C2092" s="433"/>
      <c r="D2092" s="434"/>
      <c r="E2092" s="424"/>
      <c r="F2092" s="425"/>
      <c r="G2092" s="427"/>
      <c r="H2092" s="427"/>
      <c r="I2092" s="428"/>
      <c r="J2092" s="318"/>
      <c r="K2092" s="315"/>
      <c r="L2092" s="424"/>
      <c r="M2092" s="424"/>
      <c r="N2092" s="424"/>
      <c r="O2092" s="842"/>
      <c r="P2092" s="424"/>
      <c r="Q2092" s="424"/>
      <c r="R2092" s="424"/>
      <c r="S2092" s="316"/>
      <c r="T2092" s="161"/>
      <c r="U2092" s="519"/>
      <c r="V2092" s="519"/>
      <c r="W2092" s="520"/>
      <c r="X2092" s="493"/>
      <c r="Y2092" s="63"/>
      <c r="Z2092" s="63"/>
      <c r="AA2092" s="63"/>
      <c r="AB2092" s="63"/>
      <c r="AC2092" s="367" t="e">
        <f>VLOOKUP(Y2092,CONTROLES!$A$6:$Y$78,2,FALSE)</f>
        <v>#N/A</v>
      </c>
      <c r="AD2092" s="63"/>
      <c r="AE2092" s="63"/>
      <c r="AF2092" s="63"/>
      <c r="AG2092" s="63"/>
      <c r="AH2092" s="63"/>
      <c r="AI2092" s="63"/>
      <c r="AJ2092" s="63"/>
      <c r="AK2092" s="63"/>
      <c r="AL2092" s="63"/>
      <c r="AM2092" s="63"/>
      <c r="AN2092" s="63"/>
      <c r="AO2092" s="311"/>
      <c r="AP2092" s="311"/>
      <c r="AQ2092" s="311"/>
      <c r="AR2092" s="311"/>
      <c r="AS2092" s="63"/>
      <c r="AT2092" s="63"/>
      <c r="AU2092" s="63"/>
      <c r="AV2092" s="311"/>
      <c r="AW2092" s="143"/>
      <c r="AX2092" s="143"/>
      <c r="AY2092" s="523"/>
      <c r="AZ2092" s="510"/>
      <c r="BA2092" s="507"/>
      <c r="BB2092" s="508"/>
      <c r="BC2092" s="510"/>
      <c r="BD2092" s="512"/>
      <c r="BE2092" s="512"/>
      <c r="BF2092" s="512"/>
      <c r="BG2092" s="493"/>
      <c r="BH2092" s="533"/>
      <c r="BI2092" s="514"/>
      <c r="BJ2092" s="516"/>
      <c r="BK2092" s="516"/>
    </row>
    <row r="2093" spans="1:63" ht="14.25" customHeight="1" x14ac:dyDescent="0.25">
      <c r="A2093" s="429"/>
      <c r="B2093" s="431"/>
      <c r="C2093" s="433"/>
      <c r="D2093" s="434"/>
      <c r="E2093" s="424"/>
      <c r="F2093" s="425"/>
      <c r="G2093" s="427"/>
      <c r="H2093" s="427"/>
      <c r="I2093" s="428"/>
      <c r="J2093" s="318"/>
      <c r="K2093" s="315"/>
      <c r="L2093" s="424"/>
      <c r="M2093" s="424"/>
      <c r="N2093" s="424"/>
      <c r="O2093" s="842"/>
      <c r="P2093" s="424"/>
      <c r="Q2093" s="424"/>
      <c r="R2093" s="424"/>
      <c r="S2093" s="316"/>
      <c r="T2093" s="161"/>
      <c r="U2093" s="519"/>
      <c r="V2093" s="519"/>
      <c r="W2093" s="520"/>
      <c r="X2093" s="493"/>
      <c r="Y2093" s="63"/>
      <c r="Z2093" s="63"/>
      <c r="AA2093" s="63"/>
      <c r="AB2093" s="63"/>
      <c r="AC2093" s="367" t="e">
        <f>VLOOKUP(Y2093,CONTROLES!$A$6:$Y$78,2,FALSE)</f>
        <v>#N/A</v>
      </c>
      <c r="AD2093" s="63"/>
      <c r="AE2093" s="63"/>
      <c r="AF2093" s="63"/>
      <c r="AG2093" s="63"/>
      <c r="AH2093" s="63"/>
      <c r="AI2093" s="63"/>
      <c r="AJ2093" s="63"/>
      <c r="AK2093" s="63"/>
      <c r="AL2093" s="63"/>
      <c r="AM2093" s="63"/>
      <c r="AN2093" s="63"/>
      <c r="AO2093" s="311"/>
      <c r="AP2093" s="311"/>
      <c r="AQ2093" s="311"/>
      <c r="AR2093" s="311"/>
      <c r="AS2093" s="63"/>
      <c r="AT2093" s="63"/>
      <c r="AU2093" s="63"/>
      <c r="AV2093" s="311"/>
      <c r="AW2093" s="143"/>
      <c r="AX2093" s="143"/>
      <c r="AY2093" s="523"/>
      <c r="AZ2093" s="510"/>
      <c r="BA2093" s="507"/>
      <c r="BB2093" s="508"/>
      <c r="BC2093" s="510"/>
      <c r="BD2093" s="512"/>
      <c r="BE2093" s="512"/>
      <c r="BF2093" s="512"/>
      <c r="BG2093" s="493"/>
      <c r="BH2093" s="533"/>
      <c r="BI2093" s="514"/>
      <c r="BJ2093" s="516"/>
      <c r="BK2093" s="516"/>
    </row>
    <row r="2094" spans="1:63" s="49" customFormat="1" ht="14.25" customHeight="1" x14ac:dyDescent="0.25">
      <c r="A2094" s="429"/>
      <c r="B2094" s="432"/>
      <c r="C2094" s="433"/>
      <c r="D2094" s="434"/>
      <c r="E2094" s="424"/>
      <c r="F2094" s="425"/>
      <c r="G2094" s="427"/>
      <c r="H2094" s="427"/>
      <c r="I2094" s="841"/>
      <c r="J2094" s="319"/>
      <c r="K2094" s="320"/>
      <c r="L2094" s="424"/>
      <c r="M2094" s="424"/>
      <c r="N2094" s="424"/>
      <c r="O2094" s="842"/>
      <c r="P2094" s="424"/>
      <c r="Q2094" s="424"/>
      <c r="R2094" s="424"/>
      <c r="S2094" s="321"/>
      <c r="T2094" s="313"/>
      <c r="U2094" s="519"/>
      <c r="V2094" s="519"/>
      <c r="W2094" s="521"/>
      <c r="X2094" s="494"/>
      <c r="Y2094" s="193"/>
      <c r="Z2094" s="193"/>
      <c r="AA2094" s="193"/>
      <c r="AB2094" s="193"/>
      <c r="AC2094" s="367" t="e">
        <f>VLOOKUP(Y2094,CONTROLES!$A$6:$Y$78,2,FALSE)</f>
        <v>#N/A</v>
      </c>
      <c r="AD2094" s="193"/>
      <c r="AE2094" s="193"/>
      <c r="AF2094" s="193"/>
      <c r="AG2094" s="193"/>
      <c r="AH2094" s="193"/>
      <c r="AI2094" s="193"/>
      <c r="AJ2094" s="193"/>
      <c r="AK2094" s="193"/>
      <c r="AL2094" s="193"/>
      <c r="AM2094" s="193"/>
      <c r="AN2094" s="193"/>
      <c r="AO2094" s="312"/>
      <c r="AP2094" s="312"/>
      <c r="AQ2094" s="312"/>
      <c r="AR2094" s="312"/>
      <c r="AS2094" s="193"/>
      <c r="AT2094" s="193"/>
      <c r="AU2094" s="193"/>
      <c r="AV2094" s="312"/>
      <c r="AW2094" s="196"/>
      <c r="AX2094" s="196"/>
      <c r="AY2094" s="523"/>
      <c r="AZ2094" s="511"/>
      <c r="BA2094" s="507"/>
      <c r="BB2094" s="509"/>
      <c r="BC2094" s="511"/>
      <c r="BD2094" s="513"/>
      <c r="BE2094" s="513"/>
      <c r="BF2094" s="513"/>
      <c r="BG2094" s="494"/>
      <c r="BH2094" s="533"/>
      <c r="BI2094" s="515"/>
      <c r="BJ2094" s="517"/>
      <c r="BK2094" s="517"/>
    </row>
    <row r="2095" spans="1:63" ht="14.25" customHeight="1" x14ac:dyDescent="0.25">
      <c r="A2095" s="429">
        <f>A2081+1</f>
        <v>293</v>
      </c>
      <c r="B2095" s="430" t="s">
        <v>2287</v>
      </c>
      <c r="C2095" s="433" t="s">
        <v>629</v>
      </c>
      <c r="D2095" s="423" t="s">
        <v>2288</v>
      </c>
      <c r="E2095" s="423" t="s">
        <v>2289</v>
      </c>
      <c r="F2095" s="425" t="s">
        <v>132</v>
      </c>
      <c r="G2095" s="427" t="s">
        <v>133</v>
      </c>
      <c r="H2095" s="427" t="s">
        <v>134</v>
      </c>
      <c r="I2095" s="428"/>
      <c r="J2095" s="314"/>
      <c r="K2095" s="315"/>
      <c r="L2095" s="424"/>
      <c r="M2095" s="424"/>
      <c r="N2095" s="424"/>
      <c r="O2095" s="842"/>
      <c r="P2095" s="424"/>
      <c r="Q2095" s="424"/>
      <c r="R2095" s="424"/>
      <c r="S2095" s="316"/>
      <c r="T2095" s="161"/>
      <c r="U2095" s="518"/>
      <c r="V2095" s="518"/>
      <c r="W2095" s="520"/>
      <c r="X2095" s="493"/>
      <c r="Y2095" s="63"/>
      <c r="Z2095" s="63"/>
      <c r="AA2095" s="63"/>
      <c r="AB2095" s="63"/>
      <c r="AC2095" s="367" t="e">
        <f>VLOOKUP(Y2095,CONTROLES!$A$6:$Y$78,2,FALSE)</f>
        <v>#N/A</v>
      </c>
      <c r="AD2095" s="63"/>
      <c r="AE2095" s="63"/>
      <c r="AF2095" s="63"/>
      <c r="AG2095" s="63"/>
      <c r="AH2095" s="63"/>
      <c r="AI2095" s="63"/>
      <c r="AJ2095" s="63"/>
      <c r="AK2095" s="63"/>
      <c r="AL2095" s="63"/>
      <c r="AM2095" s="63"/>
      <c r="AN2095" s="63"/>
      <c r="AO2095" s="311"/>
      <c r="AP2095" s="311"/>
      <c r="AQ2095" s="311"/>
      <c r="AR2095" s="311"/>
      <c r="AS2095" s="63"/>
      <c r="AT2095" s="63"/>
      <c r="AU2095" s="63"/>
      <c r="AV2095" s="311"/>
      <c r="AW2095" s="143"/>
      <c r="AX2095" s="143"/>
      <c r="AY2095" s="522"/>
      <c r="AZ2095" s="510"/>
      <c r="BA2095" s="506"/>
      <c r="BB2095" s="508"/>
      <c r="BC2095" s="510"/>
      <c r="BD2095" s="512"/>
      <c r="BE2095" s="512"/>
      <c r="BF2095" s="512"/>
      <c r="BG2095" s="493"/>
      <c r="BH2095" s="532"/>
      <c r="BI2095" s="514"/>
      <c r="BJ2095" s="516"/>
      <c r="BK2095" s="516"/>
    </row>
    <row r="2096" spans="1:63" ht="14.25" customHeight="1" x14ac:dyDescent="0.25">
      <c r="A2096" s="429"/>
      <c r="B2096" s="431"/>
      <c r="C2096" s="433"/>
      <c r="D2096" s="434"/>
      <c r="E2096" s="424"/>
      <c r="F2096" s="425"/>
      <c r="G2096" s="427"/>
      <c r="H2096" s="427"/>
      <c r="I2096" s="428"/>
      <c r="J2096" s="317"/>
      <c r="K2096" s="315"/>
      <c r="L2096" s="424"/>
      <c r="M2096" s="424"/>
      <c r="N2096" s="424"/>
      <c r="O2096" s="842"/>
      <c r="P2096" s="424"/>
      <c r="Q2096" s="424"/>
      <c r="R2096" s="424"/>
      <c r="S2096" s="316"/>
      <c r="T2096" s="161"/>
      <c r="U2096" s="519"/>
      <c r="V2096" s="519"/>
      <c r="W2096" s="520"/>
      <c r="X2096" s="493"/>
      <c r="Y2096" s="63"/>
      <c r="Z2096" s="63"/>
      <c r="AA2096" s="63"/>
      <c r="AB2096" s="63"/>
      <c r="AC2096" s="367" t="e">
        <f>VLOOKUP(Y2096,CONTROLES!$A$6:$Y$78,2,FALSE)</f>
        <v>#N/A</v>
      </c>
      <c r="AD2096" s="63"/>
      <c r="AE2096" s="63"/>
      <c r="AF2096" s="63"/>
      <c r="AG2096" s="63"/>
      <c r="AH2096" s="63"/>
      <c r="AI2096" s="63"/>
      <c r="AJ2096" s="63"/>
      <c r="AK2096" s="63"/>
      <c r="AL2096" s="63"/>
      <c r="AM2096" s="63"/>
      <c r="AN2096" s="63"/>
      <c r="AO2096" s="311"/>
      <c r="AP2096" s="311"/>
      <c r="AQ2096" s="311"/>
      <c r="AR2096" s="311"/>
      <c r="AS2096" s="63"/>
      <c r="AT2096" s="63"/>
      <c r="AU2096" s="63"/>
      <c r="AV2096" s="311"/>
      <c r="AW2096" s="143"/>
      <c r="AX2096" s="143"/>
      <c r="AY2096" s="523"/>
      <c r="AZ2096" s="510"/>
      <c r="BA2096" s="507"/>
      <c r="BB2096" s="508"/>
      <c r="BC2096" s="510"/>
      <c r="BD2096" s="512"/>
      <c r="BE2096" s="512"/>
      <c r="BF2096" s="512"/>
      <c r="BG2096" s="493"/>
      <c r="BH2096" s="533"/>
      <c r="BI2096" s="514"/>
      <c r="BJ2096" s="516"/>
      <c r="BK2096" s="516"/>
    </row>
    <row r="2097" spans="1:63" ht="14.25" customHeight="1" x14ac:dyDescent="0.25">
      <c r="A2097" s="429"/>
      <c r="B2097" s="431"/>
      <c r="C2097" s="433"/>
      <c r="D2097" s="434"/>
      <c r="E2097" s="424"/>
      <c r="F2097" s="425"/>
      <c r="G2097" s="427"/>
      <c r="H2097" s="427"/>
      <c r="I2097" s="428"/>
      <c r="J2097" s="317"/>
      <c r="K2097" s="315"/>
      <c r="L2097" s="424"/>
      <c r="M2097" s="424"/>
      <c r="N2097" s="424"/>
      <c r="O2097" s="842"/>
      <c r="P2097" s="424"/>
      <c r="Q2097" s="424"/>
      <c r="R2097" s="424"/>
      <c r="S2097" s="316"/>
      <c r="T2097" s="161"/>
      <c r="U2097" s="519"/>
      <c r="V2097" s="519"/>
      <c r="W2097" s="520"/>
      <c r="X2097" s="493"/>
      <c r="Y2097" s="63"/>
      <c r="Z2097" s="63"/>
      <c r="AA2097" s="63"/>
      <c r="AB2097" s="63"/>
      <c r="AC2097" s="367" t="e">
        <f>VLOOKUP(Y2097,CONTROLES!$A$6:$Y$78,2,FALSE)</f>
        <v>#N/A</v>
      </c>
      <c r="AD2097" s="63"/>
      <c r="AE2097" s="63"/>
      <c r="AF2097" s="63"/>
      <c r="AG2097" s="63"/>
      <c r="AH2097" s="63"/>
      <c r="AI2097" s="63"/>
      <c r="AJ2097" s="63"/>
      <c r="AK2097" s="63"/>
      <c r="AL2097" s="63"/>
      <c r="AM2097" s="63"/>
      <c r="AN2097" s="63"/>
      <c r="AO2097" s="311"/>
      <c r="AP2097" s="311"/>
      <c r="AQ2097" s="311"/>
      <c r="AR2097" s="311"/>
      <c r="AS2097" s="63"/>
      <c r="AT2097" s="63"/>
      <c r="AU2097" s="63"/>
      <c r="AV2097" s="311"/>
      <c r="AW2097" s="143"/>
      <c r="AX2097" s="143"/>
      <c r="AY2097" s="523"/>
      <c r="AZ2097" s="510"/>
      <c r="BA2097" s="507"/>
      <c r="BB2097" s="508"/>
      <c r="BC2097" s="510"/>
      <c r="BD2097" s="512"/>
      <c r="BE2097" s="512"/>
      <c r="BF2097" s="512"/>
      <c r="BG2097" s="493"/>
      <c r="BH2097" s="533"/>
      <c r="BI2097" s="514"/>
      <c r="BJ2097" s="516"/>
      <c r="BK2097" s="516"/>
    </row>
    <row r="2098" spans="1:63" ht="14.25" customHeight="1" x14ac:dyDescent="0.25">
      <c r="A2098" s="429"/>
      <c r="B2098" s="431"/>
      <c r="C2098" s="433"/>
      <c r="D2098" s="434"/>
      <c r="E2098" s="424"/>
      <c r="F2098" s="425"/>
      <c r="G2098" s="427"/>
      <c r="H2098" s="427"/>
      <c r="I2098" s="428"/>
      <c r="J2098" s="318"/>
      <c r="K2098" s="315"/>
      <c r="L2098" s="424"/>
      <c r="M2098" s="424"/>
      <c r="N2098" s="424"/>
      <c r="O2098" s="842"/>
      <c r="P2098" s="424"/>
      <c r="Q2098" s="424"/>
      <c r="R2098" s="424"/>
      <c r="S2098" s="316"/>
      <c r="T2098" s="161"/>
      <c r="U2098" s="519"/>
      <c r="V2098" s="519"/>
      <c r="W2098" s="520"/>
      <c r="X2098" s="493"/>
      <c r="Y2098" s="63"/>
      <c r="Z2098" s="63"/>
      <c r="AA2098" s="63"/>
      <c r="AB2098" s="63"/>
      <c r="AC2098" s="367" t="e">
        <f>VLOOKUP(Y2098,CONTROLES!$A$6:$Y$78,2,FALSE)</f>
        <v>#N/A</v>
      </c>
      <c r="AD2098" s="63"/>
      <c r="AE2098" s="63"/>
      <c r="AF2098" s="63"/>
      <c r="AG2098" s="63"/>
      <c r="AH2098" s="63"/>
      <c r="AI2098" s="63"/>
      <c r="AJ2098" s="63"/>
      <c r="AK2098" s="63"/>
      <c r="AL2098" s="63"/>
      <c r="AM2098" s="63"/>
      <c r="AN2098" s="63"/>
      <c r="AO2098" s="311"/>
      <c r="AP2098" s="311"/>
      <c r="AQ2098" s="311"/>
      <c r="AR2098" s="311"/>
      <c r="AS2098" s="63"/>
      <c r="AT2098" s="63"/>
      <c r="AU2098" s="63"/>
      <c r="AV2098" s="311"/>
      <c r="AW2098" s="143"/>
      <c r="AX2098" s="143"/>
      <c r="AY2098" s="523"/>
      <c r="AZ2098" s="510"/>
      <c r="BA2098" s="507"/>
      <c r="BB2098" s="508"/>
      <c r="BC2098" s="510"/>
      <c r="BD2098" s="512"/>
      <c r="BE2098" s="512"/>
      <c r="BF2098" s="512"/>
      <c r="BG2098" s="493"/>
      <c r="BH2098" s="533"/>
      <c r="BI2098" s="514"/>
      <c r="BJ2098" s="516"/>
      <c r="BK2098" s="516"/>
    </row>
    <row r="2099" spans="1:63" ht="14.25" customHeight="1" x14ac:dyDescent="0.25">
      <c r="A2099" s="429"/>
      <c r="B2099" s="431"/>
      <c r="C2099" s="433"/>
      <c r="D2099" s="434"/>
      <c r="E2099" s="424"/>
      <c r="F2099" s="425"/>
      <c r="G2099" s="427"/>
      <c r="H2099" s="427"/>
      <c r="I2099" s="428"/>
      <c r="J2099" s="318"/>
      <c r="K2099" s="315"/>
      <c r="L2099" s="424"/>
      <c r="M2099" s="424"/>
      <c r="N2099" s="424"/>
      <c r="O2099" s="842"/>
      <c r="P2099" s="424"/>
      <c r="Q2099" s="424"/>
      <c r="R2099" s="424"/>
      <c r="S2099" s="316"/>
      <c r="T2099" s="161"/>
      <c r="U2099" s="519"/>
      <c r="V2099" s="519"/>
      <c r="W2099" s="520"/>
      <c r="X2099" s="493"/>
      <c r="Y2099" s="63"/>
      <c r="Z2099" s="63"/>
      <c r="AA2099" s="63"/>
      <c r="AB2099" s="63"/>
      <c r="AC2099" s="367" t="e">
        <f>VLOOKUP(Y2099,CONTROLES!$A$6:$Y$78,2,FALSE)</f>
        <v>#N/A</v>
      </c>
      <c r="AD2099" s="63"/>
      <c r="AE2099" s="63"/>
      <c r="AF2099" s="63"/>
      <c r="AG2099" s="63"/>
      <c r="AH2099" s="63"/>
      <c r="AI2099" s="63"/>
      <c r="AJ2099" s="63"/>
      <c r="AK2099" s="63"/>
      <c r="AL2099" s="63"/>
      <c r="AM2099" s="63"/>
      <c r="AN2099" s="63"/>
      <c r="AO2099" s="311"/>
      <c r="AP2099" s="311"/>
      <c r="AQ2099" s="311"/>
      <c r="AR2099" s="311"/>
      <c r="AS2099" s="63"/>
      <c r="AT2099" s="63"/>
      <c r="AU2099" s="63"/>
      <c r="AV2099" s="311"/>
      <c r="AW2099" s="143"/>
      <c r="AX2099" s="143"/>
      <c r="AY2099" s="523"/>
      <c r="AZ2099" s="510"/>
      <c r="BA2099" s="507"/>
      <c r="BB2099" s="508"/>
      <c r="BC2099" s="510"/>
      <c r="BD2099" s="512"/>
      <c r="BE2099" s="512"/>
      <c r="BF2099" s="512"/>
      <c r="BG2099" s="493"/>
      <c r="BH2099" s="533"/>
      <c r="BI2099" s="514"/>
      <c r="BJ2099" s="516"/>
      <c r="BK2099" s="516"/>
    </row>
    <row r="2100" spans="1:63" ht="14.25" customHeight="1" x14ac:dyDescent="0.25">
      <c r="A2100" s="429"/>
      <c r="B2100" s="431"/>
      <c r="C2100" s="433"/>
      <c r="D2100" s="434"/>
      <c r="E2100" s="424"/>
      <c r="F2100" s="425"/>
      <c r="G2100" s="427"/>
      <c r="H2100" s="427"/>
      <c r="I2100" s="428"/>
      <c r="J2100" s="318"/>
      <c r="K2100" s="315"/>
      <c r="L2100" s="424"/>
      <c r="M2100" s="424"/>
      <c r="N2100" s="424"/>
      <c r="O2100" s="842"/>
      <c r="P2100" s="424"/>
      <c r="Q2100" s="424"/>
      <c r="R2100" s="424"/>
      <c r="S2100" s="316"/>
      <c r="T2100" s="161"/>
      <c r="U2100" s="519"/>
      <c r="V2100" s="519"/>
      <c r="W2100" s="520"/>
      <c r="X2100" s="493"/>
      <c r="Y2100" s="63"/>
      <c r="Z2100" s="63"/>
      <c r="AA2100" s="63"/>
      <c r="AB2100" s="63"/>
      <c r="AC2100" s="367" t="e">
        <f>VLOOKUP(Y2100,CONTROLES!$A$6:$Y$78,2,FALSE)</f>
        <v>#N/A</v>
      </c>
      <c r="AD2100" s="63"/>
      <c r="AE2100" s="63"/>
      <c r="AF2100" s="63"/>
      <c r="AG2100" s="63"/>
      <c r="AH2100" s="63"/>
      <c r="AI2100" s="63"/>
      <c r="AJ2100" s="63"/>
      <c r="AK2100" s="63"/>
      <c r="AL2100" s="63"/>
      <c r="AM2100" s="63"/>
      <c r="AN2100" s="63"/>
      <c r="AO2100" s="311"/>
      <c r="AP2100" s="311"/>
      <c r="AQ2100" s="311"/>
      <c r="AR2100" s="311"/>
      <c r="AS2100" s="63"/>
      <c r="AT2100" s="63"/>
      <c r="AU2100" s="63"/>
      <c r="AV2100" s="311"/>
      <c r="AW2100" s="143"/>
      <c r="AX2100" s="143"/>
      <c r="AY2100" s="523"/>
      <c r="AZ2100" s="510"/>
      <c r="BA2100" s="507"/>
      <c r="BB2100" s="508"/>
      <c r="BC2100" s="510"/>
      <c r="BD2100" s="512"/>
      <c r="BE2100" s="512"/>
      <c r="BF2100" s="512"/>
      <c r="BG2100" s="493"/>
      <c r="BH2100" s="533"/>
      <c r="BI2100" s="514"/>
      <c r="BJ2100" s="516"/>
      <c r="BK2100" s="516"/>
    </row>
    <row r="2101" spans="1:63" s="49" customFormat="1" ht="14.25" customHeight="1" x14ac:dyDescent="0.25">
      <c r="A2101" s="429"/>
      <c r="B2101" s="432"/>
      <c r="C2101" s="433"/>
      <c r="D2101" s="434"/>
      <c r="E2101" s="424"/>
      <c r="F2101" s="425"/>
      <c r="G2101" s="427"/>
      <c r="H2101" s="427"/>
      <c r="I2101" s="841"/>
      <c r="J2101" s="319"/>
      <c r="K2101" s="320"/>
      <c r="L2101" s="424"/>
      <c r="M2101" s="424"/>
      <c r="N2101" s="424"/>
      <c r="O2101" s="842"/>
      <c r="P2101" s="424"/>
      <c r="Q2101" s="424"/>
      <c r="R2101" s="424"/>
      <c r="S2101" s="321"/>
      <c r="T2101" s="313"/>
      <c r="U2101" s="519"/>
      <c r="V2101" s="519"/>
      <c r="W2101" s="521"/>
      <c r="X2101" s="494"/>
      <c r="Y2101" s="193"/>
      <c r="Z2101" s="193"/>
      <c r="AA2101" s="193"/>
      <c r="AB2101" s="193"/>
      <c r="AC2101" s="367" t="e">
        <f>VLOOKUP(Y2101,CONTROLES!$A$6:$Y$78,2,FALSE)</f>
        <v>#N/A</v>
      </c>
      <c r="AD2101" s="193"/>
      <c r="AE2101" s="193"/>
      <c r="AF2101" s="193"/>
      <c r="AG2101" s="193"/>
      <c r="AH2101" s="193"/>
      <c r="AI2101" s="193"/>
      <c r="AJ2101" s="193"/>
      <c r="AK2101" s="193"/>
      <c r="AL2101" s="193"/>
      <c r="AM2101" s="193"/>
      <c r="AN2101" s="193"/>
      <c r="AO2101" s="312"/>
      <c r="AP2101" s="312"/>
      <c r="AQ2101" s="312"/>
      <c r="AR2101" s="312"/>
      <c r="AS2101" s="193"/>
      <c r="AT2101" s="193"/>
      <c r="AU2101" s="193"/>
      <c r="AV2101" s="312"/>
      <c r="AW2101" s="196"/>
      <c r="AX2101" s="196"/>
      <c r="AY2101" s="523"/>
      <c r="AZ2101" s="511"/>
      <c r="BA2101" s="507"/>
      <c r="BB2101" s="509"/>
      <c r="BC2101" s="511"/>
      <c r="BD2101" s="513"/>
      <c r="BE2101" s="513"/>
      <c r="BF2101" s="513"/>
      <c r="BG2101" s="494"/>
      <c r="BH2101" s="533"/>
      <c r="BI2101" s="515"/>
      <c r="BJ2101" s="517"/>
      <c r="BK2101" s="517"/>
    </row>
    <row r="2102" spans="1:63" ht="14.25" customHeight="1" x14ac:dyDescent="0.25">
      <c r="A2102" s="429">
        <f>A2088+1</f>
        <v>294</v>
      </c>
      <c r="B2102" s="430" t="s">
        <v>2290</v>
      </c>
      <c r="C2102" s="433" t="s">
        <v>629</v>
      </c>
      <c r="D2102" s="423" t="s">
        <v>2291</v>
      </c>
      <c r="E2102" s="423" t="s">
        <v>2292</v>
      </c>
      <c r="F2102" s="425" t="s">
        <v>132</v>
      </c>
      <c r="G2102" s="427" t="s">
        <v>133</v>
      </c>
      <c r="H2102" s="427" t="s">
        <v>134</v>
      </c>
      <c r="I2102" s="428"/>
      <c r="J2102" s="314"/>
      <c r="K2102" s="315"/>
      <c r="L2102" s="424"/>
      <c r="M2102" s="424"/>
      <c r="N2102" s="424"/>
      <c r="O2102" s="842"/>
      <c r="P2102" s="424"/>
      <c r="Q2102" s="424"/>
      <c r="R2102" s="424"/>
      <c r="S2102" s="316"/>
      <c r="T2102" s="161"/>
      <c r="U2102" s="518"/>
      <c r="V2102" s="518"/>
      <c r="W2102" s="520"/>
      <c r="X2102" s="493"/>
      <c r="Y2102" s="63"/>
      <c r="Z2102" s="63"/>
      <c r="AA2102" s="63"/>
      <c r="AB2102" s="63"/>
      <c r="AC2102" s="367" t="e">
        <f>VLOOKUP(Y2102,CONTROLES!$A$6:$Y$78,2,FALSE)</f>
        <v>#N/A</v>
      </c>
      <c r="AD2102" s="63"/>
      <c r="AE2102" s="63"/>
      <c r="AF2102" s="63"/>
      <c r="AG2102" s="63"/>
      <c r="AH2102" s="63"/>
      <c r="AI2102" s="63"/>
      <c r="AJ2102" s="63"/>
      <c r="AK2102" s="63"/>
      <c r="AL2102" s="63"/>
      <c r="AM2102" s="63"/>
      <c r="AN2102" s="63"/>
      <c r="AO2102" s="311"/>
      <c r="AP2102" s="311"/>
      <c r="AQ2102" s="311"/>
      <c r="AR2102" s="311"/>
      <c r="AS2102" s="63"/>
      <c r="AT2102" s="63"/>
      <c r="AU2102" s="63"/>
      <c r="AV2102" s="311"/>
      <c r="AW2102" s="143"/>
      <c r="AX2102" s="143"/>
      <c r="AY2102" s="522"/>
      <c r="AZ2102" s="510"/>
      <c r="BA2102" s="506"/>
      <c r="BB2102" s="508"/>
      <c r="BC2102" s="510"/>
      <c r="BD2102" s="512"/>
      <c r="BE2102" s="512"/>
      <c r="BF2102" s="512"/>
      <c r="BG2102" s="493"/>
      <c r="BH2102" s="532"/>
      <c r="BI2102" s="514"/>
      <c r="BJ2102" s="516"/>
      <c r="BK2102" s="516"/>
    </row>
    <row r="2103" spans="1:63" ht="14.25" customHeight="1" x14ac:dyDescent="0.25">
      <c r="A2103" s="429"/>
      <c r="B2103" s="431"/>
      <c r="C2103" s="433"/>
      <c r="D2103" s="434"/>
      <c r="E2103" s="424"/>
      <c r="F2103" s="425"/>
      <c r="G2103" s="427"/>
      <c r="H2103" s="427"/>
      <c r="I2103" s="428"/>
      <c r="J2103" s="317"/>
      <c r="K2103" s="315"/>
      <c r="L2103" s="424"/>
      <c r="M2103" s="424"/>
      <c r="N2103" s="424"/>
      <c r="O2103" s="842"/>
      <c r="P2103" s="424"/>
      <c r="Q2103" s="424"/>
      <c r="R2103" s="424"/>
      <c r="S2103" s="316"/>
      <c r="T2103" s="161"/>
      <c r="U2103" s="519"/>
      <c r="V2103" s="519"/>
      <c r="W2103" s="520"/>
      <c r="X2103" s="493"/>
      <c r="Y2103" s="63"/>
      <c r="Z2103" s="63"/>
      <c r="AA2103" s="63"/>
      <c r="AB2103" s="63"/>
      <c r="AC2103" s="367" t="e">
        <f>VLOOKUP(Y2103,CONTROLES!$A$6:$Y$78,2,FALSE)</f>
        <v>#N/A</v>
      </c>
      <c r="AD2103" s="63"/>
      <c r="AE2103" s="63"/>
      <c r="AF2103" s="63"/>
      <c r="AG2103" s="63"/>
      <c r="AH2103" s="63"/>
      <c r="AI2103" s="63"/>
      <c r="AJ2103" s="63"/>
      <c r="AK2103" s="63"/>
      <c r="AL2103" s="63"/>
      <c r="AM2103" s="63"/>
      <c r="AN2103" s="63"/>
      <c r="AO2103" s="311"/>
      <c r="AP2103" s="311"/>
      <c r="AQ2103" s="311"/>
      <c r="AR2103" s="311"/>
      <c r="AS2103" s="63"/>
      <c r="AT2103" s="63"/>
      <c r="AU2103" s="63"/>
      <c r="AV2103" s="311"/>
      <c r="AW2103" s="143"/>
      <c r="AX2103" s="143"/>
      <c r="AY2103" s="523"/>
      <c r="AZ2103" s="510"/>
      <c r="BA2103" s="507"/>
      <c r="BB2103" s="508"/>
      <c r="BC2103" s="510"/>
      <c r="BD2103" s="512"/>
      <c r="BE2103" s="512"/>
      <c r="BF2103" s="512"/>
      <c r="BG2103" s="493"/>
      <c r="BH2103" s="533"/>
      <c r="BI2103" s="514"/>
      <c r="BJ2103" s="516"/>
      <c r="BK2103" s="516"/>
    </row>
    <row r="2104" spans="1:63" ht="14.25" customHeight="1" x14ac:dyDescent="0.25">
      <c r="A2104" s="429"/>
      <c r="B2104" s="431"/>
      <c r="C2104" s="433"/>
      <c r="D2104" s="434"/>
      <c r="E2104" s="424"/>
      <c r="F2104" s="425"/>
      <c r="G2104" s="427"/>
      <c r="H2104" s="427"/>
      <c r="I2104" s="428"/>
      <c r="J2104" s="317"/>
      <c r="K2104" s="315"/>
      <c r="L2104" s="424"/>
      <c r="M2104" s="424"/>
      <c r="N2104" s="424"/>
      <c r="O2104" s="842"/>
      <c r="P2104" s="424"/>
      <c r="Q2104" s="424"/>
      <c r="R2104" s="424"/>
      <c r="S2104" s="316"/>
      <c r="T2104" s="161"/>
      <c r="U2104" s="519"/>
      <c r="V2104" s="519"/>
      <c r="W2104" s="520"/>
      <c r="X2104" s="493"/>
      <c r="Y2104" s="63"/>
      <c r="Z2104" s="63"/>
      <c r="AA2104" s="63"/>
      <c r="AB2104" s="63"/>
      <c r="AC2104" s="367" t="e">
        <f>VLOOKUP(Y2104,CONTROLES!$A$6:$Y$78,2,FALSE)</f>
        <v>#N/A</v>
      </c>
      <c r="AD2104" s="63"/>
      <c r="AE2104" s="63"/>
      <c r="AF2104" s="63"/>
      <c r="AG2104" s="63"/>
      <c r="AH2104" s="63"/>
      <c r="AI2104" s="63"/>
      <c r="AJ2104" s="63"/>
      <c r="AK2104" s="63"/>
      <c r="AL2104" s="63"/>
      <c r="AM2104" s="63"/>
      <c r="AN2104" s="63"/>
      <c r="AO2104" s="311"/>
      <c r="AP2104" s="311"/>
      <c r="AQ2104" s="311"/>
      <c r="AR2104" s="311"/>
      <c r="AS2104" s="63"/>
      <c r="AT2104" s="63"/>
      <c r="AU2104" s="63"/>
      <c r="AV2104" s="311"/>
      <c r="AW2104" s="143"/>
      <c r="AX2104" s="143"/>
      <c r="AY2104" s="523"/>
      <c r="AZ2104" s="510"/>
      <c r="BA2104" s="507"/>
      <c r="BB2104" s="508"/>
      <c r="BC2104" s="510"/>
      <c r="BD2104" s="512"/>
      <c r="BE2104" s="512"/>
      <c r="BF2104" s="512"/>
      <c r="BG2104" s="493"/>
      <c r="BH2104" s="533"/>
      <c r="BI2104" s="514"/>
      <c r="BJ2104" s="516"/>
      <c r="BK2104" s="516"/>
    </row>
    <row r="2105" spans="1:63" ht="14.25" customHeight="1" x14ac:dyDescent="0.25">
      <c r="A2105" s="429"/>
      <c r="B2105" s="431"/>
      <c r="C2105" s="433"/>
      <c r="D2105" s="434"/>
      <c r="E2105" s="424"/>
      <c r="F2105" s="425"/>
      <c r="G2105" s="427"/>
      <c r="H2105" s="427"/>
      <c r="I2105" s="428"/>
      <c r="J2105" s="318"/>
      <c r="K2105" s="315"/>
      <c r="L2105" s="424"/>
      <c r="M2105" s="424"/>
      <c r="N2105" s="424"/>
      <c r="O2105" s="842"/>
      <c r="P2105" s="424"/>
      <c r="Q2105" s="424"/>
      <c r="R2105" s="424"/>
      <c r="S2105" s="316"/>
      <c r="T2105" s="161"/>
      <c r="U2105" s="519"/>
      <c r="V2105" s="519"/>
      <c r="W2105" s="520"/>
      <c r="X2105" s="493"/>
      <c r="Y2105" s="63"/>
      <c r="Z2105" s="63"/>
      <c r="AA2105" s="63"/>
      <c r="AB2105" s="63"/>
      <c r="AC2105" s="367" t="e">
        <f>VLOOKUP(Y2105,CONTROLES!$A$6:$Y$78,2,FALSE)</f>
        <v>#N/A</v>
      </c>
      <c r="AD2105" s="63"/>
      <c r="AE2105" s="63"/>
      <c r="AF2105" s="63"/>
      <c r="AG2105" s="63"/>
      <c r="AH2105" s="63"/>
      <c r="AI2105" s="63"/>
      <c r="AJ2105" s="63"/>
      <c r="AK2105" s="63"/>
      <c r="AL2105" s="63"/>
      <c r="AM2105" s="63"/>
      <c r="AN2105" s="63"/>
      <c r="AO2105" s="311"/>
      <c r="AP2105" s="311"/>
      <c r="AQ2105" s="311"/>
      <c r="AR2105" s="311"/>
      <c r="AS2105" s="63"/>
      <c r="AT2105" s="63"/>
      <c r="AU2105" s="63"/>
      <c r="AV2105" s="311"/>
      <c r="AW2105" s="143"/>
      <c r="AX2105" s="143"/>
      <c r="AY2105" s="523"/>
      <c r="AZ2105" s="510"/>
      <c r="BA2105" s="507"/>
      <c r="BB2105" s="508"/>
      <c r="BC2105" s="510"/>
      <c r="BD2105" s="512"/>
      <c r="BE2105" s="512"/>
      <c r="BF2105" s="512"/>
      <c r="BG2105" s="493"/>
      <c r="BH2105" s="533"/>
      <c r="BI2105" s="514"/>
      <c r="BJ2105" s="516"/>
      <c r="BK2105" s="516"/>
    </row>
    <row r="2106" spans="1:63" ht="14.25" customHeight="1" x14ac:dyDescent="0.25">
      <c r="A2106" s="429"/>
      <c r="B2106" s="431"/>
      <c r="C2106" s="433"/>
      <c r="D2106" s="434"/>
      <c r="E2106" s="424"/>
      <c r="F2106" s="425"/>
      <c r="G2106" s="427"/>
      <c r="H2106" s="427"/>
      <c r="I2106" s="428"/>
      <c r="J2106" s="318"/>
      <c r="K2106" s="315"/>
      <c r="L2106" s="424"/>
      <c r="M2106" s="424"/>
      <c r="N2106" s="424"/>
      <c r="O2106" s="842"/>
      <c r="P2106" s="424"/>
      <c r="Q2106" s="424"/>
      <c r="R2106" s="424"/>
      <c r="S2106" s="316"/>
      <c r="T2106" s="161"/>
      <c r="U2106" s="519"/>
      <c r="V2106" s="519"/>
      <c r="W2106" s="520"/>
      <c r="X2106" s="493"/>
      <c r="Y2106" s="63"/>
      <c r="Z2106" s="63"/>
      <c r="AA2106" s="63"/>
      <c r="AB2106" s="63"/>
      <c r="AC2106" s="367" t="e">
        <f>VLOOKUP(Y2106,CONTROLES!$A$6:$Y$78,2,FALSE)</f>
        <v>#N/A</v>
      </c>
      <c r="AD2106" s="63"/>
      <c r="AE2106" s="63"/>
      <c r="AF2106" s="63"/>
      <c r="AG2106" s="63"/>
      <c r="AH2106" s="63"/>
      <c r="AI2106" s="63"/>
      <c r="AJ2106" s="63"/>
      <c r="AK2106" s="63"/>
      <c r="AL2106" s="63"/>
      <c r="AM2106" s="63"/>
      <c r="AN2106" s="63"/>
      <c r="AO2106" s="311"/>
      <c r="AP2106" s="311"/>
      <c r="AQ2106" s="311"/>
      <c r="AR2106" s="311"/>
      <c r="AS2106" s="63"/>
      <c r="AT2106" s="63"/>
      <c r="AU2106" s="63"/>
      <c r="AV2106" s="311"/>
      <c r="AW2106" s="143"/>
      <c r="AX2106" s="143"/>
      <c r="AY2106" s="523"/>
      <c r="AZ2106" s="510"/>
      <c r="BA2106" s="507"/>
      <c r="BB2106" s="508"/>
      <c r="BC2106" s="510"/>
      <c r="BD2106" s="512"/>
      <c r="BE2106" s="512"/>
      <c r="BF2106" s="512"/>
      <c r="BG2106" s="493"/>
      <c r="BH2106" s="533"/>
      <c r="BI2106" s="514"/>
      <c r="BJ2106" s="516"/>
      <c r="BK2106" s="516"/>
    </row>
    <row r="2107" spans="1:63" ht="14.25" customHeight="1" x14ac:dyDescent="0.25">
      <c r="A2107" s="429"/>
      <c r="B2107" s="431"/>
      <c r="C2107" s="433"/>
      <c r="D2107" s="434"/>
      <c r="E2107" s="424"/>
      <c r="F2107" s="425"/>
      <c r="G2107" s="427"/>
      <c r="H2107" s="427"/>
      <c r="I2107" s="428"/>
      <c r="J2107" s="318"/>
      <c r="K2107" s="315"/>
      <c r="L2107" s="424"/>
      <c r="M2107" s="424"/>
      <c r="N2107" s="424"/>
      <c r="O2107" s="842"/>
      <c r="P2107" s="424"/>
      <c r="Q2107" s="424"/>
      <c r="R2107" s="424"/>
      <c r="S2107" s="316"/>
      <c r="T2107" s="161"/>
      <c r="U2107" s="519"/>
      <c r="V2107" s="519"/>
      <c r="W2107" s="520"/>
      <c r="X2107" s="493"/>
      <c r="Y2107" s="63"/>
      <c r="Z2107" s="63"/>
      <c r="AA2107" s="63"/>
      <c r="AB2107" s="63"/>
      <c r="AC2107" s="367" t="e">
        <f>VLOOKUP(Y2107,CONTROLES!$A$6:$Y$78,2,FALSE)</f>
        <v>#N/A</v>
      </c>
      <c r="AD2107" s="63"/>
      <c r="AE2107" s="63"/>
      <c r="AF2107" s="63"/>
      <c r="AG2107" s="63"/>
      <c r="AH2107" s="63"/>
      <c r="AI2107" s="63"/>
      <c r="AJ2107" s="63"/>
      <c r="AK2107" s="63"/>
      <c r="AL2107" s="63"/>
      <c r="AM2107" s="63"/>
      <c r="AN2107" s="63"/>
      <c r="AO2107" s="311"/>
      <c r="AP2107" s="311"/>
      <c r="AQ2107" s="311"/>
      <c r="AR2107" s="311"/>
      <c r="AS2107" s="63"/>
      <c r="AT2107" s="63"/>
      <c r="AU2107" s="63"/>
      <c r="AV2107" s="311"/>
      <c r="AW2107" s="143"/>
      <c r="AX2107" s="143"/>
      <c r="AY2107" s="523"/>
      <c r="AZ2107" s="510"/>
      <c r="BA2107" s="507"/>
      <c r="BB2107" s="508"/>
      <c r="BC2107" s="510"/>
      <c r="BD2107" s="512"/>
      <c r="BE2107" s="512"/>
      <c r="BF2107" s="512"/>
      <c r="BG2107" s="493"/>
      <c r="BH2107" s="533"/>
      <c r="BI2107" s="514"/>
      <c r="BJ2107" s="516"/>
      <c r="BK2107" s="516"/>
    </row>
    <row r="2108" spans="1:63" s="49" customFormat="1" ht="14.25" customHeight="1" x14ac:dyDescent="0.25">
      <c r="A2108" s="429"/>
      <c r="B2108" s="432"/>
      <c r="C2108" s="433"/>
      <c r="D2108" s="434"/>
      <c r="E2108" s="424"/>
      <c r="F2108" s="425"/>
      <c r="G2108" s="427"/>
      <c r="H2108" s="427"/>
      <c r="I2108" s="841"/>
      <c r="J2108" s="318"/>
      <c r="K2108" s="315"/>
      <c r="L2108" s="424"/>
      <c r="M2108" s="424"/>
      <c r="N2108" s="424"/>
      <c r="O2108" s="842"/>
      <c r="P2108" s="424"/>
      <c r="Q2108" s="424"/>
      <c r="R2108" s="424"/>
      <c r="S2108" s="321"/>
      <c r="T2108" s="313"/>
      <c r="U2108" s="519"/>
      <c r="V2108" s="519"/>
      <c r="W2108" s="521"/>
      <c r="X2108" s="494"/>
      <c r="Y2108" s="193"/>
      <c r="Z2108" s="193"/>
      <c r="AA2108" s="193"/>
      <c r="AB2108" s="193"/>
      <c r="AC2108" s="367" t="e">
        <f>VLOOKUP(Y2108,CONTROLES!$A$6:$Y$78,2,FALSE)</f>
        <v>#N/A</v>
      </c>
      <c r="AD2108" s="63"/>
      <c r="AE2108" s="63"/>
      <c r="AF2108" s="63"/>
      <c r="AG2108" s="63"/>
      <c r="AH2108" s="63"/>
      <c r="AI2108" s="193"/>
      <c r="AJ2108" s="193"/>
      <c r="AK2108" s="193"/>
      <c r="AL2108" s="193"/>
      <c r="AM2108" s="193"/>
      <c r="AN2108" s="193"/>
      <c r="AO2108" s="312"/>
      <c r="AP2108" s="312"/>
      <c r="AQ2108" s="312"/>
      <c r="AR2108" s="312"/>
      <c r="AS2108" s="193"/>
      <c r="AT2108" s="193"/>
      <c r="AU2108" s="193"/>
      <c r="AV2108" s="312"/>
      <c r="AW2108" s="196"/>
      <c r="AX2108" s="196"/>
      <c r="AY2108" s="523"/>
      <c r="AZ2108" s="511"/>
      <c r="BA2108" s="507"/>
      <c r="BB2108" s="509"/>
      <c r="BC2108" s="511"/>
      <c r="BD2108" s="513"/>
      <c r="BE2108" s="513"/>
      <c r="BF2108" s="513"/>
      <c r="BG2108" s="494"/>
      <c r="BH2108" s="533"/>
      <c r="BI2108" s="515"/>
      <c r="BJ2108" s="517"/>
      <c r="BK2108" s="517"/>
    </row>
    <row r="2109" spans="1:63" s="328" customFormat="1" ht="14.25" customHeight="1" x14ac:dyDescent="0.25">
      <c r="A2109" s="892">
        <f>A2095+1</f>
        <v>294</v>
      </c>
      <c r="B2109" s="893" t="s">
        <v>2293</v>
      </c>
      <c r="C2109" s="896" t="s">
        <v>2294</v>
      </c>
      <c r="D2109" s="897" t="s">
        <v>2295</v>
      </c>
      <c r="E2109" s="897" t="s">
        <v>2296</v>
      </c>
      <c r="F2109" s="899" t="s">
        <v>132</v>
      </c>
      <c r="G2109" s="866" t="s">
        <v>196</v>
      </c>
      <c r="H2109" s="866" t="s">
        <v>134</v>
      </c>
      <c r="I2109" s="867"/>
      <c r="J2109" s="322"/>
      <c r="K2109" s="323"/>
      <c r="L2109" s="868"/>
      <c r="M2109" s="868"/>
      <c r="N2109" s="868"/>
      <c r="O2109" s="870"/>
      <c r="P2109" s="868"/>
      <c r="Q2109" s="868"/>
      <c r="R2109" s="868"/>
      <c r="S2109" s="324"/>
      <c r="T2109" s="219"/>
      <c r="U2109" s="872"/>
      <c r="V2109" s="872"/>
      <c r="W2109" s="876"/>
      <c r="X2109" s="858"/>
      <c r="Y2109" s="220"/>
      <c r="Z2109" s="220"/>
      <c r="AA2109" s="220"/>
      <c r="AB2109" s="220"/>
      <c r="AC2109" s="367" t="e">
        <f>VLOOKUP(Y2109,CONTROLES!$A$6:$Y$78,2,FALSE)</f>
        <v>#N/A</v>
      </c>
      <c r="AD2109" s="220"/>
      <c r="AE2109" s="220"/>
      <c r="AF2109" s="220"/>
      <c r="AG2109" s="220"/>
      <c r="AH2109" s="220"/>
      <c r="AI2109" s="220"/>
      <c r="AJ2109" s="220"/>
      <c r="AK2109" s="220"/>
      <c r="AL2109" s="220"/>
      <c r="AM2109" s="220"/>
      <c r="AN2109" s="220"/>
      <c r="AO2109" s="325"/>
      <c r="AP2109" s="325"/>
      <c r="AQ2109" s="325"/>
      <c r="AR2109" s="325"/>
      <c r="AS2109" s="220"/>
      <c r="AT2109" s="220"/>
      <c r="AU2109" s="220"/>
      <c r="AV2109" s="325"/>
      <c r="AW2109" s="326"/>
      <c r="AX2109" s="326"/>
      <c r="AY2109" s="878"/>
      <c r="AZ2109" s="880"/>
      <c r="BA2109" s="882"/>
      <c r="BB2109" s="884" t="s">
        <v>164</v>
      </c>
      <c r="BC2109" s="880"/>
      <c r="BD2109" s="856" t="s">
        <v>145</v>
      </c>
      <c r="BE2109" s="856"/>
      <c r="BF2109" s="856"/>
      <c r="BG2109" s="858"/>
      <c r="BH2109" s="860"/>
      <c r="BI2109" s="862"/>
      <c r="BJ2109" s="864"/>
      <c r="BK2109" s="864"/>
    </row>
    <row r="2110" spans="1:63" s="328" customFormat="1" x14ac:dyDescent="0.25">
      <c r="A2110" s="892"/>
      <c r="B2110" s="894"/>
      <c r="C2110" s="896"/>
      <c r="D2110" s="898"/>
      <c r="E2110" s="868"/>
      <c r="F2110" s="899"/>
      <c r="G2110" s="866"/>
      <c r="H2110" s="866"/>
      <c r="I2110" s="867"/>
      <c r="J2110" s="322"/>
      <c r="K2110" s="323"/>
      <c r="L2110" s="868"/>
      <c r="M2110" s="868"/>
      <c r="N2110" s="868"/>
      <c r="O2110" s="870"/>
      <c r="P2110" s="868"/>
      <c r="Q2110" s="868"/>
      <c r="R2110" s="868"/>
      <c r="S2110" s="324"/>
      <c r="T2110" s="219"/>
      <c r="U2110" s="873"/>
      <c r="V2110" s="873"/>
      <c r="W2110" s="876"/>
      <c r="X2110" s="858"/>
      <c r="Y2110" s="220"/>
      <c r="Z2110" s="220"/>
      <c r="AA2110" s="220"/>
      <c r="AB2110" s="220"/>
      <c r="AC2110" s="367" t="e">
        <f>VLOOKUP(Y2110,CONTROLES!$A$6:$Y$78,2,FALSE)</f>
        <v>#N/A</v>
      </c>
      <c r="AD2110" s="220"/>
      <c r="AE2110" s="220"/>
      <c r="AF2110" s="220"/>
      <c r="AG2110" s="220"/>
      <c r="AH2110" s="220"/>
      <c r="AI2110" s="220"/>
      <c r="AJ2110" s="220"/>
      <c r="AK2110" s="220"/>
      <c r="AL2110" s="220"/>
      <c r="AM2110" s="220"/>
      <c r="AN2110" s="220"/>
      <c r="AO2110" s="325"/>
      <c r="AP2110" s="325"/>
      <c r="AQ2110" s="325"/>
      <c r="AR2110" s="325"/>
      <c r="AS2110" s="220"/>
      <c r="AT2110" s="220"/>
      <c r="AU2110" s="220"/>
      <c r="AV2110" s="325"/>
      <c r="AW2110" s="326"/>
      <c r="AX2110" s="326"/>
      <c r="AY2110" s="879"/>
      <c r="AZ2110" s="880"/>
      <c r="BA2110" s="883"/>
      <c r="BB2110" s="884"/>
      <c r="BC2110" s="880"/>
      <c r="BD2110" s="856"/>
      <c r="BE2110" s="856"/>
      <c r="BF2110" s="856"/>
      <c r="BG2110" s="858"/>
      <c r="BH2110" s="861"/>
      <c r="BI2110" s="862"/>
      <c r="BJ2110" s="864"/>
      <c r="BK2110" s="864"/>
    </row>
    <row r="2111" spans="1:63" s="328" customFormat="1" x14ac:dyDescent="0.25">
      <c r="A2111" s="892"/>
      <c r="B2111" s="894"/>
      <c r="C2111" s="896"/>
      <c r="D2111" s="898"/>
      <c r="E2111" s="868"/>
      <c r="F2111" s="899"/>
      <c r="G2111" s="866"/>
      <c r="H2111" s="866"/>
      <c r="I2111" s="867"/>
      <c r="J2111" s="322"/>
      <c r="K2111" s="323"/>
      <c r="L2111" s="868"/>
      <c r="M2111" s="868"/>
      <c r="N2111" s="868"/>
      <c r="O2111" s="870"/>
      <c r="P2111" s="868"/>
      <c r="Q2111" s="868"/>
      <c r="R2111" s="868"/>
      <c r="S2111" s="324"/>
      <c r="T2111" s="219"/>
      <c r="U2111" s="873"/>
      <c r="V2111" s="873"/>
      <c r="W2111" s="876"/>
      <c r="X2111" s="858"/>
      <c r="Y2111" s="220"/>
      <c r="Z2111" s="220"/>
      <c r="AA2111" s="220"/>
      <c r="AB2111" s="220"/>
      <c r="AC2111" s="367" t="e">
        <f>VLOOKUP(Y2111,CONTROLES!$A$6:$Y$78,2,FALSE)</f>
        <v>#N/A</v>
      </c>
      <c r="AD2111" s="220"/>
      <c r="AE2111" s="220"/>
      <c r="AF2111" s="220"/>
      <c r="AG2111" s="220"/>
      <c r="AH2111" s="220"/>
      <c r="AI2111" s="220"/>
      <c r="AJ2111" s="220"/>
      <c r="AK2111" s="220"/>
      <c r="AL2111" s="220"/>
      <c r="AM2111" s="220"/>
      <c r="AN2111" s="220"/>
      <c r="AO2111" s="325"/>
      <c r="AP2111" s="325"/>
      <c r="AQ2111" s="325"/>
      <c r="AR2111" s="325"/>
      <c r="AS2111" s="220"/>
      <c r="AT2111" s="220"/>
      <c r="AU2111" s="220"/>
      <c r="AV2111" s="325"/>
      <c r="AW2111" s="326"/>
      <c r="AX2111" s="326"/>
      <c r="AY2111" s="879"/>
      <c r="AZ2111" s="880"/>
      <c r="BA2111" s="883"/>
      <c r="BB2111" s="884"/>
      <c r="BC2111" s="880"/>
      <c r="BD2111" s="856"/>
      <c r="BE2111" s="856"/>
      <c r="BF2111" s="856"/>
      <c r="BG2111" s="858"/>
      <c r="BH2111" s="861"/>
      <c r="BI2111" s="862"/>
      <c r="BJ2111" s="864"/>
      <c r="BK2111" s="864"/>
    </row>
    <row r="2112" spans="1:63" s="328" customFormat="1" x14ac:dyDescent="0.25">
      <c r="A2112" s="892"/>
      <c r="B2112" s="894"/>
      <c r="C2112" s="896"/>
      <c r="D2112" s="898"/>
      <c r="E2112" s="868"/>
      <c r="F2112" s="899"/>
      <c r="G2112" s="866"/>
      <c r="H2112" s="866"/>
      <c r="I2112" s="867"/>
      <c r="J2112" s="322"/>
      <c r="K2112" s="323"/>
      <c r="L2112" s="868"/>
      <c r="M2112" s="868"/>
      <c r="N2112" s="868"/>
      <c r="O2112" s="870"/>
      <c r="P2112" s="868"/>
      <c r="Q2112" s="868"/>
      <c r="R2112" s="868"/>
      <c r="S2112" s="324"/>
      <c r="T2112" s="219"/>
      <c r="U2112" s="873"/>
      <c r="V2112" s="873"/>
      <c r="W2112" s="876"/>
      <c r="X2112" s="858"/>
      <c r="Y2112" s="220"/>
      <c r="Z2112" s="220"/>
      <c r="AA2112" s="220"/>
      <c r="AB2112" s="220"/>
      <c r="AC2112" s="367" t="e">
        <f>VLOOKUP(Y2112,CONTROLES!$A$6:$Y$78,2,FALSE)</f>
        <v>#N/A</v>
      </c>
      <c r="AD2112" s="220"/>
      <c r="AE2112" s="220"/>
      <c r="AF2112" s="220"/>
      <c r="AG2112" s="220"/>
      <c r="AH2112" s="220"/>
      <c r="AI2112" s="220"/>
      <c r="AJ2112" s="220"/>
      <c r="AK2112" s="220"/>
      <c r="AL2112" s="220"/>
      <c r="AM2112" s="220"/>
      <c r="AN2112" s="220"/>
      <c r="AO2112" s="325"/>
      <c r="AP2112" s="325"/>
      <c r="AQ2112" s="325"/>
      <c r="AR2112" s="325"/>
      <c r="AS2112" s="220"/>
      <c r="AT2112" s="220"/>
      <c r="AU2112" s="220"/>
      <c r="AV2112" s="325"/>
      <c r="AW2112" s="326"/>
      <c r="AX2112" s="326"/>
      <c r="AY2112" s="879"/>
      <c r="AZ2112" s="880"/>
      <c r="BA2112" s="883"/>
      <c r="BB2112" s="884"/>
      <c r="BC2112" s="880"/>
      <c r="BD2112" s="856"/>
      <c r="BE2112" s="856"/>
      <c r="BF2112" s="856"/>
      <c r="BG2112" s="858"/>
      <c r="BH2112" s="861"/>
      <c r="BI2112" s="862"/>
      <c r="BJ2112" s="864"/>
      <c r="BK2112" s="864"/>
    </row>
    <row r="2113" spans="1:64" s="328" customFormat="1" x14ac:dyDescent="0.25">
      <c r="A2113" s="892"/>
      <c r="B2113" s="894"/>
      <c r="C2113" s="896"/>
      <c r="D2113" s="898"/>
      <c r="E2113" s="868"/>
      <c r="F2113" s="899"/>
      <c r="G2113" s="866"/>
      <c r="H2113" s="866"/>
      <c r="I2113" s="867"/>
      <c r="J2113" s="322"/>
      <c r="K2113" s="323"/>
      <c r="L2113" s="868"/>
      <c r="M2113" s="868"/>
      <c r="N2113" s="868"/>
      <c r="O2113" s="870"/>
      <c r="P2113" s="868"/>
      <c r="Q2113" s="868"/>
      <c r="R2113" s="868"/>
      <c r="S2113" s="324"/>
      <c r="T2113" s="219"/>
      <c r="U2113" s="873"/>
      <c r="V2113" s="873"/>
      <c r="W2113" s="876"/>
      <c r="X2113" s="858"/>
      <c r="Y2113" s="220"/>
      <c r="Z2113" s="220"/>
      <c r="AA2113" s="220"/>
      <c r="AB2113" s="220"/>
      <c r="AC2113" s="367" t="e">
        <f>VLOOKUP(Y2113,CONTROLES!$A$6:$Y$78,2,FALSE)</f>
        <v>#N/A</v>
      </c>
      <c r="AD2113" s="220"/>
      <c r="AE2113" s="220"/>
      <c r="AF2113" s="220"/>
      <c r="AG2113" s="220"/>
      <c r="AH2113" s="220"/>
      <c r="AI2113" s="220"/>
      <c r="AJ2113" s="220"/>
      <c r="AK2113" s="220"/>
      <c r="AL2113" s="220"/>
      <c r="AM2113" s="220"/>
      <c r="AN2113" s="220"/>
      <c r="AO2113" s="325"/>
      <c r="AP2113" s="325"/>
      <c r="AQ2113" s="325"/>
      <c r="AR2113" s="325"/>
      <c r="AS2113" s="220"/>
      <c r="AT2113" s="220"/>
      <c r="AU2113" s="220"/>
      <c r="AV2113" s="325"/>
      <c r="AW2113" s="326"/>
      <c r="AX2113" s="326"/>
      <c r="AY2113" s="879"/>
      <c r="AZ2113" s="880"/>
      <c r="BA2113" s="883"/>
      <c r="BB2113" s="884"/>
      <c r="BC2113" s="880"/>
      <c r="BD2113" s="856"/>
      <c r="BE2113" s="856"/>
      <c r="BF2113" s="856"/>
      <c r="BG2113" s="858"/>
      <c r="BH2113" s="861"/>
      <c r="BI2113" s="862"/>
      <c r="BJ2113" s="864"/>
      <c r="BK2113" s="864"/>
    </row>
    <row r="2114" spans="1:64" s="328" customFormat="1" x14ac:dyDescent="0.25">
      <c r="A2114" s="892"/>
      <c r="B2114" s="894"/>
      <c r="C2114" s="896"/>
      <c r="D2114" s="898"/>
      <c r="E2114" s="868"/>
      <c r="F2114" s="899"/>
      <c r="G2114" s="866"/>
      <c r="H2114" s="866"/>
      <c r="I2114" s="867"/>
      <c r="J2114" s="322"/>
      <c r="K2114" s="323"/>
      <c r="L2114" s="868"/>
      <c r="M2114" s="868"/>
      <c r="N2114" s="868"/>
      <c r="O2114" s="870"/>
      <c r="P2114" s="868"/>
      <c r="Q2114" s="868"/>
      <c r="R2114" s="868"/>
      <c r="S2114" s="324"/>
      <c r="T2114" s="219"/>
      <c r="U2114" s="873"/>
      <c r="V2114" s="873"/>
      <c r="W2114" s="876"/>
      <c r="X2114" s="858"/>
      <c r="Y2114" s="220"/>
      <c r="Z2114" s="220"/>
      <c r="AA2114" s="220"/>
      <c r="AB2114" s="220"/>
      <c r="AC2114" s="367" t="e">
        <f>VLOOKUP(Y2114,CONTROLES!$A$6:$Y$78,2,FALSE)</f>
        <v>#N/A</v>
      </c>
      <c r="AD2114" s="220"/>
      <c r="AE2114" s="220"/>
      <c r="AF2114" s="220"/>
      <c r="AG2114" s="220"/>
      <c r="AH2114" s="220"/>
      <c r="AI2114" s="220"/>
      <c r="AJ2114" s="220"/>
      <c r="AK2114" s="220"/>
      <c r="AL2114" s="220"/>
      <c r="AM2114" s="220"/>
      <c r="AN2114" s="220"/>
      <c r="AO2114" s="325"/>
      <c r="AP2114" s="325"/>
      <c r="AQ2114" s="325"/>
      <c r="AR2114" s="325"/>
      <c r="AS2114" s="220"/>
      <c r="AT2114" s="220"/>
      <c r="AU2114" s="220"/>
      <c r="AV2114" s="325"/>
      <c r="AW2114" s="326"/>
      <c r="AX2114" s="326"/>
      <c r="AY2114" s="879"/>
      <c r="AZ2114" s="880"/>
      <c r="BA2114" s="883"/>
      <c r="BB2114" s="884"/>
      <c r="BC2114" s="880"/>
      <c r="BD2114" s="856"/>
      <c r="BE2114" s="856"/>
      <c r="BF2114" s="856"/>
      <c r="BG2114" s="858"/>
      <c r="BH2114" s="861"/>
      <c r="BI2114" s="862"/>
      <c r="BJ2114" s="864"/>
      <c r="BK2114" s="864"/>
    </row>
    <row r="2115" spans="1:64" s="328" customFormat="1" x14ac:dyDescent="0.25">
      <c r="A2115" s="892"/>
      <c r="B2115" s="895"/>
      <c r="C2115" s="896"/>
      <c r="D2115" s="898"/>
      <c r="E2115" s="868"/>
      <c r="F2115" s="899"/>
      <c r="G2115" s="866"/>
      <c r="H2115" s="866"/>
      <c r="I2115" s="867"/>
      <c r="J2115" s="322"/>
      <c r="K2115" s="323"/>
      <c r="L2115" s="869"/>
      <c r="M2115" s="869"/>
      <c r="N2115" s="869"/>
      <c r="O2115" s="871"/>
      <c r="P2115" s="869"/>
      <c r="Q2115" s="869"/>
      <c r="R2115" s="869"/>
      <c r="S2115" s="343"/>
      <c r="T2115" s="221"/>
      <c r="U2115" s="873"/>
      <c r="V2115" s="873"/>
      <c r="W2115" s="877"/>
      <c r="X2115" s="859"/>
      <c r="Y2115" s="222"/>
      <c r="Z2115" s="222"/>
      <c r="AA2115" s="222"/>
      <c r="AB2115" s="222"/>
      <c r="AC2115" s="367" t="e">
        <f>VLOOKUP(Y2115,CONTROLES!$A$6:$Y$78,2,FALSE)</f>
        <v>#N/A</v>
      </c>
      <c r="AD2115" s="222"/>
      <c r="AE2115" s="222"/>
      <c r="AF2115" s="222"/>
      <c r="AG2115" s="222"/>
      <c r="AH2115" s="222"/>
      <c r="AI2115" s="222"/>
      <c r="AJ2115" s="222"/>
      <c r="AK2115" s="222"/>
      <c r="AL2115" s="222"/>
      <c r="AM2115" s="222"/>
      <c r="AN2115" s="222"/>
      <c r="AO2115" s="327"/>
      <c r="AP2115" s="327"/>
      <c r="AQ2115" s="327"/>
      <c r="AR2115" s="327"/>
      <c r="AS2115" s="222"/>
      <c r="AT2115" s="222"/>
      <c r="AU2115" s="222"/>
      <c r="AV2115" s="327"/>
      <c r="AW2115" s="329"/>
      <c r="AX2115" s="329"/>
      <c r="AY2115" s="879"/>
      <c r="AZ2115" s="881"/>
      <c r="BA2115" s="883"/>
      <c r="BB2115" s="885"/>
      <c r="BC2115" s="881"/>
      <c r="BD2115" s="857"/>
      <c r="BE2115" s="857"/>
      <c r="BF2115" s="857"/>
      <c r="BG2115" s="859"/>
      <c r="BH2115" s="861"/>
      <c r="BI2115" s="863"/>
      <c r="BJ2115" s="865"/>
      <c r="BK2115" s="865"/>
    </row>
    <row r="2116" spans="1:64" x14ac:dyDescent="0.25">
      <c r="A2116" s="429">
        <f>A2102+1</f>
        <v>295</v>
      </c>
      <c r="B2116" s="430" t="s">
        <v>2297</v>
      </c>
      <c r="C2116" s="433" t="s">
        <v>2294</v>
      </c>
      <c r="D2116" s="423" t="s">
        <v>2298</v>
      </c>
      <c r="E2116" s="423" t="s">
        <v>2299</v>
      </c>
      <c r="F2116" s="425" t="s">
        <v>132</v>
      </c>
      <c r="G2116" s="427" t="s">
        <v>196</v>
      </c>
      <c r="H2116" s="427" t="s">
        <v>134</v>
      </c>
      <c r="I2116" s="428" t="s">
        <v>2300</v>
      </c>
      <c r="J2116" s="318">
        <v>8</v>
      </c>
      <c r="K2116" s="315" t="s">
        <v>2301</v>
      </c>
      <c r="L2116" s="424"/>
      <c r="M2116" s="424"/>
      <c r="N2116" s="424"/>
      <c r="O2116" s="424"/>
      <c r="P2116" s="424"/>
      <c r="Q2116" s="424"/>
      <c r="R2116" s="424" t="s">
        <v>297</v>
      </c>
      <c r="S2116" s="340" t="s">
        <v>155</v>
      </c>
      <c r="T2116" s="341">
        <f>IFERROR(VLOOKUP($S2116,TABLAS!$A$10:$B$14,2,FALSE),0)</f>
        <v>2</v>
      </c>
      <c r="U2116" s="435" t="s">
        <v>180</v>
      </c>
      <c r="V2116" s="435">
        <f>VLOOKUP(U2116,TABLAS!$A$2:$B$6,2,FALSE)</f>
        <v>4</v>
      </c>
      <c r="W2116" s="874" t="str">
        <f>MAX($T2116:$T2122)&amp;V2116</f>
        <v>24</v>
      </c>
      <c r="X2116" s="875" t="str">
        <f t="shared" ref="X2116" si="528">IF(OR(W2116="11",W2116="12",W2116="21",W2116="22",W2116="31"),"BAJO",IF(OR(W2116="13",W2116="23",W2116="32",W2116="41"),"LEVE",IF(OR(W2116="14",W2116="15",W2116="24",W2116="33",W2116="43",W2116="42",W2116="52",W2116="51"),"MODERADO",IF(OR(W2116="25",W2116="34",W2116="35",W2116="44",W2116="45",W2116="53",W2116="54",W2116="55"),"IMPORTANTE"))))</f>
        <v>MODERADO</v>
      </c>
      <c r="Y2116" s="226"/>
      <c r="Z2116" s="226"/>
      <c r="AA2116" s="226"/>
      <c r="AB2116" s="226"/>
      <c r="AC2116" s="367" t="e">
        <f>VLOOKUP(Y2116,CONTROLES!$A$6:$Y$78,2,FALSE)</f>
        <v>#N/A</v>
      </c>
      <c r="AD2116" s="226"/>
      <c r="AE2116" s="226"/>
      <c r="AF2116" s="226"/>
      <c r="AG2116" s="226"/>
      <c r="AH2116" s="226"/>
      <c r="AI2116" s="226"/>
      <c r="AJ2116" s="226"/>
      <c r="AK2116" s="226"/>
      <c r="AL2116" s="226"/>
      <c r="AM2116" s="226"/>
      <c r="AN2116" s="226"/>
      <c r="AO2116" s="226"/>
      <c r="AP2116" s="226"/>
      <c r="AQ2116" s="226"/>
      <c r="AR2116" s="226"/>
      <c r="AS2116" s="226"/>
      <c r="AT2116" s="226"/>
      <c r="AU2116" s="226"/>
      <c r="AV2116" s="226"/>
      <c r="AW2116" s="226"/>
      <c r="AX2116" s="226"/>
      <c r="AY2116" s="417"/>
      <c r="AZ2116" s="417"/>
      <c r="BA2116" s="417"/>
      <c r="BB2116" s="417"/>
      <c r="BC2116" s="417"/>
      <c r="BD2116" s="417"/>
      <c r="BE2116" s="417"/>
      <c r="BF2116" s="417"/>
      <c r="BG2116" s="417"/>
      <c r="BH2116" s="417"/>
      <c r="BI2116" s="417"/>
      <c r="BJ2116" s="417"/>
      <c r="BK2116" s="417"/>
      <c r="BL2116" s="49"/>
    </row>
    <row r="2117" spans="1:64" x14ac:dyDescent="0.25">
      <c r="A2117" s="429"/>
      <c r="B2117" s="431"/>
      <c r="C2117" s="433"/>
      <c r="D2117" s="434"/>
      <c r="E2117" s="424"/>
      <c r="F2117" s="425"/>
      <c r="G2117" s="427"/>
      <c r="H2117" s="427"/>
      <c r="I2117" s="428"/>
      <c r="J2117" s="318">
        <v>9</v>
      </c>
      <c r="K2117" s="315" t="s">
        <v>2302</v>
      </c>
      <c r="L2117" s="424"/>
      <c r="M2117" s="424"/>
      <c r="N2117" s="424"/>
      <c r="O2117" s="424"/>
      <c r="P2117" s="424"/>
      <c r="Q2117" s="424"/>
      <c r="R2117" s="424"/>
      <c r="S2117" s="340"/>
      <c r="T2117" s="341"/>
      <c r="U2117" s="435"/>
      <c r="V2117" s="435"/>
      <c r="W2117" s="874"/>
      <c r="X2117" s="875"/>
      <c r="Y2117" s="226"/>
      <c r="Z2117" s="226"/>
      <c r="AA2117" s="226"/>
      <c r="AB2117" s="226"/>
      <c r="AC2117" s="367" t="e">
        <f>VLOOKUP(Y2117,CONTROLES!$A$6:$Y$78,2,FALSE)</f>
        <v>#N/A</v>
      </c>
      <c r="AD2117" s="226"/>
      <c r="AE2117" s="226"/>
      <c r="AF2117" s="226"/>
      <c r="AG2117" s="226"/>
      <c r="AH2117" s="226"/>
      <c r="AI2117" s="226"/>
      <c r="AJ2117" s="226"/>
      <c r="AK2117" s="226"/>
      <c r="AL2117" s="226"/>
      <c r="AM2117" s="226"/>
      <c r="AN2117" s="226"/>
      <c r="AO2117" s="226"/>
      <c r="AP2117" s="226"/>
      <c r="AQ2117" s="226"/>
      <c r="AR2117" s="226"/>
      <c r="AS2117" s="226"/>
      <c r="AT2117" s="226"/>
      <c r="AU2117" s="226"/>
      <c r="AV2117" s="226"/>
      <c r="AW2117" s="226"/>
      <c r="AX2117" s="226"/>
      <c r="AY2117" s="418"/>
      <c r="AZ2117" s="418"/>
      <c r="BA2117" s="418"/>
      <c r="BB2117" s="418"/>
      <c r="BC2117" s="418"/>
      <c r="BD2117" s="418"/>
      <c r="BE2117" s="418"/>
      <c r="BF2117" s="418"/>
      <c r="BG2117" s="418"/>
      <c r="BH2117" s="418"/>
      <c r="BI2117" s="418"/>
      <c r="BJ2117" s="418"/>
      <c r="BK2117" s="418"/>
      <c r="BL2117" s="49"/>
    </row>
    <row r="2118" spans="1:64" x14ac:dyDescent="0.25">
      <c r="A2118" s="429"/>
      <c r="B2118" s="431"/>
      <c r="C2118" s="433"/>
      <c r="D2118" s="434"/>
      <c r="E2118" s="424"/>
      <c r="F2118" s="425"/>
      <c r="G2118" s="427"/>
      <c r="H2118" s="427"/>
      <c r="I2118" s="428"/>
      <c r="J2118" s="318"/>
      <c r="K2118" s="315"/>
      <c r="L2118" s="424"/>
      <c r="M2118" s="424"/>
      <c r="N2118" s="424"/>
      <c r="O2118" s="424"/>
      <c r="P2118" s="424"/>
      <c r="Q2118" s="424"/>
      <c r="R2118" s="424"/>
      <c r="S2118" s="340"/>
      <c r="T2118" s="341"/>
      <c r="U2118" s="435"/>
      <c r="V2118" s="435"/>
      <c r="W2118" s="874"/>
      <c r="X2118" s="875"/>
      <c r="Y2118" s="226"/>
      <c r="Z2118" s="226"/>
      <c r="AA2118" s="226"/>
      <c r="AB2118" s="226"/>
      <c r="AC2118" s="367" t="e">
        <f>VLOOKUP(Y2118,CONTROLES!$A$6:$Y$78,2,FALSE)</f>
        <v>#N/A</v>
      </c>
      <c r="AD2118" s="226"/>
      <c r="AE2118" s="226"/>
      <c r="AF2118" s="226"/>
      <c r="AG2118" s="226"/>
      <c r="AH2118" s="226"/>
      <c r="AI2118" s="226"/>
      <c r="AJ2118" s="226"/>
      <c r="AK2118" s="226"/>
      <c r="AL2118" s="226"/>
      <c r="AM2118" s="226"/>
      <c r="AN2118" s="226"/>
      <c r="AO2118" s="226"/>
      <c r="AP2118" s="226"/>
      <c r="AQ2118" s="226"/>
      <c r="AR2118" s="226"/>
      <c r="AS2118" s="226"/>
      <c r="AT2118" s="226"/>
      <c r="AU2118" s="226"/>
      <c r="AV2118" s="226"/>
      <c r="AW2118" s="226"/>
      <c r="AX2118" s="226"/>
      <c r="AY2118" s="418"/>
      <c r="AZ2118" s="418"/>
      <c r="BA2118" s="418"/>
      <c r="BB2118" s="418"/>
      <c r="BC2118" s="418"/>
      <c r="BD2118" s="418"/>
      <c r="BE2118" s="418"/>
      <c r="BF2118" s="418"/>
      <c r="BG2118" s="418"/>
      <c r="BH2118" s="418"/>
      <c r="BI2118" s="418"/>
      <c r="BJ2118" s="418"/>
      <c r="BK2118" s="418"/>
      <c r="BL2118" s="49"/>
    </row>
    <row r="2119" spans="1:64" x14ac:dyDescent="0.25">
      <c r="A2119" s="429"/>
      <c r="B2119" s="431"/>
      <c r="C2119" s="433"/>
      <c r="D2119" s="434"/>
      <c r="E2119" s="424"/>
      <c r="F2119" s="425"/>
      <c r="G2119" s="427"/>
      <c r="H2119" s="427"/>
      <c r="I2119" s="428"/>
      <c r="J2119" s="318"/>
      <c r="K2119" s="315"/>
      <c r="L2119" s="424"/>
      <c r="M2119" s="424"/>
      <c r="N2119" s="424"/>
      <c r="O2119" s="424"/>
      <c r="P2119" s="424"/>
      <c r="Q2119" s="424"/>
      <c r="R2119" s="424"/>
      <c r="S2119" s="340"/>
      <c r="T2119" s="341"/>
      <c r="U2119" s="435"/>
      <c r="V2119" s="435"/>
      <c r="W2119" s="874"/>
      <c r="X2119" s="875"/>
      <c r="Y2119" s="226"/>
      <c r="Z2119" s="226"/>
      <c r="AA2119" s="226"/>
      <c r="AB2119" s="226"/>
      <c r="AC2119" s="367" t="e">
        <f>VLOOKUP(Y2119,CONTROLES!$A$6:$Y$78,2,FALSE)</f>
        <v>#N/A</v>
      </c>
      <c r="AD2119" s="226"/>
      <c r="AE2119" s="226"/>
      <c r="AF2119" s="226"/>
      <c r="AG2119" s="226"/>
      <c r="AH2119" s="226"/>
      <c r="AI2119" s="226"/>
      <c r="AJ2119" s="226"/>
      <c r="AK2119" s="226"/>
      <c r="AL2119" s="226"/>
      <c r="AM2119" s="226"/>
      <c r="AN2119" s="226"/>
      <c r="AO2119" s="226"/>
      <c r="AP2119" s="226"/>
      <c r="AQ2119" s="226"/>
      <c r="AR2119" s="226"/>
      <c r="AS2119" s="226"/>
      <c r="AT2119" s="226"/>
      <c r="AU2119" s="226"/>
      <c r="AV2119" s="226"/>
      <c r="AW2119" s="226"/>
      <c r="AX2119" s="226"/>
      <c r="AY2119" s="418"/>
      <c r="AZ2119" s="418"/>
      <c r="BA2119" s="418"/>
      <c r="BB2119" s="418"/>
      <c r="BC2119" s="418"/>
      <c r="BD2119" s="418"/>
      <c r="BE2119" s="418"/>
      <c r="BF2119" s="418"/>
      <c r="BG2119" s="418"/>
      <c r="BH2119" s="418"/>
      <c r="BI2119" s="418"/>
      <c r="BJ2119" s="418"/>
      <c r="BK2119" s="418"/>
      <c r="BL2119" s="49"/>
    </row>
    <row r="2120" spans="1:64" x14ac:dyDescent="0.25">
      <c r="A2120" s="429"/>
      <c r="B2120" s="431"/>
      <c r="C2120" s="433"/>
      <c r="D2120" s="434"/>
      <c r="E2120" s="424"/>
      <c r="F2120" s="425"/>
      <c r="G2120" s="427"/>
      <c r="H2120" s="427"/>
      <c r="I2120" s="428"/>
      <c r="J2120" s="318"/>
      <c r="K2120" s="315"/>
      <c r="L2120" s="424"/>
      <c r="M2120" s="424"/>
      <c r="N2120" s="424"/>
      <c r="O2120" s="424"/>
      <c r="P2120" s="424"/>
      <c r="Q2120" s="424"/>
      <c r="R2120" s="424"/>
      <c r="S2120" s="340"/>
      <c r="T2120" s="341"/>
      <c r="U2120" s="435"/>
      <c r="V2120" s="435"/>
      <c r="W2120" s="874"/>
      <c r="X2120" s="875"/>
      <c r="Y2120" s="226"/>
      <c r="Z2120" s="226"/>
      <c r="AA2120" s="226"/>
      <c r="AB2120" s="226"/>
      <c r="AC2120" s="367" t="e">
        <f>VLOOKUP(Y2120,CONTROLES!$A$6:$Y$78,2,FALSE)</f>
        <v>#N/A</v>
      </c>
      <c r="AD2120" s="226"/>
      <c r="AE2120" s="226"/>
      <c r="AF2120" s="226"/>
      <c r="AG2120" s="226"/>
      <c r="AH2120" s="226"/>
      <c r="AI2120" s="226"/>
      <c r="AJ2120" s="226"/>
      <c r="AK2120" s="226"/>
      <c r="AL2120" s="226"/>
      <c r="AM2120" s="226"/>
      <c r="AN2120" s="226"/>
      <c r="AO2120" s="226"/>
      <c r="AP2120" s="226"/>
      <c r="AQ2120" s="226"/>
      <c r="AR2120" s="226"/>
      <c r="AS2120" s="226"/>
      <c r="AT2120" s="226"/>
      <c r="AU2120" s="226"/>
      <c r="AV2120" s="226"/>
      <c r="AW2120" s="226"/>
      <c r="AX2120" s="226"/>
      <c r="AY2120" s="418"/>
      <c r="AZ2120" s="418"/>
      <c r="BA2120" s="418"/>
      <c r="BB2120" s="418"/>
      <c r="BC2120" s="418"/>
      <c r="BD2120" s="418"/>
      <c r="BE2120" s="418"/>
      <c r="BF2120" s="418"/>
      <c r="BG2120" s="418"/>
      <c r="BH2120" s="418"/>
      <c r="BI2120" s="418"/>
      <c r="BJ2120" s="418"/>
      <c r="BK2120" s="418"/>
      <c r="BL2120" s="49"/>
    </row>
    <row r="2121" spans="1:64" x14ac:dyDescent="0.25">
      <c r="A2121" s="429"/>
      <c r="B2121" s="431"/>
      <c r="C2121" s="433"/>
      <c r="D2121" s="434"/>
      <c r="E2121" s="424"/>
      <c r="F2121" s="425"/>
      <c r="G2121" s="427"/>
      <c r="H2121" s="427"/>
      <c r="I2121" s="428"/>
      <c r="J2121" s="318"/>
      <c r="K2121" s="315"/>
      <c r="L2121" s="424"/>
      <c r="M2121" s="424"/>
      <c r="N2121" s="424"/>
      <c r="O2121" s="424"/>
      <c r="P2121" s="424"/>
      <c r="Q2121" s="424"/>
      <c r="R2121" s="424"/>
      <c r="S2121" s="340"/>
      <c r="T2121" s="341"/>
      <c r="U2121" s="435"/>
      <c r="V2121" s="435"/>
      <c r="W2121" s="874"/>
      <c r="X2121" s="875"/>
      <c r="Y2121" s="226"/>
      <c r="Z2121" s="226"/>
      <c r="AA2121" s="226"/>
      <c r="AB2121" s="226"/>
      <c r="AC2121" s="367" t="e">
        <f>VLOOKUP(Y2121,CONTROLES!$A$6:$Y$78,2,FALSE)</f>
        <v>#N/A</v>
      </c>
      <c r="AD2121" s="226"/>
      <c r="AE2121" s="226"/>
      <c r="AF2121" s="226"/>
      <c r="AG2121" s="226"/>
      <c r="AH2121" s="226"/>
      <c r="AI2121" s="226"/>
      <c r="AJ2121" s="226"/>
      <c r="AK2121" s="226"/>
      <c r="AL2121" s="226"/>
      <c r="AM2121" s="226"/>
      <c r="AN2121" s="226"/>
      <c r="AO2121" s="226"/>
      <c r="AP2121" s="226"/>
      <c r="AQ2121" s="226"/>
      <c r="AR2121" s="226"/>
      <c r="AS2121" s="226"/>
      <c r="AT2121" s="226"/>
      <c r="AU2121" s="226"/>
      <c r="AV2121" s="226"/>
      <c r="AW2121" s="226"/>
      <c r="AX2121" s="226"/>
      <c r="AY2121" s="418"/>
      <c r="AZ2121" s="418"/>
      <c r="BA2121" s="418"/>
      <c r="BB2121" s="418"/>
      <c r="BC2121" s="418"/>
      <c r="BD2121" s="418"/>
      <c r="BE2121" s="418"/>
      <c r="BF2121" s="418"/>
      <c r="BG2121" s="418"/>
      <c r="BH2121" s="418"/>
      <c r="BI2121" s="418"/>
      <c r="BJ2121" s="418"/>
      <c r="BK2121" s="418"/>
      <c r="BL2121" s="49"/>
    </row>
    <row r="2122" spans="1:64" x14ac:dyDescent="0.25">
      <c r="A2122" s="429"/>
      <c r="B2122" s="432"/>
      <c r="C2122" s="433"/>
      <c r="D2122" s="434"/>
      <c r="E2122" s="424"/>
      <c r="F2122" s="425"/>
      <c r="G2122" s="427"/>
      <c r="H2122" s="427"/>
      <c r="I2122" s="428"/>
      <c r="J2122" s="318"/>
      <c r="K2122" s="315"/>
      <c r="L2122" s="424"/>
      <c r="M2122" s="424"/>
      <c r="N2122" s="424"/>
      <c r="O2122" s="424"/>
      <c r="P2122" s="424"/>
      <c r="Q2122" s="424"/>
      <c r="R2122" s="424"/>
      <c r="S2122" s="340"/>
      <c r="T2122" s="341"/>
      <c r="U2122" s="435"/>
      <c r="V2122" s="435"/>
      <c r="W2122" s="874"/>
      <c r="X2122" s="875"/>
      <c r="Y2122" s="226"/>
      <c r="Z2122" s="226"/>
      <c r="AA2122" s="226"/>
      <c r="AB2122" s="226"/>
      <c r="AC2122" s="367" t="e">
        <f>VLOOKUP(Y2122,CONTROLES!$A$6:$Y$78,2,FALSE)</f>
        <v>#N/A</v>
      </c>
      <c r="AD2122" s="226"/>
      <c r="AE2122" s="226"/>
      <c r="AF2122" s="226"/>
      <c r="AG2122" s="226"/>
      <c r="AH2122" s="226"/>
      <c r="AI2122" s="226"/>
      <c r="AJ2122" s="226"/>
      <c r="AK2122" s="226"/>
      <c r="AL2122" s="226"/>
      <c r="AM2122" s="226"/>
      <c r="AN2122" s="226"/>
      <c r="AO2122" s="226"/>
      <c r="AP2122" s="226"/>
      <c r="AQ2122" s="226"/>
      <c r="AR2122" s="226"/>
      <c r="AS2122" s="226"/>
      <c r="AT2122" s="226"/>
      <c r="AU2122" s="226"/>
      <c r="AV2122" s="226"/>
      <c r="AW2122" s="226"/>
      <c r="AX2122" s="226"/>
      <c r="AY2122" s="419"/>
      <c r="AZ2122" s="419"/>
      <c r="BA2122" s="419"/>
      <c r="BB2122" s="419"/>
      <c r="BC2122" s="419"/>
      <c r="BD2122" s="419"/>
      <c r="BE2122" s="419"/>
      <c r="BF2122" s="419"/>
      <c r="BG2122" s="419"/>
      <c r="BH2122" s="419"/>
      <c r="BI2122" s="419"/>
      <c r="BJ2122" s="419"/>
      <c r="BK2122" s="419"/>
      <c r="BL2122" s="49"/>
    </row>
    <row r="2123" spans="1:64" x14ac:dyDescent="0.25">
      <c r="A2123" s="429">
        <f>A2109+1</f>
        <v>295</v>
      </c>
      <c r="B2123" s="430" t="s">
        <v>2303</v>
      </c>
      <c r="C2123" s="433" t="s">
        <v>2294</v>
      </c>
      <c r="D2123" s="423" t="s">
        <v>2304</v>
      </c>
      <c r="E2123" s="423" t="s">
        <v>2305</v>
      </c>
      <c r="F2123" s="425" t="s">
        <v>132</v>
      </c>
      <c r="G2123" s="436" t="s">
        <v>1312</v>
      </c>
      <c r="H2123" s="427" t="s">
        <v>134</v>
      </c>
      <c r="I2123" s="428" t="s">
        <v>2306</v>
      </c>
      <c r="J2123" s="318"/>
      <c r="K2123" s="315"/>
      <c r="L2123" s="420"/>
      <c r="M2123" s="417"/>
      <c r="N2123" s="417"/>
      <c r="O2123" s="417"/>
      <c r="P2123" s="417"/>
      <c r="Q2123" s="417"/>
      <c r="R2123" s="417"/>
      <c r="S2123" s="417"/>
      <c r="T2123" s="417"/>
      <c r="U2123" s="417"/>
      <c r="V2123" s="417"/>
      <c r="W2123" s="417"/>
      <c r="X2123" s="417"/>
      <c r="Y2123" s="226"/>
      <c r="Z2123" s="226"/>
      <c r="AA2123" s="226"/>
      <c r="AB2123" s="226"/>
      <c r="AC2123" s="367" t="e">
        <f>VLOOKUP(Y2123,CONTROLES!$A$6:$Y$78,2,FALSE)</f>
        <v>#N/A</v>
      </c>
      <c r="AD2123" s="226"/>
      <c r="AE2123" s="226"/>
      <c r="AF2123" s="226"/>
      <c r="AG2123" s="226"/>
      <c r="AH2123" s="226"/>
      <c r="AI2123" s="226"/>
      <c r="AJ2123" s="226"/>
      <c r="AK2123" s="226"/>
      <c r="AL2123" s="226"/>
      <c r="AM2123" s="226"/>
      <c r="AN2123" s="226"/>
      <c r="AO2123" s="226"/>
      <c r="AP2123" s="226"/>
      <c r="AQ2123" s="226"/>
      <c r="AR2123" s="226"/>
      <c r="AS2123" s="226"/>
      <c r="AT2123" s="226"/>
      <c r="AU2123" s="226"/>
      <c r="AV2123" s="226"/>
      <c r="AW2123" s="226"/>
      <c r="AX2123" s="226"/>
      <c r="AY2123" s="417"/>
      <c r="AZ2123" s="417"/>
      <c r="BA2123" s="417"/>
      <c r="BB2123" s="417"/>
      <c r="BC2123" s="417"/>
      <c r="BD2123" s="417"/>
      <c r="BE2123" s="417"/>
      <c r="BF2123" s="417"/>
      <c r="BG2123" s="417"/>
      <c r="BH2123" s="417"/>
      <c r="BI2123" s="417"/>
      <c r="BJ2123" s="417"/>
      <c r="BK2123" s="417"/>
      <c r="BL2123" s="49"/>
    </row>
    <row r="2124" spans="1:64" x14ac:dyDescent="0.25">
      <c r="A2124" s="429"/>
      <c r="B2124" s="431"/>
      <c r="C2124" s="433"/>
      <c r="D2124" s="434"/>
      <c r="E2124" s="424"/>
      <c r="F2124" s="425"/>
      <c r="G2124" s="436"/>
      <c r="H2124" s="427"/>
      <c r="I2124" s="428"/>
      <c r="J2124" s="318"/>
      <c r="K2124" s="315"/>
      <c r="L2124" s="421"/>
      <c r="M2124" s="418"/>
      <c r="N2124" s="418"/>
      <c r="O2124" s="418"/>
      <c r="P2124" s="418"/>
      <c r="Q2124" s="418"/>
      <c r="R2124" s="418"/>
      <c r="S2124" s="418"/>
      <c r="T2124" s="418"/>
      <c r="U2124" s="418"/>
      <c r="V2124" s="418"/>
      <c r="W2124" s="418"/>
      <c r="X2124" s="418"/>
      <c r="Y2124" s="226"/>
      <c r="Z2124" s="226"/>
      <c r="AA2124" s="226"/>
      <c r="AB2124" s="226"/>
      <c r="AC2124" s="367" t="e">
        <f>VLOOKUP(Y2124,CONTROLES!$A$6:$Y$78,2,FALSE)</f>
        <v>#N/A</v>
      </c>
      <c r="AD2124" s="226"/>
      <c r="AE2124" s="226"/>
      <c r="AF2124" s="226"/>
      <c r="AG2124" s="226"/>
      <c r="AH2124" s="226"/>
      <c r="AI2124" s="226"/>
      <c r="AJ2124" s="226"/>
      <c r="AK2124" s="226"/>
      <c r="AL2124" s="226"/>
      <c r="AM2124" s="226"/>
      <c r="AN2124" s="226"/>
      <c r="AO2124" s="226"/>
      <c r="AP2124" s="226"/>
      <c r="AQ2124" s="226"/>
      <c r="AR2124" s="226"/>
      <c r="AS2124" s="226"/>
      <c r="AT2124" s="226"/>
      <c r="AU2124" s="226"/>
      <c r="AV2124" s="226"/>
      <c r="AW2124" s="226"/>
      <c r="AX2124" s="226"/>
      <c r="AY2124" s="418"/>
      <c r="AZ2124" s="418"/>
      <c r="BA2124" s="418"/>
      <c r="BB2124" s="418"/>
      <c r="BC2124" s="418"/>
      <c r="BD2124" s="418"/>
      <c r="BE2124" s="418"/>
      <c r="BF2124" s="418"/>
      <c r="BG2124" s="418"/>
      <c r="BH2124" s="418"/>
      <c r="BI2124" s="418"/>
      <c r="BJ2124" s="418"/>
      <c r="BK2124" s="418"/>
      <c r="BL2124" s="49"/>
    </row>
    <row r="2125" spans="1:64" x14ac:dyDescent="0.25">
      <c r="A2125" s="429"/>
      <c r="B2125" s="431"/>
      <c r="C2125" s="433"/>
      <c r="D2125" s="434"/>
      <c r="E2125" s="424"/>
      <c r="F2125" s="425"/>
      <c r="G2125" s="436"/>
      <c r="H2125" s="427"/>
      <c r="I2125" s="428"/>
      <c r="J2125" s="318"/>
      <c r="K2125" s="315"/>
      <c r="L2125" s="421"/>
      <c r="M2125" s="418"/>
      <c r="N2125" s="418"/>
      <c r="O2125" s="418"/>
      <c r="P2125" s="418"/>
      <c r="Q2125" s="418"/>
      <c r="R2125" s="418"/>
      <c r="S2125" s="418"/>
      <c r="T2125" s="418"/>
      <c r="U2125" s="418"/>
      <c r="V2125" s="418"/>
      <c r="W2125" s="418"/>
      <c r="X2125" s="418"/>
      <c r="Y2125" s="226"/>
      <c r="Z2125" s="226"/>
      <c r="AA2125" s="226"/>
      <c r="AB2125" s="226"/>
      <c r="AC2125" s="367" t="e">
        <f>VLOOKUP(Y2125,CONTROLES!$A$6:$Y$78,2,FALSE)</f>
        <v>#N/A</v>
      </c>
      <c r="AD2125" s="226"/>
      <c r="AE2125" s="226"/>
      <c r="AF2125" s="226"/>
      <c r="AG2125" s="226"/>
      <c r="AH2125" s="226"/>
      <c r="AI2125" s="226"/>
      <c r="AJ2125" s="226"/>
      <c r="AK2125" s="226"/>
      <c r="AL2125" s="226"/>
      <c r="AM2125" s="226"/>
      <c r="AN2125" s="226"/>
      <c r="AO2125" s="226"/>
      <c r="AP2125" s="226"/>
      <c r="AQ2125" s="226"/>
      <c r="AR2125" s="226"/>
      <c r="AS2125" s="226"/>
      <c r="AT2125" s="226"/>
      <c r="AU2125" s="226"/>
      <c r="AV2125" s="226"/>
      <c r="AW2125" s="226"/>
      <c r="AX2125" s="226"/>
      <c r="AY2125" s="418"/>
      <c r="AZ2125" s="418"/>
      <c r="BA2125" s="418"/>
      <c r="BB2125" s="418"/>
      <c r="BC2125" s="418"/>
      <c r="BD2125" s="418"/>
      <c r="BE2125" s="418"/>
      <c r="BF2125" s="418"/>
      <c r="BG2125" s="418"/>
      <c r="BH2125" s="418"/>
      <c r="BI2125" s="418"/>
      <c r="BJ2125" s="418"/>
      <c r="BK2125" s="418"/>
      <c r="BL2125" s="49"/>
    </row>
    <row r="2126" spans="1:64" x14ac:dyDescent="0.25">
      <c r="A2126" s="429"/>
      <c r="B2126" s="431"/>
      <c r="C2126" s="433"/>
      <c r="D2126" s="434"/>
      <c r="E2126" s="424"/>
      <c r="F2126" s="425"/>
      <c r="G2126" s="436"/>
      <c r="H2126" s="427"/>
      <c r="I2126" s="428"/>
      <c r="J2126" s="318"/>
      <c r="K2126" s="315"/>
      <c r="L2126" s="421"/>
      <c r="M2126" s="418"/>
      <c r="N2126" s="418"/>
      <c r="O2126" s="418"/>
      <c r="P2126" s="418"/>
      <c r="Q2126" s="418"/>
      <c r="R2126" s="418"/>
      <c r="S2126" s="418"/>
      <c r="T2126" s="418"/>
      <c r="U2126" s="418"/>
      <c r="V2126" s="418"/>
      <c r="W2126" s="418"/>
      <c r="X2126" s="418"/>
      <c r="Y2126" s="226"/>
      <c r="Z2126" s="226"/>
      <c r="AA2126" s="226"/>
      <c r="AB2126" s="226"/>
      <c r="AC2126" s="367" t="e">
        <f>VLOOKUP(Y2126,CONTROLES!$A$6:$Y$78,2,FALSE)</f>
        <v>#N/A</v>
      </c>
      <c r="AD2126" s="226"/>
      <c r="AE2126" s="226"/>
      <c r="AF2126" s="226"/>
      <c r="AG2126" s="226"/>
      <c r="AH2126" s="226"/>
      <c r="AI2126" s="226"/>
      <c r="AJ2126" s="226"/>
      <c r="AK2126" s="226"/>
      <c r="AL2126" s="226"/>
      <c r="AM2126" s="226"/>
      <c r="AN2126" s="226"/>
      <c r="AO2126" s="226"/>
      <c r="AP2126" s="226"/>
      <c r="AQ2126" s="226"/>
      <c r="AR2126" s="226"/>
      <c r="AS2126" s="226"/>
      <c r="AT2126" s="226"/>
      <c r="AU2126" s="226"/>
      <c r="AV2126" s="226"/>
      <c r="AW2126" s="226"/>
      <c r="AX2126" s="226"/>
      <c r="AY2126" s="418"/>
      <c r="AZ2126" s="418"/>
      <c r="BA2126" s="418"/>
      <c r="BB2126" s="418"/>
      <c r="BC2126" s="418"/>
      <c r="BD2126" s="418"/>
      <c r="BE2126" s="418"/>
      <c r="BF2126" s="418"/>
      <c r="BG2126" s="418"/>
      <c r="BH2126" s="418"/>
      <c r="BI2126" s="418"/>
      <c r="BJ2126" s="418"/>
      <c r="BK2126" s="418"/>
      <c r="BL2126" s="49"/>
    </row>
    <row r="2127" spans="1:64" x14ac:dyDescent="0.25">
      <c r="A2127" s="429"/>
      <c r="B2127" s="431"/>
      <c r="C2127" s="433"/>
      <c r="D2127" s="434"/>
      <c r="E2127" s="424"/>
      <c r="F2127" s="425"/>
      <c r="G2127" s="436"/>
      <c r="H2127" s="427"/>
      <c r="I2127" s="428"/>
      <c r="J2127" s="318"/>
      <c r="K2127" s="315"/>
      <c r="L2127" s="421"/>
      <c r="M2127" s="418"/>
      <c r="N2127" s="418"/>
      <c r="O2127" s="418"/>
      <c r="P2127" s="418"/>
      <c r="Q2127" s="418"/>
      <c r="R2127" s="418"/>
      <c r="S2127" s="418"/>
      <c r="T2127" s="418"/>
      <c r="U2127" s="418"/>
      <c r="V2127" s="418"/>
      <c r="W2127" s="418"/>
      <c r="X2127" s="418"/>
      <c r="Y2127" s="226"/>
      <c r="Z2127" s="226"/>
      <c r="AA2127" s="226"/>
      <c r="AB2127" s="226"/>
      <c r="AC2127" s="367" t="e">
        <f>VLOOKUP(Y2127,CONTROLES!$A$6:$Y$78,2,FALSE)</f>
        <v>#N/A</v>
      </c>
      <c r="AD2127" s="226"/>
      <c r="AE2127" s="226"/>
      <c r="AF2127" s="226"/>
      <c r="AG2127" s="226"/>
      <c r="AH2127" s="226"/>
      <c r="AI2127" s="226"/>
      <c r="AJ2127" s="226"/>
      <c r="AK2127" s="226"/>
      <c r="AL2127" s="226"/>
      <c r="AM2127" s="226"/>
      <c r="AN2127" s="226"/>
      <c r="AO2127" s="226"/>
      <c r="AP2127" s="226"/>
      <c r="AQ2127" s="226"/>
      <c r="AR2127" s="226"/>
      <c r="AS2127" s="226"/>
      <c r="AT2127" s="226"/>
      <c r="AU2127" s="226"/>
      <c r="AV2127" s="226"/>
      <c r="AW2127" s="226"/>
      <c r="AX2127" s="226"/>
      <c r="AY2127" s="418"/>
      <c r="AZ2127" s="418"/>
      <c r="BA2127" s="418"/>
      <c r="BB2127" s="418"/>
      <c r="BC2127" s="418"/>
      <c r="BD2127" s="418"/>
      <c r="BE2127" s="418"/>
      <c r="BF2127" s="418"/>
      <c r="BG2127" s="418"/>
      <c r="BH2127" s="418"/>
      <c r="BI2127" s="418"/>
      <c r="BJ2127" s="418"/>
      <c r="BK2127" s="418"/>
      <c r="BL2127" s="49"/>
    </row>
    <row r="2128" spans="1:64" x14ac:dyDescent="0.25">
      <c r="A2128" s="429"/>
      <c r="B2128" s="431"/>
      <c r="C2128" s="433"/>
      <c r="D2128" s="434"/>
      <c r="E2128" s="424"/>
      <c r="F2128" s="425"/>
      <c r="G2128" s="436"/>
      <c r="H2128" s="427"/>
      <c r="I2128" s="428"/>
      <c r="J2128" s="318"/>
      <c r="K2128" s="315"/>
      <c r="L2128" s="421"/>
      <c r="M2128" s="418"/>
      <c r="N2128" s="418"/>
      <c r="O2128" s="418"/>
      <c r="P2128" s="418"/>
      <c r="Q2128" s="418"/>
      <c r="R2128" s="418"/>
      <c r="S2128" s="418"/>
      <c r="T2128" s="418"/>
      <c r="U2128" s="418"/>
      <c r="V2128" s="418"/>
      <c r="W2128" s="418"/>
      <c r="X2128" s="418"/>
      <c r="Y2128" s="226"/>
      <c r="Z2128" s="226"/>
      <c r="AA2128" s="226"/>
      <c r="AB2128" s="226"/>
      <c r="AC2128" s="367" t="e">
        <f>VLOOKUP(Y2128,CONTROLES!$A$6:$Y$78,2,FALSE)</f>
        <v>#N/A</v>
      </c>
      <c r="AD2128" s="226"/>
      <c r="AE2128" s="226"/>
      <c r="AF2128" s="226"/>
      <c r="AG2128" s="226"/>
      <c r="AH2128" s="226"/>
      <c r="AI2128" s="226"/>
      <c r="AJ2128" s="226"/>
      <c r="AK2128" s="226"/>
      <c r="AL2128" s="226"/>
      <c r="AM2128" s="226"/>
      <c r="AN2128" s="226"/>
      <c r="AO2128" s="226"/>
      <c r="AP2128" s="226"/>
      <c r="AQ2128" s="226"/>
      <c r="AR2128" s="226"/>
      <c r="AS2128" s="226"/>
      <c r="AT2128" s="226"/>
      <c r="AU2128" s="226"/>
      <c r="AV2128" s="226"/>
      <c r="AW2128" s="226"/>
      <c r="AX2128" s="226"/>
      <c r="AY2128" s="418"/>
      <c r="AZ2128" s="418"/>
      <c r="BA2128" s="418"/>
      <c r="BB2128" s="418"/>
      <c r="BC2128" s="418"/>
      <c r="BD2128" s="418"/>
      <c r="BE2128" s="418"/>
      <c r="BF2128" s="418"/>
      <c r="BG2128" s="418"/>
      <c r="BH2128" s="418"/>
      <c r="BI2128" s="418"/>
      <c r="BJ2128" s="418"/>
      <c r="BK2128" s="418"/>
      <c r="BL2128" s="49"/>
    </row>
    <row r="2129" spans="1:64" x14ac:dyDescent="0.25">
      <c r="A2129" s="429"/>
      <c r="B2129" s="432"/>
      <c r="C2129" s="433"/>
      <c r="D2129" s="434"/>
      <c r="E2129" s="424"/>
      <c r="F2129" s="425"/>
      <c r="G2129" s="436"/>
      <c r="H2129" s="427"/>
      <c r="I2129" s="428"/>
      <c r="J2129" s="318"/>
      <c r="K2129" s="315"/>
      <c r="L2129" s="422"/>
      <c r="M2129" s="419"/>
      <c r="N2129" s="419"/>
      <c r="O2129" s="419"/>
      <c r="P2129" s="419"/>
      <c r="Q2129" s="419"/>
      <c r="R2129" s="419"/>
      <c r="S2129" s="419"/>
      <c r="T2129" s="419"/>
      <c r="U2129" s="419"/>
      <c r="V2129" s="419"/>
      <c r="W2129" s="419"/>
      <c r="X2129" s="419"/>
      <c r="Y2129" s="226"/>
      <c r="Z2129" s="226"/>
      <c r="AA2129" s="226"/>
      <c r="AB2129" s="226"/>
      <c r="AC2129" s="367" t="e">
        <f>VLOOKUP(Y2129,CONTROLES!$A$6:$Y$78,2,FALSE)</f>
        <v>#N/A</v>
      </c>
      <c r="AD2129" s="226"/>
      <c r="AE2129" s="226"/>
      <c r="AF2129" s="226"/>
      <c r="AG2129" s="226"/>
      <c r="AH2129" s="226"/>
      <c r="AI2129" s="226"/>
      <c r="AJ2129" s="226"/>
      <c r="AK2129" s="226"/>
      <c r="AL2129" s="226"/>
      <c r="AM2129" s="226"/>
      <c r="AN2129" s="226"/>
      <c r="AO2129" s="226"/>
      <c r="AP2129" s="226"/>
      <c r="AQ2129" s="226"/>
      <c r="AR2129" s="226"/>
      <c r="AS2129" s="226"/>
      <c r="AT2129" s="226"/>
      <c r="AU2129" s="226"/>
      <c r="AV2129" s="226"/>
      <c r="AW2129" s="226"/>
      <c r="AX2129" s="226"/>
      <c r="AY2129" s="419"/>
      <c r="AZ2129" s="419"/>
      <c r="BA2129" s="419"/>
      <c r="BB2129" s="419"/>
      <c r="BC2129" s="419"/>
      <c r="BD2129" s="419"/>
      <c r="BE2129" s="419"/>
      <c r="BF2129" s="419"/>
      <c r="BG2129" s="419"/>
      <c r="BH2129" s="419"/>
      <c r="BI2129" s="419"/>
      <c r="BJ2129" s="419"/>
      <c r="BK2129" s="419"/>
      <c r="BL2129" s="49"/>
    </row>
    <row r="2130" spans="1:64" x14ac:dyDescent="0.25">
      <c r="A2130" s="429">
        <f t="shared" ref="A2130" si="529">A2116+1</f>
        <v>296</v>
      </c>
      <c r="B2130" s="430" t="s">
        <v>2307</v>
      </c>
      <c r="C2130" s="433" t="s">
        <v>2294</v>
      </c>
      <c r="D2130" s="423" t="s">
        <v>2308</v>
      </c>
      <c r="E2130" s="423" t="s">
        <v>2309</v>
      </c>
      <c r="F2130" s="425" t="s">
        <v>132</v>
      </c>
      <c r="G2130" s="436" t="s">
        <v>196</v>
      </c>
      <c r="H2130" s="427" t="s">
        <v>134</v>
      </c>
      <c r="I2130" s="428" t="s">
        <v>2310</v>
      </c>
      <c r="J2130" s="318"/>
      <c r="K2130" s="315"/>
      <c r="L2130" s="420"/>
      <c r="M2130" s="417"/>
      <c r="N2130" s="417"/>
      <c r="O2130" s="417"/>
      <c r="P2130" s="417"/>
      <c r="Q2130" s="417"/>
      <c r="R2130" s="417"/>
      <c r="S2130" s="417"/>
      <c r="T2130" s="417"/>
      <c r="U2130" s="417"/>
      <c r="V2130" s="417"/>
      <c r="W2130" s="226"/>
      <c r="X2130" s="226"/>
      <c r="Y2130" s="226"/>
      <c r="Z2130" s="226"/>
      <c r="AA2130" s="226"/>
      <c r="AB2130" s="226"/>
      <c r="AC2130" s="367" t="e">
        <f>VLOOKUP(Y2130,CONTROLES!$A$6:$Y$78,2,FALSE)</f>
        <v>#N/A</v>
      </c>
      <c r="AD2130" s="226"/>
      <c r="AE2130" s="226"/>
      <c r="AF2130" s="226"/>
      <c r="AG2130" s="226"/>
      <c r="AH2130" s="226"/>
      <c r="AI2130" s="226"/>
      <c r="AJ2130" s="226"/>
      <c r="AK2130" s="226"/>
      <c r="AL2130" s="226"/>
      <c r="AM2130" s="226"/>
      <c r="AN2130" s="226"/>
      <c r="AO2130" s="226"/>
      <c r="AP2130" s="226"/>
      <c r="AQ2130" s="226"/>
      <c r="AR2130" s="226"/>
      <c r="AS2130" s="226"/>
      <c r="AT2130" s="226"/>
      <c r="AU2130" s="226"/>
      <c r="AV2130" s="226"/>
      <c r="AW2130" s="226"/>
      <c r="AX2130" s="226"/>
      <c r="AY2130" s="226"/>
      <c r="AZ2130" s="226"/>
      <c r="BA2130" s="226"/>
      <c r="BB2130" s="226"/>
      <c r="BC2130" s="226"/>
      <c r="BD2130" s="226"/>
      <c r="BE2130" s="226"/>
      <c r="BF2130" s="226"/>
      <c r="BG2130" s="226"/>
      <c r="BH2130" s="226"/>
      <c r="BI2130" s="226"/>
      <c r="BJ2130" s="226"/>
      <c r="BK2130" s="226"/>
      <c r="BL2130" s="49"/>
    </row>
    <row r="2131" spans="1:64" x14ac:dyDescent="0.25">
      <c r="A2131" s="429"/>
      <c r="B2131" s="431"/>
      <c r="C2131" s="433"/>
      <c r="D2131" s="434"/>
      <c r="E2131" s="424"/>
      <c r="F2131" s="425"/>
      <c r="G2131" s="436"/>
      <c r="H2131" s="427"/>
      <c r="I2131" s="428"/>
      <c r="J2131" s="318"/>
      <c r="K2131" s="315"/>
      <c r="L2131" s="421"/>
      <c r="M2131" s="418"/>
      <c r="N2131" s="418"/>
      <c r="O2131" s="418"/>
      <c r="P2131" s="418"/>
      <c r="Q2131" s="418"/>
      <c r="R2131" s="418"/>
      <c r="S2131" s="418"/>
      <c r="T2131" s="418"/>
      <c r="U2131" s="418"/>
      <c r="V2131" s="418"/>
      <c r="W2131" s="226"/>
      <c r="X2131" s="226"/>
      <c r="Y2131" s="226"/>
      <c r="Z2131" s="226"/>
      <c r="AA2131" s="226"/>
      <c r="AB2131" s="226"/>
      <c r="AC2131" s="367" t="e">
        <f>VLOOKUP(Y2131,CONTROLES!$A$6:$Y$78,2,FALSE)</f>
        <v>#N/A</v>
      </c>
      <c r="AD2131" s="226"/>
      <c r="AE2131" s="226"/>
      <c r="AF2131" s="226"/>
      <c r="AG2131" s="226"/>
      <c r="AH2131" s="226"/>
      <c r="AI2131" s="226"/>
      <c r="AJ2131" s="226"/>
      <c r="AK2131" s="226"/>
      <c r="AL2131" s="226"/>
      <c r="AM2131" s="226"/>
      <c r="AN2131" s="226"/>
      <c r="AO2131" s="226"/>
      <c r="AP2131" s="226"/>
      <c r="AQ2131" s="226"/>
      <c r="AR2131" s="226"/>
      <c r="AS2131" s="226"/>
      <c r="AT2131" s="226"/>
      <c r="AU2131" s="226"/>
      <c r="AV2131" s="226"/>
      <c r="AW2131" s="226"/>
      <c r="AX2131" s="226"/>
      <c r="AY2131" s="226"/>
      <c r="AZ2131" s="226"/>
      <c r="BA2131" s="226"/>
      <c r="BB2131" s="226"/>
      <c r="BC2131" s="226"/>
      <c r="BD2131" s="226"/>
      <c r="BE2131" s="226"/>
      <c r="BF2131" s="226"/>
      <c r="BG2131" s="226"/>
      <c r="BH2131" s="226"/>
      <c r="BI2131" s="226"/>
      <c r="BJ2131" s="226"/>
      <c r="BK2131" s="226"/>
      <c r="BL2131" s="49"/>
    </row>
    <row r="2132" spans="1:64" x14ac:dyDescent="0.25">
      <c r="A2132" s="429"/>
      <c r="B2132" s="431"/>
      <c r="C2132" s="433"/>
      <c r="D2132" s="434"/>
      <c r="E2132" s="424"/>
      <c r="F2132" s="425"/>
      <c r="G2132" s="436"/>
      <c r="H2132" s="427"/>
      <c r="I2132" s="428"/>
      <c r="J2132" s="318"/>
      <c r="K2132" s="315"/>
      <c r="L2132" s="421"/>
      <c r="M2132" s="418"/>
      <c r="N2132" s="418"/>
      <c r="O2132" s="418"/>
      <c r="P2132" s="418"/>
      <c r="Q2132" s="418"/>
      <c r="R2132" s="418"/>
      <c r="S2132" s="418"/>
      <c r="T2132" s="418"/>
      <c r="U2132" s="418"/>
      <c r="V2132" s="418"/>
      <c r="W2132" s="226"/>
      <c r="X2132" s="226"/>
      <c r="Y2132" s="226"/>
      <c r="Z2132" s="226"/>
      <c r="AA2132" s="226"/>
      <c r="AB2132" s="226"/>
      <c r="AC2132" s="367" t="e">
        <f>VLOOKUP(Y2132,CONTROLES!$A$6:$Y$78,2,FALSE)</f>
        <v>#N/A</v>
      </c>
      <c r="AD2132" s="226"/>
      <c r="AE2132" s="226"/>
      <c r="AF2132" s="226"/>
      <c r="AG2132" s="226"/>
      <c r="AH2132" s="226"/>
      <c r="AI2132" s="226"/>
      <c r="AJ2132" s="226"/>
      <c r="AK2132" s="226"/>
      <c r="AL2132" s="226"/>
      <c r="AM2132" s="226"/>
      <c r="AN2132" s="226"/>
      <c r="AO2132" s="226"/>
      <c r="AP2132" s="226"/>
      <c r="AQ2132" s="226"/>
      <c r="AR2132" s="226"/>
      <c r="AS2132" s="226"/>
      <c r="AT2132" s="226"/>
      <c r="AU2132" s="226"/>
      <c r="AV2132" s="226"/>
      <c r="AW2132" s="226"/>
      <c r="AX2132" s="226"/>
      <c r="AY2132" s="226"/>
      <c r="AZ2132" s="226"/>
      <c r="BA2132" s="226"/>
      <c r="BB2132" s="226"/>
      <c r="BC2132" s="226"/>
      <c r="BD2132" s="226"/>
      <c r="BE2132" s="226"/>
      <c r="BF2132" s="226"/>
      <c r="BG2132" s="226"/>
      <c r="BH2132" s="226"/>
      <c r="BI2132" s="226"/>
      <c r="BJ2132" s="226"/>
      <c r="BK2132" s="226"/>
      <c r="BL2132" s="49"/>
    </row>
    <row r="2133" spans="1:64" x14ac:dyDescent="0.25">
      <c r="A2133" s="429"/>
      <c r="B2133" s="431"/>
      <c r="C2133" s="433"/>
      <c r="D2133" s="434"/>
      <c r="E2133" s="424"/>
      <c r="F2133" s="425"/>
      <c r="G2133" s="436"/>
      <c r="H2133" s="427"/>
      <c r="I2133" s="428"/>
      <c r="J2133" s="318"/>
      <c r="K2133" s="315"/>
      <c r="L2133" s="421"/>
      <c r="M2133" s="418"/>
      <c r="N2133" s="418"/>
      <c r="O2133" s="418"/>
      <c r="P2133" s="418"/>
      <c r="Q2133" s="418"/>
      <c r="R2133" s="418"/>
      <c r="S2133" s="418"/>
      <c r="T2133" s="418"/>
      <c r="U2133" s="418"/>
      <c r="V2133" s="418"/>
      <c r="W2133" s="226"/>
      <c r="X2133" s="226"/>
      <c r="Y2133" s="226"/>
      <c r="Z2133" s="226"/>
      <c r="AA2133" s="226"/>
      <c r="AB2133" s="226"/>
      <c r="AC2133" s="367" t="e">
        <f>VLOOKUP(Y2133,CONTROLES!$A$6:$Y$78,2,FALSE)</f>
        <v>#N/A</v>
      </c>
      <c r="AD2133" s="226"/>
      <c r="AE2133" s="226"/>
      <c r="AF2133" s="226"/>
      <c r="AG2133" s="226"/>
      <c r="AH2133" s="226"/>
      <c r="AI2133" s="226"/>
      <c r="AJ2133" s="226"/>
      <c r="AK2133" s="226"/>
      <c r="AL2133" s="226"/>
      <c r="AM2133" s="226"/>
      <c r="AN2133" s="226"/>
      <c r="AO2133" s="226"/>
      <c r="AP2133" s="226"/>
      <c r="AQ2133" s="226"/>
      <c r="AR2133" s="226"/>
      <c r="AS2133" s="226"/>
      <c r="AT2133" s="226"/>
      <c r="AU2133" s="226"/>
      <c r="AV2133" s="226"/>
      <c r="AW2133" s="226"/>
      <c r="AX2133" s="226"/>
      <c r="AY2133" s="226"/>
      <c r="AZ2133" s="226"/>
      <c r="BA2133" s="226"/>
      <c r="BB2133" s="226"/>
      <c r="BC2133" s="226"/>
      <c r="BD2133" s="226"/>
      <c r="BE2133" s="226"/>
      <c r="BF2133" s="226"/>
      <c r="BG2133" s="226"/>
      <c r="BH2133" s="226"/>
      <c r="BI2133" s="226"/>
      <c r="BJ2133" s="226"/>
      <c r="BK2133" s="226"/>
      <c r="BL2133" s="49"/>
    </row>
    <row r="2134" spans="1:64" x14ac:dyDescent="0.25">
      <c r="A2134" s="429"/>
      <c r="B2134" s="431"/>
      <c r="C2134" s="433"/>
      <c r="D2134" s="434"/>
      <c r="E2134" s="424"/>
      <c r="F2134" s="425"/>
      <c r="G2134" s="436"/>
      <c r="H2134" s="427"/>
      <c r="I2134" s="428"/>
      <c r="J2134" s="318"/>
      <c r="K2134" s="315"/>
      <c r="L2134" s="421"/>
      <c r="M2134" s="418"/>
      <c r="N2134" s="418"/>
      <c r="O2134" s="418"/>
      <c r="P2134" s="418"/>
      <c r="Q2134" s="418"/>
      <c r="R2134" s="418"/>
      <c r="S2134" s="418"/>
      <c r="T2134" s="418"/>
      <c r="U2134" s="418"/>
      <c r="V2134" s="418"/>
      <c r="W2134" s="226"/>
      <c r="X2134" s="226"/>
      <c r="Y2134" s="226"/>
      <c r="Z2134" s="226"/>
      <c r="AA2134" s="226"/>
      <c r="AB2134" s="226"/>
      <c r="AC2134" s="367" t="e">
        <f>VLOOKUP(Y2134,CONTROLES!$A$6:$Y$78,2,FALSE)</f>
        <v>#N/A</v>
      </c>
      <c r="AD2134" s="226"/>
      <c r="AE2134" s="226"/>
      <c r="AF2134" s="226"/>
      <c r="AG2134" s="226"/>
      <c r="AH2134" s="226"/>
      <c r="AI2134" s="226"/>
      <c r="AJ2134" s="226"/>
      <c r="AK2134" s="226"/>
      <c r="AL2134" s="226"/>
      <c r="AM2134" s="226"/>
      <c r="AN2134" s="226"/>
      <c r="AO2134" s="226"/>
      <c r="AP2134" s="226"/>
      <c r="AQ2134" s="226"/>
      <c r="AR2134" s="226"/>
      <c r="AS2134" s="226"/>
      <c r="AT2134" s="226"/>
      <c r="AU2134" s="226"/>
      <c r="AV2134" s="226"/>
      <c r="AW2134" s="226"/>
      <c r="AX2134" s="226"/>
      <c r="AY2134" s="226"/>
      <c r="AZ2134" s="226"/>
      <c r="BA2134" s="226"/>
      <c r="BB2134" s="226"/>
      <c r="BC2134" s="226"/>
      <c r="BD2134" s="226"/>
      <c r="BE2134" s="226"/>
      <c r="BF2134" s="226"/>
      <c r="BG2134" s="226"/>
      <c r="BH2134" s="226"/>
      <c r="BI2134" s="226"/>
      <c r="BJ2134" s="226"/>
      <c r="BK2134" s="226"/>
      <c r="BL2134" s="49"/>
    </row>
    <row r="2135" spans="1:64" x14ac:dyDescent="0.25">
      <c r="A2135" s="429"/>
      <c r="B2135" s="431"/>
      <c r="C2135" s="433"/>
      <c r="D2135" s="434"/>
      <c r="E2135" s="424"/>
      <c r="F2135" s="425"/>
      <c r="G2135" s="436"/>
      <c r="H2135" s="427"/>
      <c r="I2135" s="428"/>
      <c r="J2135" s="318"/>
      <c r="K2135" s="315"/>
      <c r="L2135" s="421"/>
      <c r="M2135" s="418"/>
      <c r="N2135" s="418"/>
      <c r="O2135" s="418"/>
      <c r="P2135" s="418"/>
      <c r="Q2135" s="418"/>
      <c r="R2135" s="418"/>
      <c r="S2135" s="418"/>
      <c r="T2135" s="418"/>
      <c r="U2135" s="418"/>
      <c r="V2135" s="418"/>
      <c r="W2135" s="226"/>
      <c r="X2135" s="226"/>
      <c r="Y2135" s="226"/>
      <c r="Z2135" s="226"/>
      <c r="AA2135" s="226"/>
      <c r="AB2135" s="226"/>
      <c r="AC2135" s="367" t="e">
        <f>VLOOKUP(Y2135,CONTROLES!$A$6:$Y$78,2,FALSE)</f>
        <v>#N/A</v>
      </c>
      <c r="AD2135" s="226"/>
      <c r="AE2135" s="226"/>
      <c r="AF2135" s="226"/>
      <c r="AG2135" s="226"/>
      <c r="AH2135" s="226"/>
      <c r="AI2135" s="226"/>
      <c r="AJ2135" s="226"/>
      <c r="AK2135" s="226"/>
      <c r="AL2135" s="226"/>
      <c r="AM2135" s="226"/>
      <c r="AN2135" s="226"/>
      <c r="AO2135" s="226"/>
      <c r="AP2135" s="226"/>
      <c r="AQ2135" s="226"/>
      <c r="AR2135" s="226"/>
      <c r="AS2135" s="226"/>
      <c r="AT2135" s="226"/>
      <c r="AU2135" s="226"/>
      <c r="AV2135" s="226"/>
      <c r="AW2135" s="226"/>
      <c r="AX2135" s="226"/>
      <c r="AY2135" s="226"/>
      <c r="AZ2135" s="226"/>
      <c r="BA2135" s="226"/>
      <c r="BB2135" s="226"/>
      <c r="BC2135" s="226"/>
      <c r="BD2135" s="226"/>
      <c r="BE2135" s="226"/>
      <c r="BF2135" s="226"/>
      <c r="BG2135" s="226"/>
      <c r="BH2135" s="226"/>
      <c r="BI2135" s="226"/>
      <c r="BJ2135" s="226"/>
      <c r="BK2135" s="226"/>
      <c r="BL2135" s="49"/>
    </row>
    <row r="2136" spans="1:64" x14ac:dyDescent="0.25">
      <c r="A2136" s="429"/>
      <c r="B2136" s="432"/>
      <c r="C2136" s="433"/>
      <c r="D2136" s="434"/>
      <c r="E2136" s="424"/>
      <c r="F2136" s="425"/>
      <c r="G2136" s="436"/>
      <c r="H2136" s="427"/>
      <c r="I2136" s="428"/>
      <c r="J2136" s="318"/>
      <c r="K2136" s="315"/>
      <c r="L2136" s="422"/>
      <c r="M2136" s="419"/>
      <c r="N2136" s="419"/>
      <c r="O2136" s="419"/>
      <c r="P2136" s="419"/>
      <c r="Q2136" s="419"/>
      <c r="R2136" s="419"/>
      <c r="S2136" s="419"/>
      <c r="T2136" s="419"/>
      <c r="U2136" s="419"/>
      <c r="V2136" s="419"/>
      <c r="W2136" s="226"/>
      <c r="X2136" s="226"/>
      <c r="Y2136" s="226"/>
      <c r="Z2136" s="226"/>
      <c r="AA2136" s="226"/>
      <c r="AB2136" s="226"/>
      <c r="AC2136" s="367" t="e">
        <f>VLOOKUP(Y2136,CONTROLES!$A$6:$Y$78,2,FALSE)</f>
        <v>#N/A</v>
      </c>
      <c r="AD2136" s="226"/>
      <c r="AE2136" s="226"/>
      <c r="AF2136" s="226"/>
      <c r="AG2136" s="226"/>
      <c r="AH2136" s="226"/>
      <c r="AI2136" s="226"/>
      <c r="AJ2136" s="226"/>
      <c r="AK2136" s="226"/>
      <c r="AL2136" s="226"/>
      <c r="AM2136" s="226"/>
      <c r="AN2136" s="226"/>
      <c r="AO2136" s="226"/>
      <c r="AP2136" s="226"/>
      <c r="AQ2136" s="226"/>
      <c r="AR2136" s="226"/>
      <c r="AS2136" s="226"/>
      <c r="AT2136" s="226"/>
      <c r="AU2136" s="226"/>
      <c r="AV2136" s="226"/>
      <c r="AW2136" s="226"/>
      <c r="AX2136" s="226"/>
      <c r="AY2136" s="226"/>
      <c r="AZ2136" s="226"/>
      <c r="BA2136" s="226"/>
      <c r="BB2136" s="226"/>
      <c r="BC2136" s="226"/>
      <c r="BD2136" s="226"/>
      <c r="BE2136" s="226"/>
      <c r="BF2136" s="226"/>
      <c r="BG2136" s="226"/>
      <c r="BH2136" s="226"/>
      <c r="BI2136" s="226"/>
      <c r="BJ2136" s="226"/>
      <c r="BK2136" s="226"/>
      <c r="BL2136" s="49"/>
    </row>
    <row r="2137" spans="1:64" x14ac:dyDescent="0.25">
      <c r="A2137" s="429">
        <f t="shared" ref="A2137" si="530">A2123+1</f>
        <v>296</v>
      </c>
      <c r="B2137" s="430" t="s">
        <v>2311</v>
      </c>
      <c r="C2137" s="433" t="s">
        <v>2294</v>
      </c>
      <c r="D2137" s="423" t="s">
        <v>2312</v>
      </c>
      <c r="E2137" s="423" t="s">
        <v>2313</v>
      </c>
      <c r="F2137" s="425" t="s">
        <v>170</v>
      </c>
      <c r="G2137" s="437" t="s">
        <v>1189</v>
      </c>
      <c r="H2137" s="427" t="s">
        <v>134</v>
      </c>
      <c r="I2137" s="428"/>
      <c r="J2137" s="318"/>
      <c r="K2137" s="315"/>
      <c r="L2137" s="342"/>
      <c r="M2137" s="226"/>
      <c r="N2137" s="226"/>
      <c r="O2137" s="226"/>
      <c r="P2137" s="226"/>
      <c r="Q2137" s="226"/>
      <c r="R2137" s="226"/>
      <c r="S2137" s="226"/>
      <c r="T2137" s="226"/>
      <c r="U2137" s="226"/>
      <c r="V2137" s="226"/>
      <c r="W2137" s="226"/>
      <c r="X2137" s="226"/>
      <c r="Y2137" s="226"/>
      <c r="Z2137" s="226"/>
      <c r="AA2137" s="226"/>
      <c r="AB2137" s="226"/>
      <c r="AC2137" s="367" t="e">
        <f>VLOOKUP(Y2137,CONTROLES!$A$6:$Y$78,2,FALSE)</f>
        <v>#N/A</v>
      </c>
      <c r="AD2137" s="226"/>
      <c r="AE2137" s="226"/>
      <c r="AF2137" s="226"/>
      <c r="AG2137" s="226"/>
      <c r="AH2137" s="226"/>
      <c r="AI2137" s="226"/>
      <c r="AJ2137" s="226"/>
      <c r="AK2137" s="226"/>
      <c r="AL2137" s="226"/>
      <c r="AM2137" s="226"/>
      <c r="AN2137" s="226"/>
      <c r="AO2137" s="226"/>
      <c r="AP2137" s="226"/>
      <c r="AQ2137" s="226"/>
      <c r="AR2137" s="226"/>
      <c r="AS2137" s="226"/>
      <c r="AT2137" s="226"/>
      <c r="AU2137" s="226"/>
      <c r="AV2137" s="226"/>
      <c r="AW2137" s="226"/>
      <c r="AX2137" s="226"/>
      <c r="AY2137" s="226"/>
      <c r="AZ2137" s="226"/>
      <c r="BA2137" s="226"/>
      <c r="BB2137" s="226"/>
      <c r="BC2137" s="226"/>
      <c r="BD2137" s="226"/>
      <c r="BE2137" s="226"/>
      <c r="BF2137" s="226"/>
      <c r="BG2137" s="226"/>
      <c r="BH2137" s="226"/>
      <c r="BI2137" s="226"/>
      <c r="BJ2137" s="226"/>
      <c r="BK2137" s="226"/>
      <c r="BL2137" s="49"/>
    </row>
    <row r="2138" spans="1:64" ht="14.25" customHeight="1" x14ac:dyDescent="0.25">
      <c r="A2138" s="429"/>
      <c r="B2138" s="431"/>
      <c r="C2138" s="433"/>
      <c r="D2138" s="434"/>
      <c r="E2138" s="424"/>
      <c r="F2138" s="425"/>
      <c r="G2138" s="438"/>
      <c r="H2138" s="427"/>
      <c r="I2138" s="428"/>
      <c r="J2138" s="318"/>
      <c r="K2138" s="315"/>
      <c r="L2138" s="342"/>
      <c r="M2138" s="226"/>
      <c r="N2138" s="226"/>
      <c r="O2138" s="226"/>
      <c r="P2138" s="226"/>
      <c r="Q2138" s="226"/>
      <c r="R2138" s="226"/>
      <c r="S2138" s="226"/>
      <c r="T2138" s="226"/>
      <c r="U2138" s="226"/>
      <c r="V2138" s="226"/>
      <c r="W2138" s="226"/>
      <c r="X2138" s="226"/>
      <c r="Y2138" s="226"/>
      <c r="Z2138" s="226"/>
      <c r="AA2138" s="226"/>
      <c r="AB2138" s="226"/>
      <c r="AC2138" s="367" t="e">
        <f>VLOOKUP(Y2138,CONTROLES!$A$6:$Y$78,2,FALSE)</f>
        <v>#N/A</v>
      </c>
      <c r="AD2138" s="226"/>
      <c r="AE2138" s="226"/>
      <c r="AF2138" s="226"/>
      <c r="AG2138" s="226"/>
      <c r="AH2138" s="226"/>
      <c r="AI2138" s="226"/>
      <c r="AJ2138" s="226"/>
      <c r="AK2138" s="226"/>
      <c r="AL2138" s="226"/>
      <c r="AM2138" s="226"/>
      <c r="AN2138" s="226"/>
      <c r="AO2138" s="226"/>
      <c r="AP2138" s="226"/>
      <c r="AQ2138" s="226"/>
      <c r="AR2138" s="226"/>
      <c r="AS2138" s="226"/>
      <c r="AT2138" s="226"/>
      <c r="AU2138" s="226"/>
      <c r="AV2138" s="226"/>
      <c r="AW2138" s="226"/>
      <c r="AX2138" s="226"/>
      <c r="AY2138" s="226"/>
      <c r="AZ2138" s="226"/>
      <c r="BA2138" s="226"/>
      <c r="BB2138" s="226"/>
      <c r="BC2138" s="226"/>
      <c r="BD2138" s="226"/>
      <c r="BE2138" s="226"/>
      <c r="BF2138" s="226"/>
      <c r="BG2138" s="226"/>
      <c r="BH2138" s="226"/>
      <c r="BI2138" s="226"/>
      <c r="BJ2138" s="226"/>
      <c r="BK2138" s="226"/>
      <c r="BL2138" s="49"/>
    </row>
    <row r="2139" spans="1:64" ht="14.25" customHeight="1" x14ac:dyDescent="0.25">
      <c r="A2139" s="429"/>
      <c r="B2139" s="431"/>
      <c r="C2139" s="433"/>
      <c r="D2139" s="434"/>
      <c r="E2139" s="424"/>
      <c r="F2139" s="425"/>
      <c r="G2139" s="438"/>
      <c r="H2139" s="427"/>
      <c r="I2139" s="428"/>
      <c r="J2139" s="318"/>
      <c r="K2139" s="315"/>
      <c r="L2139" s="342"/>
      <c r="M2139" s="226"/>
      <c r="N2139" s="226"/>
      <c r="O2139" s="226"/>
      <c r="P2139" s="226"/>
      <c r="Q2139" s="226"/>
      <c r="R2139" s="226"/>
      <c r="S2139" s="226"/>
      <c r="T2139" s="226"/>
      <c r="U2139" s="226"/>
      <c r="V2139" s="226"/>
      <c r="W2139" s="226"/>
      <c r="X2139" s="226"/>
      <c r="Y2139" s="226"/>
      <c r="Z2139" s="226"/>
      <c r="AA2139" s="226"/>
      <c r="AB2139" s="226"/>
      <c r="AC2139" s="367" t="e">
        <f>VLOOKUP(Y2139,CONTROLES!$A$6:$Y$78,2,FALSE)</f>
        <v>#N/A</v>
      </c>
      <c r="AD2139" s="226"/>
      <c r="AE2139" s="226"/>
      <c r="AF2139" s="226"/>
      <c r="AG2139" s="226"/>
      <c r="AH2139" s="226"/>
      <c r="AI2139" s="226"/>
      <c r="AJ2139" s="226"/>
      <c r="AK2139" s="226"/>
      <c r="AL2139" s="226"/>
      <c r="AM2139" s="226"/>
      <c r="AN2139" s="226"/>
      <c r="AO2139" s="226"/>
      <c r="AP2139" s="226"/>
      <c r="AQ2139" s="226"/>
      <c r="AR2139" s="226"/>
      <c r="AS2139" s="226"/>
      <c r="AT2139" s="226"/>
      <c r="AU2139" s="226"/>
      <c r="AV2139" s="226"/>
      <c r="AW2139" s="226"/>
      <c r="AX2139" s="226"/>
      <c r="AY2139" s="226"/>
      <c r="AZ2139" s="226"/>
      <c r="BA2139" s="226"/>
      <c r="BB2139" s="226"/>
      <c r="BC2139" s="226"/>
      <c r="BD2139" s="226"/>
      <c r="BE2139" s="226"/>
      <c r="BF2139" s="226"/>
      <c r="BG2139" s="226"/>
      <c r="BH2139" s="226"/>
      <c r="BI2139" s="226"/>
      <c r="BJ2139" s="226"/>
      <c r="BK2139" s="226"/>
      <c r="BL2139" s="49"/>
    </row>
    <row r="2140" spans="1:64" ht="14.25" customHeight="1" x14ac:dyDescent="0.25">
      <c r="A2140" s="429"/>
      <c r="B2140" s="431"/>
      <c r="C2140" s="433"/>
      <c r="D2140" s="434"/>
      <c r="E2140" s="424"/>
      <c r="F2140" s="425"/>
      <c r="G2140" s="438"/>
      <c r="H2140" s="427"/>
      <c r="I2140" s="428"/>
      <c r="J2140" s="318"/>
      <c r="K2140" s="315"/>
      <c r="L2140" s="342"/>
      <c r="M2140" s="226"/>
      <c r="N2140" s="226"/>
      <c r="O2140" s="226"/>
      <c r="P2140" s="226"/>
      <c r="Q2140" s="226"/>
      <c r="R2140" s="226"/>
      <c r="S2140" s="226"/>
      <c r="T2140" s="226"/>
      <c r="U2140" s="226"/>
      <c r="V2140" s="226"/>
      <c r="W2140" s="226"/>
      <c r="X2140" s="226"/>
      <c r="Y2140" s="226"/>
      <c r="Z2140" s="226"/>
      <c r="AA2140" s="226"/>
      <c r="AB2140" s="226"/>
      <c r="AC2140" s="367" t="e">
        <f>VLOOKUP(Y2140,CONTROLES!$A$6:$Y$78,2,FALSE)</f>
        <v>#N/A</v>
      </c>
      <c r="AD2140" s="226"/>
      <c r="AE2140" s="226"/>
      <c r="AF2140" s="226"/>
      <c r="AG2140" s="226"/>
      <c r="AH2140" s="226"/>
      <c r="AI2140" s="226"/>
      <c r="AJ2140" s="226"/>
      <c r="AK2140" s="226"/>
      <c r="AL2140" s="226"/>
      <c r="AM2140" s="226"/>
      <c r="AN2140" s="226"/>
      <c r="AO2140" s="226"/>
      <c r="AP2140" s="226"/>
      <c r="AQ2140" s="226"/>
      <c r="AR2140" s="226"/>
      <c r="AS2140" s="226"/>
      <c r="AT2140" s="226"/>
      <c r="AU2140" s="226"/>
      <c r="AV2140" s="226"/>
      <c r="AW2140" s="226"/>
      <c r="AX2140" s="226"/>
      <c r="AY2140" s="226"/>
      <c r="AZ2140" s="226"/>
      <c r="BA2140" s="226"/>
      <c r="BB2140" s="226"/>
      <c r="BC2140" s="226"/>
      <c r="BD2140" s="226"/>
      <c r="BE2140" s="226"/>
      <c r="BF2140" s="226"/>
      <c r="BG2140" s="226"/>
      <c r="BH2140" s="226"/>
      <c r="BI2140" s="226"/>
      <c r="BJ2140" s="226"/>
      <c r="BK2140" s="226"/>
      <c r="BL2140" s="49"/>
    </row>
    <row r="2141" spans="1:64" ht="14.25" customHeight="1" x14ac:dyDescent="0.25">
      <c r="A2141" s="429"/>
      <c r="B2141" s="431"/>
      <c r="C2141" s="433"/>
      <c r="D2141" s="434"/>
      <c r="E2141" s="424"/>
      <c r="F2141" s="425"/>
      <c r="G2141" s="438"/>
      <c r="H2141" s="427"/>
      <c r="I2141" s="428"/>
      <c r="J2141" s="318"/>
      <c r="K2141" s="315"/>
      <c r="L2141" s="342"/>
      <c r="M2141" s="226"/>
      <c r="N2141" s="226"/>
      <c r="O2141" s="226"/>
      <c r="P2141" s="226"/>
      <c r="Q2141" s="226"/>
      <c r="R2141" s="226"/>
      <c r="S2141" s="226"/>
      <c r="T2141" s="226"/>
      <c r="U2141" s="226"/>
      <c r="V2141" s="226"/>
      <c r="W2141" s="226"/>
      <c r="X2141" s="226"/>
      <c r="Y2141" s="226"/>
      <c r="Z2141" s="226"/>
      <c r="AA2141" s="226"/>
      <c r="AB2141" s="226"/>
      <c r="AC2141" s="367" t="e">
        <f>VLOOKUP(Y2141,CONTROLES!$A$6:$Y$78,2,FALSE)</f>
        <v>#N/A</v>
      </c>
      <c r="AD2141" s="226"/>
      <c r="AE2141" s="226"/>
      <c r="AF2141" s="226"/>
      <c r="AG2141" s="226"/>
      <c r="AH2141" s="226"/>
      <c r="AI2141" s="226"/>
      <c r="AJ2141" s="226"/>
      <c r="AK2141" s="226"/>
      <c r="AL2141" s="226"/>
      <c r="AM2141" s="226"/>
      <c r="AN2141" s="226"/>
      <c r="AO2141" s="226"/>
      <c r="AP2141" s="226"/>
      <c r="AQ2141" s="226"/>
      <c r="AR2141" s="226"/>
      <c r="AS2141" s="226"/>
      <c r="AT2141" s="226"/>
      <c r="AU2141" s="226"/>
      <c r="AV2141" s="226"/>
      <c r="AW2141" s="226"/>
      <c r="AX2141" s="226"/>
      <c r="AY2141" s="226"/>
      <c r="AZ2141" s="226"/>
      <c r="BA2141" s="226"/>
      <c r="BB2141" s="226"/>
      <c r="BC2141" s="226"/>
      <c r="BD2141" s="226"/>
      <c r="BE2141" s="226"/>
      <c r="BF2141" s="226"/>
      <c r="BG2141" s="226"/>
      <c r="BH2141" s="226"/>
      <c r="BI2141" s="226"/>
      <c r="BJ2141" s="226"/>
      <c r="BK2141" s="226"/>
      <c r="BL2141" s="49"/>
    </row>
    <row r="2142" spans="1:64" ht="14.25" customHeight="1" x14ac:dyDescent="0.25">
      <c r="A2142" s="429"/>
      <c r="B2142" s="431"/>
      <c r="C2142" s="433"/>
      <c r="D2142" s="434"/>
      <c r="E2142" s="424"/>
      <c r="F2142" s="425"/>
      <c r="G2142" s="438"/>
      <c r="H2142" s="427"/>
      <c r="I2142" s="428"/>
      <c r="J2142" s="318"/>
      <c r="K2142" s="315"/>
      <c r="L2142" s="342"/>
      <c r="M2142" s="226"/>
      <c r="N2142" s="226"/>
      <c r="O2142" s="226"/>
      <c r="P2142" s="226"/>
      <c r="Q2142" s="226"/>
      <c r="R2142" s="226"/>
      <c r="S2142" s="226"/>
      <c r="T2142" s="226"/>
      <c r="U2142" s="226"/>
      <c r="V2142" s="226"/>
      <c r="W2142" s="226"/>
      <c r="X2142" s="226"/>
      <c r="Y2142" s="226"/>
      <c r="Z2142" s="226"/>
      <c r="AA2142" s="226"/>
      <c r="AB2142" s="226"/>
      <c r="AC2142" s="367" t="e">
        <f>VLOOKUP(Y2142,CONTROLES!$A$6:$Y$78,2,FALSE)</f>
        <v>#N/A</v>
      </c>
      <c r="AD2142" s="226"/>
      <c r="AE2142" s="226"/>
      <c r="AF2142" s="226"/>
      <c r="AG2142" s="226"/>
      <c r="AH2142" s="226"/>
      <c r="AI2142" s="226"/>
      <c r="AJ2142" s="226"/>
      <c r="AK2142" s="226"/>
      <c r="AL2142" s="226"/>
      <c r="AM2142" s="226"/>
      <c r="AN2142" s="226"/>
      <c r="AO2142" s="226"/>
      <c r="AP2142" s="226"/>
      <c r="AQ2142" s="226"/>
      <c r="AR2142" s="226"/>
      <c r="AS2142" s="226"/>
      <c r="AT2142" s="226"/>
      <c r="AU2142" s="226"/>
      <c r="AV2142" s="226"/>
      <c r="AW2142" s="226"/>
      <c r="AX2142" s="226"/>
      <c r="AY2142" s="226"/>
      <c r="AZ2142" s="226"/>
      <c r="BA2142" s="226"/>
      <c r="BB2142" s="226"/>
      <c r="BC2142" s="226"/>
      <c r="BD2142" s="226"/>
      <c r="BE2142" s="226"/>
      <c r="BF2142" s="226"/>
      <c r="BG2142" s="226"/>
      <c r="BH2142" s="226"/>
      <c r="BI2142" s="226"/>
      <c r="BJ2142" s="226"/>
      <c r="BK2142" s="226"/>
      <c r="BL2142" s="49"/>
    </row>
    <row r="2143" spans="1:64" ht="14.25" customHeight="1" x14ac:dyDescent="0.25">
      <c r="A2143" s="429"/>
      <c r="B2143" s="432"/>
      <c r="C2143" s="433"/>
      <c r="D2143" s="434"/>
      <c r="E2143" s="424"/>
      <c r="F2143" s="425"/>
      <c r="G2143" s="439"/>
      <c r="H2143" s="427"/>
      <c r="I2143" s="428"/>
      <c r="J2143" s="318"/>
      <c r="K2143" s="315"/>
      <c r="L2143" s="342"/>
      <c r="M2143" s="226"/>
      <c r="N2143" s="226"/>
      <c r="O2143" s="226"/>
      <c r="P2143" s="226"/>
      <c r="Q2143" s="226"/>
      <c r="R2143" s="226"/>
      <c r="S2143" s="226"/>
      <c r="T2143" s="226"/>
      <c r="U2143" s="226"/>
      <c r="V2143" s="226"/>
      <c r="W2143" s="226"/>
      <c r="X2143" s="226"/>
      <c r="Y2143" s="226"/>
      <c r="Z2143" s="226"/>
      <c r="AA2143" s="226"/>
      <c r="AB2143" s="226"/>
      <c r="AC2143" s="367" t="e">
        <f>VLOOKUP(Y2143,CONTROLES!$A$6:$Y$78,2,FALSE)</f>
        <v>#N/A</v>
      </c>
      <c r="AD2143" s="226"/>
      <c r="AE2143" s="226"/>
      <c r="AF2143" s="226"/>
      <c r="AG2143" s="226"/>
      <c r="AH2143" s="226"/>
      <c r="AI2143" s="226"/>
      <c r="AJ2143" s="226"/>
      <c r="AK2143" s="226"/>
      <c r="AL2143" s="226"/>
      <c r="AM2143" s="226"/>
      <c r="AN2143" s="226"/>
      <c r="AO2143" s="226"/>
      <c r="AP2143" s="226"/>
      <c r="AQ2143" s="226"/>
      <c r="AR2143" s="226"/>
      <c r="AS2143" s="226"/>
      <c r="AT2143" s="226"/>
      <c r="AU2143" s="226"/>
      <c r="AV2143" s="226"/>
      <c r="AW2143" s="226"/>
      <c r="AX2143" s="226"/>
      <c r="AY2143" s="226"/>
      <c r="AZ2143" s="226"/>
      <c r="BA2143" s="226"/>
      <c r="BB2143" s="226"/>
      <c r="BC2143" s="226"/>
      <c r="BD2143" s="226"/>
      <c r="BE2143" s="226"/>
      <c r="BF2143" s="226"/>
      <c r="BG2143" s="226"/>
      <c r="BH2143" s="226"/>
      <c r="BI2143" s="226"/>
      <c r="BJ2143" s="226"/>
      <c r="BK2143" s="226"/>
      <c r="BL2143" s="49"/>
    </row>
    <row r="2144" spans="1:64" x14ac:dyDescent="0.25">
      <c r="A2144" s="429">
        <f t="shared" ref="A2144" si="531">A2130+1</f>
        <v>297</v>
      </c>
      <c r="B2144" s="430" t="s">
        <v>2314</v>
      </c>
      <c r="C2144" s="433" t="s">
        <v>2294</v>
      </c>
      <c r="D2144" s="423" t="s">
        <v>2315</v>
      </c>
      <c r="E2144" s="423" t="s">
        <v>2316</v>
      </c>
      <c r="F2144" s="425" t="s">
        <v>132</v>
      </c>
      <c r="G2144" s="436" t="s">
        <v>721</v>
      </c>
      <c r="H2144" s="427" t="s">
        <v>134</v>
      </c>
      <c r="I2144" s="428"/>
      <c r="J2144" s="318"/>
      <c r="K2144" s="315"/>
      <c r="L2144" s="342"/>
      <c r="M2144" s="226"/>
      <c r="N2144" s="226"/>
      <c r="O2144" s="226"/>
      <c r="P2144" s="226"/>
      <c r="Q2144" s="226"/>
      <c r="R2144" s="226"/>
      <c r="S2144" s="226"/>
      <c r="T2144" s="226"/>
      <c r="U2144" s="226"/>
      <c r="V2144" s="226"/>
      <c r="W2144" s="226"/>
      <c r="X2144" s="226"/>
      <c r="Y2144" s="226"/>
      <c r="Z2144" s="226"/>
      <c r="AA2144" s="226"/>
      <c r="AB2144" s="226"/>
      <c r="AC2144" s="367" t="e">
        <f>VLOOKUP(Y2144,CONTROLES!$A$6:$Y$78,2,FALSE)</f>
        <v>#N/A</v>
      </c>
      <c r="AD2144" s="226"/>
      <c r="AE2144" s="226"/>
      <c r="AF2144" s="226"/>
      <c r="AG2144" s="226"/>
      <c r="AH2144" s="226"/>
      <c r="AI2144" s="226"/>
      <c r="AJ2144" s="226"/>
      <c r="AK2144" s="226"/>
      <c r="AL2144" s="226"/>
      <c r="AM2144" s="226"/>
      <c r="AN2144" s="226"/>
      <c r="AO2144" s="226"/>
      <c r="AP2144" s="226"/>
      <c r="AQ2144" s="226"/>
      <c r="AR2144" s="226"/>
      <c r="AS2144" s="226"/>
      <c r="AT2144" s="226"/>
      <c r="AU2144" s="226"/>
      <c r="AV2144" s="226"/>
      <c r="AW2144" s="226"/>
      <c r="AX2144" s="226"/>
      <c r="AY2144" s="226"/>
      <c r="AZ2144" s="226"/>
      <c r="BA2144" s="226"/>
      <c r="BB2144" s="226"/>
      <c r="BC2144" s="226"/>
      <c r="BD2144" s="226"/>
      <c r="BE2144" s="226"/>
      <c r="BF2144" s="226"/>
      <c r="BG2144" s="226"/>
      <c r="BH2144" s="226"/>
      <c r="BI2144" s="226"/>
      <c r="BJ2144" s="226"/>
      <c r="BK2144" s="226"/>
      <c r="BL2144" s="49"/>
    </row>
    <row r="2145" spans="1:64" x14ac:dyDescent="0.25">
      <c r="A2145" s="429"/>
      <c r="B2145" s="431"/>
      <c r="C2145" s="433"/>
      <c r="D2145" s="434"/>
      <c r="E2145" s="424"/>
      <c r="F2145" s="425"/>
      <c r="G2145" s="436"/>
      <c r="H2145" s="427"/>
      <c r="I2145" s="428"/>
      <c r="J2145" s="318"/>
      <c r="K2145" s="315"/>
      <c r="L2145" s="342"/>
      <c r="M2145" s="226"/>
      <c r="N2145" s="226"/>
      <c r="O2145" s="226"/>
      <c r="P2145" s="226"/>
      <c r="Q2145" s="226"/>
      <c r="R2145" s="226"/>
      <c r="S2145" s="226"/>
      <c r="T2145" s="226"/>
      <c r="U2145" s="226"/>
      <c r="V2145" s="226"/>
      <c r="W2145" s="226"/>
      <c r="X2145" s="226"/>
      <c r="Y2145" s="226"/>
      <c r="Z2145" s="226"/>
      <c r="AA2145" s="226"/>
      <c r="AB2145" s="226"/>
      <c r="AC2145" s="367" t="e">
        <f>VLOOKUP(Y2145,CONTROLES!$A$6:$Y$78,2,FALSE)</f>
        <v>#N/A</v>
      </c>
      <c r="AD2145" s="226"/>
      <c r="AE2145" s="226"/>
      <c r="AF2145" s="226"/>
      <c r="AG2145" s="226"/>
      <c r="AH2145" s="226"/>
      <c r="AI2145" s="226"/>
      <c r="AJ2145" s="226"/>
      <c r="AK2145" s="226"/>
      <c r="AL2145" s="226"/>
      <c r="AM2145" s="226"/>
      <c r="AN2145" s="226"/>
      <c r="AO2145" s="226"/>
      <c r="AP2145" s="226"/>
      <c r="AQ2145" s="226"/>
      <c r="AR2145" s="226"/>
      <c r="AS2145" s="226"/>
      <c r="AT2145" s="226"/>
      <c r="AU2145" s="226"/>
      <c r="AV2145" s="226"/>
      <c r="AW2145" s="226"/>
      <c r="AX2145" s="226"/>
      <c r="AY2145" s="226"/>
      <c r="AZ2145" s="226"/>
      <c r="BA2145" s="226"/>
      <c r="BB2145" s="226"/>
      <c r="BC2145" s="226"/>
      <c r="BD2145" s="226"/>
      <c r="BE2145" s="226"/>
      <c r="BF2145" s="226"/>
      <c r="BG2145" s="226"/>
      <c r="BH2145" s="226"/>
      <c r="BI2145" s="226"/>
      <c r="BJ2145" s="226"/>
      <c r="BK2145" s="226"/>
      <c r="BL2145" s="49"/>
    </row>
    <row r="2146" spans="1:64" x14ac:dyDescent="0.25">
      <c r="A2146" s="429"/>
      <c r="B2146" s="431"/>
      <c r="C2146" s="433"/>
      <c r="D2146" s="434"/>
      <c r="E2146" s="424"/>
      <c r="F2146" s="425"/>
      <c r="G2146" s="436"/>
      <c r="H2146" s="427"/>
      <c r="I2146" s="428"/>
      <c r="J2146" s="318"/>
      <c r="K2146" s="315"/>
      <c r="L2146" s="342"/>
      <c r="M2146" s="226"/>
      <c r="N2146" s="226"/>
      <c r="O2146" s="226"/>
      <c r="P2146" s="226"/>
      <c r="Q2146" s="226"/>
      <c r="R2146" s="226"/>
      <c r="S2146" s="226"/>
      <c r="T2146" s="226"/>
      <c r="U2146" s="226"/>
      <c r="V2146" s="226"/>
      <c r="W2146" s="226"/>
      <c r="X2146" s="226"/>
      <c r="Y2146" s="226"/>
      <c r="Z2146" s="226"/>
      <c r="AA2146" s="226"/>
      <c r="AB2146" s="226"/>
      <c r="AC2146" s="367" t="e">
        <f>VLOOKUP(Y2146,CONTROLES!$A$6:$Y$78,2,FALSE)</f>
        <v>#N/A</v>
      </c>
      <c r="AD2146" s="226"/>
      <c r="AE2146" s="226"/>
      <c r="AF2146" s="226"/>
      <c r="AG2146" s="226"/>
      <c r="AH2146" s="226"/>
      <c r="AI2146" s="226"/>
      <c r="AJ2146" s="226"/>
      <c r="AK2146" s="226"/>
      <c r="AL2146" s="226"/>
      <c r="AM2146" s="226"/>
      <c r="AN2146" s="226"/>
      <c r="AO2146" s="226"/>
      <c r="AP2146" s="226"/>
      <c r="AQ2146" s="226"/>
      <c r="AR2146" s="226"/>
      <c r="AS2146" s="226"/>
      <c r="AT2146" s="226"/>
      <c r="AU2146" s="226"/>
      <c r="AV2146" s="226"/>
      <c r="AW2146" s="226"/>
      <c r="AX2146" s="226"/>
      <c r="AY2146" s="226"/>
      <c r="AZ2146" s="226"/>
      <c r="BA2146" s="226"/>
      <c r="BB2146" s="226"/>
      <c r="BC2146" s="226"/>
      <c r="BD2146" s="226"/>
      <c r="BE2146" s="226"/>
      <c r="BF2146" s="226"/>
      <c r="BG2146" s="226"/>
      <c r="BH2146" s="226"/>
      <c r="BI2146" s="226"/>
      <c r="BJ2146" s="226"/>
      <c r="BK2146" s="226"/>
      <c r="BL2146" s="49"/>
    </row>
    <row r="2147" spans="1:64" x14ac:dyDescent="0.25">
      <c r="A2147" s="429"/>
      <c r="B2147" s="431"/>
      <c r="C2147" s="433"/>
      <c r="D2147" s="434"/>
      <c r="E2147" s="424"/>
      <c r="F2147" s="425"/>
      <c r="G2147" s="436"/>
      <c r="H2147" s="427"/>
      <c r="I2147" s="428"/>
      <c r="J2147" s="318"/>
      <c r="K2147" s="315"/>
      <c r="L2147" s="342"/>
      <c r="M2147" s="226"/>
      <c r="N2147" s="226"/>
      <c r="O2147" s="226"/>
      <c r="P2147" s="226"/>
      <c r="Q2147" s="226"/>
      <c r="R2147" s="226"/>
      <c r="S2147" s="226"/>
      <c r="T2147" s="226"/>
      <c r="U2147" s="226"/>
      <c r="V2147" s="226"/>
      <c r="W2147" s="226"/>
      <c r="X2147" s="226"/>
      <c r="Y2147" s="226"/>
      <c r="Z2147" s="226"/>
      <c r="AA2147" s="226"/>
      <c r="AB2147" s="226"/>
      <c r="AC2147" s="367" t="e">
        <f>VLOOKUP(Y2147,CONTROLES!$A$6:$Y$78,2,FALSE)</f>
        <v>#N/A</v>
      </c>
      <c r="AD2147" s="226"/>
      <c r="AE2147" s="226"/>
      <c r="AF2147" s="226"/>
      <c r="AG2147" s="226"/>
      <c r="AH2147" s="226"/>
      <c r="AI2147" s="226"/>
      <c r="AJ2147" s="226"/>
      <c r="AK2147" s="226"/>
      <c r="AL2147" s="226"/>
      <c r="AM2147" s="226"/>
      <c r="AN2147" s="226"/>
      <c r="AO2147" s="226"/>
      <c r="AP2147" s="226"/>
      <c r="AQ2147" s="226"/>
      <c r="AR2147" s="226"/>
      <c r="AS2147" s="226"/>
      <c r="AT2147" s="226"/>
      <c r="AU2147" s="226"/>
      <c r="AV2147" s="226"/>
      <c r="AW2147" s="226"/>
      <c r="AX2147" s="226"/>
      <c r="AY2147" s="226"/>
      <c r="AZ2147" s="226"/>
      <c r="BA2147" s="226"/>
      <c r="BB2147" s="226"/>
      <c r="BC2147" s="226"/>
      <c r="BD2147" s="226"/>
      <c r="BE2147" s="226"/>
      <c r="BF2147" s="226"/>
      <c r="BG2147" s="226"/>
      <c r="BH2147" s="226"/>
      <c r="BI2147" s="226"/>
      <c r="BJ2147" s="226"/>
      <c r="BK2147" s="226"/>
      <c r="BL2147" s="49"/>
    </row>
    <row r="2148" spans="1:64" x14ac:dyDescent="0.25">
      <c r="A2148" s="429"/>
      <c r="B2148" s="431"/>
      <c r="C2148" s="433"/>
      <c r="D2148" s="434"/>
      <c r="E2148" s="424"/>
      <c r="F2148" s="425"/>
      <c r="G2148" s="436"/>
      <c r="H2148" s="427"/>
      <c r="I2148" s="428"/>
      <c r="J2148" s="318"/>
      <c r="K2148" s="315"/>
      <c r="L2148" s="342"/>
      <c r="M2148" s="226"/>
      <c r="N2148" s="226"/>
      <c r="O2148" s="226"/>
      <c r="P2148" s="226"/>
      <c r="Q2148" s="226"/>
      <c r="R2148" s="226"/>
      <c r="S2148" s="226"/>
      <c r="T2148" s="226"/>
      <c r="U2148" s="226"/>
      <c r="V2148" s="226"/>
      <c r="W2148" s="226"/>
      <c r="X2148" s="226"/>
      <c r="Y2148" s="226"/>
      <c r="Z2148" s="226"/>
      <c r="AA2148" s="226"/>
      <c r="AB2148" s="226"/>
      <c r="AC2148" s="367" t="e">
        <f>VLOOKUP(Y2148,CONTROLES!$A$6:$Y$78,2,FALSE)</f>
        <v>#N/A</v>
      </c>
      <c r="AD2148" s="226"/>
      <c r="AE2148" s="226"/>
      <c r="AF2148" s="226"/>
      <c r="AG2148" s="226"/>
      <c r="AH2148" s="226"/>
      <c r="AI2148" s="226"/>
      <c r="AJ2148" s="226"/>
      <c r="AK2148" s="226"/>
      <c r="AL2148" s="226"/>
      <c r="AM2148" s="226"/>
      <c r="AN2148" s="226"/>
      <c r="AO2148" s="226"/>
      <c r="AP2148" s="226"/>
      <c r="AQ2148" s="226"/>
      <c r="AR2148" s="226"/>
      <c r="AS2148" s="226"/>
      <c r="AT2148" s="226"/>
      <c r="AU2148" s="226"/>
      <c r="AV2148" s="226"/>
      <c r="AW2148" s="226"/>
      <c r="AX2148" s="226"/>
      <c r="AY2148" s="226"/>
      <c r="AZ2148" s="226"/>
      <c r="BA2148" s="226"/>
      <c r="BB2148" s="226"/>
      <c r="BC2148" s="226"/>
      <c r="BD2148" s="226"/>
      <c r="BE2148" s="226"/>
      <c r="BF2148" s="226"/>
      <c r="BG2148" s="226"/>
      <c r="BH2148" s="226"/>
      <c r="BI2148" s="226"/>
      <c r="BJ2148" s="226"/>
      <c r="BK2148" s="226"/>
      <c r="BL2148" s="49"/>
    </row>
    <row r="2149" spans="1:64" x14ac:dyDescent="0.25">
      <c r="A2149" s="429"/>
      <c r="B2149" s="431"/>
      <c r="C2149" s="433"/>
      <c r="D2149" s="434"/>
      <c r="E2149" s="424"/>
      <c r="F2149" s="425"/>
      <c r="G2149" s="436"/>
      <c r="H2149" s="427"/>
      <c r="I2149" s="428"/>
      <c r="J2149" s="318"/>
      <c r="K2149" s="315"/>
      <c r="L2149" s="342"/>
      <c r="M2149" s="226"/>
      <c r="N2149" s="226"/>
      <c r="O2149" s="226"/>
      <c r="P2149" s="226"/>
      <c r="Q2149" s="226"/>
      <c r="R2149" s="226"/>
      <c r="S2149" s="226"/>
      <c r="T2149" s="226"/>
      <c r="U2149" s="226"/>
      <c r="V2149" s="226"/>
      <c r="W2149" s="226"/>
      <c r="X2149" s="226"/>
      <c r="Y2149" s="226"/>
      <c r="Z2149" s="226"/>
      <c r="AA2149" s="226"/>
      <c r="AB2149" s="226"/>
      <c r="AC2149" s="367" t="e">
        <f>VLOOKUP(Y2149,CONTROLES!$A$6:$Y$78,2,FALSE)</f>
        <v>#N/A</v>
      </c>
      <c r="AD2149" s="226"/>
      <c r="AE2149" s="226"/>
      <c r="AF2149" s="226"/>
      <c r="AG2149" s="226"/>
      <c r="AH2149" s="226"/>
      <c r="AI2149" s="226"/>
      <c r="AJ2149" s="226"/>
      <c r="AK2149" s="226"/>
      <c r="AL2149" s="226"/>
      <c r="AM2149" s="226"/>
      <c r="AN2149" s="226"/>
      <c r="AO2149" s="226"/>
      <c r="AP2149" s="226"/>
      <c r="AQ2149" s="226"/>
      <c r="AR2149" s="226"/>
      <c r="AS2149" s="226"/>
      <c r="AT2149" s="226"/>
      <c r="AU2149" s="226"/>
      <c r="AV2149" s="226"/>
      <c r="AW2149" s="226"/>
      <c r="AX2149" s="226"/>
      <c r="AY2149" s="226"/>
      <c r="AZ2149" s="226"/>
      <c r="BA2149" s="226"/>
      <c r="BB2149" s="226"/>
      <c r="BC2149" s="226"/>
      <c r="BD2149" s="226"/>
      <c r="BE2149" s="226"/>
      <c r="BF2149" s="226"/>
      <c r="BG2149" s="226"/>
      <c r="BH2149" s="226"/>
      <c r="BI2149" s="226"/>
      <c r="BJ2149" s="226"/>
      <c r="BK2149" s="226"/>
      <c r="BL2149" s="49"/>
    </row>
    <row r="2150" spans="1:64" x14ac:dyDescent="0.25">
      <c r="A2150" s="429"/>
      <c r="B2150" s="432"/>
      <c r="C2150" s="433"/>
      <c r="D2150" s="434"/>
      <c r="E2150" s="424"/>
      <c r="F2150" s="425"/>
      <c r="G2150" s="436"/>
      <c r="H2150" s="427"/>
      <c r="I2150" s="428"/>
      <c r="J2150" s="318"/>
      <c r="K2150" s="315"/>
      <c r="L2150" s="342"/>
      <c r="M2150" s="226"/>
      <c r="N2150" s="226"/>
      <c r="O2150" s="226"/>
      <c r="P2150" s="226"/>
      <c r="Q2150" s="226"/>
      <c r="R2150" s="226"/>
      <c r="S2150" s="226"/>
      <c r="T2150" s="226"/>
      <c r="U2150" s="226"/>
      <c r="V2150" s="226"/>
      <c r="W2150" s="226"/>
      <c r="X2150" s="226"/>
      <c r="Y2150" s="226"/>
      <c r="Z2150" s="226"/>
      <c r="AA2150" s="226"/>
      <c r="AB2150" s="226"/>
      <c r="AC2150" s="367" t="e">
        <f>VLOOKUP(Y2150,CONTROLES!$A$6:$Y$78,2,FALSE)</f>
        <v>#N/A</v>
      </c>
      <c r="AD2150" s="226"/>
      <c r="AE2150" s="226"/>
      <c r="AF2150" s="226"/>
      <c r="AG2150" s="226"/>
      <c r="AH2150" s="226"/>
      <c r="AI2150" s="226"/>
      <c r="AJ2150" s="226"/>
      <c r="AK2150" s="226"/>
      <c r="AL2150" s="226"/>
      <c r="AM2150" s="226"/>
      <c r="AN2150" s="226"/>
      <c r="AO2150" s="226"/>
      <c r="AP2150" s="226"/>
      <c r="AQ2150" s="226"/>
      <c r="AR2150" s="226"/>
      <c r="AS2150" s="226"/>
      <c r="AT2150" s="226"/>
      <c r="AU2150" s="226"/>
      <c r="AV2150" s="226"/>
      <c r="AW2150" s="226"/>
      <c r="AX2150" s="226"/>
      <c r="AY2150" s="226"/>
      <c r="AZ2150" s="226"/>
      <c r="BA2150" s="226"/>
      <c r="BB2150" s="226"/>
      <c r="BC2150" s="226"/>
      <c r="BD2150" s="226"/>
      <c r="BE2150" s="226"/>
      <c r="BF2150" s="226"/>
      <c r="BG2150" s="226"/>
      <c r="BH2150" s="226"/>
      <c r="BI2150" s="226"/>
      <c r="BJ2150" s="226"/>
      <c r="BK2150" s="226"/>
      <c r="BL2150" s="49"/>
    </row>
    <row r="2151" spans="1:64" x14ac:dyDescent="0.25">
      <c r="A2151" s="429">
        <f t="shared" ref="A2151" si="532">A2137+1</f>
        <v>297</v>
      </c>
      <c r="B2151" s="430" t="s">
        <v>2317</v>
      </c>
      <c r="C2151" s="433" t="s">
        <v>2294</v>
      </c>
      <c r="D2151" s="423" t="s">
        <v>2318</v>
      </c>
      <c r="E2151" s="423" t="s">
        <v>2319</v>
      </c>
      <c r="F2151" s="425" t="s">
        <v>132</v>
      </c>
      <c r="G2151" s="436" t="s">
        <v>196</v>
      </c>
      <c r="H2151" s="427" t="s">
        <v>134</v>
      </c>
      <c r="I2151" s="428"/>
      <c r="J2151" s="318"/>
      <c r="K2151" s="315"/>
      <c r="L2151" s="342"/>
      <c r="M2151" s="226"/>
      <c r="N2151" s="226"/>
      <c r="O2151" s="226"/>
      <c r="P2151" s="226"/>
      <c r="Q2151" s="226"/>
      <c r="R2151" s="226"/>
      <c r="S2151" s="226"/>
      <c r="T2151" s="226"/>
      <c r="U2151" s="226"/>
      <c r="V2151" s="226"/>
      <c r="W2151" s="226"/>
      <c r="X2151" s="226"/>
      <c r="Y2151" s="226"/>
      <c r="Z2151" s="226"/>
      <c r="AA2151" s="226"/>
      <c r="AB2151" s="226"/>
      <c r="AC2151" s="367" t="e">
        <f>VLOOKUP(Y2151,CONTROLES!$A$6:$Y$78,2,FALSE)</f>
        <v>#N/A</v>
      </c>
      <c r="AD2151" s="226"/>
      <c r="AE2151" s="226"/>
      <c r="AF2151" s="226"/>
      <c r="AG2151" s="226"/>
      <c r="AH2151" s="226"/>
      <c r="AI2151" s="226"/>
      <c r="AJ2151" s="226"/>
      <c r="AK2151" s="226"/>
      <c r="AL2151" s="226"/>
      <c r="AM2151" s="226"/>
      <c r="AN2151" s="226"/>
      <c r="AO2151" s="226"/>
      <c r="AP2151" s="226"/>
      <c r="AQ2151" s="226"/>
      <c r="AR2151" s="226"/>
      <c r="AS2151" s="226"/>
      <c r="AT2151" s="226"/>
      <c r="AU2151" s="226"/>
      <c r="AV2151" s="226"/>
      <c r="AW2151" s="226"/>
      <c r="AX2151" s="226"/>
      <c r="AY2151" s="226"/>
      <c r="AZ2151" s="226"/>
      <c r="BA2151" s="226"/>
      <c r="BB2151" s="226"/>
      <c r="BC2151" s="226"/>
      <c r="BD2151" s="226"/>
      <c r="BE2151" s="226"/>
      <c r="BF2151" s="226"/>
      <c r="BG2151" s="226"/>
      <c r="BH2151" s="226"/>
      <c r="BI2151" s="226"/>
      <c r="BJ2151" s="226"/>
      <c r="BK2151" s="226"/>
      <c r="BL2151" s="49"/>
    </row>
    <row r="2152" spans="1:64" x14ac:dyDescent="0.25">
      <c r="A2152" s="429"/>
      <c r="B2152" s="431"/>
      <c r="C2152" s="433"/>
      <c r="D2152" s="434"/>
      <c r="E2152" s="424"/>
      <c r="F2152" s="425"/>
      <c r="G2152" s="436"/>
      <c r="H2152" s="427"/>
      <c r="I2152" s="428"/>
      <c r="J2152" s="318"/>
      <c r="K2152" s="315"/>
      <c r="L2152" s="342"/>
      <c r="M2152" s="226"/>
      <c r="N2152" s="226"/>
      <c r="O2152" s="226"/>
      <c r="P2152" s="226"/>
      <c r="Q2152" s="226"/>
      <c r="R2152" s="226"/>
      <c r="S2152" s="226"/>
      <c r="T2152" s="226"/>
      <c r="U2152" s="226"/>
      <c r="V2152" s="226"/>
      <c r="W2152" s="226"/>
      <c r="X2152" s="226"/>
      <c r="Y2152" s="226"/>
      <c r="Z2152" s="226"/>
      <c r="AA2152" s="226"/>
      <c r="AB2152" s="226"/>
      <c r="AC2152" s="367" t="e">
        <f>VLOOKUP(Y2152,CONTROLES!$A$6:$Y$78,2,FALSE)</f>
        <v>#N/A</v>
      </c>
      <c r="AD2152" s="226"/>
      <c r="AE2152" s="226"/>
      <c r="AF2152" s="226"/>
      <c r="AG2152" s="226"/>
      <c r="AH2152" s="226"/>
      <c r="AI2152" s="226"/>
      <c r="AJ2152" s="226"/>
      <c r="AK2152" s="226"/>
      <c r="AL2152" s="226"/>
      <c r="AM2152" s="226"/>
      <c r="AN2152" s="226"/>
      <c r="AO2152" s="226"/>
      <c r="AP2152" s="226"/>
      <c r="AQ2152" s="226"/>
      <c r="AR2152" s="226"/>
      <c r="AS2152" s="226"/>
      <c r="AT2152" s="226"/>
      <c r="AU2152" s="226"/>
      <c r="AV2152" s="226"/>
      <c r="AW2152" s="226"/>
      <c r="AX2152" s="226"/>
      <c r="AY2152" s="226"/>
      <c r="AZ2152" s="226"/>
      <c r="BA2152" s="226"/>
      <c r="BB2152" s="226"/>
      <c r="BC2152" s="226"/>
      <c r="BD2152" s="226"/>
      <c r="BE2152" s="226"/>
      <c r="BF2152" s="226"/>
      <c r="BG2152" s="226"/>
      <c r="BH2152" s="226"/>
      <c r="BI2152" s="226"/>
      <c r="BJ2152" s="226"/>
      <c r="BK2152" s="226"/>
      <c r="BL2152" s="49"/>
    </row>
    <row r="2153" spans="1:64" x14ac:dyDescent="0.25">
      <c r="A2153" s="429"/>
      <c r="B2153" s="431"/>
      <c r="C2153" s="433"/>
      <c r="D2153" s="434"/>
      <c r="E2153" s="424"/>
      <c r="F2153" s="425"/>
      <c r="G2153" s="436"/>
      <c r="H2153" s="427"/>
      <c r="I2153" s="428"/>
      <c r="J2153" s="318"/>
      <c r="K2153" s="315"/>
      <c r="L2153" s="342"/>
      <c r="M2153" s="226"/>
      <c r="N2153" s="226"/>
      <c r="O2153" s="226"/>
      <c r="P2153" s="226"/>
      <c r="Q2153" s="226"/>
      <c r="R2153" s="226"/>
      <c r="S2153" s="226"/>
      <c r="T2153" s="226"/>
      <c r="U2153" s="226"/>
      <c r="V2153" s="226"/>
      <c r="W2153" s="226"/>
      <c r="X2153" s="226"/>
      <c r="Y2153" s="226"/>
      <c r="Z2153" s="226"/>
      <c r="AA2153" s="226"/>
      <c r="AB2153" s="226"/>
      <c r="AC2153" s="367" t="e">
        <f>VLOOKUP(Y2153,CONTROLES!$A$6:$Y$78,2,FALSE)</f>
        <v>#N/A</v>
      </c>
      <c r="AD2153" s="226"/>
      <c r="AE2153" s="226"/>
      <c r="AF2153" s="226"/>
      <c r="AG2153" s="226"/>
      <c r="AH2153" s="226"/>
      <c r="AI2153" s="226"/>
      <c r="AJ2153" s="226"/>
      <c r="AK2153" s="226"/>
      <c r="AL2153" s="226"/>
      <c r="AM2153" s="226"/>
      <c r="AN2153" s="226"/>
      <c r="AO2153" s="226"/>
      <c r="AP2153" s="226"/>
      <c r="AQ2153" s="226"/>
      <c r="AR2153" s="226"/>
      <c r="AS2153" s="226"/>
      <c r="AT2153" s="226"/>
      <c r="AU2153" s="226"/>
      <c r="AV2153" s="226"/>
      <c r="AW2153" s="226"/>
      <c r="AX2153" s="226"/>
      <c r="AY2153" s="226"/>
      <c r="AZ2153" s="226"/>
      <c r="BA2153" s="226"/>
      <c r="BB2153" s="226"/>
      <c r="BC2153" s="226"/>
      <c r="BD2153" s="226"/>
      <c r="BE2153" s="226"/>
      <c r="BF2153" s="226"/>
      <c r="BG2153" s="226"/>
      <c r="BH2153" s="226"/>
      <c r="BI2153" s="226"/>
      <c r="BJ2153" s="226"/>
      <c r="BK2153" s="226"/>
      <c r="BL2153" s="49"/>
    </row>
    <row r="2154" spans="1:64" x14ac:dyDescent="0.25">
      <c r="A2154" s="429"/>
      <c r="B2154" s="431"/>
      <c r="C2154" s="433"/>
      <c r="D2154" s="434"/>
      <c r="E2154" s="424"/>
      <c r="F2154" s="425"/>
      <c r="G2154" s="436"/>
      <c r="H2154" s="427"/>
      <c r="I2154" s="428"/>
      <c r="J2154" s="318"/>
      <c r="K2154" s="315"/>
      <c r="L2154" s="342"/>
      <c r="M2154" s="226"/>
      <c r="N2154" s="226"/>
      <c r="O2154" s="226"/>
      <c r="P2154" s="226"/>
      <c r="Q2154" s="226"/>
      <c r="R2154" s="226"/>
      <c r="S2154" s="226"/>
      <c r="T2154" s="226"/>
      <c r="U2154" s="226"/>
      <c r="V2154" s="226"/>
      <c r="W2154" s="226"/>
      <c r="X2154" s="226"/>
      <c r="Y2154" s="226"/>
      <c r="Z2154" s="226"/>
      <c r="AA2154" s="226"/>
      <c r="AB2154" s="226"/>
      <c r="AC2154" s="367" t="e">
        <f>VLOOKUP(Y2154,CONTROLES!$A$6:$Y$78,2,FALSE)</f>
        <v>#N/A</v>
      </c>
      <c r="AD2154" s="226"/>
      <c r="AE2154" s="226"/>
      <c r="AF2154" s="226"/>
      <c r="AG2154" s="226"/>
      <c r="AH2154" s="226"/>
      <c r="AI2154" s="226"/>
      <c r="AJ2154" s="226"/>
      <c r="AK2154" s="226"/>
      <c r="AL2154" s="226"/>
      <c r="AM2154" s="226"/>
      <c r="AN2154" s="226"/>
      <c r="AO2154" s="226"/>
      <c r="AP2154" s="226"/>
      <c r="AQ2154" s="226"/>
      <c r="AR2154" s="226"/>
      <c r="AS2154" s="226"/>
      <c r="AT2154" s="226"/>
      <c r="AU2154" s="226"/>
      <c r="AV2154" s="226"/>
      <c r="AW2154" s="226"/>
      <c r="AX2154" s="226"/>
      <c r="AY2154" s="226"/>
      <c r="AZ2154" s="226"/>
      <c r="BA2154" s="226"/>
      <c r="BB2154" s="226"/>
      <c r="BC2154" s="226"/>
      <c r="BD2154" s="226"/>
      <c r="BE2154" s="226"/>
      <c r="BF2154" s="226"/>
      <c r="BG2154" s="226"/>
      <c r="BH2154" s="226"/>
      <c r="BI2154" s="226"/>
      <c r="BJ2154" s="226"/>
      <c r="BK2154" s="226"/>
      <c r="BL2154" s="49"/>
    </row>
    <row r="2155" spans="1:64" x14ac:dyDescent="0.25">
      <c r="A2155" s="429"/>
      <c r="B2155" s="431"/>
      <c r="C2155" s="433"/>
      <c r="D2155" s="434"/>
      <c r="E2155" s="424"/>
      <c r="F2155" s="425"/>
      <c r="G2155" s="436"/>
      <c r="H2155" s="427"/>
      <c r="I2155" s="428"/>
      <c r="J2155" s="318"/>
      <c r="K2155" s="315"/>
      <c r="L2155" s="342"/>
      <c r="M2155" s="226"/>
      <c r="N2155" s="226"/>
      <c r="O2155" s="226"/>
      <c r="P2155" s="226"/>
      <c r="Q2155" s="226"/>
      <c r="R2155" s="226"/>
      <c r="S2155" s="226"/>
      <c r="T2155" s="226"/>
      <c r="U2155" s="226"/>
      <c r="V2155" s="226"/>
      <c r="W2155" s="226"/>
      <c r="X2155" s="226"/>
      <c r="Y2155" s="226"/>
      <c r="Z2155" s="226"/>
      <c r="AA2155" s="226"/>
      <c r="AB2155" s="226"/>
      <c r="AC2155" s="367" t="e">
        <f>VLOOKUP(Y2155,CONTROLES!$A$6:$Y$78,2,FALSE)</f>
        <v>#N/A</v>
      </c>
      <c r="AD2155" s="226"/>
      <c r="AE2155" s="226"/>
      <c r="AF2155" s="226"/>
      <c r="AG2155" s="226"/>
      <c r="AH2155" s="226"/>
      <c r="AI2155" s="226"/>
      <c r="AJ2155" s="226"/>
      <c r="AK2155" s="226"/>
      <c r="AL2155" s="226"/>
      <c r="AM2155" s="226"/>
      <c r="AN2155" s="226"/>
      <c r="AO2155" s="226"/>
      <c r="AP2155" s="226"/>
      <c r="AQ2155" s="226"/>
      <c r="AR2155" s="226"/>
      <c r="AS2155" s="226"/>
      <c r="AT2155" s="226"/>
      <c r="AU2155" s="226"/>
      <c r="AV2155" s="226"/>
      <c r="AW2155" s="226"/>
      <c r="AX2155" s="226"/>
      <c r="AY2155" s="226"/>
      <c r="AZ2155" s="226"/>
      <c r="BA2155" s="226"/>
      <c r="BB2155" s="226"/>
      <c r="BC2155" s="226"/>
      <c r="BD2155" s="226"/>
      <c r="BE2155" s="226"/>
      <c r="BF2155" s="226"/>
      <c r="BG2155" s="226"/>
      <c r="BH2155" s="226"/>
      <c r="BI2155" s="226"/>
      <c r="BJ2155" s="226"/>
      <c r="BK2155" s="226"/>
      <c r="BL2155" s="49"/>
    </row>
    <row r="2156" spans="1:64" x14ac:dyDescent="0.25">
      <c r="A2156" s="429"/>
      <c r="B2156" s="431"/>
      <c r="C2156" s="433"/>
      <c r="D2156" s="434"/>
      <c r="E2156" s="424"/>
      <c r="F2156" s="425"/>
      <c r="G2156" s="436"/>
      <c r="H2156" s="427"/>
      <c r="I2156" s="428"/>
      <c r="J2156" s="318"/>
      <c r="K2156" s="315"/>
      <c r="L2156" s="342"/>
      <c r="M2156" s="226"/>
      <c r="N2156" s="226"/>
      <c r="O2156" s="226"/>
      <c r="P2156" s="226"/>
      <c r="Q2156" s="226"/>
      <c r="R2156" s="226"/>
      <c r="S2156" s="226"/>
      <c r="T2156" s="226"/>
      <c r="U2156" s="226"/>
      <c r="V2156" s="226"/>
      <c r="W2156" s="226"/>
      <c r="X2156" s="226"/>
      <c r="Y2156" s="226"/>
      <c r="Z2156" s="226"/>
      <c r="AA2156" s="226"/>
      <c r="AB2156" s="226"/>
      <c r="AC2156" s="367" t="e">
        <f>VLOOKUP(Y2156,CONTROLES!$A$6:$Y$78,2,FALSE)</f>
        <v>#N/A</v>
      </c>
      <c r="AD2156" s="226"/>
      <c r="AE2156" s="226"/>
      <c r="AF2156" s="226"/>
      <c r="AG2156" s="226"/>
      <c r="AH2156" s="226"/>
      <c r="AI2156" s="226"/>
      <c r="AJ2156" s="226"/>
      <c r="AK2156" s="226"/>
      <c r="AL2156" s="226"/>
      <c r="AM2156" s="226"/>
      <c r="AN2156" s="226"/>
      <c r="AO2156" s="226"/>
      <c r="AP2156" s="226"/>
      <c r="AQ2156" s="226"/>
      <c r="AR2156" s="226"/>
      <c r="AS2156" s="226"/>
      <c r="AT2156" s="226"/>
      <c r="AU2156" s="226"/>
      <c r="AV2156" s="226"/>
      <c r="AW2156" s="226"/>
      <c r="AX2156" s="226"/>
      <c r="AY2156" s="226"/>
      <c r="AZ2156" s="226"/>
      <c r="BA2156" s="226"/>
      <c r="BB2156" s="226"/>
      <c r="BC2156" s="226"/>
      <c r="BD2156" s="226"/>
      <c r="BE2156" s="226"/>
      <c r="BF2156" s="226"/>
      <c r="BG2156" s="226"/>
      <c r="BH2156" s="226"/>
      <c r="BI2156" s="226"/>
      <c r="BJ2156" s="226"/>
      <c r="BK2156" s="226"/>
      <c r="BL2156" s="49"/>
    </row>
    <row r="2157" spans="1:64" x14ac:dyDescent="0.25">
      <c r="A2157" s="429"/>
      <c r="B2157" s="432"/>
      <c r="C2157" s="433"/>
      <c r="D2157" s="434"/>
      <c r="E2157" s="424"/>
      <c r="F2157" s="425"/>
      <c r="G2157" s="436"/>
      <c r="H2157" s="427"/>
      <c r="I2157" s="428"/>
      <c r="J2157" s="318"/>
      <c r="K2157" s="315"/>
      <c r="L2157" s="342"/>
      <c r="M2157" s="226"/>
      <c r="N2157" s="226"/>
      <c r="O2157" s="226"/>
      <c r="P2157" s="226"/>
      <c r="Q2157" s="226"/>
      <c r="R2157" s="226"/>
      <c r="S2157" s="226"/>
      <c r="T2157" s="226"/>
      <c r="U2157" s="226"/>
      <c r="V2157" s="226"/>
      <c r="W2157" s="226"/>
      <c r="X2157" s="226"/>
      <c r="Y2157" s="226"/>
      <c r="Z2157" s="226"/>
      <c r="AA2157" s="226"/>
      <c r="AB2157" s="226"/>
      <c r="AC2157" s="367" t="e">
        <f>VLOOKUP(Y2157,CONTROLES!$A$6:$Y$78,2,FALSE)</f>
        <v>#N/A</v>
      </c>
      <c r="AD2157" s="226"/>
      <c r="AE2157" s="226"/>
      <c r="AF2157" s="226"/>
      <c r="AG2157" s="226"/>
      <c r="AH2157" s="226"/>
      <c r="AI2157" s="226"/>
      <c r="AJ2157" s="226"/>
      <c r="AK2157" s="226"/>
      <c r="AL2157" s="226"/>
      <c r="AM2157" s="226"/>
      <c r="AN2157" s="226"/>
      <c r="AO2157" s="226"/>
      <c r="AP2157" s="226"/>
      <c r="AQ2157" s="226"/>
      <c r="AR2157" s="226"/>
      <c r="AS2157" s="226"/>
      <c r="AT2157" s="226"/>
      <c r="AU2157" s="226"/>
      <c r="AV2157" s="226"/>
      <c r="AW2157" s="226"/>
      <c r="AX2157" s="226"/>
      <c r="AY2157" s="226"/>
      <c r="AZ2157" s="226"/>
      <c r="BA2157" s="226"/>
      <c r="BB2157" s="226"/>
      <c r="BC2157" s="226"/>
      <c r="BD2157" s="226"/>
      <c r="BE2157" s="226"/>
      <c r="BF2157" s="226"/>
      <c r="BG2157" s="226"/>
      <c r="BH2157" s="226"/>
      <c r="BI2157" s="226"/>
      <c r="BJ2157" s="226"/>
      <c r="BK2157" s="226"/>
      <c r="BL2157" s="49"/>
    </row>
    <row r="2158" spans="1:64" x14ac:dyDescent="0.25">
      <c r="A2158" s="429">
        <f t="shared" ref="A2158" si="533">A2144+1</f>
        <v>298</v>
      </c>
      <c r="B2158" s="430" t="s">
        <v>2320</v>
      </c>
      <c r="C2158" s="433" t="s">
        <v>2294</v>
      </c>
      <c r="D2158" s="423" t="s">
        <v>2321</v>
      </c>
      <c r="E2158" s="423" t="s">
        <v>2322</v>
      </c>
      <c r="F2158" s="425" t="s">
        <v>132</v>
      </c>
      <c r="G2158" s="436" t="s">
        <v>133</v>
      </c>
      <c r="H2158" s="427" t="s">
        <v>134</v>
      </c>
      <c r="I2158" s="428"/>
      <c r="J2158" s="318"/>
      <c r="K2158" s="315"/>
      <c r="L2158" s="342"/>
      <c r="M2158" s="226"/>
      <c r="N2158" s="226"/>
      <c r="O2158" s="226"/>
      <c r="P2158" s="226"/>
      <c r="Q2158" s="226"/>
      <c r="R2158" s="226"/>
      <c r="S2158" s="226"/>
      <c r="T2158" s="226"/>
      <c r="U2158" s="226"/>
      <c r="V2158" s="226"/>
      <c r="W2158" s="226"/>
      <c r="X2158" s="226"/>
      <c r="Y2158" s="226"/>
      <c r="Z2158" s="226"/>
      <c r="AA2158" s="226"/>
      <c r="AB2158" s="226"/>
      <c r="AC2158" s="367" t="e">
        <f>VLOOKUP(Y2158,CONTROLES!$A$6:$Y$78,2,FALSE)</f>
        <v>#N/A</v>
      </c>
      <c r="AD2158" s="226"/>
      <c r="AE2158" s="226"/>
      <c r="AF2158" s="226"/>
      <c r="AG2158" s="226"/>
      <c r="AH2158" s="226"/>
      <c r="AI2158" s="226"/>
      <c r="AJ2158" s="226"/>
      <c r="AK2158" s="226"/>
      <c r="AL2158" s="226"/>
      <c r="AM2158" s="226"/>
      <c r="AN2158" s="226"/>
      <c r="AO2158" s="226"/>
      <c r="AP2158" s="226"/>
      <c r="AQ2158" s="226"/>
      <c r="AR2158" s="226"/>
      <c r="AS2158" s="226"/>
      <c r="AT2158" s="226"/>
      <c r="AU2158" s="226"/>
      <c r="AV2158" s="226"/>
      <c r="AW2158" s="226"/>
      <c r="AX2158" s="226"/>
      <c r="AY2158" s="226"/>
      <c r="AZ2158" s="226"/>
      <c r="BA2158" s="226"/>
      <c r="BB2158" s="226"/>
      <c r="BC2158" s="226"/>
      <c r="BD2158" s="226"/>
      <c r="BE2158" s="226"/>
      <c r="BF2158" s="226"/>
      <c r="BG2158" s="226"/>
      <c r="BH2158" s="226"/>
      <c r="BI2158" s="226"/>
      <c r="BJ2158" s="226"/>
      <c r="BK2158" s="226"/>
      <c r="BL2158" s="49"/>
    </row>
    <row r="2159" spans="1:64" x14ac:dyDescent="0.25">
      <c r="A2159" s="429"/>
      <c r="B2159" s="431"/>
      <c r="C2159" s="433"/>
      <c r="D2159" s="434"/>
      <c r="E2159" s="424"/>
      <c r="F2159" s="425"/>
      <c r="G2159" s="436"/>
      <c r="H2159" s="427"/>
      <c r="I2159" s="428"/>
      <c r="J2159" s="318"/>
      <c r="K2159" s="315"/>
      <c r="L2159" s="342"/>
      <c r="M2159" s="226"/>
      <c r="N2159" s="226"/>
      <c r="O2159" s="226"/>
      <c r="P2159" s="226"/>
      <c r="Q2159" s="226"/>
      <c r="R2159" s="226"/>
      <c r="S2159" s="226"/>
      <c r="T2159" s="226"/>
      <c r="U2159" s="226"/>
      <c r="V2159" s="226"/>
      <c r="W2159" s="226"/>
      <c r="X2159" s="226"/>
      <c r="Y2159" s="226"/>
      <c r="Z2159" s="226"/>
      <c r="AA2159" s="226"/>
      <c r="AB2159" s="226"/>
      <c r="AC2159" s="367" t="e">
        <f>VLOOKUP(Y2159,CONTROLES!$A$6:$Y$78,2,FALSE)</f>
        <v>#N/A</v>
      </c>
      <c r="AD2159" s="226"/>
      <c r="AE2159" s="226"/>
      <c r="AF2159" s="226"/>
      <c r="AG2159" s="226"/>
      <c r="AH2159" s="226"/>
      <c r="AI2159" s="226"/>
      <c r="AJ2159" s="226"/>
      <c r="AK2159" s="226"/>
      <c r="AL2159" s="226"/>
      <c r="AM2159" s="226"/>
      <c r="AN2159" s="226"/>
      <c r="AO2159" s="226"/>
      <c r="AP2159" s="226"/>
      <c r="AQ2159" s="226"/>
      <c r="AR2159" s="226"/>
      <c r="AS2159" s="226"/>
      <c r="AT2159" s="226"/>
      <c r="AU2159" s="226"/>
      <c r="AV2159" s="226"/>
      <c r="AW2159" s="226"/>
      <c r="AX2159" s="226"/>
      <c r="AY2159" s="226"/>
      <c r="AZ2159" s="226"/>
      <c r="BA2159" s="226"/>
      <c r="BB2159" s="226"/>
      <c r="BC2159" s="226"/>
      <c r="BD2159" s="226"/>
      <c r="BE2159" s="226"/>
      <c r="BF2159" s="226"/>
      <c r="BG2159" s="226"/>
      <c r="BH2159" s="226"/>
      <c r="BI2159" s="226"/>
      <c r="BJ2159" s="226"/>
      <c r="BK2159" s="226"/>
      <c r="BL2159" s="49"/>
    </row>
    <row r="2160" spans="1:64" x14ac:dyDescent="0.25">
      <c r="A2160" s="429"/>
      <c r="B2160" s="431"/>
      <c r="C2160" s="433"/>
      <c r="D2160" s="434"/>
      <c r="E2160" s="424"/>
      <c r="F2160" s="425"/>
      <c r="G2160" s="436"/>
      <c r="H2160" s="427"/>
      <c r="I2160" s="428"/>
      <c r="J2160" s="318"/>
      <c r="K2160" s="315"/>
      <c r="L2160" s="342"/>
      <c r="M2160" s="226"/>
      <c r="N2160" s="226"/>
      <c r="O2160" s="226"/>
      <c r="P2160" s="226"/>
      <c r="Q2160" s="226"/>
      <c r="R2160" s="226"/>
      <c r="S2160" s="226"/>
      <c r="T2160" s="226"/>
      <c r="U2160" s="226"/>
      <c r="V2160" s="226"/>
      <c r="W2160" s="226"/>
      <c r="X2160" s="226"/>
      <c r="Y2160" s="226"/>
      <c r="Z2160" s="226"/>
      <c r="AA2160" s="226"/>
      <c r="AB2160" s="226"/>
      <c r="AC2160" s="367" t="e">
        <f>VLOOKUP(Y2160,CONTROLES!$A$6:$Y$78,2,FALSE)</f>
        <v>#N/A</v>
      </c>
      <c r="AD2160" s="226"/>
      <c r="AE2160" s="226"/>
      <c r="AF2160" s="226"/>
      <c r="AG2160" s="226"/>
      <c r="AH2160" s="226"/>
      <c r="AI2160" s="226"/>
      <c r="AJ2160" s="226"/>
      <c r="AK2160" s="226"/>
      <c r="AL2160" s="226"/>
      <c r="AM2160" s="226"/>
      <c r="AN2160" s="226"/>
      <c r="AO2160" s="226"/>
      <c r="AP2160" s="226"/>
      <c r="AQ2160" s="226"/>
      <c r="AR2160" s="226"/>
      <c r="AS2160" s="226"/>
      <c r="AT2160" s="226"/>
      <c r="AU2160" s="226"/>
      <c r="AV2160" s="226"/>
      <c r="AW2160" s="226"/>
      <c r="AX2160" s="226"/>
      <c r="AY2160" s="226"/>
      <c r="AZ2160" s="226"/>
      <c r="BA2160" s="226"/>
      <c r="BB2160" s="226"/>
      <c r="BC2160" s="226"/>
      <c r="BD2160" s="226"/>
      <c r="BE2160" s="226"/>
      <c r="BF2160" s="226"/>
      <c r="BG2160" s="226"/>
      <c r="BH2160" s="226"/>
      <c r="BI2160" s="226"/>
      <c r="BJ2160" s="226"/>
      <c r="BK2160" s="226"/>
      <c r="BL2160" s="49"/>
    </row>
    <row r="2161" spans="1:64" x14ac:dyDescent="0.25">
      <c r="A2161" s="429"/>
      <c r="B2161" s="431"/>
      <c r="C2161" s="433"/>
      <c r="D2161" s="434"/>
      <c r="E2161" s="424"/>
      <c r="F2161" s="425"/>
      <c r="G2161" s="436"/>
      <c r="H2161" s="427"/>
      <c r="I2161" s="428"/>
      <c r="J2161" s="318"/>
      <c r="K2161" s="315"/>
      <c r="L2161" s="342"/>
      <c r="M2161" s="226"/>
      <c r="N2161" s="226"/>
      <c r="O2161" s="226"/>
      <c r="P2161" s="226"/>
      <c r="Q2161" s="226"/>
      <c r="R2161" s="226"/>
      <c r="S2161" s="226"/>
      <c r="T2161" s="226"/>
      <c r="U2161" s="226"/>
      <c r="V2161" s="226"/>
      <c r="W2161" s="226"/>
      <c r="X2161" s="226"/>
      <c r="Y2161" s="226"/>
      <c r="Z2161" s="226"/>
      <c r="AA2161" s="226"/>
      <c r="AB2161" s="226"/>
      <c r="AC2161" s="367" t="e">
        <f>VLOOKUP(Y2161,CONTROLES!$A$6:$Y$78,2,FALSE)</f>
        <v>#N/A</v>
      </c>
      <c r="AD2161" s="226"/>
      <c r="AE2161" s="226"/>
      <c r="AF2161" s="226"/>
      <c r="AG2161" s="226"/>
      <c r="AH2161" s="226"/>
      <c r="AI2161" s="226"/>
      <c r="AJ2161" s="226"/>
      <c r="AK2161" s="226"/>
      <c r="AL2161" s="226"/>
      <c r="AM2161" s="226"/>
      <c r="AN2161" s="226"/>
      <c r="AO2161" s="226"/>
      <c r="AP2161" s="226"/>
      <c r="AQ2161" s="226"/>
      <c r="AR2161" s="226"/>
      <c r="AS2161" s="226"/>
      <c r="AT2161" s="226"/>
      <c r="AU2161" s="226"/>
      <c r="AV2161" s="226"/>
      <c r="AW2161" s="226"/>
      <c r="AX2161" s="226"/>
      <c r="AY2161" s="226"/>
      <c r="AZ2161" s="226"/>
      <c r="BA2161" s="226"/>
      <c r="BB2161" s="226"/>
      <c r="BC2161" s="226"/>
      <c r="BD2161" s="226"/>
      <c r="BE2161" s="226"/>
      <c r="BF2161" s="226"/>
      <c r="BG2161" s="226"/>
      <c r="BH2161" s="226"/>
      <c r="BI2161" s="226"/>
      <c r="BJ2161" s="226"/>
      <c r="BK2161" s="226"/>
      <c r="BL2161" s="49"/>
    </row>
    <row r="2162" spans="1:64" x14ac:dyDescent="0.25">
      <c r="A2162" s="429"/>
      <c r="B2162" s="431"/>
      <c r="C2162" s="433"/>
      <c r="D2162" s="434"/>
      <c r="E2162" s="424"/>
      <c r="F2162" s="425"/>
      <c r="G2162" s="436"/>
      <c r="H2162" s="427"/>
      <c r="I2162" s="428"/>
      <c r="J2162" s="318"/>
      <c r="K2162" s="315"/>
      <c r="L2162" s="342"/>
      <c r="M2162" s="226"/>
      <c r="N2162" s="226"/>
      <c r="O2162" s="226"/>
      <c r="P2162" s="226"/>
      <c r="Q2162" s="226"/>
      <c r="R2162" s="226"/>
      <c r="S2162" s="226"/>
      <c r="T2162" s="226"/>
      <c r="U2162" s="226"/>
      <c r="V2162" s="226"/>
      <c r="W2162" s="226"/>
      <c r="X2162" s="226"/>
      <c r="Y2162" s="226"/>
      <c r="Z2162" s="226"/>
      <c r="AA2162" s="226"/>
      <c r="AB2162" s="226"/>
      <c r="AC2162" s="367" t="e">
        <f>VLOOKUP(Y2162,CONTROLES!$A$6:$Y$78,2,FALSE)</f>
        <v>#N/A</v>
      </c>
      <c r="AD2162" s="226"/>
      <c r="AE2162" s="226"/>
      <c r="AF2162" s="226"/>
      <c r="AG2162" s="226"/>
      <c r="AH2162" s="226"/>
      <c r="AI2162" s="226"/>
      <c r="AJ2162" s="226"/>
      <c r="AK2162" s="226"/>
      <c r="AL2162" s="226"/>
      <c r="AM2162" s="226"/>
      <c r="AN2162" s="226"/>
      <c r="AO2162" s="226"/>
      <c r="AP2162" s="226"/>
      <c r="AQ2162" s="226"/>
      <c r="AR2162" s="226"/>
      <c r="AS2162" s="226"/>
      <c r="AT2162" s="226"/>
      <c r="AU2162" s="226"/>
      <c r="AV2162" s="226"/>
      <c r="AW2162" s="226"/>
      <c r="AX2162" s="226"/>
      <c r="AY2162" s="226"/>
      <c r="AZ2162" s="226"/>
      <c r="BA2162" s="226"/>
      <c r="BB2162" s="226"/>
      <c r="BC2162" s="226"/>
      <c r="BD2162" s="226"/>
      <c r="BE2162" s="226"/>
      <c r="BF2162" s="226"/>
      <c r="BG2162" s="226"/>
      <c r="BH2162" s="226"/>
      <c r="BI2162" s="226"/>
      <c r="BJ2162" s="226"/>
      <c r="BK2162" s="226"/>
      <c r="BL2162" s="49"/>
    </row>
    <row r="2163" spans="1:64" x14ac:dyDescent="0.25">
      <c r="A2163" s="429"/>
      <c r="B2163" s="431"/>
      <c r="C2163" s="433"/>
      <c r="D2163" s="434"/>
      <c r="E2163" s="424"/>
      <c r="F2163" s="425"/>
      <c r="G2163" s="436"/>
      <c r="H2163" s="427"/>
      <c r="I2163" s="428"/>
      <c r="J2163" s="318"/>
      <c r="K2163" s="315"/>
      <c r="L2163" s="342"/>
      <c r="M2163" s="226"/>
      <c r="N2163" s="226"/>
      <c r="O2163" s="226"/>
      <c r="P2163" s="226"/>
      <c r="Q2163" s="226"/>
      <c r="R2163" s="226"/>
      <c r="S2163" s="226"/>
      <c r="T2163" s="226"/>
      <c r="U2163" s="226"/>
      <c r="V2163" s="226"/>
      <c r="W2163" s="226"/>
      <c r="X2163" s="226"/>
      <c r="Y2163" s="226"/>
      <c r="Z2163" s="226"/>
      <c r="AA2163" s="226"/>
      <c r="AB2163" s="226"/>
      <c r="AC2163" s="367" t="e">
        <f>VLOOKUP(Y2163,CONTROLES!$A$6:$Y$78,2,FALSE)</f>
        <v>#N/A</v>
      </c>
      <c r="AD2163" s="226"/>
      <c r="AE2163" s="226"/>
      <c r="AF2163" s="226"/>
      <c r="AG2163" s="226"/>
      <c r="AH2163" s="226"/>
      <c r="AI2163" s="226"/>
      <c r="AJ2163" s="226"/>
      <c r="AK2163" s="226"/>
      <c r="AL2163" s="226"/>
      <c r="AM2163" s="226"/>
      <c r="AN2163" s="226"/>
      <c r="AO2163" s="226"/>
      <c r="AP2163" s="226"/>
      <c r="AQ2163" s="226"/>
      <c r="AR2163" s="226"/>
      <c r="AS2163" s="226"/>
      <c r="AT2163" s="226"/>
      <c r="AU2163" s="226"/>
      <c r="AV2163" s="226"/>
      <c r="AW2163" s="226"/>
      <c r="AX2163" s="226"/>
      <c r="AY2163" s="226"/>
      <c r="AZ2163" s="226"/>
      <c r="BA2163" s="226"/>
      <c r="BB2163" s="226"/>
      <c r="BC2163" s="226"/>
      <c r="BD2163" s="226"/>
      <c r="BE2163" s="226"/>
      <c r="BF2163" s="226"/>
      <c r="BG2163" s="226"/>
      <c r="BH2163" s="226"/>
      <c r="BI2163" s="226"/>
      <c r="BJ2163" s="226"/>
      <c r="BK2163" s="226"/>
      <c r="BL2163" s="49"/>
    </row>
    <row r="2164" spans="1:64" x14ac:dyDescent="0.25">
      <c r="A2164" s="429"/>
      <c r="B2164" s="432"/>
      <c r="C2164" s="433"/>
      <c r="D2164" s="434"/>
      <c r="E2164" s="424"/>
      <c r="F2164" s="425"/>
      <c r="G2164" s="436"/>
      <c r="H2164" s="427"/>
      <c r="I2164" s="428"/>
      <c r="J2164" s="318"/>
      <c r="K2164" s="315"/>
      <c r="L2164" s="342"/>
      <c r="M2164" s="226"/>
      <c r="N2164" s="226"/>
      <c r="O2164" s="226"/>
      <c r="P2164" s="226"/>
      <c r="Q2164" s="226"/>
      <c r="R2164" s="226"/>
      <c r="S2164" s="226"/>
      <c r="T2164" s="226"/>
      <c r="U2164" s="226"/>
      <c r="V2164" s="226"/>
      <c r="W2164" s="226"/>
      <c r="X2164" s="226"/>
      <c r="Y2164" s="226"/>
      <c r="Z2164" s="226"/>
      <c r="AA2164" s="226"/>
      <c r="AB2164" s="226"/>
      <c r="AC2164" s="367" t="e">
        <f>VLOOKUP(Y2164,CONTROLES!$A$6:$Y$78,2,FALSE)</f>
        <v>#N/A</v>
      </c>
      <c r="AD2164" s="226"/>
      <c r="AE2164" s="226"/>
      <c r="AF2164" s="226"/>
      <c r="AG2164" s="226"/>
      <c r="AH2164" s="226"/>
      <c r="AI2164" s="226"/>
      <c r="AJ2164" s="226"/>
      <c r="AK2164" s="226"/>
      <c r="AL2164" s="226"/>
      <c r="AM2164" s="226"/>
      <c r="AN2164" s="226"/>
      <c r="AO2164" s="226"/>
      <c r="AP2164" s="226"/>
      <c r="AQ2164" s="226"/>
      <c r="AR2164" s="226"/>
      <c r="AS2164" s="226"/>
      <c r="AT2164" s="226"/>
      <c r="AU2164" s="226"/>
      <c r="AV2164" s="226"/>
      <c r="AW2164" s="226"/>
      <c r="AX2164" s="226"/>
      <c r="AY2164" s="226"/>
      <c r="AZ2164" s="226"/>
      <c r="BA2164" s="226"/>
      <c r="BB2164" s="226"/>
      <c r="BC2164" s="226"/>
      <c r="BD2164" s="226"/>
      <c r="BE2164" s="226"/>
      <c r="BF2164" s="226"/>
      <c r="BG2164" s="226"/>
      <c r="BH2164" s="226"/>
      <c r="BI2164" s="226"/>
      <c r="BJ2164" s="226"/>
      <c r="BK2164" s="226"/>
      <c r="BL2164" s="49"/>
    </row>
    <row r="2165" spans="1:64" x14ac:dyDescent="0.25">
      <c r="A2165" s="429">
        <f t="shared" ref="A2165" si="534">A2151+1</f>
        <v>298</v>
      </c>
      <c r="B2165" s="430" t="s">
        <v>2323</v>
      </c>
      <c r="C2165" s="433" t="s">
        <v>2294</v>
      </c>
      <c r="D2165" s="423" t="s">
        <v>2324</v>
      </c>
      <c r="E2165" s="423" t="s">
        <v>2325</v>
      </c>
      <c r="F2165" s="425" t="s">
        <v>132</v>
      </c>
      <c r="G2165" s="436" t="s">
        <v>133</v>
      </c>
      <c r="H2165" s="427" t="s">
        <v>134</v>
      </c>
      <c r="I2165" s="428"/>
      <c r="J2165" s="318"/>
      <c r="K2165" s="315"/>
      <c r="L2165" s="342"/>
      <c r="M2165" s="226"/>
      <c r="N2165" s="226"/>
      <c r="O2165" s="226"/>
      <c r="P2165" s="226"/>
      <c r="Q2165" s="226"/>
      <c r="R2165" s="226"/>
      <c r="S2165" s="226"/>
      <c r="T2165" s="226"/>
      <c r="U2165" s="226"/>
      <c r="V2165" s="226"/>
      <c r="W2165" s="226"/>
      <c r="X2165" s="226"/>
      <c r="Y2165" s="226"/>
      <c r="Z2165" s="226"/>
      <c r="AA2165" s="226"/>
      <c r="AB2165" s="226"/>
      <c r="AC2165" s="367" t="e">
        <f>VLOOKUP(Y2165,CONTROLES!$A$6:$Y$78,2,FALSE)</f>
        <v>#N/A</v>
      </c>
      <c r="AD2165" s="226"/>
      <c r="AE2165" s="226"/>
      <c r="AF2165" s="226"/>
      <c r="AG2165" s="226"/>
      <c r="AH2165" s="226"/>
      <c r="AI2165" s="226"/>
      <c r="AJ2165" s="226"/>
      <c r="AK2165" s="226"/>
      <c r="AL2165" s="226"/>
      <c r="AM2165" s="226"/>
      <c r="AN2165" s="226"/>
      <c r="AO2165" s="226"/>
      <c r="AP2165" s="226"/>
      <c r="AQ2165" s="226"/>
      <c r="AR2165" s="226"/>
      <c r="AS2165" s="226"/>
      <c r="AT2165" s="226"/>
      <c r="AU2165" s="226"/>
      <c r="AV2165" s="226"/>
      <c r="AW2165" s="226"/>
      <c r="AX2165" s="226"/>
      <c r="AY2165" s="226"/>
      <c r="AZ2165" s="226"/>
      <c r="BA2165" s="226"/>
      <c r="BB2165" s="226"/>
      <c r="BC2165" s="226"/>
      <c r="BD2165" s="226"/>
      <c r="BE2165" s="226"/>
      <c r="BF2165" s="226"/>
      <c r="BG2165" s="226"/>
      <c r="BH2165" s="226"/>
      <c r="BI2165" s="226"/>
      <c r="BJ2165" s="226"/>
      <c r="BK2165" s="226"/>
      <c r="BL2165" s="49"/>
    </row>
    <row r="2166" spans="1:64" x14ac:dyDescent="0.25">
      <c r="A2166" s="429"/>
      <c r="B2166" s="431"/>
      <c r="C2166" s="433"/>
      <c r="D2166" s="434"/>
      <c r="E2166" s="424"/>
      <c r="F2166" s="425"/>
      <c r="G2166" s="436"/>
      <c r="H2166" s="427"/>
      <c r="I2166" s="428"/>
      <c r="J2166" s="318"/>
      <c r="K2166" s="315"/>
      <c r="L2166" s="342"/>
      <c r="M2166" s="226"/>
      <c r="N2166" s="226"/>
      <c r="O2166" s="226"/>
      <c r="P2166" s="226"/>
      <c r="Q2166" s="226"/>
      <c r="R2166" s="226"/>
      <c r="S2166" s="226"/>
      <c r="T2166" s="226"/>
      <c r="U2166" s="226"/>
      <c r="V2166" s="226"/>
      <c r="W2166" s="226"/>
      <c r="X2166" s="226"/>
      <c r="Y2166" s="226"/>
      <c r="Z2166" s="226"/>
      <c r="AA2166" s="226"/>
      <c r="AB2166" s="226"/>
      <c r="AC2166" s="367" t="e">
        <f>VLOOKUP(Y2166,CONTROLES!$A$6:$Y$78,2,FALSE)</f>
        <v>#N/A</v>
      </c>
      <c r="AD2166" s="226"/>
      <c r="AE2166" s="226"/>
      <c r="AF2166" s="226"/>
      <c r="AG2166" s="226"/>
      <c r="AH2166" s="226"/>
      <c r="AI2166" s="226"/>
      <c r="AJ2166" s="226"/>
      <c r="AK2166" s="226"/>
      <c r="AL2166" s="226"/>
      <c r="AM2166" s="226"/>
      <c r="AN2166" s="226"/>
      <c r="AO2166" s="226"/>
      <c r="AP2166" s="226"/>
      <c r="AQ2166" s="226"/>
      <c r="AR2166" s="226"/>
      <c r="AS2166" s="226"/>
      <c r="AT2166" s="226"/>
      <c r="AU2166" s="226"/>
      <c r="AV2166" s="226"/>
      <c r="AW2166" s="226"/>
      <c r="AX2166" s="226"/>
      <c r="AY2166" s="226"/>
      <c r="AZ2166" s="226"/>
      <c r="BA2166" s="226"/>
      <c r="BB2166" s="226"/>
      <c r="BC2166" s="226"/>
      <c r="BD2166" s="226"/>
      <c r="BE2166" s="226"/>
      <c r="BF2166" s="226"/>
      <c r="BG2166" s="226"/>
      <c r="BH2166" s="226"/>
      <c r="BI2166" s="226"/>
      <c r="BJ2166" s="226"/>
      <c r="BK2166" s="226"/>
      <c r="BL2166" s="49"/>
    </row>
    <row r="2167" spans="1:64" x14ac:dyDescent="0.25">
      <c r="A2167" s="429"/>
      <c r="B2167" s="431"/>
      <c r="C2167" s="433"/>
      <c r="D2167" s="434"/>
      <c r="E2167" s="424"/>
      <c r="F2167" s="425"/>
      <c r="G2167" s="436"/>
      <c r="H2167" s="427"/>
      <c r="I2167" s="428"/>
      <c r="J2167" s="318"/>
      <c r="K2167" s="315"/>
      <c r="L2167" s="342"/>
      <c r="M2167" s="226"/>
      <c r="N2167" s="226"/>
      <c r="O2167" s="226"/>
      <c r="P2167" s="226"/>
      <c r="Q2167" s="226"/>
      <c r="R2167" s="226"/>
      <c r="S2167" s="226"/>
      <c r="T2167" s="226"/>
      <c r="U2167" s="226"/>
      <c r="V2167" s="226"/>
      <c r="W2167" s="226"/>
      <c r="X2167" s="226"/>
      <c r="Y2167" s="226"/>
      <c r="Z2167" s="226"/>
      <c r="AA2167" s="226"/>
      <c r="AB2167" s="226"/>
      <c r="AC2167" s="367" t="e">
        <f>VLOOKUP(Y2167,CONTROLES!$A$6:$Y$78,2,FALSE)</f>
        <v>#N/A</v>
      </c>
      <c r="AD2167" s="226"/>
      <c r="AE2167" s="226"/>
      <c r="AF2167" s="226"/>
      <c r="AG2167" s="226"/>
      <c r="AH2167" s="226"/>
      <c r="AI2167" s="226"/>
      <c r="AJ2167" s="226"/>
      <c r="AK2167" s="226"/>
      <c r="AL2167" s="226"/>
      <c r="AM2167" s="226"/>
      <c r="AN2167" s="226"/>
      <c r="AO2167" s="226"/>
      <c r="AP2167" s="226"/>
      <c r="AQ2167" s="226"/>
      <c r="AR2167" s="226"/>
      <c r="AS2167" s="226"/>
      <c r="AT2167" s="226"/>
      <c r="AU2167" s="226"/>
      <c r="AV2167" s="226"/>
      <c r="AW2167" s="226"/>
      <c r="AX2167" s="226"/>
      <c r="AY2167" s="226"/>
      <c r="AZ2167" s="226"/>
      <c r="BA2167" s="226"/>
      <c r="BB2167" s="226"/>
      <c r="BC2167" s="226"/>
      <c r="BD2167" s="226"/>
      <c r="BE2167" s="226"/>
      <c r="BF2167" s="226"/>
      <c r="BG2167" s="226"/>
      <c r="BH2167" s="226"/>
      <c r="BI2167" s="226"/>
      <c r="BJ2167" s="226"/>
      <c r="BK2167" s="226"/>
      <c r="BL2167" s="49"/>
    </row>
    <row r="2168" spans="1:64" x14ac:dyDescent="0.25">
      <c r="A2168" s="429"/>
      <c r="B2168" s="431"/>
      <c r="C2168" s="433"/>
      <c r="D2168" s="434"/>
      <c r="E2168" s="424"/>
      <c r="F2168" s="425"/>
      <c r="G2168" s="436"/>
      <c r="H2168" s="427"/>
      <c r="I2168" s="428"/>
      <c r="J2168" s="318"/>
      <c r="K2168" s="315"/>
      <c r="L2168" s="342"/>
      <c r="M2168" s="226"/>
      <c r="N2168" s="226"/>
      <c r="O2168" s="226"/>
      <c r="P2168" s="226"/>
      <c r="Q2168" s="226"/>
      <c r="R2168" s="226"/>
      <c r="S2168" s="226"/>
      <c r="T2168" s="226"/>
      <c r="U2168" s="226"/>
      <c r="V2168" s="226"/>
      <c r="W2168" s="226"/>
      <c r="X2168" s="226"/>
      <c r="Y2168" s="226"/>
      <c r="Z2168" s="226"/>
      <c r="AA2168" s="226"/>
      <c r="AB2168" s="226"/>
      <c r="AC2168" s="367" t="e">
        <f>VLOOKUP(Y2168,CONTROLES!$A$6:$Y$78,2,FALSE)</f>
        <v>#N/A</v>
      </c>
      <c r="AD2168" s="226"/>
      <c r="AE2168" s="226"/>
      <c r="AF2168" s="226"/>
      <c r="AG2168" s="226"/>
      <c r="AH2168" s="226"/>
      <c r="AI2168" s="226"/>
      <c r="AJ2168" s="226"/>
      <c r="AK2168" s="226"/>
      <c r="AL2168" s="226"/>
      <c r="AM2168" s="226"/>
      <c r="AN2168" s="226"/>
      <c r="AO2168" s="226"/>
      <c r="AP2168" s="226"/>
      <c r="AQ2168" s="226"/>
      <c r="AR2168" s="226"/>
      <c r="AS2168" s="226"/>
      <c r="AT2168" s="226"/>
      <c r="AU2168" s="226"/>
      <c r="AV2168" s="226"/>
      <c r="AW2168" s="226"/>
      <c r="AX2168" s="226"/>
      <c r="AY2168" s="226"/>
      <c r="AZ2168" s="226"/>
      <c r="BA2168" s="226"/>
      <c r="BB2168" s="226"/>
      <c r="BC2168" s="226"/>
      <c r="BD2168" s="226"/>
      <c r="BE2168" s="226"/>
      <c r="BF2168" s="226"/>
      <c r="BG2168" s="226"/>
      <c r="BH2168" s="226"/>
      <c r="BI2168" s="226"/>
      <c r="BJ2168" s="226"/>
      <c r="BK2168" s="226"/>
      <c r="BL2168" s="49"/>
    </row>
    <row r="2169" spans="1:64" x14ac:dyDescent="0.25">
      <c r="A2169" s="429"/>
      <c r="B2169" s="431"/>
      <c r="C2169" s="433"/>
      <c r="D2169" s="434"/>
      <c r="E2169" s="424"/>
      <c r="F2169" s="425"/>
      <c r="G2169" s="436"/>
      <c r="H2169" s="427"/>
      <c r="I2169" s="428"/>
      <c r="J2169" s="318"/>
      <c r="K2169" s="315"/>
      <c r="L2169" s="342"/>
      <c r="M2169" s="226"/>
      <c r="N2169" s="226"/>
      <c r="O2169" s="226"/>
      <c r="P2169" s="226"/>
      <c r="Q2169" s="226"/>
      <c r="R2169" s="226"/>
      <c r="S2169" s="226"/>
      <c r="T2169" s="226"/>
      <c r="U2169" s="226"/>
      <c r="V2169" s="226"/>
      <c r="W2169" s="226"/>
      <c r="X2169" s="226"/>
      <c r="Y2169" s="226"/>
      <c r="Z2169" s="226"/>
      <c r="AA2169" s="226"/>
      <c r="AB2169" s="226"/>
      <c r="AC2169" s="367" t="e">
        <f>VLOOKUP(Y2169,CONTROLES!$A$6:$Y$78,2,FALSE)</f>
        <v>#N/A</v>
      </c>
      <c r="AD2169" s="226"/>
      <c r="AE2169" s="226"/>
      <c r="AF2169" s="226"/>
      <c r="AG2169" s="226"/>
      <c r="AH2169" s="226"/>
      <c r="AI2169" s="226"/>
      <c r="AJ2169" s="226"/>
      <c r="AK2169" s="226"/>
      <c r="AL2169" s="226"/>
      <c r="AM2169" s="226"/>
      <c r="AN2169" s="226"/>
      <c r="AO2169" s="226"/>
      <c r="AP2169" s="226"/>
      <c r="AQ2169" s="226"/>
      <c r="AR2169" s="226"/>
      <c r="AS2169" s="226"/>
      <c r="AT2169" s="226"/>
      <c r="AU2169" s="226"/>
      <c r="AV2169" s="226"/>
      <c r="AW2169" s="226"/>
      <c r="AX2169" s="226"/>
      <c r="AY2169" s="226"/>
      <c r="AZ2169" s="226"/>
      <c r="BA2169" s="226"/>
      <c r="BB2169" s="226"/>
      <c r="BC2169" s="226"/>
      <c r="BD2169" s="226"/>
      <c r="BE2169" s="226"/>
      <c r="BF2169" s="226"/>
      <c r="BG2169" s="226"/>
      <c r="BH2169" s="226"/>
      <c r="BI2169" s="226"/>
      <c r="BJ2169" s="226"/>
      <c r="BK2169" s="226"/>
      <c r="BL2169" s="49"/>
    </row>
    <row r="2170" spans="1:64" x14ac:dyDescent="0.25">
      <c r="A2170" s="429"/>
      <c r="B2170" s="431"/>
      <c r="C2170" s="433"/>
      <c r="D2170" s="434"/>
      <c r="E2170" s="424"/>
      <c r="F2170" s="425"/>
      <c r="G2170" s="436"/>
      <c r="H2170" s="427"/>
      <c r="I2170" s="428"/>
      <c r="J2170" s="318"/>
      <c r="K2170" s="315"/>
      <c r="L2170" s="342"/>
      <c r="M2170" s="226"/>
      <c r="N2170" s="226"/>
      <c r="O2170" s="226"/>
      <c r="P2170" s="226"/>
      <c r="Q2170" s="226"/>
      <c r="R2170" s="226"/>
      <c r="S2170" s="226"/>
      <c r="T2170" s="226"/>
      <c r="U2170" s="226"/>
      <c r="V2170" s="226"/>
      <c r="W2170" s="226"/>
      <c r="X2170" s="226"/>
      <c r="Y2170" s="226"/>
      <c r="Z2170" s="226"/>
      <c r="AA2170" s="226"/>
      <c r="AB2170" s="226"/>
      <c r="AC2170" s="367" t="e">
        <f>VLOOKUP(Y2170,CONTROLES!$A$6:$Y$78,2,FALSE)</f>
        <v>#N/A</v>
      </c>
      <c r="AD2170" s="226"/>
      <c r="AE2170" s="226"/>
      <c r="AF2170" s="226"/>
      <c r="AG2170" s="226"/>
      <c r="AH2170" s="226"/>
      <c r="AI2170" s="226"/>
      <c r="AJ2170" s="226"/>
      <c r="AK2170" s="226"/>
      <c r="AL2170" s="226"/>
      <c r="AM2170" s="226"/>
      <c r="AN2170" s="226"/>
      <c r="AO2170" s="226"/>
      <c r="AP2170" s="226"/>
      <c r="AQ2170" s="226"/>
      <c r="AR2170" s="226"/>
      <c r="AS2170" s="226"/>
      <c r="AT2170" s="226"/>
      <c r="AU2170" s="226"/>
      <c r="AV2170" s="226"/>
      <c r="AW2170" s="226"/>
      <c r="AX2170" s="226"/>
      <c r="AY2170" s="226"/>
      <c r="AZ2170" s="226"/>
      <c r="BA2170" s="226"/>
      <c r="BB2170" s="226"/>
      <c r="BC2170" s="226"/>
      <c r="BD2170" s="226"/>
      <c r="BE2170" s="226"/>
      <c r="BF2170" s="226"/>
      <c r="BG2170" s="226"/>
      <c r="BH2170" s="226"/>
      <c r="BI2170" s="226"/>
      <c r="BJ2170" s="226"/>
      <c r="BK2170" s="226"/>
      <c r="BL2170" s="49"/>
    </row>
    <row r="2171" spans="1:64" x14ac:dyDescent="0.25">
      <c r="A2171" s="429"/>
      <c r="B2171" s="432"/>
      <c r="C2171" s="433"/>
      <c r="D2171" s="434"/>
      <c r="E2171" s="424"/>
      <c r="F2171" s="425"/>
      <c r="G2171" s="436"/>
      <c r="H2171" s="427"/>
      <c r="I2171" s="428"/>
      <c r="J2171" s="318"/>
      <c r="K2171" s="315"/>
      <c r="L2171" s="342"/>
      <c r="M2171" s="226"/>
      <c r="N2171" s="226"/>
      <c r="O2171" s="226"/>
      <c r="P2171" s="226"/>
      <c r="Q2171" s="226"/>
      <c r="R2171" s="226"/>
      <c r="S2171" s="226"/>
      <c r="T2171" s="226"/>
      <c r="U2171" s="226"/>
      <c r="V2171" s="226"/>
      <c r="W2171" s="226"/>
      <c r="X2171" s="226"/>
      <c r="Y2171" s="226"/>
      <c r="Z2171" s="226"/>
      <c r="AA2171" s="226"/>
      <c r="AB2171" s="226"/>
      <c r="AC2171" s="367" t="e">
        <f>VLOOKUP(Y2171,CONTROLES!$A$6:$Y$78,2,FALSE)</f>
        <v>#N/A</v>
      </c>
      <c r="AD2171" s="226"/>
      <c r="AE2171" s="226"/>
      <c r="AF2171" s="226"/>
      <c r="AG2171" s="226"/>
      <c r="AH2171" s="226"/>
      <c r="AI2171" s="226"/>
      <c r="AJ2171" s="226"/>
      <c r="AK2171" s="226"/>
      <c r="AL2171" s="226"/>
      <c r="AM2171" s="226"/>
      <c r="AN2171" s="226"/>
      <c r="AO2171" s="226"/>
      <c r="AP2171" s="226"/>
      <c r="AQ2171" s="226"/>
      <c r="AR2171" s="226"/>
      <c r="AS2171" s="226"/>
      <c r="AT2171" s="226"/>
      <c r="AU2171" s="226"/>
      <c r="AV2171" s="226"/>
      <c r="AW2171" s="226"/>
      <c r="AX2171" s="226"/>
      <c r="AY2171" s="226"/>
      <c r="AZ2171" s="226"/>
      <c r="BA2171" s="226"/>
      <c r="BB2171" s="226"/>
      <c r="BC2171" s="226"/>
      <c r="BD2171" s="226"/>
      <c r="BE2171" s="226"/>
      <c r="BF2171" s="226"/>
      <c r="BG2171" s="226"/>
      <c r="BH2171" s="226"/>
      <c r="BI2171" s="226"/>
      <c r="BJ2171" s="226"/>
      <c r="BK2171" s="226"/>
      <c r="BL2171" s="49"/>
    </row>
    <row r="2172" spans="1:64" x14ac:dyDescent="0.25">
      <c r="A2172" s="429">
        <f t="shared" ref="A2172" si="535">A2158+1</f>
        <v>299</v>
      </c>
      <c r="B2172" s="430" t="s">
        <v>2326</v>
      </c>
      <c r="C2172" s="433" t="s">
        <v>2294</v>
      </c>
      <c r="D2172" s="423" t="s">
        <v>2327</v>
      </c>
      <c r="E2172" s="423" t="s">
        <v>2328</v>
      </c>
      <c r="F2172" s="425" t="s">
        <v>132</v>
      </c>
      <c r="G2172" s="436" t="s">
        <v>196</v>
      </c>
      <c r="H2172" s="427" t="s">
        <v>134</v>
      </c>
      <c r="I2172" s="428"/>
      <c r="J2172" s="318"/>
      <c r="K2172" s="315"/>
      <c r="L2172" s="342"/>
      <c r="M2172" s="226"/>
      <c r="N2172" s="226"/>
      <c r="O2172" s="226"/>
      <c r="P2172" s="226"/>
      <c r="Q2172" s="226"/>
      <c r="R2172" s="226"/>
      <c r="S2172" s="226"/>
      <c r="T2172" s="226"/>
      <c r="U2172" s="226"/>
      <c r="V2172" s="226"/>
      <c r="W2172" s="226"/>
      <c r="X2172" s="226"/>
      <c r="Y2172" s="226"/>
      <c r="Z2172" s="226"/>
      <c r="AA2172" s="226"/>
      <c r="AB2172" s="226"/>
      <c r="AC2172" s="367" t="e">
        <f>VLOOKUP(Y2172,CONTROLES!$A$6:$Y$78,2,FALSE)</f>
        <v>#N/A</v>
      </c>
      <c r="AD2172" s="226"/>
      <c r="AE2172" s="226"/>
      <c r="AF2172" s="226"/>
      <c r="AG2172" s="226"/>
      <c r="AH2172" s="226"/>
      <c r="AI2172" s="226"/>
      <c r="AJ2172" s="226"/>
      <c r="AK2172" s="226"/>
      <c r="AL2172" s="226"/>
      <c r="AM2172" s="226"/>
      <c r="AN2172" s="226"/>
      <c r="AO2172" s="226"/>
      <c r="AP2172" s="226"/>
      <c r="AQ2172" s="226"/>
      <c r="AR2172" s="226"/>
      <c r="AS2172" s="226"/>
      <c r="AT2172" s="226"/>
      <c r="AU2172" s="226"/>
      <c r="AV2172" s="226"/>
      <c r="AW2172" s="226"/>
      <c r="AX2172" s="226"/>
      <c r="AY2172" s="226"/>
      <c r="AZ2172" s="226"/>
      <c r="BA2172" s="226"/>
      <c r="BB2172" s="226"/>
      <c r="BC2172" s="226"/>
      <c r="BD2172" s="226"/>
      <c r="BE2172" s="226"/>
      <c r="BF2172" s="226"/>
      <c r="BG2172" s="226"/>
      <c r="BH2172" s="226"/>
      <c r="BI2172" s="226"/>
      <c r="BJ2172" s="226"/>
      <c r="BK2172" s="226"/>
      <c r="BL2172" s="49"/>
    </row>
    <row r="2173" spans="1:64" x14ac:dyDescent="0.25">
      <c r="A2173" s="429"/>
      <c r="B2173" s="431"/>
      <c r="C2173" s="433"/>
      <c r="D2173" s="434"/>
      <c r="E2173" s="424"/>
      <c r="F2173" s="425"/>
      <c r="G2173" s="436"/>
      <c r="H2173" s="427"/>
      <c r="I2173" s="428"/>
      <c r="J2173" s="318"/>
      <c r="K2173" s="315"/>
      <c r="L2173" s="342"/>
      <c r="M2173" s="226"/>
      <c r="N2173" s="226"/>
      <c r="O2173" s="226"/>
      <c r="P2173" s="226"/>
      <c r="Q2173" s="226"/>
      <c r="R2173" s="226"/>
      <c r="S2173" s="226"/>
      <c r="T2173" s="226"/>
      <c r="U2173" s="226"/>
      <c r="V2173" s="226"/>
      <c r="W2173" s="226"/>
      <c r="X2173" s="226"/>
      <c r="Y2173" s="226"/>
      <c r="Z2173" s="226"/>
      <c r="AA2173" s="226"/>
      <c r="AB2173" s="226"/>
      <c r="AC2173" s="367" t="e">
        <f>VLOOKUP(Y2173,CONTROLES!$A$6:$Y$78,2,FALSE)</f>
        <v>#N/A</v>
      </c>
      <c r="AD2173" s="226"/>
      <c r="AE2173" s="226"/>
      <c r="AF2173" s="226"/>
      <c r="AG2173" s="226"/>
      <c r="AH2173" s="226"/>
      <c r="AI2173" s="226"/>
      <c r="AJ2173" s="226"/>
      <c r="AK2173" s="226"/>
      <c r="AL2173" s="226"/>
      <c r="AM2173" s="226"/>
      <c r="AN2173" s="226"/>
      <c r="AO2173" s="226"/>
      <c r="AP2173" s="226"/>
      <c r="AQ2173" s="226"/>
      <c r="AR2173" s="226"/>
      <c r="AS2173" s="226"/>
      <c r="AT2173" s="226"/>
      <c r="AU2173" s="226"/>
      <c r="AV2173" s="226"/>
      <c r="AW2173" s="226"/>
      <c r="AX2173" s="226"/>
      <c r="AY2173" s="226"/>
      <c r="AZ2173" s="226"/>
      <c r="BA2173" s="226"/>
      <c r="BB2173" s="226"/>
      <c r="BC2173" s="226"/>
      <c r="BD2173" s="226"/>
      <c r="BE2173" s="226"/>
      <c r="BF2173" s="226"/>
      <c r="BG2173" s="226"/>
      <c r="BH2173" s="226"/>
      <c r="BI2173" s="226"/>
      <c r="BJ2173" s="226"/>
      <c r="BK2173" s="226"/>
      <c r="BL2173" s="49"/>
    </row>
    <row r="2174" spans="1:64" x14ac:dyDescent="0.25">
      <c r="A2174" s="429"/>
      <c r="B2174" s="431"/>
      <c r="C2174" s="433"/>
      <c r="D2174" s="434"/>
      <c r="E2174" s="424"/>
      <c r="F2174" s="425"/>
      <c r="G2174" s="436"/>
      <c r="H2174" s="427"/>
      <c r="I2174" s="428"/>
      <c r="J2174" s="318"/>
      <c r="K2174" s="315"/>
      <c r="L2174" s="342"/>
      <c r="M2174" s="226"/>
      <c r="N2174" s="226"/>
      <c r="O2174" s="226"/>
      <c r="P2174" s="226"/>
      <c r="Q2174" s="226"/>
      <c r="R2174" s="226"/>
      <c r="S2174" s="226"/>
      <c r="T2174" s="226"/>
      <c r="U2174" s="226"/>
      <c r="V2174" s="226"/>
      <c r="W2174" s="226"/>
      <c r="X2174" s="226"/>
      <c r="Y2174" s="226"/>
      <c r="Z2174" s="226"/>
      <c r="AA2174" s="226"/>
      <c r="AB2174" s="226"/>
      <c r="AC2174" s="367" t="e">
        <f>VLOOKUP(Y2174,CONTROLES!$A$6:$Y$78,2,FALSE)</f>
        <v>#N/A</v>
      </c>
      <c r="AD2174" s="226"/>
      <c r="AE2174" s="226"/>
      <c r="AF2174" s="226"/>
      <c r="AG2174" s="226"/>
      <c r="AH2174" s="226"/>
      <c r="AI2174" s="226"/>
      <c r="AJ2174" s="226"/>
      <c r="AK2174" s="226"/>
      <c r="AL2174" s="226"/>
      <c r="AM2174" s="226"/>
      <c r="AN2174" s="226"/>
      <c r="AO2174" s="226"/>
      <c r="AP2174" s="226"/>
      <c r="AQ2174" s="226"/>
      <c r="AR2174" s="226"/>
      <c r="AS2174" s="226"/>
      <c r="AT2174" s="226"/>
      <c r="AU2174" s="226"/>
      <c r="AV2174" s="226"/>
      <c r="AW2174" s="226"/>
      <c r="AX2174" s="226"/>
      <c r="AY2174" s="226"/>
      <c r="AZ2174" s="226"/>
      <c r="BA2174" s="226"/>
      <c r="BB2174" s="226"/>
      <c r="BC2174" s="226"/>
      <c r="BD2174" s="226"/>
      <c r="BE2174" s="226"/>
      <c r="BF2174" s="226"/>
      <c r="BG2174" s="226"/>
      <c r="BH2174" s="226"/>
      <c r="BI2174" s="226"/>
      <c r="BJ2174" s="226"/>
      <c r="BK2174" s="226"/>
      <c r="BL2174" s="49"/>
    </row>
    <row r="2175" spans="1:64" x14ac:dyDescent="0.25">
      <c r="A2175" s="429"/>
      <c r="B2175" s="431"/>
      <c r="C2175" s="433"/>
      <c r="D2175" s="434"/>
      <c r="E2175" s="424"/>
      <c r="F2175" s="425"/>
      <c r="G2175" s="436"/>
      <c r="H2175" s="427"/>
      <c r="I2175" s="428"/>
      <c r="J2175" s="318"/>
      <c r="K2175" s="315"/>
      <c r="L2175" s="342"/>
      <c r="M2175" s="226"/>
      <c r="N2175" s="226"/>
      <c r="O2175" s="226"/>
      <c r="P2175" s="226"/>
      <c r="Q2175" s="226"/>
      <c r="R2175" s="226"/>
      <c r="S2175" s="226"/>
      <c r="T2175" s="226"/>
      <c r="U2175" s="226"/>
      <c r="V2175" s="226"/>
      <c r="W2175" s="226"/>
      <c r="X2175" s="226"/>
      <c r="Y2175" s="226"/>
      <c r="Z2175" s="226"/>
      <c r="AA2175" s="226"/>
      <c r="AB2175" s="226"/>
      <c r="AC2175" s="367" t="e">
        <f>VLOOKUP(Y2175,CONTROLES!$A$6:$Y$78,2,FALSE)</f>
        <v>#N/A</v>
      </c>
      <c r="AD2175" s="226"/>
      <c r="AE2175" s="226"/>
      <c r="AF2175" s="226"/>
      <c r="AG2175" s="226"/>
      <c r="AH2175" s="226"/>
      <c r="AI2175" s="226"/>
      <c r="AJ2175" s="226"/>
      <c r="AK2175" s="226"/>
      <c r="AL2175" s="226"/>
      <c r="AM2175" s="226"/>
      <c r="AN2175" s="226"/>
      <c r="AO2175" s="226"/>
      <c r="AP2175" s="226"/>
      <c r="AQ2175" s="226"/>
      <c r="AR2175" s="226"/>
      <c r="AS2175" s="226"/>
      <c r="AT2175" s="226"/>
      <c r="AU2175" s="226"/>
      <c r="AV2175" s="226"/>
      <c r="AW2175" s="226"/>
      <c r="AX2175" s="226"/>
      <c r="AY2175" s="226"/>
      <c r="AZ2175" s="226"/>
      <c r="BA2175" s="226"/>
      <c r="BB2175" s="226"/>
      <c r="BC2175" s="226"/>
      <c r="BD2175" s="226"/>
      <c r="BE2175" s="226"/>
      <c r="BF2175" s="226"/>
      <c r="BG2175" s="226"/>
      <c r="BH2175" s="226"/>
      <c r="BI2175" s="226"/>
      <c r="BJ2175" s="226"/>
      <c r="BK2175" s="226"/>
      <c r="BL2175" s="49"/>
    </row>
    <row r="2176" spans="1:64" x14ac:dyDescent="0.25">
      <c r="A2176" s="429"/>
      <c r="B2176" s="431"/>
      <c r="C2176" s="433"/>
      <c r="D2176" s="434"/>
      <c r="E2176" s="424"/>
      <c r="F2176" s="425"/>
      <c r="G2176" s="436"/>
      <c r="H2176" s="427"/>
      <c r="I2176" s="428"/>
      <c r="J2176" s="318"/>
      <c r="K2176" s="315"/>
      <c r="L2176" s="342"/>
      <c r="M2176" s="226"/>
      <c r="N2176" s="226"/>
      <c r="O2176" s="226"/>
      <c r="P2176" s="226"/>
      <c r="Q2176" s="226"/>
      <c r="R2176" s="226"/>
      <c r="S2176" s="226"/>
      <c r="T2176" s="226"/>
      <c r="U2176" s="226"/>
      <c r="V2176" s="226"/>
      <c r="W2176" s="226"/>
      <c r="X2176" s="226"/>
      <c r="Y2176" s="226"/>
      <c r="Z2176" s="226"/>
      <c r="AA2176" s="226"/>
      <c r="AB2176" s="226"/>
      <c r="AC2176" s="367" t="e">
        <f>VLOOKUP(Y2176,CONTROLES!$A$6:$Y$78,2,FALSE)</f>
        <v>#N/A</v>
      </c>
      <c r="AD2176" s="226"/>
      <c r="AE2176" s="226"/>
      <c r="AF2176" s="226"/>
      <c r="AG2176" s="226"/>
      <c r="AH2176" s="226"/>
      <c r="AI2176" s="226"/>
      <c r="AJ2176" s="226"/>
      <c r="AK2176" s="226"/>
      <c r="AL2176" s="226"/>
      <c r="AM2176" s="226"/>
      <c r="AN2176" s="226"/>
      <c r="AO2176" s="226"/>
      <c r="AP2176" s="226"/>
      <c r="AQ2176" s="226"/>
      <c r="AR2176" s="226"/>
      <c r="AS2176" s="226"/>
      <c r="AT2176" s="226"/>
      <c r="AU2176" s="226"/>
      <c r="AV2176" s="226"/>
      <c r="AW2176" s="226"/>
      <c r="AX2176" s="226"/>
      <c r="AY2176" s="226"/>
      <c r="AZ2176" s="226"/>
      <c r="BA2176" s="226"/>
      <c r="BB2176" s="226"/>
      <c r="BC2176" s="226"/>
      <c r="BD2176" s="226"/>
      <c r="BE2176" s="226"/>
      <c r="BF2176" s="226"/>
      <c r="BG2176" s="226"/>
      <c r="BH2176" s="226"/>
      <c r="BI2176" s="226"/>
      <c r="BJ2176" s="226"/>
      <c r="BK2176" s="226"/>
      <c r="BL2176" s="49"/>
    </row>
    <row r="2177" spans="1:64" x14ac:dyDescent="0.25">
      <c r="A2177" s="429"/>
      <c r="B2177" s="431"/>
      <c r="C2177" s="433"/>
      <c r="D2177" s="434"/>
      <c r="E2177" s="424"/>
      <c r="F2177" s="425"/>
      <c r="G2177" s="436"/>
      <c r="H2177" s="427"/>
      <c r="I2177" s="428"/>
      <c r="J2177" s="318"/>
      <c r="K2177" s="315"/>
      <c r="L2177" s="342"/>
      <c r="M2177" s="226"/>
      <c r="N2177" s="226"/>
      <c r="O2177" s="226"/>
      <c r="P2177" s="226"/>
      <c r="Q2177" s="226"/>
      <c r="R2177" s="226"/>
      <c r="S2177" s="226"/>
      <c r="T2177" s="226"/>
      <c r="U2177" s="226"/>
      <c r="V2177" s="226"/>
      <c r="W2177" s="226"/>
      <c r="X2177" s="226"/>
      <c r="Y2177" s="226"/>
      <c r="Z2177" s="226"/>
      <c r="AA2177" s="226"/>
      <c r="AB2177" s="226"/>
      <c r="AC2177" s="367" t="e">
        <f>VLOOKUP(Y2177,CONTROLES!$A$6:$Y$78,2,FALSE)</f>
        <v>#N/A</v>
      </c>
      <c r="AD2177" s="226"/>
      <c r="AE2177" s="226"/>
      <c r="AF2177" s="226"/>
      <c r="AG2177" s="226"/>
      <c r="AH2177" s="226"/>
      <c r="AI2177" s="226"/>
      <c r="AJ2177" s="226"/>
      <c r="AK2177" s="226"/>
      <c r="AL2177" s="226"/>
      <c r="AM2177" s="226"/>
      <c r="AN2177" s="226"/>
      <c r="AO2177" s="226"/>
      <c r="AP2177" s="226"/>
      <c r="AQ2177" s="226"/>
      <c r="AR2177" s="226"/>
      <c r="AS2177" s="226"/>
      <c r="AT2177" s="226"/>
      <c r="AU2177" s="226"/>
      <c r="AV2177" s="226"/>
      <c r="AW2177" s="226"/>
      <c r="AX2177" s="226"/>
      <c r="AY2177" s="226"/>
      <c r="AZ2177" s="226"/>
      <c r="BA2177" s="226"/>
      <c r="BB2177" s="226"/>
      <c r="BC2177" s="226"/>
      <c r="BD2177" s="226"/>
      <c r="BE2177" s="226"/>
      <c r="BF2177" s="226"/>
      <c r="BG2177" s="226"/>
      <c r="BH2177" s="226"/>
      <c r="BI2177" s="226"/>
      <c r="BJ2177" s="226"/>
      <c r="BK2177" s="226"/>
      <c r="BL2177" s="49"/>
    </row>
    <row r="2178" spans="1:64" x14ac:dyDescent="0.25">
      <c r="A2178" s="429"/>
      <c r="B2178" s="432"/>
      <c r="C2178" s="433"/>
      <c r="D2178" s="434"/>
      <c r="E2178" s="424"/>
      <c r="F2178" s="425"/>
      <c r="G2178" s="436"/>
      <c r="H2178" s="427"/>
      <c r="I2178" s="428"/>
      <c r="J2178" s="318"/>
      <c r="K2178" s="315"/>
      <c r="L2178" s="342"/>
      <c r="M2178" s="226"/>
      <c r="N2178" s="226"/>
      <c r="O2178" s="226"/>
      <c r="P2178" s="226"/>
      <c r="Q2178" s="226"/>
      <c r="R2178" s="226"/>
      <c r="S2178" s="226"/>
      <c r="T2178" s="226"/>
      <c r="U2178" s="226"/>
      <c r="V2178" s="226"/>
      <c r="W2178" s="226"/>
      <c r="X2178" s="226"/>
      <c r="Y2178" s="226"/>
      <c r="Z2178" s="226"/>
      <c r="AA2178" s="226"/>
      <c r="AB2178" s="226"/>
      <c r="AC2178" s="367" t="e">
        <f>VLOOKUP(Y2178,CONTROLES!$A$6:$Y$78,2,FALSE)</f>
        <v>#N/A</v>
      </c>
      <c r="AD2178" s="226"/>
      <c r="AE2178" s="226"/>
      <c r="AF2178" s="226"/>
      <c r="AG2178" s="226"/>
      <c r="AH2178" s="226"/>
      <c r="AI2178" s="226"/>
      <c r="AJ2178" s="226"/>
      <c r="AK2178" s="226"/>
      <c r="AL2178" s="226"/>
      <c r="AM2178" s="226"/>
      <c r="AN2178" s="226"/>
      <c r="AO2178" s="226"/>
      <c r="AP2178" s="226"/>
      <c r="AQ2178" s="226"/>
      <c r="AR2178" s="226"/>
      <c r="AS2178" s="226"/>
      <c r="AT2178" s="226"/>
      <c r="AU2178" s="226"/>
      <c r="AV2178" s="226"/>
      <c r="AW2178" s="226"/>
      <c r="AX2178" s="226"/>
      <c r="AY2178" s="226"/>
      <c r="AZ2178" s="226"/>
      <c r="BA2178" s="226"/>
      <c r="BB2178" s="226"/>
      <c r="BC2178" s="226"/>
      <c r="BD2178" s="226"/>
      <c r="BE2178" s="226"/>
      <c r="BF2178" s="226"/>
      <c r="BG2178" s="226"/>
      <c r="BH2178" s="226"/>
      <c r="BI2178" s="226"/>
      <c r="BJ2178" s="226"/>
      <c r="BK2178" s="226"/>
      <c r="BL2178" s="49"/>
    </row>
    <row r="2179" spans="1:64" x14ac:dyDescent="0.25">
      <c r="A2179" s="429">
        <f t="shared" ref="A2179" si="536">A2165+1</f>
        <v>299</v>
      </c>
      <c r="B2179" s="430" t="s">
        <v>2329</v>
      </c>
      <c r="C2179" s="433" t="s">
        <v>2294</v>
      </c>
      <c r="D2179" s="423" t="s">
        <v>2330</v>
      </c>
      <c r="E2179" s="423" t="s">
        <v>2331</v>
      </c>
      <c r="F2179" s="425" t="s">
        <v>132</v>
      </c>
      <c r="G2179" s="436" t="s">
        <v>230</v>
      </c>
      <c r="H2179" s="427" t="s">
        <v>134</v>
      </c>
      <c r="I2179" s="428"/>
      <c r="J2179" s="318"/>
      <c r="K2179" s="315"/>
      <c r="L2179" s="342"/>
      <c r="M2179" s="226"/>
      <c r="N2179" s="226"/>
      <c r="O2179" s="226"/>
      <c r="P2179" s="226"/>
      <c r="Q2179" s="226"/>
      <c r="R2179" s="226"/>
      <c r="S2179" s="226"/>
      <c r="T2179" s="226"/>
      <c r="U2179" s="226"/>
      <c r="V2179" s="226"/>
      <c r="W2179" s="226"/>
      <c r="X2179" s="226"/>
      <c r="Y2179" s="226"/>
      <c r="Z2179" s="226"/>
      <c r="AA2179" s="226"/>
      <c r="AB2179" s="226"/>
      <c r="AC2179" s="367" t="e">
        <f>VLOOKUP(Y2179,CONTROLES!$A$6:$Y$78,2,FALSE)</f>
        <v>#N/A</v>
      </c>
      <c r="AD2179" s="226"/>
      <c r="AE2179" s="226"/>
      <c r="AF2179" s="226"/>
      <c r="AG2179" s="226"/>
      <c r="AH2179" s="226"/>
      <c r="AI2179" s="226"/>
      <c r="AJ2179" s="226"/>
      <c r="AK2179" s="226"/>
      <c r="AL2179" s="226"/>
      <c r="AM2179" s="226"/>
      <c r="AN2179" s="226"/>
      <c r="AO2179" s="226"/>
      <c r="AP2179" s="226"/>
      <c r="AQ2179" s="226"/>
      <c r="AR2179" s="226"/>
      <c r="AS2179" s="226"/>
      <c r="AT2179" s="226"/>
      <c r="AU2179" s="226"/>
      <c r="AV2179" s="226"/>
      <c r="AW2179" s="226"/>
      <c r="AX2179" s="226"/>
      <c r="AY2179" s="226"/>
      <c r="AZ2179" s="226"/>
      <c r="BA2179" s="226"/>
      <c r="BB2179" s="226"/>
      <c r="BC2179" s="226"/>
      <c r="BD2179" s="226"/>
      <c r="BE2179" s="226"/>
      <c r="BF2179" s="226"/>
      <c r="BG2179" s="226"/>
      <c r="BH2179" s="226"/>
      <c r="BI2179" s="226"/>
      <c r="BJ2179" s="226"/>
      <c r="BK2179" s="226"/>
      <c r="BL2179" s="49"/>
    </row>
    <row r="2180" spans="1:64" x14ac:dyDescent="0.25">
      <c r="A2180" s="429"/>
      <c r="B2180" s="431"/>
      <c r="C2180" s="433"/>
      <c r="D2180" s="434"/>
      <c r="E2180" s="424"/>
      <c r="F2180" s="425"/>
      <c r="G2180" s="436"/>
      <c r="H2180" s="427"/>
      <c r="I2180" s="428"/>
      <c r="J2180" s="318"/>
      <c r="K2180" s="315"/>
      <c r="L2180" s="342"/>
      <c r="M2180" s="226"/>
      <c r="N2180" s="226"/>
      <c r="O2180" s="226"/>
      <c r="P2180" s="226"/>
      <c r="Q2180" s="226"/>
      <c r="R2180" s="226"/>
      <c r="S2180" s="226"/>
      <c r="T2180" s="226"/>
      <c r="U2180" s="226"/>
      <c r="V2180" s="226"/>
      <c r="W2180" s="226"/>
      <c r="X2180" s="226"/>
      <c r="Y2180" s="226"/>
      <c r="Z2180" s="226"/>
      <c r="AA2180" s="226"/>
      <c r="AB2180" s="226"/>
      <c r="AC2180" s="367" t="e">
        <f>VLOOKUP(Y2180,CONTROLES!$A$6:$Y$78,2,FALSE)</f>
        <v>#N/A</v>
      </c>
      <c r="AD2180" s="226"/>
      <c r="AE2180" s="226"/>
      <c r="AF2180" s="226"/>
      <c r="AG2180" s="226"/>
      <c r="AH2180" s="226"/>
      <c r="AI2180" s="226"/>
      <c r="AJ2180" s="226"/>
      <c r="AK2180" s="226"/>
      <c r="AL2180" s="226"/>
      <c r="AM2180" s="226"/>
      <c r="AN2180" s="226"/>
      <c r="AO2180" s="226"/>
      <c r="AP2180" s="226"/>
      <c r="AQ2180" s="226"/>
      <c r="AR2180" s="226"/>
      <c r="AS2180" s="226"/>
      <c r="AT2180" s="226"/>
      <c r="AU2180" s="226"/>
      <c r="AV2180" s="226"/>
      <c r="AW2180" s="226"/>
      <c r="AX2180" s="226"/>
      <c r="AY2180" s="226"/>
      <c r="AZ2180" s="226"/>
      <c r="BA2180" s="226"/>
      <c r="BB2180" s="226"/>
      <c r="BC2180" s="226"/>
      <c r="BD2180" s="226"/>
      <c r="BE2180" s="226"/>
      <c r="BF2180" s="226"/>
      <c r="BG2180" s="226"/>
      <c r="BH2180" s="226"/>
      <c r="BI2180" s="226"/>
      <c r="BJ2180" s="226"/>
      <c r="BK2180" s="226"/>
      <c r="BL2180" s="49"/>
    </row>
    <row r="2181" spans="1:64" x14ac:dyDescent="0.25">
      <c r="A2181" s="429"/>
      <c r="B2181" s="431"/>
      <c r="C2181" s="433"/>
      <c r="D2181" s="434"/>
      <c r="E2181" s="424"/>
      <c r="F2181" s="425"/>
      <c r="G2181" s="436"/>
      <c r="H2181" s="427"/>
      <c r="I2181" s="428"/>
      <c r="J2181" s="318"/>
      <c r="K2181" s="315"/>
      <c r="L2181" s="342"/>
      <c r="M2181" s="226"/>
      <c r="N2181" s="226"/>
      <c r="O2181" s="226"/>
      <c r="P2181" s="226"/>
      <c r="Q2181" s="226"/>
      <c r="R2181" s="226"/>
      <c r="S2181" s="226"/>
      <c r="T2181" s="226"/>
      <c r="U2181" s="226"/>
      <c r="V2181" s="226"/>
      <c r="W2181" s="226"/>
      <c r="X2181" s="226"/>
      <c r="Y2181" s="226"/>
      <c r="Z2181" s="226"/>
      <c r="AA2181" s="226"/>
      <c r="AB2181" s="226"/>
      <c r="AC2181" s="367" t="e">
        <f>VLOOKUP(Y2181,CONTROLES!$A$6:$Y$78,2,FALSE)</f>
        <v>#N/A</v>
      </c>
      <c r="AD2181" s="226"/>
      <c r="AE2181" s="226"/>
      <c r="AF2181" s="226"/>
      <c r="AG2181" s="226"/>
      <c r="AH2181" s="226"/>
      <c r="AI2181" s="226"/>
      <c r="AJ2181" s="226"/>
      <c r="AK2181" s="226"/>
      <c r="AL2181" s="226"/>
      <c r="AM2181" s="226"/>
      <c r="AN2181" s="226"/>
      <c r="AO2181" s="226"/>
      <c r="AP2181" s="226"/>
      <c r="AQ2181" s="226"/>
      <c r="AR2181" s="226"/>
      <c r="AS2181" s="226"/>
      <c r="AT2181" s="226"/>
      <c r="AU2181" s="226"/>
      <c r="AV2181" s="226"/>
      <c r="AW2181" s="226"/>
      <c r="AX2181" s="226"/>
      <c r="AY2181" s="226"/>
      <c r="AZ2181" s="226"/>
      <c r="BA2181" s="226"/>
      <c r="BB2181" s="226"/>
      <c r="BC2181" s="226"/>
      <c r="BD2181" s="226"/>
      <c r="BE2181" s="226"/>
      <c r="BF2181" s="226"/>
      <c r="BG2181" s="226"/>
      <c r="BH2181" s="226"/>
      <c r="BI2181" s="226"/>
      <c r="BJ2181" s="226"/>
      <c r="BK2181" s="226"/>
      <c r="BL2181" s="49"/>
    </row>
    <row r="2182" spans="1:64" x14ac:dyDescent="0.25">
      <c r="A2182" s="429"/>
      <c r="B2182" s="431"/>
      <c r="C2182" s="433"/>
      <c r="D2182" s="434"/>
      <c r="E2182" s="424"/>
      <c r="F2182" s="425"/>
      <c r="G2182" s="436"/>
      <c r="H2182" s="427"/>
      <c r="I2182" s="428"/>
      <c r="J2182" s="318"/>
      <c r="K2182" s="315"/>
      <c r="L2182" s="342"/>
      <c r="M2182" s="226"/>
      <c r="N2182" s="226"/>
      <c r="O2182" s="226"/>
      <c r="P2182" s="226"/>
      <c r="Q2182" s="226"/>
      <c r="R2182" s="226"/>
      <c r="S2182" s="226"/>
      <c r="T2182" s="226"/>
      <c r="U2182" s="226"/>
      <c r="V2182" s="226"/>
      <c r="W2182" s="226"/>
      <c r="X2182" s="226"/>
      <c r="Y2182" s="226"/>
      <c r="Z2182" s="226"/>
      <c r="AA2182" s="226"/>
      <c r="AB2182" s="226"/>
      <c r="AC2182" s="367" t="e">
        <f>VLOOKUP(Y2182,CONTROLES!$A$6:$Y$78,2,FALSE)</f>
        <v>#N/A</v>
      </c>
      <c r="AD2182" s="226"/>
      <c r="AE2182" s="226"/>
      <c r="AF2182" s="226"/>
      <c r="AG2182" s="226"/>
      <c r="AH2182" s="226"/>
      <c r="AI2182" s="226"/>
      <c r="AJ2182" s="226"/>
      <c r="AK2182" s="226"/>
      <c r="AL2182" s="226"/>
      <c r="AM2182" s="226"/>
      <c r="AN2182" s="226"/>
      <c r="AO2182" s="226"/>
      <c r="AP2182" s="226"/>
      <c r="AQ2182" s="226"/>
      <c r="AR2182" s="226"/>
      <c r="AS2182" s="226"/>
      <c r="AT2182" s="226"/>
      <c r="AU2182" s="226"/>
      <c r="AV2182" s="226"/>
      <c r="AW2182" s="226"/>
      <c r="AX2182" s="226"/>
      <c r="AY2182" s="226"/>
      <c r="AZ2182" s="226"/>
      <c r="BA2182" s="226"/>
      <c r="BB2182" s="226"/>
      <c r="BC2182" s="226"/>
      <c r="BD2182" s="226"/>
      <c r="BE2182" s="226"/>
      <c r="BF2182" s="226"/>
      <c r="BG2182" s="226"/>
      <c r="BH2182" s="226"/>
      <c r="BI2182" s="226"/>
      <c r="BJ2182" s="226"/>
      <c r="BK2182" s="226"/>
      <c r="BL2182" s="49"/>
    </row>
    <row r="2183" spans="1:64" x14ac:dyDescent="0.25">
      <c r="A2183" s="429"/>
      <c r="B2183" s="431"/>
      <c r="C2183" s="433"/>
      <c r="D2183" s="434"/>
      <c r="E2183" s="424"/>
      <c r="F2183" s="425"/>
      <c r="G2183" s="436"/>
      <c r="H2183" s="427"/>
      <c r="I2183" s="428"/>
      <c r="J2183" s="318"/>
      <c r="K2183" s="315"/>
      <c r="L2183" s="342"/>
      <c r="M2183" s="226"/>
      <c r="N2183" s="226"/>
      <c r="O2183" s="226"/>
      <c r="P2183" s="226"/>
      <c r="Q2183" s="226"/>
      <c r="R2183" s="226"/>
      <c r="S2183" s="226"/>
      <c r="T2183" s="226"/>
      <c r="U2183" s="226"/>
      <c r="V2183" s="226"/>
      <c r="W2183" s="226"/>
      <c r="X2183" s="226"/>
      <c r="Y2183" s="226"/>
      <c r="Z2183" s="226"/>
      <c r="AA2183" s="226"/>
      <c r="AB2183" s="226"/>
      <c r="AC2183" s="367" t="e">
        <f>VLOOKUP(Y2183,CONTROLES!$A$6:$Y$78,2,FALSE)</f>
        <v>#N/A</v>
      </c>
      <c r="AD2183" s="226"/>
      <c r="AE2183" s="226"/>
      <c r="AF2183" s="226"/>
      <c r="AG2183" s="226"/>
      <c r="AH2183" s="226"/>
      <c r="AI2183" s="226"/>
      <c r="AJ2183" s="226"/>
      <c r="AK2183" s="226"/>
      <c r="AL2183" s="226"/>
      <c r="AM2183" s="226"/>
      <c r="AN2183" s="226"/>
      <c r="AO2183" s="226"/>
      <c r="AP2183" s="226"/>
      <c r="AQ2183" s="226"/>
      <c r="AR2183" s="226"/>
      <c r="AS2183" s="226"/>
      <c r="AT2183" s="226"/>
      <c r="AU2183" s="226"/>
      <c r="AV2183" s="226"/>
      <c r="AW2183" s="226"/>
      <c r="AX2183" s="226"/>
      <c r="AY2183" s="226"/>
      <c r="AZ2183" s="226"/>
      <c r="BA2183" s="226"/>
      <c r="BB2183" s="226"/>
      <c r="BC2183" s="226"/>
      <c r="BD2183" s="226"/>
      <c r="BE2183" s="226"/>
      <c r="BF2183" s="226"/>
      <c r="BG2183" s="226"/>
      <c r="BH2183" s="226"/>
      <c r="BI2183" s="226"/>
      <c r="BJ2183" s="226"/>
      <c r="BK2183" s="226"/>
      <c r="BL2183" s="49"/>
    </row>
    <row r="2184" spans="1:64" x14ac:dyDescent="0.25">
      <c r="A2184" s="429"/>
      <c r="B2184" s="431"/>
      <c r="C2184" s="433"/>
      <c r="D2184" s="434"/>
      <c r="E2184" s="424"/>
      <c r="F2184" s="425"/>
      <c r="G2184" s="436"/>
      <c r="H2184" s="427"/>
      <c r="I2184" s="428"/>
      <c r="J2184" s="318"/>
      <c r="K2184" s="315"/>
      <c r="L2184" s="342"/>
      <c r="M2184" s="226"/>
      <c r="N2184" s="226"/>
      <c r="O2184" s="226"/>
      <c r="P2184" s="226"/>
      <c r="Q2184" s="226"/>
      <c r="R2184" s="226"/>
      <c r="S2184" s="226"/>
      <c r="T2184" s="226"/>
      <c r="U2184" s="226"/>
      <c r="V2184" s="226"/>
      <c r="W2184" s="226"/>
      <c r="X2184" s="226"/>
      <c r="Y2184" s="226"/>
      <c r="Z2184" s="226"/>
      <c r="AA2184" s="226"/>
      <c r="AB2184" s="226"/>
      <c r="AC2184" s="367" t="e">
        <f>VLOOKUP(Y2184,CONTROLES!$A$6:$Y$78,2,FALSE)</f>
        <v>#N/A</v>
      </c>
      <c r="AD2184" s="226"/>
      <c r="AE2184" s="226"/>
      <c r="AF2184" s="226"/>
      <c r="AG2184" s="226"/>
      <c r="AH2184" s="226"/>
      <c r="AI2184" s="226"/>
      <c r="AJ2184" s="226"/>
      <c r="AK2184" s="226"/>
      <c r="AL2184" s="226"/>
      <c r="AM2184" s="226"/>
      <c r="AN2184" s="226"/>
      <c r="AO2184" s="226"/>
      <c r="AP2184" s="226"/>
      <c r="AQ2184" s="226"/>
      <c r="AR2184" s="226"/>
      <c r="AS2184" s="226"/>
      <c r="AT2184" s="226"/>
      <c r="AU2184" s="226"/>
      <c r="AV2184" s="226"/>
      <c r="AW2184" s="226"/>
      <c r="AX2184" s="226"/>
      <c r="AY2184" s="226"/>
      <c r="AZ2184" s="226"/>
      <c r="BA2184" s="226"/>
      <c r="BB2184" s="226"/>
      <c r="BC2184" s="226"/>
      <c r="BD2184" s="226"/>
      <c r="BE2184" s="226"/>
      <c r="BF2184" s="226"/>
      <c r="BG2184" s="226"/>
      <c r="BH2184" s="226"/>
      <c r="BI2184" s="226"/>
      <c r="BJ2184" s="226"/>
      <c r="BK2184" s="226"/>
      <c r="BL2184" s="49"/>
    </row>
    <row r="2185" spans="1:64" x14ac:dyDescent="0.25">
      <c r="A2185" s="429"/>
      <c r="B2185" s="432"/>
      <c r="C2185" s="433"/>
      <c r="D2185" s="434"/>
      <c r="E2185" s="424"/>
      <c r="F2185" s="425"/>
      <c r="G2185" s="436"/>
      <c r="H2185" s="427"/>
      <c r="I2185" s="428"/>
      <c r="J2185" s="318"/>
      <c r="K2185" s="315"/>
      <c r="L2185" s="342"/>
      <c r="M2185" s="226"/>
      <c r="N2185" s="226"/>
      <c r="O2185" s="226"/>
      <c r="P2185" s="226"/>
      <c r="Q2185" s="226"/>
      <c r="R2185" s="226"/>
      <c r="S2185" s="226"/>
      <c r="T2185" s="226"/>
      <c r="U2185" s="226"/>
      <c r="V2185" s="226"/>
      <c r="W2185" s="226"/>
      <c r="X2185" s="226"/>
      <c r="Y2185" s="226"/>
      <c r="Z2185" s="226"/>
      <c r="AA2185" s="226"/>
      <c r="AB2185" s="226"/>
      <c r="AC2185" s="367" t="e">
        <f>VLOOKUP(Y2185,CONTROLES!$A$6:$Y$78,2,FALSE)</f>
        <v>#N/A</v>
      </c>
      <c r="AD2185" s="226"/>
      <c r="AE2185" s="226"/>
      <c r="AF2185" s="226"/>
      <c r="AG2185" s="226"/>
      <c r="AH2185" s="226"/>
      <c r="AI2185" s="226"/>
      <c r="AJ2185" s="226"/>
      <c r="AK2185" s="226"/>
      <c r="AL2185" s="226"/>
      <c r="AM2185" s="226"/>
      <c r="AN2185" s="226"/>
      <c r="AO2185" s="226"/>
      <c r="AP2185" s="226"/>
      <c r="AQ2185" s="226"/>
      <c r="AR2185" s="226"/>
      <c r="AS2185" s="226"/>
      <c r="AT2185" s="226"/>
      <c r="AU2185" s="226"/>
      <c r="AV2185" s="226"/>
      <c r="AW2185" s="226"/>
      <c r="AX2185" s="226"/>
      <c r="AY2185" s="226"/>
      <c r="AZ2185" s="226"/>
      <c r="BA2185" s="226"/>
      <c r="BB2185" s="226"/>
      <c r="BC2185" s="226"/>
      <c r="BD2185" s="226"/>
      <c r="BE2185" s="226"/>
      <c r="BF2185" s="226"/>
      <c r="BG2185" s="226"/>
      <c r="BH2185" s="226"/>
      <c r="BI2185" s="226"/>
      <c r="BJ2185" s="226"/>
      <c r="BK2185" s="226"/>
      <c r="BL2185" s="49"/>
    </row>
    <row r="2186" spans="1:64" x14ac:dyDescent="0.25">
      <c r="A2186" s="429">
        <f t="shared" ref="A2186" si="537">A2172+1</f>
        <v>300</v>
      </c>
      <c r="B2186" s="430" t="s">
        <v>2332</v>
      </c>
      <c r="C2186" s="433" t="s">
        <v>2294</v>
      </c>
      <c r="D2186" s="423" t="s">
        <v>2333</v>
      </c>
      <c r="E2186" s="423" t="s">
        <v>2334</v>
      </c>
      <c r="F2186" s="425" t="s">
        <v>132</v>
      </c>
      <c r="G2186" s="436" t="s">
        <v>196</v>
      </c>
      <c r="H2186" s="427" t="s">
        <v>134</v>
      </c>
      <c r="I2186" s="428"/>
      <c r="J2186" s="318"/>
      <c r="K2186" s="315"/>
      <c r="L2186" s="342"/>
      <c r="M2186" s="226"/>
      <c r="N2186" s="226"/>
      <c r="O2186" s="226"/>
      <c r="P2186" s="226"/>
      <c r="Q2186" s="226"/>
      <c r="R2186" s="226"/>
      <c r="S2186" s="226"/>
      <c r="T2186" s="226"/>
      <c r="U2186" s="226"/>
      <c r="V2186" s="226"/>
      <c r="W2186" s="226"/>
      <c r="X2186" s="226"/>
      <c r="Y2186" s="226"/>
      <c r="Z2186" s="226"/>
      <c r="AA2186" s="226"/>
      <c r="AB2186" s="226"/>
      <c r="AC2186" s="367" t="e">
        <f>VLOOKUP(Y2186,CONTROLES!$A$6:$Y$78,2,FALSE)</f>
        <v>#N/A</v>
      </c>
      <c r="AD2186" s="226"/>
      <c r="AE2186" s="226"/>
      <c r="AF2186" s="226"/>
      <c r="AG2186" s="226"/>
      <c r="AH2186" s="226"/>
      <c r="AI2186" s="226"/>
      <c r="AJ2186" s="226"/>
      <c r="AK2186" s="226"/>
      <c r="AL2186" s="226"/>
      <c r="AM2186" s="226"/>
      <c r="AN2186" s="226"/>
      <c r="AO2186" s="226"/>
      <c r="AP2186" s="226"/>
      <c r="AQ2186" s="226"/>
      <c r="AR2186" s="226"/>
      <c r="AS2186" s="226"/>
      <c r="AT2186" s="226"/>
      <c r="AU2186" s="226"/>
      <c r="AV2186" s="226"/>
      <c r="AW2186" s="226"/>
      <c r="AX2186" s="226"/>
      <c r="AY2186" s="226"/>
      <c r="AZ2186" s="226"/>
      <c r="BA2186" s="226"/>
      <c r="BB2186" s="226"/>
      <c r="BC2186" s="226"/>
      <c r="BD2186" s="226"/>
      <c r="BE2186" s="226"/>
      <c r="BF2186" s="226"/>
      <c r="BG2186" s="226"/>
      <c r="BH2186" s="226"/>
      <c r="BI2186" s="226"/>
      <c r="BJ2186" s="226"/>
      <c r="BK2186" s="226"/>
      <c r="BL2186" s="49"/>
    </row>
    <row r="2187" spans="1:64" x14ac:dyDescent="0.25">
      <c r="A2187" s="429"/>
      <c r="B2187" s="431"/>
      <c r="C2187" s="433"/>
      <c r="D2187" s="434"/>
      <c r="E2187" s="424"/>
      <c r="F2187" s="425"/>
      <c r="G2187" s="436"/>
      <c r="H2187" s="427"/>
      <c r="I2187" s="428"/>
      <c r="J2187" s="318"/>
      <c r="K2187" s="315"/>
      <c r="L2187" s="342"/>
      <c r="M2187" s="226"/>
      <c r="N2187" s="226"/>
      <c r="O2187" s="226"/>
      <c r="P2187" s="226"/>
      <c r="Q2187" s="226"/>
      <c r="R2187" s="226"/>
      <c r="S2187" s="226"/>
      <c r="T2187" s="226"/>
      <c r="U2187" s="226"/>
      <c r="V2187" s="226"/>
      <c r="W2187" s="226"/>
      <c r="X2187" s="226"/>
      <c r="Y2187" s="226"/>
      <c r="Z2187" s="226"/>
      <c r="AA2187" s="226"/>
      <c r="AB2187" s="226"/>
      <c r="AC2187" s="367" t="e">
        <f>VLOOKUP(Y2187,CONTROLES!$A$6:$Y$78,2,FALSE)</f>
        <v>#N/A</v>
      </c>
      <c r="AD2187" s="226"/>
      <c r="AE2187" s="226"/>
      <c r="AF2187" s="226"/>
      <c r="AG2187" s="226"/>
      <c r="AH2187" s="226"/>
      <c r="AI2187" s="226"/>
      <c r="AJ2187" s="226"/>
      <c r="AK2187" s="226"/>
      <c r="AL2187" s="226"/>
      <c r="AM2187" s="226"/>
      <c r="AN2187" s="226"/>
      <c r="AO2187" s="226"/>
      <c r="AP2187" s="226"/>
      <c r="AQ2187" s="226"/>
      <c r="AR2187" s="226"/>
      <c r="AS2187" s="226"/>
      <c r="AT2187" s="226"/>
      <c r="AU2187" s="226"/>
      <c r="AV2187" s="226"/>
      <c r="AW2187" s="226"/>
      <c r="AX2187" s="226"/>
      <c r="AY2187" s="226"/>
      <c r="AZ2187" s="226"/>
      <c r="BA2187" s="226"/>
      <c r="BB2187" s="226"/>
      <c r="BC2187" s="226"/>
      <c r="BD2187" s="226"/>
      <c r="BE2187" s="226"/>
      <c r="BF2187" s="226"/>
      <c r="BG2187" s="226"/>
      <c r="BH2187" s="226"/>
      <c r="BI2187" s="226"/>
      <c r="BJ2187" s="226"/>
      <c r="BK2187" s="226"/>
      <c r="BL2187" s="49"/>
    </row>
    <row r="2188" spans="1:64" x14ac:dyDescent="0.25">
      <c r="A2188" s="429"/>
      <c r="B2188" s="431"/>
      <c r="C2188" s="433"/>
      <c r="D2188" s="434"/>
      <c r="E2188" s="424"/>
      <c r="F2188" s="425"/>
      <c r="G2188" s="436"/>
      <c r="H2188" s="427"/>
      <c r="I2188" s="428"/>
      <c r="J2188" s="318"/>
      <c r="K2188" s="315"/>
      <c r="L2188" s="342"/>
      <c r="M2188" s="226"/>
      <c r="N2188" s="226"/>
      <c r="O2188" s="226"/>
      <c r="P2188" s="226"/>
      <c r="Q2188" s="226"/>
      <c r="R2188" s="226"/>
      <c r="S2188" s="226"/>
      <c r="T2188" s="226"/>
      <c r="U2188" s="226"/>
      <c r="V2188" s="226"/>
      <c r="W2188" s="226"/>
      <c r="X2188" s="226"/>
      <c r="Y2188" s="226"/>
      <c r="Z2188" s="226"/>
      <c r="AA2188" s="226"/>
      <c r="AB2188" s="226"/>
      <c r="AC2188" s="367" t="e">
        <f>VLOOKUP(Y2188,CONTROLES!$A$6:$Y$78,2,FALSE)</f>
        <v>#N/A</v>
      </c>
      <c r="AD2188" s="226"/>
      <c r="AE2188" s="226"/>
      <c r="AF2188" s="226"/>
      <c r="AG2188" s="226"/>
      <c r="AH2188" s="226"/>
      <c r="AI2188" s="226"/>
      <c r="AJ2188" s="226"/>
      <c r="AK2188" s="226"/>
      <c r="AL2188" s="226"/>
      <c r="AM2188" s="226"/>
      <c r="AN2188" s="226"/>
      <c r="AO2188" s="226"/>
      <c r="AP2188" s="226"/>
      <c r="AQ2188" s="226"/>
      <c r="AR2188" s="226"/>
      <c r="AS2188" s="226"/>
      <c r="AT2188" s="226"/>
      <c r="AU2188" s="226"/>
      <c r="AV2188" s="226"/>
      <c r="AW2188" s="226"/>
      <c r="AX2188" s="226"/>
      <c r="AY2188" s="226"/>
      <c r="AZ2188" s="226"/>
      <c r="BA2188" s="226"/>
      <c r="BB2188" s="226"/>
      <c r="BC2188" s="226"/>
      <c r="BD2188" s="226"/>
      <c r="BE2188" s="226"/>
      <c r="BF2188" s="226"/>
      <c r="BG2188" s="226"/>
      <c r="BH2188" s="226"/>
      <c r="BI2188" s="226"/>
      <c r="BJ2188" s="226"/>
      <c r="BK2188" s="226"/>
      <c r="BL2188" s="49"/>
    </row>
    <row r="2189" spans="1:64" x14ac:dyDescent="0.25">
      <c r="A2189" s="429"/>
      <c r="B2189" s="431"/>
      <c r="C2189" s="433"/>
      <c r="D2189" s="434"/>
      <c r="E2189" s="424"/>
      <c r="F2189" s="425"/>
      <c r="G2189" s="436"/>
      <c r="H2189" s="427"/>
      <c r="I2189" s="428"/>
      <c r="J2189" s="318"/>
      <c r="K2189" s="315"/>
      <c r="L2189" s="342"/>
      <c r="M2189" s="226"/>
      <c r="N2189" s="226"/>
      <c r="O2189" s="226"/>
      <c r="P2189" s="226"/>
      <c r="Q2189" s="226"/>
      <c r="R2189" s="226"/>
      <c r="S2189" s="226"/>
      <c r="T2189" s="226"/>
      <c r="U2189" s="226"/>
      <c r="V2189" s="226"/>
      <c r="W2189" s="226"/>
      <c r="X2189" s="226"/>
      <c r="Y2189" s="226"/>
      <c r="Z2189" s="226"/>
      <c r="AA2189" s="226"/>
      <c r="AB2189" s="226"/>
      <c r="AC2189" s="367" t="e">
        <f>VLOOKUP(Y2189,CONTROLES!$A$6:$Y$78,2,FALSE)</f>
        <v>#N/A</v>
      </c>
      <c r="AD2189" s="226"/>
      <c r="AE2189" s="226"/>
      <c r="AF2189" s="226"/>
      <c r="AG2189" s="226"/>
      <c r="AH2189" s="226"/>
      <c r="AI2189" s="226"/>
      <c r="AJ2189" s="226"/>
      <c r="AK2189" s="226"/>
      <c r="AL2189" s="226"/>
      <c r="AM2189" s="226"/>
      <c r="AN2189" s="226"/>
      <c r="AO2189" s="226"/>
      <c r="AP2189" s="226"/>
      <c r="AQ2189" s="226"/>
      <c r="AR2189" s="226"/>
      <c r="AS2189" s="226"/>
      <c r="AT2189" s="226"/>
      <c r="AU2189" s="226"/>
      <c r="AV2189" s="226"/>
      <c r="AW2189" s="226"/>
      <c r="AX2189" s="226"/>
      <c r="AY2189" s="226"/>
      <c r="AZ2189" s="226"/>
      <c r="BA2189" s="226"/>
      <c r="BB2189" s="226"/>
      <c r="BC2189" s="226"/>
      <c r="BD2189" s="226"/>
      <c r="BE2189" s="226"/>
      <c r="BF2189" s="226"/>
      <c r="BG2189" s="226"/>
      <c r="BH2189" s="226"/>
      <c r="BI2189" s="226"/>
      <c r="BJ2189" s="226"/>
      <c r="BK2189" s="226"/>
      <c r="BL2189" s="49"/>
    </row>
    <row r="2190" spans="1:64" x14ac:dyDescent="0.25">
      <c r="A2190" s="429"/>
      <c r="B2190" s="431"/>
      <c r="C2190" s="433"/>
      <c r="D2190" s="434"/>
      <c r="E2190" s="424"/>
      <c r="F2190" s="425"/>
      <c r="G2190" s="436"/>
      <c r="H2190" s="427"/>
      <c r="I2190" s="428"/>
      <c r="J2190" s="318"/>
      <c r="K2190" s="315"/>
      <c r="L2190" s="342"/>
      <c r="M2190" s="226"/>
      <c r="N2190" s="226"/>
      <c r="O2190" s="226"/>
      <c r="P2190" s="226"/>
      <c r="Q2190" s="226"/>
      <c r="R2190" s="226"/>
      <c r="S2190" s="226"/>
      <c r="T2190" s="226"/>
      <c r="U2190" s="226"/>
      <c r="V2190" s="226"/>
      <c r="W2190" s="226"/>
      <c r="X2190" s="226"/>
      <c r="Y2190" s="226"/>
      <c r="Z2190" s="226"/>
      <c r="AA2190" s="226"/>
      <c r="AB2190" s="226"/>
      <c r="AC2190" s="367" t="e">
        <f>VLOOKUP(Y2190,CONTROLES!$A$6:$Y$78,2,FALSE)</f>
        <v>#N/A</v>
      </c>
      <c r="AD2190" s="226"/>
      <c r="AE2190" s="226"/>
      <c r="AF2190" s="226"/>
      <c r="AG2190" s="226"/>
      <c r="AH2190" s="226"/>
      <c r="AI2190" s="226"/>
      <c r="AJ2190" s="226"/>
      <c r="AK2190" s="226"/>
      <c r="AL2190" s="226"/>
      <c r="AM2190" s="226"/>
      <c r="AN2190" s="226"/>
      <c r="AO2190" s="226"/>
      <c r="AP2190" s="226"/>
      <c r="AQ2190" s="226"/>
      <c r="AR2190" s="226"/>
      <c r="AS2190" s="226"/>
      <c r="AT2190" s="226"/>
      <c r="AU2190" s="226"/>
      <c r="AV2190" s="226"/>
      <c r="AW2190" s="226"/>
      <c r="AX2190" s="226"/>
      <c r="AY2190" s="226"/>
      <c r="AZ2190" s="226"/>
      <c r="BA2190" s="226"/>
      <c r="BB2190" s="226"/>
      <c r="BC2190" s="226"/>
      <c r="BD2190" s="226"/>
      <c r="BE2190" s="226"/>
      <c r="BF2190" s="226"/>
      <c r="BG2190" s="226"/>
      <c r="BH2190" s="226"/>
      <c r="BI2190" s="226"/>
      <c r="BJ2190" s="226"/>
      <c r="BK2190" s="226"/>
      <c r="BL2190" s="49"/>
    </row>
    <row r="2191" spans="1:64" x14ac:dyDescent="0.25">
      <c r="A2191" s="429"/>
      <c r="B2191" s="431"/>
      <c r="C2191" s="433"/>
      <c r="D2191" s="434"/>
      <c r="E2191" s="424"/>
      <c r="F2191" s="425"/>
      <c r="G2191" s="436"/>
      <c r="H2191" s="427"/>
      <c r="I2191" s="428"/>
      <c r="J2191" s="318"/>
      <c r="K2191" s="315"/>
      <c r="L2191" s="342"/>
      <c r="M2191" s="226"/>
      <c r="N2191" s="226"/>
      <c r="O2191" s="226"/>
      <c r="P2191" s="226"/>
      <c r="Q2191" s="226"/>
      <c r="R2191" s="226"/>
      <c r="S2191" s="226"/>
      <c r="T2191" s="226"/>
      <c r="U2191" s="226"/>
      <c r="V2191" s="226"/>
      <c r="W2191" s="226"/>
      <c r="X2191" s="226"/>
      <c r="Y2191" s="226"/>
      <c r="Z2191" s="226"/>
      <c r="AA2191" s="226"/>
      <c r="AB2191" s="226"/>
      <c r="AC2191" s="367" t="e">
        <f>VLOOKUP(Y2191,CONTROLES!$A$6:$Y$78,2,FALSE)</f>
        <v>#N/A</v>
      </c>
      <c r="AD2191" s="226"/>
      <c r="AE2191" s="226"/>
      <c r="AF2191" s="226"/>
      <c r="AG2191" s="226"/>
      <c r="AH2191" s="226"/>
      <c r="AI2191" s="226"/>
      <c r="AJ2191" s="226"/>
      <c r="AK2191" s="226"/>
      <c r="AL2191" s="226"/>
      <c r="AM2191" s="226"/>
      <c r="AN2191" s="226"/>
      <c r="AO2191" s="226"/>
      <c r="AP2191" s="226"/>
      <c r="AQ2191" s="226"/>
      <c r="AR2191" s="226"/>
      <c r="AS2191" s="226"/>
      <c r="AT2191" s="226"/>
      <c r="AU2191" s="226"/>
      <c r="AV2191" s="226"/>
      <c r="AW2191" s="226"/>
      <c r="AX2191" s="226"/>
      <c r="AY2191" s="226"/>
      <c r="AZ2191" s="226"/>
      <c r="BA2191" s="226"/>
      <c r="BB2191" s="226"/>
      <c r="BC2191" s="226"/>
      <c r="BD2191" s="226"/>
      <c r="BE2191" s="226"/>
      <c r="BF2191" s="226"/>
      <c r="BG2191" s="226"/>
      <c r="BH2191" s="226"/>
      <c r="BI2191" s="226"/>
      <c r="BJ2191" s="226"/>
      <c r="BK2191" s="226"/>
      <c r="BL2191" s="49"/>
    </row>
    <row r="2192" spans="1:64" x14ac:dyDescent="0.25">
      <c r="A2192" s="429"/>
      <c r="B2192" s="432"/>
      <c r="C2192" s="433"/>
      <c r="D2192" s="434"/>
      <c r="E2192" s="424"/>
      <c r="F2192" s="425"/>
      <c r="G2192" s="436"/>
      <c r="H2192" s="427"/>
      <c r="I2192" s="428"/>
      <c r="J2192" s="318"/>
      <c r="K2192" s="315"/>
      <c r="L2192" s="342"/>
      <c r="M2192" s="226"/>
      <c r="N2192" s="226"/>
      <c r="O2192" s="226"/>
      <c r="P2192" s="226"/>
      <c r="Q2192" s="226"/>
      <c r="R2192" s="226"/>
      <c r="S2192" s="226"/>
      <c r="T2192" s="226"/>
      <c r="U2192" s="226"/>
      <c r="V2192" s="226"/>
      <c r="W2192" s="226"/>
      <c r="X2192" s="226"/>
      <c r="Y2192" s="226"/>
      <c r="Z2192" s="226"/>
      <c r="AA2192" s="226"/>
      <c r="AB2192" s="226"/>
      <c r="AC2192" s="367" t="e">
        <f>VLOOKUP(Y2192,CONTROLES!$A$6:$Y$78,2,FALSE)</f>
        <v>#N/A</v>
      </c>
      <c r="AD2192" s="226"/>
      <c r="AE2192" s="226"/>
      <c r="AF2192" s="226"/>
      <c r="AG2192" s="226"/>
      <c r="AH2192" s="226"/>
      <c r="AI2192" s="226"/>
      <c r="AJ2192" s="226"/>
      <c r="AK2192" s="226"/>
      <c r="AL2192" s="226"/>
      <c r="AM2192" s="226"/>
      <c r="AN2192" s="226"/>
      <c r="AO2192" s="226"/>
      <c r="AP2192" s="226"/>
      <c r="AQ2192" s="226"/>
      <c r="AR2192" s="226"/>
      <c r="AS2192" s="226"/>
      <c r="AT2192" s="226"/>
      <c r="AU2192" s="226"/>
      <c r="AV2192" s="226"/>
      <c r="AW2192" s="226"/>
      <c r="AX2192" s="226"/>
      <c r="AY2192" s="226"/>
      <c r="AZ2192" s="226"/>
      <c r="BA2192" s="226"/>
      <c r="BB2192" s="226"/>
      <c r="BC2192" s="226"/>
      <c r="BD2192" s="226"/>
      <c r="BE2192" s="226"/>
      <c r="BF2192" s="226"/>
      <c r="BG2192" s="226"/>
      <c r="BH2192" s="226"/>
      <c r="BI2192" s="226"/>
      <c r="BJ2192" s="226"/>
      <c r="BK2192" s="226"/>
      <c r="BL2192" s="49"/>
    </row>
    <row r="2193" spans="1:64" x14ac:dyDescent="0.25">
      <c r="A2193" s="429">
        <f t="shared" ref="A2193" si="538">A2179+1</f>
        <v>300</v>
      </c>
      <c r="B2193" s="430" t="s">
        <v>2335</v>
      </c>
      <c r="C2193" s="433" t="s">
        <v>2294</v>
      </c>
      <c r="D2193" s="423" t="s">
        <v>2336</v>
      </c>
      <c r="E2193" s="423" t="s">
        <v>2337</v>
      </c>
      <c r="F2193" s="425" t="s">
        <v>132</v>
      </c>
      <c r="G2193" s="436" t="s">
        <v>133</v>
      </c>
      <c r="H2193" s="427" t="s">
        <v>134</v>
      </c>
      <c r="I2193" s="428"/>
      <c r="J2193" s="318"/>
      <c r="K2193" s="315"/>
      <c r="L2193" s="342"/>
      <c r="M2193" s="226"/>
      <c r="N2193" s="226"/>
      <c r="O2193" s="226"/>
      <c r="P2193" s="226"/>
      <c r="Q2193" s="226"/>
      <c r="R2193" s="226"/>
      <c r="S2193" s="226"/>
      <c r="T2193" s="226"/>
      <c r="U2193" s="226"/>
      <c r="V2193" s="226"/>
      <c r="W2193" s="226"/>
      <c r="X2193" s="226"/>
      <c r="Y2193" s="226"/>
      <c r="Z2193" s="226"/>
      <c r="AA2193" s="226"/>
      <c r="AB2193" s="226"/>
      <c r="AC2193" s="367" t="e">
        <f>VLOOKUP(Y2193,CONTROLES!$A$6:$Y$78,2,FALSE)</f>
        <v>#N/A</v>
      </c>
      <c r="AD2193" s="226"/>
      <c r="AE2193" s="226"/>
      <c r="AF2193" s="226"/>
      <c r="AG2193" s="226"/>
      <c r="AH2193" s="226"/>
      <c r="AI2193" s="226"/>
      <c r="AJ2193" s="226"/>
      <c r="AK2193" s="226"/>
      <c r="AL2193" s="226"/>
      <c r="AM2193" s="226"/>
      <c r="AN2193" s="226"/>
      <c r="AO2193" s="226"/>
      <c r="AP2193" s="226"/>
      <c r="AQ2193" s="226"/>
      <c r="AR2193" s="226"/>
      <c r="AS2193" s="226"/>
      <c r="AT2193" s="226"/>
      <c r="AU2193" s="226"/>
      <c r="AV2193" s="226"/>
      <c r="AW2193" s="226"/>
      <c r="AX2193" s="226"/>
      <c r="AY2193" s="226"/>
      <c r="AZ2193" s="226"/>
      <c r="BA2193" s="226"/>
      <c r="BB2193" s="226"/>
      <c r="BC2193" s="226"/>
      <c r="BD2193" s="226"/>
      <c r="BE2193" s="226"/>
      <c r="BF2193" s="226"/>
      <c r="BG2193" s="226"/>
      <c r="BH2193" s="226"/>
      <c r="BI2193" s="226"/>
      <c r="BJ2193" s="226"/>
      <c r="BK2193" s="226"/>
      <c r="BL2193" s="49"/>
    </row>
    <row r="2194" spans="1:64" x14ac:dyDescent="0.25">
      <c r="A2194" s="429"/>
      <c r="B2194" s="431"/>
      <c r="C2194" s="433"/>
      <c r="D2194" s="434"/>
      <c r="E2194" s="424"/>
      <c r="F2194" s="425"/>
      <c r="G2194" s="436"/>
      <c r="H2194" s="427"/>
      <c r="I2194" s="428"/>
      <c r="J2194" s="318"/>
      <c r="K2194" s="315"/>
      <c r="L2194" s="342"/>
      <c r="M2194" s="226"/>
      <c r="N2194" s="226"/>
      <c r="O2194" s="226"/>
      <c r="P2194" s="226"/>
      <c r="Q2194" s="226"/>
      <c r="R2194" s="226"/>
      <c r="S2194" s="226"/>
      <c r="T2194" s="226"/>
      <c r="U2194" s="226"/>
      <c r="V2194" s="226"/>
      <c r="W2194" s="226"/>
      <c r="X2194" s="226"/>
      <c r="Y2194" s="226"/>
      <c r="Z2194" s="226"/>
      <c r="AA2194" s="226"/>
      <c r="AB2194" s="226"/>
      <c r="AC2194" s="367" t="e">
        <f>VLOOKUP(Y2194,CONTROLES!$A$6:$Y$78,2,FALSE)</f>
        <v>#N/A</v>
      </c>
      <c r="AD2194" s="226"/>
      <c r="AE2194" s="226"/>
      <c r="AF2194" s="226"/>
      <c r="AG2194" s="226"/>
      <c r="AH2194" s="226"/>
      <c r="AI2194" s="226"/>
      <c r="AJ2194" s="226"/>
      <c r="AK2194" s="226"/>
      <c r="AL2194" s="226"/>
      <c r="AM2194" s="226"/>
      <c r="AN2194" s="226"/>
      <c r="AO2194" s="226"/>
      <c r="AP2194" s="226"/>
      <c r="AQ2194" s="226"/>
      <c r="AR2194" s="226"/>
      <c r="AS2194" s="226"/>
      <c r="AT2194" s="226"/>
      <c r="AU2194" s="226"/>
      <c r="AV2194" s="226"/>
      <c r="AW2194" s="226"/>
      <c r="AX2194" s="226"/>
      <c r="AY2194" s="226"/>
      <c r="AZ2194" s="226"/>
      <c r="BA2194" s="226"/>
      <c r="BB2194" s="226"/>
      <c r="BC2194" s="226"/>
      <c r="BD2194" s="226"/>
      <c r="BE2194" s="226"/>
      <c r="BF2194" s="226"/>
      <c r="BG2194" s="226"/>
      <c r="BH2194" s="226"/>
      <c r="BI2194" s="226"/>
      <c r="BJ2194" s="226"/>
      <c r="BK2194" s="226"/>
      <c r="BL2194" s="49"/>
    </row>
    <row r="2195" spans="1:64" x14ac:dyDescent="0.25">
      <c r="A2195" s="429"/>
      <c r="B2195" s="431"/>
      <c r="C2195" s="433"/>
      <c r="D2195" s="434"/>
      <c r="E2195" s="424"/>
      <c r="F2195" s="425"/>
      <c r="G2195" s="436"/>
      <c r="H2195" s="427"/>
      <c r="I2195" s="428"/>
      <c r="J2195" s="318"/>
      <c r="K2195" s="315"/>
      <c r="L2195" s="342"/>
      <c r="M2195" s="226"/>
      <c r="N2195" s="226"/>
      <c r="O2195" s="226"/>
      <c r="P2195" s="226"/>
      <c r="Q2195" s="226"/>
      <c r="R2195" s="226"/>
      <c r="S2195" s="226"/>
      <c r="T2195" s="226"/>
      <c r="U2195" s="226"/>
      <c r="V2195" s="226"/>
      <c r="W2195" s="226"/>
      <c r="X2195" s="226"/>
      <c r="Y2195" s="226"/>
      <c r="Z2195" s="226"/>
      <c r="AA2195" s="226"/>
      <c r="AB2195" s="226"/>
      <c r="AC2195" s="367" t="e">
        <f>VLOOKUP(Y2195,CONTROLES!$A$6:$Y$78,2,FALSE)</f>
        <v>#N/A</v>
      </c>
      <c r="AD2195" s="226"/>
      <c r="AE2195" s="226"/>
      <c r="AF2195" s="226"/>
      <c r="AG2195" s="226"/>
      <c r="AH2195" s="226"/>
      <c r="AI2195" s="226"/>
      <c r="AJ2195" s="226"/>
      <c r="AK2195" s="226"/>
      <c r="AL2195" s="226"/>
      <c r="AM2195" s="226"/>
      <c r="AN2195" s="226"/>
      <c r="AO2195" s="226"/>
      <c r="AP2195" s="226"/>
      <c r="AQ2195" s="226"/>
      <c r="AR2195" s="226"/>
      <c r="AS2195" s="226"/>
      <c r="AT2195" s="226"/>
      <c r="AU2195" s="226"/>
      <c r="AV2195" s="226"/>
      <c r="AW2195" s="226"/>
      <c r="AX2195" s="226"/>
      <c r="AY2195" s="226"/>
      <c r="AZ2195" s="226"/>
      <c r="BA2195" s="226"/>
      <c r="BB2195" s="226"/>
      <c r="BC2195" s="226"/>
      <c r="BD2195" s="226"/>
      <c r="BE2195" s="226"/>
      <c r="BF2195" s="226"/>
      <c r="BG2195" s="226"/>
      <c r="BH2195" s="226"/>
      <c r="BI2195" s="226"/>
      <c r="BJ2195" s="226"/>
      <c r="BK2195" s="226"/>
      <c r="BL2195" s="49"/>
    </row>
    <row r="2196" spans="1:64" x14ac:dyDescent="0.25">
      <c r="A2196" s="429"/>
      <c r="B2196" s="431"/>
      <c r="C2196" s="433"/>
      <c r="D2196" s="434"/>
      <c r="E2196" s="424"/>
      <c r="F2196" s="425"/>
      <c r="G2196" s="436"/>
      <c r="H2196" s="427"/>
      <c r="I2196" s="428"/>
      <c r="J2196" s="318"/>
      <c r="K2196" s="315"/>
      <c r="L2196" s="342"/>
      <c r="M2196" s="226"/>
      <c r="N2196" s="226"/>
      <c r="O2196" s="226"/>
      <c r="P2196" s="226"/>
      <c r="Q2196" s="226"/>
      <c r="R2196" s="226"/>
      <c r="S2196" s="226"/>
      <c r="T2196" s="226"/>
      <c r="U2196" s="226"/>
      <c r="V2196" s="226"/>
      <c r="W2196" s="226"/>
      <c r="X2196" s="226"/>
      <c r="Y2196" s="226"/>
      <c r="Z2196" s="226"/>
      <c r="AA2196" s="226"/>
      <c r="AB2196" s="226"/>
      <c r="AC2196" s="367" t="e">
        <f>VLOOKUP(Y2196,CONTROLES!$A$6:$Y$78,2,FALSE)</f>
        <v>#N/A</v>
      </c>
      <c r="AD2196" s="226"/>
      <c r="AE2196" s="226"/>
      <c r="AF2196" s="226"/>
      <c r="AG2196" s="226"/>
      <c r="AH2196" s="226"/>
      <c r="AI2196" s="226"/>
      <c r="AJ2196" s="226"/>
      <c r="AK2196" s="226"/>
      <c r="AL2196" s="226"/>
      <c r="AM2196" s="226"/>
      <c r="AN2196" s="226"/>
      <c r="AO2196" s="226"/>
      <c r="AP2196" s="226"/>
      <c r="AQ2196" s="226"/>
      <c r="AR2196" s="226"/>
      <c r="AS2196" s="226"/>
      <c r="AT2196" s="226"/>
      <c r="AU2196" s="226"/>
      <c r="AV2196" s="226"/>
      <c r="AW2196" s="226"/>
      <c r="AX2196" s="226"/>
      <c r="AY2196" s="226"/>
      <c r="AZ2196" s="226"/>
      <c r="BA2196" s="226"/>
      <c r="BB2196" s="226"/>
      <c r="BC2196" s="226"/>
      <c r="BD2196" s="226"/>
      <c r="BE2196" s="226"/>
      <c r="BF2196" s="226"/>
      <c r="BG2196" s="226"/>
      <c r="BH2196" s="226"/>
      <c r="BI2196" s="226"/>
      <c r="BJ2196" s="226"/>
      <c r="BK2196" s="226"/>
      <c r="BL2196" s="49"/>
    </row>
    <row r="2197" spans="1:64" x14ac:dyDescent="0.25">
      <c r="A2197" s="429"/>
      <c r="B2197" s="431"/>
      <c r="C2197" s="433"/>
      <c r="D2197" s="434"/>
      <c r="E2197" s="424"/>
      <c r="F2197" s="425"/>
      <c r="G2197" s="436"/>
      <c r="H2197" s="427"/>
      <c r="I2197" s="428"/>
      <c r="J2197" s="318"/>
      <c r="K2197" s="315"/>
      <c r="L2197" s="342"/>
      <c r="M2197" s="226"/>
      <c r="N2197" s="226"/>
      <c r="O2197" s="226"/>
      <c r="P2197" s="226"/>
      <c r="Q2197" s="226"/>
      <c r="R2197" s="226"/>
      <c r="S2197" s="226"/>
      <c r="T2197" s="226"/>
      <c r="U2197" s="226"/>
      <c r="V2197" s="226"/>
      <c r="W2197" s="226"/>
      <c r="X2197" s="226"/>
      <c r="Y2197" s="226"/>
      <c r="Z2197" s="226"/>
      <c r="AA2197" s="226"/>
      <c r="AB2197" s="226"/>
      <c r="AC2197" s="367" t="e">
        <f>VLOOKUP(Y2197,CONTROLES!$A$6:$Y$78,2,FALSE)</f>
        <v>#N/A</v>
      </c>
      <c r="AD2197" s="226"/>
      <c r="AE2197" s="226"/>
      <c r="AF2197" s="226"/>
      <c r="AG2197" s="226"/>
      <c r="AH2197" s="226"/>
      <c r="AI2197" s="226"/>
      <c r="AJ2197" s="226"/>
      <c r="AK2197" s="226"/>
      <c r="AL2197" s="226"/>
      <c r="AM2197" s="226"/>
      <c r="AN2197" s="226"/>
      <c r="AO2197" s="226"/>
      <c r="AP2197" s="226"/>
      <c r="AQ2197" s="226"/>
      <c r="AR2197" s="226"/>
      <c r="AS2197" s="226"/>
      <c r="AT2197" s="226"/>
      <c r="AU2197" s="226"/>
      <c r="AV2197" s="226"/>
      <c r="AW2197" s="226"/>
      <c r="AX2197" s="226"/>
      <c r="AY2197" s="226"/>
      <c r="AZ2197" s="226"/>
      <c r="BA2197" s="226"/>
      <c r="BB2197" s="226"/>
      <c r="BC2197" s="226"/>
      <c r="BD2197" s="226"/>
      <c r="BE2197" s="226"/>
      <c r="BF2197" s="226"/>
      <c r="BG2197" s="226"/>
      <c r="BH2197" s="226"/>
      <c r="BI2197" s="226"/>
      <c r="BJ2197" s="226"/>
      <c r="BK2197" s="226"/>
      <c r="BL2197" s="49"/>
    </row>
    <row r="2198" spans="1:64" x14ac:dyDescent="0.25">
      <c r="A2198" s="429"/>
      <c r="B2198" s="431"/>
      <c r="C2198" s="433"/>
      <c r="D2198" s="434"/>
      <c r="E2198" s="424"/>
      <c r="F2198" s="425"/>
      <c r="G2198" s="436"/>
      <c r="H2198" s="427"/>
      <c r="I2198" s="428"/>
      <c r="J2198" s="318"/>
      <c r="K2198" s="315"/>
      <c r="L2198" s="342"/>
      <c r="M2198" s="226"/>
      <c r="N2198" s="226"/>
      <c r="O2198" s="226"/>
      <c r="P2198" s="226"/>
      <c r="Q2198" s="226"/>
      <c r="R2198" s="226"/>
      <c r="S2198" s="226"/>
      <c r="T2198" s="226"/>
      <c r="U2198" s="226"/>
      <c r="V2198" s="226"/>
      <c r="W2198" s="226"/>
      <c r="X2198" s="226"/>
      <c r="Y2198" s="226"/>
      <c r="Z2198" s="226"/>
      <c r="AA2198" s="226"/>
      <c r="AB2198" s="226"/>
      <c r="AC2198" s="367" t="e">
        <f>VLOOKUP(Y2198,CONTROLES!$A$6:$Y$78,2,FALSE)</f>
        <v>#N/A</v>
      </c>
      <c r="AD2198" s="226"/>
      <c r="AE2198" s="226"/>
      <c r="AF2198" s="226"/>
      <c r="AG2198" s="226"/>
      <c r="AH2198" s="226"/>
      <c r="AI2198" s="226"/>
      <c r="AJ2198" s="226"/>
      <c r="AK2198" s="226"/>
      <c r="AL2198" s="226"/>
      <c r="AM2198" s="226"/>
      <c r="AN2198" s="226"/>
      <c r="AO2198" s="226"/>
      <c r="AP2198" s="226"/>
      <c r="AQ2198" s="226"/>
      <c r="AR2198" s="226"/>
      <c r="AS2198" s="226"/>
      <c r="AT2198" s="226"/>
      <c r="AU2198" s="226"/>
      <c r="AV2198" s="226"/>
      <c r="AW2198" s="226"/>
      <c r="AX2198" s="226"/>
      <c r="AY2198" s="226"/>
      <c r="AZ2198" s="226"/>
      <c r="BA2198" s="226"/>
      <c r="BB2198" s="226"/>
      <c r="BC2198" s="226"/>
      <c r="BD2198" s="226"/>
      <c r="BE2198" s="226"/>
      <c r="BF2198" s="226"/>
      <c r="BG2198" s="226"/>
      <c r="BH2198" s="226"/>
      <c r="BI2198" s="226"/>
      <c r="BJ2198" s="226"/>
      <c r="BK2198" s="226"/>
      <c r="BL2198" s="49"/>
    </row>
    <row r="2199" spans="1:64" x14ac:dyDescent="0.25">
      <c r="A2199" s="429"/>
      <c r="B2199" s="432"/>
      <c r="C2199" s="433"/>
      <c r="D2199" s="434"/>
      <c r="E2199" s="424"/>
      <c r="F2199" s="425"/>
      <c r="G2199" s="436"/>
      <c r="H2199" s="427"/>
      <c r="I2199" s="428"/>
      <c r="J2199" s="318"/>
      <c r="K2199" s="315"/>
      <c r="L2199" s="342"/>
      <c r="M2199" s="226"/>
      <c r="N2199" s="226"/>
      <c r="O2199" s="226"/>
      <c r="P2199" s="226"/>
      <c r="Q2199" s="226"/>
      <c r="R2199" s="226"/>
      <c r="S2199" s="226"/>
      <c r="T2199" s="226"/>
      <c r="U2199" s="226"/>
      <c r="V2199" s="226"/>
      <c r="W2199" s="226"/>
      <c r="X2199" s="226"/>
      <c r="Y2199" s="226"/>
      <c r="Z2199" s="226"/>
      <c r="AA2199" s="226"/>
      <c r="AB2199" s="226"/>
      <c r="AC2199" s="367" t="e">
        <f>VLOOKUP(Y2199,CONTROLES!$A$6:$Y$78,2,FALSE)</f>
        <v>#N/A</v>
      </c>
      <c r="AD2199" s="226"/>
      <c r="AE2199" s="226"/>
      <c r="AF2199" s="226"/>
      <c r="AG2199" s="226"/>
      <c r="AH2199" s="226"/>
      <c r="AI2199" s="226"/>
      <c r="AJ2199" s="226"/>
      <c r="AK2199" s="226"/>
      <c r="AL2199" s="226"/>
      <c r="AM2199" s="226"/>
      <c r="AN2199" s="226"/>
      <c r="AO2199" s="226"/>
      <c r="AP2199" s="226"/>
      <c r="AQ2199" s="226"/>
      <c r="AR2199" s="226"/>
      <c r="AS2199" s="226"/>
      <c r="AT2199" s="226"/>
      <c r="AU2199" s="226"/>
      <c r="AV2199" s="226"/>
      <c r="AW2199" s="226"/>
      <c r="AX2199" s="226"/>
      <c r="AY2199" s="226"/>
      <c r="AZ2199" s="226"/>
      <c r="BA2199" s="226"/>
      <c r="BB2199" s="226"/>
      <c r="BC2199" s="226"/>
      <c r="BD2199" s="226"/>
      <c r="BE2199" s="226"/>
      <c r="BF2199" s="226"/>
      <c r="BG2199" s="226"/>
      <c r="BH2199" s="226"/>
      <c r="BI2199" s="226"/>
      <c r="BJ2199" s="226"/>
      <c r="BK2199" s="226"/>
      <c r="BL2199" s="49"/>
    </row>
    <row r="2200" spans="1:64" ht="14.25" customHeight="1" x14ac:dyDescent="0.25">
      <c r="A2200" s="429">
        <f t="shared" ref="A2200" si="539">A2186+1</f>
        <v>301</v>
      </c>
      <c r="B2200" s="430" t="s">
        <v>2338</v>
      </c>
      <c r="C2200" s="433" t="s">
        <v>2294</v>
      </c>
      <c r="D2200" s="423" t="s">
        <v>2339</v>
      </c>
      <c r="E2200" s="423" t="s">
        <v>2340</v>
      </c>
      <c r="F2200" s="425" t="s">
        <v>132</v>
      </c>
      <c r="G2200" s="436" t="s">
        <v>133</v>
      </c>
      <c r="H2200" s="427" t="s">
        <v>134</v>
      </c>
      <c r="I2200" s="428"/>
      <c r="J2200" s="318"/>
      <c r="K2200" s="315"/>
      <c r="L2200" s="342"/>
      <c r="M2200" s="226"/>
      <c r="N2200" s="226"/>
      <c r="O2200" s="226"/>
      <c r="P2200" s="226"/>
      <c r="Q2200" s="226"/>
      <c r="R2200" s="226"/>
      <c r="S2200" s="226"/>
      <c r="T2200" s="226"/>
      <c r="U2200" s="226"/>
      <c r="V2200" s="226"/>
      <c r="W2200" s="226"/>
      <c r="X2200" s="226"/>
      <c r="Y2200" s="226"/>
      <c r="Z2200" s="226"/>
      <c r="AA2200" s="226"/>
      <c r="AB2200" s="226"/>
      <c r="AC2200" s="367" t="e">
        <f>VLOOKUP(Y2200,CONTROLES!$A$6:$Y$78,2,FALSE)</f>
        <v>#N/A</v>
      </c>
      <c r="AD2200" s="226"/>
      <c r="AE2200" s="226"/>
      <c r="AF2200" s="226"/>
      <c r="AG2200" s="226"/>
      <c r="AH2200" s="226"/>
      <c r="AI2200" s="226"/>
      <c r="AJ2200" s="226"/>
      <c r="AK2200" s="226"/>
      <c r="AL2200" s="226"/>
      <c r="AM2200" s="226"/>
      <c r="AN2200" s="226"/>
      <c r="AO2200" s="226"/>
      <c r="AP2200" s="226"/>
      <c r="AQ2200" s="226"/>
      <c r="AR2200" s="226"/>
      <c r="AS2200" s="226"/>
      <c r="AT2200" s="226"/>
      <c r="AU2200" s="226"/>
      <c r="AV2200" s="226"/>
      <c r="AW2200" s="226"/>
      <c r="AX2200" s="226"/>
      <c r="AY2200" s="226"/>
      <c r="AZ2200" s="226"/>
      <c r="BA2200" s="226"/>
      <c r="BB2200" s="226"/>
      <c r="BC2200" s="226"/>
      <c r="BD2200" s="226"/>
      <c r="BE2200" s="226"/>
      <c r="BF2200" s="226"/>
      <c r="BG2200" s="226"/>
      <c r="BH2200" s="226"/>
      <c r="BI2200" s="226"/>
      <c r="BJ2200" s="226"/>
      <c r="BK2200" s="226"/>
      <c r="BL2200" s="49"/>
    </row>
    <row r="2201" spans="1:64" ht="14.25" customHeight="1" x14ac:dyDescent="0.25">
      <c r="A2201" s="429"/>
      <c r="B2201" s="431"/>
      <c r="C2201" s="433"/>
      <c r="D2201" s="434"/>
      <c r="E2201" s="424"/>
      <c r="F2201" s="425"/>
      <c r="G2201" s="436"/>
      <c r="H2201" s="427"/>
      <c r="I2201" s="428"/>
      <c r="J2201" s="318"/>
      <c r="K2201" s="315"/>
      <c r="L2201" s="342"/>
      <c r="M2201" s="226"/>
      <c r="N2201" s="226"/>
      <c r="O2201" s="226"/>
      <c r="P2201" s="226"/>
      <c r="Q2201" s="226"/>
      <c r="R2201" s="226"/>
      <c r="S2201" s="226"/>
      <c r="T2201" s="226"/>
      <c r="U2201" s="226"/>
      <c r="V2201" s="226"/>
      <c r="W2201" s="226"/>
      <c r="X2201" s="226"/>
      <c r="Y2201" s="226"/>
      <c r="Z2201" s="226"/>
      <c r="AA2201" s="226"/>
      <c r="AB2201" s="226"/>
      <c r="AC2201" s="367" t="e">
        <f>VLOOKUP(Y2201,CONTROLES!$A$6:$Y$78,2,FALSE)</f>
        <v>#N/A</v>
      </c>
      <c r="AD2201" s="226"/>
      <c r="AE2201" s="226"/>
      <c r="AF2201" s="226"/>
      <c r="AG2201" s="226"/>
      <c r="AH2201" s="226"/>
      <c r="AI2201" s="226"/>
      <c r="AJ2201" s="226"/>
      <c r="AK2201" s="226"/>
      <c r="AL2201" s="226"/>
      <c r="AM2201" s="226"/>
      <c r="AN2201" s="226"/>
      <c r="AO2201" s="226"/>
      <c r="AP2201" s="226"/>
      <c r="AQ2201" s="226"/>
      <c r="AR2201" s="226"/>
      <c r="AS2201" s="226"/>
      <c r="AT2201" s="226"/>
      <c r="AU2201" s="226"/>
      <c r="AV2201" s="226"/>
      <c r="AW2201" s="226"/>
      <c r="AX2201" s="226"/>
      <c r="AY2201" s="226"/>
      <c r="AZ2201" s="226"/>
      <c r="BA2201" s="226"/>
      <c r="BB2201" s="226"/>
      <c r="BC2201" s="226"/>
      <c r="BD2201" s="226"/>
      <c r="BE2201" s="226"/>
      <c r="BF2201" s="226"/>
      <c r="BG2201" s="226"/>
      <c r="BH2201" s="226"/>
      <c r="BI2201" s="226"/>
      <c r="BJ2201" s="226"/>
      <c r="BK2201" s="226"/>
      <c r="BL2201" s="49"/>
    </row>
    <row r="2202" spans="1:64" ht="14.25" customHeight="1" x14ac:dyDescent="0.25">
      <c r="A2202" s="429"/>
      <c r="B2202" s="431"/>
      <c r="C2202" s="433"/>
      <c r="D2202" s="434"/>
      <c r="E2202" s="424"/>
      <c r="F2202" s="425"/>
      <c r="G2202" s="436"/>
      <c r="H2202" s="427"/>
      <c r="I2202" s="428"/>
      <c r="J2202" s="318"/>
      <c r="K2202" s="315"/>
      <c r="L2202" s="342"/>
      <c r="M2202" s="226"/>
      <c r="N2202" s="226"/>
      <c r="O2202" s="226"/>
      <c r="P2202" s="226"/>
      <c r="Q2202" s="226"/>
      <c r="R2202" s="226"/>
      <c r="S2202" s="226"/>
      <c r="T2202" s="226"/>
      <c r="U2202" s="226"/>
      <c r="V2202" s="226"/>
      <c r="W2202" s="226"/>
      <c r="X2202" s="226"/>
      <c r="Y2202" s="226"/>
      <c r="Z2202" s="226"/>
      <c r="AA2202" s="226"/>
      <c r="AB2202" s="226"/>
      <c r="AC2202" s="367" t="e">
        <f>VLOOKUP(Y2202,CONTROLES!$A$6:$Y$78,2,FALSE)</f>
        <v>#N/A</v>
      </c>
      <c r="AD2202" s="226"/>
      <c r="AE2202" s="226"/>
      <c r="AF2202" s="226"/>
      <c r="AG2202" s="226"/>
      <c r="AH2202" s="226"/>
      <c r="AI2202" s="226"/>
      <c r="AJ2202" s="226"/>
      <c r="AK2202" s="226"/>
      <c r="AL2202" s="226"/>
      <c r="AM2202" s="226"/>
      <c r="AN2202" s="226"/>
      <c r="AO2202" s="226"/>
      <c r="AP2202" s="226"/>
      <c r="AQ2202" s="226"/>
      <c r="AR2202" s="226"/>
      <c r="AS2202" s="226"/>
      <c r="AT2202" s="226"/>
      <c r="AU2202" s="226"/>
      <c r="AV2202" s="226"/>
      <c r="AW2202" s="226"/>
      <c r="AX2202" s="226"/>
      <c r="AY2202" s="226"/>
      <c r="AZ2202" s="226"/>
      <c r="BA2202" s="226"/>
      <c r="BB2202" s="226"/>
      <c r="BC2202" s="226"/>
      <c r="BD2202" s="226"/>
      <c r="BE2202" s="226"/>
      <c r="BF2202" s="226"/>
      <c r="BG2202" s="226"/>
      <c r="BH2202" s="226"/>
      <c r="BI2202" s="226"/>
      <c r="BJ2202" s="226"/>
      <c r="BK2202" s="226"/>
      <c r="BL2202" s="49"/>
    </row>
    <row r="2203" spans="1:64" ht="14.25" customHeight="1" x14ac:dyDescent="0.25">
      <c r="A2203" s="429"/>
      <c r="B2203" s="431"/>
      <c r="C2203" s="433"/>
      <c r="D2203" s="434"/>
      <c r="E2203" s="424"/>
      <c r="F2203" s="425"/>
      <c r="G2203" s="436"/>
      <c r="H2203" s="427"/>
      <c r="I2203" s="428"/>
      <c r="J2203" s="318"/>
      <c r="K2203" s="315"/>
      <c r="L2203" s="342"/>
      <c r="M2203" s="226"/>
      <c r="N2203" s="226"/>
      <c r="O2203" s="226"/>
      <c r="P2203" s="226"/>
      <c r="Q2203" s="226"/>
      <c r="R2203" s="226"/>
      <c r="S2203" s="226"/>
      <c r="T2203" s="226"/>
      <c r="U2203" s="226"/>
      <c r="V2203" s="226"/>
      <c r="W2203" s="226"/>
      <c r="X2203" s="226"/>
      <c r="Y2203" s="226"/>
      <c r="Z2203" s="226"/>
      <c r="AA2203" s="226"/>
      <c r="AB2203" s="226"/>
      <c r="AC2203" s="367" t="e">
        <f>VLOOKUP(Y2203,CONTROLES!$A$6:$Y$78,2,FALSE)</f>
        <v>#N/A</v>
      </c>
      <c r="AD2203" s="226"/>
      <c r="AE2203" s="226"/>
      <c r="AF2203" s="226"/>
      <c r="AG2203" s="226"/>
      <c r="AH2203" s="226"/>
      <c r="AI2203" s="226"/>
      <c r="AJ2203" s="226"/>
      <c r="AK2203" s="226"/>
      <c r="AL2203" s="226"/>
      <c r="AM2203" s="226"/>
      <c r="AN2203" s="226"/>
      <c r="AO2203" s="226"/>
      <c r="AP2203" s="226"/>
      <c r="AQ2203" s="226"/>
      <c r="AR2203" s="226"/>
      <c r="AS2203" s="226"/>
      <c r="AT2203" s="226"/>
      <c r="AU2203" s="226"/>
      <c r="AV2203" s="226"/>
      <c r="AW2203" s="226"/>
      <c r="AX2203" s="226"/>
      <c r="AY2203" s="226"/>
      <c r="AZ2203" s="226"/>
      <c r="BA2203" s="226"/>
      <c r="BB2203" s="226"/>
      <c r="BC2203" s="226"/>
      <c r="BD2203" s="226"/>
      <c r="BE2203" s="226"/>
      <c r="BF2203" s="226"/>
      <c r="BG2203" s="226"/>
      <c r="BH2203" s="226"/>
      <c r="BI2203" s="226"/>
      <c r="BJ2203" s="226"/>
      <c r="BK2203" s="226"/>
      <c r="BL2203" s="49"/>
    </row>
    <row r="2204" spans="1:64" ht="14.25" customHeight="1" x14ac:dyDescent="0.25">
      <c r="A2204" s="429"/>
      <c r="B2204" s="431"/>
      <c r="C2204" s="433"/>
      <c r="D2204" s="434"/>
      <c r="E2204" s="424"/>
      <c r="F2204" s="425"/>
      <c r="G2204" s="436"/>
      <c r="H2204" s="427"/>
      <c r="I2204" s="428"/>
      <c r="J2204" s="318"/>
      <c r="K2204" s="315"/>
      <c r="L2204" s="342"/>
      <c r="M2204" s="226"/>
      <c r="N2204" s="226"/>
      <c r="O2204" s="226"/>
      <c r="P2204" s="226"/>
      <c r="Q2204" s="226"/>
      <c r="R2204" s="226"/>
      <c r="S2204" s="226"/>
      <c r="T2204" s="226"/>
      <c r="U2204" s="226"/>
      <c r="V2204" s="226"/>
      <c r="W2204" s="226"/>
      <c r="X2204" s="226"/>
      <c r="Y2204" s="226"/>
      <c r="Z2204" s="226"/>
      <c r="AA2204" s="226"/>
      <c r="AB2204" s="226"/>
      <c r="AC2204" s="367" t="e">
        <f>VLOOKUP(Y2204,CONTROLES!$A$6:$Y$78,2,FALSE)</f>
        <v>#N/A</v>
      </c>
      <c r="AD2204" s="226"/>
      <c r="AE2204" s="226"/>
      <c r="AF2204" s="226"/>
      <c r="AG2204" s="226"/>
      <c r="AH2204" s="226"/>
      <c r="AI2204" s="226"/>
      <c r="AJ2204" s="226"/>
      <c r="AK2204" s="226"/>
      <c r="AL2204" s="226"/>
      <c r="AM2204" s="226"/>
      <c r="AN2204" s="226"/>
      <c r="AO2204" s="226"/>
      <c r="AP2204" s="226"/>
      <c r="AQ2204" s="226"/>
      <c r="AR2204" s="226"/>
      <c r="AS2204" s="226"/>
      <c r="AT2204" s="226"/>
      <c r="AU2204" s="226"/>
      <c r="AV2204" s="226"/>
      <c r="AW2204" s="226"/>
      <c r="AX2204" s="226"/>
      <c r="AY2204" s="226"/>
      <c r="AZ2204" s="226"/>
      <c r="BA2204" s="226"/>
      <c r="BB2204" s="226"/>
      <c r="BC2204" s="226"/>
      <c r="BD2204" s="226"/>
      <c r="BE2204" s="226"/>
      <c r="BF2204" s="226"/>
      <c r="BG2204" s="226"/>
      <c r="BH2204" s="226"/>
      <c r="BI2204" s="226"/>
      <c r="BJ2204" s="226"/>
      <c r="BK2204" s="226"/>
      <c r="BL2204" s="49"/>
    </row>
    <row r="2205" spans="1:64" ht="14.25" customHeight="1" x14ac:dyDescent="0.25">
      <c r="A2205" s="429"/>
      <c r="B2205" s="431"/>
      <c r="C2205" s="433"/>
      <c r="D2205" s="434"/>
      <c r="E2205" s="424"/>
      <c r="F2205" s="425"/>
      <c r="G2205" s="436"/>
      <c r="H2205" s="427"/>
      <c r="I2205" s="428"/>
      <c r="J2205" s="318"/>
      <c r="K2205" s="315"/>
      <c r="L2205" s="342"/>
      <c r="M2205" s="226"/>
      <c r="N2205" s="226"/>
      <c r="O2205" s="226"/>
      <c r="P2205" s="226"/>
      <c r="Q2205" s="226"/>
      <c r="R2205" s="226"/>
      <c r="S2205" s="226"/>
      <c r="T2205" s="226"/>
      <c r="U2205" s="226"/>
      <c r="V2205" s="226"/>
      <c r="W2205" s="226"/>
      <c r="X2205" s="226"/>
      <c r="Y2205" s="226"/>
      <c r="Z2205" s="226"/>
      <c r="AA2205" s="226"/>
      <c r="AB2205" s="226"/>
      <c r="AC2205" s="367" t="e">
        <f>VLOOKUP(Y2205,CONTROLES!$A$6:$Y$78,2,FALSE)</f>
        <v>#N/A</v>
      </c>
      <c r="AD2205" s="226"/>
      <c r="AE2205" s="226"/>
      <c r="AF2205" s="226"/>
      <c r="AG2205" s="226"/>
      <c r="AH2205" s="226"/>
      <c r="AI2205" s="226"/>
      <c r="AJ2205" s="226"/>
      <c r="AK2205" s="226"/>
      <c r="AL2205" s="226"/>
      <c r="AM2205" s="226"/>
      <c r="AN2205" s="226"/>
      <c r="AO2205" s="226"/>
      <c r="AP2205" s="226"/>
      <c r="AQ2205" s="226"/>
      <c r="AR2205" s="226"/>
      <c r="AS2205" s="226"/>
      <c r="AT2205" s="226"/>
      <c r="AU2205" s="226"/>
      <c r="AV2205" s="226"/>
      <c r="AW2205" s="226"/>
      <c r="AX2205" s="226"/>
      <c r="AY2205" s="226"/>
      <c r="AZ2205" s="226"/>
      <c r="BA2205" s="226"/>
      <c r="BB2205" s="226"/>
      <c r="BC2205" s="226"/>
      <c r="BD2205" s="226"/>
      <c r="BE2205" s="226"/>
      <c r="BF2205" s="226"/>
      <c r="BG2205" s="226"/>
      <c r="BH2205" s="226"/>
      <c r="BI2205" s="226"/>
      <c r="BJ2205" s="226"/>
      <c r="BK2205" s="226"/>
      <c r="BL2205" s="49"/>
    </row>
    <row r="2206" spans="1:64" ht="14.25" customHeight="1" x14ac:dyDescent="0.25">
      <c r="A2206" s="429"/>
      <c r="B2206" s="432"/>
      <c r="C2206" s="433"/>
      <c r="D2206" s="434"/>
      <c r="E2206" s="424"/>
      <c r="F2206" s="425"/>
      <c r="G2206" s="436"/>
      <c r="H2206" s="427"/>
      <c r="I2206" s="428"/>
      <c r="J2206" s="318"/>
      <c r="K2206" s="315"/>
      <c r="L2206" s="342"/>
      <c r="M2206" s="226"/>
      <c r="N2206" s="226"/>
      <c r="O2206" s="226"/>
      <c r="P2206" s="226"/>
      <c r="Q2206" s="226"/>
      <c r="R2206" s="226"/>
      <c r="S2206" s="226"/>
      <c r="T2206" s="226"/>
      <c r="U2206" s="226"/>
      <c r="V2206" s="226"/>
      <c r="W2206" s="226"/>
      <c r="X2206" s="226"/>
      <c r="Y2206" s="226"/>
      <c r="Z2206" s="226"/>
      <c r="AA2206" s="226"/>
      <c r="AB2206" s="226"/>
      <c r="AC2206" s="367" t="e">
        <f>VLOOKUP(Y2206,CONTROLES!$A$6:$Y$78,2,FALSE)</f>
        <v>#N/A</v>
      </c>
      <c r="AD2206" s="226"/>
      <c r="AE2206" s="226"/>
      <c r="AF2206" s="226"/>
      <c r="AG2206" s="226"/>
      <c r="AH2206" s="226"/>
      <c r="AI2206" s="226"/>
      <c r="AJ2206" s="226"/>
      <c r="AK2206" s="226"/>
      <c r="AL2206" s="226"/>
      <c r="AM2206" s="226"/>
      <c r="AN2206" s="226"/>
      <c r="AO2206" s="226"/>
      <c r="AP2206" s="226"/>
      <c r="AQ2206" s="226"/>
      <c r="AR2206" s="226"/>
      <c r="AS2206" s="226"/>
      <c r="AT2206" s="226"/>
      <c r="AU2206" s="226"/>
      <c r="AV2206" s="226"/>
      <c r="AW2206" s="226"/>
      <c r="AX2206" s="226"/>
      <c r="AY2206" s="226"/>
      <c r="AZ2206" s="226"/>
      <c r="BA2206" s="226"/>
      <c r="BB2206" s="226"/>
      <c r="BC2206" s="226"/>
      <c r="BD2206" s="226"/>
      <c r="BE2206" s="226"/>
      <c r="BF2206" s="226"/>
      <c r="BG2206" s="226"/>
      <c r="BH2206" s="226"/>
      <c r="BI2206" s="226"/>
      <c r="BJ2206" s="226"/>
      <c r="BK2206" s="226"/>
      <c r="BL2206" s="49"/>
    </row>
    <row r="2207" spans="1:64" x14ac:dyDescent="0.25">
      <c r="A2207" s="429">
        <f t="shared" ref="A2207" si="540">A2193+1</f>
        <v>301</v>
      </c>
      <c r="B2207" s="430" t="s">
        <v>2341</v>
      </c>
      <c r="C2207" s="433" t="s">
        <v>2294</v>
      </c>
      <c r="D2207" s="423" t="s">
        <v>2342</v>
      </c>
      <c r="E2207" s="423" t="s">
        <v>2343</v>
      </c>
      <c r="F2207" s="425" t="s">
        <v>132</v>
      </c>
      <c r="G2207" s="436" t="s">
        <v>196</v>
      </c>
      <c r="H2207" s="427" t="s">
        <v>134</v>
      </c>
      <c r="I2207" s="428"/>
      <c r="J2207" s="318"/>
      <c r="K2207" s="315"/>
      <c r="L2207" s="342"/>
      <c r="M2207" s="226"/>
      <c r="N2207" s="226"/>
      <c r="O2207" s="226"/>
      <c r="P2207" s="226"/>
      <c r="Q2207" s="226"/>
      <c r="R2207" s="226"/>
      <c r="S2207" s="226"/>
      <c r="T2207" s="226"/>
      <c r="U2207" s="226"/>
      <c r="V2207" s="226"/>
      <c r="W2207" s="226"/>
      <c r="X2207" s="226"/>
      <c r="Y2207" s="226"/>
      <c r="Z2207" s="226"/>
      <c r="AA2207" s="226"/>
      <c r="AB2207" s="226"/>
      <c r="AC2207" s="367" t="e">
        <f>VLOOKUP(Y2207,CONTROLES!$A$6:$Y$78,2,FALSE)</f>
        <v>#N/A</v>
      </c>
      <c r="AD2207" s="226"/>
      <c r="AE2207" s="226"/>
      <c r="AF2207" s="226"/>
      <c r="AG2207" s="226"/>
      <c r="AH2207" s="226"/>
      <c r="AI2207" s="226"/>
      <c r="AJ2207" s="226"/>
      <c r="AK2207" s="226"/>
      <c r="AL2207" s="226"/>
      <c r="AM2207" s="226"/>
      <c r="AN2207" s="226"/>
      <c r="AO2207" s="226"/>
      <c r="AP2207" s="226"/>
      <c r="AQ2207" s="226"/>
      <c r="AR2207" s="226"/>
      <c r="AS2207" s="226"/>
      <c r="AT2207" s="226"/>
      <c r="AU2207" s="226"/>
      <c r="AV2207" s="226"/>
      <c r="AW2207" s="226"/>
      <c r="AX2207" s="226"/>
      <c r="AY2207" s="226"/>
      <c r="AZ2207" s="226"/>
      <c r="BA2207" s="226"/>
      <c r="BB2207" s="226"/>
      <c r="BC2207" s="226"/>
      <c r="BD2207" s="226"/>
      <c r="BE2207" s="226"/>
      <c r="BF2207" s="226"/>
      <c r="BG2207" s="226"/>
      <c r="BH2207" s="226"/>
      <c r="BI2207" s="226"/>
      <c r="BJ2207" s="226"/>
      <c r="BK2207" s="226"/>
      <c r="BL2207" s="49"/>
    </row>
    <row r="2208" spans="1:64" x14ac:dyDescent="0.25">
      <c r="A2208" s="429"/>
      <c r="B2208" s="431"/>
      <c r="C2208" s="433"/>
      <c r="D2208" s="434"/>
      <c r="E2208" s="424"/>
      <c r="F2208" s="425"/>
      <c r="G2208" s="436"/>
      <c r="H2208" s="427"/>
      <c r="I2208" s="428"/>
      <c r="J2208" s="318"/>
      <c r="K2208" s="315"/>
      <c r="L2208" s="342"/>
      <c r="M2208" s="226"/>
      <c r="N2208" s="226"/>
      <c r="O2208" s="226"/>
      <c r="P2208" s="226"/>
      <c r="Q2208" s="226"/>
      <c r="R2208" s="226"/>
      <c r="S2208" s="226"/>
      <c r="T2208" s="226"/>
      <c r="U2208" s="226"/>
      <c r="V2208" s="226"/>
      <c r="W2208" s="226"/>
      <c r="X2208" s="226"/>
      <c r="Y2208" s="226"/>
      <c r="Z2208" s="226"/>
      <c r="AA2208" s="226"/>
      <c r="AB2208" s="226"/>
      <c r="AC2208" s="367" t="e">
        <f>VLOOKUP(Y2208,CONTROLES!$A$6:$Y$78,2,FALSE)</f>
        <v>#N/A</v>
      </c>
      <c r="AD2208" s="226"/>
      <c r="AE2208" s="226"/>
      <c r="AF2208" s="226"/>
      <c r="AG2208" s="226"/>
      <c r="AH2208" s="226"/>
      <c r="AI2208" s="226"/>
      <c r="AJ2208" s="226"/>
      <c r="AK2208" s="226"/>
      <c r="AL2208" s="226"/>
      <c r="AM2208" s="226"/>
      <c r="AN2208" s="226"/>
      <c r="AO2208" s="226"/>
      <c r="AP2208" s="226"/>
      <c r="AQ2208" s="226"/>
      <c r="AR2208" s="226"/>
      <c r="AS2208" s="226"/>
      <c r="AT2208" s="226"/>
      <c r="AU2208" s="226"/>
      <c r="AV2208" s="226"/>
      <c r="AW2208" s="226"/>
      <c r="AX2208" s="226"/>
      <c r="AY2208" s="226"/>
      <c r="AZ2208" s="226"/>
      <c r="BA2208" s="226"/>
      <c r="BB2208" s="226"/>
      <c r="BC2208" s="226"/>
      <c r="BD2208" s="226"/>
      <c r="BE2208" s="226"/>
      <c r="BF2208" s="226"/>
      <c r="BG2208" s="226"/>
      <c r="BH2208" s="226"/>
      <c r="BI2208" s="226"/>
      <c r="BJ2208" s="226"/>
      <c r="BK2208" s="226"/>
      <c r="BL2208" s="49"/>
    </row>
    <row r="2209" spans="1:64" x14ac:dyDescent="0.25">
      <c r="A2209" s="429"/>
      <c r="B2209" s="431"/>
      <c r="C2209" s="433"/>
      <c r="D2209" s="434"/>
      <c r="E2209" s="424"/>
      <c r="F2209" s="425"/>
      <c r="G2209" s="436"/>
      <c r="H2209" s="427"/>
      <c r="I2209" s="428"/>
      <c r="J2209" s="318"/>
      <c r="K2209" s="315"/>
      <c r="L2209" s="342"/>
      <c r="M2209" s="226"/>
      <c r="N2209" s="226"/>
      <c r="O2209" s="226"/>
      <c r="P2209" s="226"/>
      <c r="Q2209" s="226"/>
      <c r="R2209" s="226"/>
      <c r="S2209" s="226"/>
      <c r="T2209" s="226"/>
      <c r="U2209" s="226"/>
      <c r="V2209" s="226"/>
      <c r="W2209" s="226"/>
      <c r="X2209" s="226"/>
      <c r="Y2209" s="226"/>
      <c r="Z2209" s="226"/>
      <c r="AA2209" s="226"/>
      <c r="AB2209" s="226"/>
      <c r="AC2209" s="367" t="e">
        <f>VLOOKUP(Y2209,CONTROLES!$A$6:$Y$78,2,FALSE)</f>
        <v>#N/A</v>
      </c>
      <c r="AD2209" s="226"/>
      <c r="AE2209" s="226"/>
      <c r="AF2209" s="226"/>
      <c r="AG2209" s="226"/>
      <c r="AH2209" s="226"/>
      <c r="AI2209" s="226"/>
      <c r="AJ2209" s="226"/>
      <c r="AK2209" s="226"/>
      <c r="AL2209" s="226"/>
      <c r="AM2209" s="226"/>
      <c r="AN2209" s="226"/>
      <c r="AO2209" s="226"/>
      <c r="AP2209" s="226"/>
      <c r="AQ2209" s="226"/>
      <c r="AR2209" s="226"/>
      <c r="AS2209" s="226"/>
      <c r="AT2209" s="226"/>
      <c r="AU2209" s="226"/>
      <c r="AV2209" s="226"/>
      <c r="AW2209" s="226"/>
      <c r="AX2209" s="226"/>
      <c r="AY2209" s="226"/>
      <c r="AZ2209" s="226"/>
      <c r="BA2209" s="226"/>
      <c r="BB2209" s="226"/>
      <c r="BC2209" s="226"/>
      <c r="BD2209" s="226"/>
      <c r="BE2209" s="226"/>
      <c r="BF2209" s="226"/>
      <c r="BG2209" s="226"/>
      <c r="BH2209" s="226"/>
      <c r="BI2209" s="226"/>
      <c r="BJ2209" s="226"/>
      <c r="BK2209" s="226"/>
      <c r="BL2209" s="49"/>
    </row>
    <row r="2210" spans="1:64" x14ac:dyDescent="0.25">
      <c r="A2210" s="429"/>
      <c r="B2210" s="431"/>
      <c r="C2210" s="433"/>
      <c r="D2210" s="434"/>
      <c r="E2210" s="424"/>
      <c r="F2210" s="425"/>
      <c r="G2210" s="436"/>
      <c r="H2210" s="427"/>
      <c r="I2210" s="428"/>
      <c r="J2210" s="318"/>
      <c r="K2210" s="315"/>
      <c r="L2210" s="342"/>
      <c r="M2210" s="226"/>
      <c r="N2210" s="226"/>
      <c r="O2210" s="226"/>
      <c r="P2210" s="226"/>
      <c r="Q2210" s="226"/>
      <c r="R2210" s="226"/>
      <c r="S2210" s="226"/>
      <c r="T2210" s="226"/>
      <c r="U2210" s="226"/>
      <c r="V2210" s="226"/>
      <c r="W2210" s="226"/>
      <c r="X2210" s="226"/>
      <c r="Y2210" s="226"/>
      <c r="Z2210" s="226"/>
      <c r="AA2210" s="226"/>
      <c r="AB2210" s="226"/>
      <c r="AC2210" s="367" t="e">
        <f>VLOOKUP(Y2210,CONTROLES!$A$6:$Y$78,2,FALSE)</f>
        <v>#N/A</v>
      </c>
      <c r="AD2210" s="226"/>
      <c r="AE2210" s="226"/>
      <c r="AF2210" s="226"/>
      <c r="AG2210" s="226"/>
      <c r="AH2210" s="226"/>
      <c r="AI2210" s="226"/>
      <c r="AJ2210" s="226"/>
      <c r="AK2210" s="226"/>
      <c r="AL2210" s="226"/>
      <c r="AM2210" s="226"/>
      <c r="AN2210" s="226"/>
      <c r="AO2210" s="226"/>
      <c r="AP2210" s="226"/>
      <c r="AQ2210" s="226"/>
      <c r="AR2210" s="226"/>
      <c r="AS2210" s="226"/>
      <c r="AT2210" s="226"/>
      <c r="AU2210" s="226"/>
      <c r="AV2210" s="226"/>
      <c r="AW2210" s="226"/>
      <c r="AX2210" s="226"/>
      <c r="AY2210" s="226"/>
      <c r="AZ2210" s="226"/>
      <c r="BA2210" s="226"/>
      <c r="BB2210" s="226"/>
      <c r="BC2210" s="226"/>
      <c r="BD2210" s="226"/>
      <c r="BE2210" s="226"/>
      <c r="BF2210" s="226"/>
      <c r="BG2210" s="226"/>
      <c r="BH2210" s="226"/>
      <c r="BI2210" s="226"/>
      <c r="BJ2210" s="226"/>
      <c r="BK2210" s="226"/>
      <c r="BL2210" s="49"/>
    </row>
    <row r="2211" spans="1:64" x14ac:dyDescent="0.25">
      <c r="A2211" s="429"/>
      <c r="B2211" s="431"/>
      <c r="C2211" s="433"/>
      <c r="D2211" s="434"/>
      <c r="E2211" s="424"/>
      <c r="F2211" s="425"/>
      <c r="G2211" s="436"/>
      <c r="H2211" s="427"/>
      <c r="I2211" s="428"/>
      <c r="J2211" s="318"/>
      <c r="K2211" s="315"/>
      <c r="L2211" s="342"/>
      <c r="M2211" s="226"/>
      <c r="N2211" s="226"/>
      <c r="O2211" s="226"/>
      <c r="P2211" s="226"/>
      <c r="Q2211" s="226"/>
      <c r="R2211" s="226"/>
      <c r="S2211" s="226"/>
      <c r="T2211" s="226"/>
      <c r="U2211" s="226"/>
      <c r="V2211" s="226"/>
      <c r="W2211" s="226"/>
      <c r="X2211" s="226"/>
      <c r="Y2211" s="226"/>
      <c r="Z2211" s="226"/>
      <c r="AA2211" s="226"/>
      <c r="AB2211" s="226"/>
      <c r="AC2211" s="367" t="e">
        <f>VLOOKUP(Y2211,CONTROLES!$A$6:$Y$78,2,FALSE)</f>
        <v>#N/A</v>
      </c>
      <c r="AD2211" s="226"/>
      <c r="AE2211" s="226"/>
      <c r="AF2211" s="226"/>
      <c r="AG2211" s="226"/>
      <c r="AH2211" s="226"/>
      <c r="AI2211" s="226"/>
      <c r="AJ2211" s="226"/>
      <c r="AK2211" s="226"/>
      <c r="AL2211" s="226"/>
      <c r="AM2211" s="226"/>
      <c r="AN2211" s="226"/>
      <c r="AO2211" s="226"/>
      <c r="AP2211" s="226"/>
      <c r="AQ2211" s="226"/>
      <c r="AR2211" s="226"/>
      <c r="AS2211" s="226"/>
      <c r="AT2211" s="226"/>
      <c r="AU2211" s="226"/>
      <c r="AV2211" s="226"/>
      <c r="AW2211" s="226"/>
      <c r="AX2211" s="226"/>
      <c r="AY2211" s="226"/>
      <c r="AZ2211" s="226"/>
      <c r="BA2211" s="226"/>
      <c r="BB2211" s="226"/>
      <c r="BC2211" s="226"/>
      <c r="BD2211" s="226"/>
      <c r="BE2211" s="226"/>
      <c r="BF2211" s="226"/>
      <c r="BG2211" s="226"/>
      <c r="BH2211" s="226"/>
      <c r="BI2211" s="226"/>
      <c r="BJ2211" s="226"/>
      <c r="BK2211" s="226"/>
      <c r="BL2211" s="49"/>
    </row>
    <row r="2212" spans="1:64" x14ac:dyDescent="0.25">
      <c r="A2212" s="429"/>
      <c r="B2212" s="431"/>
      <c r="C2212" s="433"/>
      <c r="D2212" s="434"/>
      <c r="E2212" s="424"/>
      <c r="F2212" s="425"/>
      <c r="G2212" s="436"/>
      <c r="H2212" s="427"/>
      <c r="I2212" s="428"/>
      <c r="J2212" s="318"/>
      <c r="K2212" s="315"/>
      <c r="L2212" s="342"/>
      <c r="M2212" s="226"/>
      <c r="N2212" s="226"/>
      <c r="O2212" s="226"/>
      <c r="P2212" s="226"/>
      <c r="Q2212" s="226"/>
      <c r="R2212" s="226"/>
      <c r="S2212" s="226"/>
      <c r="T2212" s="226"/>
      <c r="U2212" s="226"/>
      <c r="V2212" s="226"/>
      <c r="W2212" s="226"/>
      <c r="X2212" s="226"/>
      <c r="Y2212" s="226"/>
      <c r="Z2212" s="226"/>
      <c r="AA2212" s="226"/>
      <c r="AB2212" s="226"/>
      <c r="AC2212" s="367" t="e">
        <f>VLOOKUP(Y2212,CONTROLES!$A$6:$Y$78,2,FALSE)</f>
        <v>#N/A</v>
      </c>
      <c r="AD2212" s="226"/>
      <c r="AE2212" s="226"/>
      <c r="AF2212" s="226"/>
      <c r="AG2212" s="226"/>
      <c r="AH2212" s="226"/>
      <c r="AI2212" s="226"/>
      <c r="AJ2212" s="226"/>
      <c r="AK2212" s="226"/>
      <c r="AL2212" s="226"/>
      <c r="AM2212" s="226"/>
      <c r="AN2212" s="226"/>
      <c r="AO2212" s="226"/>
      <c r="AP2212" s="226"/>
      <c r="AQ2212" s="226"/>
      <c r="AR2212" s="226"/>
      <c r="AS2212" s="226"/>
      <c r="AT2212" s="226"/>
      <c r="AU2212" s="226"/>
      <c r="AV2212" s="226"/>
      <c r="AW2212" s="226"/>
      <c r="AX2212" s="226"/>
      <c r="AY2212" s="226"/>
      <c r="AZ2212" s="226"/>
      <c r="BA2212" s="226"/>
      <c r="BB2212" s="226"/>
      <c r="BC2212" s="226"/>
      <c r="BD2212" s="226"/>
      <c r="BE2212" s="226"/>
      <c r="BF2212" s="226"/>
      <c r="BG2212" s="226"/>
      <c r="BH2212" s="226"/>
      <c r="BI2212" s="226"/>
      <c r="BJ2212" s="226"/>
      <c r="BK2212" s="226"/>
      <c r="BL2212" s="49"/>
    </row>
    <row r="2213" spans="1:64" x14ac:dyDescent="0.25">
      <c r="A2213" s="429"/>
      <c r="B2213" s="432"/>
      <c r="C2213" s="433"/>
      <c r="D2213" s="434"/>
      <c r="E2213" s="424"/>
      <c r="F2213" s="425"/>
      <c r="G2213" s="436"/>
      <c r="H2213" s="427"/>
      <c r="I2213" s="428"/>
      <c r="J2213" s="318"/>
      <c r="K2213" s="315"/>
      <c r="L2213" s="342"/>
      <c r="M2213" s="226"/>
      <c r="N2213" s="226"/>
      <c r="O2213" s="226"/>
      <c r="P2213" s="226"/>
      <c r="Q2213" s="226"/>
      <c r="R2213" s="226"/>
      <c r="S2213" s="226"/>
      <c r="T2213" s="226"/>
      <c r="U2213" s="226"/>
      <c r="V2213" s="226"/>
      <c r="W2213" s="226"/>
      <c r="X2213" s="226"/>
      <c r="Y2213" s="226"/>
      <c r="Z2213" s="226"/>
      <c r="AA2213" s="226"/>
      <c r="AB2213" s="226"/>
      <c r="AC2213" s="367" t="e">
        <f>VLOOKUP(Y2213,CONTROLES!$A$6:$Y$78,2,FALSE)</f>
        <v>#N/A</v>
      </c>
      <c r="AD2213" s="226"/>
      <c r="AE2213" s="226"/>
      <c r="AF2213" s="226"/>
      <c r="AG2213" s="226"/>
      <c r="AH2213" s="226"/>
      <c r="AI2213" s="226"/>
      <c r="AJ2213" s="226"/>
      <c r="AK2213" s="226"/>
      <c r="AL2213" s="226"/>
      <c r="AM2213" s="226"/>
      <c r="AN2213" s="226"/>
      <c r="AO2213" s="226"/>
      <c r="AP2213" s="226"/>
      <c r="AQ2213" s="226"/>
      <c r="AR2213" s="226"/>
      <c r="AS2213" s="226"/>
      <c r="AT2213" s="226"/>
      <c r="AU2213" s="226"/>
      <c r="AV2213" s="226"/>
      <c r="AW2213" s="226"/>
      <c r="AX2213" s="226"/>
      <c r="AY2213" s="226"/>
      <c r="AZ2213" s="226"/>
      <c r="BA2213" s="226"/>
      <c r="BB2213" s="226"/>
      <c r="BC2213" s="226"/>
      <c r="BD2213" s="226"/>
      <c r="BE2213" s="226"/>
      <c r="BF2213" s="226"/>
      <c r="BG2213" s="226"/>
      <c r="BH2213" s="226"/>
      <c r="BI2213" s="226"/>
      <c r="BJ2213" s="226"/>
      <c r="BK2213" s="226"/>
      <c r="BL2213" s="49"/>
    </row>
    <row r="2214" spans="1:64" x14ac:dyDescent="0.25">
      <c r="A2214" s="429">
        <f t="shared" ref="A2214" si="541">A2200+1</f>
        <v>302</v>
      </c>
      <c r="B2214" s="430" t="s">
        <v>2344</v>
      </c>
      <c r="C2214" s="433" t="s">
        <v>2294</v>
      </c>
      <c r="D2214" s="423" t="s">
        <v>2345</v>
      </c>
      <c r="E2214" s="423" t="s">
        <v>2346</v>
      </c>
      <c r="F2214" s="425" t="s">
        <v>132</v>
      </c>
      <c r="G2214" s="436" t="s">
        <v>196</v>
      </c>
      <c r="H2214" s="427" t="s">
        <v>134</v>
      </c>
      <c r="I2214" s="428"/>
      <c r="J2214" s="318"/>
      <c r="K2214" s="315"/>
      <c r="L2214" s="342"/>
      <c r="M2214" s="226"/>
      <c r="N2214" s="226"/>
      <c r="O2214" s="226"/>
      <c r="P2214" s="226"/>
      <c r="Q2214" s="226"/>
      <c r="R2214" s="226"/>
      <c r="S2214" s="226"/>
      <c r="T2214" s="226"/>
      <c r="U2214" s="226"/>
      <c r="V2214" s="226"/>
      <c r="W2214" s="226"/>
      <c r="X2214" s="226"/>
      <c r="Y2214" s="226"/>
      <c r="Z2214" s="226"/>
      <c r="AA2214" s="226"/>
      <c r="AB2214" s="226"/>
      <c r="AC2214" s="367" t="e">
        <f>VLOOKUP(Y2214,CONTROLES!$A$6:$Y$78,2,FALSE)</f>
        <v>#N/A</v>
      </c>
      <c r="AD2214" s="226"/>
      <c r="AE2214" s="226"/>
      <c r="AF2214" s="226"/>
      <c r="AG2214" s="226"/>
      <c r="AH2214" s="226"/>
      <c r="AI2214" s="226"/>
      <c r="AJ2214" s="226"/>
      <c r="AK2214" s="226"/>
      <c r="AL2214" s="226"/>
      <c r="AM2214" s="226"/>
      <c r="AN2214" s="226"/>
      <c r="AO2214" s="226"/>
      <c r="AP2214" s="226"/>
      <c r="AQ2214" s="226"/>
      <c r="AR2214" s="226"/>
      <c r="AS2214" s="226"/>
      <c r="AT2214" s="226"/>
      <c r="AU2214" s="226"/>
      <c r="AV2214" s="226"/>
      <c r="AW2214" s="226"/>
      <c r="AX2214" s="226"/>
      <c r="AY2214" s="226"/>
      <c r="AZ2214" s="226"/>
      <c r="BA2214" s="226"/>
      <c r="BB2214" s="226"/>
      <c r="BC2214" s="226"/>
      <c r="BD2214" s="226"/>
      <c r="BE2214" s="226"/>
      <c r="BF2214" s="226"/>
      <c r="BG2214" s="226"/>
      <c r="BH2214" s="226"/>
      <c r="BI2214" s="226"/>
      <c r="BJ2214" s="226"/>
      <c r="BK2214" s="226"/>
      <c r="BL2214" s="49"/>
    </row>
    <row r="2215" spans="1:64" x14ac:dyDescent="0.25">
      <c r="A2215" s="429"/>
      <c r="B2215" s="431"/>
      <c r="C2215" s="433"/>
      <c r="D2215" s="434"/>
      <c r="E2215" s="424"/>
      <c r="F2215" s="425"/>
      <c r="G2215" s="436"/>
      <c r="H2215" s="427"/>
      <c r="I2215" s="428"/>
      <c r="J2215" s="318"/>
      <c r="K2215" s="315"/>
      <c r="L2215" s="342"/>
      <c r="M2215" s="226"/>
      <c r="N2215" s="226"/>
      <c r="O2215" s="226"/>
      <c r="P2215" s="226"/>
      <c r="Q2215" s="226"/>
      <c r="R2215" s="226"/>
      <c r="S2215" s="226"/>
      <c r="T2215" s="226"/>
      <c r="U2215" s="226"/>
      <c r="V2215" s="226"/>
      <c r="W2215" s="226"/>
      <c r="X2215" s="226"/>
      <c r="Y2215" s="226"/>
      <c r="Z2215" s="226"/>
      <c r="AA2215" s="226"/>
      <c r="AB2215" s="226"/>
      <c r="AC2215" s="367" t="e">
        <f>VLOOKUP(Y2215,CONTROLES!$A$6:$Y$78,2,FALSE)</f>
        <v>#N/A</v>
      </c>
      <c r="AD2215" s="226"/>
      <c r="AE2215" s="226"/>
      <c r="AF2215" s="226"/>
      <c r="AG2215" s="226"/>
      <c r="AH2215" s="226"/>
      <c r="AI2215" s="226"/>
      <c r="AJ2215" s="226"/>
      <c r="AK2215" s="226"/>
      <c r="AL2215" s="226"/>
      <c r="AM2215" s="226"/>
      <c r="AN2215" s="226"/>
      <c r="AO2215" s="226"/>
      <c r="AP2215" s="226"/>
      <c r="AQ2215" s="226"/>
      <c r="AR2215" s="226"/>
      <c r="AS2215" s="226"/>
      <c r="AT2215" s="226"/>
      <c r="AU2215" s="226"/>
      <c r="AV2215" s="226"/>
      <c r="AW2215" s="226"/>
      <c r="AX2215" s="226"/>
      <c r="AY2215" s="226"/>
      <c r="AZ2215" s="226"/>
      <c r="BA2215" s="226"/>
      <c r="BB2215" s="226"/>
      <c r="BC2215" s="226"/>
      <c r="BD2215" s="226"/>
      <c r="BE2215" s="226"/>
      <c r="BF2215" s="226"/>
      <c r="BG2215" s="226"/>
      <c r="BH2215" s="226"/>
      <c r="BI2215" s="226"/>
      <c r="BJ2215" s="226"/>
      <c r="BK2215" s="226"/>
      <c r="BL2215" s="49"/>
    </row>
    <row r="2216" spans="1:64" x14ac:dyDescent="0.25">
      <c r="A2216" s="429"/>
      <c r="B2216" s="431"/>
      <c r="C2216" s="433"/>
      <c r="D2216" s="434"/>
      <c r="E2216" s="424"/>
      <c r="F2216" s="425"/>
      <c r="G2216" s="436"/>
      <c r="H2216" s="427"/>
      <c r="I2216" s="428"/>
      <c r="J2216" s="318"/>
      <c r="K2216" s="315"/>
      <c r="L2216" s="342"/>
      <c r="M2216" s="226"/>
      <c r="N2216" s="226"/>
      <c r="O2216" s="226"/>
      <c r="P2216" s="226"/>
      <c r="Q2216" s="226"/>
      <c r="R2216" s="226"/>
      <c r="S2216" s="226"/>
      <c r="T2216" s="226"/>
      <c r="U2216" s="226"/>
      <c r="V2216" s="226"/>
      <c r="W2216" s="226"/>
      <c r="X2216" s="226"/>
      <c r="Y2216" s="226"/>
      <c r="Z2216" s="226"/>
      <c r="AA2216" s="226"/>
      <c r="AB2216" s="226"/>
      <c r="AC2216" s="367" t="e">
        <f>VLOOKUP(Y2216,CONTROLES!$A$6:$Y$78,2,FALSE)</f>
        <v>#N/A</v>
      </c>
      <c r="AD2216" s="226"/>
      <c r="AE2216" s="226"/>
      <c r="AF2216" s="226"/>
      <c r="AG2216" s="226"/>
      <c r="AH2216" s="226"/>
      <c r="AI2216" s="226"/>
      <c r="AJ2216" s="226"/>
      <c r="AK2216" s="226"/>
      <c r="AL2216" s="226"/>
      <c r="AM2216" s="226"/>
      <c r="AN2216" s="226"/>
      <c r="AO2216" s="226"/>
      <c r="AP2216" s="226"/>
      <c r="AQ2216" s="226"/>
      <c r="AR2216" s="226"/>
      <c r="AS2216" s="226"/>
      <c r="AT2216" s="226"/>
      <c r="AU2216" s="226"/>
      <c r="AV2216" s="226"/>
      <c r="AW2216" s="226"/>
      <c r="AX2216" s="226"/>
      <c r="AY2216" s="226"/>
      <c r="AZ2216" s="226"/>
      <c r="BA2216" s="226"/>
      <c r="BB2216" s="226"/>
      <c r="BC2216" s="226"/>
      <c r="BD2216" s="226"/>
      <c r="BE2216" s="226"/>
      <c r="BF2216" s="226"/>
      <c r="BG2216" s="226"/>
      <c r="BH2216" s="226"/>
      <c r="BI2216" s="226"/>
      <c r="BJ2216" s="226"/>
      <c r="BK2216" s="226"/>
      <c r="BL2216" s="49"/>
    </row>
    <row r="2217" spans="1:64" x14ac:dyDescent="0.25">
      <c r="A2217" s="429"/>
      <c r="B2217" s="431"/>
      <c r="C2217" s="433"/>
      <c r="D2217" s="434"/>
      <c r="E2217" s="424"/>
      <c r="F2217" s="425"/>
      <c r="G2217" s="436"/>
      <c r="H2217" s="427"/>
      <c r="I2217" s="428"/>
      <c r="J2217" s="318"/>
      <c r="K2217" s="315"/>
      <c r="L2217" s="342"/>
      <c r="M2217" s="226"/>
      <c r="N2217" s="226"/>
      <c r="O2217" s="226"/>
      <c r="P2217" s="226"/>
      <c r="Q2217" s="226"/>
      <c r="R2217" s="226"/>
      <c r="S2217" s="226"/>
      <c r="T2217" s="226"/>
      <c r="U2217" s="226"/>
      <c r="V2217" s="226"/>
      <c r="W2217" s="226"/>
      <c r="X2217" s="226"/>
      <c r="Y2217" s="226"/>
      <c r="Z2217" s="226"/>
      <c r="AA2217" s="226"/>
      <c r="AB2217" s="226"/>
      <c r="AC2217" s="367" t="e">
        <f>VLOOKUP(Y2217,CONTROLES!$A$6:$Y$78,2,FALSE)</f>
        <v>#N/A</v>
      </c>
      <c r="AD2217" s="226"/>
      <c r="AE2217" s="226"/>
      <c r="AF2217" s="226"/>
      <c r="AG2217" s="226"/>
      <c r="AH2217" s="226"/>
      <c r="AI2217" s="226"/>
      <c r="AJ2217" s="226"/>
      <c r="AK2217" s="226"/>
      <c r="AL2217" s="226"/>
      <c r="AM2217" s="226"/>
      <c r="AN2217" s="226"/>
      <c r="AO2217" s="226"/>
      <c r="AP2217" s="226"/>
      <c r="AQ2217" s="226"/>
      <c r="AR2217" s="226"/>
      <c r="AS2217" s="226"/>
      <c r="AT2217" s="226"/>
      <c r="AU2217" s="226"/>
      <c r="AV2217" s="226"/>
      <c r="AW2217" s="226"/>
      <c r="AX2217" s="226"/>
      <c r="AY2217" s="226"/>
      <c r="AZ2217" s="226"/>
      <c r="BA2217" s="226"/>
      <c r="BB2217" s="226"/>
      <c r="BC2217" s="226"/>
      <c r="BD2217" s="226"/>
      <c r="BE2217" s="226"/>
      <c r="BF2217" s="226"/>
      <c r="BG2217" s="226"/>
      <c r="BH2217" s="226"/>
      <c r="BI2217" s="226"/>
      <c r="BJ2217" s="226"/>
      <c r="BK2217" s="226"/>
      <c r="BL2217" s="49"/>
    </row>
    <row r="2218" spans="1:64" x14ac:dyDescent="0.25">
      <c r="A2218" s="429"/>
      <c r="B2218" s="431"/>
      <c r="C2218" s="433"/>
      <c r="D2218" s="434"/>
      <c r="E2218" s="424"/>
      <c r="F2218" s="425"/>
      <c r="G2218" s="436"/>
      <c r="H2218" s="427"/>
      <c r="I2218" s="428"/>
      <c r="J2218" s="318"/>
      <c r="K2218" s="315"/>
      <c r="L2218" s="342"/>
      <c r="M2218" s="226"/>
      <c r="N2218" s="226"/>
      <c r="O2218" s="226"/>
      <c r="P2218" s="226"/>
      <c r="Q2218" s="226"/>
      <c r="R2218" s="226"/>
      <c r="S2218" s="226"/>
      <c r="T2218" s="226"/>
      <c r="U2218" s="226"/>
      <c r="V2218" s="226"/>
      <c r="W2218" s="226"/>
      <c r="X2218" s="226"/>
      <c r="Y2218" s="226"/>
      <c r="Z2218" s="226"/>
      <c r="AA2218" s="226"/>
      <c r="AB2218" s="226"/>
      <c r="AC2218" s="367" t="e">
        <f>VLOOKUP(Y2218,CONTROLES!$A$6:$Y$78,2,FALSE)</f>
        <v>#N/A</v>
      </c>
      <c r="AD2218" s="226"/>
      <c r="AE2218" s="226"/>
      <c r="AF2218" s="226"/>
      <c r="AG2218" s="226"/>
      <c r="AH2218" s="226"/>
      <c r="AI2218" s="226"/>
      <c r="AJ2218" s="226"/>
      <c r="AK2218" s="226"/>
      <c r="AL2218" s="226"/>
      <c r="AM2218" s="226"/>
      <c r="AN2218" s="226"/>
      <c r="AO2218" s="226"/>
      <c r="AP2218" s="226"/>
      <c r="AQ2218" s="226"/>
      <c r="AR2218" s="226"/>
      <c r="AS2218" s="226"/>
      <c r="AT2218" s="226"/>
      <c r="AU2218" s="226"/>
      <c r="AV2218" s="226"/>
      <c r="AW2218" s="226"/>
      <c r="AX2218" s="226"/>
      <c r="AY2218" s="226"/>
      <c r="AZ2218" s="226"/>
      <c r="BA2218" s="226"/>
      <c r="BB2218" s="226"/>
      <c r="BC2218" s="226"/>
      <c r="BD2218" s="226"/>
      <c r="BE2218" s="226"/>
      <c r="BF2218" s="226"/>
      <c r="BG2218" s="226"/>
      <c r="BH2218" s="226"/>
      <c r="BI2218" s="226"/>
      <c r="BJ2218" s="226"/>
      <c r="BK2218" s="226"/>
      <c r="BL2218" s="49"/>
    </row>
    <row r="2219" spans="1:64" x14ac:dyDescent="0.25">
      <c r="A2219" s="429"/>
      <c r="B2219" s="431"/>
      <c r="C2219" s="433"/>
      <c r="D2219" s="434"/>
      <c r="E2219" s="424"/>
      <c r="F2219" s="425"/>
      <c r="G2219" s="436"/>
      <c r="H2219" s="427"/>
      <c r="I2219" s="428"/>
      <c r="J2219" s="318"/>
      <c r="K2219" s="315"/>
      <c r="L2219" s="342"/>
      <c r="M2219" s="226"/>
      <c r="N2219" s="226"/>
      <c r="O2219" s="226"/>
      <c r="P2219" s="226"/>
      <c r="Q2219" s="226"/>
      <c r="R2219" s="226"/>
      <c r="S2219" s="226"/>
      <c r="T2219" s="226"/>
      <c r="U2219" s="226"/>
      <c r="V2219" s="226"/>
      <c r="W2219" s="226"/>
      <c r="X2219" s="226"/>
      <c r="Y2219" s="226"/>
      <c r="Z2219" s="226"/>
      <c r="AA2219" s="226"/>
      <c r="AB2219" s="226"/>
      <c r="AC2219" s="367" t="e">
        <f>VLOOKUP(Y2219,CONTROLES!$A$6:$Y$78,2,FALSE)</f>
        <v>#N/A</v>
      </c>
      <c r="AD2219" s="226"/>
      <c r="AE2219" s="226"/>
      <c r="AF2219" s="226"/>
      <c r="AG2219" s="226"/>
      <c r="AH2219" s="226"/>
      <c r="AI2219" s="226"/>
      <c r="AJ2219" s="226"/>
      <c r="AK2219" s="226"/>
      <c r="AL2219" s="226"/>
      <c r="AM2219" s="226"/>
      <c r="AN2219" s="226"/>
      <c r="AO2219" s="226"/>
      <c r="AP2219" s="226"/>
      <c r="AQ2219" s="226"/>
      <c r="AR2219" s="226"/>
      <c r="AS2219" s="226"/>
      <c r="AT2219" s="226"/>
      <c r="AU2219" s="226"/>
      <c r="AV2219" s="226"/>
      <c r="AW2219" s="226"/>
      <c r="AX2219" s="226"/>
      <c r="AY2219" s="226"/>
      <c r="AZ2219" s="226"/>
      <c r="BA2219" s="226"/>
      <c r="BB2219" s="226"/>
      <c r="BC2219" s="226"/>
      <c r="BD2219" s="226"/>
      <c r="BE2219" s="226"/>
      <c r="BF2219" s="226"/>
      <c r="BG2219" s="226"/>
      <c r="BH2219" s="226"/>
      <c r="BI2219" s="226"/>
      <c r="BJ2219" s="226"/>
      <c r="BK2219" s="226"/>
      <c r="BL2219" s="49"/>
    </row>
    <row r="2220" spans="1:64" x14ac:dyDescent="0.25">
      <c r="A2220" s="429"/>
      <c r="B2220" s="432"/>
      <c r="C2220" s="433"/>
      <c r="D2220" s="434"/>
      <c r="E2220" s="424"/>
      <c r="F2220" s="425"/>
      <c r="G2220" s="436"/>
      <c r="H2220" s="427"/>
      <c r="I2220" s="428"/>
      <c r="J2220" s="318"/>
      <c r="K2220" s="315"/>
      <c r="L2220" s="342"/>
      <c r="M2220" s="226"/>
      <c r="N2220" s="226"/>
      <c r="O2220" s="226"/>
      <c r="P2220" s="226"/>
      <c r="Q2220" s="226"/>
      <c r="R2220" s="226"/>
      <c r="S2220" s="226"/>
      <c r="T2220" s="226"/>
      <c r="U2220" s="226"/>
      <c r="V2220" s="226"/>
      <c r="W2220" s="226"/>
      <c r="X2220" s="226"/>
      <c r="Y2220" s="226"/>
      <c r="Z2220" s="226"/>
      <c r="AA2220" s="226"/>
      <c r="AB2220" s="226"/>
      <c r="AC2220" s="367" t="e">
        <f>VLOOKUP(Y2220,CONTROLES!$A$6:$Y$78,2,FALSE)</f>
        <v>#N/A</v>
      </c>
      <c r="AD2220" s="226"/>
      <c r="AE2220" s="226"/>
      <c r="AF2220" s="226"/>
      <c r="AG2220" s="226"/>
      <c r="AH2220" s="226"/>
      <c r="AI2220" s="226"/>
      <c r="AJ2220" s="226"/>
      <c r="AK2220" s="226"/>
      <c r="AL2220" s="226"/>
      <c r="AM2220" s="226"/>
      <c r="AN2220" s="226"/>
      <c r="AO2220" s="226"/>
      <c r="AP2220" s="226"/>
      <c r="AQ2220" s="226"/>
      <c r="AR2220" s="226"/>
      <c r="AS2220" s="226"/>
      <c r="AT2220" s="226"/>
      <c r="AU2220" s="226"/>
      <c r="AV2220" s="226"/>
      <c r="AW2220" s="226"/>
      <c r="AX2220" s="226"/>
      <c r="AY2220" s="226"/>
      <c r="AZ2220" s="226"/>
      <c r="BA2220" s="226"/>
      <c r="BB2220" s="226"/>
      <c r="BC2220" s="226"/>
      <c r="BD2220" s="226"/>
      <c r="BE2220" s="226"/>
      <c r="BF2220" s="226"/>
      <c r="BG2220" s="226"/>
      <c r="BH2220" s="226"/>
      <c r="BI2220" s="226"/>
      <c r="BJ2220" s="226"/>
      <c r="BK2220" s="226"/>
      <c r="BL2220" s="49"/>
    </row>
    <row r="2221" spans="1:64" x14ac:dyDescent="0.25">
      <c r="A2221" s="429">
        <f t="shared" ref="A2221" si="542">A2207+1</f>
        <v>302</v>
      </c>
      <c r="B2221" s="430" t="s">
        <v>2347</v>
      </c>
      <c r="C2221" s="433" t="s">
        <v>2294</v>
      </c>
      <c r="D2221" s="423" t="s">
        <v>2348</v>
      </c>
      <c r="E2221" s="423" t="s">
        <v>2349</v>
      </c>
      <c r="F2221" s="425" t="s">
        <v>132</v>
      </c>
      <c r="G2221" s="436" t="s">
        <v>133</v>
      </c>
      <c r="H2221" s="427" t="s">
        <v>134</v>
      </c>
      <c r="I2221" s="428"/>
      <c r="J2221" s="318"/>
      <c r="K2221" s="315"/>
      <c r="L2221" s="342"/>
      <c r="M2221" s="226"/>
      <c r="N2221" s="226"/>
      <c r="O2221" s="226"/>
      <c r="P2221" s="226"/>
      <c r="Q2221" s="226"/>
      <c r="R2221" s="226"/>
      <c r="S2221" s="226"/>
      <c r="T2221" s="226"/>
      <c r="U2221" s="226"/>
      <c r="V2221" s="226"/>
      <c r="W2221" s="226"/>
      <c r="X2221" s="226"/>
      <c r="Y2221" s="226"/>
      <c r="Z2221" s="226"/>
      <c r="AA2221" s="226"/>
      <c r="AB2221" s="226"/>
      <c r="AC2221" s="367" t="e">
        <f>VLOOKUP(Y2221,CONTROLES!$A$6:$Y$78,2,FALSE)</f>
        <v>#N/A</v>
      </c>
      <c r="AD2221" s="226"/>
      <c r="AE2221" s="226"/>
      <c r="AF2221" s="226"/>
      <c r="AG2221" s="226"/>
      <c r="AH2221" s="226"/>
      <c r="AI2221" s="226"/>
      <c r="AJ2221" s="226"/>
      <c r="AK2221" s="226"/>
      <c r="AL2221" s="226"/>
      <c r="AM2221" s="226"/>
      <c r="AN2221" s="226"/>
      <c r="AO2221" s="226"/>
      <c r="AP2221" s="226"/>
      <c r="AQ2221" s="226"/>
      <c r="AR2221" s="226"/>
      <c r="AS2221" s="226"/>
      <c r="AT2221" s="226"/>
      <c r="AU2221" s="226"/>
      <c r="AV2221" s="226"/>
      <c r="AW2221" s="226"/>
      <c r="AX2221" s="226"/>
      <c r="AY2221" s="226"/>
      <c r="AZ2221" s="226"/>
      <c r="BA2221" s="226"/>
      <c r="BB2221" s="226"/>
      <c r="BC2221" s="226"/>
      <c r="BD2221" s="226"/>
      <c r="BE2221" s="226"/>
      <c r="BF2221" s="226"/>
      <c r="BG2221" s="226"/>
      <c r="BH2221" s="226"/>
      <c r="BI2221" s="226"/>
      <c r="BJ2221" s="226"/>
      <c r="BK2221" s="226"/>
      <c r="BL2221" s="49"/>
    </row>
    <row r="2222" spans="1:64" x14ac:dyDescent="0.25">
      <c r="A2222" s="429"/>
      <c r="B2222" s="431"/>
      <c r="C2222" s="433"/>
      <c r="D2222" s="434"/>
      <c r="E2222" s="424"/>
      <c r="F2222" s="425"/>
      <c r="G2222" s="436"/>
      <c r="H2222" s="427"/>
      <c r="I2222" s="428"/>
      <c r="J2222" s="318"/>
      <c r="K2222" s="315"/>
      <c r="L2222" s="342"/>
      <c r="M2222" s="226"/>
      <c r="N2222" s="226"/>
      <c r="O2222" s="226"/>
      <c r="P2222" s="226"/>
      <c r="Q2222" s="226"/>
      <c r="R2222" s="226"/>
      <c r="S2222" s="226"/>
      <c r="T2222" s="226"/>
      <c r="U2222" s="226"/>
      <c r="V2222" s="226"/>
      <c r="W2222" s="226"/>
      <c r="X2222" s="226"/>
      <c r="Y2222" s="226"/>
      <c r="Z2222" s="226"/>
      <c r="AA2222" s="226"/>
      <c r="AB2222" s="226"/>
      <c r="AC2222" s="367" t="e">
        <f>VLOOKUP(Y2222,CONTROLES!$A$6:$Y$78,2,FALSE)</f>
        <v>#N/A</v>
      </c>
      <c r="AD2222" s="226"/>
      <c r="AE2222" s="226"/>
      <c r="AF2222" s="226"/>
      <c r="AG2222" s="226"/>
      <c r="AH2222" s="226"/>
      <c r="AI2222" s="226"/>
      <c r="AJ2222" s="226"/>
      <c r="AK2222" s="226"/>
      <c r="AL2222" s="226"/>
      <c r="AM2222" s="226"/>
      <c r="AN2222" s="226"/>
      <c r="AO2222" s="226"/>
      <c r="AP2222" s="226"/>
      <c r="AQ2222" s="226"/>
      <c r="AR2222" s="226"/>
      <c r="AS2222" s="226"/>
      <c r="AT2222" s="226"/>
      <c r="AU2222" s="226"/>
      <c r="AV2222" s="226"/>
      <c r="AW2222" s="226"/>
      <c r="AX2222" s="226"/>
      <c r="AY2222" s="226"/>
      <c r="AZ2222" s="226"/>
      <c r="BA2222" s="226"/>
      <c r="BB2222" s="226"/>
      <c r="BC2222" s="226"/>
      <c r="BD2222" s="226"/>
      <c r="BE2222" s="226"/>
      <c r="BF2222" s="226"/>
      <c r="BG2222" s="226"/>
      <c r="BH2222" s="226"/>
      <c r="BI2222" s="226"/>
      <c r="BJ2222" s="226"/>
      <c r="BK2222" s="226"/>
      <c r="BL2222" s="49"/>
    </row>
    <row r="2223" spans="1:64" x14ac:dyDescent="0.25">
      <c r="A2223" s="429"/>
      <c r="B2223" s="431"/>
      <c r="C2223" s="433"/>
      <c r="D2223" s="434"/>
      <c r="E2223" s="424"/>
      <c r="F2223" s="425"/>
      <c r="G2223" s="436"/>
      <c r="H2223" s="427"/>
      <c r="I2223" s="428"/>
      <c r="J2223" s="318"/>
      <c r="K2223" s="315"/>
      <c r="L2223" s="342"/>
      <c r="M2223" s="226"/>
      <c r="N2223" s="226"/>
      <c r="O2223" s="226"/>
      <c r="P2223" s="226"/>
      <c r="Q2223" s="226"/>
      <c r="R2223" s="226"/>
      <c r="S2223" s="226"/>
      <c r="T2223" s="226"/>
      <c r="U2223" s="226"/>
      <c r="V2223" s="226"/>
      <c r="W2223" s="226"/>
      <c r="X2223" s="226"/>
      <c r="Y2223" s="226"/>
      <c r="Z2223" s="226"/>
      <c r="AA2223" s="226"/>
      <c r="AB2223" s="226"/>
      <c r="AC2223" s="367" t="e">
        <f>VLOOKUP(Y2223,CONTROLES!$A$6:$Y$78,2,FALSE)</f>
        <v>#N/A</v>
      </c>
      <c r="AD2223" s="226"/>
      <c r="AE2223" s="226"/>
      <c r="AF2223" s="226"/>
      <c r="AG2223" s="226"/>
      <c r="AH2223" s="226"/>
      <c r="AI2223" s="226"/>
      <c r="AJ2223" s="226"/>
      <c r="AK2223" s="226"/>
      <c r="AL2223" s="226"/>
      <c r="AM2223" s="226"/>
      <c r="AN2223" s="226"/>
      <c r="AO2223" s="226"/>
      <c r="AP2223" s="226"/>
      <c r="AQ2223" s="226"/>
      <c r="AR2223" s="226"/>
      <c r="AS2223" s="226"/>
      <c r="AT2223" s="226"/>
      <c r="AU2223" s="226"/>
      <c r="AV2223" s="226"/>
      <c r="AW2223" s="226"/>
      <c r="AX2223" s="226"/>
      <c r="AY2223" s="226"/>
      <c r="AZ2223" s="226"/>
      <c r="BA2223" s="226"/>
      <c r="BB2223" s="226"/>
      <c r="BC2223" s="226"/>
      <c r="BD2223" s="226"/>
      <c r="BE2223" s="226"/>
      <c r="BF2223" s="226"/>
      <c r="BG2223" s="226"/>
      <c r="BH2223" s="226"/>
      <c r="BI2223" s="226"/>
      <c r="BJ2223" s="226"/>
      <c r="BK2223" s="226"/>
      <c r="BL2223" s="49"/>
    </row>
    <row r="2224" spans="1:64" x14ac:dyDescent="0.25">
      <c r="A2224" s="429"/>
      <c r="B2224" s="431"/>
      <c r="C2224" s="433"/>
      <c r="D2224" s="434"/>
      <c r="E2224" s="424"/>
      <c r="F2224" s="425"/>
      <c r="G2224" s="436"/>
      <c r="H2224" s="427"/>
      <c r="I2224" s="428"/>
      <c r="J2224" s="318"/>
      <c r="K2224" s="315"/>
      <c r="L2224" s="342"/>
      <c r="M2224" s="226"/>
      <c r="N2224" s="226"/>
      <c r="O2224" s="226"/>
      <c r="P2224" s="226"/>
      <c r="Q2224" s="226"/>
      <c r="R2224" s="226"/>
      <c r="S2224" s="226"/>
      <c r="T2224" s="226"/>
      <c r="U2224" s="226"/>
      <c r="V2224" s="226"/>
      <c r="W2224" s="226"/>
      <c r="X2224" s="226"/>
      <c r="Y2224" s="226"/>
      <c r="Z2224" s="226"/>
      <c r="AA2224" s="226"/>
      <c r="AB2224" s="226"/>
      <c r="AC2224" s="367" t="e">
        <f>VLOOKUP(Y2224,CONTROLES!$A$6:$Y$78,2,FALSE)</f>
        <v>#N/A</v>
      </c>
      <c r="AD2224" s="226"/>
      <c r="AE2224" s="226"/>
      <c r="AF2224" s="226"/>
      <c r="AG2224" s="226"/>
      <c r="AH2224" s="226"/>
      <c r="AI2224" s="226"/>
      <c r="AJ2224" s="226"/>
      <c r="AK2224" s="226"/>
      <c r="AL2224" s="226"/>
      <c r="AM2224" s="226"/>
      <c r="AN2224" s="226"/>
      <c r="AO2224" s="226"/>
      <c r="AP2224" s="226"/>
      <c r="AQ2224" s="226"/>
      <c r="AR2224" s="226"/>
      <c r="AS2224" s="226"/>
      <c r="AT2224" s="226"/>
      <c r="AU2224" s="226"/>
      <c r="AV2224" s="226"/>
      <c r="AW2224" s="226"/>
      <c r="AX2224" s="226"/>
      <c r="AY2224" s="226"/>
      <c r="AZ2224" s="226"/>
      <c r="BA2224" s="226"/>
      <c r="BB2224" s="226"/>
      <c r="BC2224" s="226"/>
      <c r="BD2224" s="226"/>
      <c r="BE2224" s="226"/>
      <c r="BF2224" s="226"/>
      <c r="BG2224" s="226"/>
      <c r="BH2224" s="226"/>
      <c r="BI2224" s="226"/>
      <c r="BJ2224" s="226"/>
      <c r="BK2224" s="226"/>
      <c r="BL2224" s="49"/>
    </row>
    <row r="2225" spans="1:64" x14ac:dyDescent="0.25">
      <c r="A2225" s="429"/>
      <c r="B2225" s="431"/>
      <c r="C2225" s="433"/>
      <c r="D2225" s="434"/>
      <c r="E2225" s="424"/>
      <c r="F2225" s="425"/>
      <c r="G2225" s="436"/>
      <c r="H2225" s="427"/>
      <c r="I2225" s="428"/>
      <c r="J2225" s="318"/>
      <c r="K2225" s="315"/>
      <c r="L2225" s="342"/>
      <c r="M2225" s="226"/>
      <c r="N2225" s="226"/>
      <c r="O2225" s="226"/>
      <c r="P2225" s="226"/>
      <c r="Q2225" s="226"/>
      <c r="R2225" s="226"/>
      <c r="S2225" s="226"/>
      <c r="T2225" s="226"/>
      <c r="U2225" s="226"/>
      <c r="V2225" s="226"/>
      <c r="W2225" s="226"/>
      <c r="X2225" s="226"/>
      <c r="Y2225" s="226"/>
      <c r="Z2225" s="226"/>
      <c r="AA2225" s="226"/>
      <c r="AB2225" s="226"/>
      <c r="AC2225" s="367" t="e">
        <f>VLOOKUP(Y2225,CONTROLES!$A$6:$Y$78,2,FALSE)</f>
        <v>#N/A</v>
      </c>
      <c r="AD2225" s="226"/>
      <c r="AE2225" s="226"/>
      <c r="AF2225" s="226"/>
      <c r="AG2225" s="226"/>
      <c r="AH2225" s="226"/>
      <c r="AI2225" s="226"/>
      <c r="AJ2225" s="226"/>
      <c r="AK2225" s="226"/>
      <c r="AL2225" s="226"/>
      <c r="AM2225" s="226"/>
      <c r="AN2225" s="226"/>
      <c r="AO2225" s="226"/>
      <c r="AP2225" s="226"/>
      <c r="AQ2225" s="226"/>
      <c r="AR2225" s="226"/>
      <c r="AS2225" s="226"/>
      <c r="AT2225" s="226"/>
      <c r="AU2225" s="226"/>
      <c r="AV2225" s="226"/>
      <c r="AW2225" s="226"/>
      <c r="AX2225" s="226"/>
      <c r="AY2225" s="226"/>
      <c r="AZ2225" s="226"/>
      <c r="BA2225" s="226"/>
      <c r="BB2225" s="226"/>
      <c r="BC2225" s="226"/>
      <c r="BD2225" s="226"/>
      <c r="BE2225" s="226"/>
      <c r="BF2225" s="226"/>
      <c r="BG2225" s="226"/>
      <c r="BH2225" s="226"/>
      <c r="BI2225" s="226"/>
      <c r="BJ2225" s="226"/>
      <c r="BK2225" s="226"/>
      <c r="BL2225" s="49"/>
    </row>
    <row r="2226" spans="1:64" x14ac:dyDescent="0.25">
      <c r="A2226" s="429"/>
      <c r="B2226" s="431"/>
      <c r="C2226" s="433"/>
      <c r="D2226" s="434"/>
      <c r="E2226" s="424"/>
      <c r="F2226" s="425"/>
      <c r="G2226" s="436"/>
      <c r="H2226" s="427"/>
      <c r="I2226" s="428"/>
      <c r="J2226" s="318"/>
      <c r="K2226" s="315"/>
      <c r="L2226" s="342"/>
      <c r="M2226" s="226"/>
      <c r="N2226" s="226"/>
      <c r="O2226" s="226"/>
      <c r="P2226" s="226"/>
      <c r="Q2226" s="226"/>
      <c r="R2226" s="226"/>
      <c r="S2226" s="226"/>
      <c r="T2226" s="226"/>
      <c r="U2226" s="226"/>
      <c r="V2226" s="226"/>
      <c r="W2226" s="226"/>
      <c r="X2226" s="226"/>
      <c r="Y2226" s="226"/>
      <c r="Z2226" s="226"/>
      <c r="AA2226" s="226"/>
      <c r="AB2226" s="226"/>
      <c r="AC2226" s="367" t="e">
        <f>VLOOKUP(Y2226,CONTROLES!$A$6:$Y$78,2,FALSE)</f>
        <v>#N/A</v>
      </c>
      <c r="AD2226" s="226"/>
      <c r="AE2226" s="226"/>
      <c r="AF2226" s="226"/>
      <c r="AG2226" s="226"/>
      <c r="AH2226" s="226"/>
      <c r="AI2226" s="226"/>
      <c r="AJ2226" s="226"/>
      <c r="AK2226" s="226"/>
      <c r="AL2226" s="226"/>
      <c r="AM2226" s="226"/>
      <c r="AN2226" s="226"/>
      <c r="AO2226" s="226"/>
      <c r="AP2226" s="226"/>
      <c r="AQ2226" s="226"/>
      <c r="AR2226" s="226"/>
      <c r="AS2226" s="226"/>
      <c r="AT2226" s="226"/>
      <c r="AU2226" s="226"/>
      <c r="AV2226" s="226"/>
      <c r="AW2226" s="226"/>
      <c r="AX2226" s="226"/>
      <c r="AY2226" s="226"/>
      <c r="AZ2226" s="226"/>
      <c r="BA2226" s="226"/>
      <c r="BB2226" s="226"/>
      <c r="BC2226" s="226"/>
      <c r="BD2226" s="226"/>
      <c r="BE2226" s="226"/>
      <c r="BF2226" s="226"/>
      <c r="BG2226" s="226"/>
      <c r="BH2226" s="226"/>
      <c r="BI2226" s="226"/>
      <c r="BJ2226" s="226"/>
      <c r="BK2226" s="226"/>
      <c r="BL2226" s="49"/>
    </row>
    <row r="2227" spans="1:64" x14ac:dyDescent="0.25">
      <c r="A2227" s="429"/>
      <c r="B2227" s="432"/>
      <c r="C2227" s="433"/>
      <c r="D2227" s="434"/>
      <c r="E2227" s="424"/>
      <c r="F2227" s="425"/>
      <c r="G2227" s="436"/>
      <c r="H2227" s="427"/>
      <c r="I2227" s="428"/>
      <c r="J2227" s="318"/>
      <c r="K2227" s="315"/>
      <c r="L2227" s="342"/>
      <c r="M2227" s="226"/>
      <c r="N2227" s="226"/>
      <c r="O2227" s="226"/>
      <c r="P2227" s="226"/>
      <c r="Q2227" s="226"/>
      <c r="R2227" s="226"/>
      <c r="S2227" s="226"/>
      <c r="T2227" s="226"/>
      <c r="U2227" s="226"/>
      <c r="V2227" s="226"/>
      <c r="W2227" s="226"/>
      <c r="X2227" s="226"/>
      <c r="Y2227" s="226"/>
      <c r="Z2227" s="226"/>
      <c r="AA2227" s="226"/>
      <c r="AB2227" s="226"/>
      <c r="AC2227" s="367" t="e">
        <f>VLOOKUP(Y2227,CONTROLES!$A$6:$Y$78,2,FALSE)</f>
        <v>#N/A</v>
      </c>
      <c r="AD2227" s="226"/>
      <c r="AE2227" s="226"/>
      <c r="AF2227" s="226"/>
      <c r="AG2227" s="226"/>
      <c r="AH2227" s="226"/>
      <c r="AI2227" s="226"/>
      <c r="AJ2227" s="226"/>
      <c r="AK2227" s="226"/>
      <c r="AL2227" s="226"/>
      <c r="AM2227" s="226"/>
      <c r="AN2227" s="226"/>
      <c r="AO2227" s="226"/>
      <c r="AP2227" s="226"/>
      <c r="AQ2227" s="226"/>
      <c r="AR2227" s="226"/>
      <c r="AS2227" s="226"/>
      <c r="AT2227" s="226"/>
      <c r="AU2227" s="226"/>
      <c r="AV2227" s="226"/>
      <c r="AW2227" s="226"/>
      <c r="AX2227" s="226"/>
      <c r="AY2227" s="226"/>
      <c r="AZ2227" s="226"/>
      <c r="BA2227" s="226"/>
      <c r="BB2227" s="226"/>
      <c r="BC2227" s="226"/>
      <c r="BD2227" s="226"/>
      <c r="BE2227" s="226"/>
      <c r="BF2227" s="226"/>
      <c r="BG2227" s="226"/>
      <c r="BH2227" s="226"/>
      <c r="BI2227" s="226"/>
      <c r="BJ2227" s="226"/>
      <c r="BK2227" s="226"/>
      <c r="BL2227" s="49"/>
    </row>
    <row r="2228" spans="1:64" x14ac:dyDescent="0.25">
      <c r="A2228" s="429">
        <f t="shared" ref="A2228" si="543">A2214+1</f>
        <v>303</v>
      </c>
      <c r="B2228" s="430" t="s">
        <v>2350</v>
      </c>
      <c r="C2228" s="433" t="s">
        <v>2294</v>
      </c>
      <c r="D2228" s="423" t="s">
        <v>2351</v>
      </c>
      <c r="E2228" s="423" t="s">
        <v>2352</v>
      </c>
      <c r="F2228" s="425" t="s">
        <v>132</v>
      </c>
      <c r="G2228" s="436" t="s">
        <v>196</v>
      </c>
      <c r="H2228" s="427" t="s">
        <v>134</v>
      </c>
      <c r="I2228" s="428"/>
      <c r="J2228" s="318"/>
      <c r="K2228" s="315"/>
      <c r="L2228" s="342"/>
      <c r="M2228" s="226"/>
      <c r="N2228" s="226"/>
      <c r="O2228" s="226"/>
      <c r="P2228" s="226"/>
      <c r="Q2228" s="226"/>
      <c r="R2228" s="226"/>
      <c r="S2228" s="226"/>
      <c r="T2228" s="226"/>
      <c r="U2228" s="226"/>
      <c r="V2228" s="226"/>
      <c r="W2228" s="226"/>
      <c r="X2228" s="226"/>
      <c r="Y2228" s="226"/>
      <c r="Z2228" s="226"/>
      <c r="AA2228" s="226"/>
      <c r="AB2228" s="226"/>
      <c r="AC2228" s="367" t="e">
        <f>VLOOKUP(Y2228,CONTROLES!$A$6:$Y$78,2,FALSE)</f>
        <v>#N/A</v>
      </c>
      <c r="AD2228" s="226"/>
      <c r="AE2228" s="226"/>
      <c r="AF2228" s="226"/>
      <c r="AG2228" s="226"/>
      <c r="AH2228" s="226"/>
      <c r="AI2228" s="226"/>
      <c r="AJ2228" s="226"/>
      <c r="AK2228" s="226"/>
      <c r="AL2228" s="226"/>
      <c r="AM2228" s="226"/>
      <c r="AN2228" s="226"/>
      <c r="AO2228" s="226"/>
      <c r="AP2228" s="226"/>
      <c r="AQ2228" s="226"/>
      <c r="AR2228" s="226"/>
      <c r="AS2228" s="226"/>
      <c r="AT2228" s="226"/>
      <c r="AU2228" s="226"/>
      <c r="AV2228" s="226"/>
      <c r="AW2228" s="226"/>
      <c r="AX2228" s="226"/>
      <c r="AY2228" s="226"/>
      <c r="AZ2228" s="226"/>
      <c r="BA2228" s="226"/>
      <c r="BB2228" s="226"/>
      <c r="BC2228" s="226"/>
      <c r="BD2228" s="226"/>
      <c r="BE2228" s="226"/>
      <c r="BF2228" s="226"/>
      <c r="BG2228" s="226"/>
      <c r="BH2228" s="226"/>
      <c r="BI2228" s="226"/>
      <c r="BJ2228" s="226"/>
      <c r="BK2228" s="226"/>
      <c r="BL2228" s="49"/>
    </row>
    <row r="2229" spans="1:64" x14ac:dyDescent="0.25">
      <c r="A2229" s="429"/>
      <c r="B2229" s="431"/>
      <c r="C2229" s="433"/>
      <c r="D2229" s="434"/>
      <c r="E2229" s="424"/>
      <c r="F2229" s="425"/>
      <c r="G2229" s="436"/>
      <c r="H2229" s="427"/>
      <c r="I2229" s="428"/>
      <c r="J2229" s="318"/>
      <c r="K2229" s="315"/>
      <c r="L2229" s="342"/>
      <c r="M2229" s="226"/>
      <c r="N2229" s="226"/>
      <c r="O2229" s="226"/>
      <c r="P2229" s="226"/>
      <c r="Q2229" s="226"/>
      <c r="R2229" s="226"/>
      <c r="S2229" s="226"/>
      <c r="T2229" s="226"/>
      <c r="U2229" s="226"/>
      <c r="V2229" s="226"/>
      <c r="W2229" s="226"/>
      <c r="X2229" s="226"/>
      <c r="Y2229" s="226"/>
      <c r="Z2229" s="226"/>
      <c r="AA2229" s="226"/>
      <c r="AB2229" s="226"/>
      <c r="AC2229" s="367" t="e">
        <f>VLOOKUP(Y2229,CONTROLES!$A$6:$Y$78,2,FALSE)</f>
        <v>#N/A</v>
      </c>
      <c r="AD2229" s="226"/>
      <c r="AE2229" s="226"/>
      <c r="AF2229" s="226"/>
      <c r="AG2229" s="226"/>
      <c r="AH2229" s="226"/>
      <c r="AI2229" s="226"/>
      <c r="AJ2229" s="226"/>
      <c r="AK2229" s="226"/>
      <c r="AL2229" s="226"/>
      <c r="AM2229" s="226"/>
      <c r="AN2229" s="226"/>
      <c r="AO2229" s="226"/>
      <c r="AP2229" s="226"/>
      <c r="AQ2229" s="226"/>
      <c r="AR2229" s="226"/>
      <c r="AS2229" s="226"/>
      <c r="AT2229" s="226"/>
      <c r="AU2229" s="226"/>
      <c r="AV2229" s="226"/>
      <c r="AW2229" s="226"/>
      <c r="AX2229" s="226"/>
      <c r="AY2229" s="226"/>
      <c r="AZ2229" s="226"/>
      <c r="BA2229" s="226"/>
      <c r="BB2229" s="226"/>
      <c r="BC2229" s="226"/>
      <c r="BD2229" s="226"/>
      <c r="BE2229" s="226"/>
      <c r="BF2229" s="226"/>
      <c r="BG2229" s="226"/>
      <c r="BH2229" s="226"/>
      <c r="BI2229" s="226"/>
      <c r="BJ2229" s="226"/>
      <c r="BK2229" s="226"/>
      <c r="BL2229" s="49"/>
    </row>
    <row r="2230" spans="1:64" x14ac:dyDescent="0.25">
      <c r="A2230" s="429"/>
      <c r="B2230" s="431"/>
      <c r="C2230" s="433"/>
      <c r="D2230" s="434"/>
      <c r="E2230" s="424"/>
      <c r="F2230" s="425"/>
      <c r="G2230" s="436"/>
      <c r="H2230" s="427"/>
      <c r="I2230" s="428"/>
      <c r="J2230" s="318"/>
      <c r="K2230" s="315"/>
      <c r="L2230" s="342"/>
      <c r="M2230" s="226"/>
      <c r="N2230" s="226"/>
      <c r="O2230" s="226"/>
      <c r="P2230" s="226"/>
      <c r="Q2230" s="226"/>
      <c r="R2230" s="226"/>
      <c r="S2230" s="226"/>
      <c r="T2230" s="226"/>
      <c r="U2230" s="226"/>
      <c r="V2230" s="226"/>
      <c r="W2230" s="226"/>
      <c r="X2230" s="226"/>
      <c r="Y2230" s="226"/>
      <c r="Z2230" s="226"/>
      <c r="AA2230" s="226"/>
      <c r="AB2230" s="226"/>
      <c r="AC2230" s="367" t="e">
        <f>VLOOKUP(Y2230,CONTROLES!$A$6:$Y$78,2,FALSE)</f>
        <v>#N/A</v>
      </c>
      <c r="AD2230" s="226"/>
      <c r="AE2230" s="226"/>
      <c r="AF2230" s="226"/>
      <c r="AG2230" s="226"/>
      <c r="AH2230" s="226"/>
      <c r="AI2230" s="226"/>
      <c r="AJ2230" s="226"/>
      <c r="AK2230" s="226"/>
      <c r="AL2230" s="226"/>
      <c r="AM2230" s="226"/>
      <c r="AN2230" s="226"/>
      <c r="AO2230" s="226"/>
      <c r="AP2230" s="226"/>
      <c r="AQ2230" s="226"/>
      <c r="AR2230" s="226"/>
      <c r="AS2230" s="226"/>
      <c r="AT2230" s="226"/>
      <c r="AU2230" s="226"/>
      <c r="AV2230" s="226"/>
      <c r="AW2230" s="226"/>
      <c r="AX2230" s="226"/>
      <c r="AY2230" s="226"/>
      <c r="AZ2230" s="226"/>
      <c r="BA2230" s="226"/>
      <c r="BB2230" s="226"/>
      <c r="BC2230" s="226"/>
      <c r="BD2230" s="226"/>
      <c r="BE2230" s="226"/>
      <c r="BF2230" s="226"/>
      <c r="BG2230" s="226"/>
      <c r="BH2230" s="226"/>
      <c r="BI2230" s="226"/>
      <c r="BJ2230" s="226"/>
      <c r="BK2230" s="226"/>
      <c r="BL2230" s="49"/>
    </row>
    <row r="2231" spans="1:64" x14ac:dyDescent="0.25">
      <c r="A2231" s="429"/>
      <c r="B2231" s="431"/>
      <c r="C2231" s="433"/>
      <c r="D2231" s="434"/>
      <c r="E2231" s="424"/>
      <c r="F2231" s="425"/>
      <c r="G2231" s="436"/>
      <c r="H2231" s="427"/>
      <c r="I2231" s="428"/>
      <c r="J2231" s="318"/>
      <c r="K2231" s="315"/>
      <c r="L2231" s="342"/>
      <c r="M2231" s="226"/>
      <c r="N2231" s="226"/>
      <c r="O2231" s="226"/>
      <c r="P2231" s="226"/>
      <c r="Q2231" s="226"/>
      <c r="R2231" s="226"/>
      <c r="S2231" s="226"/>
      <c r="T2231" s="226"/>
      <c r="U2231" s="226"/>
      <c r="V2231" s="226"/>
      <c r="W2231" s="226"/>
      <c r="X2231" s="226"/>
      <c r="Y2231" s="226"/>
      <c r="Z2231" s="226"/>
      <c r="AA2231" s="226"/>
      <c r="AB2231" s="226"/>
      <c r="AC2231" s="367" t="e">
        <f>VLOOKUP(Y2231,CONTROLES!$A$6:$Y$78,2,FALSE)</f>
        <v>#N/A</v>
      </c>
      <c r="AD2231" s="226"/>
      <c r="AE2231" s="226"/>
      <c r="AF2231" s="226"/>
      <c r="AG2231" s="226"/>
      <c r="AH2231" s="226"/>
      <c r="AI2231" s="226"/>
      <c r="AJ2231" s="226"/>
      <c r="AK2231" s="226"/>
      <c r="AL2231" s="226"/>
      <c r="AM2231" s="226"/>
      <c r="AN2231" s="226"/>
      <c r="AO2231" s="226"/>
      <c r="AP2231" s="226"/>
      <c r="AQ2231" s="226"/>
      <c r="AR2231" s="226"/>
      <c r="AS2231" s="226"/>
      <c r="AT2231" s="226"/>
      <c r="AU2231" s="226"/>
      <c r="AV2231" s="226"/>
      <c r="AW2231" s="226"/>
      <c r="AX2231" s="226"/>
      <c r="AY2231" s="226"/>
      <c r="AZ2231" s="226"/>
      <c r="BA2231" s="226"/>
      <c r="BB2231" s="226"/>
      <c r="BC2231" s="226"/>
      <c r="BD2231" s="226"/>
      <c r="BE2231" s="226"/>
      <c r="BF2231" s="226"/>
      <c r="BG2231" s="226"/>
      <c r="BH2231" s="226"/>
      <c r="BI2231" s="226"/>
      <c r="BJ2231" s="226"/>
      <c r="BK2231" s="226"/>
      <c r="BL2231" s="49"/>
    </row>
    <row r="2232" spans="1:64" x14ac:dyDescent="0.25">
      <c r="A2232" s="429"/>
      <c r="B2232" s="431"/>
      <c r="C2232" s="433"/>
      <c r="D2232" s="434"/>
      <c r="E2232" s="424"/>
      <c r="F2232" s="425"/>
      <c r="G2232" s="436"/>
      <c r="H2232" s="427"/>
      <c r="I2232" s="428"/>
      <c r="J2232" s="318"/>
      <c r="K2232" s="315"/>
      <c r="L2232" s="342"/>
      <c r="M2232" s="226"/>
      <c r="N2232" s="226"/>
      <c r="O2232" s="226"/>
      <c r="P2232" s="226"/>
      <c r="Q2232" s="226"/>
      <c r="R2232" s="226"/>
      <c r="S2232" s="226"/>
      <c r="T2232" s="226"/>
      <c r="U2232" s="226"/>
      <c r="V2232" s="226"/>
      <c r="W2232" s="226"/>
      <c r="X2232" s="226"/>
      <c r="Y2232" s="226"/>
      <c r="Z2232" s="226"/>
      <c r="AA2232" s="226"/>
      <c r="AB2232" s="226"/>
      <c r="AC2232" s="367" t="e">
        <f>VLOOKUP(Y2232,CONTROLES!$A$6:$Y$78,2,FALSE)</f>
        <v>#N/A</v>
      </c>
      <c r="AD2232" s="226"/>
      <c r="AE2232" s="226"/>
      <c r="AF2232" s="226"/>
      <c r="AG2232" s="226"/>
      <c r="AH2232" s="226"/>
      <c r="AI2232" s="226"/>
      <c r="AJ2232" s="226"/>
      <c r="AK2232" s="226"/>
      <c r="AL2232" s="226"/>
      <c r="AM2232" s="226"/>
      <c r="AN2232" s="226"/>
      <c r="AO2232" s="226"/>
      <c r="AP2232" s="226"/>
      <c r="AQ2232" s="226"/>
      <c r="AR2232" s="226"/>
      <c r="AS2232" s="226"/>
      <c r="AT2232" s="226"/>
      <c r="AU2232" s="226"/>
      <c r="AV2232" s="226"/>
      <c r="AW2232" s="226"/>
      <c r="AX2232" s="226"/>
      <c r="AY2232" s="226"/>
      <c r="AZ2232" s="226"/>
      <c r="BA2232" s="226"/>
      <c r="BB2232" s="226"/>
      <c r="BC2232" s="226"/>
      <c r="BD2232" s="226"/>
      <c r="BE2232" s="226"/>
      <c r="BF2232" s="226"/>
      <c r="BG2232" s="226"/>
      <c r="BH2232" s="226"/>
      <c r="BI2232" s="226"/>
      <c r="BJ2232" s="226"/>
      <c r="BK2232" s="226"/>
      <c r="BL2232" s="49"/>
    </row>
    <row r="2233" spans="1:64" x14ac:dyDescent="0.25">
      <c r="A2233" s="429"/>
      <c r="B2233" s="431"/>
      <c r="C2233" s="433"/>
      <c r="D2233" s="434"/>
      <c r="E2233" s="424"/>
      <c r="F2233" s="425"/>
      <c r="G2233" s="436"/>
      <c r="H2233" s="427"/>
      <c r="I2233" s="428"/>
      <c r="J2233" s="318"/>
      <c r="K2233" s="315"/>
      <c r="L2233" s="342"/>
      <c r="M2233" s="226"/>
      <c r="N2233" s="226"/>
      <c r="O2233" s="226"/>
      <c r="P2233" s="226"/>
      <c r="Q2233" s="226"/>
      <c r="R2233" s="226"/>
      <c r="S2233" s="226"/>
      <c r="T2233" s="226"/>
      <c r="U2233" s="226"/>
      <c r="V2233" s="226"/>
      <c r="W2233" s="226"/>
      <c r="X2233" s="226"/>
      <c r="Y2233" s="226"/>
      <c r="Z2233" s="226"/>
      <c r="AA2233" s="226"/>
      <c r="AB2233" s="226"/>
      <c r="AC2233" s="367" t="e">
        <f>VLOOKUP(Y2233,CONTROLES!$A$6:$Y$78,2,FALSE)</f>
        <v>#N/A</v>
      </c>
      <c r="AD2233" s="226"/>
      <c r="AE2233" s="226"/>
      <c r="AF2233" s="226"/>
      <c r="AG2233" s="226"/>
      <c r="AH2233" s="226"/>
      <c r="AI2233" s="226"/>
      <c r="AJ2233" s="226"/>
      <c r="AK2233" s="226"/>
      <c r="AL2233" s="226"/>
      <c r="AM2233" s="226"/>
      <c r="AN2233" s="226"/>
      <c r="AO2233" s="226"/>
      <c r="AP2233" s="226"/>
      <c r="AQ2233" s="226"/>
      <c r="AR2233" s="226"/>
      <c r="AS2233" s="226"/>
      <c r="AT2233" s="226"/>
      <c r="AU2233" s="226"/>
      <c r="AV2233" s="226"/>
      <c r="AW2233" s="226"/>
      <c r="AX2233" s="226"/>
      <c r="AY2233" s="226"/>
      <c r="AZ2233" s="226"/>
      <c r="BA2233" s="226"/>
      <c r="BB2233" s="226"/>
      <c r="BC2233" s="226"/>
      <c r="BD2233" s="226"/>
      <c r="BE2233" s="226"/>
      <c r="BF2233" s="226"/>
      <c r="BG2233" s="226"/>
      <c r="BH2233" s="226"/>
      <c r="BI2233" s="226"/>
      <c r="BJ2233" s="226"/>
      <c r="BK2233" s="226"/>
      <c r="BL2233" s="49"/>
    </row>
    <row r="2234" spans="1:64" x14ac:dyDescent="0.25">
      <c r="A2234" s="429"/>
      <c r="B2234" s="432"/>
      <c r="C2234" s="433"/>
      <c r="D2234" s="434"/>
      <c r="E2234" s="424"/>
      <c r="F2234" s="425"/>
      <c r="G2234" s="436"/>
      <c r="H2234" s="427"/>
      <c r="I2234" s="428"/>
      <c r="J2234" s="318"/>
      <c r="K2234" s="315"/>
      <c r="L2234" s="342"/>
      <c r="M2234" s="226"/>
      <c r="N2234" s="226"/>
      <c r="O2234" s="226"/>
      <c r="P2234" s="226"/>
      <c r="Q2234" s="226"/>
      <c r="R2234" s="226"/>
      <c r="S2234" s="226"/>
      <c r="T2234" s="226"/>
      <c r="U2234" s="226"/>
      <c r="V2234" s="226"/>
      <c r="W2234" s="226"/>
      <c r="X2234" s="226"/>
      <c r="Y2234" s="226"/>
      <c r="Z2234" s="226"/>
      <c r="AA2234" s="226"/>
      <c r="AB2234" s="226"/>
      <c r="AC2234" s="367" t="e">
        <f>VLOOKUP(Y2234,CONTROLES!$A$6:$Y$78,2,FALSE)</f>
        <v>#N/A</v>
      </c>
      <c r="AD2234" s="226"/>
      <c r="AE2234" s="226"/>
      <c r="AF2234" s="226"/>
      <c r="AG2234" s="226"/>
      <c r="AH2234" s="226"/>
      <c r="AI2234" s="226"/>
      <c r="AJ2234" s="226"/>
      <c r="AK2234" s="226"/>
      <c r="AL2234" s="226"/>
      <c r="AM2234" s="226"/>
      <c r="AN2234" s="226"/>
      <c r="AO2234" s="226"/>
      <c r="AP2234" s="226"/>
      <c r="AQ2234" s="226"/>
      <c r="AR2234" s="226"/>
      <c r="AS2234" s="226"/>
      <c r="AT2234" s="226"/>
      <c r="AU2234" s="226"/>
      <c r="AV2234" s="226"/>
      <c r="AW2234" s="226"/>
      <c r="AX2234" s="226"/>
      <c r="AY2234" s="226"/>
      <c r="AZ2234" s="226"/>
      <c r="BA2234" s="226"/>
      <c r="BB2234" s="226"/>
      <c r="BC2234" s="226"/>
      <c r="BD2234" s="226"/>
      <c r="BE2234" s="226"/>
      <c r="BF2234" s="226"/>
      <c r="BG2234" s="226"/>
      <c r="BH2234" s="226"/>
      <c r="BI2234" s="226"/>
      <c r="BJ2234" s="226"/>
      <c r="BK2234" s="226"/>
      <c r="BL2234" s="49"/>
    </row>
    <row r="2235" spans="1:64" x14ac:dyDescent="0.25">
      <c r="A2235" s="429">
        <f t="shared" ref="A2235" si="544">A2221+1</f>
        <v>303</v>
      </c>
      <c r="B2235" s="430" t="s">
        <v>2353</v>
      </c>
      <c r="C2235" s="433" t="s">
        <v>2294</v>
      </c>
      <c r="D2235" s="423" t="s">
        <v>2354</v>
      </c>
      <c r="E2235" s="423" t="s">
        <v>2355</v>
      </c>
      <c r="F2235" s="425" t="s">
        <v>132</v>
      </c>
      <c r="G2235" s="436" t="s">
        <v>196</v>
      </c>
      <c r="H2235" s="427" t="s">
        <v>134</v>
      </c>
      <c r="I2235" s="428"/>
      <c r="J2235" s="318"/>
      <c r="K2235" s="315"/>
      <c r="L2235" s="342"/>
      <c r="M2235" s="226"/>
      <c r="N2235" s="226"/>
      <c r="O2235" s="226"/>
      <c r="P2235" s="226"/>
      <c r="Q2235" s="226"/>
      <c r="R2235" s="226"/>
      <c r="S2235" s="226"/>
      <c r="T2235" s="226"/>
      <c r="U2235" s="226"/>
      <c r="V2235" s="226"/>
      <c r="W2235" s="226"/>
      <c r="X2235" s="226"/>
      <c r="Y2235" s="226"/>
      <c r="Z2235" s="226"/>
      <c r="AA2235" s="226"/>
      <c r="AB2235" s="226"/>
      <c r="AC2235" s="367" t="e">
        <f>VLOOKUP(Y2235,CONTROLES!$A$6:$Y$78,2,FALSE)</f>
        <v>#N/A</v>
      </c>
      <c r="AD2235" s="226"/>
      <c r="AE2235" s="226"/>
      <c r="AF2235" s="226"/>
      <c r="AG2235" s="226"/>
      <c r="AH2235" s="226"/>
      <c r="AI2235" s="226"/>
      <c r="AJ2235" s="226"/>
      <c r="AK2235" s="226"/>
      <c r="AL2235" s="226"/>
      <c r="AM2235" s="226"/>
      <c r="AN2235" s="226"/>
      <c r="AO2235" s="226"/>
      <c r="AP2235" s="226"/>
      <c r="AQ2235" s="226"/>
      <c r="AR2235" s="226"/>
      <c r="AS2235" s="226"/>
      <c r="AT2235" s="226"/>
      <c r="AU2235" s="226"/>
      <c r="AV2235" s="226"/>
      <c r="AW2235" s="226"/>
      <c r="AX2235" s="226"/>
      <c r="AY2235" s="226"/>
      <c r="AZ2235" s="226"/>
      <c r="BA2235" s="226"/>
      <c r="BB2235" s="226"/>
      <c r="BC2235" s="226"/>
      <c r="BD2235" s="226"/>
      <c r="BE2235" s="226"/>
      <c r="BF2235" s="226"/>
      <c r="BG2235" s="226"/>
      <c r="BH2235" s="226"/>
      <c r="BI2235" s="226"/>
      <c r="BJ2235" s="226"/>
      <c r="BK2235" s="226"/>
      <c r="BL2235" s="49"/>
    </row>
    <row r="2236" spans="1:64" x14ac:dyDescent="0.25">
      <c r="A2236" s="429"/>
      <c r="B2236" s="431"/>
      <c r="C2236" s="433"/>
      <c r="D2236" s="434"/>
      <c r="E2236" s="424"/>
      <c r="F2236" s="425"/>
      <c r="G2236" s="436"/>
      <c r="H2236" s="427"/>
      <c r="I2236" s="428"/>
      <c r="J2236" s="318"/>
      <c r="K2236" s="315"/>
      <c r="L2236" s="342"/>
      <c r="M2236" s="226"/>
      <c r="N2236" s="226"/>
      <c r="O2236" s="226"/>
      <c r="P2236" s="226"/>
      <c r="Q2236" s="226"/>
      <c r="R2236" s="226"/>
      <c r="S2236" s="226"/>
      <c r="T2236" s="226"/>
      <c r="U2236" s="226"/>
      <c r="V2236" s="226"/>
      <c r="W2236" s="226"/>
      <c r="X2236" s="226"/>
      <c r="Y2236" s="226"/>
      <c r="Z2236" s="226"/>
      <c r="AA2236" s="226"/>
      <c r="AB2236" s="226"/>
      <c r="AC2236" s="367" t="e">
        <f>VLOOKUP(Y2236,CONTROLES!$A$6:$Y$78,2,FALSE)</f>
        <v>#N/A</v>
      </c>
      <c r="AD2236" s="226"/>
      <c r="AE2236" s="226"/>
      <c r="AF2236" s="226"/>
      <c r="AG2236" s="226"/>
      <c r="AH2236" s="226"/>
      <c r="AI2236" s="226"/>
      <c r="AJ2236" s="226"/>
      <c r="AK2236" s="226"/>
      <c r="AL2236" s="226"/>
      <c r="AM2236" s="226"/>
      <c r="AN2236" s="226"/>
      <c r="AO2236" s="226"/>
      <c r="AP2236" s="226"/>
      <c r="AQ2236" s="226"/>
      <c r="AR2236" s="226"/>
      <c r="AS2236" s="226"/>
      <c r="AT2236" s="226"/>
      <c r="AU2236" s="226"/>
      <c r="AV2236" s="226"/>
      <c r="AW2236" s="226"/>
      <c r="AX2236" s="226"/>
      <c r="AY2236" s="226"/>
      <c r="AZ2236" s="226"/>
      <c r="BA2236" s="226"/>
      <c r="BB2236" s="226"/>
      <c r="BC2236" s="226"/>
      <c r="BD2236" s="226"/>
      <c r="BE2236" s="226"/>
      <c r="BF2236" s="226"/>
      <c r="BG2236" s="226"/>
      <c r="BH2236" s="226"/>
      <c r="BI2236" s="226"/>
      <c r="BJ2236" s="226"/>
      <c r="BK2236" s="226"/>
      <c r="BL2236" s="49"/>
    </row>
    <row r="2237" spans="1:64" x14ac:dyDescent="0.25">
      <c r="A2237" s="429"/>
      <c r="B2237" s="431"/>
      <c r="C2237" s="433"/>
      <c r="D2237" s="434"/>
      <c r="E2237" s="424"/>
      <c r="F2237" s="425"/>
      <c r="G2237" s="436"/>
      <c r="H2237" s="427"/>
      <c r="I2237" s="428"/>
      <c r="J2237" s="318"/>
      <c r="K2237" s="315"/>
      <c r="L2237" s="342"/>
      <c r="M2237" s="226"/>
      <c r="N2237" s="226"/>
      <c r="O2237" s="226"/>
      <c r="P2237" s="226"/>
      <c r="Q2237" s="226"/>
      <c r="R2237" s="226"/>
      <c r="S2237" s="226"/>
      <c r="T2237" s="226"/>
      <c r="U2237" s="226"/>
      <c r="V2237" s="226"/>
      <c r="W2237" s="226"/>
      <c r="X2237" s="226"/>
      <c r="Y2237" s="226"/>
      <c r="Z2237" s="226"/>
      <c r="AA2237" s="226"/>
      <c r="AB2237" s="226"/>
      <c r="AC2237" s="367" t="e">
        <f>VLOOKUP(Y2237,CONTROLES!$A$6:$Y$78,2,FALSE)</f>
        <v>#N/A</v>
      </c>
      <c r="AD2237" s="226"/>
      <c r="AE2237" s="226"/>
      <c r="AF2237" s="226"/>
      <c r="AG2237" s="226"/>
      <c r="AH2237" s="226"/>
      <c r="AI2237" s="226"/>
      <c r="AJ2237" s="226"/>
      <c r="AK2237" s="226"/>
      <c r="AL2237" s="226"/>
      <c r="AM2237" s="226"/>
      <c r="AN2237" s="226"/>
      <c r="AO2237" s="226"/>
      <c r="AP2237" s="226"/>
      <c r="AQ2237" s="226"/>
      <c r="AR2237" s="226"/>
      <c r="AS2237" s="226"/>
      <c r="AT2237" s="226"/>
      <c r="AU2237" s="226"/>
      <c r="AV2237" s="226"/>
      <c r="AW2237" s="226"/>
      <c r="AX2237" s="226"/>
      <c r="AY2237" s="226"/>
      <c r="AZ2237" s="226"/>
      <c r="BA2237" s="226"/>
      <c r="BB2237" s="226"/>
      <c r="BC2237" s="226"/>
      <c r="BD2237" s="226"/>
      <c r="BE2237" s="226"/>
      <c r="BF2237" s="226"/>
      <c r="BG2237" s="226"/>
      <c r="BH2237" s="226"/>
      <c r="BI2237" s="226"/>
      <c r="BJ2237" s="226"/>
      <c r="BK2237" s="226"/>
      <c r="BL2237" s="49"/>
    </row>
    <row r="2238" spans="1:64" x14ac:dyDescent="0.25">
      <c r="A2238" s="429"/>
      <c r="B2238" s="431"/>
      <c r="C2238" s="433"/>
      <c r="D2238" s="434"/>
      <c r="E2238" s="424"/>
      <c r="F2238" s="425"/>
      <c r="G2238" s="436"/>
      <c r="H2238" s="427"/>
      <c r="I2238" s="428"/>
      <c r="J2238" s="318"/>
      <c r="K2238" s="315"/>
      <c r="L2238" s="342"/>
      <c r="M2238" s="226"/>
      <c r="N2238" s="226"/>
      <c r="O2238" s="226"/>
      <c r="P2238" s="226"/>
      <c r="Q2238" s="226"/>
      <c r="R2238" s="226"/>
      <c r="S2238" s="226"/>
      <c r="T2238" s="226"/>
      <c r="U2238" s="226"/>
      <c r="V2238" s="226"/>
      <c r="W2238" s="226"/>
      <c r="X2238" s="226"/>
      <c r="Y2238" s="226"/>
      <c r="Z2238" s="226"/>
      <c r="AA2238" s="226"/>
      <c r="AB2238" s="226"/>
      <c r="AC2238" s="367" t="e">
        <f>VLOOKUP(Y2238,CONTROLES!$A$6:$Y$78,2,FALSE)</f>
        <v>#N/A</v>
      </c>
      <c r="AD2238" s="226"/>
      <c r="AE2238" s="226"/>
      <c r="AF2238" s="226"/>
      <c r="AG2238" s="226"/>
      <c r="AH2238" s="226"/>
      <c r="AI2238" s="226"/>
      <c r="AJ2238" s="226"/>
      <c r="AK2238" s="226"/>
      <c r="AL2238" s="226"/>
      <c r="AM2238" s="226"/>
      <c r="AN2238" s="226"/>
      <c r="AO2238" s="226"/>
      <c r="AP2238" s="226"/>
      <c r="AQ2238" s="226"/>
      <c r="AR2238" s="226"/>
      <c r="AS2238" s="226"/>
      <c r="AT2238" s="226"/>
      <c r="AU2238" s="226"/>
      <c r="AV2238" s="226"/>
      <c r="AW2238" s="226"/>
      <c r="AX2238" s="226"/>
      <c r="AY2238" s="226"/>
      <c r="AZ2238" s="226"/>
      <c r="BA2238" s="226"/>
      <c r="BB2238" s="226"/>
      <c r="BC2238" s="226"/>
      <c r="BD2238" s="226"/>
      <c r="BE2238" s="226"/>
      <c r="BF2238" s="226"/>
      <c r="BG2238" s="226"/>
      <c r="BH2238" s="226"/>
      <c r="BI2238" s="226"/>
      <c r="BJ2238" s="226"/>
      <c r="BK2238" s="226"/>
      <c r="BL2238" s="49"/>
    </row>
    <row r="2239" spans="1:64" x14ac:dyDescent="0.25">
      <c r="A2239" s="429"/>
      <c r="B2239" s="431"/>
      <c r="C2239" s="433"/>
      <c r="D2239" s="434"/>
      <c r="E2239" s="424"/>
      <c r="F2239" s="425"/>
      <c r="G2239" s="436"/>
      <c r="H2239" s="427"/>
      <c r="I2239" s="428"/>
      <c r="J2239" s="318"/>
      <c r="K2239" s="315"/>
      <c r="L2239" s="342"/>
      <c r="M2239" s="226"/>
      <c r="N2239" s="226"/>
      <c r="O2239" s="226"/>
      <c r="P2239" s="226"/>
      <c r="Q2239" s="226"/>
      <c r="R2239" s="226"/>
      <c r="S2239" s="226"/>
      <c r="T2239" s="226"/>
      <c r="U2239" s="226"/>
      <c r="V2239" s="226"/>
      <c r="W2239" s="226"/>
      <c r="X2239" s="226"/>
      <c r="Y2239" s="226"/>
      <c r="Z2239" s="226"/>
      <c r="AA2239" s="226"/>
      <c r="AB2239" s="226"/>
      <c r="AC2239" s="367" t="e">
        <f>VLOOKUP(Y2239,CONTROLES!$A$6:$Y$78,2,FALSE)</f>
        <v>#N/A</v>
      </c>
      <c r="AD2239" s="226"/>
      <c r="AE2239" s="226"/>
      <c r="AF2239" s="226"/>
      <c r="AG2239" s="226"/>
      <c r="AH2239" s="226"/>
      <c r="AI2239" s="226"/>
      <c r="AJ2239" s="226"/>
      <c r="AK2239" s="226"/>
      <c r="AL2239" s="226"/>
      <c r="AM2239" s="226"/>
      <c r="AN2239" s="226"/>
      <c r="AO2239" s="226"/>
      <c r="AP2239" s="226"/>
      <c r="AQ2239" s="226"/>
      <c r="AR2239" s="226"/>
      <c r="AS2239" s="226"/>
      <c r="AT2239" s="226"/>
      <c r="AU2239" s="226"/>
      <c r="AV2239" s="226"/>
      <c r="AW2239" s="226"/>
      <c r="AX2239" s="226"/>
      <c r="AY2239" s="226"/>
      <c r="AZ2239" s="226"/>
      <c r="BA2239" s="226"/>
      <c r="BB2239" s="226"/>
      <c r="BC2239" s="226"/>
      <c r="BD2239" s="226"/>
      <c r="BE2239" s="226"/>
      <c r="BF2239" s="226"/>
      <c r="BG2239" s="226"/>
      <c r="BH2239" s="226"/>
      <c r="BI2239" s="226"/>
      <c r="BJ2239" s="226"/>
      <c r="BK2239" s="226"/>
      <c r="BL2239" s="49"/>
    </row>
    <row r="2240" spans="1:64" x14ac:dyDescent="0.25">
      <c r="A2240" s="429"/>
      <c r="B2240" s="431"/>
      <c r="C2240" s="433"/>
      <c r="D2240" s="434"/>
      <c r="E2240" s="424"/>
      <c r="F2240" s="425"/>
      <c r="G2240" s="436"/>
      <c r="H2240" s="427"/>
      <c r="I2240" s="428"/>
      <c r="J2240" s="318"/>
      <c r="K2240" s="315"/>
      <c r="L2240" s="342"/>
      <c r="M2240" s="226"/>
      <c r="N2240" s="226"/>
      <c r="O2240" s="226"/>
      <c r="P2240" s="226"/>
      <c r="Q2240" s="226"/>
      <c r="R2240" s="226"/>
      <c r="S2240" s="226"/>
      <c r="T2240" s="226"/>
      <c r="U2240" s="226"/>
      <c r="V2240" s="226"/>
      <c r="W2240" s="226"/>
      <c r="X2240" s="226"/>
      <c r="Y2240" s="226"/>
      <c r="Z2240" s="226"/>
      <c r="AA2240" s="226"/>
      <c r="AB2240" s="226"/>
      <c r="AC2240" s="367" t="e">
        <f>VLOOKUP(Y2240,CONTROLES!$A$6:$Y$78,2,FALSE)</f>
        <v>#N/A</v>
      </c>
      <c r="AD2240" s="226"/>
      <c r="AE2240" s="226"/>
      <c r="AF2240" s="226"/>
      <c r="AG2240" s="226"/>
      <c r="AH2240" s="226"/>
      <c r="AI2240" s="226"/>
      <c r="AJ2240" s="226"/>
      <c r="AK2240" s="226"/>
      <c r="AL2240" s="226"/>
      <c r="AM2240" s="226"/>
      <c r="AN2240" s="226"/>
      <c r="AO2240" s="226"/>
      <c r="AP2240" s="226"/>
      <c r="AQ2240" s="226"/>
      <c r="AR2240" s="226"/>
      <c r="AS2240" s="226"/>
      <c r="AT2240" s="226"/>
      <c r="AU2240" s="226"/>
      <c r="AV2240" s="226"/>
      <c r="AW2240" s="226"/>
      <c r="AX2240" s="226"/>
      <c r="AY2240" s="226"/>
      <c r="AZ2240" s="226"/>
      <c r="BA2240" s="226"/>
      <c r="BB2240" s="226"/>
      <c r="BC2240" s="226"/>
      <c r="BD2240" s="226"/>
      <c r="BE2240" s="226"/>
      <c r="BF2240" s="226"/>
      <c r="BG2240" s="226"/>
      <c r="BH2240" s="226"/>
      <c r="BI2240" s="226"/>
      <c r="BJ2240" s="226"/>
      <c r="BK2240" s="226"/>
      <c r="BL2240" s="49"/>
    </row>
    <row r="2241" spans="1:64" x14ac:dyDescent="0.25">
      <c r="A2241" s="429"/>
      <c r="B2241" s="432"/>
      <c r="C2241" s="433"/>
      <c r="D2241" s="434"/>
      <c r="E2241" s="424"/>
      <c r="F2241" s="425"/>
      <c r="G2241" s="436"/>
      <c r="H2241" s="427"/>
      <c r="I2241" s="428"/>
      <c r="J2241" s="318"/>
      <c r="K2241" s="315"/>
      <c r="L2241" s="342"/>
      <c r="M2241" s="226"/>
      <c r="N2241" s="226"/>
      <c r="O2241" s="226"/>
      <c r="P2241" s="226"/>
      <c r="Q2241" s="226"/>
      <c r="R2241" s="226"/>
      <c r="S2241" s="226"/>
      <c r="T2241" s="226"/>
      <c r="U2241" s="226"/>
      <c r="V2241" s="226"/>
      <c r="W2241" s="226"/>
      <c r="X2241" s="226"/>
      <c r="Y2241" s="226"/>
      <c r="Z2241" s="226"/>
      <c r="AA2241" s="226"/>
      <c r="AB2241" s="226"/>
      <c r="AC2241" s="367" t="e">
        <f>VLOOKUP(Y2241,CONTROLES!$A$6:$Y$78,2,FALSE)</f>
        <v>#N/A</v>
      </c>
      <c r="AD2241" s="226"/>
      <c r="AE2241" s="226"/>
      <c r="AF2241" s="226"/>
      <c r="AG2241" s="226"/>
      <c r="AH2241" s="226"/>
      <c r="AI2241" s="226"/>
      <c r="AJ2241" s="226"/>
      <c r="AK2241" s="226"/>
      <c r="AL2241" s="226"/>
      <c r="AM2241" s="226"/>
      <c r="AN2241" s="226"/>
      <c r="AO2241" s="226"/>
      <c r="AP2241" s="226"/>
      <c r="AQ2241" s="226"/>
      <c r="AR2241" s="226"/>
      <c r="AS2241" s="226"/>
      <c r="AT2241" s="226"/>
      <c r="AU2241" s="226"/>
      <c r="AV2241" s="226"/>
      <c r="AW2241" s="226"/>
      <c r="AX2241" s="226"/>
      <c r="AY2241" s="226"/>
      <c r="AZ2241" s="226"/>
      <c r="BA2241" s="226"/>
      <c r="BB2241" s="226"/>
      <c r="BC2241" s="226"/>
      <c r="BD2241" s="226"/>
      <c r="BE2241" s="226"/>
      <c r="BF2241" s="226"/>
      <c r="BG2241" s="226"/>
      <c r="BH2241" s="226"/>
      <c r="BI2241" s="226"/>
      <c r="BJ2241" s="226"/>
      <c r="BK2241" s="226"/>
      <c r="BL2241" s="49"/>
    </row>
    <row r="2242" spans="1:64" x14ac:dyDescent="0.25">
      <c r="A2242" s="429">
        <f t="shared" ref="A2242" si="545">A2228+1</f>
        <v>304</v>
      </c>
      <c r="B2242" s="430"/>
      <c r="C2242" s="433" t="s">
        <v>6</v>
      </c>
      <c r="D2242" s="423" t="s">
        <v>2356</v>
      </c>
      <c r="E2242" s="423" t="s">
        <v>2357</v>
      </c>
      <c r="F2242" s="425" t="s">
        <v>132</v>
      </c>
      <c r="G2242" s="426"/>
      <c r="H2242" s="427" t="s">
        <v>836</v>
      </c>
      <c r="I2242" s="428"/>
      <c r="J2242" s="318"/>
      <c r="K2242" s="315"/>
      <c r="L2242" s="342"/>
      <c r="M2242" s="226"/>
      <c r="N2242" s="226"/>
      <c r="O2242" s="226"/>
      <c r="P2242" s="226"/>
      <c r="Q2242" s="226"/>
      <c r="R2242" s="345"/>
      <c r="S2242" s="226"/>
      <c r="T2242" s="226"/>
      <c r="U2242" s="226"/>
      <c r="V2242" s="226"/>
      <c r="W2242" s="226"/>
      <c r="X2242" s="226"/>
      <c r="Y2242" s="226"/>
      <c r="Z2242" s="226"/>
      <c r="AA2242" s="226"/>
      <c r="AB2242" s="226"/>
      <c r="AC2242" s="367" t="e">
        <f>VLOOKUP(Y2242,CONTROLES!$A$6:$Y$78,2,FALSE)</f>
        <v>#N/A</v>
      </c>
      <c r="AD2242" s="226"/>
      <c r="AE2242" s="226"/>
      <c r="AF2242" s="226"/>
      <c r="AG2242" s="226"/>
      <c r="AH2242" s="226"/>
      <c r="AI2242" s="226"/>
      <c r="AJ2242" s="226"/>
      <c r="AK2242" s="226"/>
      <c r="AL2242" s="226"/>
      <c r="AM2242" s="226"/>
      <c r="AN2242" s="226"/>
      <c r="AO2242" s="226"/>
      <c r="AP2242" s="226"/>
      <c r="AQ2242" s="226"/>
      <c r="AR2242" s="226"/>
      <c r="AS2242" s="226"/>
      <c r="AT2242" s="226"/>
      <c r="AU2242" s="226"/>
      <c r="AV2242" s="226"/>
      <c r="AW2242" s="226"/>
      <c r="AX2242" s="226"/>
      <c r="AY2242" s="226"/>
      <c r="AZ2242" s="226"/>
      <c r="BA2242" s="226"/>
      <c r="BB2242" s="226"/>
      <c r="BC2242" s="226"/>
      <c r="BD2242" s="226"/>
      <c r="BE2242" s="226"/>
      <c r="BF2242" s="226"/>
      <c r="BG2242" s="226"/>
      <c r="BH2242" s="226"/>
      <c r="BI2242" s="226"/>
      <c r="BJ2242" s="226"/>
      <c r="BK2242" s="226"/>
      <c r="BL2242" s="49"/>
    </row>
    <row r="2243" spans="1:64" x14ac:dyDescent="0.25">
      <c r="A2243" s="429"/>
      <c r="B2243" s="431"/>
      <c r="C2243" s="433"/>
      <c r="D2243" s="434"/>
      <c r="E2243" s="424"/>
      <c r="F2243" s="425"/>
      <c r="G2243" s="426"/>
      <c r="H2243" s="427"/>
      <c r="I2243" s="428"/>
      <c r="J2243" s="318"/>
      <c r="K2243" s="315"/>
      <c r="L2243" s="342"/>
      <c r="M2243" s="226"/>
      <c r="N2243" s="226"/>
      <c r="O2243" s="226"/>
      <c r="P2243" s="226"/>
      <c r="Q2243" s="226"/>
      <c r="R2243" s="345"/>
      <c r="S2243" s="226"/>
      <c r="T2243" s="226"/>
      <c r="U2243" s="226"/>
      <c r="V2243" s="226"/>
      <c r="W2243" s="226"/>
      <c r="X2243" s="226"/>
      <c r="Y2243" s="226"/>
      <c r="Z2243" s="226"/>
      <c r="AA2243" s="226"/>
      <c r="AB2243" s="226"/>
      <c r="AC2243" s="367" t="e">
        <f>VLOOKUP(Y2243,CONTROLES!$A$6:$Y$78,2,FALSE)</f>
        <v>#N/A</v>
      </c>
      <c r="AD2243" s="226"/>
      <c r="AE2243" s="226"/>
      <c r="AF2243" s="226"/>
      <c r="AG2243" s="226"/>
      <c r="AH2243" s="226"/>
      <c r="AI2243" s="226"/>
      <c r="AJ2243" s="226"/>
      <c r="AK2243" s="226"/>
      <c r="AL2243" s="226"/>
      <c r="AM2243" s="226"/>
      <c r="AN2243" s="226"/>
      <c r="AO2243" s="226"/>
      <c r="AP2243" s="226"/>
      <c r="AQ2243" s="226"/>
      <c r="AR2243" s="226"/>
      <c r="AS2243" s="226"/>
      <c r="AT2243" s="226"/>
      <c r="AU2243" s="226"/>
      <c r="AV2243" s="226"/>
      <c r="AW2243" s="226"/>
      <c r="AX2243" s="226"/>
      <c r="AY2243" s="226"/>
      <c r="AZ2243" s="226"/>
      <c r="BA2243" s="226"/>
      <c r="BB2243" s="226"/>
      <c r="BC2243" s="226"/>
      <c r="BD2243" s="226"/>
      <c r="BE2243" s="226"/>
      <c r="BF2243" s="226"/>
      <c r="BG2243" s="226"/>
      <c r="BH2243" s="226"/>
      <c r="BI2243" s="226"/>
      <c r="BJ2243" s="226"/>
      <c r="BK2243" s="226"/>
      <c r="BL2243" s="49"/>
    </row>
    <row r="2244" spans="1:64" x14ac:dyDescent="0.25">
      <c r="A2244" s="429"/>
      <c r="B2244" s="431"/>
      <c r="C2244" s="433"/>
      <c r="D2244" s="434"/>
      <c r="E2244" s="424"/>
      <c r="F2244" s="425"/>
      <c r="G2244" s="426"/>
      <c r="H2244" s="427"/>
      <c r="I2244" s="428"/>
      <c r="J2244" s="318"/>
      <c r="K2244" s="315"/>
      <c r="L2244" s="342"/>
      <c r="M2244" s="226"/>
      <c r="N2244" s="226"/>
      <c r="O2244" s="226"/>
      <c r="P2244" s="226"/>
      <c r="Q2244" s="226"/>
      <c r="R2244" s="345"/>
      <c r="S2244" s="226"/>
      <c r="T2244" s="226"/>
      <c r="U2244" s="226"/>
      <c r="V2244" s="226"/>
      <c r="W2244" s="226"/>
      <c r="X2244" s="226"/>
      <c r="Y2244" s="226"/>
      <c r="Z2244" s="226"/>
      <c r="AA2244" s="226"/>
      <c r="AB2244" s="226"/>
      <c r="AC2244" s="367" t="e">
        <f>VLOOKUP(Y2244,CONTROLES!$A$6:$Y$78,2,FALSE)</f>
        <v>#N/A</v>
      </c>
      <c r="AD2244" s="226"/>
      <c r="AE2244" s="226"/>
      <c r="AF2244" s="226"/>
      <c r="AG2244" s="226"/>
      <c r="AH2244" s="226"/>
      <c r="AI2244" s="226"/>
      <c r="AJ2244" s="226"/>
      <c r="AK2244" s="226"/>
      <c r="AL2244" s="226"/>
      <c r="AM2244" s="226"/>
      <c r="AN2244" s="226"/>
      <c r="AO2244" s="226"/>
      <c r="AP2244" s="226"/>
      <c r="AQ2244" s="226"/>
      <c r="AR2244" s="226"/>
      <c r="AS2244" s="226"/>
      <c r="AT2244" s="226"/>
      <c r="AU2244" s="226"/>
      <c r="AV2244" s="226"/>
      <c r="AW2244" s="226"/>
      <c r="AX2244" s="226"/>
      <c r="AY2244" s="226"/>
      <c r="AZ2244" s="226"/>
      <c r="BA2244" s="226"/>
      <c r="BB2244" s="226"/>
      <c r="BC2244" s="226"/>
      <c r="BD2244" s="226"/>
      <c r="BE2244" s="226"/>
      <c r="BF2244" s="226"/>
      <c r="BG2244" s="226"/>
      <c r="BH2244" s="226"/>
      <c r="BI2244" s="226"/>
      <c r="BJ2244" s="226"/>
      <c r="BK2244" s="226"/>
      <c r="BL2244" s="49"/>
    </row>
    <row r="2245" spans="1:64" x14ac:dyDescent="0.25">
      <c r="A2245" s="429"/>
      <c r="B2245" s="431"/>
      <c r="C2245" s="433"/>
      <c r="D2245" s="434"/>
      <c r="E2245" s="424"/>
      <c r="F2245" s="425"/>
      <c r="G2245" s="426"/>
      <c r="H2245" s="427"/>
      <c r="I2245" s="428"/>
      <c r="J2245" s="318"/>
      <c r="K2245" s="315"/>
      <c r="L2245" s="342"/>
      <c r="M2245" s="226"/>
      <c r="N2245" s="226"/>
      <c r="O2245" s="226"/>
      <c r="P2245" s="226"/>
      <c r="Q2245" s="226"/>
      <c r="R2245" s="345"/>
      <c r="S2245" s="226"/>
      <c r="T2245" s="226"/>
      <c r="U2245" s="226"/>
      <c r="V2245" s="226"/>
      <c r="W2245" s="226"/>
      <c r="X2245" s="226"/>
      <c r="Y2245" s="226"/>
      <c r="Z2245" s="226"/>
      <c r="AA2245" s="226"/>
      <c r="AB2245" s="226"/>
      <c r="AC2245" s="367" t="e">
        <f>VLOOKUP(Y2245,CONTROLES!$A$6:$Y$78,2,FALSE)</f>
        <v>#N/A</v>
      </c>
      <c r="AD2245" s="226"/>
      <c r="AE2245" s="226"/>
      <c r="AF2245" s="226"/>
      <c r="AG2245" s="226"/>
      <c r="AH2245" s="226"/>
      <c r="AI2245" s="226"/>
      <c r="AJ2245" s="226"/>
      <c r="AK2245" s="226"/>
      <c r="AL2245" s="226"/>
      <c r="AM2245" s="226"/>
      <c r="AN2245" s="226"/>
      <c r="AO2245" s="226"/>
      <c r="AP2245" s="226"/>
      <c r="AQ2245" s="226"/>
      <c r="AR2245" s="226"/>
      <c r="AS2245" s="226"/>
      <c r="AT2245" s="226"/>
      <c r="AU2245" s="226"/>
      <c r="AV2245" s="226"/>
      <c r="AW2245" s="226"/>
      <c r="AX2245" s="226"/>
      <c r="AY2245" s="226"/>
      <c r="AZ2245" s="226"/>
      <c r="BA2245" s="226"/>
      <c r="BB2245" s="226"/>
      <c r="BC2245" s="226"/>
      <c r="BD2245" s="226"/>
      <c r="BE2245" s="226"/>
      <c r="BF2245" s="226"/>
      <c r="BG2245" s="226"/>
      <c r="BH2245" s="226"/>
      <c r="BI2245" s="226"/>
      <c r="BJ2245" s="226"/>
      <c r="BK2245" s="226"/>
      <c r="BL2245" s="49"/>
    </row>
    <row r="2246" spans="1:64" x14ac:dyDescent="0.25">
      <c r="A2246" s="429"/>
      <c r="B2246" s="431"/>
      <c r="C2246" s="433"/>
      <c r="D2246" s="434"/>
      <c r="E2246" s="424"/>
      <c r="F2246" s="425"/>
      <c r="G2246" s="426"/>
      <c r="H2246" s="427"/>
      <c r="I2246" s="428"/>
      <c r="J2246" s="318"/>
      <c r="K2246" s="315"/>
      <c r="L2246" s="342"/>
      <c r="M2246" s="226"/>
      <c r="N2246" s="226"/>
      <c r="O2246" s="226"/>
      <c r="P2246" s="226"/>
      <c r="Q2246" s="226"/>
      <c r="R2246" s="345"/>
      <c r="S2246" s="226"/>
      <c r="T2246" s="226"/>
      <c r="U2246" s="226"/>
      <c r="V2246" s="226"/>
      <c r="W2246" s="226"/>
      <c r="X2246" s="226"/>
      <c r="Y2246" s="226"/>
      <c r="Z2246" s="226"/>
      <c r="AA2246" s="226"/>
      <c r="AB2246" s="226"/>
      <c r="AC2246" s="367" t="e">
        <f>VLOOKUP(Y2246,CONTROLES!$A$6:$Y$78,2,FALSE)</f>
        <v>#N/A</v>
      </c>
      <c r="AD2246" s="226"/>
      <c r="AE2246" s="226"/>
      <c r="AF2246" s="226"/>
      <c r="AG2246" s="226"/>
      <c r="AH2246" s="226"/>
      <c r="AI2246" s="226"/>
      <c r="AJ2246" s="226"/>
      <c r="AK2246" s="226"/>
      <c r="AL2246" s="226"/>
      <c r="AM2246" s="226"/>
      <c r="AN2246" s="226"/>
      <c r="AO2246" s="226"/>
      <c r="AP2246" s="226"/>
      <c r="AQ2246" s="226"/>
      <c r="AR2246" s="226"/>
      <c r="AS2246" s="226"/>
      <c r="AT2246" s="226"/>
      <c r="AU2246" s="226"/>
      <c r="AV2246" s="226"/>
      <c r="AW2246" s="226"/>
      <c r="AX2246" s="226"/>
      <c r="AY2246" s="226"/>
      <c r="AZ2246" s="226"/>
      <c r="BA2246" s="226"/>
      <c r="BB2246" s="226"/>
      <c r="BC2246" s="226"/>
      <c r="BD2246" s="226"/>
      <c r="BE2246" s="226"/>
      <c r="BF2246" s="226"/>
      <c r="BG2246" s="226"/>
      <c r="BH2246" s="226"/>
      <c r="BI2246" s="226"/>
      <c r="BJ2246" s="226"/>
      <c r="BK2246" s="226"/>
      <c r="BL2246" s="49"/>
    </row>
    <row r="2247" spans="1:64" x14ac:dyDescent="0.25">
      <c r="A2247" s="429"/>
      <c r="B2247" s="431"/>
      <c r="C2247" s="433"/>
      <c r="D2247" s="434"/>
      <c r="E2247" s="424"/>
      <c r="F2247" s="425"/>
      <c r="G2247" s="426"/>
      <c r="H2247" s="427"/>
      <c r="I2247" s="428"/>
      <c r="J2247" s="318"/>
      <c r="K2247" s="315"/>
      <c r="L2247" s="342"/>
      <c r="M2247" s="226"/>
      <c r="N2247" s="226"/>
      <c r="O2247" s="226"/>
      <c r="P2247" s="226"/>
      <c r="Q2247" s="226"/>
      <c r="R2247" s="345"/>
      <c r="S2247" s="226"/>
      <c r="T2247" s="226"/>
      <c r="U2247" s="226"/>
      <c r="V2247" s="226"/>
      <c r="W2247" s="226"/>
      <c r="X2247" s="226"/>
      <c r="Y2247" s="226"/>
      <c r="Z2247" s="226"/>
      <c r="AA2247" s="226"/>
      <c r="AB2247" s="226"/>
      <c r="AC2247" s="367" t="e">
        <f>VLOOKUP(Y2247,CONTROLES!$A$6:$Y$78,2,FALSE)</f>
        <v>#N/A</v>
      </c>
      <c r="AD2247" s="226"/>
      <c r="AE2247" s="226"/>
      <c r="AF2247" s="226"/>
      <c r="AG2247" s="226"/>
      <c r="AH2247" s="226"/>
      <c r="AI2247" s="226"/>
      <c r="AJ2247" s="226"/>
      <c r="AK2247" s="226"/>
      <c r="AL2247" s="226"/>
      <c r="AM2247" s="226"/>
      <c r="AN2247" s="226"/>
      <c r="AO2247" s="226"/>
      <c r="AP2247" s="226"/>
      <c r="AQ2247" s="226"/>
      <c r="AR2247" s="226"/>
      <c r="AS2247" s="226"/>
      <c r="AT2247" s="226"/>
      <c r="AU2247" s="226"/>
      <c r="AV2247" s="226"/>
      <c r="AW2247" s="226"/>
      <c r="AX2247" s="226"/>
      <c r="AY2247" s="226"/>
      <c r="AZ2247" s="226"/>
      <c r="BA2247" s="226"/>
      <c r="BB2247" s="226"/>
      <c r="BC2247" s="226"/>
      <c r="BD2247" s="226"/>
      <c r="BE2247" s="226"/>
      <c r="BF2247" s="226"/>
      <c r="BG2247" s="226"/>
      <c r="BH2247" s="226"/>
      <c r="BI2247" s="226"/>
      <c r="BJ2247" s="226"/>
      <c r="BK2247" s="226"/>
      <c r="BL2247" s="49"/>
    </row>
    <row r="2248" spans="1:64" x14ac:dyDescent="0.25">
      <c r="A2248" s="429"/>
      <c r="B2248" s="432"/>
      <c r="C2248" s="433"/>
      <c r="D2248" s="434"/>
      <c r="E2248" s="424"/>
      <c r="F2248" s="425"/>
      <c r="G2248" s="426"/>
      <c r="H2248" s="427"/>
      <c r="I2248" s="428"/>
      <c r="J2248" s="318"/>
      <c r="K2248" s="315"/>
      <c r="L2248" s="342"/>
      <c r="M2248" s="226"/>
      <c r="N2248" s="226"/>
      <c r="O2248" s="226"/>
      <c r="P2248" s="226"/>
      <c r="Q2248" s="226"/>
      <c r="R2248" s="345"/>
      <c r="S2248" s="226"/>
      <c r="T2248" s="226"/>
      <c r="U2248" s="226"/>
      <c r="V2248" s="226"/>
      <c r="W2248" s="226"/>
      <c r="X2248" s="226"/>
      <c r="Y2248" s="226"/>
      <c r="Z2248" s="226"/>
      <c r="AA2248" s="226"/>
      <c r="AB2248" s="226"/>
      <c r="AC2248" s="367" t="e">
        <f>VLOOKUP(Y2248,CONTROLES!$A$6:$Y$78,2,FALSE)</f>
        <v>#N/A</v>
      </c>
      <c r="AD2248" s="226"/>
      <c r="AE2248" s="226"/>
      <c r="AF2248" s="226"/>
      <c r="AG2248" s="226"/>
      <c r="AH2248" s="226"/>
      <c r="AI2248" s="226"/>
      <c r="AJ2248" s="226"/>
      <c r="AK2248" s="226"/>
      <c r="AL2248" s="226"/>
      <c r="AM2248" s="226"/>
      <c r="AN2248" s="226"/>
      <c r="AO2248" s="226"/>
      <c r="AP2248" s="226"/>
      <c r="AQ2248" s="226"/>
      <c r="AR2248" s="226"/>
      <c r="AS2248" s="226"/>
      <c r="AT2248" s="226"/>
      <c r="AU2248" s="226"/>
      <c r="AV2248" s="226"/>
      <c r="AW2248" s="226"/>
      <c r="AX2248" s="226"/>
      <c r="AY2248" s="226"/>
      <c r="AZ2248" s="226"/>
      <c r="BA2248" s="226"/>
      <c r="BB2248" s="226"/>
      <c r="BC2248" s="226"/>
      <c r="BD2248" s="226"/>
      <c r="BE2248" s="226"/>
      <c r="BF2248" s="226"/>
      <c r="BG2248" s="226"/>
      <c r="BH2248" s="226"/>
      <c r="BI2248" s="226"/>
      <c r="BJ2248" s="226"/>
      <c r="BK2248" s="226"/>
      <c r="BL2248" s="49"/>
    </row>
    <row r="2249" spans="1:64" x14ac:dyDescent="0.25">
      <c r="L2249" s="344"/>
      <c r="M2249" s="49"/>
      <c r="N2249" s="49"/>
      <c r="O2249" s="49"/>
      <c r="P2249" s="49"/>
      <c r="Q2249" s="49"/>
      <c r="R2249" s="49"/>
      <c r="S2249" s="49"/>
      <c r="T2249" s="49"/>
      <c r="U2249" s="49"/>
      <c r="V2249" s="49"/>
      <c r="W2249" s="49"/>
      <c r="X2249" s="49"/>
      <c r="Y2249" s="49"/>
      <c r="Z2249" s="49"/>
      <c r="AA2249" s="49"/>
      <c r="AB2249" s="49"/>
      <c r="AC2249" s="49"/>
      <c r="AD2249" s="49"/>
      <c r="AE2249" s="49"/>
      <c r="AF2249" s="49"/>
      <c r="AG2249" s="49"/>
      <c r="AH2249" s="49"/>
      <c r="AI2249" s="49"/>
      <c r="AJ2249" s="49"/>
      <c r="AK2249" s="49"/>
      <c r="AL2249" s="49"/>
      <c r="AM2249" s="49"/>
      <c r="AN2249" s="49"/>
      <c r="AO2249" s="49"/>
      <c r="AP2249" s="49"/>
      <c r="AQ2249" s="49"/>
      <c r="AR2249" s="49"/>
      <c r="AS2249" s="49"/>
      <c r="AT2249" s="49"/>
      <c r="AU2249" s="49"/>
      <c r="AV2249" s="49"/>
      <c r="AW2249" s="49"/>
      <c r="AX2249" s="49"/>
      <c r="AY2249" s="49"/>
      <c r="AZ2249" s="49"/>
      <c r="BA2249" s="49"/>
      <c r="BB2249" s="49"/>
      <c r="BC2249" s="49"/>
      <c r="BD2249" s="49"/>
      <c r="BE2249" s="49"/>
      <c r="BF2249" s="49"/>
      <c r="BG2249" s="49"/>
      <c r="BH2249" s="49"/>
      <c r="BI2249" s="49"/>
      <c r="BJ2249" s="49"/>
      <c r="BK2249" s="49"/>
    </row>
  </sheetData>
  <autoFilter ref="A2:BK2248" xr:uid="{00000000-0001-0000-0000-000000000000}"/>
  <mergeCells count="10176">
    <mergeCell ref="BI466:BI472"/>
    <mergeCell ref="BJ466:BJ472"/>
    <mergeCell ref="BG466:BG472"/>
    <mergeCell ref="BK466:BK472"/>
    <mergeCell ref="BE466:BE472"/>
    <mergeCell ref="BD466:BD472"/>
    <mergeCell ref="BC466:BC472"/>
    <mergeCell ref="BB466:BB472"/>
    <mergeCell ref="AZ466:AZ472"/>
    <mergeCell ref="AY2116:AY2122"/>
    <mergeCell ref="AZ2116:AZ2122"/>
    <mergeCell ref="BA2116:BA2122"/>
    <mergeCell ref="BB2116:BB2122"/>
    <mergeCell ref="BC2116:BC2122"/>
    <mergeCell ref="BD2116:BD2122"/>
    <mergeCell ref="BE2116:BE2122"/>
    <mergeCell ref="BF2116:BF2122"/>
    <mergeCell ref="BG2116:BG2122"/>
    <mergeCell ref="BH2116:BH2122"/>
    <mergeCell ref="BI2116:BI2122"/>
    <mergeCell ref="BJ2116:BJ2122"/>
    <mergeCell ref="BK2116:BK2122"/>
    <mergeCell ref="L2123:L2129"/>
    <mergeCell ref="M2123:M2129"/>
    <mergeCell ref="N2123:N2129"/>
    <mergeCell ref="BJ2032:BJ2038"/>
    <mergeCell ref="O2032:O2038"/>
    <mergeCell ref="P2032:P2038"/>
    <mergeCell ref="Q2032:Q2038"/>
    <mergeCell ref="A2116:A2122"/>
    <mergeCell ref="B2116:B2122"/>
    <mergeCell ref="C2116:C2122"/>
    <mergeCell ref="D2116:D2122"/>
    <mergeCell ref="E2116:E2122"/>
    <mergeCell ref="F2116:F2122"/>
    <mergeCell ref="G2116:G2122"/>
    <mergeCell ref="H2116:H2122"/>
    <mergeCell ref="I2116:I2122"/>
    <mergeCell ref="A2109:A2115"/>
    <mergeCell ref="B2109:B2115"/>
    <mergeCell ref="C2109:C2115"/>
    <mergeCell ref="D2109:D2115"/>
    <mergeCell ref="E2109:E2115"/>
    <mergeCell ref="F2109:F2115"/>
    <mergeCell ref="G2109:G2115"/>
    <mergeCell ref="BI2102:BI2108"/>
    <mergeCell ref="BJ2102:BJ2108"/>
    <mergeCell ref="M2095:M2101"/>
    <mergeCell ref="N2095:N2101"/>
    <mergeCell ref="O2095:O2101"/>
    <mergeCell ref="P2095:P2101"/>
    <mergeCell ref="Q2095:Q2101"/>
    <mergeCell ref="R2095:R2101"/>
    <mergeCell ref="U2095:U2101"/>
    <mergeCell ref="BJ2088:BJ2094"/>
    <mergeCell ref="A2067:A2073"/>
    <mergeCell ref="B2067:B2073"/>
    <mergeCell ref="C2067:C2073"/>
    <mergeCell ref="D2067:D2073"/>
    <mergeCell ref="E2067:E2073"/>
    <mergeCell ref="F2067:F2073"/>
    <mergeCell ref="G2067:G2073"/>
    <mergeCell ref="H2067:H2073"/>
    <mergeCell ref="I2067:I2073"/>
    <mergeCell ref="BK2088:BK2094"/>
    <mergeCell ref="V2081:V2087"/>
    <mergeCell ref="W2081:W2087"/>
    <mergeCell ref="X2081:X2087"/>
    <mergeCell ref="AY2081:AY2087"/>
    <mergeCell ref="AZ2081:AZ2087"/>
    <mergeCell ref="O2074:O2080"/>
    <mergeCell ref="P2074:P2080"/>
    <mergeCell ref="Q2074:Q2080"/>
    <mergeCell ref="R2074:R2080"/>
    <mergeCell ref="U2081:U2087"/>
    <mergeCell ref="U2074:U2080"/>
    <mergeCell ref="V2074:V2080"/>
    <mergeCell ref="W2074:W2080"/>
    <mergeCell ref="X2074:X2080"/>
    <mergeCell ref="AY2074:AY2080"/>
    <mergeCell ref="AZ2074:AZ2080"/>
    <mergeCell ref="BA2074:BA2080"/>
    <mergeCell ref="BK2074:BK2080"/>
    <mergeCell ref="L2067:L2073"/>
    <mergeCell ref="M2067:M2073"/>
    <mergeCell ref="N2067:N2073"/>
    <mergeCell ref="O2067:O2073"/>
    <mergeCell ref="P2067:P2073"/>
    <mergeCell ref="Q2067:Q2073"/>
    <mergeCell ref="R2067:R2073"/>
    <mergeCell ref="BF2067:BF2073"/>
    <mergeCell ref="BG2067:BG2073"/>
    <mergeCell ref="BH2067:BH2073"/>
    <mergeCell ref="BI2067:BI2073"/>
    <mergeCell ref="BJ2067:BJ2073"/>
    <mergeCell ref="V2116:V2122"/>
    <mergeCell ref="W2116:W2122"/>
    <mergeCell ref="X2116:X2122"/>
    <mergeCell ref="V2109:V2115"/>
    <mergeCell ref="W2109:W2115"/>
    <mergeCell ref="X2109:X2115"/>
    <mergeCell ref="AY2109:AY2115"/>
    <mergeCell ref="AZ2109:AZ2115"/>
    <mergeCell ref="BA2109:BA2115"/>
    <mergeCell ref="BB2109:BB2115"/>
    <mergeCell ref="BC2109:BC2115"/>
    <mergeCell ref="BD2109:BD2115"/>
    <mergeCell ref="BE2109:BE2115"/>
    <mergeCell ref="BK2109:BK2115"/>
    <mergeCell ref="BC2095:BC2101"/>
    <mergeCell ref="BD2095:BD2101"/>
    <mergeCell ref="BE2095:BE2101"/>
    <mergeCell ref="BF2095:BF2101"/>
    <mergeCell ref="BG2095:BG2101"/>
    <mergeCell ref="BH2095:BH2101"/>
    <mergeCell ref="BI2095:BI2101"/>
    <mergeCell ref="BJ2095:BJ2101"/>
    <mergeCell ref="V2067:V2073"/>
    <mergeCell ref="W2067:W2073"/>
    <mergeCell ref="X2067:X2073"/>
    <mergeCell ref="AY2067:AY2073"/>
    <mergeCell ref="AZ2067:AZ2073"/>
    <mergeCell ref="BA2067:BA2073"/>
    <mergeCell ref="BB2067:BB2073"/>
    <mergeCell ref="BC2067:BC2073"/>
    <mergeCell ref="BD2067:BD2073"/>
    <mergeCell ref="BE2067:BE2073"/>
    <mergeCell ref="BK2095:BK2101"/>
    <mergeCell ref="P2102:P2108"/>
    <mergeCell ref="V2095:V2101"/>
    <mergeCell ref="W2095:W2101"/>
    <mergeCell ref="X2095:X2101"/>
    <mergeCell ref="AY2095:AY2101"/>
    <mergeCell ref="AZ2095:AZ2101"/>
    <mergeCell ref="BA2095:BA2101"/>
    <mergeCell ref="BB2095:BB2101"/>
    <mergeCell ref="BF2109:BF2115"/>
    <mergeCell ref="BG2109:BG2115"/>
    <mergeCell ref="BH2109:BH2115"/>
    <mergeCell ref="BI2109:BI2115"/>
    <mergeCell ref="BJ2109:BJ2115"/>
    <mergeCell ref="H2109:H2115"/>
    <mergeCell ref="I2109:I2115"/>
    <mergeCell ref="L2109:L2115"/>
    <mergeCell ref="M2109:M2115"/>
    <mergeCell ref="N2109:N2115"/>
    <mergeCell ref="O2109:O2115"/>
    <mergeCell ref="P2109:P2115"/>
    <mergeCell ref="Q2109:Q2115"/>
    <mergeCell ref="R2109:R2115"/>
    <mergeCell ref="U2109:U2115"/>
    <mergeCell ref="BH2088:BH2094"/>
    <mergeCell ref="BI2088:BI2094"/>
    <mergeCell ref="BA2081:BA2087"/>
    <mergeCell ref="BB2081:BB2087"/>
    <mergeCell ref="C2081:C2087"/>
    <mergeCell ref="D2081:D2087"/>
    <mergeCell ref="E2081:E2087"/>
    <mergeCell ref="F2081:F2087"/>
    <mergeCell ref="G2081:G2087"/>
    <mergeCell ref="H2081:H2087"/>
    <mergeCell ref="I2081:I2087"/>
    <mergeCell ref="L2081:L2087"/>
    <mergeCell ref="M2081:M2087"/>
    <mergeCell ref="N2081:N2087"/>
    <mergeCell ref="O2081:O2087"/>
    <mergeCell ref="P2081:P2087"/>
    <mergeCell ref="Q2081:Q2087"/>
    <mergeCell ref="R2081:R2087"/>
    <mergeCell ref="BE2088:BE2094"/>
    <mergeCell ref="H2074:H2080"/>
    <mergeCell ref="I2074:I2080"/>
    <mergeCell ref="L2074:L2080"/>
    <mergeCell ref="M2074:M2080"/>
    <mergeCell ref="N2074:N2080"/>
    <mergeCell ref="A2095:A2101"/>
    <mergeCell ref="A2102:A2108"/>
    <mergeCell ref="B2102:B2108"/>
    <mergeCell ref="C2102:C2108"/>
    <mergeCell ref="D2102:D2108"/>
    <mergeCell ref="BC2081:BC2087"/>
    <mergeCell ref="BD2081:BD2087"/>
    <mergeCell ref="BE2081:BE2087"/>
    <mergeCell ref="BF2081:BF2087"/>
    <mergeCell ref="BG2081:BG2087"/>
    <mergeCell ref="BH2081:BH2087"/>
    <mergeCell ref="BI2081:BI2087"/>
    <mergeCell ref="BJ2081:BJ2087"/>
    <mergeCell ref="BK2081:BK2087"/>
    <mergeCell ref="U2088:U2094"/>
    <mergeCell ref="V2088:V2094"/>
    <mergeCell ref="W2088:W2094"/>
    <mergeCell ref="X2088:X2094"/>
    <mergeCell ref="AY2088:AY2094"/>
    <mergeCell ref="AZ2088:AZ2094"/>
    <mergeCell ref="BA2088:BA2094"/>
    <mergeCell ref="BB2088:BB2094"/>
    <mergeCell ref="BC2088:BC2094"/>
    <mergeCell ref="BD2088:BD2094"/>
    <mergeCell ref="Q2102:Q2108"/>
    <mergeCell ref="R2102:R2108"/>
    <mergeCell ref="B2095:B2101"/>
    <mergeCell ref="C2095:C2101"/>
    <mergeCell ref="D2095:D2101"/>
    <mergeCell ref="E2095:E2101"/>
    <mergeCell ref="F2095:F2101"/>
    <mergeCell ref="G2095:G2101"/>
    <mergeCell ref="H2095:H2101"/>
    <mergeCell ref="I2095:I2101"/>
    <mergeCell ref="L2095:L2101"/>
    <mergeCell ref="BK2102:BK2108"/>
    <mergeCell ref="U2102:U2108"/>
    <mergeCell ref="V2102:V2108"/>
    <mergeCell ref="W2102:W2108"/>
    <mergeCell ref="X2102:X2108"/>
    <mergeCell ref="AY2102:AY2108"/>
    <mergeCell ref="AZ2102:AZ2108"/>
    <mergeCell ref="BA2102:BA2108"/>
    <mergeCell ref="BB2102:BB2108"/>
    <mergeCell ref="BC2102:BC2108"/>
    <mergeCell ref="BD2102:BD2108"/>
    <mergeCell ref="BE2102:BE2108"/>
    <mergeCell ref="BF2102:BF2108"/>
    <mergeCell ref="BG2102:BG2108"/>
    <mergeCell ref="BH2102:BH2108"/>
    <mergeCell ref="E2102:E2108"/>
    <mergeCell ref="F2102:F2108"/>
    <mergeCell ref="G2102:G2108"/>
    <mergeCell ref="H2102:H2108"/>
    <mergeCell ref="I2102:I2108"/>
    <mergeCell ref="L2102:L2108"/>
    <mergeCell ref="M2102:M2108"/>
    <mergeCell ref="N2102:N2108"/>
    <mergeCell ref="O2102:O2108"/>
    <mergeCell ref="BB2053:BB2059"/>
    <mergeCell ref="BC2053:BC2059"/>
    <mergeCell ref="BD2053:BD2059"/>
    <mergeCell ref="AZ2039:AZ2045"/>
    <mergeCell ref="BA2039:BA2045"/>
    <mergeCell ref="A2060:A2066"/>
    <mergeCell ref="B2060:B2066"/>
    <mergeCell ref="C2060:C2066"/>
    <mergeCell ref="D2060:D2066"/>
    <mergeCell ref="E2060:E2066"/>
    <mergeCell ref="F2060:F2066"/>
    <mergeCell ref="G2060:G2066"/>
    <mergeCell ref="H2060:H2066"/>
    <mergeCell ref="I2060:I2066"/>
    <mergeCell ref="L2060:L2066"/>
    <mergeCell ref="M2060:M2066"/>
    <mergeCell ref="N2060:N2066"/>
    <mergeCell ref="O2060:O2066"/>
    <mergeCell ref="P2060:P2066"/>
    <mergeCell ref="Q2060:Q2066"/>
    <mergeCell ref="R2060:R2066"/>
    <mergeCell ref="BK2060:BK2066"/>
    <mergeCell ref="BK2067:BK2073"/>
    <mergeCell ref="A2088:A2094"/>
    <mergeCell ref="B2088:B2094"/>
    <mergeCell ref="C2088:C2094"/>
    <mergeCell ref="D2088:D2094"/>
    <mergeCell ref="E2088:E2094"/>
    <mergeCell ref="F2088:F2094"/>
    <mergeCell ref="G2088:G2094"/>
    <mergeCell ref="H2088:H2094"/>
    <mergeCell ref="I2088:I2094"/>
    <mergeCell ref="L2088:L2094"/>
    <mergeCell ref="M2088:M2094"/>
    <mergeCell ref="N2088:N2094"/>
    <mergeCell ref="O2088:O2094"/>
    <mergeCell ref="P2088:P2094"/>
    <mergeCell ref="Q2088:Q2094"/>
    <mergeCell ref="R2088:R2094"/>
    <mergeCell ref="A2081:A2087"/>
    <mergeCell ref="B2081:B2087"/>
    <mergeCell ref="A2074:A2080"/>
    <mergeCell ref="B2074:B2080"/>
    <mergeCell ref="C2074:C2080"/>
    <mergeCell ref="D2074:D2080"/>
    <mergeCell ref="E2074:E2080"/>
    <mergeCell ref="BB2074:BB2080"/>
    <mergeCell ref="BC2074:BC2080"/>
    <mergeCell ref="BD2074:BD2080"/>
    <mergeCell ref="BE2074:BE2080"/>
    <mergeCell ref="BF2074:BF2080"/>
    <mergeCell ref="BG2074:BG2080"/>
    <mergeCell ref="BH2074:BH2080"/>
    <mergeCell ref="BI2074:BI2080"/>
    <mergeCell ref="BJ2074:BJ2080"/>
    <mergeCell ref="U2067:U2073"/>
    <mergeCell ref="BF2088:BF2094"/>
    <mergeCell ref="BG2088:BG2094"/>
    <mergeCell ref="BB2060:BB2066"/>
    <mergeCell ref="BC2060:BC2066"/>
    <mergeCell ref="BD2060:BD2066"/>
    <mergeCell ref="BE2060:BE2066"/>
    <mergeCell ref="F2074:F2080"/>
    <mergeCell ref="G2074:G2080"/>
    <mergeCell ref="P1997:P2003"/>
    <mergeCell ref="Q1997:Q2003"/>
    <mergeCell ref="R1997:R2003"/>
    <mergeCell ref="E2004:E2010"/>
    <mergeCell ref="L2032:L2038"/>
    <mergeCell ref="F2032:F2038"/>
    <mergeCell ref="M2032:M2038"/>
    <mergeCell ref="A2046:A2052"/>
    <mergeCell ref="A2053:A2059"/>
    <mergeCell ref="C2053:C2059"/>
    <mergeCell ref="D2053:D2059"/>
    <mergeCell ref="E2053:E2059"/>
    <mergeCell ref="C2046:C2052"/>
    <mergeCell ref="D2046:D2052"/>
    <mergeCell ref="E2046:E2052"/>
    <mergeCell ref="U2060:U2066"/>
    <mergeCell ref="V2060:V2066"/>
    <mergeCell ref="W2060:W2066"/>
    <mergeCell ref="X2060:X2066"/>
    <mergeCell ref="AY2060:AY2066"/>
    <mergeCell ref="AZ2060:AZ2066"/>
    <mergeCell ref="BA2060:BA2066"/>
    <mergeCell ref="M2053:M2059"/>
    <mergeCell ref="N2053:N2059"/>
    <mergeCell ref="O2053:O2059"/>
    <mergeCell ref="P2053:P2059"/>
    <mergeCell ref="Q2053:Q2059"/>
    <mergeCell ref="R2053:R2059"/>
    <mergeCell ref="U2053:U2059"/>
    <mergeCell ref="V2053:V2059"/>
    <mergeCell ref="W2053:W2059"/>
    <mergeCell ref="X2053:X2059"/>
    <mergeCell ref="AY2053:AY2059"/>
    <mergeCell ref="AZ2053:AZ2059"/>
    <mergeCell ref="BA2053:BA2059"/>
    <mergeCell ref="B2046:B2052"/>
    <mergeCell ref="A2018:A2024"/>
    <mergeCell ref="B2018:B2024"/>
    <mergeCell ref="C2018:C2024"/>
    <mergeCell ref="D2018:D2024"/>
    <mergeCell ref="E2018:E2024"/>
    <mergeCell ref="D2032:D2038"/>
    <mergeCell ref="E2032:E2038"/>
    <mergeCell ref="C1997:C2003"/>
    <mergeCell ref="E1990:E1996"/>
    <mergeCell ref="B1990:B1996"/>
    <mergeCell ref="C1990:C1996"/>
    <mergeCell ref="H2004:H2010"/>
    <mergeCell ref="I2004:I2010"/>
    <mergeCell ref="L2004:L2010"/>
    <mergeCell ref="M2004:M2010"/>
    <mergeCell ref="A2039:A2045"/>
    <mergeCell ref="B2039:B2045"/>
    <mergeCell ref="C2039:C2045"/>
    <mergeCell ref="V2039:V2045"/>
    <mergeCell ref="W2039:W2045"/>
    <mergeCell ref="X2039:X2045"/>
    <mergeCell ref="AY2039:AY2045"/>
    <mergeCell ref="AY1948:AY1954"/>
    <mergeCell ref="AZ1948:AZ1954"/>
    <mergeCell ref="BA1948:BA1954"/>
    <mergeCell ref="D1962:D1968"/>
    <mergeCell ref="E1962:E1968"/>
    <mergeCell ref="A1969:A1975"/>
    <mergeCell ref="B1969:B1975"/>
    <mergeCell ref="C1969:C1975"/>
    <mergeCell ref="D1969:D1975"/>
    <mergeCell ref="E1969:E1975"/>
    <mergeCell ref="W1948:W1954"/>
    <mergeCell ref="X1948:X1954"/>
    <mergeCell ref="G1955:G1961"/>
    <mergeCell ref="H1955:H1961"/>
    <mergeCell ref="I1955:I1961"/>
    <mergeCell ref="L1955:L1961"/>
    <mergeCell ref="M1955:M1961"/>
    <mergeCell ref="N1955:N1961"/>
    <mergeCell ref="O1955:O1961"/>
    <mergeCell ref="P1955:P1961"/>
    <mergeCell ref="Q1955:Q1961"/>
    <mergeCell ref="R1955:R1961"/>
    <mergeCell ref="U1955:U1961"/>
    <mergeCell ref="V1955:V1961"/>
    <mergeCell ref="W1955:W1961"/>
    <mergeCell ref="X1955:X1961"/>
    <mergeCell ref="AY1955:AY1961"/>
    <mergeCell ref="AZ1955:AZ1961"/>
    <mergeCell ref="BA1955:BA1961"/>
    <mergeCell ref="BA1983:BA1989"/>
    <mergeCell ref="R2025:R2031"/>
    <mergeCell ref="U2025:U2031"/>
    <mergeCell ref="V2025:V2031"/>
    <mergeCell ref="W2025:W2031"/>
    <mergeCell ref="X2025:X2031"/>
    <mergeCell ref="AY2025:AY2031"/>
    <mergeCell ref="AZ2025:AZ2031"/>
    <mergeCell ref="N2018:N2024"/>
    <mergeCell ref="O2018:O2024"/>
    <mergeCell ref="P2018:P2024"/>
    <mergeCell ref="Q2018:Q2024"/>
    <mergeCell ref="R2018:R2024"/>
    <mergeCell ref="C1955:C1961"/>
    <mergeCell ref="D1955:D1961"/>
    <mergeCell ref="E1955:E1961"/>
    <mergeCell ref="L2039:L2045"/>
    <mergeCell ref="M2039:M2045"/>
    <mergeCell ref="E2011:E2017"/>
    <mergeCell ref="N1997:N2003"/>
    <mergeCell ref="O1997:O2003"/>
    <mergeCell ref="O1927:O1933"/>
    <mergeCell ref="A1948:A1954"/>
    <mergeCell ref="BB1948:BB1954"/>
    <mergeCell ref="BC1948:BC1954"/>
    <mergeCell ref="BH1934:BH1940"/>
    <mergeCell ref="BI1934:BI1940"/>
    <mergeCell ref="BJ1934:BJ1940"/>
    <mergeCell ref="BI1955:BI1961"/>
    <mergeCell ref="BJ1955:BJ1961"/>
    <mergeCell ref="R2032:R2038"/>
    <mergeCell ref="U2032:U2038"/>
    <mergeCell ref="BE2018:BE2024"/>
    <mergeCell ref="BF2018:BF2024"/>
    <mergeCell ref="BG2018:BG2024"/>
    <mergeCell ref="BH2018:BH2024"/>
    <mergeCell ref="BF2011:BF2017"/>
    <mergeCell ref="BG2011:BG2017"/>
    <mergeCell ref="B1948:B1954"/>
    <mergeCell ref="C1948:C1954"/>
    <mergeCell ref="D1948:D1954"/>
    <mergeCell ref="E1948:E1954"/>
    <mergeCell ref="A1955:A1961"/>
    <mergeCell ref="B1955:B1961"/>
    <mergeCell ref="A2032:A2038"/>
    <mergeCell ref="B2032:B2038"/>
    <mergeCell ref="A1976:A1982"/>
    <mergeCell ref="B1976:B1982"/>
    <mergeCell ref="C1976:C1982"/>
    <mergeCell ref="D1976:D1982"/>
    <mergeCell ref="G1948:G1954"/>
    <mergeCell ref="H1948:H1954"/>
    <mergeCell ref="F1969:F1975"/>
    <mergeCell ref="C2025:C2031"/>
    <mergeCell ref="D2025:D2031"/>
    <mergeCell ref="E2025:E2031"/>
    <mergeCell ref="A1990:A1996"/>
    <mergeCell ref="D1997:D2003"/>
    <mergeCell ref="E1997:E2003"/>
    <mergeCell ref="A2004:A2010"/>
    <mergeCell ref="B2004:B2010"/>
    <mergeCell ref="C2004:C2010"/>
    <mergeCell ref="D2004:D2010"/>
    <mergeCell ref="A2025:A2031"/>
    <mergeCell ref="L1997:L2003"/>
    <mergeCell ref="M1997:M2003"/>
    <mergeCell ref="C2032:C2038"/>
    <mergeCell ref="C2011:C2017"/>
    <mergeCell ref="D2011:D2017"/>
    <mergeCell ref="B2025:B2031"/>
    <mergeCell ref="G2032:G2038"/>
    <mergeCell ref="H2032:H2038"/>
    <mergeCell ref="I2032:I2038"/>
    <mergeCell ref="A1997:A2003"/>
    <mergeCell ref="A2011:A2017"/>
    <mergeCell ref="A1983:A1989"/>
    <mergeCell ref="D1990:D1996"/>
    <mergeCell ref="C1983:C1989"/>
    <mergeCell ref="F2018:F2024"/>
    <mergeCell ref="G2018:G2024"/>
    <mergeCell ref="H2018:H2024"/>
    <mergeCell ref="I2018:I2024"/>
    <mergeCell ref="L2018:L2024"/>
    <mergeCell ref="M2018:M2024"/>
    <mergeCell ref="A1962:A1968"/>
    <mergeCell ref="B1941:B1947"/>
    <mergeCell ref="C1941:C1947"/>
    <mergeCell ref="D1941:D1947"/>
    <mergeCell ref="E1941:E1947"/>
    <mergeCell ref="B1997:B2003"/>
    <mergeCell ref="D1983:D1989"/>
    <mergeCell ref="E1983:E1989"/>
    <mergeCell ref="BJ2060:BJ2066"/>
    <mergeCell ref="BF2060:BF2066"/>
    <mergeCell ref="BG2060:BG2066"/>
    <mergeCell ref="BH2060:BH2066"/>
    <mergeCell ref="BI2060:BI2066"/>
    <mergeCell ref="U2039:U2045"/>
    <mergeCell ref="N2039:N2045"/>
    <mergeCell ref="F2053:F2059"/>
    <mergeCell ref="F2046:F2052"/>
    <mergeCell ref="G2046:G2052"/>
    <mergeCell ref="H2046:H2052"/>
    <mergeCell ref="I2046:I2052"/>
    <mergeCell ref="L2046:L2052"/>
    <mergeCell ref="M2046:M2052"/>
    <mergeCell ref="N2046:N2052"/>
    <mergeCell ref="O2046:O2052"/>
    <mergeCell ref="P2046:P2052"/>
    <mergeCell ref="Q2046:Q2052"/>
    <mergeCell ref="R2046:R2052"/>
    <mergeCell ref="U2046:U2052"/>
    <mergeCell ref="G2053:G2059"/>
    <mergeCell ref="H2053:H2059"/>
    <mergeCell ref="I2053:I2059"/>
    <mergeCell ref="L2053:L2059"/>
    <mergeCell ref="B2053:B2059"/>
    <mergeCell ref="BB2039:BB2045"/>
    <mergeCell ref="BI2046:BI2052"/>
    <mergeCell ref="BJ2046:BJ2052"/>
    <mergeCell ref="O1948:O1954"/>
    <mergeCell ref="P1948:P1954"/>
    <mergeCell ref="Q1948:Q1954"/>
    <mergeCell ref="R1948:R1954"/>
    <mergeCell ref="F1948:F1954"/>
    <mergeCell ref="B1962:B1968"/>
    <mergeCell ref="C1962:C1968"/>
    <mergeCell ref="L1948:L1954"/>
    <mergeCell ref="M1948:M1954"/>
    <mergeCell ref="E1976:E1982"/>
    <mergeCell ref="G1969:G1975"/>
    <mergeCell ref="H1969:H1975"/>
    <mergeCell ref="I1969:I1975"/>
    <mergeCell ref="B2011:B2017"/>
    <mergeCell ref="B1983:B1989"/>
    <mergeCell ref="N2032:N2038"/>
    <mergeCell ref="O2039:O2045"/>
    <mergeCell ref="P2039:P2045"/>
    <mergeCell ref="Q2039:Q2045"/>
    <mergeCell ref="R2039:R2045"/>
    <mergeCell ref="D2039:D2045"/>
    <mergeCell ref="E2039:E2045"/>
    <mergeCell ref="F2039:F2045"/>
    <mergeCell ref="G2039:G2045"/>
    <mergeCell ref="H2039:H2045"/>
    <mergeCell ref="I2039:I2045"/>
    <mergeCell ref="AY1941:AY1947"/>
    <mergeCell ref="AZ1941:AZ1947"/>
    <mergeCell ref="BA1941:BA1947"/>
    <mergeCell ref="M1913:M1919"/>
    <mergeCell ref="N1913:N1919"/>
    <mergeCell ref="O1913:O1919"/>
    <mergeCell ref="P1913:P1919"/>
    <mergeCell ref="A1892:A1898"/>
    <mergeCell ref="B1892:B1898"/>
    <mergeCell ref="C1892:C1898"/>
    <mergeCell ref="B1857:B1863"/>
    <mergeCell ref="E1906:E1912"/>
    <mergeCell ref="M1899:M1905"/>
    <mergeCell ref="N1899:N1905"/>
    <mergeCell ref="O1899:O1905"/>
    <mergeCell ref="P1899:P1905"/>
    <mergeCell ref="Q1899:Q1905"/>
    <mergeCell ref="R1899:R1905"/>
    <mergeCell ref="U1899:U1905"/>
    <mergeCell ref="V1899:V1905"/>
    <mergeCell ref="W1899:W1905"/>
    <mergeCell ref="X1899:X1905"/>
    <mergeCell ref="A1878:A1884"/>
    <mergeCell ref="A1885:A1891"/>
    <mergeCell ref="U1913:U1919"/>
    <mergeCell ref="V1913:V1919"/>
    <mergeCell ref="W1913:W1919"/>
    <mergeCell ref="X1913:X1919"/>
    <mergeCell ref="F1941:F1947"/>
    <mergeCell ref="G1941:G1947"/>
    <mergeCell ref="H1941:H1947"/>
    <mergeCell ref="I1941:I1947"/>
    <mergeCell ref="L1941:L1947"/>
    <mergeCell ref="M1941:M1947"/>
    <mergeCell ref="N1941:N1947"/>
    <mergeCell ref="O1941:O1947"/>
    <mergeCell ref="P1941:P1947"/>
    <mergeCell ref="Q1941:Q1947"/>
    <mergeCell ref="R1941:R1947"/>
    <mergeCell ref="U1941:U1947"/>
    <mergeCell ref="V1941:V1947"/>
    <mergeCell ref="W1941:W1947"/>
    <mergeCell ref="X1941:X1947"/>
    <mergeCell ref="C1913:C1919"/>
    <mergeCell ref="D1913:D1919"/>
    <mergeCell ref="B1934:B1940"/>
    <mergeCell ref="C1934:C1940"/>
    <mergeCell ref="A1934:A1940"/>
    <mergeCell ref="A1906:A1912"/>
    <mergeCell ref="B1906:B1912"/>
    <mergeCell ref="E1913:E1919"/>
    <mergeCell ref="D1934:D1940"/>
    <mergeCell ref="E1934:E1940"/>
    <mergeCell ref="A1941:A1947"/>
    <mergeCell ref="A1913:A1919"/>
    <mergeCell ref="B1913:B1919"/>
    <mergeCell ref="A1899:A1905"/>
    <mergeCell ref="B1899:B1905"/>
    <mergeCell ref="C1899:C1905"/>
    <mergeCell ref="A1927:A1933"/>
    <mergeCell ref="B1927:B1933"/>
    <mergeCell ref="C1927:C1933"/>
    <mergeCell ref="D1927:D1933"/>
    <mergeCell ref="E1927:E1933"/>
    <mergeCell ref="F1927:F1933"/>
    <mergeCell ref="G1927:G1933"/>
    <mergeCell ref="H1927:H1933"/>
    <mergeCell ref="AY1899:AY1905"/>
    <mergeCell ref="AZ1899:AZ1905"/>
    <mergeCell ref="H1906:H1912"/>
    <mergeCell ref="A1920:A1926"/>
    <mergeCell ref="B1920:B1926"/>
    <mergeCell ref="C1920:C1926"/>
    <mergeCell ref="D1920:D1926"/>
    <mergeCell ref="E1920:E1926"/>
    <mergeCell ref="C1906:C1912"/>
    <mergeCell ref="Q1871:Q1877"/>
    <mergeCell ref="R1871:R1877"/>
    <mergeCell ref="Q1864:Q1870"/>
    <mergeCell ref="R1864:R1870"/>
    <mergeCell ref="Q1913:Q1919"/>
    <mergeCell ref="R1913:R1919"/>
    <mergeCell ref="U1864:U1870"/>
    <mergeCell ref="V1864:V1870"/>
    <mergeCell ref="D1899:D1905"/>
    <mergeCell ref="E1899:E1905"/>
    <mergeCell ref="F1913:F1919"/>
    <mergeCell ref="A1836:A1842"/>
    <mergeCell ref="B1836:B1842"/>
    <mergeCell ref="C1836:C1842"/>
    <mergeCell ref="D1836:D1842"/>
    <mergeCell ref="D1822:D1828"/>
    <mergeCell ref="E1822:E1828"/>
    <mergeCell ref="F1822:F1828"/>
    <mergeCell ref="G1822:G1828"/>
    <mergeCell ref="B1878:B1884"/>
    <mergeCell ref="A1871:A1877"/>
    <mergeCell ref="E1843:E1849"/>
    <mergeCell ref="D1906:D1912"/>
    <mergeCell ref="B1850:B1856"/>
    <mergeCell ref="A1843:A1849"/>
    <mergeCell ref="B1843:B1849"/>
    <mergeCell ref="C1843:C1849"/>
    <mergeCell ref="D1843:D1849"/>
    <mergeCell ref="B1871:B1877"/>
    <mergeCell ref="A1864:A1870"/>
    <mergeCell ref="B1864:B1870"/>
    <mergeCell ref="C1864:C1870"/>
    <mergeCell ref="D1864:D1870"/>
    <mergeCell ref="E1864:E1870"/>
    <mergeCell ref="D1857:D1863"/>
    <mergeCell ref="F1878:F1884"/>
    <mergeCell ref="B1885:B1891"/>
    <mergeCell ref="C1885:C1891"/>
    <mergeCell ref="A1850:A1856"/>
    <mergeCell ref="C1850:C1856"/>
    <mergeCell ref="D1850:D1856"/>
    <mergeCell ref="E1850:E1856"/>
    <mergeCell ref="A1857:A1863"/>
    <mergeCell ref="P1892:P1898"/>
    <mergeCell ref="O1864:O1870"/>
    <mergeCell ref="C1822:C1828"/>
    <mergeCell ref="L1885:L1891"/>
    <mergeCell ref="M1885:M1891"/>
    <mergeCell ref="N1885:N1891"/>
    <mergeCell ref="O1885:O1891"/>
    <mergeCell ref="P1885:P1891"/>
    <mergeCell ref="P1871:P1877"/>
    <mergeCell ref="F1829:F1835"/>
    <mergeCell ref="G1829:G1835"/>
    <mergeCell ref="H1829:H1835"/>
    <mergeCell ref="F1843:F1849"/>
    <mergeCell ref="G1843:G1849"/>
    <mergeCell ref="I1899:I1905"/>
    <mergeCell ref="L1899:L1905"/>
    <mergeCell ref="C1829:C1835"/>
    <mergeCell ref="D1829:D1835"/>
    <mergeCell ref="E1829:E1835"/>
    <mergeCell ref="H1843:H1849"/>
    <mergeCell ref="F1906:F1912"/>
    <mergeCell ref="G1906:G1912"/>
    <mergeCell ref="G1871:G1877"/>
    <mergeCell ref="H1871:H1877"/>
    <mergeCell ref="I1871:I1877"/>
    <mergeCell ref="L1871:L1877"/>
    <mergeCell ref="M1871:M1877"/>
    <mergeCell ref="N1871:N1877"/>
    <mergeCell ref="O1871:O1877"/>
    <mergeCell ref="M1892:M1898"/>
    <mergeCell ref="N1892:N1898"/>
    <mergeCell ref="O1892:O1898"/>
    <mergeCell ref="I1773:I1779"/>
    <mergeCell ref="L1773:L1779"/>
    <mergeCell ref="M1773:M1779"/>
    <mergeCell ref="N1773:N1779"/>
    <mergeCell ref="O1773:O1779"/>
    <mergeCell ref="P1773:P1779"/>
    <mergeCell ref="P1864:P1870"/>
    <mergeCell ref="F1899:F1905"/>
    <mergeCell ref="G1899:G1905"/>
    <mergeCell ref="H1899:H1905"/>
    <mergeCell ref="U1829:U1835"/>
    <mergeCell ref="V1829:V1835"/>
    <mergeCell ref="H1822:H1828"/>
    <mergeCell ref="I1822:I1828"/>
    <mergeCell ref="L1822:L1828"/>
    <mergeCell ref="E1836:E1842"/>
    <mergeCell ref="D1892:D1898"/>
    <mergeCell ref="E1892:E1898"/>
    <mergeCell ref="D1871:D1877"/>
    <mergeCell ref="E1871:E1877"/>
    <mergeCell ref="D1878:D1884"/>
    <mergeCell ref="E1878:E1884"/>
    <mergeCell ref="D1885:D1891"/>
    <mergeCell ref="E1885:E1891"/>
    <mergeCell ref="F1885:F1891"/>
    <mergeCell ref="G1885:G1891"/>
    <mergeCell ref="H1885:H1891"/>
    <mergeCell ref="U1892:U1898"/>
    <mergeCell ref="V1892:V1898"/>
    <mergeCell ref="I1829:I1835"/>
    <mergeCell ref="L1829:L1835"/>
    <mergeCell ref="C1878:C1884"/>
    <mergeCell ref="U1871:U1877"/>
    <mergeCell ref="V1871:V1877"/>
    <mergeCell ref="C1871:C1877"/>
    <mergeCell ref="C1857:C1863"/>
    <mergeCell ref="E1857:E1863"/>
    <mergeCell ref="I1808:I1814"/>
    <mergeCell ref="L1808:L1814"/>
    <mergeCell ref="M1808:M1814"/>
    <mergeCell ref="N1808:N1814"/>
    <mergeCell ref="O1808:O1814"/>
    <mergeCell ref="P1808:P1814"/>
    <mergeCell ref="Q1808:Q1814"/>
    <mergeCell ref="P1780:P1786"/>
    <mergeCell ref="Q1780:Q1786"/>
    <mergeCell ref="R1780:R1786"/>
    <mergeCell ref="N1864:N1870"/>
    <mergeCell ref="BJ1794:BJ1800"/>
    <mergeCell ref="BK1794:BK1800"/>
    <mergeCell ref="BJ1815:BJ1821"/>
    <mergeCell ref="BJ1801:BJ1807"/>
    <mergeCell ref="BK1801:BK1807"/>
    <mergeCell ref="W1808:W1814"/>
    <mergeCell ref="X1808:X1814"/>
    <mergeCell ref="BI1822:BI1828"/>
    <mergeCell ref="X1801:X1807"/>
    <mergeCell ref="AY1801:AY1807"/>
    <mergeCell ref="AZ1801:AZ1807"/>
    <mergeCell ref="BF1801:BF1807"/>
    <mergeCell ref="BG1801:BG1807"/>
    <mergeCell ref="BH1801:BH1807"/>
    <mergeCell ref="BC1815:BC1821"/>
    <mergeCell ref="BD1815:BD1821"/>
    <mergeCell ref="BE1815:BE1821"/>
    <mergeCell ref="BF1815:BF1821"/>
    <mergeCell ref="BG1815:BG1821"/>
    <mergeCell ref="AY1822:AY1828"/>
    <mergeCell ref="AZ1822:AZ1828"/>
    <mergeCell ref="W1829:W1835"/>
    <mergeCell ref="X1829:X1835"/>
    <mergeCell ref="AY1829:AY1835"/>
    <mergeCell ref="V1815:V1821"/>
    <mergeCell ref="AZ1829:AZ1835"/>
    <mergeCell ref="AY1808:AY1814"/>
    <mergeCell ref="M1829:M1835"/>
    <mergeCell ref="N1829:N1835"/>
    <mergeCell ref="O1829:O1835"/>
    <mergeCell ref="P1829:P1835"/>
    <mergeCell ref="Q1829:Q1835"/>
    <mergeCell ref="R1829:R1835"/>
    <mergeCell ref="Q1794:Q1800"/>
    <mergeCell ref="R1794:R1800"/>
    <mergeCell ref="W1794:W1800"/>
    <mergeCell ref="U1794:U1800"/>
    <mergeCell ref="BI1801:BI1807"/>
    <mergeCell ref="M1794:M1800"/>
    <mergeCell ref="N1794:N1800"/>
    <mergeCell ref="O1794:O1800"/>
    <mergeCell ref="P1794:P1800"/>
    <mergeCell ref="A1808:A1814"/>
    <mergeCell ref="B1808:B1814"/>
    <mergeCell ref="C1808:C1814"/>
    <mergeCell ref="D1808:D1814"/>
    <mergeCell ref="E1808:E1814"/>
    <mergeCell ref="F1808:F1814"/>
    <mergeCell ref="G1808:G1814"/>
    <mergeCell ref="H1808:H1814"/>
    <mergeCell ref="U1815:U1821"/>
    <mergeCell ref="U1822:U1828"/>
    <mergeCell ref="R1822:R1828"/>
    <mergeCell ref="P1815:P1821"/>
    <mergeCell ref="Q1815:Q1821"/>
    <mergeCell ref="R1815:R1821"/>
    <mergeCell ref="X1822:X1828"/>
    <mergeCell ref="A1815:A1821"/>
    <mergeCell ref="B1815:B1821"/>
    <mergeCell ref="A1822:A1828"/>
    <mergeCell ref="B1822:B1828"/>
    <mergeCell ref="BE1829:BE1835"/>
    <mergeCell ref="BF1829:BF1835"/>
    <mergeCell ref="BG1829:BG1835"/>
    <mergeCell ref="BH1829:BH1835"/>
    <mergeCell ref="BI1829:BI1835"/>
    <mergeCell ref="BJ1829:BJ1835"/>
    <mergeCell ref="BK1829:BK1835"/>
    <mergeCell ref="BA1829:BA1835"/>
    <mergeCell ref="BB1829:BB1835"/>
    <mergeCell ref="BC1829:BC1835"/>
    <mergeCell ref="BD1829:BD1835"/>
    <mergeCell ref="BA1808:BA1814"/>
    <mergeCell ref="BB1808:BB1814"/>
    <mergeCell ref="BC1808:BC1814"/>
    <mergeCell ref="BD1808:BD1814"/>
    <mergeCell ref="BH1815:BH1821"/>
    <mergeCell ref="BI1815:BI1821"/>
    <mergeCell ref="BI1808:BI1814"/>
    <mergeCell ref="BK1815:BK1821"/>
    <mergeCell ref="V1822:V1828"/>
    <mergeCell ref="W1815:W1821"/>
    <mergeCell ref="BJ1822:BJ1828"/>
    <mergeCell ref="BK1822:BK1828"/>
    <mergeCell ref="BJ1808:BJ1814"/>
    <mergeCell ref="BK1808:BK1814"/>
    <mergeCell ref="AZ1808:AZ1814"/>
    <mergeCell ref="C1815:C1821"/>
    <mergeCell ref="D1815:D1821"/>
    <mergeCell ref="E1815:E1821"/>
    <mergeCell ref="F1815:F1821"/>
    <mergeCell ref="A1829:A1835"/>
    <mergeCell ref="B1829:B1835"/>
    <mergeCell ref="R1808:R1814"/>
    <mergeCell ref="G1815:G1821"/>
    <mergeCell ref="H1815:H1821"/>
    <mergeCell ref="I1815:I1821"/>
    <mergeCell ref="L1815:L1821"/>
    <mergeCell ref="M1815:M1821"/>
    <mergeCell ref="N1815:N1821"/>
    <mergeCell ref="O1815:O1821"/>
    <mergeCell ref="M1822:M1828"/>
    <mergeCell ref="N1822:N1828"/>
    <mergeCell ref="O1822:O1828"/>
    <mergeCell ref="P1822:P1828"/>
    <mergeCell ref="Q1822:Q1828"/>
    <mergeCell ref="B1787:B1793"/>
    <mergeCell ref="BA1780:BA1786"/>
    <mergeCell ref="BB1780:BB1786"/>
    <mergeCell ref="BA1822:BA1828"/>
    <mergeCell ref="BB1822:BB1828"/>
    <mergeCell ref="BC1822:BC1828"/>
    <mergeCell ref="BD1822:BD1828"/>
    <mergeCell ref="BE1822:BE1828"/>
    <mergeCell ref="BF1822:BF1828"/>
    <mergeCell ref="BG1822:BG1828"/>
    <mergeCell ref="BH1822:BH1828"/>
    <mergeCell ref="BE1808:BE1814"/>
    <mergeCell ref="BF1808:BF1814"/>
    <mergeCell ref="BG1808:BG1814"/>
    <mergeCell ref="BH1808:BH1814"/>
    <mergeCell ref="U1808:U1814"/>
    <mergeCell ref="V1808:V1814"/>
    <mergeCell ref="W1822:W1828"/>
    <mergeCell ref="X1815:X1821"/>
    <mergeCell ref="AY1815:AY1821"/>
    <mergeCell ref="AZ1815:AZ1821"/>
    <mergeCell ref="BA1815:BA1821"/>
    <mergeCell ref="BB1815:BB1821"/>
    <mergeCell ref="B1801:B1807"/>
    <mergeCell ref="C1801:C1807"/>
    <mergeCell ref="D1801:D1807"/>
    <mergeCell ref="E1801:E1807"/>
    <mergeCell ref="F1801:F1807"/>
    <mergeCell ref="G1801:G1807"/>
    <mergeCell ref="H1801:H1807"/>
    <mergeCell ref="I1801:I1807"/>
    <mergeCell ref="L1801:L1807"/>
    <mergeCell ref="M1801:M1807"/>
    <mergeCell ref="N1801:N1807"/>
    <mergeCell ref="BC1794:BC1800"/>
    <mergeCell ref="BD1794:BD1800"/>
    <mergeCell ref="BE1794:BE1800"/>
    <mergeCell ref="BF1794:BF1800"/>
    <mergeCell ref="BG1794:BG1800"/>
    <mergeCell ref="BH1794:BH1800"/>
    <mergeCell ref="BA1801:BA1807"/>
    <mergeCell ref="BB1801:BB1807"/>
    <mergeCell ref="BC1801:BC1807"/>
    <mergeCell ref="BD1801:BD1807"/>
    <mergeCell ref="BE1801:BE1807"/>
    <mergeCell ref="X1794:X1800"/>
    <mergeCell ref="AY1794:AY1800"/>
    <mergeCell ref="AZ1794:AZ1800"/>
    <mergeCell ref="BA1794:BA1800"/>
    <mergeCell ref="BB1794:BB1800"/>
    <mergeCell ref="BA1787:BA1793"/>
    <mergeCell ref="V1787:V1793"/>
    <mergeCell ref="U1801:U1807"/>
    <mergeCell ref="V1794:V1800"/>
    <mergeCell ref="R1801:R1807"/>
    <mergeCell ref="O1801:O1807"/>
    <mergeCell ref="P1801:P1807"/>
    <mergeCell ref="Q1801:Q1807"/>
    <mergeCell ref="E1780:E1786"/>
    <mergeCell ref="I1780:I1786"/>
    <mergeCell ref="L1780:L1786"/>
    <mergeCell ref="M1780:M1786"/>
    <mergeCell ref="N1780:N1786"/>
    <mergeCell ref="O1780:O1786"/>
    <mergeCell ref="A1766:A1772"/>
    <mergeCell ref="B1766:B1772"/>
    <mergeCell ref="C1766:C1772"/>
    <mergeCell ref="D1766:D1772"/>
    <mergeCell ref="E1766:E1772"/>
    <mergeCell ref="F1766:F1772"/>
    <mergeCell ref="G1766:G1772"/>
    <mergeCell ref="H1766:H1772"/>
    <mergeCell ref="I1766:I1772"/>
    <mergeCell ref="L1766:L1772"/>
    <mergeCell ref="M1766:M1772"/>
    <mergeCell ref="N1766:N1772"/>
    <mergeCell ref="O1766:O1772"/>
    <mergeCell ref="P1766:P1772"/>
    <mergeCell ref="Q1766:Q1772"/>
    <mergeCell ref="R1766:R1772"/>
    <mergeCell ref="W1766:W1772"/>
    <mergeCell ref="X1766:X1772"/>
    <mergeCell ref="AY1766:AY1772"/>
    <mergeCell ref="AZ1766:AZ1772"/>
    <mergeCell ref="BA1766:BA1772"/>
    <mergeCell ref="BB1766:BB1772"/>
    <mergeCell ref="A1773:A1779"/>
    <mergeCell ref="B1773:B1779"/>
    <mergeCell ref="C1773:C1779"/>
    <mergeCell ref="D1773:D1779"/>
    <mergeCell ref="E1773:E1779"/>
    <mergeCell ref="F1773:F1779"/>
    <mergeCell ref="G1773:G1779"/>
    <mergeCell ref="A1801:A1807"/>
    <mergeCell ref="BI1794:BI1800"/>
    <mergeCell ref="A1787:A1793"/>
    <mergeCell ref="C1787:C1793"/>
    <mergeCell ref="D1787:D1793"/>
    <mergeCell ref="E1787:E1793"/>
    <mergeCell ref="F1787:F1793"/>
    <mergeCell ref="G1787:G1793"/>
    <mergeCell ref="H1787:H1793"/>
    <mergeCell ref="I1787:I1793"/>
    <mergeCell ref="L1787:L1793"/>
    <mergeCell ref="M1787:M1793"/>
    <mergeCell ref="N1787:N1793"/>
    <mergeCell ref="O1787:O1793"/>
    <mergeCell ref="A1780:A1786"/>
    <mergeCell ref="B1780:B1786"/>
    <mergeCell ref="C1780:C1786"/>
    <mergeCell ref="D1780:D1786"/>
    <mergeCell ref="F1780:F1786"/>
    <mergeCell ref="G1780:G1786"/>
    <mergeCell ref="H1780:H1786"/>
    <mergeCell ref="W1780:W1786"/>
    <mergeCell ref="W1801:W1807"/>
    <mergeCell ref="V1801:V1807"/>
    <mergeCell ref="A1794:A1800"/>
    <mergeCell ref="B1794:B1800"/>
    <mergeCell ref="C1794:C1800"/>
    <mergeCell ref="D1794:D1800"/>
    <mergeCell ref="E1794:E1800"/>
    <mergeCell ref="F1794:F1800"/>
    <mergeCell ref="G1794:G1800"/>
    <mergeCell ref="H1794:H1800"/>
    <mergeCell ref="I1794:I1800"/>
    <mergeCell ref="L1794:L1800"/>
    <mergeCell ref="U1787:U1793"/>
    <mergeCell ref="BI1752:BI1758"/>
    <mergeCell ref="BJ1752:BJ1758"/>
    <mergeCell ref="BK1752:BK1758"/>
    <mergeCell ref="BB1773:BB1779"/>
    <mergeCell ref="BC1773:BC1779"/>
    <mergeCell ref="BD1773:BD1779"/>
    <mergeCell ref="P1787:P1793"/>
    <mergeCell ref="Q1787:Q1793"/>
    <mergeCell ref="R1787:R1793"/>
    <mergeCell ref="U1773:U1779"/>
    <mergeCell ref="U1759:U1765"/>
    <mergeCell ref="V1759:V1765"/>
    <mergeCell ref="U1766:U1772"/>
    <mergeCell ref="V1773:V1779"/>
    <mergeCell ref="BE1773:BE1779"/>
    <mergeCell ref="BF1773:BF1779"/>
    <mergeCell ref="BG1773:BG1779"/>
    <mergeCell ref="BH1773:BH1779"/>
    <mergeCell ref="BA1773:BA1779"/>
    <mergeCell ref="W1773:W1779"/>
    <mergeCell ref="X1773:X1779"/>
    <mergeCell ref="AY1773:AY1779"/>
    <mergeCell ref="AZ1773:AZ1779"/>
    <mergeCell ref="BD1787:BD1793"/>
    <mergeCell ref="BE1787:BE1793"/>
    <mergeCell ref="BF1787:BF1793"/>
    <mergeCell ref="BG1787:BG1793"/>
    <mergeCell ref="BH1787:BH1793"/>
    <mergeCell ref="X1780:X1786"/>
    <mergeCell ref="AY1780:AY1786"/>
    <mergeCell ref="AZ1780:AZ1786"/>
    <mergeCell ref="BB1787:BB1793"/>
    <mergeCell ref="BC1787:BC1793"/>
    <mergeCell ref="W1787:W1793"/>
    <mergeCell ref="X1787:X1793"/>
    <mergeCell ref="AY1787:AY1793"/>
    <mergeCell ref="AZ1787:AZ1793"/>
    <mergeCell ref="BE1759:BE1765"/>
    <mergeCell ref="V1766:V1772"/>
    <mergeCell ref="BF1759:BF1765"/>
    <mergeCell ref="BG1759:BG1765"/>
    <mergeCell ref="BH1759:BH1765"/>
    <mergeCell ref="BI1773:BI1779"/>
    <mergeCell ref="BJ1773:BJ1779"/>
    <mergeCell ref="BK1773:BK1779"/>
    <mergeCell ref="U1752:U1758"/>
    <mergeCell ref="BJ1787:BJ1793"/>
    <mergeCell ref="BK1787:BK1793"/>
    <mergeCell ref="U1780:U1786"/>
    <mergeCell ref="V1780:V1786"/>
    <mergeCell ref="BC1780:BC1786"/>
    <mergeCell ref="BD1780:BD1786"/>
    <mergeCell ref="BE1780:BE1786"/>
    <mergeCell ref="BF1780:BF1786"/>
    <mergeCell ref="BG1780:BG1786"/>
    <mergeCell ref="BH1780:BH1786"/>
    <mergeCell ref="BI1780:BI1786"/>
    <mergeCell ref="BJ1780:BJ1786"/>
    <mergeCell ref="BK1780:BK1786"/>
    <mergeCell ref="BI1787:BI1793"/>
    <mergeCell ref="Q1773:Q1779"/>
    <mergeCell ref="R1773:R1779"/>
    <mergeCell ref="BH1752:BH1758"/>
    <mergeCell ref="W1752:W1758"/>
    <mergeCell ref="A1745:A1751"/>
    <mergeCell ref="B1745:B1751"/>
    <mergeCell ref="C1745:C1751"/>
    <mergeCell ref="D1745:D1751"/>
    <mergeCell ref="E1745:E1751"/>
    <mergeCell ref="F1745:F1751"/>
    <mergeCell ref="G1745:G1751"/>
    <mergeCell ref="H1745:H1751"/>
    <mergeCell ref="I1745:I1751"/>
    <mergeCell ref="L1745:L1751"/>
    <mergeCell ref="M1745:M1751"/>
    <mergeCell ref="N1745:N1751"/>
    <mergeCell ref="O1745:O1751"/>
    <mergeCell ref="P1745:P1751"/>
    <mergeCell ref="Q1745:Q1751"/>
    <mergeCell ref="R1745:R1751"/>
    <mergeCell ref="W1745:W1751"/>
    <mergeCell ref="U1745:U1751"/>
    <mergeCell ref="V1745:V1751"/>
    <mergeCell ref="BI1759:BI1765"/>
    <mergeCell ref="BJ1759:BJ1765"/>
    <mergeCell ref="BK1759:BK1765"/>
    <mergeCell ref="A1759:A1765"/>
    <mergeCell ref="B1759:B1765"/>
    <mergeCell ref="BB1752:BB1758"/>
    <mergeCell ref="BC1752:BC1758"/>
    <mergeCell ref="BD1752:BD1758"/>
    <mergeCell ref="BC1766:BC1772"/>
    <mergeCell ref="BD1766:BD1772"/>
    <mergeCell ref="BE1766:BE1772"/>
    <mergeCell ref="BF1766:BF1772"/>
    <mergeCell ref="BG1766:BG1772"/>
    <mergeCell ref="BH1766:BH1772"/>
    <mergeCell ref="BI1766:BI1772"/>
    <mergeCell ref="BJ1766:BJ1772"/>
    <mergeCell ref="BK1766:BK1772"/>
    <mergeCell ref="O1759:O1765"/>
    <mergeCell ref="P1759:P1765"/>
    <mergeCell ref="Q1759:Q1765"/>
    <mergeCell ref="X1752:X1758"/>
    <mergeCell ref="AY1752:AY1758"/>
    <mergeCell ref="AZ1752:AZ1758"/>
    <mergeCell ref="BA1752:BA1758"/>
    <mergeCell ref="C1759:C1765"/>
    <mergeCell ref="D1759:D1765"/>
    <mergeCell ref="E1759:E1765"/>
    <mergeCell ref="I1759:I1765"/>
    <mergeCell ref="L1759:L1765"/>
    <mergeCell ref="M1759:M1765"/>
    <mergeCell ref="N1759:N1765"/>
    <mergeCell ref="A1752:A1758"/>
    <mergeCell ref="B1752:B1758"/>
    <mergeCell ref="C1752:C1758"/>
    <mergeCell ref="D1752:D1758"/>
    <mergeCell ref="E1752:E1758"/>
    <mergeCell ref="F1752:F1758"/>
    <mergeCell ref="G1752:G1758"/>
    <mergeCell ref="H1752:H1758"/>
    <mergeCell ref="I1752:I1758"/>
    <mergeCell ref="L1752:L1758"/>
    <mergeCell ref="M1752:M1758"/>
    <mergeCell ref="N1752:N1758"/>
    <mergeCell ref="BB1745:BB1751"/>
    <mergeCell ref="O1752:O1758"/>
    <mergeCell ref="BA1703:BA1709"/>
    <mergeCell ref="BB1703:BB1709"/>
    <mergeCell ref="BC1703:BC1709"/>
    <mergeCell ref="BD1703:BD1709"/>
    <mergeCell ref="BE1703:BE1709"/>
    <mergeCell ref="BF1703:BF1709"/>
    <mergeCell ref="BG1703:BG1709"/>
    <mergeCell ref="BH1703:BH1709"/>
    <mergeCell ref="BI1703:BI1709"/>
    <mergeCell ref="BJ1703:BJ1709"/>
    <mergeCell ref="BK1703:BK1709"/>
    <mergeCell ref="BJ1717:BJ1723"/>
    <mergeCell ref="BK1717:BK1723"/>
    <mergeCell ref="BJ1710:BJ1716"/>
    <mergeCell ref="BK1710:BK1716"/>
    <mergeCell ref="W1696:W1702"/>
    <mergeCell ref="X1696:X1702"/>
    <mergeCell ref="A1738:A1744"/>
    <mergeCell ref="B1738:B1744"/>
    <mergeCell ref="C1738:C1744"/>
    <mergeCell ref="D1738:D1744"/>
    <mergeCell ref="E1738:E1744"/>
    <mergeCell ref="F1738:F1744"/>
    <mergeCell ref="G1738:G1744"/>
    <mergeCell ref="I1738:I1744"/>
    <mergeCell ref="L1738:L1744"/>
    <mergeCell ref="M1738:M1744"/>
    <mergeCell ref="N1738:N1744"/>
    <mergeCell ref="O1738:O1744"/>
    <mergeCell ref="P1738:P1744"/>
    <mergeCell ref="Q1738:Q1744"/>
    <mergeCell ref="R1738:R1744"/>
    <mergeCell ref="W1738:W1744"/>
    <mergeCell ref="X1738:X1744"/>
    <mergeCell ref="AY1738:AY1744"/>
    <mergeCell ref="AZ1738:AZ1744"/>
    <mergeCell ref="BA1738:BA1744"/>
    <mergeCell ref="BB1738:BB1744"/>
    <mergeCell ref="BC1738:BC1744"/>
    <mergeCell ref="BD1738:BD1744"/>
    <mergeCell ref="BE1738:BE1744"/>
    <mergeCell ref="BF1738:BF1744"/>
    <mergeCell ref="U1724:U1730"/>
    <mergeCell ref="V1724:V1730"/>
    <mergeCell ref="U1731:U1737"/>
    <mergeCell ref="V1731:V1737"/>
    <mergeCell ref="U1738:U1744"/>
    <mergeCell ref="V1738:V1744"/>
    <mergeCell ref="I1731:I1737"/>
    <mergeCell ref="I1724:I1730"/>
    <mergeCell ref="BE1724:BE1730"/>
    <mergeCell ref="BF1724:BF1730"/>
    <mergeCell ref="X1724:X1730"/>
    <mergeCell ref="AY1724:AY1730"/>
    <mergeCell ref="AZ1724:AZ1730"/>
    <mergeCell ref="BA1724:BA1730"/>
    <mergeCell ref="BB1724:BB1730"/>
    <mergeCell ref="BC1724:BC1730"/>
    <mergeCell ref="BD1724:BD1730"/>
    <mergeCell ref="W1731:W1737"/>
    <mergeCell ref="N1724:N1730"/>
    <mergeCell ref="O1724:O1730"/>
    <mergeCell ref="P1724:P1730"/>
    <mergeCell ref="BG1724:BG1730"/>
    <mergeCell ref="BH1724:BH1730"/>
    <mergeCell ref="BI1724:BI1730"/>
    <mergeCell ref="BJ1724:BJ1730"/>
    <mergeCell ref="BK1724:BK1730"/>
    <mergeCell ref="A1731:A1737"/>
    <mergeCell ref="BC1731:BC1737"/>
    <mergeCell ref="BD1731:BD1737"/>
    <mergeCell ref="BE1731:BE1737"/>
    <mergeCell ref="BF1731:BF1737"/>
    <mergeCell ref="BG1731:BG1737"/>
    <mergeCell ref="BH1731:BH1737"/>
    <mergeCell ref="BI1731:BI1737"/>
    <mergeCell ref="BJ1731:BJ1737"/>
    <mergeCell ref="BK1731:BK1737"/>
    <mergeCell ref="E1724:E1730"/>
    <mergeCell ref="L1717:L1723"/>
    <mergeCell ref="M1717:M1723"/>
    <mergeCell ref="N1717:N1723"/>
    <mergeCell ref="O1717:O1723"/>
    <mergeCell ref="P1717:P1723"/>
    <mergeCell ref="Q1717:Q1723"/>
    <mergeCell ref="R1717:R1723"/>
    <mergeCell ref="W1717:W1723"/>
    <mergeCell ref="X1717:X1723"/>
    <mergeCell ref="AY1717:AY1723"/>
    <mergeCell ref="AZ1717:AZ1723"/>
    <mergeCell ref="BA1717:BA1723"/>
    <mergeCell ref="BB1717:BB1723"/>
    <mergeCell ref="BC1717:BC1723"/>
    <mergeCell ref="BD1717:BD1723"/>
    <mergeCell ref="BE1717:BE1723"/>
    <mergeCell ref="BF1717:BF1723"/>
    <mergeCell ref="U1717:U1723"/>
    <mergeCell ref="V1717:V1723"/>
    <mergeCell ref="BG1717:BG1723"/>
    <mergeCell ref="BH1717:BH1723"/>
    <mergeCell ref="BI1717:BI1723"/>
    <mergeCell ref="Q1724:Q1730"/>
    <mergeCell ref="R1724:R1730"/>
    <mergeCell ref="W1724:W1730"/>
    <mergeCell ref="BD1710:BD1716"/>
    <mergeCell ref="BE1710:BE1716"/>
    <mergeCell ref="BF1710:BF1716"/>
    <mergeCell ref="W1710:W1716"/>
    <mergeCell ref="X1710:X1716"/>
    <mergeCell ref="AY1710:AY1716"/>
    <mergeCell ref="AZ1710:AZ1716"/>
    <mergeCell ref="BA1710:BA1716"/>
    <mergeCell ref="BB1710:BB1716"/>
    <mergeCell ref="BC1710:BC1716"/>
    <mergeCell ref="AZ1696:AZ1702"/>
    <mergeCell ref="BA1696:BA1702"/>
    <mergeCell ref="BB1696:BB1702"/>
    <mergeCell ref="BC1696:BC1702"/>
    <mergeCell ref="BG1710:BG1716"/>
    <mergeCell ref="BH1710:BH1716"/>
    <mergeCell ref="BI1710:BI1716"/>
    <mergeCell ref="U1710:U1716"/>
    <mergeCell ref="V1710:V1716"/>
    <mergeCell ref="BJ1689:BJ1695"/>
    <mergeCell ref="BJ1605:BJ1611"/>
    <mergeCell ref="X1626:X1632"/>
    <mergeCell ref="BI1647:BI1653"/>
    <mergeCell ref="BA1612:BA1618"/>
    <mergeCell ref="BB1612:BB1618"/>
    <mergeCell ref="BI1612:BI1618"/>
    <mergeCell ref="BD1682:BD1688"/>
    <mergeCell ref="BE1682:BE1688"/>
    <mergeCell ref="BF1682:BF1688"/>
    <mergeCell ref="BG1682:BG1688"/>
    <mergeCell ref="AZ1647:AZ1653"/>
    <mergeCell ref="BA1647:BA1653"/>
    <mergeCell ref="BB1647:BB1653"/>
    <mergeCell ref="BC1647:BC1653"/>
    <mergeCell ref="BD1647:BD1653"/>
    <mergeCell ref="BI1682:BI1688"/>
    <mergeCell ref="BI1654:BI1660"/>
    <mergeCell ref="BE1668:BE1674"/>
    <mergeCell ref="BF1668:BF1674"/>
    <mergeCell ref="BG1668:BG1674"/>
    <mergeCell ref="BH1668:BH1674"/>
    <mergeCell ref="BD1633:BD1639"/>
    <mergeCell ref="BH1619:BH1625"/>
    <mergeCell ref="BI1619:BI1625"/>
    <mergeCell ref="BI1668:BI1674"/>
    <mergeCell ref="BH1654:BH1660"/>
    <mergeCell ref="BH1689:BH1695"/>
    <mergeCell ref="BI1689:BI1695"/>
    <mergeCell ref="BH1682:BH1688"/>
    <mergeCell ref="BH1675:BH1681"/>
    <mergeCell ref="BC1668:BC1674"/>
    <mergeCell ref="BD1668:BD1674"/>
    <mergeCell ref="BA1619:BA1625"/>
    <mergeCell ref="BB1619:BB1625"/>
    <mergeCell ref="AZ1640:AZ1646"/>
    <mergeCell ref="BA1640:BA1646"/>
    <mergeCell ref="BB1640:BB1646"/>
    <mergeCell ref="BC1640:BC1646"/>
    <mergeCell ref="BD1640:BD1646"/>
    <mergeCell ref="BE1640:BE1646"/>
    <mergeCell ref="BF1640:BF1646"/>
    <mergeCell ref="BG1640:BG1646"/>
    <mergeCell ref="BF1661:BF1667"/>
    <mergeCell ref="V1696:V1702"/>
    <mergeCell ref="V1682:V1688"/>
    <mergeCell ref="AZ1605:AZ1611"/>
    <mergeCell ref="V1703:V1709"/>
    <mergeCell ref="BD1696:BD1702"/>
    <mergeCell ref="BE1696:BE1702"/>
    <mergeCell ref="BF1696:BF1702"/>
    <mergeCell ref="BG1696:BG1702"/>
    <mergeCell ref="BH1696:BH1702"/>
    <mergeCell ref="BI1696:BI1702"/>
    <mergeCell ref="BJ1696:BJ1702"/>
    <mergeCell ref="U1703:U1709"/>
    <mergeCell ref="BK1689:BK1695"/>
    <mergeCell ref="BJ1682:BJ1688"/>
    <mergeCell ref="BK1682:BK1688"/>
    <mergeCell ref="BF1675:BF1681"/>
    <mergeCell ref="BG1675:BG1681"/>
    <mergeCell ref="X1682:X1688"/>
    <mergeCell ref="BJ1654:BJ1660"/>
    <mergeCell ref="BK1654:BK1660"/>
    <mergeCell ref="X1661:X1667"/>
    <mergeCell ref="AY1661:AY1667"/>
    <mergeCell ref="AZ1661:AZ1667"/>
    <mergeCell ref="BA1661:BA1667"/>
    <mergeCell ref="BB1661:BB1667"/>
    <mergeCell ref="BC1661:BC1667"/>
    <mergeCell ref="BD1661:BD1667"/>
    <mergeCell ref="BE1661:BE1667"/>
    <mergeCell ref="BK1605:BK1611"/>
    <mergeCell ref="X1612:X1618"/>
    <mergeCell ref="AY1612:AY1618"/>
    <mergeCell ref="AZ1612:AZ1618"/>
    <mergeCell ref="BJ1612:BJ1618"/>
    <mergeCell ref="BK1612:BK1618"/>
    <mergeCell ref="BC1612:BC1618"/>
    <mergeCell ref="BD1612:BD1618"/>
    <mergeCell ref="BE1612:BE1618"/>
    <mergeCell ref="BF1612:BF1618"/>
    <mergeCell ref="BG1612:BG1618"/>
    <mergeCell ref="AZ1682:AZ1688"/>
    <mergeCell ref="W1689:W1695"/>
    <mergeCell ref="X1689:X1695"/>
    <mergeCell ref="AY1689:AY1695"/>
    <mergeCell ref="AZ1689:AZ1695"/>
    <mergeCell ref="BA1682:BA1688"/>
    <mergeCell ref="BB1682:BB1688"/>
    <mergeCell ref="BC1682:BC1688"/>
    <mergeCell ref="BE1647:BE1653"/>
    <mergeCell ref="BF1647:BF1653"/>
    <mergeCell ref="BG1647:BG1653"/>
    <mergeCell ref="BA1689:BA1695"/>
    <mergeCell ref="BB1689:BB1695"/>
    <mergeCell ref="BC1689:BC1695"/>
    <mergeCell ref="BC1619:BC1625"/>
    <mergeCell ref="W1647:W1653"/>
    <mergeCell ref="AY1647:AY1653"/>
    <mergeCell ref="W1640:W1646"/>
    <mergeCell ref="W1626:W1632"/>
    <mergeCell ref="AY1696:AY1702"/>
    <mergeCell ref="U1696:U1702"/>
    <mergeCell ref="BK1696:BK1702"/>
    <mergeCell ref="W1703:W1709"/>
    <mergeCell ref="X1703:X1709"/>
    <mergeCell ref="AY1703:AY1709"/>
    <mergeCell ref="AZ1703:AZ1709"/>
    <mergeCell ref="BB1668:BB1674"/>
    <mergeCell ref="BA1654:BA1660"/>
    <mergeCell ref="BB1654:BB1660"/>
    <mergeCell ref="BC1654:BC1660"/>
    <mergeCell ref="BD1654:BD1660"/>
    <mergeCell ref="BE1654:BE1660"/>
    <mergeCell ref="BJ1640:BJ1646"/>
    <mergeCell ref="BK1640:BK1646"/>
    <mergeCell ref="W1633:W1639"/>
    <mergeCell ref="X1633:X1639"/>
    <mergeCell ref="AY1633:AY1639"/>
    <mergeCell ref="BJ1668:BJ1674"/>
    <mergeCell ref="BK1668:BK1674"/>
    <mergeCell ref="W1675:W1681"/>
    <mergeCell ref="AY1626:AY1632"/>
    <mergeCell ref="BJ1626:BJ1632"/>
    <mergeCell ref="BK1626:BK1632"/>
    <mergeCell ref="BF1654:BF1660"/>
    <mergeCell ref="BE1675:BE1681"/>
    <mergeCell ref="BG1654:BG1660"/>
    <mergeCell ref="BI1640:BI1646"/>
    <mergeCell ref="AZ1626:AZ1632"/>
    <mergeCell ref="BA1626:BA1632"/>
    <mergeCell ref="BB1626:BB1632"/>
    <mergeCell ref="BC1626:BC1632"/>
    <mergeCell ref="BD1626:BD1632"/>
    <mergeCell ref="BE1626:BE1632"/>
    <mergeCell ref="BF1626:BF1632"/>
    <mergeCell ref="BG1626:BG1632"/>
    <mergeCell ref="BH1626:BH1632"/>
    <mergeCell ref="BI1626:BI1632"/>
    <mergeCell ref="BE1633:BE1639"/>
    <mergeCell ref="AY1675:AY1681"/>
    <mergeCell ref="BH1633:BH1639"/>
    <mergeCell ref="BJ1647:BJ1653"/>
    <mergeCell ref="BK1647:BK1653"/>
    <mergeCell ref="BF1633:BF1639"/>
    <mergeCell ref="BG1633:BG1639"/>
    <mergeCell ref="AZ1633:AZ1639"/>
    <mergeCell ref="BA1633:BA1639"/>
    <mergeCell ref="BB1633:BB1639"/>
    <mergeCell ref="BC1633:BC1639"/>
    <mergeCell ref="BJ1661:BJ1667"/>
    <mergeCell ref="BK1661:BK1667"/>
    <mergeCell ref="BI1675:BI1681"/>
    <mergeCell ref="BI1633:BI1639"/>
    <mergeCell ref="X1647:X1653"/>
    <mergeCell ref="BG1661:BG1667"/>
    <mergeCell ref="AZ1675:AZ1681"/>
    <mergeCell ref="BA1675:BA1681"/>
    <mergeCell ref="BB1675:BB1681"/>
    <mergeCell ref="BC1675:BC1681"/>
    <mergeCell ref="BD1675:BD1681"/>
    <mergeCell ref="BJ1675:BJ1681"/>
    <mergeCell ref="BH1612:BH1618"/>
    <mergeCell ref="W1612:W1618"/>
    <mergeCell ref="W1654:W1660"/>
    <mergeCell ref="X1654:X1660"/>
    <mergeCell ref="W1668:W1674"/>
    <mergeCell ref="X1668:X1674"/>
    <mergeCell ref="AY1668:AY1674"/>
    <mergeCell ref="AZ1668:AZ1674"/>
    <mergeCell ref="X1640:X1646"/>
    <mergeCell ref="AY1640:AY1646"/>
    <mergeCell ref="BH1647:BH1653"/>
    <mergeCell ref="BH1640:BH1646"/>
    <mergeCell ref="BH1661:BH1667"/>
    <mergeCell ref="BI1661:BI1667"/>
    <mergeCell ref="V1689:V1695"/>
    <mergeCell ref="L1675:L1681"/>
    <mergeCell ref="M1675:M1681"/>
    <mergeCell ref="N1675:N1681"/>
    <mergeCell ref="M1682:M1688"/>
    <mergeCell ref="N1682:N1688"/>
    <mergeCell ref="M1689:M1695"/>
    <mergeCell ref="N1689:N1695"/>
    <mergeCell ref="O1689:O1695"/>
    <mergeCell ref="P1689:P1695"/>
    <mergeCell ref="V1654:V1660"/>
    <mergeCell ref="L1661:L1667"/>
    <mergeCell ref="M1661:M1667"/>
    <mergeCell ref="N1661:N1667"/>
    <mergeCell ref="O1661:O1667"/>
    <mergeCell ref="P1661:P1667"/>
    <mergeCell ref="M1654:M1660"/>
    <mergeCell ref="Q1661:Q1667"/>
    <mergeCell ref="R1661:R1667"/>
    <mergeCell ref="U1682:U1688"/>
    <mergeCell ref="V1661:V1667"/>
    <mergeCell ref="U1675:U1681"/>
    <mergeCell ref="BD1689:BD1695"/>
    <mergeCell ref="BE1689:BE1695"/>
    <mergeCell ref="BF1689:BF1695"/>
    <mergeCell ref="BG1689:BG1695"/>
    <mergeCell ref="AY1682:AY1688"/>
    <mergeCell ref="X1675:X1681"/>
    <mergeCell ref="U1661:U1667"/>
    <mergeCell ref="L1668:L1674"/>
    <mergeCell ref="M1668:M1674"/>
    <mergeCell ref="N1668:N1674"/>
    <mergeCell ref="O1668:O1674"/>
    <mergeCell ref="P1668:P1674"/>
    <mergeCell ref="Q1668:Q1674"/>
    <mergeCell ref="R1668:R1674"/>
    <mergeCell ref="U1668:U1674"/>
    <mergeCell ref="U1647:U1653"/>
    <mergeCell ref="U1640:U1646"/>
    <mergeCell ref="W1619:W1625"/>
    <mergeCell ref="X1619:X1625"/>
    <mergeCell ref="AY1619:AY1625"/>
    <mergeCell ref="AZ1619:AZ1625"/>
    <mergeCell ref="BG1619:BG1625"/>
    <mergeCell ref="BD1619:BD1625"/>
    <mergeCell ref="BE1619:BE1625"/>
    <mergeCell ref="BF1619:BF1625"/>
    <mergeCell ref="W1682:W1688"/>
    <mergeCell ref="W1661:W1667"/>
    <mergeCell ref="BA1668:BA1674"/>
    <mergeCell ref="L1710:L1716"/>
    <mergeCell ref="M1710:M1716"/>
    <mergeCell ref="N1710:N1716"/>
    <mergeCell ref="O1710:O1716"/>
    <mergeCell ref="P1710:P1716"/>
    <mergeCell ref="Q1710:Q1716"/>
    <mergeCell ref="R1710:R1716"/>
    <mergeCell ref="U1689:U1695"/>
    <mergeCell ref="BK1591:BK1597"/>
    <mergeCell ref="W1598:W1604"/>
    <mergeCell ref="X1598:X1604"/>
    <mergeCell ref="AY1598:AY1604"/>
    <mergeCell ref="AZ1598:AZ1604"/>
    <mergeCell ref="BA1598:BA1604"/>
    <mergeCell ref="BB1598:BB1604"/>
    <mergeCell ref="BC1598:BC1604"/>
    <mergeCell ref="BD1598:BD1604"/>
    <mergeCell ref="BE1598:BE1604"/>
    <mergeCell ref="BF1598:BF1604"/>
    <mergeCell ref="BG1598:BG1604"/>
    <mergeCell ref="BH1598:BH1604"/>
    <mergeCell ref="BI1598:BI1604"/>
    <mergeCell ref="BJ1598:BJ1604"/>
    <mergeCell ref="BK1598:BK1604"/>
    <mergeCell ref="V1675:V1681"/>
    <mergeCell ref="V1619:V1625"/>
    <mergeCell ref="V1626:V1632"/>
    <mergeCell ref="V1612:V1618"/>
    <mergeCell ref="W1591:W1597"/>
    <mergeCell ref="X1591:X1597"/>
    <mergeCell ref="AY1591:AY1597"/>
    <mergeCell ref="AZ1591:AZ1597"/>
    <mergeCell ref="BA1591:BA1597"/>
    <mergeCell ref="BB1591:BB1597"/>
    <mergeCell ref="BC1591:BC1597"/>
    <mergeCell ref="BD1591:BD1597"/>
    <mergeCell ref="BE1591:BE1597"/>
    <mergeCell ref="BF1591:BF1597"/>
    <mergeCell ref="BG1591:BG1597"/>
    <mergeCell ref="BH1591:BH1597"/>
    <mergeCell ref="BI1591:BI1597"/>
    <mergeCell ref="W1605:W1611"/>
    <mergeCell ref="X1605:X1611"/>
    <mergeCell ref="AY1605:AY1611"/>
    <mergeCell ref="BJ1591:BJ1597"/>
    <mergeCell ref="BJ1619:BJ1625"/>
    <mergeCell ref="BK1619:BK1625"/>
    <mergeCell ref="BK1675:BK1681"/>
    <mergeCell ref="AY1654:AY1660"/>
    <mergeCell ref="AZ1654:AZ1660"/>
    <mergeCell ref="V1647:V1653"/>
    <mergeCell ref="V1640:V1646"/>
    <mergeCell ref="V1668:V1674"/>
    <mergeCell ref="BJ1633:BJ1639"/>
    <mergeCell ref="BK1633:BK1639"/>
    <mergeCell ref="BA1605:BA1611"/>
    <mergeCell ref="BB1605:BB1611"/>
    <mergeCell ref="BC1605:BC1611"/>
    <mergeCell ref="BD1605:BD1611"/>
    <mergeCell ref="BE1605:BE1611"/>
    <mergeCell ref="BF1605:BF1611"/>
    <mergeCell ref="BG1605:BG1611"/>
    <mergeCell ref="BH1605:BH1611"/>
    <mergeCell ref="BI1605:BI1611"/>
    <mergeCell ref="P1703:P1709"/>
    <mergeCell ref="Q1703:Q1709"/>
    <mergeCell ref="R1703:R1709"/>
    <mergeCell ref="F1647:F1653"/>
    <mergeCell ref="G1647:G1653"/>
    <mergeCell ref="V1633:V1639"/>
    <mergeCell ref="H1612:H1618"/>
    <mergeCell ref="C1626:C1632"/>
    <mergeCell ref="D1626:D1632"/>
    <mergeCell ref="R1605:R1611"/>
    <mergeCell ref="F1675:F1681"/>
    <mergeCell ref="G1675:G1681"/>
    <mergeCell ref="H1668:H1674"/>
    <mergeCell ref="E1675:E1681"/>
    <mergeCell ref="Q1647:Q1653"/>
    <mergeCell ref="R1647:R1653"/>
    <mergeCell ref="H1703:H1709"/>
    <mergeCell ref="E1703:E1709"/>
    <mergeCell ref="F1703:F1709"/>
    <mergeCell ref="G1703:G1709"/>
    <mergeCell ref="H1689:H1695"/>
    <mergeCell ref="E1696:E1702"/>
    <mergeCell ref="F1696:F1702"/>
    <mergeCell ref="G1696:G1702"/>
    <mergeCell ref="H1696:H1702"/>
    <mergeCell ref="L1689:L1695"/>
    <mergeCell ref="L1682:L1688"/>
    <mergeCell ref="L1647:L1653"/>
    <mergeCell ref="M1647:M1653"/>
    <mergeCell ref="N1647:N1653"/>
    <mergeCell ref="O1647:O1653"/>
    <mergeCell ref="C1668:C1674"/>
    <mergeCell ref="D1668:D1674"/>
    <mergeCell ref="G1668:G1674"/>
    <mergeCell ref="N1654:N1660"/>
    <mergeCell ref="O1654:O1660"/>
    <mergeCell ref="P1654:P1660"/>
    <mergeCell ref="Q1654:Q1660"/>
    <mergeCell ref="R1654:R1660"/>
    <mergeCell ref="L1654:L1660"/>
    <mergeCell ref="I1647:I1653"/>
    <mergeCell ref="L1703:L1709"/>
    <mergeCell ref="M1703:M1709"/>
    <mergeCell ref="N1703:N1709"/>
    <mergeCell ref="O1703:O1709"/>
    <mergeCell ref="I1640:I1646"/>
    <mergeCell ref="Q1640:Q1646"/>
    <mergeCell ref="R1640:R1646"/>
    <mergeCell ref="M1626:M1632"/>
    <mergeCell ref="N1626:N1632"/>
    <mergeCell ref="O1626:O1632"/>
    <mergeCell ref="R1619:R1625"/>
    <mergeCell ref="L1633:L1639"/>
    <mergeCell ref="M1633:M1639"/>
    <mergeCell ref="U1654:U1660"/>
    <mergeCell ref="O1675:O1681"/>
    <mergeCell ref="P1675:P1681"/>
    <mergeCell ref="U1626:U1632"/>
    <mergeCell ref="M1640:M1646"/>
    <mergeCell ref="N1640:N1646"/>
    <mergeCell ref="O1640:O1646"/>
    <mergeCell ref="P1640:P1646"/>
    <mergeCell ref="N1633:N1639"/>
    <mergeCell ref="L1640:L1646"/>
    <mergeCell ref="I1626:I1632"/>
    <mergeCell ref="I1633:I1639"/>
    <mergeCell ref="U1619:U1625"/>
    <mergeCell ref="A1696:A1702"/>
    <mergeCell ref="B1696:B1702"/>
    <mergeCell ref="C1696:C1702"/>
    <mergeCell ref="D1696:D1702"/>
    <mergeCell ref="I1654:I1660"/>
    <mergeCell ref="I1661:I1667"/>
    <mergeCell ref="I1668:I1674"/>
    <mergeCell ref="I1675:I1681"/>
    <mergeCell ref="P1647:P1653"/>
    <mergeCell ref="H1675:H1681"/>
    <mergeCell ref="E1668:E1674"/>
    <mergeCell ref="F1668:F1674"/>
    <mergeCell ref="Q1689:Q1695"/>
    <mergeCell ref="R1689:R1695"/>
    <mergeCell ref="L1696:L1702"/>
    <mergeCell ref="M1696:M1702"/>
    <mergeCell ref="N1696:N1702"/>
    <mergeCell ref="O1696:O1702"/>
    <mergeCell ref="P1696:P1702"/>
    <mergeCell ref="Q1696:Q1702"/>
    <mergeCell ref="R1696:R1702"/>
    <mergeCell ref="F1626:F1632"/>
    <mergeCell ref="G1626:G1632"/>
    <mergeCell ref="H1626:H1632"/>
    <mergeCell ref="E1633:E1639"/>
    <mergeCell ref="F1633:F1639"/>
    <mergeCell ref="G1633:G1639"/>
    <mergeCell ref="H1633:H1639"/>
    <mergeCell ref="A1605:A1611"/>
    <mergeCell ref="B1605:B1611"/>
    <mergeCell ref="C1605:C1611"/>
    <mergeCell ref="A1675:A1681"/>
    <mergeCell ref="B1675:B1681"/>
    <mergeCell ref="C1675:C1681"/>
    <mergeCell ref="D1675:D1681"/>
    <mergeCell ref="A1689:A1695"/>
    <mergeCell ref="B1689:B1695"/>
    <mergeCell ref="C1689:C1695"/>
    <mergeCell ref="D1689:D1695"/>
    <mergeCell ref="I1682:I1688"/>
    <mergeCell ref="I1689:I1695"/>
    <mergeCell ref="O1682:O1688"/>
    <mergeCell ref="P1682:P1688"/>
    <mergeCell ref="Q1682:Q1688"/>
    <mergeCell ref="R1682:R1688"/>
    <mergeCell ref="L1626:L1632"/>
    <mergeCell ref="P1626:P1632"/>
    <mergeCell ref="Q1626:Q1632"/>
    <mergeCell ref="R1626:R1632"/>
    <mergeCell ref="G1640:G1646"/>
    <mergeCell ref="U1633:U1639"/>
    <mergeCell ref="Q1675:Q1681"/>
    <mergeCell ref="R1675:R1681"/>
    <mergeCell ref="O1633:O1639"/>
    <mergeCell ref="P1633:P1639"/>
    <mergeCell ref="Q1633:Q1639"/>
    <mergeCell ref="R1633:R1639"/>
    <mergeCell ref="E1682:E1688"/>
    <mergeCell ref="E1612:E1618"/>
    <mergeCell ref="E1654:E1660"/>
    <mergeCell ref="E1661:E1667"/>
    <mergeCell ref="I1591:I1597"/>
    <mergeCell ref="I1598:I1604"/>
    <mergeCell ref="I1605:I1611"/>
    <mergeCell ref="I1612:I1618"/>
    <mergeCell ref="P1591:P1597"/>
    <mergeCell ref="Q1591:Q1597"/>
    <mergeCell ref="R1591:R1597"/>
    <mergeCell ref="A1619:A1625"/>
    <mergeCell ref="A1626:A1632"/>
    <mergeCell ref="A1598:A1604"/>
    <mergeCell ref="M1591:M1597"/>
    <mergeCell ref="N1591:N1597"/>
    <mergeCell ref="O1591:O1597"/>
    <mergeCell ref="L1612:L1618"/>
    <mergeCell ref="M1612:M1618"/>
    <mergeCell ref="V1598:V1604"/>
    <mergeCell ref="B1591:B1597"/>
    <mergeCell ref="F1605:F1611"/>
    <mergeCell ref="G1605:G1611"/>
    <mergeCell ref="H1605:H1611"/>
    <mergeCell ref="F1591:F1597"/>
    <mergeCell ref="G1591:G1597"/>
    <mergeCell ref="H1591:H1597"/>
    <mergeCell ref="E1598:E1604"/>
    <mergeCell ref="F1598:F1604"/>
    <mergeCell ref="G1598:G1604"/>
    <mergeCell ref="H1598:H1604"/>
    <mergeCell ref="U1591:U1597"/>
    <mergeCell ref="L1619:L1625"/>
    <mergeCell ref="M1619:M1625"/>
    <mergeCell ref="N1619:N1625"/>
    <mergeCell ref="O1619:O1625"/>
    <mergeCell ref="P1619:P1625"/>
    <mergeCell ref="Q1619:Q1625"/>
    <mergeCell ref="B1619:B1625"/>
    <mergeCell ref="C1619:C1625"/>
    <mergeCell ref="D1619:D1625"/>
    <mergeCell ref="B1626:B1632"/>
    <mergeCell ref="E1605:E1611"/>
    <mergeCell ref="N1598:N1604"/>
    <mergeCell ref="O1598:O1604"/>
    <mergeCell ref="P1598:P1604"/>
    <mergeCell ref="Q1598:Q1604"/>
    <mergeCell ref="R1598:R1604"/>
    <mergeCell ref="U1598:U1604"/>
    <mergeCell ref="L1591:L1597"/>
    <mergeCell ref="U1605:U1611"/>
    <mergeCell ref="V1605:V1611"/>
    <mergeCell ref="P1612:P1618"/>
    <mergeCell ref="V1591:V1597"/>
    <mergeCell ref="L1598:L1604"/>
    <mergeCell ref="M1598:M1604"/>
    <mergeCell ref="L1605:L1611"/>
    <mergeCell ref="O1605:O1611"/>
    <mergeCell ref="P1605:P1611"/>
    <mergeCell ref="Q1605:Q1611"/>
    <mergeCell ref="N1612:N1618"/>
    <mergeCell ref="O1612:O1618"/>
    <mergeCell ref="Q1612:Q1618"/>
    <mergeCell ref="R1612:R1618"/>
    <mergeCell ref="U1612:U1618"/>
    <mergeCell ref="M1605:M1611"/>
    <mergeCell ref="N1605:N1611"/>
    <mergeCell ref="I1619:I1625"/>
    <mergeCell ref="AY1570:AY1576"/>
    <mergeCell ref="AZ1570:AZ1576"/>
    <mergeCell ref="BA1570:BA1576"/>
    <mergeCell ref="BB1570:BB1576"/>
    <mergeCell ref="BC1570:BC1576"/>
    <mergeCell ref="BD1570:BD1576"/>
    <mergeCell ref="BE1577:BE1583"/>
    <mergeCell ref="BF1577:BF1583"/>
    <mergeCell ref="BG1577:BG1583"/>
    <mergeCell ref="BH1577:BH1583"/>
    <mergeCell ref="BI1577:BI1583"/>
    <mergeCell ref="BA1584:BA1590"/>
    <mergeCell ref="BB1584:BB1590"/>
    <mergeCell ref="BC1584:BC1590"/>
    <mergeCell ref="BD1584:BD1590"/>
    <mergeCell ref="BJ1577:BJ1583"/>
    <mergeCell ref="BK1577:BK1583"/>
    <mergeCell ref="L1577:L1583"/>
    <mergeCell ref="M1577:M1583"/>
    <mergeCell ref="N1577:N1583"/>
    <mergeCell ref="O1577:O1583"/>
    <mergeCell ref="P1577:P1583"/>
    <mergeCell ref="Q1577:Q1583"/>
    <mergeCell ref="R1577:R1583"/>
    <mergeCell ref="U1577:U1583"/>
    <mergeCell ref="V1577:V1583"/>
    <mergeCell ref="W1577:W1583"/>
    <mergeCell ref="X1577:X1583"/>
    <mergeCell ref="AY1577:AY1583"/>
    <mergeCell ref="AZ1577:AZ1583"/>
    <mergeCell ref="BA1577:BA1583"/>
    <mergeCell ref="BB1577:BB1583"/>
    <mergeCell ref="BC1577:BC1583"/>
    <mergeCell ref="BD1577:BD1583"/>
    <mergeCell ref="L1584:L1590"/>
    <mergeCell ref="M1584:M1590"/>
    <mergeCell ref="N1584:N1590"/>
    <mergeCell ref="O1584:O1590"/>
    <mergeCell ref="P1584:P1590"/>
    <mergeCell ref="Q1584:Q1590"/>
    <mergeCell ref="R1584:R1590"/>
    <mergeCell ref="U1584:U1590"/>
    <mergeCell ref="V1584:V1590"/>
    <mergeCell ref="W1584:W1590"/>
    <mergeCell ref="X1584:X1590"/>
    <mergeCell ref="AY1584:AY1590"/>
    <mergeCell ref="AZ1584:AZ1590"/>
    <mergeCell ref="BE1584:BE1590"/>
    <mergeCell ref="BF1584:BF1590"/>
    <mergeCell ref="BG1584:BG1590"/>
    <mergeCell ref="BH1584:BH1590"/>
    <mergeCell ref="BI1584:BI1590"/>
    <mergeCell ref="BJ1584:BJ1590"/>
    <mergeCell ref="BK1584:BK1590"/>
    <mergeCell ref="BK1549:BK1555"/>
    <mergeCell ref="BJ1542:BJ1548"/>
    <mergeCell ref="L1549:L1555"/>
    <mergeCell ref="M1549:M1555"/>
    <mergeCell ref="M1556:M1562"/>
    <mergeCell ref="N1556:N1562"/>
    <mergeCell ref="O1556:O1562"/>
    <mergeCell ref="P1556:P1562"/>
    <mergeCell ref="Q1556:Q1562"/>
    <mergeCell ref="R1556:R1562"/>
    <mergeCell ref="U1556:U1562"/>
    <mergeCell ref="V1556:V1562"/>
    <mergeCell ref="W1556:W1562"/>
    <mergeCell ref="X1556:X1562"/>
    <mergeCell ref="AY1556:AY1562"/>
    <mergeCell ref="AZ1556:AZ1562"/>
    <mergeCell ref="BA1556:BA1562"/>
    <mergeCell ref="BB1556:BB1562"/>
    <mergeCell ref="BC1556:BC1562"/>
    <mergeCell ref="BD1556:BD1562"/>
    <mergeCell ref="BE1556:BE1562"/>
    <mergeCell ref="BF1556:BF1562"/>
    <mergeCell ref="BG1556:BG1562"/>
    <mergeCell ref="BH1556:BH1562"/>
    <mergeCell ref="BI1556:BI1562"/>
    <mergeCell ref="BJ1556:BJ1562"/>
    <mergeCell ref="BK1556:BK1562"/>
    <mergeCell ref="BA1563:BA1569"/>
    <mergeCell ref="BB1563:BB1569"/>
    <mergeCell ref="BC1563:BC1569"/>
    <mergeCell ref="BD1563:BD1569"/>
    <mergeCell ref="BE1570:BE1576"/>
    <mergeCell ref="BF1570:BF1576"/>
    <mergeCell ref="BG1570:BG1576"/>
    <mergeCell ref="BH1570:BH1576"/>
    <mergeCell ref="BI1570:BI1576"/>
    <mergeCell ref="BJ1570:BJ1576"/>
    <mergeCell ref="BK1570:BK1576"/>
    <mergeCell ref="BI1563:BI1569"/>
    <mergeCell ref="BJ1563:BJ1569"/>
    <mergeCell ref="BK1563:BK1569"/>
    <mergeCell ref="L1563:L1569"/>
    <mergeCell ref="M1563:M1569"/>
    <mergeCell ref="BE1563:BE1569"/>
    <mergeCell ref="N1563:N1569"/>
    <mergeCell ref="O1563:O1569"/>
    <mergeCell ref="P1563:P1569"/>
    <mergeCell ref="Q1563:Q1569"/>
    <mergeCell ref="R1563:R1569"/>
    <mergeCell ref="U1563:U1569"/>
    <mergeCell ref="V1563:V1569"/>
    <mergeCell ref="W1563:W1569"/>
    <mergeCell ref="X1563:X1569"/>
    <mergeCell ref="AY1563:AY1569"/>
    <mergeCell ref="AZ1563:AZ1569"/>
    <mergeCell ref="BF1563:BF1569"/>
    <mergeCell ref="BG1563:BG1569"/>
    <mergeCell ref="BH1563:BH1569"/>
    <mergeCell ref="L1570:L1576"/>
    <mergeCell ref="R1570:R1576"/>
    <mergeCell ref="U1570:U1576"/>
    <mergeCell ref="V1570:V1576"/>
    <mergeCell ref="W1570:W1576"/>
    <mergeCell ref="X1570:X1576"/>
    <mergeCell ref="X1521:X1527"/>
    <mergeCell ref="X1528:X1534"/>
    <mergeCell ref="AY1528:AY1534"/>
    <mergeCell ref="BE1549:BE1555"/>
    <mergeCell ref="N1549:N1555"/>
    <mergeCell ref="O1549:O1555"/>
    <mergeCell ref="P1549:P1555"/>
    <mergeCell ref="Q1549:Q1555"/>
    <mergeCell ref="R1549:R1555"/>
    <mergeCell ref="U1549:U1555"/>
    <mergeCell ref="V1549:V1555"/>
    <mergeCell ref="W1549:W1555"/>
    <mergeCell ref="X1549:X1555"/>
    <mergeCell ref="AY1549:AY1555"/>
    <mergeCell ref="AZ1549:AZ1555"/>
    <mergeCell ref="BA1549:BA1555"/>
    <mergeCell ref="BB1549:BB1555"/>
    <mergeCell ref="BC1549:BC1555"/>
    <mergeCell ref="BD1549:BD1555"/>
    <mergeCell ref="N1542:N1548"/>
    <mergeCell ref="O1542:O1548"/>
    <mergeCell ref="AY1542:AY1548"/>
    <mergeCell ref="AZ1542:AZ1548"/>
    <mergeCell ref="BA1542:BA1548"/>
    <mergeCell ref="BB1542:BB1548"/>
    <mergeCell ref="BC1542:BC1548"/>
    <mergeCell ref="BD1542:BD1548"/>
    <mergeCell ref="BE1542:BE1548"/>
    <mergeCell ref="BF1549:BF1555"/>
    <mergeCell ref="BG1549:BG1555"/>
    <mergeCell ref="BH1549:BH1555"/>
    <mergeCell ref="BI1549:BI1555"/>
    <mergeCell ref="BJ1549:BJ1555"/>
    <mergeCell ref="BF1542:BF1548"/>
    <mergeCell ref="BG1542:BG1548"/>
    <mergeCell ref="BH1542:BH1548"/>
    <mergeCell ref="BI1542:BI1548"/>
    <mergeCell ref="BK1542:BK1548"/>
    <mergeCell ref="BE1528:BE1534"/>
    <mergeCell ref="BF1528:BF1534"/>
    <mergeCell ref="BG1528:BG1534"/>
    <mergeCell ref="AY1535:AY1541"/>
    <mergeCell ref="AZ1535:AZ1541"/>
    <mergeCell ref="BA1535:BA1541"/>
    <mergeCell ref="BB1535:BB1541"/>
    <mergeCell ref="BC1535:BC1541"/>
    <mergeCell ref="BD1535:BD1541"/>
    <mergeCell ref="Q1542:Q1548"/>
    <mergeCell ref="R1542:R1548"/>
    <mergeCell ref="U1542:U1548"/>
    <mergeCell ref="V1542:V1548"/>
    <mergeCell ref="W1542:W1548"/>
    <mergeCell ref="X1542:X1548"/>
    <mergeCell ref="V1535:V1541"/>
    <mergeCell ref="W1535:W1541"/>
    <mergeCell ref="X1535:X1541"/>
    <mergeCell ref="Q1528:Q1534"/>
    <mergeCell ref="R1528:R1534"/>
    <mergeCell ref="U1528:U1534"/>
    <mergeCell ref="V1528:V1534"/>
    <mergeCell ref="W1528:W1534"/>
    <mergeCell ref="AZ1528:AZ1534"/>
    <mergeCell ref="BA1528:BA1534"/>
    <mergeCell ref="BB1528:BB1534"/>
    <mergeCell ref="BC1528:BC1534"/>
    <mergeCell ref="BD1528:BD1534"/>
    <mergeCell ref="BH1528:BH1534"/>
    <mergeCell ref="BI1528:BI1534"/>
    <mergeCell ref="BJ1528:BJ1534"/>
    <mergeCell ref="BK1528:BK1534"/>
    <mergeCell ref="BF1535:BF1541"/>
    <mergeCell ref="BG1535:BG1541"/>
    <mergeCell ref="BH1535:BH1541"/>
    <mergeCell ref="BI1535:BI1541"/>
    <mergeCell ref="BJ1535:BJ1541"/>
    <mergeCell ref="BK1535:BK1541"/>
    <mergeCell ref="BE1535:BE1541"/>
    <mergeCell ref="U1535:U1541"/>
    <mergeCell ref="X1500:X1506"/>
    <mergeCell ref="AY1500:AY1506"/>
    <mergeCell ref="V1500:V1506"/>
    <mergeCell ref="BK1500:BK1506"/>
    <mergeCell ref="O1486:O1492"/>
    <mergeCell ref="BE1521:BE1527"/>
    <mergeCell ref="N1521:N1527"/>
    <mergeCell ref="O1521:O1527"/>
    <mergeCell ref="P1521:P1527"/>
    <mergeCell ref="Q1521:Q1527"/>
    <mergeCell ref="R1521:R1527"/>
    <mergeCell ref="U1521:U1527"/>
    <mergeCell ref="V1521:V1527"/>
    <mergeCell ref="W1521:W1527"/>
    <mergeCell ref="BK1521:BK1527"/>
    <mergeCell ref="N1507:N1513"/>
    <mergeCell ref="O1507:O1513"/>
    <mergeCell ref="P1507:P1513"/>
    <mergeCell ref="Q1507:Q1513"/>
    <mergeCell ref="R1507:R1513"/>
    <mergeCell ref="U1507:U1513"/>
    <mergeCell ref="V1507:V1513"/>
    <mergeCell ref="W1507:W1513"/>
    <mergeCell ref="X1507:X1513"/>
    <mergeCell ref="AY1507:AY1513"/>
    <mergeCell ref="AZ1507:AZ1513"/>
    <mergeCell ref="BA1507:BA1513"/>
    <mergeCell ref="BB1507:BB1513"/>
    <mergeCell ref="BC1507:BC1513"/>
    <mergeCell ref="BD1507:BD1513"/>
    <mergeCell ref="BE1507:BE1513"/>
    <mergeCell ref="BF1507:BF1513"/>
    <mergeCell ref="BG1507:BG1513"/>
    <mergeCell ref="BH1507:BH1513"/>
    <mergeCell ref="BI1507:BI1513"/>
    <mergeCell ref="BJ1507:BJ1513"/>
    <mergeCell ref="BK1507:BK1513"/>
    <mergeCell ref="BE1514:BE1520"/>
    <mergeCell ref="BF1514:BF1520"/>
    <mergeCell ref="BG1514:BG1520"/>
    <mergeCell ref="BH1514:BH1520"/>
    <mergeCell ref="BI1514:BI1520"/>
    <mergeCell ref="BJ1514:BJ1520"/>
    <mergeCell ref="BK1514:BK1520"/>
    <mergeCell ref="BF1521:BF1527"/>
    <mergeCell ref="BG1521:BG1527"/>
    <mergeCell ref="BH1521:BH1527"/>
    <mergeCell ref="BI1521:BI1527"/>
    <mergeCell ref="BJ1521:BJ1527"/>
    <mergeCell ref="AZ1521:AZ1527"/>
    <mergeCell ref="BA1521:BA1527"/>
    <mergeCell ref="BB1521:BB1527"/>
    <mergeCell ref="BC1521:BC1527"/>
    <mergeCell ref="BD1521:BD1527"/>
    <mergeCell ref="V1514:V1520"/>
    <mergeCell ref="W1514:W1520"/>
    <mergeCell ref="X1514:X1520"/>
    <mergeCell ref="AY1514:AY1520"/>
    <mergeCell ref="AZ1514:AZ1520"/>
    <mergeCell ref="BA1514:BA1520"/>
    <mergeCell ref="BB1514:BB1520"/>
    <mergeCell ref="BC1514:BC1520"/>
    <mergeCell ref="BD1514:BD1520"/>
    <mergeCell ref="AY1521:AY1527"/>
    <mergeCell ref="BK1479:BK1485"/>
    <mergeCell ref="BF1486:BF1492"/>
    <mergeCell ref="BG1486:BG1492"/>
    <mergeCell ref="BH1486:BH1492"/>
    <mergeCell ref="BI1486:BI1492"/>
    <mergeCell ref="BJ1486:BJ1492"/>
    <mergeCell ref="BE1465:BE1471"/>
    <mergeCell ref="BF1465:BF1471"/>
    <mergeCell ref="BG1465:BG1471"/>
    <mergeCell ref="BH1465:BH1471"/>
    <mergeCell ref="BG1493:BG1499"/>
    <mergeCell ref="BI1465:BI1471"/>
    <mergeCell ref="BJ1465:BJ1471"/>
    <mergeCell ref="BK1465:BK1471"/>
    <mergeCell ref="BK1486:BK1492"/>
    <mergeCell ref="BH1479:BH1485"/>
    <mergeCell ref="BI1479:BI1485"/>
    <mergeCell ref="BJ1479:BJ1485"/>
    <mergeCell ref="BE1472:BE1478"/>
    <mergeCell ref="BH1472:BH1478"/>
    <mergeCell ref="BI1472:BI1478"/>
    <mergeCell ref="BJ1472:BJ1478"/>
    <mergeCell ref="BK1472:BK1478"/>
    <mergeCell ref="BG1479:BG1485"/>
    <mergeCell ref="BF1493:BF1499"/>
    <mergeCell ref="BF1479:BF1485"/>
    <mergeCell ref="BH1493:BH1499"/>
    <mergeCell ref="BI1493:BI1499"/>
    <mergeCell ref="BJ1493:BJ1499"/>
    <mergeCell ref="BK1493:BK1499"/>
    <mergeCell ref="BF1472:BF1478"/>
    <mergeCell ref="BG1472:BG1478"/>
    <mergeCell ref="AZ1500:AZ1506"/>
    <mergeCell ref="BA1500:BA1506"/>
    <mergeCell ref="BB1500:BB1506"/>
    <mergeCell ref="BC1500:BC1506"/>
    <mergeCell ref="BD1500:BD1506"/>
    <mergeCell ref="AZ1493:AZ1499"/>
    <mergeCell ref="BE1500:BE1506"/>
    <mergeCell ref="BF1500:BF1506"/>
    <mergeCell ref="BG1500:BG1506"/>
    <mergeCell ref="BH1500:BH1506"/>
    <mergeCell ref="BI1500:BI1506"/>
    <mergeCell ref="BJ1500:BJ1506"/>
    <mergeCell ref="AZ1472:AZ1478"/>
    <mergeCell ref="BA1472:BA1478"/>
    <mergeCell ref="BB1472:BB1478"/>
    <mergeCell ref="V1465:V1471"/>
    <mergeCell ref="W1465:W1471"/>
    <mergeCell ref="X1465:X1471"/>
    <mergeCell ref="AY1465:AY1471"/>
    <mergeCell ref="AZ1465:AZ1471"/>
    <mergeCell ref="BA1465:BA1471"/>
    <mergeCell ref="BB1465:BB1471"/>
    <mergeCell ref="R1444:R1450"/>
    <mergeCell ref="BC1472:BC1478"/>
    <mergeCell ref="BF1451:BF1457"/>
    <mergeCell ref="BD1465:BD1471"/>
    <mergeCell ref="BA1493:BA1499"/>
    <mergeCell ref="BB1493:BB1499"/>
    <mergeCell ref="BC1493:BC1499"/>
    <mergeCell ref="BD1493:BD1499"/>
    <mergeCell ref="BE1493:BE1499"/>
    <mergeCell ref="BE1486:BE1492"/>
    <mergeCell ref="P1486:P1492"/>
    <mergeCell ref="Q1486:Q1492"/>
    <mergeCell ref="R1486:R1492"/>
    <mergeCell ref="U1486:U1492"/>
    <mergeCell ref="V1486:V1492"/>
    <mergeCell ref="W1486:W1492"/>
    <mergeCell ref="X1486:X1492"/>
    <mergeCell ref="AY1486:AY1492"/>
    <mergeCell ref="AZ1486:AZ1492"/>
    <mergeCell ref="BA1486:BA1492"/>
    <mergeCell ref="BB1486:BB1492"/>
    <mergeCell ref="BC1486:BC1492"/>
    <mergeCell ref="BD1486:BD1492"/>
    <mergeCell ref="BC1479:BC1485"/>
    <mergeCell ref="BD1479:BD1485"/>
    <mergeCell ref="BE1479:BE1485"/>
    <mergeCell ref="P1472:P1478"/>
    <mergeCell ref="R1493:R1499"/>
    <mergeCell ref="BB1479:BB1485"/>
    <mergeCell ref="U1465:U1471"/>
    <mergeCell ref="P1493:P1499"/>
    <mergeCell ref="Q1493:Q1499"/>
    <mergeCell ref="R1479:R1485"/>
    <mergeCell ref="U1493:U1499"/>
    <mergeCell ref="V1493:V1499"/>
    <mergeCell ref="W1493:W1499"/>
    <mergeCell ref="X1493:X1499"/>
    <mergeCell ref="AY1493:AY1499"/>
    <mergeCell ref="BF1458:BF1464"/>
    <mergeCell ref="BC1465:BC1471"/>
    <mergeCell ref="BI1458:BI1464"/>
    <mergeCell ref="BJ1458:BJ1464"/>
    <mergeCell ref="BK1458:BK1464"/>
    <mergeCell ref="AZ1444:AZ1450"/>
    <mergeCell ref="BA1444:BA1450"/>
    <mergeCell ref="BB1444:BB1450"/>
    <mergeCell ref="BI1451:BI1457"/>
    <mergeCell ref="BJ1451:BJ1457"/>
    <mergeCell ref="BK1451:BK1457"/>
    <mergeCell ref="BI1437:BI1443"/>
    <mergeCell ref="BJ1437:BJ1443"/>
    <mergeCell ref="BK1437:BK1443"/>
    <mergeCell ref="BJ1430:BJ1436"/>
    <mergeCell ref="BK1430:BK1436"/>
    <mergeCell ref="BG1451:BG1457"/>
    <mergeCell ref="BH1451:BH1457"/>
    <mergeCell ref="BC1444:BC1450"/>
    <mergeCell ref="BD1444:BD1450"/>
    <mergeCell ref="BE1444:BE1450"/>
    <mergeCell ref="BE1437:BE1443"/>
    <mergeCell ref="BE1458:BE1464"/>
    <mergeCell ref="BD1451:BD1457"/>
    <mergeCell ref="BE1451:BE1457"/>
    <mergeCell ref="BF1416:BF1422"/>
    <mergeCell ref="BG1416:BG1422"/>
    <mergeCell ref="BH1416:BH1422"/>
    <mergeCell ref="BF1437:BF1443"/>
    <mergeCell ref="BG1437:BG1443"/>
    <mergeCell ref="BH1437:BH1443"/>
    <mergeCell ref="U1458:U1464"/>
    <mergeCell ref="V1458:V1464"/>
    <mergeCell ref="W1458:W1464"/>
    <mergeCell ref="BJ1409:BJ1415"/>
    <mergeCell ref="BK1409:BK1415"/>
    <mergeCell ref="BA1437:BA1443"/>
    <mergeCell ref="BA1451:BA1457"/>
    <mergeCell ref="BB1451:BB1457"/>
    <mergeCell ref="BC1451:BC1457"/>
    <mergeCell ref="W1451:W1457"/>
    <mergeCell ref="BF1444:BF1450"/>
    <mergeCell ref="BG1444:BG1450"/>
    <mergeCell ref="BH1444:BH1450"/>
    <mergeCell ref="BG1458:BG1464"/>
    <mergeCell ref="BH1458:BH1464"/>
    <mergeCell ref="BF1402:BF1408"/>
    <mergeCell ref="BG1402:BG1408"/>
    <mergeCell ref="BH1402:BH1408"/>
    <mergeCell ref="BI1402:BI1408"/>
    <mergeCell ref="BJ1402:BJ1408"/>
    <mergeCell ref="BK1402:BK1408"/>
    <mergeCell ref="BE1402:BE1408"/>
    <mergeCell ref="BB1402:BB1408"/>
    <mergeCell ref="BC1402:BC1408"/>
    <mergeCell ref="BD1402:BD1408"/>
    <mergeCell ref="BG1374:BG1380"/>
    <mergeCell ref="BH1374:BH1380"/>
    <mergeCell ref="BI1374:BI1380"/>
    <mergeCell ref="BB1388:BB1394"/>
    <mergeCell ref="BC1388:BC1394"/>
    <mergeCell ref="BH1423:BH1429"/>
    <mergeCell ref="BI1423:BI1429"/>
    <mergeCell ref="BJ1423:BJ1429"/>
    <mergeCell ref="BC1423:BC1429"/>
    <mergeCell ref="BD1423:BD1429"/>
    <mergeCell ref="BE1423:BE1429"/>
    <mergeCell ref="BF1423:BF1429"/>
    <mergeCell ref="BG1423:BG1429"/>
    <mergeCell ref="BI1444:BI1450"/>
    <mergeCell ref="BJ1444:BJ1450"/>
    <mergeCell ref="BK1444:BK1450"/>
    <mergeCell ref="BH1381:BH1387"/>
    <mergeCell ref="BI1381:BI1387"/>
    <mergeCell ref="BK1423:BK1429"/>
    <mergeCell ref="BF1388:BF1394"/>
    <mergeCell ref="BG1388:BG1394"/>
    <mergeCell ref="BH1388:BH1394"/>
    <mergeCell ref="BI1388:BI1394"/>
    <mergeCell ref="BJ1388:BJ1394"/>
    <mergeCell ref="BK1388:BK1394"/>
    <mergeCell ref="BI1416:BI1422"/>
    <mergeCell ref="BJ1416:BJ1422"/>
    <mergeCell ref="BK1416:BK1422"/>
    <mergeCell ref="BJ1381:BJ1387"/>
    <mergeCell ref="BK1381:BK1387"/>
    <mergeCell ref="BJ1395:BJ1401"/>
    <mergeCell ref="BK1395:BK1401"/>
    <mergeCell ref="BE1409:BE1415"/>
    <mergeCell ref="BF1409:BF1415"/>
    <mergeCell ref="BG1409:BG1415"/>
    <mergeCell ref="BH1409:BH1415"/>
    <mergeCell ref="BI1409:BI1415"/>
    <mergeCell ref="BF1430:BF1436"/>
    <mergeCell ref="BG1430:BG1436"/>
    <mergeCell ref="BH1430:BH1436"/>
    <mergeCell ref="BI1430:BI1436"/>
    <mergeCell ref="BD1430:BD1436"/>
    <mergeCell ref="BE1430:BE1436"/>
    <mergeCell ref="BB1437:BB1443"/>
    <mergeCell ref="BC1437:BC1443"/>
    <mergeCell ref="BB1409:BB1415"/>
    <mergeCell ref="BC1409:BC1415"/>
    <mergeCell ref="BD1409:BD1415"/>
    <mergeCell ref="AZ1395:AZ1401"/>
    <mergeCell ref="BA1395:BA1401"/>
    <mergeCell ref="BB1395:BB1401"/>
    <mergeCell ref="BC1395:BC1401"/>
    <mergeCell ref="BD1395:BD1401"/>
    <mergeCell ref="BE1395:BE1401"/>
    <mergeCell ref="BF1395:BF1401"/>
    <mergeCell ref="BG1395:BG1401"/>
    <mergeCell ref="BH1395:BH1401"/>
    <mergeCell ref="BI1395:BI1401"/>
    <mergeCell ref="W1388:W1394"/>
    <mergeCell ref="X1388:X1394"/>
    <mergeCell ref="AY1388:AY1394"/>
    <mergeCell ref="AZ1388:AZ1394"/>
    <mergeCell ref="BA1388:BA1394"/>
    <mergeCell ref="BF1374:BF1380"/>
    <mergeCell ref="V1374:V1380"/>
    <mergeCell ref="W1374:W1380"/>
    <mergeCell ref="X1374:X1380"/>
    <mergeCell ref="AY1374:AY1380"/>
    <mergeCell ref="AZ1374:AZ1380"/>
    <mergeCell ref="BA1374:BA1380"/>
    <mergeCell ref="BB1374:BB1380"/>
    <mergeCell ref="BC1374:BC1380"/>
    <mergeCell ref="BD1374:BD1380"/>
    <mergeCell ref="BE1374:BE1380"/>
    <mergeCell ref="U1388:U1394"/>
    <mergeCell ref="V1388:V1394"/>
    <mergeCell ref="BE1381:BE1387"/>
    <mergeCell ref="BF1381:BF1387"/>
    <mergeCell ref="BG1381:BG1387"/>
    <mergeCell ref="AY1381:AY1387"/>
    <mergeCell ref="AZ1381:AZ1387"/>
    <mergeCell ref="BA1381:BA1387"/>
    <mergeCell ref="BB1381:BB1387"/>
    <mergeCell ref="BC1381:BC1387"/>
    <mergeCell ref="BD1381:BD1387"/>
    <mergeCell ref="BE1388:BE1394"/>
    <mergeCell ref="U1374:U1380"/>
    <mergeCell ref="R1374:R1380"/>
    <mergeCell ref="BJ1367:BJ1373"/>
    <mergeCell ref="BK1367:BK1373"/>
    <mergeCell ref="U1339:U1345"/>
    <mergeCell ref="X1339:X1345"/>
    <mergeCell ref="W1339:W1345"/>
    <mergeCell ref="V1339:V1345"/>
    <mergeCell ref="BK1339:BK1345"/>
    <mergeCell ref="BJ1339:BJ1345"/>
    <mergeCell ref="BI1339:BI1345"/>
    <mergeCell ref="BH1339:BH1345"/>
    <mergeCell ref="BG1339:BG1345"/>
    <mergeCell ref="BF1339:BF1345"/>
    <mergeCell ref="BE1339:BE1345"/>
    <mergeCell ref="BD1339:BD1345"/>
    <mergeCell ref="BC1339:BC1345"/>
    <mergeCell ref="BB1339:BB1345"/>
    <mergeCell ref="BA1339:BA1345"/>
    <mergeCell ref="AZ1339:AZ1345"/>
    <mergeCell ref="AY1339:AY1345"/>
    <mergeCell ref="BB1353:BB1359"/>
    <mergeCell ref="BC1353:BC1359"/>
    <mergeCell ref="BD1353:BD1359"/>
    <mergeCell ref="BE1353:BE1359"/>
    <mergeCell ref="BK1374:BK1380"/>
    <mergeCell ref="BF1353:BF1359"/>
    <mergeCell ref="BG1353:BG1359"/>
    <mergeCell ref="BH1353:BH1359"/>
    <mergeCell ref="BI1353:BI1359"/>
    <mergeCell ref="BJ1353:BJ1359"/>
    <mergeCell ref="BK1353:BK1359"/>
    <mergeCell ref="U1360:U1366"/>
    <mergeCell ref="W1360:W1366"/>
    <mergeCell ref="BF1360:BF1366"/>
    <mergeCell ref="BG1360:BG1366"/>
    <mergeCell ref="BH1360:BH1366"/>
    <mergeCell ref="BI1360:BI1366"/>
    <mergeCell ref="BJ1360:BJ1366"/>
    <mergeCell ref="BK1360:BK1366"/>
    <mergeCell ref="U1353:U1359"/>
    <mergeCell ref="V1353:V1359"/>
    <mergeCell ref="W1353:W1359"/>
    <mergeCell ref="X1353:X1359"/>
    <mergeCell ref="AY1353:AY1359"/>
    <mergeCell ref="AZ1353:AZ1359"/>
    <mergeCell ref="BA1353:BA1359"/>
    <mergeCell ref="BE1360:BE1366"/>
    <mergeCell ref="BB1367:BB1373"/>
    <mergeCell ref="BC1367:BC1373"/>
    <mergeCell ref="BD1367:BD1373"/>
    <mergeCell ref="BE1367:BE1373"/>
    <mergeCell ref="BF1367:BF1373"/>
    <mergeCell ref="BG1367:BG1373"/>
    <mergeCell ref="BH1367:BH1373"/>
    <mergeCell ref="BI1367:BI1373"/>
    <mergeCell ref="BJ1374:BJ1380"/>
    <mergeCell ref="BJ1346:BJ1352"/>
    <mergeCell ref="BK1346:BK1352"/>
    <mergeCell ref="R1367:R1373"/>
    <mergeCell ref="AZ1402:AZ1408"/>
    <mergeCell ref="BA1402:BA1408"/>
    <mergeCell ref="AZ1416:AZ1422"/>
    <mergeCell ref="BA1416:BA1422"/>
    <mergeCell ref="BB1416:BB1422"/>
    <mergeCell ref="BC1416:BC1422"/>
    <mergeCell ref="BD1416:BD1422"/>
    <mergeCell ref="BD1472:BD1478"/>
    <mergeCell ref="R1465:R1471"/>
    <mergeCell ref="BD1437:BD1443"/>
    <mergeCell ref="X1458:X1464"/>
    <mergeCell ref="AY1458:AY1464"/>
    <mergeCell ref="AZ1458:AZ1464"/>
    <mergeCell ref="BA1458:BA1464"/>
    <mergeCell ref="BB1458:BB1464"/>
    <mergeCell ref="BC1458:BC1464"/>
    <mergeCell ref="BD1458:BD1464"/>
    <mergeCell ref="AY1451:AY1457"/>
    <mergeCell ref="U1437:U1443"/>
    <mergeCell ref="V1437:V1443"/>
    <mergeCell ref="P1479:P1485"/>
    <mergeCell ref="Q1479:Q1485"/>
    <mergeCell ref="BE1416:BE1422"/>
    <mergeCell ref="W1444:W1450"/>
    <mergeCell ref="X1444:X1450"/>
    <mergeCell ref="AY1444:AY1450"/>
    <mergeCell ref="AZ1451:AZ1457"/>
    <mergeCell ref="U1409:U1415"/>
    <mergeCell ref="V1409:V1415"/>
    <mergeCell ref="W1409:W1415"/>
    <mergeCell ref="X1409:X1415"/>
    <mergeCell ref="AY1409:AY1415"/>
    <mergeCell ref="AZ1409:AZ1415"/>
    <mergeCell ref="U1423:U1429"/>
    <mergeCell ref="BB1423:BB1429"/>
    <mergeCell ref="BA1409:BA1415"/>
    <mergeCell ref="AZ1423:AZ1429"/>
    <mergeCell ref="BA1423:BA1429"/>
    <mergeCell ref="W1416:W1422"/>
    <mergeCell ref="X1416:X1422"/>
    <mergeCell ref="AY1416:AY1422"/>
    <mergeCell ref="U1416:U1422"/>
    <mergeCell ref="U1430:U1436"/>
    <mergeCell ref="X1451:X1457"/>
    <mergeCell ref="V1430:V1436"/>
    <mergeCell ref="W1430:W1436"/>
    <mergeCell ref="X1430:X1436"/>
    <mergeCell ref="AY1430:AY1436"/>
    <mergeCell ref="AZ1430:AZ1436"/>
    <mergeCell ref="BA1430:BA1436"/>
    <mergeCell ref="BB1430:BB1436"/>
    <mergeCell ref="BC1430:BC1436"/>
    <mergeCell ref="V1416:V1422"/>
    <mergeCell ref="W1479:W1485"/>
    <mergeCell ref="X1479:X1485"/>
    <mergeCell ref="AZ1479:AZ1485"/>
    <mergeCell ref="BA1479:BA1485"/>
    <mergeCell ref="W1437:W1443"/>
    <mergeCell ref="X1437:X1443"/>
    <mergeCell ref="AY1437:AY1443"/>
    <mergeCell ref="AZ1437:AZ1443"/>
    <mergeCell ref="V1402:V1408"/>
    <mergeCell ref="W1402:W1408"/>
    <mergeCell ref="X1402:X1408"/>
    <mergeCell ref="AY1402:AY1408"/>
    <mergeCell ref="AY1479:AY1485"/>
    <mergeCell ref="I1507:I1513"/>
    <mergeCell ref="N1479:N1485"/>
    <mergeCell ref="O1479:O1485"/>
    <mergeCell ref="L1381:L1387"/>
    <mergeCell ref="M1381:M1387"/>
    <mergeCell ref="N1381:N1387"/>
    <mergeCell ref="I1486:I1492"/>
    <mergeCell ref="I1493:I1499"/>
    <mergeCell ref="I1500:I1506"/>
    <mergeCell ref="V1423:V1429"/>
    <mergeCell ref="W1423:W1429"/>
    <mergeCell ref="X1423:X1429"/>
    <mergeCell ref="AY1423:AY1429"/>
    <mergeCell ref="N1535:N1541"/>
    <mergeCell ref="O1535:O1541"/>
    <mergeCell ref="O1528:O1534"/>
    <mergeCell ref="P1528:P1534"/>
    <mergeCell ref="U1514:U1520"/>
    <mergeCell ref="L1486:L1492"/>
    <mergeCell ref="I1521:I1527"/>
    <mergeCell ref="P1451:P1457"/>
    <mergeCell ref="Q1451:Q1457"/>
    <mergeCell ref="R1451:R1457"/>
    <mergeCell ref="U1451:U1457"/>
    <mergeCell ref="M1451:M1457"/>
    <mergeCell ref="N1451:N1457"/>
    <mergeCell ref="U1479:U1485"/>
    <mergeCell ref="V1479:V1485"/>
    <mergeCell ref="M1465:M1471"/>
    <mergeCell ref="N1465:N1471"/>
    <mergeCell ref="O1465:O1471"/>
    <mergeCell ref="P1458:P1464"/>
    <mergeCell ref="Q1458:Q1464"/>
    <mergeCell ref="R1458:R1464"/>
    <mergeCell ref="U1444:U1450"/>
    <mergeCell ref="V1444:V1450"/>
    <mergeCell ref="Q1444:Q1450"/>
    <mergeCell ref="P1444:P1450"/>
    <mergeCell ref="V1451:V1457"/>
    <mergeCell ref="P1465:P1471"/>
    <mergeCell ref="Q1465:Q1471"/>
    <mergeCell ref="R1388:R1394"/>
    <mergeCell ref="U1381:U1387"/>
    <mergeCell ref="V1381:V1387"/>
    <mergeCell ref="W1381:W1387"/>
    <mergeCell ref="X1381:X1387"/>
    <mergeCell ref="U1395:U1401"/>
    <mergeCell ref="V1395:V1401"/>
    <mergeCell ref="W1395:W1401"/>
    <mergeCell ref="X1395:X1401"/>
    <mergeCell ref="AY1395:AY1401"/>
    <mergeCell ref="Q1472:Q1478"/>
    <mergeCell ref="R1472:R1478"/>
    <mergeCell ref="U1472:U1478"/>
    <mergeCell ref="V1472:V1478"/>
    <mergeCell ref="W1472:W1478"/>
    <mergeCell ref="X1472:X1478"/>
    <mergeCell ref="AY1472:AY1478"/>
    <mergeCell ref="W1500:W1506"/>
    <mergeCell ref="R1500:R1506"/>
    <mergeCell ref="U1500:U1506"/>
    <mergeCell ref="M1486:M1492"/>
    <mergeCell ref="P1388:P1394"/>
    <mergeCell ref="O1493:O1499"/>
    <mergeCell ref="G1542:G1548"/>
    <mergeCell ref="N1472:N1478"/>
    <mergeCell ref="O1472:O1478"/>
    <mergeCell ref="C1577:C1583"/>
    <mergeCell ref="D1577:D1583"/>
    <mergeCell ref="E1584:E1590"/>
    <mergeCell ref="L1514:L1520"/>
    <mergeCell ref="M1514:M1520"/>
    <mergeCell ref="N1514:N1520"/>
    <mergeCell ref="O1514:O1520"/>
    <mergeCell ref="P1514:P1520"/>
    <mergeCell ref="Q1514:Q1520"/>
    <mergeCell ref="M1507:M1513"/>
    <mergeCell ref="L1535:L1541"/>
    <mergeCell ref="M1535:M1541"/>
    <mergeCell ref="R1514:R1520"/>
    <mergeCell ref="L1556:L1562"/>
    <mergeCell ref="I1549:I1555"/>
    <mergeCell ref="I1570:I1576"/>
    <mergeCell ref="M1570:M1576"/>
    <mergeCell ref="N1570:N1576"/>
    <mergeCell ref="O1570:O1576"/>
    <mergeCell ref="P1535:P1541"/>
    <mergeCell ref="P1395:P1401"/>
    <mergeCell ref="Q1395:Q1401"/>
    <mergeCell ref="P1402:P1408"/>
    <mergeCell ref="Q1402:Q1408"/>
    <mergeCell ref="E1395:E1401"/>
    <mergeCell ref="F1395:F1401"/>
    <mergeCell ref="G1395:G1401"/>
    <mergeCell ref="H1395:H1401"/>
    <mergeCell ref="I1395:I1401"/>
    <mergeCell ref="Q1437:Q1443"/>
    <mergeCell ref="L1437:L1443"/>
    <mergeCell ref="N1416:N1422"/>
    <mergeCell ref="O1416:O1422"/>
    <mergeCell ref="Q1535:Q1541"/>
    <mergeCell ref="R1535:R1541"/>
    <mergeCell ref="L1528:L1534"/>
    <mergeCell ref="M1528:M1534"/>
    <mergeCell ref="N1528:N1534"/>
    <mergeCell ref="I1584:I1590"/>
    <mergeCell ref="I1577:I1583"/>
    <mergeCell ref="F1549:F1555"/>
    <mergeCell ref="G1549:G1555"/>
    <mergeCell ref="H1549:H1555"/>
    <mergeCell ref="F1535:F1541"/>
    <mergeCell ref="H1521:H1527"/>
    <mergeCell ref="G1500:G1506"/>
    <mergeCell ref="H1500:H1506"/>
    <mergeCell ref="G1584:G1590"/>
    <mergeCell ref="H1584:H1590"/>
    <mergeCell ref="G1577:G1583"/>
    <mergeCell ref="H1577:H1583"/>
    <mergeCell ref="P1409:P1415"/>
    <mergeCell ref="R1395:R1401"/>
    <mergeCell ref="R1402:R1408"/>
    <mergeCell ref="R1437:R1443"/>
    <mergeCell ref="R1409:R1415"/>
    <mergeCell ref="R1416:R1422"/>
    <mergeCell ref="P1416:P1422"/>
    <mergeCell ref="C1465:C1471"/>
    <mergeCell ref="U1402:U1408"/>
    <mergeCell ref="G1556:G1562"/>
    <mergeCell ref="H1556:H1562"/>
    <mergeCell ref="I1556:I1562"/>
    <mergeCell ref="N1493:N1499"/>
    <mergeCell ref="E1577:E1583"/>
    <mergeCell ref="F1577:F1583"/>
    <mergeCell ref="A1577:A1583"/>
    <mergeCell ref="B1577:B1583"/>
    <mergeCell ref="C1570:C1576"/>
    <mergeCell ref="D1570:D1576"/>
    <mergeCell ref="A1514:A1520"/>
    <mergeCell ref="F1584:F1590"/>
    <mergeCell ref="N1444:N1450"/>
    <mergeCell ref="O1444:O1450"/>
    <mergeCell ref="B1598:B1604"/>
    <mergeCell ref="C1528:C1534"/>
    <mergeCell ref="D1528:D1534"/>
    <mergeCell ref="P1570:P1576"/>
    <mergeCell ref="Q1570:Q1576"/>
    <mergeCell ref="M1521:M1527"/>
    <mergeCell ref="N1486:N1492"/>
    <mergeCell ref="L1542:L1548"/>
    <mergeCell ref="M1542:M1548"/>
    <mergeCell ref="P1542:P1548"/>
    <mergeCell ref="M1493:M1499"/>
    <mergeCell ref="L1521:L1527"/>
    <mergeCell ref="O1339:O1345"/>
    <mergeCell ref="F1507:F1513"/>
    <mergeCell ref="G1472:G1478"/>
    <mergeCell ref="H1472:H1478"/>
    <mergeCell ref="B1584:B1590"/>
    <mergeCell ref="A1584:A1590"/>
    <mergeCell ref="C1584:C1590"/>
    <mergeCell ref="H1570:H1576"/>
    <mergeCell ref="E1521:E1527"/>
    <mergeCell ref="F1521:F1527"/>
    <mergeCell ref="G1521:G1527"/>
    <mergeCell ref="E1542:E1548"/>
    <mergeCell ref="G1507:G1513"/>
    <mergeCell ref="M1339:M1345"/>
    <mergeCell ref="N1339:N1345"/>
    <mergeCell ref="A1535:A1541"/>
    <mergeCell ref="C1535:C1541"/>
    <mergeCell ref="D1535:D1541"/>
    <mergeCell ref="E1528:E1534"/>
    <mergeCell ref="E1507:E1513"/>
    <mergeCell ref="B1444:B1450"/>
    <mergeCell ref="A1465:A1471"/>
    <mergeCell ref="B1465:B1471"/>
    <mergeCell ref="M1500:M1506"/>
    <mergeCell ref="N1500:N1506"/>
    <mergeCell ref="O1500:O1506"/>
    <mergeCell ref="P1500:P1506"/>
    <mergeCell ref="Q1500:Q1506"/>
    <mergeCell ref="L1360:L1366"/>
    <mergeCell ref="M1360:M1366"/>
    <mergeCell ref="N1360:N1366"/>
    <mergeCell ref="O1360:O1366"/>
    <mergeCell ref="P1360:P1366"/>
    <mergeCell ref="Q1360:Q1366"/>
    <mergeCell ref="L1388:L1394"/>
    <mergeCell ref="M1388:M1394"/>
    <mergeCell ref="C1479:C1485"/>
    <mergeCell ref="Q1388:Q1394"/>
    <mergeCell ref="P1374:P1380"/>
    <mergeCell ref="Q1374:Q1380"/>
    <mergeCell ref="F1374:F1380"/>
    <mergeCell ref="E1563:E1569"/>
    <mergeCell ref="F1563:F1569"/>
    <mergeCell ref="G1563:G1569"/>
    <mergeCell ref="H1563:H1569"/>
    <mergeCell ref="I1563:I1569"/>
    <mergeCell ref="E1570:E1576"/>
    <mergeCell ref="F1570:F1576"/>
    <mergeCell ref="G1570:G1576"/>
    <mergeCell ref="L1339:L1345"/>
    <mergeCell ref="B1542:B1548"/>
    <mergeCell ref="A1521:A1527"/>
    <mergeCell ref="B1521:B1527"/>
    <mergeCell ref="C1521:C1527"/>
    <mergeCell ref="D1521:D1527"/>
    <mergeCell ref="A1542:A1548"/>
    <mergeCell ref="C1542:C1548"/>
    <mergeCell ref="D1542:D1548"/>
    <mergeCell ref="E1472:E1478"/>
    <mergeCell ref="F1472:F1478"/>
    <mergeCell ref="B1528:B1534"/>
    <mergeCell ref="B1535:B1541"/>
    <mergeCell ref="A1528:A1534"/>
    <mergeCell ref="L1500:L1506"/>
    <mergeCell ref="G1339:G1342"/>
    <mergeCell ref="G1343:G1345"/>
    <mergeCell ref="F1339:F1342"/>
    <mergeCell ref="G1346:G1352"/>
    <mergeCell ref="H1346:H1352"/>
    <mergeCell ref="F1528:F1534"/>
    <mergeCell ref="G1528:G1534"/>
    <mergeCell ref="H1528:H1534"/>
    <mergeCell ref="I1528:I1534"/>
    <mergeCell ref="C1486:C1492"/>
    <mergeCell ref="D1486:D1492"/>
    <mergeCell ref="A1493:A1499"/>
    <mergeCell ref="L1444:L1450"/>
    <mergeCell ref="L1395:L1401"/>
    <mergeCell ref="E1423:E1429"/>
    <mergeCell ref="F1423:F1429"/>
    <mergeCell ref="L1507:L1513"/>
    <mergeCell ref="I1465:I1471"/>
    <mergeCell ref="I1472:I1478"/>
    <mergeCell ref="I1479:I1485"/>
    <mergeCell ref="G1374:G1380"/>
    <mergeCell ref="A1451:A1457"/>
    <mergeCell ref="B1451:B1457"/>
    <mergeCell ref="C1451:C1457"/>
    <mergeCell ref="B1458:B1464"/>
    <mergeCell ref="A1458:A1464"/>
    <mergeCell ref="C1458:C1464"/>
    <mergeCell ref="D1458:D1464"/>
    <mergeCell ref="D1451:D1457"/>
    <mergeCell ref="C1507:C1513"/>
    <mergeCell ref="D1493:D1499"/>
    <mergeCell ref="B1479:B1485"/>
    <mergeCell ref="D1479:D1485"/>
    <mergeCell ref="A1486:A1492"/>
    <mergeCell ref="B1486:B1492"/>
    <mergeCell ref="B1493:B1499"/>
    <mergeCell ref="H1409:H1415"/>
    <mergeCell ref="F389:F395"/>
    <mergeCell ref="G389:G395"/>
    <mergeCell ref="H389:H395"/>
    <mergeCell ref="E389:E395"/>
    <mergeCell ref="L1458:L1464"/>
    <mergeCell ref="L1493:L1499"/>
    <mergeCell ref="E1535:E1541"/>
    <mergeCell ref="H1542:H1548"/>
    <mergeCell ref="I1542:I1548"/>
    <mergeCell ref="E1549:E1555"/>
    <mergeCell ref="F1514:F1520"/>
    <mergeCell ref="G1514:G1520"/>
    <mergeCell ref="H1514:H1520"/>
    <mergeCell ref="I1514:I1520"/>
    <mergeCell ref="H1507:H1513"/>
    <mergeCell ref="G1535:G1541"/>
    <mergeCell ref="H1535:H1541"/>
    <mergeCell ref="I1535:I1541"/>
    <mergeCell ref="F1542:F1548"/>
    <mergeCell ref="A1416:A1422"/>
    <mergeCell ref="B1416:B1422"/>
    <mergeCell ref="A1409:A1415"/>
    <mergeCell ref="A1423:A1429"/>
    <mergeCell ref="L1472:L1478"/>
    <mergeCell ref="M1472:M1478"/>
    <mergeCell ref="L1479:L1485"/>
    <mergeCell ref="M1479:M1485"/>
    <mergeCell ref="E1479:E1485"/>
    <mergeCell ref="H1451:H1457"/>
    <mergeCell ref="E1458:E1464"/>
    <mergeCell ref="F1458:F1464"/>
    <mergeCell ref="G1458:G1464"/>
    <mergeCell ref="H1458:H1464"/>
    <mergeCell ref="G1486:G1492"/>
    <mergeCell ref="H1486:H1492"/>
    <mergeCell ref="M1458:M1464"/>
    <mergeCell ref="L1465:L1471"/>
    <mergeCell ref="E1451:E1457"/>
    <mergeCell ref="F1451:F1457"/>
    <mergeCell ref="G1451:G1457"/>
    <mergeCell ref="I1430:I1436"/>
    <mergeCell ref="L1416:L1422"/>
    <mergeCell ref="M1416:M1422"/>
    <mergeCell ref="L1423:L1429"/>
    <mergeCell ref="M1423:M1429"/>
    <mergeCell ref="M1437:M1443"/>
    <mergeCell ref="D1465:D1471"/>
    <mergeCell ref="D1437:D1443"/>
    <mergeCell ref="E1465:E1471"/>
    <mergeCell ref="F1465:F1471"/>
    <mergeCell ref="G1465:G1471"/>
    <mergeCell ref="H1465:H1471"/>
    <mergeCell ref="A1549:A1555"/>
    <mergeCell ref="C1549:C1555"/>
    <mergeCell ref="D1549:D1555"/>
    <mergeCell ref="B1472:B1478"/>
    <mergeCell ref="C1472:C1478"/>
    <mergeCell ref="D1472:D1478"/>
    <mergeCell ref="A1479:A1485"/>
    <mergeCell ref="H1388:H1394"/>
    <mergeCell ref="G1381:G1387"/>
    <mergeCell ref="C1514:C1520"/>
    <mergeCell ref="D1514:D1520"/>
    <mergeCell ref="E1514:E1520"/>
    <mergeCell ref="C1493:C1499"/>
    <mergeCell ref="F1479:F1485"/>
    <mergeCell ref="G1479:G1485"/>
    <mergeCell ref="H1479:H1485"/>
    <mergeCell ref="D1584:D1590"/>
    <mergeCell ref="A1472:A1478"/>
    <mergeCell ref="C1402:C1408"/>
    <mergeCell ref="D1402:D1408"/>
    <mergeCell ref="E1402:E1408"/>
    <mergeCell ref="F1402:F1408"/>
    <mergeCell ref="G1402:G1408"/>
    <mergeCell ref="H1402:H1408"/>
    <mergeCell ref="B1395:B1401"/>
    <mergeCell ref="N1388:N1394"/>
    <mergeCell ref="O1388:O1394"/>
    <mergeCell ref="C1430:C1436"/>
    <mergeCell ref="D1395:D1401"/>
    <mergeCell ref="N1458:N1464"/>
    <mergeCell ref="G1423:G1429"/>
    <mergeCell ref="H1423:H1429"/>
    <mergeCell ref="I1423:I1429"/>
    <mergeCell ref="I1402:I1408"/>
    <mergeCell ref="E1430:E1436"/>
    <mergeCell ref="I1409:I1415"/>
    <mergeCell ref="O1423:O1429"/>
    <mergeCell ref="L1430:L1436"/>
    <mergeCell ref="M1430:M1436"/>
    <mergeCell ref="N1430:N1436"/>
    <mergeCell ref="O1430:O1436"/>
    <mergeCell ref="L1402:L1408"/>
    <mergeCell ref="M1402:M1408"/>
    <mergeCell ref="N1402:N1408"/>
    <mergeCell ref="F1430:F1436"/>
    <mergeCell ref="E1444:E1450"/>
    <mergeCell ref="F1444:F1450"/>
    <mergeCell ref="G1444:G1450"/>
    <mergeCell ref="H1444:H1450"/>
    <mergeCell ref="I1444:I1450"/>
    <mergeCell ref="B1409:B1415"/>
    <mergeCell ref="M1444:M1450"/>
    <mergeCell ref="N1395:N1401"/>
    <mergeCell ref="O1395:O1401"/>
    <mergeCell ref="M1395:M1401"/>
    <mergeCell ref="A1402:A1408"/>
    <mergeCell ref="B1402:B1408"/>
    <mergeCell ref="N1423:N1429"/>
    <mergeCell ref="A1500:A1506"/>
    <mergeCell ref="C1500:C1506"/>
    <mergeCell ref="E1486:E1492"/>
    <mergeCell ref="F1486:F1492"/>
    <mergeCell ref="A1570:A1576"/>
    <mergeCell ref="B1570:B1576"/>
    <mergeCell ref="B1549:B1555"/>
    <mergeCell ref="B1563:B1569"/>
    <mergeCell ref="E1500:E1506"/>
    <mergeCell ref="F1500:F1506"/>
    <mergeCell ref="E1493:E1499"/>
    <mergeCell ref="F1493:F1499"/>
    <mergeCell ref="G1493:G1499"/>
    <mergeCell ref="H1493:H1499"/>
    <mergeCell ref="E1556:E1562"/>
    <mergeCell ref="F1556:F1562"/>
    <mergeCell ref="B1556:B1562"/>
    <mergeCell ref="A1556:A1562"/>
    <mergeCell ref="L1353:L1359"/>
    <mergeCell ref="M1353:M1359"/>
    <mergeCell ref="F1353:F1359"/>
    <mergeCell ref="G1353:G1359"/>
    <mergeCell ref="C1367:C1373"/>
    <mergeCell ref="Q1381:Q1387"/>
    <mergeCell ref="R1360:R1366"/>
    <mergeCell ref="D1430:D1436"/>
    <mergeCell ref="D1416:D1422"/>
    <mergeCell ref="E1416:E1422"/>
    <mergeCell ref="F1416:F1422"/>
    <mergeCell ref="G1416:G1422"/>
    <mergeCell ref="H1416:H1422"/>
    <mergeCell ref="G1430:G1436"/>
    <mergeCell ref="H1430:H1436"/>
    <mergeCell ref="B1423:B1429"/>
    <mergeCell ref="A1430:A1436"/>
    <mergeCell ref="B1430:B1436"/>
    <mergeCell ref="F1409:F1415"/>
    <mergeCell ref="A1437:A1443"/>
    <mergeCell ref="B1437:B1443"/>
    <mergeCell ref="C1437:C1443"/>
    <mergeCell ref="A1395:A1401"/>
    <mergeCell ref="P1381:P1387"/>
    <mergeCell ref="Q1409:Q1415"/>
    <mergeCell ref="Q1416:Q1422"/>
    <mergeCell ref="P1423:P1429"/>
    <mergeCell ref="Q1423:Q1429"/>
    <mergeCell ref="P1437:P1443"/>
    <mergeCell ref="C1395:C1401"/>
    <mergeCell ref="O1402:O1408"/>
    <mergeCell ref="I1451:I1457"/>
    <mergeCell ref="L1451:L1457"/>
    <mergeCell ref="O1451:O1457"/>
    <mergeCell ref="L1409:L1415"/>
    <mergeCell ref="M1409:M1415"/>
    <mergeCell ref="N1409:N1415"/>
    <mergeCell ref="O1409:O1415"/>
    <mergeCell ref="N1437:N1443"/>
    <mergeCell ref="O1437:O1443"/>
    <mergeCell ref="C1423:C1429"/>
    <mergeCell ref="D1423:D1429"/>
    <mergeCell ref="C1444:C1450"/>
    <mergeCell ref="D1444:D1450"/>
    <mergeCell ref="C1416:C1422"/>
    <mergeCell ref="I1416:I1422"/>
    <mergeCell ref="C1409:C1415"/>
    <mergeCell ref="D1409:D1415"/>
    <mergeCell ref="E1409:E1415"/>
    <mergeCell ref="A1374:A1380"/>
    <mergeCell ref="B1374:B1380"/>
    <mergeCell ref="F1360:F1366"/>
    <mergeCell ref="G1360:G1366"/>
    <mergeCell ref="H1360:H1366"/>
    <mergeCell ref="I1360:I1366"/>
    <mergeCell ref="A1367:A1373"/>
    <mergeCell ref="B1367:B1373"/>
    <mergeCell ref="A1360:A1366"/>
    <mergeCell ref="B1360:B1366"/>
    <mergeCell ref="C1360:C1366"/>
    <mergeCell ref="A1381:A1387"/>
    <mergeCell ref="B1381:B1387"/>
    <mergeCell ref="C1381:C1387"/>
    <mergeCell ref="I1388:I1394"/>
    <mergeCell ref="O1353:O1359"/>
    <mergeCell ref="P1353:P1359"/>
    <mergeCell ref="R1353:R1359"/>
    <mergeCell ref="O1346:O1352"/>
    <mergeCell ref="P1346:P1352"/>
    <mergeCell ref="H1381:H1387"/>
    <mergeCell ref="I1381:I1387"/>
    <mergeCell ref="A1388:A1394"/>
    <mergeCell ref="B1388:B1394"/>
    <mergeCell ref="C1388:C1394"/>
    <mergeCell ref="D1388:D1394"/>
    <mergeCell ref="E1388:E1394"/>
    <mergeCell ref="F1388:F1394"/>
    <mergeCell ref="G1388:G1394"/>
    <mergeCell ref="L1374:L1380"/>
    <mergeCell ref="M1374:M1380"/>
    <mergeCell ref="N1374:N1380"/>
    <mergeCell ref="O1374:O1380"/>
    <mergeCell ref="L1367:L1373"/>
    <mergeCell ref="BI1346:BI1352"/>
    <mergeCell ref="U1346:U1352"/>
    <mergeCell ref="M1346:M1352"/>
    <mergeCell ref="AZ1360:AZ1366"/>
    <mergeCell ref="BA1360:BA1366"/>
    <mergeCell ref="BB1360:BB1366"/>
    <mergeCell ref="BC1360:BC1366"/>
    <mergeCell ref="BD1360:BD1366"/>
    <mergeCell ref="R1381:R1387"/>
    <mergeCell ref="A1346:A1352"/>
    <mergeCell ref="B1346:B1352"/>
    <mergeCell ref="C1346:C1352"/>
    <mergeCell ref="D1346:D1352"/>
    <mergeCell ref="O1381:O1387"/>
    <mergeCell ref="A1353:A1359"/>
    <mergeCell ref="B1353:B1359"/>
    <mergeCell ref="C1353:C1359"/>
    <mergeCell ref="D1353:D1359"/>
    <mergeCell ref="E1353:E1359"/>
    <mergeCell ref="D1381:D1387"/>
    <mergeCell ref="E1381:E1387"/>
    <mergeCell ref="F1381:F1387"/>
    <mergeCell ref="D1367:D1373"/>
    <mergeCell ref="C1374:C1380"/>
    <mergeCell ref="D1374:D1380"/>
    <mergeCell ref="E1374:E1380"/>
    <mergeCell ref="H1374:H1380"/>
    <mergeCell ref="I1374:I1380"/>
    <mergeCell ref="D1360:D1366"/>
    <mergeCell ref="E1360:E1366"/>
    <mergeCell ref="Q1367:Q1373"/>
    <mergeCell ref="BD1388:BD1394"/>
    <mergeCell ref="AZ1367:AZ1373"/>
    <mergeCell ref="BA1367:BA1373"/>
    <mergeCell ref="BF1346:BF1352"/>
    <mergeCell ref="BG1346:BG1352"/>
    <mergeCell ref="BH1346:BH1352"/>
    <mergeCell ref="AZ1346:AZ1352"/>
    <mergeCell ref="BA1346:BA1352"/>
    <mergeCell ref="BB1346:BB1352"/>
    <mergeCell ref="BC1346:BC1352"/>
    <mergeCell ref="BD1346:BD1352"/>
    <mergeCell ref="BE1346:BE1352"/>
    <mergeCell ref="Q1346:Q1352"/>
    <mergeCell ref="R1346:R1352"/>
    <mergeCell ref="O1325:O1331"/>
    <mergeCell ref="P1325:P1331"/>
    <mergeCell ref="Q1325:Q1331"/>
    <mergeCell ref="R1325:R1331"/>
    <mergeCell ref="L1332:L1338"/>
    <mergeCell ref="BB1325:BB1331"/>
    <mergeCell ref="A1325:A1331"/>
    <mergeCell ref="B1325:B1331"/>
    <mergeCell ref="C1325:C1331"/>
    <mergeCell ref="D1325:D1331"/>
    <mergeCell ref="E1325:E1331"/>
    <mergeCell ref="F1325:F1331"/>
    <mergeCell ref="G1325:G1331"/>
    <mergeCell ref="H1325:H1331"/>
    <mergeCell ref="I1325:I1331"/>
    <mergeCell ref="A1339:A1345"/>
    <mergeCell ref="B1339:B1345"/>
    <mergeCell ref="C1339:C1345"/>
    <mergeCell ref="D1339:D1345"/>
    <mergeCell ref="E1339:E1345"/>
    <mergeCell ref="H1339:H1345"/>
    <mergeCell ref="I1339:I1345"/>
    <mergeCell ref="I1346:I1352"/>
    <mergeCell ref="H1332:H1338"/>
    <mergeCell ref="I1332:I1338"/>
    <mergeCell ref="E1346:E1352"/>
    <mergeCell ref="F1346:F1352"/>
    <mergeCell ref="R1339:R1345"/>
    <mergeCell ref="A1332:A1338"/>
    <mergeCell ref="B1332:B1338"/>
    <mergeCell ref="C1332:C1338"/>
    <mergeCell ref="D1332:D1338"/>
    <mergeCell ref="X1367:X1373"/>
    <mergeCell ref="AY1367:AY1373"/>
    <mergeCell ref="U1367:U1373"/>
    <mergeCell ref="V1367:V1373"/>
    <mergeCell ref="W1367:W1373"/>
    <mergeCell ref="V1346:V1352"/>
    <mergeCell ref="W1346:W1352"/>
    <mergeCell ref="X1346:X1352"/>
    <mergeCell ref="AY1346:AY1352"/>
    <mergeCell ref="N1346:N1352"/>
    <mergeCell ref="X1360:X1366"/>
    <mergeCell ref="AY1360:AY1366"/>
    <mergeCell ref="M1332:M1338"/>
    <mergeCell ref="N1332:N1338"/>
    <mergeCell ref="O1332:O1338"/>
    <mergeCell ref="P1332:P1338"/>
    <mergeCell ref="Q1332:Q1338"/>
    <mergeCell ref="R1332:R1338"/>
    <mergeCell ref="U1332:U1338"/>
    <mergeCell ref="V1332:V1338"/>
    <mergeCell ref="W1332:W1338"/>
    <mergeCell ref="X1332:X1338"/>
    <mergeCell ref="AY1332:AY1338"/>
    <mergeCell ref="E1332:E1338"/>
    <mergeCell ref="F1332:F1338"/>
    <mergeCell ref="G1332:G1338"/>
    <mergeCell ref="F1343:F1345"/>
    <mergeCell ref="M1367:M1373"/>
    <mergeCell ref="N1367:N1373"/>
    <mergeCell ref="O1367:O1373"/>
    <mergeCell ref="P1367:P1373"/>
    <mergeCell ref="N1353:N1359"/>
    <mergeCell ref="AY1296:AY1302"/>
    <mergeCell ref="AZ1296:AZ1302"/>
    <mergeCell ref="U1303:U1309"/>
    <mergeCell ref="BA1296:BA1302"/>
    <mergeCell ref="BD1296:BD1302"/>
    <mergeCell ref="BE1296:BE1302"/>
    <mergeCell ref="H1296:H1302"/>
    <mergeCell ref="BH1296:BH1302"/>
    <mergeCell ref="H1353:H1359"/>
    <mergeCell ref="I1353:I1359"/>
    <mergeCell ref="E1367:E1373"/>
    <mergeCell ref="F1367:F1373"/>
    <mergeCell ref="G1367:G1373"/>
    <mergeCell ref="H1367:H1373"/>
    <mergeCell ref="I1367:I1373"/>
    <mergeCell ref="P1339:P1345"/>
    <mergeCell ref="Q1339:Q1345"/>
    <mergeCell ref="V1360:V1366"/>
    <mergeCell ref="U1318:U1324"/>
    <mergeCell ref="V1318:V1324"/>
    <mergeCell ref="W1318:W1324"/>
    <mergeCell ref="BJ1332:BJ1338"/>
    <mergeCell ref="BB1318:BB1324"/>
    <mergeCell ref="BJ1325:BJ1331"/>
    <mergeCell ref="BK1325:BK1331"/>
    <mergeCell ref="BB1332:BB1338"/>
    <mergeCell ref="BC1332:BC1338"/>
    <mergeCell ref="BD1332:BD1338"/>
    <mergeCell ref="BE1332:BE1338"/>
    <mergeCell ref="BF1332:BF1338"/>
    <mergeCell ref="BG1332:BG1338"/>
    <mergeCell ref="BH1332:BH1338"/>
    <mergeCell ref="BI1332:BI1338"/>
    <mergeCell ref="AZ1318:AZ1324"/>
    <mergeCell ref="BJ1318:BJ1324"/>
    <mergeCell ref="BK1318:BK1324"/>
    <mergeCell ref="BC1325:BC1331"/>
    <mergeCell ref="BD1325:BD1331"/>
    <mergeCell ref="BE1325:BE1331"/>
    <mergeCell ref="BF1325:BF1331"/>
    <mergeCell ref="BG1325:BG1331"/>
    <mergeCell ref="BH1325:BH1331"/>
    <mergeCell ref="AZ1332:AZ1338"/>
    <mergeCell ref="BA1332:BA1338"/>
    <mergeCell ref="BI1325:BI1331"/>
    <mergeCell ref="U1325:U1331"/>
    <mergeCell ref="N1325:N1331"/>
    <mergeCell ref="V1325:V1331"/>
    <mergeCell ref="W1325:W1331"/>
    <mergeCell ref="X1325:X1331"/>
    <mergeCell ref="AY1325:AY1331"/>
    <mergeCell ref="AZ1325:AZ1331"/>
    <mergeCell ref="BA1325:BA1331"/>
    <mergeCell ref="BK1332:BK1338"/>
    <mergeCell ref="BC1318:BC1324"/>
    <mergeCell ref="BD1318:BD1324"/>
    <mergeCell ref="BE1318:BE1324"/>
    <mergeCell ref="BF1318:BF1324"/>
    <mergeCell ref="BG1318:BG1324"/>
    <mergeCell ref="BH1318:BH1324"/>
    <mergeCell ref="BI1318:BI1324"/>
    <mergeCell ref="BA1318:BA1324"/>
    <mergeCell ref="X1318:X1324"/>
    <mergeCell ref="AY1318:AY1324"/>
    <mergeCell ref="Q1310:Q1317"/>
    <mergeCell ref="R1310:R1317"/>
    <mergeCell ref="U1310:U1317"/>
    <mergeCell ref="A1310:A1317"/>
    <mergeCell ref="B1310:B1317"/>
    <mergeCell ref="C1310:C1317"/>
    <mergeCell ref="BJ1296:BJ1302"/>
    <mergeCell ref="BK1296:BK1302"/>
    <mergeCell ref="A1303:A1309"/>
    <mergeCell ref="B1303:B1309"/>
    <mergeCell ref="C1303:C1309"/>
    <mergeCell ref="D1303:D1309"/>
    <mergeCell ref="E1303:E1309"/>
    <mergeCell ref="F1303:F1309"/>
    <mergeCell ref="G1303:G1309"/>
    <mergeCell ref="H1303:H1309"/>
    <mergeCell ref="I1303:I1309"/>
    <mergeCell ref="V1303:V1309"/>
    <mergeCell ref="W1303:W1309"/>
    <mergeCell ref="X1303:X1309"/>
    <mergeCell ref="AY1303:AY1309"/>
    <mergeCell ref="AZ1303:AZ1309"/>
    <mergeCell ref="BA1303:BA1309"/>
    <mergeCell ref="BB1303:BB1309"/>
    <mergeCell ref="BC1303:BC1309"/>
    <mergeCell ref="BD1303:BD1309"/>
    <mergeCell ref="BE1303:BE1309"/>
    <mergeCell ref="BF1303:BF1309"/>
    <mergeCell ref="BG1303:BG1309"/>
    <mergeCell ref="BH1303:BH1309"/>
    <mergeCell ref="BI1303:BI1309"/>
    <mergeCell ref="BJ1303:BJ1309"/>
    <mergeCell ref="BK1303:BK1309"/>
    <mergeCell ref="G1296:G1302"/>
    <mergeCell ref="I1296:I1302"/>
    <mergeCell ref="E1310:E1317"/>
    <mergeCell ref="F1310:F1317"/>
    <mergeCell ref="G1310:G1317"/>
    <mergeCell ref="H1310:H1317"/>
    <mergeCell ref="BF1296:BF1302"/>
    <mergeCell ref="BG1296:BG1302"/>
    <mergeCell ref="A1296:A1302"/>
    <mergeCell ref="B1296:B1302"/>
    <mergeCell ref="C1296:C1302"/>
    <mergeCell ref="D1296:D1302"/>
    <mergeCell ref="E1296:E1302"/>
    <mergeCell ref="L1303:L1309"/>
    <mergeCell ref="M1303:M1309"/>
    <mergeCell ref="N1303:N1309"/>
    <mergeCell ref="O1303:O1309"/>
    <mergeCell ref="P1303:P1309"/>
    <mergeCell ref="Q1303:Q1309"/>
    <mergeCell ref="R1303:R1309"/>
    <mergeCell ref="L1296:L1302"/>
    <mergeCell ref="M1296:M1302"/>
    <mergeCell ref="N1296:N1302"/>
    <mergeCell ref="O1296:O1302"/>
    <mergeCell ref="P1296:P1302"/>
    <mergeCell ref="Q1296:Q1302"/>
    <mergeCell ref="R1296:R1302"/>
    <mergeCell ref="U1296:U1302"/>
    <mergeCell ref="V1296:V1302"/>
    <mergeCell ref="W1296:W1302"/>
    <mergeCell ref="X1296:X1302"/>
    <mergeCell ref="V1310:V1317"/>
    <mergeCell ref="W1310:W1317"/>
    <mergeCell ref="X1310:X1317"/>
    <mergeCell ref="AY1310:AY1317"/>
    <mergeCell ref="AZ1310:AZ1317"/>
    <mergeCell ref="BA1310:BA1317"/>
    <mergeCell ref="BB1310:BB1317"/>
    <mergeCell ref="BC1310:BC1317"/>
    <mergeCell ref="BD1310:BD1317"/>
    <mergeCell ref="BE1310:BE1317"/>
    <mergeCell ref="BF1310:BF1317"/>
    <mergeCell ref="BG1310:BG1317"/>
    <mergeCell ref="BH1310:BH1317"/>
    <mergeCell ref="BI1310:BI1317"/>
    <mergeCell ref="BJ1310:BJ1317"/>
    <mergeCell ref="BK1310:BK1317"/>
    <mergeCell ref="D1310:D1317"/>
    <mergeCell ref="BI1268:BI1274"/>
    <mergeCell ref="W1275:W1281"/>
    <mergeCell ref="BG1268:BG1274"/>
    <mergeCell ref="BH1268:BH1274"/>
    <mergeCell ref="U1268:U1274"/>
    <mergeCell ref="BC1268:BC1274"/>
    <mergeCell ref="BD1268:BD1274"/>
    <mergeCell ref="BE1268:BE1274"/>
    <mergeCell ref="BF1268:BF1274"/>
    <mergeCell ref="BB1268:BB1274"/>
    <mergeCell ref="BA1275:BA1281"/>
    <mergeCell ref="BB1275:BB1281"/>
    <mergeCell ref="BC1275:BC1281"/>
    <mergeCell ref="BD1275:BD1281"/>
    <mergeCell ref="BE1275:BE1281"/>
    <mergeCell ref="BF1275:BF1281"/>
    <mergeCell ref="D1289:D1295"/>
    <mergeCell ref="E1289:E1295"/>
    <mergeCell ref="F1289:F1295"/>
    <mergeCell ref="G1289:G1295"/>
    <mergeCell ref="H1289:H1295"/>
    <mergeCell ref="I1289:I1295"/>
    <mergeCell ref="L1289:L1295"/>
    <mergeCell ref="M1289:M1295"/>
    <mergeCell ref="N1289:N1295"/>
    <mergeCell ref="O1289:O1295"/>
    <mergeCell ref="BB1296:BB1302"/>
    <mergeCell ref="U1289:U1295"/>
    <mergeCell ref="BC1296:BC1302"/>
    <mergeCell ref="D1282:D1288"/>
    <mergeCell ref="E1282:E1288"/>
    <mergeCell ref="F1282:F1288"/>
    <mergeCell ref="G1282:G1288"/>
    <mergeCell ref="H1282:H1288"/>
    <mergeCell ref="I1282:I1288"/>
    <mergeCell ref="L1282:L1288"/>
    <mergeCell ref="M1282:M1288"/>
    <mergeCell ref="N1282:N1288"/>
    <mergeCell ref="O1282:O1288"/>
    <mergeCell ref="P1282:P1288"/>
    <mergeCell ref="Q1282:Q1288"/>
    <mergeCell ref="BI1296:BI1302"/>
    <mergeCell ref="L1310:L1317"/>
    <mergeCell ref="M1310:M1317"/>
    <mergeCell ref="N1310:N1317"/>
    <mergeCell ref="O1310:O1317"/>
    <mergeCell ref="P1310:P1317"/>
    <mergeCell ref="N1268:N1274"/>
    <mergeCell ref="O1268:O1274"/>
    <mergeCell ref="P1268:P1274"/>
    <mergeCell ref="AZ1261:AZ1267"/>
    <mergeCell ref="BK1254:BK1260"/>
    <mergeCell ref="BH1254:BH1260"/>
    <mergeCell ref="BI1254:BI1260"/>
    <mergeCell ref="BI1261:BI1267"/>
    <mergeCell ref="BJ1261:BJ1267"/>
    <mergeCell ref="Q1268:Q1274"/>
    <mergeCell ref="V1289:V1295"/>
    <mergeCell ref="W1289:W1295"/>
    <mergeCell ref="X1289:X1295"/>
    <mergeCell ref="AY1289:AY1295"/>
    <mergeCell ref="AZ1289:AZ1295"/>
    <mergeCell ref="BA1289:BA1295"/>
    <mergeCell ref="BB1289:BB1295"/>
    <mergeCell ref="BC1289:BC1295"/>
    <mergeCell ref="BD1289:BD1295"/>
    <mergeCell ref="BE1289:BE1295"/>
    <mergeCell ref="BF1289:BF1295"/>
    <mergeCell ref="N1261:N1267"/>
    <mergeCell ref="O1261:O1267"/>
    <mergeCell ref="P1261:P1267"/>
    <mergeCell ref="Q1261:Q1267"/>
    <mergeCell ref="R1261:R1267"/>
    <mergeCell ref="V1275:V1281"/>
    <mergeCell ref="R1282:R1288"/>
    <mergeCell ref="AY1282:AY1288"/>
    <mergeCell ref="AZ1282:AZ1288"/>
    <mergeCell ref="U1282:U1288"/>
    <mergeCell ref="BG1289:BG1295"/>
    <mergeCell ref="BH1289:BH1295"/>
    <mergeCell ref="BI1289:BI1295"/>
    <mergeCell ref="BJ1289:BJ1295"/>
    <mergeCell ref="BK1289:BK1295"/>
    <mergeCell ref="BI1275:BI1281"/>
    <mergeCell ref="BJ1275:BJ1281"/>
    <mergeCell ref="BK1275:BK1281"/>
    <mergeCell ref="V1282:V1288"/>
    <mergeCell ref="W1282:W1288"/>
    <mergeCell ref="X1282:X1288"/>
    <mergeCell ref="BG1282:BG1288"/>
    <mergeCell ref="BH1282:BH1288"/>
    <mergeCell ref="BI1282:BI1288"/>
    <mergeCell ref="BJ1282:BJ1288"/>
    <mergeCell ref="BK1282:BK1288"/>
    <mergeCell ref="X1275:X1281"/>
    <mergeCell ref="AY1275:AY1281"/>
    <mergeCell ref="AZ1275:AZ1281"/>
    <mergeCell ref="BG1275:BG1281"/>
    <mergeCell ref="BH1275:BH1281"/>
    <mergeCell ref="N1275:N1281"/>
    <mergeCell ref="O1275:O1281"/>
    <mergeCell ref="P1275:P1281"/>
    <mergeCell ref="Q1275:Q1281"/>
    <mergeCell ref="U1275:U1281"/>
    <mergeCell ref="BK1247:BK1253"/>
    <mergeCell ref="BD1240:BD1246"/>
    <mergeCell ref="BB1254:BB1260"/>
    <mergeCell ref="BC1254:BC1260"/>
    <mergeCell ref="BD1254:BD1260"/>
    <mergeCell ref="BE1254:BE1260"/>
    <mergeCell ref="V1247:V1253"/>
    <mergeCell ref="W1247:W1253"/>
    <mergeCell ref="BJ1254:BJ1260"/>
    <mergeCell ref="BK1240:BK1246"/>
    <mergeCell ref="AY1261:AY1267"/>
    <mergeCell ref="R1275:R1281"/>
    <mergeCell ref="BK1261:BK1267"/>
    <mergeCell ref="BG1261:BG1267"/>
    <mergeCell ref="BA1282:BA1288"/>
    <mergeCell ref="BB1282:BB1288"/>
    <mergeCell ref="BC1282:BC1288"/>
    <mergeCell ref="BD1282:BD1288"/>
    <mergeCell ref="BE1282:BE1288"/>
    <mergeCell ref="BF1282:BF1288"/>
    <mergeCell ref="V1268:V1274"/>
    <mergeCell ref="W1268:W1274"/>
    <mergeCell ref="U1261:U1267"/>
    <mergeCell ref="V1261:V1267"/>
    <mergeCell ref="BB1247:BB1253"/>
    <mergeCell ref="BG1247:BG1253"/>
    <mergeCell ref="BH1247:BH1253"/>
    <mergeCell ref="BI1247:BI1253"/>
    <mergeCell ref="X1247:X1253"/>
    <mergeCell ref="AY1247:AY1253"/>
    <mergeCell ref="AZ1247:AZ1253"/>
    <mergeCell ref="BA1247:BA1253"/>
    <mergeCell ref="BJ1247:BJ1253"/>
    <mergeCell ref="R1268:R1274"/>
    <mergeCell ref="BJ1268:BJ1274"/>
    <mergeCell ref="BK1268:BK1274"/>
    <mergeCell ref="X1268:X1274"/>
    <mergeCell ref="AY1268:AY1274"/>
    <mergeCell ref="AZ1268:AZ1274"/>
    <mergeCell ref="BA1268:BA1274"/>
    <mergeCell ref="BB1240:BB1246"/>
    <mergeCell ref="BC1240:BC1246"/>
    <mergeCell ref="BJ1240:BJ1246"/>
    <mergeCell ref="U1247:U1253"/>
    <mergeCell ref="BI1240:BI1246"/>
    <mergeCell ref="L1240:L1246"/>
    <mergeCell ref="BH1261:BH1267"/>
    <mergeCell ref="G1240:G1246"/>
    <mergeCell ref="H1240:H1246"/>
    <mergeCell ref="I1240:I1246"/>
    <mergeCell ref="U1254:U1260"/>
    <mergeCell ref="W1261:W1267"/>
    <mergeCell ref="X1261:X1267"/>
    <mergeCell ref="BE1261:BE1267"/>
    <mergeCell ref="BF1261:BF1267"/>
    <mergeCell ref="AZ1254:AZ1260"/>
    <mergeCell ref="BA1254:BA1260"/>
    <mergeCell ref="M1261:M1267"/>
    <mergeCell ref="BC1247:BC1253"/>
    <mergeCell ref="BD1247:BD1253"/>
    <mergeCell ref="BE1247:BE1253"/>
    <mergeCell ref="BF1247:BF1253"/>
    <mergeCell ref="BF1254:BF1260"/>
    <mergeCell ref="BG1254:BG1260"/>
    <mergeCell ref="G1247:G1253"/>
    <mergeCell ref="H1247:H1253"/>
    <mergeCell ref="I1247:I1253"/>
    <mergeCell ref="L1247:L1253"/>
    <mergeCell ref="O1254:O1260"/>
    <mergeCell ref="P1254:P1260"/>
    <mergeCell ref="Q1254:Q1260"/>
    <mergeCell ref="R1254:R1260"/>
    <mergeCell ref="BA1261:BA1267"/>
    <mergeCell ref="BB1261:BB1267"/>
    <mergeCell ref="BC1261:BC1267"/>
    <mergeCell ref="BD1261:BD1267"/>
    <mergeCell ref="L1254:L1260"/>
    <mergeCell ref="M1254:M1260"/>
    <mergeCell ref="N1254:N1260"/>
    <mergeCell ref="P1240:P1246"/>
    <mergeCell ref="Q1240:Q1246"/>
    <mergeCell ref="R1240:R1246"/>
    <mergeCell ref="BE1240:BE1246"/>
    <mergeCell ref="BF1240:BF1246"/>
    <mergeCell ref="BG1240:BG1246"/>
    <mergeCell ref="BH1240:BH1246"/>
    <mergeCell ref="R1247:R1253"/>
    <mergeCell ref="N1247:N1253"/>
    <mergeCell ref="O1247:O1253"/>
    <mergeCell ref="P1247:P1253"/>
    <mergeCell ref="U1240:U1246"/>
    <mergeCell ref="V1240:V1246"/>
    <mergeCell ref="W1240:W1246"/>
    <mergeCell ref="X1240:X1246"/>
    <mergeCell ref="AY1240:AY1246"/>
    <mergeCell ref="AZ1240:AZ1246"/>
    <mergeCell ref="BA1240:BA1246"/>
    <mergeCell ref="V1254:V1260"/>
    <mergeCell ref="W1254:W1260"/>
    <mergeCell ref="X1254:X1260"/>
    <mergeCell ref="AY1254:AY1260"/>
    <mergeCell ref="Q1247:Q1253"/>
    <mergeCell ref="G1254:G1260"/>
    <mergeCell ref="M1247:M1253"/>
    <mergeCell ref="B1191:B1197"/>
    <mergeCell ref="C1191:C1197"/>
    <mergeCell ref="D1191:D1197"/>
    <mergeCell ref="E1191:E1197"/>
    <mergeCell ref="L1219:L1225"/>
    <mergeCell ref="L1191:L1197"/>
    <mergeCell ref="M1191:M1197"/>
    <mergeCell ref="G1219:G1225"/>
    <mergeCell ref="H1219:H1225"/>
    <mergeCell ref="I1219:I1225"/>
    <mergeCell ref="BK1226:BK1232"/>
    <mergeCell ref="W1226:W1232"/>
    <mergeCell ref="BK1233:BK1239"/>
    <mergeCell ref="BC1226:BC1232"/>
    <mergeCell ref="BD1226:BD1232"/>
    <mergeCell ref="BE1226:BE1232"/>
    <mergeCell ref="BF1226:BF1232"/>
    <mergeCell ref="X1226:X1232"/>
    <mergeCell ref="AY1226:AY1232"/>
    <mergeCell ref="AZ1226:AZ1232"/>
    <mergeCell ref="BA1226:BA1232"/>
    <mergeCell ref="A1226:A1232"/>
    <mergeCell ref="B1226:B1232"/>
    <mergeCell ref="C1226:C1232"/>
    <mergeCell ref="D1226:D1232"/>
    <mergeCell ref="E1226:E1232"/>
    <mergeCell ref="F1226:F1232"/>
    <mergeCell ref="G1226:G1232"/>
    <mergeCell ref="H1226:H1232"/>
    <mergeCell ref="I1226:I1232"/>
    <mergeCell ref="L1226:L1232"/>
    <mergeCell ref="M1226:M1232"/>
    <mergeCell ref="N1226:N1232"/>
    <mergeCell ref="O1226:O1232"/>
    <mergeCell ref="Q1233:Q1239"/>
    <mergeCell ref="R1233:R1239"/>
    <mergeCell ref="U1233:U1239"/>
    <mergeCell ref="G1233:G1239"/>
    <mergeCell ref="H1233:H1239"/>
    <mergeCell ref="I1233:I1239"/>
    <mergeCell ref="R1226:R1232"/>
    <mergeCell ref="U1226:U1232"/>
    <mergeCell ref="BG1226:BG1232"/>
    <mergeCell ref="BH1226:BH1232"/>
    <mergeCell ref="BI1226:BI1232"/>
    <mergeCell ref="BK1198:BK1204"/>
    <mergeCell ref="R1191:R1197"/>
    <mergeCell ref="U1191:U1197"/>
    <mergeCell ref="V1191:V1197"/>
    <mergeCell ref="W1191:W1197"/>
    <mergeCell ref="BB1191:BB1197"/>
    <mergeCell ref="P1233:P1239"/>
    <mergeCell ref="BJ1226:BJ1232"/>
    <mergeCell ref="BD1233:BD1239"/>
    <mergeCell ref="BE1233:BE1239"/>
    <mergeCell ref="BF1233:BF1239"/>
    <mergeCell ref="BG1233:BG1239"/>
    <mergeCell ref="BH1233:BH1239"/>
    <mergeCell ref="BI1233:BI1239"/>
    <mergeCell ref="BJ1233:BJ1239"/>
    <mergeCell ref="F256:F262"/>
    <mergeCell ref="H263:H269"/>
    <mergeCell ref="B410:B416"/>
    <mergeCell ref="M1198:M1204"/>
    <mergeCell ref="N1198:N1204"/>
    <mergeCell ref="D648:D654"/>
    <mergeCell ref="B655:B661"/>
    <mergeCell ref="L389:L395"/>
    <mergeCell ref="G277:G283"/>
    <mergeCell ref="F1198:F1204"/>
    <mergeCell ref="E1198:E1204"/>
    <mergeCell ref="B487:B493"/>
    <mergeCell ref="C487:C493"/>
    <mergeCell ref="C578:C584"/>
    <mergeCell ref="D578:D584"/>
    <mergeCell ref="BJ1205:BJ1211"/>
    <mergeCell ref="BK1205:BK1211"/>
    <mergeCell ref="V1233:V1239"/>
    <mergeCell ref="W1233:W1239"/>
    <mergeCell ref="X1233:X1239"/>
    <mergeCell ref="AY1233:AY1239"/>
    <mergeCell ref="AZ1233:AZ1239"/>
    <mergeCell ref="BA1233:BA1239"/>
    <mergeCell ref="BB1233:BB1239"/>
    <mergeCell ref="BC1233:BC1239"/>
    <mergeCell ref="BJ1198:BJ1204"/>
    <mergeCell ref="A1198:A1204"/>
    <mergeCell ref="B1198:B1204"/>
    <mergeCell ref="C1198:C1204"/>
    <mergeCell ref="D1198:D1204"/>
    <mergeCell ref="A1205:A1211"/>
    <mergeCell ref="B1205:B1211"/>
    <mergeCell ref="C1205:C1211"/>
    <mergeCell ref="D1205:D1211"/>
    <mergeCell ref="E1205:E1211"/>
    <mergeCell ref="G1198:G1204"/>
    <mergeCell ref="H1198:H1204"/>
    <mergeCell ref="I1198:I1204"/>
    <mergeCell ref="L1198:L1204"/>
    <mergeCell ref="C1219:C1225"/>
    <mergeCell ref="BJ1212:BJ1218"/>
    <mergeCell ref="BK1212:BK1218"/>
    <mergeCell ref="M1219:M1225"/>
    <mergeCell ref="N1219:N1225"/>
    <mergeCell ref="O1219:O1225"/>
    <mergeCell ref="P1219:P1225"/>
    <mergeCell ref="A1212:A1218"/>
    <mergeCell ref="G1212:G1218"/>
    <mergeCell ref="H1212:H1218"/>
    <mergeCell ref="I1212:I1218"/>
    <mergeCell ref="L1212:L1218"/>
    <mergeCell ref="M1212:M1218"/>
    <mergeCell ref="N1212:N1218"/>
    <mergeCell ref="D1219:D1225"/>
    <mergeCell ref="E1219:E1225"/>
    <mergeCell ref="A1219:A1225"/>
    <mergeCell ref="B1219:B1225"/>
    <mergeCell ref="A1191:A1197"/>
    <mergeCell ref="D347:D353"/>
    <mergeCell ref="D333:D339"/>
    <mergeCell ref="E333:E339"/>
    <mergeCell ref="B564:B570"/>
    <mergeCell ref="C564:C570"/>
    <mergeCell ref="D564:D570"/>
    <mergeCell ref="B87:B93"/>
    <mergeCell ref="E87:E93"/>
    <mergeCell ref="C80:C86"/>
    <mergeCell ref="F147:F150"/>
    <mergeCell ref="A1240:A1246"/>
    <mergeCell ref="B1240:B1246"/>
    <mergeCell ref="C1240:C1246"/>
    <mergeCell ref="D1240:D1246"/>
    <mergeCell ref="B683:B689"/>
    <mergeCell ref="C683:C689"/>
    <mergeCell ref="D683:D689"/>
    <mergeCell ref="E683:E689"/>
    <mergeCell ref="B746:B752"/>
    <mergeCell ref="C746:C752"/>
    <mergeCell ref="D746:D752"/>
    <mergeCell ref="B753:B759"/>
    <mergeCell ref="C753:C759"/>
    <mergeCell ref="D753:D759"/>
    <mergeCell ref="B725:B731"/>
    <mergeCell ref="C725:C731"/>
    <mergeCell ref="E725:E731"/>
    <mergeCell ref="B732:B738"/>
    <mergeCell ref="C732:C738"/>
    <mergeCell ref="B690:B696"/>
    <mergeCell ref="C690:C696"/>
    <mergeCell ref="D690:D696"/>
    <mergeCell ref="E690:E696"/>
    <mergeCell ref="B1212:B1218"/>
    <mergeCell ref="C1212:C1218"/>
    <mergeCell ref="D1212:D1218"/>
    <mergeCell ref="E1212:E1218"/>
    <mergeCell ref="C767:C773"/>
    <mergeCell ref="D725:D731"/>
    <mergeCell ref="B697:B703"/>
    <mergeCell ref="C697:C703"/>
    <mergeCell ref="D697:D703"/>
    <mergeCell ref="B641:B647"/>
    <mergeCell ref="C641:C647"/>
    <mergeCell ref="D641:D647"/>
    <mergeCell ref="B648:B654"/>
    <mergeCell ref="C648:C654"/>
    <mergeCell ref="E1240:E1246"/>
    <mergeCell ref="A1233:A1239"/>
    <mergeCell ref="B1233:B1239"/>
    <mergeCell ref="C1233:C1239"/>
    <mergeCell ref="D1233:D1239"/>
    <mergeCell ref="E1233:E1239"/>
    <mergeCell ref="F1233:F1239"/>
    <mergeCell ref="C403:C409"/>
    <mergeCell ref="D403:D409"/>
    <mergeCell ref="D634:D640"/>
    <mergeCell ref="E627:E633"/>
    <mergeCell ref="E697:E703"/>
    <mergeCell ref="B669:B675"/>
    <mergeCell ref="C669:C675"/>
    <mergeCell ref="D669:D675"/>
    <mergeCell ref="E669:E675"/>
    <mergeCell ref="B676:B682"/>
    <mergeCell ref="E641:E647"/>
    <mergeCell ref="D627:D633"/>
    <mergeCell ref="F1212:F1218"/>
    <mergeCell ref="F221:F227"/>
    <mergeCell ref="B235:B241"/>
    <mergeCell ref="C235:C241"/>
    <mergeCell ref="Q101:Q107"/>
    <mergeCell ref="H312:H318"/>
    <mergeCell ref="F270:F276"/>
    <mergeCell ref="G270:G276"/>
    <mergeCell ref="D263:D269"/>
    <mergeCell ref="D375:D381"/>
    <mergeCell ref="G147:G150"/>
    <mergeCell ref="I228:I234"/>
    <mergeCell ref="I221:I227"/>
    <mergeCell ref="F207:F213"/>
    <mergeCell ref="G207:G213"/>
    <mergeCell ref="H207:H213"/>
    <mergeCell ref="I207:I213"/>
    <mergeCell ref="F186:F192"/>
    <mergeCell ref="E361:E367"/>
    <mergeCell ref="E375:E381"/>
    <mergeCell ref="D382:D388"/>
    <mergeCell ref="D277:D283"/>
    <mergeCell ref="F214:F220"/>
    <mergeCell ref="G165:G171"/>
    <mergeCell ref="D235:D241"/>
    <mergeCell ref="E235:E241"/>
    <mergeCell ref="F242:F248"/>
    <mergeCell ref="G242:G248"/>
    <mergeCell ref="H242:H248"/>
    <mergeCell ref="I242:I248"/>
    <mergeCell ref="F235:F241"/>
    <mergeCell ref="B207:B213"/>
    <mergeCell ref="C207:C213"/>
    <mergeCell ref="D207:D213"/>
    <mergeCell ref="E207:E213"/>
    <mergeCell ref="G94:G100"/>
    <mergeCell ref="G101:G107"/>
    <mergeCell ref="G108:G114"/>
    <mergeCell ref="H94:H100"/>
    <mergeCell ref="H108:H114"/>
    <mergeCell ref="H129:H135"/>
    <mergeCell ref="I129:I135"/>
    <mergeCell ref="C200:C206"/>
    <mergeCell ref="I200:I206"/>
    <mergeCell ref="F179:F185"/>
    <mergeCell ref="G179:G185"/>
    <mergeCell ref="H179:H185"/>
    <mergeCell ref="I179:I185"/>
    <mergeCell ref="E186:E192"/>
    <mergeCell ref="B158:B164"/>
    <mergeCell ref="B165:B171"/>
    <mergeCell ref="B122:B128"/>
    <mergeCell ref="I186:I192"/>
    <mergeCell ref="G221:G227"/>
    <mergeCell ref="H221:H227"/>
    <mergeCell ref="G214:G220"/>
    <mergeCell ref="H214:H220"/>
    <mergeCell ref="I214:I220"/>
    <mergeCell ref="F249:F255"/>
    <mergeCell ref="G249:G255"/>
    <mergeCell ref="E143:E150"/>
    <mergeCell ref="G256:G262"/>
    <mergeCell ref="H256:H262"/>
    <mergeCell ref="I256:I262"/>
    <mergeCell ref="O129:O135"/>
    <mergeCell ref="O200:O206"/>
    <mergeCell ref="P200:P206"/>
    <mergeCell ref="Q143:Q150"/>
    <mergeCell ref="I87:I93"/>
    <mergeCell ref="G80:G86"/>
    <mergeCell ref="H193:H199"/>
    <mergeCell ref="I193:I199"/>
    <mergeCell ref="I108:I114"/>
    <mergeCell ref="G87:G93"/>
    <mergeCell ref="H87:H93"/>
    <mergeCell ref="O242:O248"/>
    <mergeCell ref="P242:P248"/>
    <mergeCell ref="O143:O146"/>
    <mergeCell ref="C158:C164"/>
    <mergeCell ref="D158:D164"/>
    <mergeCell ref="F263:F269"/>
    <mergeCell ref="C256:C262"/>
    <mergeCell ref="D249:D255"/>
    <mergeCell ref="I263:I269"/>
    <mergeCell ref="E382:E388"/>
    <mergeCell ref="I382:I388"/>
    <mergeCell ref="F326:F332"/>
    <mergeCell ref="F382:F388"/>
    <mergeCell ref="G312:G318"/>
    <mergeCell ref="F319:F325"/>
    <mergeCell ref="I284:I290"/>
    <mergeCell ref="C312:C318"/>
    <mergeCell ref="C263:C269"/>
    <mergeCell ref="G186:G192"/>
    <mergeCell ref="H186:H192"/>
    <mergeCell ref="I172:I178"/>
    <mergeCell ref="F158:F164"/>
    <mergeCell ref="G158:G164"/>
    <mergeCell ref="H158:H164"/>
    <mergeCell ref="I158:I164"/>
    <mergeCell ref="C108:C114"/>
    <mergeCell ref="C122:C128"/>
    <mergeCell ref="D122:D128"/>
    <mergeCell ref="E122:E128"/>
    <mergeCell ref="F94:F100"/>
    <mergeCell ref="F101:F107"/>
    <mergeCell ref="F108:F114"/>
    <mergeCell ref="I94:I100"/>
    <mergeCell ref="I101:I107"/>
    <mergeCell ref="L101:L107"/>
    <mergeCell ref="L108:L114"/>
    <mergeCell ref="L165:L171"/>
    <mergeCell ref="L172:L178"/>
    <mergeCell ref="L179:L185"/>
    <mergeCell ref="L186:L192"/>
    <mergeCell ref="P158:P164"/>
    <mergeCell ref="D200:D206"/>
    <mergeCell ref="H143:H150"/>
    <mergeCell ref="I143:I150"/>
    <mergeCell ref="I115:I121"/>
    <mergeCell ref="H80:H86"/>
    <mergeCell ref="P143:P150"/>
    <mergeCell ref="F122:F128"/>
    <mergeCell ref="G122:G128"/>
    <mergeCell ref="C129:C135"/>
    <mergeCell ref="D186:D192"/>
    <mergeCell ref="F129:F135"/>
    <mergeCell ref="F136:F142"/>
    <mergeCell ref="F165:F171"/>
    <mergeCell ref="F193:F199"/>
    <mergeCell ref="F200:F206"/>
    <mergeCell ref="I122:I128"/>
    <mergeCell ref="C59:C65"/>
    <mergeCell ref="E59:E65"/>
    <mergeCell ref="B52:B58"/>
    <mergeCell ref="C52:C58"/>
    <mergeCell ref="E52:E58"/>
    <mergeCell ref="D52:D58"/>
    <mergeCell ref="D59:D65"/>
    <mergeCell ref="E151:E157"/>
    <mergeCell ref="F151:F157"/>
    <mergeCell ref="G151:G157"/>
    <mergeCell ref="H151:H157"/>
    <mergeCell ref="I151:I157"/>
    <mergeCell ref="E158:E164"/>
    <mergeCell ref="C73:C79"/>
    <mergeCell ref="P38:P44"/>
    <mergeCell ref="L38:L44"/>
    <mergeCell ref="L45:L51"/>
    <mergeCell ref="B45:B51"/>
    <mergeCell ref="O1191:O1197"/>
    <mergeCell ref="P1191:P1197"/>
    <mergeCell ref="Q1191:Q1197"/>
    <mergeCell ref="V1226:V1232"/>
    <mergeCell ref="L452:L458"/>
    <mergeCell ref="L459:L465"/>
    <mergeCell ref="L473:L479"/>
    <mergeCell ref="L480:L486"/>
    <mergeCell ref="D108:D114"/>
    <mergeCell ref="E108:E114"/>
    <mergeCell ref="L115:L121"/>
    <mergeCell ref="L122:L128"/>
    <mergeCell ref="L129:L135"/>
    <mergeCell ref="D129:D135"/>
    <mergeCell ref="E129:E135"/>
    <mergeCell ref="H122:H128"/>
    <mergeCell ref="L94:L100"/>
    <mergeCell ref="I249:I255"/>
    <mergeCell ref="H249:H255"/>
    <mergeCell ref="H277:H283"/>
    <mergeCell ref="I277:I283"/>
    <mergeCell ref="F284:F290"/>
    <mergeCell ref="G284:G290"/>
    <mergeCell ref="H284:H290"/>
    <mergeCell ref="L59:L65"/>
    <mergeCell ref="F73:F79"/>
    <mergeCell ref="N73:N79"/>
    <mergeCell ref="G73:G79"/>
    <mergeCell ref="H73:H79"/>
    <mergeCell ref="D73:D79"/>
    <mergeCell ref="P45:P51"/>
    <mergeCell ref="H52:H58"/>
    <mergeCell ref="M52:M58"/>
    <mergeCell ref="G52:G58"/>
    <mergeCell ref="E73:E79"/>
    <mergeCell ref="C136:C142"/>
    <mergeCell ref="D136:D142"/>
    <mergeCell ref="E136:E142"/>
    <mergeCell ref="M101:M107"/>
    <mergeCell ref="N101:N107"/>
    <mergeCell ref="O101:O107"/>
    <mergeCell ref="P101:P107"/>
    <mergeCell ref="C143:C150"/>
    <mergeCell ref="F38:F44"/>
    <mergeCell ref="F45:F51"/>
    <mergeCell ref="F52:F58"/>
    <mergeCell ref="X66:X72"/>
    <mergeCell ref="X59:X65"/>
    <mergeCell ref="AY59:AY65"/>
    <mergeCell ref="X52:X58"/>
    <mergeCell ref="V52:V58"/>
    <mergeCell ref="V59:V65"/>
    <mergeCell ref="W59:W65"/>
    <mergeCell ref="Q52:Q58"/>
    <mergeCell ref="Q59:Q65"/>
    <mergeCell ref="Q66:Q72"/>
    <mergeCell ref="Q38:Q44"/>
    <mergeCell ref="I66:I72"/>
    <mergeCell ref="L66:L72"/>
    <mergeCell ref="O52:O58"/>
    <mergeCell ref="L52:L58"/>
    <mergeCell ref="I52:I58"/>
    <mergeCell ref="AY52:AY58"/>
    <mergeCell ref="AY38:AY44"/>
    <mergeCell ref="AY45:AY51"/>
    <mergeCell ref="U38:U44"/>
    <mergeCell ref="U45:U51"/>
    <mergeCell ref="V45:V51"/>
    <mergeCell ref="W45:W51"/>
    <mergeCell ref="X45:X51"/>
    <mergeCell ref="W24:W30"/>
    <mergeCell ref="X24:X30"/>
    <mergeCell ref="H24:H30"/>
    <mergeCell ref="H31:H37"/>
    <mergeCell ref="M24:M30"/>
    <mergeCell ref="B59:B65"/>
    <mergeCell ref="B31:B37"/>
    <mergeCell ref="D10:D16"/>
    <mergeCell ref="D24:D30"/>
    <mergeCell ref="M10:M16"/>
    <mergeCell ref="F10:F16"/>
    <mergeCell ref="F17:F23"/>
    <mergeCell ref="F24:F30"/>
    <mergeCell ref="L10:L16"/>
    <mergeCell ref="L17:L23"/>
    <mergeCell ref="I10:I16"/>
    <mergeCell ref="O10:O16"/>
    <mergeCell ref="E45:E51"/>
    <mergeCell ref="E38:E44"/>
    <mergeCell ref="L24:L30"/>
    <mergeCell ref="Q10:Q16"/>
    <mergeCell ref="Q17:Q23"/>
    <mergeCell ref="Q24:Q30"/>
    <mergeCell ref="R10:R16"/>
    <mergeCell ref="R17:R23"/>
    <mergeCell ref="R24:R30"/>
    <mergeCell ref="X38:X44"/>
    <mergeCell ref="O38:O44"/>
    <mergeCell ref="O45:O51"/>
    <mergeCell ref="O17:O23"/>
    <mergeCell ref="O24:O30"/>
    <mergeCell ref="N45:N51"/>
    <mergeCell ref="H10:H16"/>
    <mergeCell ref="B10:B16"/>
    <mergeCell ref="C10:C16"/>
    <mergeCell ref="E10:E16"/>
    <mergeCell ref="N52:N58"/>
    <mergeCell ref="N59:N65"/>
    <mergeCell ref="D17:D23"/>
    <mergeCell ref="F31:F37"/>
    <mergeCell ref="S1:X1"/>
    <mergeCell ref="BA3:BA9"/>
    <mergeCell ref="BB1:BF1"/>
    <mergeCell ref="AY3:AY9"/>
    <mergeCell ref="AY10:AY16"/>
    <mergeCell ref="AY17:AY23"/>
    <mergeCell ref="AY24:AY30"/>
    <mergeCell ref="AY31:AY37"/>
    <mergeCell ref="BE17:BE23"/>
    <mergeCell ref="A1:R1"/>
    <mergeCell ref="A3:A9"/>
    <mergeCell ref="A10:A16"/>
    <mergeCell ref="A17:A23"/>
    <mergeCell ref="A24:A30"/>
    <mergeCell ref="A31:A37"/>
    <mergeCell ref="A38:A44"/>
    <mergeCell ref="A45:A51"/>
    <mergeCell ref="Y1:BA1"/>
    <mergeCell ref="AZ17:AZ23"/>
    <mergeCell ref="BB17:BB23"/>
    <mergeCell ref="U31:U37"/>
    <mergeCell ref="BB38:BB44"/>
    <mergeCell ref="BE10:BE16"/>
    <mergeCell ref="V17:V23"/>
    <mergeCell ref="W17:W23"/>
    <mergeCell ref="X17:X23"/>
    <mergeCell ref="V24:V30"/>
    <mergeCell ref="V10:V16"/>
    <mergeCell ref="W10:W16"/>
    <mergeCell ref="AZ31:AZ37"/>
    <mergeCell ref="AZ38:AZ44"/>
    <mergeCell ref="V38:V44"/>
    <mergeCell ref="W38:W44"/>
    <mergeCell ref="R3:R9"/>
    <mergeCell ref="L3:L9"/>
    <mergeCell ref="P3:P9"/>
    <mergeCell ref="C24:C30"/>
    <mergeCell ref="B17:B23"/>
    <mergeCell ref="C17:C23"/>
    <mergeCell ref="B3:B9"/>
    <mergeCell ref="D3:D9"/>
    <mergeCell ref="B24:B30"/>
    <mergeCell ref="BC10:BC16"/>
    <mergeCell ref="BD10:BD16"/>
    <mergeCell ref="BC38:BC44"/>
    <mergeCell ref="BD38:BD44"/>
    <mergeCell ref="BA45:BA51"/>
    <mergeCell ref="AZ45:AZ51"/>
    <mergeCell ref="I31:I37"/>
    <mergeCell ref="I38:I44"/>
    <mergeCell ref="I45:I51"/>
    <mergeCell ref="L31:L37"/>
    <mergeCell ref="M31:M37"/>
    <mergeCell ref="M45:M51"/>
    <mergeCell ref="N38:N44"/>
    <mergeCell ref="BB10:BB16"/>
    <mergeCell ref="AZ10:AZ16"/>
    <mergeCell ref="BA38:BA44"/>
    <mergeCell ref="BA10:BA16"/>
    <mergeCell ref="N3:N9"/>
    <mergeCell ref="O3:O9"/>
    <mergeCell ref="N24:N30"/>
    <mergeCell ref="N31:N37"/>
    <mergeCell ref="I17:I23"/>
    <mergeCell ref="BK10:BK16"/>
    <mergeCell ref="BK17:BK23"/>
    <mergeCell ref="BK24:BK30"/>
    <mergeCell ref="BK31:BK37"/>
    <mergeCell ref="BK38:BK44"/>
    <mergeCell ref="BK45:BK51"/>
    <mergeCell ref="BK52:BK58"/>
    <mergeCell ref="BK59:BK65"/>
    <mergeCell ref="BJ66:BJ72"/>
    <mergeCell ref="BI73:BI79"/>
    <mergeCell ref="BI38:BI44"/>
    <mergeCell ref="BF45:BF51"/>
    <mergeCell ref="BF24:BF30"/>
    <mergeCell ref="BH59:BH65"/>
    <mergeCell ref="BF31:BF37"/>
    <mergeCell ref="BI45:BI51"/>
    <mergeCell ref="BH66:BH72"/>
    <mergeCell ref="BG66:BG72"/>
    <mergeCell ref="BJ73:BJ79"/>
    <mergeCell ref="BE66:BE72"/>
    <mergeCell ref="BB45:BB51"/>
    <mergeCell ref="BC45:BC51"/>
    <mergeCell ref="BD45:BD51"/>
    <mergeCell ref="BE45:BE51"/>
    <mergeCell ref="BB73:BB79"/>
    <mergeCell ref="BH1:BK1"/>
    <mergeCell ref="BK3:BK9"/>
    <mergeCell ref="BJ3:BJ9"/>
    <mergeCell ref="BB31:BB37"/>
    <mergeCell ref="BC31:BC37"/>
    <mergeCell ref="BD31:BD37"/>
    <mergeCell ref="BE31:BE37"/>
    <mergeCell ref="BC73:BC79"/>
    <mergeCell ref="BD73:BD79"/>
    <mergeCell ref="BG73:BG79"/>
    <mergeCell ref="BI31:BI37"/>
    <mergeCell ref="BI59:BI65"/>
    <mergeCell ref="BB52:BB58"/>
    <mergeCell ref="BC52:BC58"/>
    <mergeCell ref="BD52:BD58"/>
    <mergeCell ref="BE52:BE58"/>
    <mergeCell ref="BF59:BF65"/>
    <mergeCell ref="BF52:BF58"/>
    <mergeCell ref="BG52:BG58"/>
    <mergeCell ref="BG59:BG65"/>
    <mergeCell ref="BK66:BK72"/>
    <mergeCell ref="BE73:BE79"/>
    <mergeCell ref="BG45:BG51"/>
    <mergeCell ref="BG38:BG44"/>
    <mergeCell ref="BH73:BH79"/>
    <mergeCell ref="BK73:BK79"/>
    <mergeCell ref="BJ52:BJ58"/>
    <mergeCell ref="BJ59:BJ65"/>
    <mergeCell ref="BJ10:BJ16"/>
    <mergeCell ref="BJ17:BJ23"/>
    <mergeCell ref="BJ24:BJ30"/>
    <mergeCell ref="BJ31:BJ37"/>
    <mergeCell ref="BJ38:BJ44"/>
    <mergeCell ref="BJ45:BJ51"/>
    <mergeCell ref="R59:R65"/>
    <mergeCell ref="G59:G65"/>
    <mergeCell ref="H59:H65"/>
    <mergeCell ref="P52:P58"/>
    <mergeCell ref="H38:H44"/>
    <mergeCell ref="H45:H51"/>
    <mergeCell ref="O59:O65"/>
    <mergeCell ref="P59:P65"/>
    <mergeCell ref="I59:I65"/>
    <mergeCell ref="M59:M65"/>
    <mergeCell ref="V3:V9"/>
    <mergeCell ref="BC17:BC23"/>
    <mergeCell ref="BD17:BD23"/>
    <mergeCell ref="W3:W9"/>
    <mergeCell ref="BG17:BG23"/>
    <mergeCell ref="BG24:BG30"/>
    <mergeCell ref="X10:X16"/>
    <mergeCell ref="BH3:BH9"/>
    <mergeCell ref="BG10:BG16"/>
    <mergeCell ref="BF10:BF16"/>
    <mergeCell ref="BF17:BF23"/>
    <mergeCell ref="G3:G9"/>
    <mergeCell ref="M3:M9"/>
    <mergeCell ref="N10:N16"/>
    <mergeCell ref="N17:N23"/>
    <mergeCell ref="G31:G37"/>
    <mergeCell ref="Q31:Q37"/>
    <mergeCell ref="M38:M44"/>
    <mergeCell ref="U3:U9"/>
    <mergeCell ref="H17:H23"/>
    <mergeCell ref="BA24:BA30"/>
    <mergeCell ref="BA31:BA37"/>
    <mergeCell ref="BH10:BH16"/>
    <mergeCell ref="BH17:BH23"/>
    <mergeCell ref="H3:H9"/>
    <mergeCell ref="F59:F65"/>
    <mergeCell ref="R52:R58"/>
    <mergeCell ref="M17:M23"/>
    <mergeCell ref="D38:D44"/>
    <mergeCell ref="BI17:BI23"/>
    <mergeCell ref="BB24:BB30"/>
    <mergeCell ref="BC24:BC30"/>
    <mergeCell ref="BD24:BD30"/>
    <mergeCell ref="V31:V37"/>
    <mergeCell ref="W31:W37"/>
    <mergeCell ref="X31:X37"/>
    <mergeCell ref="AZ24:AZ30"/>
    <mergeCell ref="BH24:BH30"/>
    <mergeCell ref="BH31:BH37"/>
    <mergeCell ref="BH38:BH44"/>
    <mergeCell ref="BF3:BF9"/>
    <mergeCell ref="BI10:BI16"/>
    <mergeCell ref="U52:U58"/>
    <mergeCell ref="U59:U65"/>
    <mergeCell ref="U10:U16"/>
    <mergeCell ref="U17:U23"/>
    <mergeCell ref="U24:U30"/>
    <mergeCell ref="I3:I9"/>
    <mergeCell ref="P10:P16"/>
    <mergeCell ref="P17:P23"/>
    <mergeCell ref="P24:P30"/>
    <mergeCell ref="Q45:Q51"/>
    <mergeCell ref="R38:R44"/>
    <mergeCell ref="R45:R51"/>
    <mergeCell ref="P31:P37"/>
    <mergeCell ref="R31:R37"/>
    <mergeCell ref="BI3:BI9"/>
    <mergeCell ref="AZ3:AZ9"/>
    <mergeCell ref="BE3:BE9"/>
    <mergeCell ref="Q3:Q9"/>
    <mergeCell ref="X3:X9"/>
    <mergeCell ref="BB3:BB9"/>
    <mergeCell ref="BC3:BC9"/>
    <mergeCell ref="BD3:BD9"/>
    <mergeCell ref="BG3:BG9"/>
    <mergeCell ref="BE38:BE44"/>
    <mergeCell ref="W52:W58"/>
    <mergeCell ref="BG31:BG37"/>
    <mergeCell ref="BF38:BF44"/>
    <mergeCell ref="BI52:BI58"/>
    <mergeCell ref="AZ59:AZ65"/>
    <mergeCell ref="BB59:BB65"/>
    <mergeCell ref="BA17:BA23"/>
    <mergeCell ref="BA52:BA58"/>
    <mergeCell ref="BA59:BA65"/>
    <mergeCell ref="BE24:BE30"/>
    <mergeCell ref="BI24:BI30"/>
    <mergeCell ref="G10:G16"/>
    <mergeCell ref="G17:G23"/>
    <mergeCell ref="G24:G30"/>
    <mergeCell ref="F3:F9"/>
    <mergeCell ref="E24:E30"/>
    <mergeCell ref="E17:E23"/>
    <mergeCell ref="E31:E37"/>
    <mergeCell ref="O31:O37"/>
    <mergeCell ref="G38:G44"/>
    <mergeCell ref="G45:G51"/>
    <mergeCell ref="AZ52:AZ58"/>
    <mergeCell ref="I24:I30"/>
    <mergeCell ref="B66:B72"/>
    <mergeCell ref="C66:C72"/>
    <mergeCell ref="E66:E72"/>
    <mergeCell ref="F66:F72"/>
    <mergeCell ref="D66:D72"/>
    <mergeCell ref="P73:P79"/>
    <mergeCell ref="Q94:Q100"/>
    <mergeCell ref="R94:R100"/>
    <mergeCell ref="BI80:BI86"/>
    <mergeCell ref="P94:P100"/>
    <mergeCell ref="X94:X100"/>
    <mergeCell ref="BI94:BI100"/>
    <mergeCell ref="C31:C37"/>
    <mergeCell ref="D45:D51"/>
    <mergeCell ref="D31:D37"/>
    <mergeCell ref="BH45:BH51"/>
    <mergeCell ref="BH52:BH58"/>
    <mergeCell ref="BF73:BF79"/>
    <mergeCell ref="AY66:AY72"/>
    <mergeCell ref="V66:V72"/>
    <mergeCell ref="W66:W72"/>
    <mergeCell ref="BI66:BI72"/>
    <mergeCell ref="C45:C51"/>
    <mergeCell ref="B38:B44"/>
    <mergeCell ref="C38:C44"/>
    <mergeCell ref="B94:B100"/>
    <mergeCell ref="C94:C100"/>
    <mergeCell ref="V80:V86"/>
    <mergeCell ref="W80:W86"/>
    <mergeCell ref="F80:F86"/>
    <mergeCell ref="F87:F93"/>
    <mergeCell ref="M66:M72"/>
    <mergeCell ref="P66:P72"/>
    <mergeCell ref="N66:N72"/>
    <mergeCell ref="R66:R72"/>
    <mergeCell ref="AZ66:AZ72"/>
    <mergeCell ref="BB66:BB72"/>
    <mergeCell ref="BC66:BC72"/>
    <mergeCell ref="BF66:BF72"/>
    <mergeCell ref="AZ73:AZ79"/>
    <mergeCell ref="BC59:BC65"/>
    <mergeCell ref="BD59:BD65"/>
    <mergeCell ref="BE59:BE65"/>
    <mergeCell ref="G66:G72"/>
    <mergeCell ref="I73:I79"/>
    <mergeCell ref="H66:H72"/>
    <mergeCell ref="L73:L79"/>
    <mergeCell ref="O73:O79"/>
    <mergeCell ref="Q73:Q79"/>
    <mergeCell ref="M73:M79"/>
    <mergeCell ref="R73:R79"/>
    <mergeCell ref="BD66:BD72"/>
    <mergeCell ref="O66:O72"/>
    <mergeCell ref="BC80:BC86"/>
    <mergeCell ref="BD80:BD86"/>
    <mergeCell ref="BE80:BE86"/>
    <mergeCell ref="BF80:BF86"/>
    <mergeCell ref="U80:U86"/>
    <mergeCell ref="I80:I86"/>
    <mergeCell ref="B73:B79"/>
    <mergeCell ref="M87:M93"/>
    <mergeCell ref="N87:N93"/>
    <mergeCell ref="O87:O93"/>
    <mergeCell ref="P87:P93"/>
    <mergeCell ref="Q87:Q93"/>
    <mergeCell ref="W87:W93"/>
    <mergeCell ref="U94:U100"/>
    <mergeCell ref="V94:V100"/>
    <mergeCell ref="W94:W100"/>
    <mergeCell ref="U115:U121"/>
    <mergeCell ref="V115:V121"/>
    <mergeCell ref="E115:E121"/>
    <mergeCell ref="B101:B107"/>
    <mergeCell ref="C101:C107"/>
    <mergeCell ref="D101:D107"/>
    <mergeCell ref="E101:E107"/>
    <mergeCell ref="B108:B114"/>
    <mergeCell ref="Q115:Q121"/>
    <mergeCell ref="R115:R121"/>
    <mergeCell ref="C87:C93"/>
    <mergeCell ref="D87:D93"/>
    <mergeCell ref="R101:R107"/>
    <mergeCell ref="U101:U107"/>
    <mergeCell ref="B129:B135"/>
    <mergeCell ref="B115:B121"/>
    <mergeCell ref="C115:C121"/>
    <mergeCell ref="D115:D121"/>
    <mergeCell ref="E80:E86"/>
    <mergeCell ref="L80:L86"/>
    <mergeCell ref="G200:G206"/>
    <mergeCell ref="H200:H206"/>
    <mergeCell ref="G193:G199"/>
    <mergeCell ref="M200:M206"/>
    <mergeCell ref="N200:N206"/>
    <mergeCell ref="N80:N86"/>
    <mergeCell ref="M80:M86"/>
    <mergeCell ref="R80:R86"/>
    <mergeCell ref="O80:O86"/>
    <mergeCell ref="P80:P86"/>
    <mergeCell ref="M94:M100"/>
    <mergeCell ref="N94:N100"/>
    <mergeCell ref="O94:O100"/>
    <mergeCell ref="B151:B157"/>
    <mergeCell ref="D94:D100"/>
    <mergeCell ref="B80:B86"/>
    <mergeCell ref="M147:M150"/>
    <mergeCell ref="N143:N146"/>
    <mergeCell ref="B193:B199"/>
    <mergeCell ref="B200:B206"/>
    <mergeCell ref="C193:C199"/>
    <mergeCell ref="D193:D199"/>
    <mergeCell ref="E193:E199"/>
    <mergeCell ref="B143:B150"/>
    <mergeCell ref="C165:C171"/>
    <mergeCell ref="D165:D171"/>
    <mergeCell ref="B172:B178"/>
    <mergeCell ref="C172:C178"/>
    <mergeCell ref="D172:D178"/>
    <mergeCell ref="L143:L146"/>
    <mergeCell ref="L147:L150"/>
    <mergeCell ref="G129:G135"/>
    <mergeCell ref="G136:G142"/>
    <mergeCell ref="R136:R142"/>
    <mergeCell ref="R87:R93"/>
    <mergeCell ref="H101:H107"/>
    <mergeCell ref="F115:F121"/>
    <mergeCell ref="G115:G121"/>
    <mergeCell ref="H115:H121"/>
    <mergeCell ref="X80:X86"/>
    <mergeCell ref="U87:U93"/>
    <mergeCell ref="V87:V93"/>
    <mergeCell ref="BA66:BA72"/>
    <mergeCell ref="BA73:BA79"/>
    <mergeCell ref="U73:U79"/>
    <mergeCell ref="AY73:AY79"/>
    <mergeCell ref="V73:V79"/>
    <mergeCell ref="W73:W79"/>
    <mergeCell ref="X73:X79"/>
    <mergeCell ref="U66:U72"/>
    <mergeCell ref="Q80:Q86"/>
    <mergeCell ref="X87:X93"/>
    <mergeCell ref="B179:B185"/>
    <mergeCell ref="C179:C185"/>
    <mergeCell ref="D179:D185"/>
    <mergeCell ref="E249:E255"/>
    <mergeCell ref="E228:E234"/>
    <mergeCell ref="F228:F234"/>
    <mergeCell ref="G228:G234"/>
    <mergeCell ref="H228:H234"/>
    <mergeCell ref="E179:E185"/>
    <mergeCell ref="G235:G241"/>
    <mergeCell ref="H136:H142"/>
    <mergeCell ref="I136:I142"/>
    <mergeCell ref="H165:H171"/>
    <mergeCell ref="I165:I171"/>
    <mergeCell ref="E172:E178"/>
    <mergeCell ref="F172:F178"/>
    <mergeCell ref="G172:G178"/>
    <mergeCell ref="H172:H178"/>
    <mergeCell ref="E200:E206"/>
    <mergeCell ref="D80:D86"/>
    <mergeCell ref="E94:E100"/>
    <mergeCell ref="M108:M114"/>
    <mergeCell ref="N108:N114"/>
    <mergeCell ref="O108:O114"/>
    <mergeCell ref="P108:P114"/>
    <mergeCell ref="Q108:Q114"/>
    <mergeCell ref="R108:R114"/>
    <mergeCell ref="L193:L199"/>
    <mergeCell ref="L200:L206"/>
    <mergeCell ref="L207:L213"/>
    <mergeCell ref="O193:O199"/>
    <mergeCell ref="P193:P199"/>
    <mergeCell ref="Q193:Q199"/>
    <mergeCell ref="R193:R199"/>
    <mergeCell ref="M172:M178"/>
    <mergeCell ref="N172:N178"/>
    <mergeCell ref="O172:O178"/>
    <mergeCell ref="P172:P178"/>
    <mergeCell ref="Q172:Q178"/>
    <mergeCell ref="R172:R178"/>
    <mergeCell ref="M179:M185"/>
    <mergeCell ref="N179:N185"/>
    <mergeCell ref="O179:O185"/>
    <mergeCell ref="P179:P185"/>
    <mergeCell ref="Q179:Q185"/>
    <mergeCell ref="R200:R206"/>
    <mergeCell ref="O147:O150"/>
    <mergeCell ref="M115:M121"/>
    <mergeCell ref="N115:N121"/>
    <mergeCell ref="O115:O121"/>
    <mergeCell ref="P115:P121"/>
    <mergeCell ref="G143:G146"/>
    <mergeCell ref="C151:C157"/>
    <mergeCell ref="D151:D157"/>
    <mergeCell ref="E165:E171"/>
    <mergeCell ref="D143:D150"/>
    <mergeCell ref="B136:B142"/>
    <mergeCell ref="R151:R157"/>
    <mergeCell ref="M122:M128"/>
    <mergeCell ref="N122:N128"/>
    <mergeCell ref="O122:O128"/>
    <mergeCell ref="P122:P128"/>
    <mergeCell ref="Q122:Q128"/>
    <mergeCell ref="R122:R128"/>
    <mergeCell ref="M129:M135"/>
    <mergeCell ref="Q200:Q206"/>
    <mergeCell ref="E319:E325"/>
    <mergeCell ref="B326:B332"/>
    <mergeCell ref="C326:C332"/>
    <mergeCell ref="D326:D332"/>
    <mergeCell ref="E326:E332"/>
    <mergeCell ref="E298:E304"/>
    <mergeCell ref="E242:E248"/>
    <mergeCell ref="B249:B255"/>
    <mergeCell ref="C249:C255"/>
    <mergeCell ref="B256:B262"/>
    <mergeCell ref="D256:D262"/>
    <mergeCell ref="D284:D290"/>
    <mergeCell ref="D291:D297"/>
    <mergeCell ref="C291:C297"/>
    <mergeCell ref="B291:B297"/>
    <mergeCell ref="E284:E290"/>
    <mergeCell ref="B270:B276"/>
    <mergeCell ref="B263:B269"/>
    <mergeCell ref="D312:D318"/>
    <mergeCell ref="E263:E269"/>
    <mergeCell ref="B277:B283"/>
    <mergeCell ref="C277:C283"/>
    <mergeCell ref="B305:B311"/>
    <mergeCell ref="E305:E311"/>
    <mergeCell ref="M136:M142"/>
    <mergeCell ref="N136:N142"/>
    <mergeCell ref="O136:O142"/>
    <mergeCell ref="P136:P142"/>
    <mergeCell ref="M158:M164"/>
    <mergeCell ref="N158:N164"/>
    <mergeCell ref="O158:O164"/>
    <mergeCell ref="Q136:Q142"/>
    <mergeCell ref="F143:F146"/>
    <mergeCell ref="L136:L142"/>
    <mergeCell ref="B214:B220"/>
    <mergeCell ref="C214:C220"/>
    <mergeCell ref="D214:D220"/>
    <mergeCell ref="B221:B227"/>
    <mergeCell ref="D305:D311"/>
    <mergeCell ref="B298:B304"/>
    <mergeCell ref="C298:C304"/>
    <mergeCell ref="D298:D304"/>
    <mergeCell ref="E291:E297"/>
    <mergeCell ref="C270:C276"/>
    <mergeCell ref="D270:D276"/>
    <mergeCell ref="E270:E276"/>
    <mergeCell ref="B284:B290"/>
    <mergeCell ref="C284:C290"/>
    <mergeCell ref="E277:E283"/>
    <mergeCell ref="C221:C227"/>
    <mergeCell ref="D221:D227"/>
    <mergeCell ref="E221:E227"/>
    <mergeCell ref="B242:B248"/>
    <mergeCell ref="C242:C248"/>
    <mergeCell ref="D242:D248"/>
    <mergeCell ref="E214:E220"/>
    <mergeCell ref="C319:C325"/>
    <mergeCell ref="D319:D325"/>
    <mergeCell ref="B312:B318"/>
    <mergeCell ref="B228:B234"/>
    <mergeCell ref="C228:C234"/>
    <mergeCell ref="D228:D234"/>
    <mergeCell ref="E256:E262"/>
    <mergeCell ref="B186:B192"/>
    <mergeCell ref="C186:C192"/>
    <mergeCell ref="B333:B339"/>
    <mergeCell ref="C333:C339"/>
    <mergeCell ref="C340:C346"/>
    <mergeCell ref="B340:B346"/>
    <mergeCell ref="D340:D346"/>
    <mergeCell ref="E340:E346"/>
    <mergeCell ref="B347:B353"/>
    <mergeCell ref="C347:C353"/>
    <mergeCell ref="D774:D780"/>
    <mergeCell ref="E774:E780"/>
    <mergeCell ref="B704:B710"/>
    <mergeCell ref="C704:C710"/>
    <mergeCell ref="D704:D710"/>
    <mergeCell ref="E704:E710"/>
    <mergeCell ref="B711:B717"/>
    <mergeCell ref="C711:C717"/>
    <mergeCell ref="D711:D717"/>
    <mergeCell ref="E711:E717"/>
    <mergeCell ref="B718:B724"/>
    <mergeCell ref="C718:C724"/>
    <mergeCell ref="D718:D724"/>
    <mergeCell ref="E718:E724"/>
    <mergeCell ref="D739:D745"/>
    <mergeCell ref="E739:E745"/>
    <mergeCell ref="E732:E738"/>
    <mergeCell ref="D732:D738"/>
    <mergeCell ref="B739:B745"/>
    <mergeCell ref="C739:C745"/>
    <mergeCell ref="B760:B766"/>
    <mergeCell ref="C760:C766"/>
    <mergeCell ref="D760:D766"/>
    <mergeCell ref="E760:E766"/>
    <mergeCell ref="E753:E759"/>
    <mergeCell ref="E746:E752"/>
    <mergeCell ref="D767:D773"/>
    <mergeCell ref="E767:E773"/>
    <mergeCell ref="B767:B773"/>
    <mergeCell ref="E312:E318"/>
    <mergeCell ref="D501:D507"/>
    <mergeCell ref="D599:D605"/>
    <mergeCell ref="C599:C605"/>
    <mergeCell ref="B599:B605"/>
    <mergeCell ref="D515:D521"/>
    <mergeCell ref="B522:B528"/>
    <mergeCell ref="B529:B535"/>
    <mergeCell ref="D585:D591"/>
    <mergeCell ref="E585:E591"/>
    <mergeCell ref="E494:E500"/>
    <mergeCell ref="B319:B325"/>
    <mergeCell ref="D417:D423"/>
    <mergeCell ref="C424:C430"/>
    <mergeCell ref="B354:B360"/>
    <mergeCell ref="C354:C360"/>
    <mergeCell ref="D354:D360"/>
    <mergeCell ref="B375:B381"/>
    <mergeCell ref="C676:C682"/>
    <mergeCell ref="E543:E549"/>
    <mergeCell ref="B634:B640"/>
    <mergeCell ref="C634:C640"/>
    <mergeCell ref="D592:D598"/>
    <mergeCell ref="E592:E598"/>
    <mergeCell ref="B613:B619"/>
    <mergeCell ref="C613:C619"/>
    <mergeCell ref="B606:B612"/>
    <mergeCell ref="C606:C612"/>
    <mergeCell ref="E431:E437"/>
    <mergeCell ref="B480:B486"/>
    <mergeCell ref="B508:B514"/>
    <mergeCell ref="E508:E514"/>
    <mergeCell ref="E480:E486"/>
    <mergeCell ref="D536:D542"/>
    <mergeCell ref="B543:B549"/>
    <mergeCell ref="C543:C549"/>
    <mergeCell ref="D543:D549"/>
    <mergeCell ref="D676:D682"/>
    <mergeCell ref="E676:E682"/>
    <mergeCell ref="C655:C661"/>
    <mergeCell ref="D655:D661"/>
    <mergeCell ref="E655:E661"/>
    <mergeCell ref="B662:B668"/>
    <mergeCell ref="C662:C668"/>
    <mergeCell ref="E606:E612"/>
    <mergeCell ref="E599:E605"/>
    <mergeCell ref="B550:B556"/>
    <mergeCell ref="C550:C556"/>
    <mergeCell ref="B557:B563"/>
    <mergeCell ref="B571:B577"/>
    <mergeCell ref="C571:C577"/>
    <mergeCell ref="D571:D577"/>
    <mergeCell ref="B578:B584"/>
    <mergeCell ref="C557:C563"/>
    <mergeCell ref="B536:B542"/>
    <mergeCell ref="C536:C542"/>
    <mergeCell ref="B501:B507"/>
    <mergeCell ref="C501:C507"/>
    <mergeCell ref="C529:C535"/>
    <mergeCell ref="B585:B591"/>
    <mergeCell ref="C515:C521"/>
    <mergeCell ref="B592:B598"/>
    <mergeCell ref="C592:C598"/>
    <mergeCell ref="D606:D612"/>
    <mergeCell ref="E557:E563"/>
    <mergeCell ref="B389:B395"/>
    <mergeCell ref="C389:C395"/>
    <mergeCell ref="D389:D395"/>
    <mergeCell ref="C459:C465"/>
    <mergeCell ref="B473:B479"/>
    <mergeCell ref="C473:C479"/>
    <mergeCell ref="D473:D479"/>
    <mergeCell ref="B445:B451"/>
    <mergeCell ref="C445:C451"/>
    <mergeCell ref="D445:D451"/>
    <mergeCell ref="C305:C311"/>
    <mergeCell ref="D662:D668"/>
    <mergeCell ref="E662:E668"/>
    <mergeCell ref="E648:E654"/>
    <mergeCell ref="E613:E619"/>
    <mergeCell ref="B620:B626"/>
    <mergeCell ref="C620:C626"/>
    <mergeCell ref="D620:D626"/>
    <mergeCell ref="E620:E626"/>
    <mergeCell ref="B627:B633"/>
    <mergeCell ref="C627:C633"/>
    <mergeCell ref="B424:B430"/>
    <mergeCell ref="D424:D430"/>
    <mergeCell ref="B431:B437"/>
    <mergeCell ref="I578:I584"/>
    <mergeCell ref="G291:G297"/>
    <mergeCell ref="H291:H297"/>
    <mergeCell ref="I291:I297"/>
    <mergeCell ref="I410:I416"/>
    <mergeCell ref="H417:H423"/>
    <mergeCell ref="I417:I423"/>
    <mergeCell ref="F312:F318"/>
    <mergeCell ref="G361:G367"/>
    <mergeCell ref="C410:C416"/>
    <mergeCell ref="D410:D416"/>
    <mergeCell ref="F291:F297"/>
    <mergeCell ref="G459:G465"/>
    <mergeCell ref="H459:H465"/>
    <mergeCell ref="F347:F353"/>
    <mergeCell ref="F368:F374"/>
    <mergeCell ref="I312:I318"/>
    <mergeCell ref="D613:D619"/>
    <mergeCell ref="C585:C591"/>
    <mergeCell ref="E634:E640"/>
    <mergeCell ref="I452:I458"/>
    <mergeCell ref="I459:I465"/>
    <mergeCell ref="E347:E353"/>
    <mergeCell ref="F403:F409"/>
    <mergeCell ref="C375:C381"/>
    <mergeCell ref="B368:B374"/>
    <mergeCell ref="C368:C374"/>
    <mergeCell ref="C382:C388"/>
    <mergeCell ref="I613:I619"/>
    <mergeCell ref="B452:B458"/>
    <mergeCell ref="B396:B402"/>
    <mergeCell ref="B361:B367"/>
    <mergeCell ref="B438:B444"/>
    <mergeCell ref="H501:H507"/>
    <mergeCell ref="I522:I528"/>
    <mergeCell ref="G529:G535"/>
    <mergeCell ref="H529:H535"/>
    <mergeCell ref="C508:C514"/>
    <mergeCell ref="F543:F549"/>
    <mergeCell ref="B515:B521"/>
    <mergeCell ref="D494:D500"/>
    <mergeCell ref="D487:D493"/>
    <mergeCell ref="D508:D514"/>
    <mergeCell ref="F473:F479"/>
    <mergeCell ref="F578:F584"/>
    <mergeCell ref="B459:B465"/>
    <mergeCell ref="B382:B388"/>
    <mergeCell ref="D361:D367"/>
    <mergeCell ref="D368:D374"/>
    <mergeCell ref="E354:E360"/>
    <mergeCell ref="F277:F283"/>
    <mergeCell ref="F333:F339"/>
    <mergeCell ref="F340:F346"/>
    <mergeCell ref="I424:I430"/>
    <mergeCell ref="G431:G437"/>
    <mergeCell ref="H431:H437"/>
    <mergeCell ref="I431:I437"/>
    <mergeCell ref="G438:G444"/>
    <mergeCell ref="H438:H444"/>
    <mergeCell ref="D522:D528"/>
    <mergeCell ref="E501:E507"/>
    <mergeCell ref="D431:D437"/>
    <mergeCell ref="E522:E528"/>
    <mergeCell ref="E536:E542"/>
    <mergeCell ref="F298:F304"/>
    <mergeCell ref="G298:G304"/>
    <mergeCell ref="H298:H304"/>
    <mergeCell ref="I298:I304"/>
    <mergeCell ref="I305:I311"/>
    <mergeCell ref="E368:E374"/>
    <mergeCell ref="D452:D458"/>
    <mergeCell ref="G473:G479"/>
    <mergeCell ref="H473:H479"/>
    <mergeCell ref="F361:F367"/>
    <mergeCell ref="F424:F430"/>
    <mergeCell ref="C480:C486"/>
    <mergeCell ref="D480:D486"/>
    <mergeCell ref="E529:E535"/>
    <mergeCell ref="E424:E430"/>
    <mergeCell ref="F305:F311"/>
    <mergeCell ref="G305:G311"/>
    <mergeCell ref="H305:H311"/>
    <mergeCell ref="I389:I395"/>
    <mergeCell ref="G382:G388"/>
    <mergeCell ref="C452:C458"/>
    <mergeCell ref="G347:G353"/>
    <mergeCell ref="H347:H353"/>
    <mergeCell ref="I347:I353"/>
    <mergeCell ref="F354:F360"/>
    <mergeCell ref="C396:C402"/>
    <mergeCell ref="D396:D402"/>
    <mergeCell ref="E396:E402"/>
    <mergeCell ref="C361:C367"/>
    <mergeCell ref="E410:E416"/>
    <mergeCell ref="C431:C437"/>
    <mergeCell ref="F375:F381"/>
    <mergeCell ref="F431:F437"/>
    <mergeCell ref="I473:I479"/>
    <mergeCell ref="H480:H486"/>
    <mergeCell ref="I480:I486"/>
    <mergeCell ref="H536:H542"/>
    <mergeCell ref="I536:I542"/>
    <mergeCell ref="H515:H521"/>
    <mergeCell ref="F508:F514"/>
    <mergeCell ref="I396:I402"/>
    <mergeCell ref="F536:F542"/>
    <mergeCell ref="F529:F535"/>
    <mergeCell ref="F522:F528"/>
    <mergeCell ref="F480:F486"/>
    <mergeCell ref="G522:G528"/>
    <mergeCell ref="H522:H528"/>
    <mergeCell ref="E515:E521"/>
    <mergeCell ref="F410:F416"/>
    <mergeCell ref="C494:C500"/>
    <mergeCell ref="H235:H241"/>
    <mergeCell ref="I235:I241"/>
    <mergeCell ref="G326:G332"/>
    <mergeCell ref="H326:H332"/>
    <mergeCell ref="I326:I332"/>
    <mergeCell ref="G333:G339"/>
    <mergeCell ref="H333:H339"/>
    <mergeCell ref="I333:I339"/>
    <mergeCell ref="G340:G346"/>
    <mergeCell ref="H340:H346"/>
    <mergeCell ref="I340:I346"/>
    <mergeCell ref="G263:G269"/>
    <mergeCell ref="G354:G360"/>
    <mergeCell ref="H354:H360"/>
    <mergeCell ref="I354:I360"/>
    <mergeCell ref="H270:H276"/>
    <mergeCell ref="I270:I276"/>
    <mergeCell ref="H361:H367"/>
    <mergeCell ref="I361:I367"/>
    <mergeCell ref="G368:G374"/>
    <mergeCell ref="H368:H374"/>
    <mergeCell ref="I368:I374"/>
    <mergeCell ref="G375:G381"/>
    <mergeCell ref="H375:H381"/>
    <mergeCell ref="I375:I381"/>
    <mergeCell ref="I501:I507"/>
    <mergeCell ref="I543:I549"/>
    <mergeCell ref="G319:G325"/>
    <mergeCell ref="H319:H325"/>
    <mergeCell ref="I319:I325"/>
    <mergeCell ref="I438:I444"/>
    <mergeCell ref="G403:G409"/>
    <mergeCell ref="H403:H409"/>
    <mergeCell ref="I403:I409"/>
    <mergeCell ref="G410:G416"/>
    <mergeCell ref="H410:H416"/>
    <mergeCell ref="H424:H430"/>
    <mergeCell ref="G445:G451"/>
    <mergeCell ref="H445:H451"/>
    <mergeCell ref="I445:I451"/>
    <mergeCell ref="G452:G458"/>
    <mergeCell ref="H452:H458"/>
    <mergeCell ref="I515:I521"/>
    <mergeCell ref="I508:I514"/>
    <mergeCell ref="H382:H388"/>
    <mergeCell ref="E417:E423"/>
    <mergeCell ref="D529:D535"/>
    <mergeCell ref="H508:H514"/>
    <mergeCell ref="H487:H493"/>
    <mergeCell ref="D459:D465"/>
    <mergeCell ref="C438:C444"/>
    <mergeCell ref="G557:G563"/>
    <mergeCell ref="G421:G423"/>
    <mergeCell ref="G396:G402"/>
    <mergeCell ref="H396:H402"/>
    <mergeCell ref="E564:E570"/>
    <mergeCell ref="F501:F507"/>
    <mergeCell ref="F494:F500"/>
    <mergeCell ref="G501:G507"/>
    <mergeCell ref="F515:F521"/>
    <mergeCell ref="D466:D472"/>
    <mergeCell ref="E466:E472"/>
    <mergeCell ref="C466:C472"/>
    <mergeCell ref="B466:B472"/>
    <mergeCell ref="I592:I598"/>
    <mergeCell ref="F599:F605"/>
    <mergeCell ref="G599:G605"/>
    <mergeCell ref="H599:H605"/>
    <mergeCell ref="I599:I605"/>
    <mergeCell ref="F571:F577"/>
    <mergeCell ref="G571:G577"/>
    <mergeCell ref="H571:H577"/>
    <mergeCell ref="F396:F402"/>
    <mergeCell ref="B403:B409"/>
    <mergeCell ref="E403:E409"/>
    <mergeCell ref="E487:E493"/>
    <mergeCell ref="C522:C528"/>
    <mergeCell ref="E459:E465"/>
    <mergeCell ref="B494:B500"/>
    <mergeCell ref="B417:B423"/>
    <mergeCell ref="C417:C423"/>
    <mergeCell ref="G564:G570"/>
    <mergeCell ref="H564:H570"/>
    <mergeCell ref="I564:I570"/>
    <mergeCell ref="G543:G549"/>
    <mergeCell ref="H543:H549"/>
    <mergeCell ref="I529:I535"/>
    <mergeCell ref="I683:I689"/>
    <mergeCell ref="F690:F696"/>
    <mergeCell ref="G690:G696"/>
    <mergeCell ref="H690:H696"/>
    <mergeCell ref="I690:I696"/>
    <mergeCell ref="G424:G430"/>
    <mergeCell ref="G550:G556"/>
    <mergeCell ref="E452:E458"/>
    <mergeCell ref="F452:F458"/>
    <mergeCell ref="E445:E451"/>
    <mergeCell ref="F445:F451"/>
    <mergeCell ref="E438:E444"/>
    <mergeCell ref="F438:F444"/>
    <mergeCell ref="D438:D444"/>
    <mergeCell ref="G508:G514"/>
    <mergeCell ref="G487:G493"/>
    <mergeCell ref="G480:G486"/>
    <mergeCell ref="G536:G542"/>
    <mergeCell ref="G515:G521"/>
    <mergeCell ref="H613:H619"/>
    <mergeCell ref="F613:F619"/>
    <mergeCell ref="G613:G619"/>
    <mergeCell ref="G585:G591"/>
    <mergeCell ref="H557:H563"/>
    <mergeCell ref="F557:F563"/>
    <mergeCell ref="F550:F556"/>
    <mergeCell ref="D550:D556"/>
    <mergeCell ref="E550:E556"/>
    <mergeCell ref="D557:D563"/>
    <mergeCell ref="F564:F570"/>
    <mergeCell ref="F466:F472"/>
    <mergeCell ref="G466:G472"/>
    <mergeCell ref="H466:H472"/>
    <mergeCell ref="F487:F493"/>
    <mergeCell ref="F459:F465"/>
    <mergeCell ref="E473:E479"/>
    <mergeCell ref="E578:E584"/>
    <mergeCell ref="E571:E577"/>
    <mergeCell ref="F718:F724"/>
    <mergeCell ref="G718:G724"/>
    <mergeCell ref="H718:H724"/>
    <mergeCell ref="I718:I724"/>
    <mergeCell ref="I662:I668"/>
    <mergeCell ref="F669:F675"/>
    <mergeCell ref="G669:G675"/>
    <mergeCell ref="H669:H675"/>
    <mergeCell ref="I669:I675"/>
    <mergeCell ref="F648:F654"/>
    <mergeCell ref="G648:G654"/>
    <mergeCell ref="F655:F661"/>
    <mergeCell ref="G655:G661"/>
    <mergeCell ref="F662:F668"/>
    <mergeCell ref="G662:G668"/>
    <mergeCell ref="F627:F633"/>
    <mergeCell ref="G627:G633"/>
    <mergeCell ref="H627:H633"/>
    <mergeCell ref="F676:F682"/>
    <mergeCell ref="G676:G682"/>
    <mergeCell ref="H676:H682"/>
    <mergeCell ref="I676:I682"/>
    <mergeCell ref="H655:H661"/>
    <mergeCell ref="I655:I661"/>
    <mergeCell ref="H662:H668"/>
    <mergeCell ref="I557:I563"/>
    <mergeCell ref="H550:H556"/>
    <mergeCell ref="I550:I556"/>
    <mergeCell ref="H648:H654"/>
    <mergeCell ref="I648:I654"/>
    <mergeCell ref="G704:G710"/>
    <mergeCell ref="H704:H710"/>
    <mergeCell ref="I704:I710"/>
    <mergeCell ref="F711:F717"/>
    <mergeCell ref="G711:G717"/>
    <mergeCell ref="H711:H717"/>
    <mergeCell ref="I711:I717"/>
    <mergeCell ref="F620:F626"/>
    <mergeCell ref="I571:I577"/>
    <mergeCell ref="G578:G584"/>
    <mergeCell ref="H578:H584"/>
    <mergeCell ref="I641:I647"/>
    <mergeCell ref="F641:F647"/>
    <mergeCell ref="G641:G647"/>
    <mergeCell ref="H641:H647"/>
    <mergeCell ref="F634:F640"/>
    <mergeCell ref="G634:G640"/>
    <mergeCell ref="H634:H640"/>
    <mergeCell ref="I634:I640"/>
    <mergeCell ref="F606:F612"/>
    <mergeCell ref="G606:G612"/>
    <mergeCell ref="H606:H612"/>
    <mergeCell ref="I606:I612"/>
    <mergeCell ref="F592:F598"/>
    <mergeCell ref="I627:I633"/>
    <mergeCell ref="G620:G626"/>
    <mergeCell ref="H620:H626"/>
    <mergeCell ref="I620:I626"/>
    <mergeCell ref="F585:F591"/>
    <mergeCell ref="G592:G598"/>
    <mergeCell ref="H592:H598"/>
    <mergeCell ref="F683:F689"/>
    <mergeCell ref="G683:G689"/>
    <mergeCell ref="H683:H689"/>
    <mergeCell ref="L151:L157"/>
    <mergeCell ref="L158:L164"/>
    <mergeCell ref="H753:H759"/>
    <mergeCell ref="I753:I759"/>
    <mergeCell ref="F760:F766"/>
    <mergeCell ref="G760:G766"/>
    <mergeCell ref="H760:H766"/>
    <mergeCell ref="I760:I766"/>
    <mergeCell ref="F767:F773"/>
    <mergeCell ref="G767:G773"/>
    <mergeCell ref="H767:H773"/>
    <mergeCell ref="I767:I773"/>
    <mergeCell ref="F739:F745"/>
    <mergeCell ref="G739:G745"/>
    <mergeCell ref="H739:H745"/>
    <mergeCell ref="I739:I745"/>
    <mergeCell ref="F746:F752"/>
    <mergeCell ref="G746:G752"/>
    <mergeCell ref="H746:H752"/>
    <mergeCell ref="I746:I752"/>
    <mergeCell ref="L704:L710"/>
    <mergeCell ref="L592:L598"/>
    <mergeCell ref="L599:L605"/>
    <mergeCell ref="L767:L773"/>
    <mergeCell ref="L501:L507"/>
    <mergeCell ref="L361:L367"/>
    <mergeCell ref="L746:L752"/>
    <mergeCell ref="L753:L759"/>
    <mergeCell ref="L760:L766"/>
    <mergeCell ref="L522:L528"/>
    <mergeCell ref="L529:L535"/>
    <mergeCell ref="L536:L542"/>
    <mergeCell ref="F725:F731"/>
    <mergeCell ref="G725:G731"/>
    <mergeCell ref="H725:H731"/>
    <mergeCell ref="I725:I731"/>
    <mergeCell ref="F732:F738"/>
    <mergeCell ref="G732:G738"/>
    <mergeCell ref="H732:H738"/>
    <mergeCell ref="I732:I738"/>
    <mergeCell ref="F697:F703"/>
    <mergeCell ref="G697:G703"/>
    <mergeCell ref="H697:H703"/>
    <mergeCell ref="I697:I703"/>
    <mergeCell ref="F704:F710"/>
    <mergeCell ref="L494:L500"/>
    <mergeCell ref="L214:L220"/>
    <mergeCell ref="L221:L227"/>
    <mergeCell ref="L228:L234"/>
    <mergeCell ref="L270:L276"/>
    <mergeCell ref="L543:L549"/>
    <mergeCell ref="L669:L675"/>
    <mergeCell ref="L676:L682"/>
    <mergeCell ref="L683:L689"/>
    <mergeCell ref="L690:L696"/>
    <mergeCell ref="L697:L703"/>
    <mergeCell ref="F753:F759"/>
    <mergeCell ref="G753:G759"/>
    <mergeCell ref="I487:I493"/>
    <mergeCell ref="G494:G500"/>
    <mergeCell ref="H494:H500"/>
    <mergeCell ref="I494:I500"/>
    <mergeCell ref="H585:H591"/>
    <mergeCell ref="I585:I591"/>
    <mergeCell ref="O228:O234"/>
    <mergeCell ref="P228:P234"/>
    <mergeCell ref="Q228:Q234"/>
    <mergeCell ref="R228:R234"/>
    <mergeCell ref="M235:M241"/>
    <mergeCell ref="N235:N241"/>
    <mergeCell ref="O235:O241"/>
    <mergeCell ref="P235:P241"/>
    <mergeCell ref="Q235:Q241"/>
    <mergeCell ref="R235:R241"/>
    <mergeCell ref="N270:N276"/>
    <mergeCell ref="O270:O276"/>
    <mergeCell ref="P270:P276"/>
    <mergeCell ref="Q270:Q276"/>
    <mergeCell ref="R270:R276"/>
    <mergeCell ref="R284:R290"/>
    <mergeCell ref="O277:O283"/>
    <mergeCell ref="R214:R220"/>
    <mergeCell ref="M221:M227"/>
    <mergeCell ref="N221:N227"/>
    <mergeCell ref="O221:O227"/>
    <mergeCell ref="P221:P227"/>
    <mergeCell ref="Q221:Q227"/>
    <mergeCell ref="R221:R227"/>
    <mergeCell ref="L606:L612"/>
    <mergeCell ref="L613:L619"/>
    <mergeCell ref="L620:L626"/>
    <mergeCell ref="L627:L633"/>
    <mergeCell ref="L634:L640"/>
    <mergeCell ref="L641:L647"/>
    <mergeCell ref="L648:L654"/>
    <mergeCell ref="L396:L402"/>
    <mergeCell ref="L403:L409"/>
    <mergeCell ref="L410:L416"/>
    <mergeCell ref="L417:L423"/>
    <mergeCell ref="L424:L430"/>
    <mergeCell ref="L431:L437"/>
    <mergeCell ref="L438:L444"/>
    <mergeCell ref="L445:L451"/>
    <mergeCell ref="L550:L556"/>
    <mergeCell ref="L557:L563"/>
    <mergeCell ref="L564:L570"/>
    <mergeCell ref="L571:L577"/>
    <mergeCell ref="L578:L584"/>
    <mergeCell ref="L585:L591"/>
    <mergeCell ref="L487:L493"/>
    <mergeCell ref="Q291:Q297"/>
    <mergeCell ref="M333:M339"/>
    <mergeCell ref="N333:N339"/>
    <mergeCell ref="N277:N283"/>
    <mergeCell ref="M270:M276"/>
    <mergeCell ref="M277:M283"/>
    <mergeCell ref="M214:M220"/>
    <mergeCell ref="N480:N486"/>
    <mergeCell ref="N571:N577"/>
    <mergeCell ref="Q389:Q395"/>
    <mergeCell ref="M389:M395"/>
    <mergeCell ref="N389:N395"/>
    <mergeCell ref="O389:O395"/>
    <mergeCell ref="P389:P395"/>
    <mergeCell ref="M340:M346"/>
    <mergeCell ref="N340:N346"/>
    <mergeCell ref="O340:O346"/>
    <mergeCell ref="P340:P346"/>
    <mergeCell ref="L711:L717"/>
    <mergeCell ref="L718:L724"/>
    <mergeCell ref="L725:L731"/>
    <mergeCell ref="L732:L738"/>
    <mergeCell ref="L739:L745"/>
    <mergeCell ref="L655:L661"/>
    <mergeCell ref="L662:L668"/>
    <mergeCell ref="L368:L374"/>
    <mergeCell ref="L375:L381"/>
    <mergeCell ref="L382:L388"/>
    <mergeCell ref="L277:L283"/>
    <mergeCell ref="L284:L290"/>
    <mergeCell ref="L291:L297"/>
    <mergeCell ref="L298:L304"/>
    <mergeCell ref="L305:L311"/>
    <mergeCell ref="L319:L325"/>
    <mergeCell ref="L326:L332"/>
    <mergeCell ref="L312:L318"/>
    <mergeCell ref="L508:L514"/>
    <mergeCell ref="L515:L521"/>
    <mergeCell ref="P305:P311"/>
    <mergeCell ref="Q305:Q311"/>
    <mergeCell ref="R305:R311"/>
    <mergeCell ref="M312:M318"/>
    <mergeCell ref="N312:N318"/>
    <mergeCell ref="O312:O318"/>
    <mergeCell ref="L333:L339"/>
    <mergeCell ref="L340:L346"/>
    <mergeCell ref="L347:L353"/>
    <mergeCell ref="L354:L360"/>
    <mergeCell ref="L235:L241"/>
    <mergeCell ref="L242:L248"/>
    <mergeCell ref="L249:L255"/>
    <mergeCell ref="L256:L262"/>
    <mergeCell ref="L263:L269"/>
    <mergeCell ref="M284:M290"/>
    <mergeCell ref="N284:N290"/>
    <mergeCell ref="O284:O290"/>
    <mergeCell ref="P284:P290"/>
    <mergeCell ref="Q284:Q290"/>
    <mergeCell ref="M347:M353"/>
    <mergeCell ref="N347:N353"/>
    <mergeCell ref="O347:O353"/>
    <mergeCell ref="P277:P283"/>
    <mergeCell ref="Q277:Q283"/>
    <mergeCell ref="O291:O297"/>
    <mergeCell ref="P291:P297"/>
    <mergeCell ref="Q242:Q248"/>
    <mergeCell ref="R242:R248"/>
    <mergeCell ref="M249:M255"/>
    <mergeCell ref="N249:N255"/>
    <mergeCell ref="O249:O255"/>
    <mergeCell ref="R291:R297"/>
    <mergeCell ref="M298:M304"/>
    <mergeCell ref="N298:N304"/>
    <mergeCell ref="O298:O304"/>
    <mergeCell ref="R277:R283"/>
    <mergeCell ref="M256:M262"/>
    <mergeCell ref="N256:N262"/>
    <mergeCell ref="O256:O262"/>
    <mergeCell ref="O333:O339"/>
    <mergeCell ref="P333:P339"/>
    <mergeCell ref="Q333:Q339"/>
    <mergeCell ref="R333:R339"/>
    <mergeCell ref="N186:N192"/>
    <mergeCell ref="O186:O192"/>
    <mergeCell ref="P186:P192"/>
    <mergeCell ref="Q186:Q192"/>
    <mergeCell ref="R186:R192"/>
    <mergeCell ref="R179:R185"/>
    <mergeCell ref="R143:R150"/>
    <mergeCell ref="M151:M157"/>
    <mergeCell ref="N151:N157"/>
    <mergeCell ref="O151:O157"/>
    <mergeCell ref="P151:P157"/>
    <mergeCell ref="Q151:Q157"/>
    <mergeCell ref="P298:P304"/>
    <mergeCell ref="M319:M325"/>
    <mergeCell ref="N319:N325"/>
    <mergeCell ref="O319:O325"/>
    <mergeCell ref="P319:P325"/>
    <mergeCell ref="Q319:Q325"/>
    <mergeCell ref="R319:R325"/>
    <mergeCell ref="M326:M332"/>
    <mergeCell ref="N326:N332"/>
    <mergeCell ref="O326:O332"/>
    <mergeCell ref="P326:P332"/>
    <mergeCell ref="Q326:Q332"/>
    <mergeCell ref="R326:R332"/>
    <mergeCell ref="M305:M311"/>
    <mergeCell ref="N305:N311"/>
    <mergeCell ref="O305:O311"/>
    <mergeCell ref="N147:N150"/>
    <mergeCell ref="Q298:Q304"/>
    <mergeCell ref="R298:R304"/>
    <mergeCell ref="R312:R318"/>
    <mergeCell ref="P312:P318"/>
    <mergeCell ref="Q312:Q318"/>
    <mergeCell ref="N214:N220"/>
    <mergeCell ref="Q263:Q269"/>
    <mergeCell ref="R263:R269"/>
    <mergeCell ref="M242:M248"/>
    <mergeCell ref="M291:M297"/>
    <mergeCell ref="N291:N297"/>
    <mergeCell ref="O214:O220"/>
    <mergeCell ref="P214:P220"/>
    <mergeCell ref="Q214:Q220"/>
    <mergeCell ref="N242:N248"/>
    <mergeCell ref="P249:P255"/>
    <mergeCell ref="Q249:Q255"/>
    <mergeCell ref="R249:R255"/>
    <mergeCell ref="M228:M234"/>
    <mergeCell ref="N228:N234"/>
    <mergeCell ref="P256:P262"/>
    <mergeCell ref="Q256:Q262"/>
    <mergeCell ref="R256:R262"/>
    <mergeCell ref="M263:M269"/>
    <mergeCell ref="N263:N269"/>
    <mergeCell ref="O263:O269"/>
    <mergeCell ref="P263:P269"/>
    <mergeCell ref="M207:M213"/>
    <mergeCell ref="N207:N213"/>
    <mergeCell ref="O207:O213"/>
    <mergeCell ref="P207:P213"/>
    <mergeCell ref="Q207:Q213"/>
    <mergeCell ref="R207:R213"/>
    <mergeCell ref="M193:M199"/>
    <mergeCell ref="N193:N199"/>
    <mergeCell ref="Q340:Q346"/>
    <mergeCell ref="R340:R346"/>
    <mergeCell ref="M354:M360"/>
    <mergeCell ref="N354:N360"/>
    <mergeCell ref="M382:M388"/>
    <mergeCell ref="N382:N388"/>
    <mergeCell ref="O382:O388"/>
    <mergeCell ref="P382:P388"/>
    <mergeCell ref="Q382:Q388"/>
    <mergeCell ref="R382:R388"/>
    <mergeCell ref="M396:M402"/>
    <mergeCell ref="N396:N402"/>
    <mergeCell ref="O396:O402"/>
    <mergeCell ref="P396:P402"/>
    <mergeCell ref="Q396:Q402"/>
    <mergeCell ref="P129:P135"/>
    <mergeCell ref="Q129:Q135"/>
    <mergeCell ref="R129:R135"/>
    <mergeCell ref="M143:M146"/>
    <mergeCell ref="N129:N135"/>
    <mergeCell ref="M417:M423"/>
    <mergeCell ref="N417:N423"/>
    <mergeCell ref="O417:O423"/>
    <mergeCell ref="P417:P423"/>
    <mergeCell ref="Q417:Q423"/>
    <mergeCell ref="R417:R423"/>
    <mergeCell ref="M403:M409"/>
    <mergeCell ref="N403:N409"/>
    <mergeCell ref="O403:O409"/>
    <mergeCell ref="P403:P409"/>
    <mergeCell ref="Q403:Q409"/>
    <mergeCell ref="R403:R409"/>
    <mergeCell ref="M361:M367"/>
    <mergeCell ref="N361:N367"/>
    <mergeCell ref="O361:O367"/>
    <mergeCell ref="P361:P367"/>
    <mergeCell ref="Q361:Q367"/>
    <mergeCell ref="R361:R367"/>
    <mergeCell ref="M368:M374"/>
    <mergeCell ref="N368:N374"/>
    <mergeCell ref="O368:O374"/>
    <mergeCell ref="P368:P374"/>
    <mergeCell ref="Q368:Q374"/>
    <mergeCell ref="R368:R374"/>
    <mergeCell ref="M375:M381"/>
    <mergeCell ref="N375:N381"/>
    <mergeCell ref="O375:O381"/>
    <mergeCell ref="R158:R164"/>
    <mergeCell ref="R165:R171"/>
    <mergeCell ref="Q158:Q164"/>
    <mergeCell ref="M165:M171"/>
    <mergeCell ref="N165:N171"/>
    <mergeCell ref="O165:O171"/>
    <mergeCell ref="P165:P171"/>
    <mergeCell ref="Q165:Q171"/>
    <mergeCell ref="M186:M192"/>
    <mergeCell ref="R389:R395"/>
    <mergeCell ref="P347:P353"/>
    <mergeCell ref="Q347:Q353"/>
    <mergeCell ref="O354:O360"/>
    <mergeCell ref="P354:P360"/>
    <mergeCell ref="Q354:Q360"/>
    <mergeCell ref="R354:R360"/>
    <mergeCell ref="R396:R402"/>
    <mergeCell ref="Q494:Q500"/>
    <mergeCell ref="R494:R500"/>
    <mergeCell ref="M480:M486"/>
    <mergeCell ref="P522:P528"/>
    <mergeCell ref="Q522:Q528"/>
    <mergeCell ref="R522:R528"/>
    <mergeCell ref="M529:M535"/>
    <mergeCell ref="N529:N535"/>
    <mergeCell ref="O529:O535"/>
    <mergeCell ref="P529:P535"/>
    <mergeCell ref="Q529:Q535"/>
    <mergeCell ref="R529:R535"/>
    <mergeCell ref="Q550:Q556"/>
    <mergeCell ref="R550:R556"/>
    <mergeCell ref="R347:R353"/>
    <mergeCell ref="M452:M458"/>
    <mergeCell ref="N452:N458"/>
    <mergeCell ref="O452:O458"/>
    <mergeCell ref="P452:P458"/>
    <mergeCell ref="Q452:Q458"/>
    <mergeCell ref="R452:R458"/>
    <mergeCell ref="M438:M444"/>
    <mergeCell ref="N438:N444"/>
    <mergeCell ref="O438:O444"/>
    <mergeCell ref="P438:P444"/>
    <mergeCell ref="Q438:Q444"/>
    <mergeCell ref="R438:R444"/>
    <mergeCell ref="M445:M451"/>
    <mergeCell ref="N445:N451"/>
    <mergeCell ref="O445:O451"/>
    <mergeCell ref="P445:P451"/>
    <mergeCell ref="Q445:Q451"/>
    <mergeCell ref="P375:P381"/>
    <mergeCell ref="Q375:Q381"/>
    <mergeCell ref="R375:R381"/>
    <mergeCell ref="M410:M416"/>
    <mergeCell ref="N410:N416"/>
    <mergeCell ref="O410:O416"/>
    <mergeCell ref="P410:P416"/>
    <mergeCell ref="Q410:Q416"/>
    <mergeCell ref="R410:R416"/>
    <mergeCell ref="R445:R451"/>
    <mergeCell ref="M424:M430"/>
    <mergeCell ref="N424:N430"/>
    <mergeCell ref="O424:O430"/>
    <mergeCell ref="P424:P430"/>
    <mergeCell ref="Q424:Q430"/>
    <mergeCell ref="R424:R430"/>
    <mergeCell ref="M431:M437"/>
    <mergeCell ref="N431:N437"/>
    <mergeCell ref="O431:O437"/>
    <mergeCell ref="P431:P437"/>
    <mergeCell ref="Q431:Q437"/>
    <mergeCell ref="R431:R437"/>
    <mergeCell ref="O634:O640"/>
    <mergeCell ref="P634:P640"/>
    <mergeCell ref="Q634:Q640"/>
    <mergeCell ref="R634:R640"/>
    <mergeCell ref="M690:M696"/>
    <mergeCell ref="N690:N696"/>
    <mergeCell ref="O690:O696"/>
    <mergeCell ref="P690:P696"/>
    <mergeCell ref="Q690:Q696"/>
    <mergeCell ref="M564:M570"/>
    <mergeCell ref="N564:N570"/>
    <mergeCell ref="O564:O570"/>
    <mergeCell ref="P564:P570"/>
    <mergeCell ref="Q564:Q570"/>
    <mergeCell ref="R564:R570"/>
    <mergeCell ref="M571:M577"/>
    <mergeCell ref="O480:O486"/>
    <mergeCell ref="P480:P486"/>
    <mergeCell ref="Q480:Q486"/>
    <mergeCell ref="R480:R486"/>
    <mergeCell ref="M459:M465"/>
    <mergeCell ref="N459:N465"/>
    <mergeCell ref="O459:O465"/>
    <mergeCell ref="P459:P465"/>
    <mergeCell ref="Q459:Q465"/>
    <mergeCell ref="R459:R465"/>
    <mergeCell ref="M473:M479"/>
    <mergeCell ref="N473:N479"/>
    <mergeCell ref="O473:O479"/>
    <mergeCell ref="P473:P479"/>
    <mergeCell ref="Q473:Q479"/>
    <mergeCell ref="R473:R479"/>
    <mergeCell ref="M536:M542"/>
    <mergeCell ref="N536:N542"/>
    <mergeCell ref="O536:O542"/>
    <mergeCell ref="P536:P542"/>
    <mergeCell ref="Q536:Q542"/>
    <mergeCell ref="R536:R542"/>
    <mergeCell ref="M515:M521"/>
    <mergeCell ref="N515:N521"/>
    <mergeCell ref="O515:O521"/>
    <mergeCell ref="P515:P521"/>
    <mergeCell ref="Q515:Q521"/>
    <mergeCell ref="R515:R521"/>
    <mergeCell ref="M508:M514"/>
    <mergeCell ref="N508:N514"/>
    <mergeCell ref="O508:O514"/>
    <mergeCell ref="P508:P514"/>
    <mergeCell ref="Q501:Q507"/>
    <mergeCell ref="M501:M507"/>
    <mergeCell ref="N501:N507"/>
    <mergeCell ref="O501:O507"/>
    <mergeCell ref="P501:P507"/>
    <mergeCell ref="R501:R507"/>
    <mergeCell ref="M487:M493"/>
    <mergeCell ref="N487:N493"/>
    <mergeCell ref="O487:O493"/>
    <mergeCell ref="P487:P493"/>
    <mergeCell ref="Q487:Q493"/>
    <mergeCell ref="R487:R493"/>
    <mergeCell ref="M494:M500"/>
    <mergeCell ref="N494:N500"/>
    <mergeCell ref="O494:O500"/>
    <mergeCell ref="P494:P500"/>
    <mergeCell ref="M669:M675"/>
    <mergeCell ref="N669:N675"/>
    <mergeCell ref="O669:O675"/>
    <mergeCell ref="P669:P675"/>
    <mergeCell ref="Q669:Q675"/>
    <mergeCell ref="R669:R675"/>
    <mergeCell ref="M676:M682"/>
    <mergeCell ref="V361:V367"/>
    <mergeCell ref="V585:V591"/>
    <mergeCell ref="V725:V731"/>
    <mergeCell ref="N676:N682"/>
    <mergeCell ref="O676:O682"/>
    <mergeCell ref="P676:P682"/>
    <mergeCell ref="Q676:Q682"/>
    <mergeCell ref="R676:R682"/>
    <mergeCell ref="O683:O689"/>
    <mergeCell ref="R683:R689"/>
    <mergeCell ref="P683:P689"/>
    <mergeCell ref="N746:N752"/>
    <mergeCell ref="M655:M661"/>
    <mergeCell ref="N655:N661"/>
    <mergeCell ref="O655:O661"/>
    <mergeCell ref="P655:P661"/>
    <mergeCell ref="Q655:Q661"/>
    <mergeCell ref="R655:R661"/>
    <mergeCell ref="M662:M668"/>
    <mergeCell ref="N662:N668"/>
    <mergeCell ref="O662:O668"/>
    <mergeCell ref="P662:P668"/>
    <mergeCell ref="Q662:Q668"/>
    <mergeCell ref="R662:R668"/>
    <mergeCell ref="O571:O577"/>
    <mergeCell ref="O613:O619"/>
    <mergeCell ref="P613:P619"/>
    <mergeCell ref="Q613:Q619"/>
    <mergeCell ref="R613:R619"/>
    <mergeCell ref="M585:M591"/>
    <mergeCell ref="N585:N591"/>
    <mergeCell ref="P592:P598"/>
    <mergeCell ref="Q592:Q598"/>
    <mergeCell ref="R592:R598"/>
    <mergeCell ref="M578:M584"/>
    <mergeCell ref="N578:N584"/>
    <mergeCell ref="O578:O584"/>
    <mergeCell ref="P578:P584"/>
    <mergeCell ref="Q578:Q584"/>
    <mergeCell ref="R578:R584"/>
    <mergeCell ref="R585:R591"/>
    <mergeCell ref="M592:M598"/>
    <mergeCell ref="N592:N598"/>
    <mergeCell ref="O592:O598"/>
    <mergeCell ref="R571:R577"/>
    <mergeCell ref="N704:N710"/>
    <mergeCell ref="O704:O710"/>
    <mergeCell ref="P704:P710"/>
    <mergeCell ref="Q704:Q710"/>
    <mergeCell ref="R704:R710"/>
    <mergeCell ref="M683:M689"/>
    <mergeCell ref="N683:N689"/>
    <mergeCell ref="Q683:Q689"/>
    <mergeCell ref="Q648:Q654"/>
    <mergeCell ref="R648:R654"/>
    <mergeCell ref="M634:M640"/>
    <mergeCell ref="N634:N640"/>
    <mergeCell ref="M767:M773"/>
    <mergeCell ref="Q746:Q752"/>
    <mergeCell ref="R746:R752"/>
    <mergeCell ref="M697:M703"/>
    <mergeCell ref="N697:N703"/>
    <mergeCell ref="O697:O703"/>
    <mergeCell ref="P697:P703"/>
    <mergeCell ref="Q697:Q703"/>
    <mergeCell ref="R697:R703"/>
    <mergeCell ref="P739:P745"/>
    <mergeCell ref="Q739:Q745"/>
    <mergeCell ref="R739:R745"/>
    <mergeCell ref="M718:M724"/>
    <mergeCell ref="N718:N724"/>
    <mergeCell ref="O718:O724"/>
    <mergeCell ref="P718:P724"/>
    <mergeCell ref="Q718:Q724"/>
    <mergeCell ref="R718:R724"/>
    <mergeCell ref="M725:M731"/>
    <mergeCell ref="N725:N731"/>
    <mergeCell ref="O725:O731"/>
    <mergeCell ref="P725:P731"/>
    <mergeCell ref="Q725:Q731"/>
    <mergeCell ref="R725:R731"/>
    <mergeCell ref="M711:M717"/>
    <mergeCell ref="N711:N717"/>
    <mergeCell ref="O711:O717"/>
    <mergeCell ref="P711:P717"/>
    <mergeCell ref="Q711:Q717"/>
    <mergeCell ref="R711:R717"/>
    <mergeCell ref="O746:O752"/>
    <mergeCell ref="P746:P752"/>
    <mergeCell ref="R690:R696"/>
    <mergeCell ref="U158:U164"/>
    <mergeCell ref="V158:V164"/>
    <mergeCell ref="W158:W164"/>
    <mergeCell ref="U179:U185"/>
    <mergeCell ref="V179:V185"/>
    <mergeCell ref="X158:X164"/>
    <mergeCell ref="U165:U171"/>
    <mergeCell ref="V165:V171"/>
    <mergeCell ref="W165:W171"/>
    <mergeCell ref="X165:X171"/>
    <mergeCell ref="U172:U178"/>
    <mergeCell ref="V172:V178"/>
    <mergeCell ref="W172:W178"/>
    <mergeCell ref="X172:X178"/>
    <mergeCell ref="W179:W185"/>
    <mergeCell ref="W277:W283"/>
    <mergeCell ref="X179:X185"/>
    <mergeCell ref="V101:V107"/>
    <mergeCell ref="W101:W107"/>
    <mergeCell ref="U186:U192"/>
    <mergeCell ref="V186:V192"/>
    <mergeCell ref="W186:W192"/>
    <mergeCell ref="X186:X192"/>
    <mergeCell ref="X115:X121"/>
    <mergeCell ref="U122:U128"/>
    <mergeCell ref="V122:V128"/>
    <mergeCell ref="W122:W128"/>
    <mergeCell ref="X122:X128"/>
    <mergeCell ref="U129:U135"/>
    <mergeCell ref="V129:V135"/>
    <mergeCell ref="W129:W135"/>
    <mergeCell ref="X129:X135"/>
    <mergeCell ref="X101:X107"/>
    <mergeCell ref="U108:U114"/>
    <mergeCell ref="V108:V114"/>
    <mergeCell ref="W108:W114"/>
    <mergeCell ref="X108:X114"/>
    <mergeCell ref="X136:X142"/>
    <mergeCell ref="U143:U150"/>
    <mergeCell ref="V143:V150"/>
    <mergeCell ref="W143:W150"/>
    <mergeCell ref="X143:X150"/>
    <mergeCell ref="U151:U157"/>
    <mergeCell ref="V151:V157"/>
    <mergeCell ref="W151:W157"/>
    <mergeCell ref="X151:X157"/>
    <mergeCell ref="W115:W121"/>
    <mergeCell ref="U136:U142"/>
    <mergeCell ref="V136:V142"/>
    <mergeCell ref="U193:U199"/>
    <mergeCell ref="V193:V199"/>
    <mergeCell ref="W193:W199"/>
    <mergeCell ref="X193:X199"/>
    <mergeCell ref="V200:V206"/>
    <mergeCell ref="W200:W206"/>
    <mergeCell ref="X200:X206"/>
    <mergeCell ref="W228:W234"/>
    <mergeCell ref="X228:X234"/>
    <mergeCell ref="U235:U241"/>
    <mergeCell ref="U200:U206"/>
    <mergeCell ref="V235:V241"/>
    <mergeCell ref="W235:W241"/>
    <mergeCell ref="X235:X241"/>
    <mergeCell ref="U228:U234"/>
    <mergeCell ref="V228:V234"/>
    <mergeCell ref="U298:U304"/>
    <mergeCell ref="V298:V304"/>
    <mergeCell ref="U305:U311"/>
    <mergeCell ref="V305:V311"/>
    <mergeCell ref="W305:W311"/>
    <mergeCell ref="X305:X311"/>
    <mergeCell ref="U277:U283"/>
    <mergeCell ref="V277:V283"/>
    <mergeCell ref="W396:W402"/>
    <mergeCell ref="X396:X402"/>
    <mergeCell ref="U438:U444"/>
    <mergeCell ref="W249:W255"/>
    <mergeCell ref="X249:X255"/>
    <mergeCell ref="U256:U262"/>
    <mergeCell ref="V256:V262"/>
    <mergeCell ref="W256:W262"/>
    <mergeCell ref="X256:X262"/>
    <mergeCell ref="U221:U227"/>
    <mergeCell ref="V221:V227"/>
    <mergeCell ref="W221:W227"/>
    <mergeCell ref="W333:W339"/>
    <mergeCell ref="X333:X339"/>
    <mergeCell ref="X263:X269"/>
    <mergeCell ref="X298:X304"/>
    <mergeCell ref="U291:U297"/>
    <mergeCell ref="X277:X283"/>
    <mergeCell ref="U284:U290"/>
    <mergeCell ref="V284:V290"/>
    <mergeCell ref="W284:W290"/>
    <mergeCell ref="X284:X290"/>
    <mergeCell ref="W270:W276"/>
    <mergeCell ref="X270:X276"/>
    <mergeCell ref="X347:X353"/>
    <mergeCell ref="U354:U360"/>
    <mergeCell ref="V438:V444"/>
    <mergeCell ref="W438:W444"/>
    <mergeCell ref="X438:X444"/>
    <mergeCell ref="X221:X227"/>
    <mergeCell ref="U270:U276"/>
    <mergeCell ref="U368:U374"/>
    <mergeCell ref="V270:V276"/>
    <mergeCell ref="W312:W318"/>
    <mergeCell ref="W298:W304"/>
    <mergeCell ref="U319:U325"/>
    <mergeCell ref="V319:V325"/>
    <mergeCell ref="W319:W325"/>
    <mergeCell ref="X319:X325"/>
    <mergeCell ref="V291:V297"/>
    <mergeCell ref="W291:W297"/>
    <mergeCell ref="X291:X297"/>
    <mergeCell ref="U326:U332"/>
    <mergeCell ref="V326:V332"/>
    <mergeCell ref="W326:W332"/>
    <mergeCell ref="U403:U409"/>
    <mergeCell ref="V403:V409"/>
    <mergeCell ref="W403:W409"/>
    <mergeCell ref="X326:X332"/>
    <mergeCell ref="W368:W374"/>
    <mergeCell ref="U361:U367"/>
    <mergeCell ref="W340:W346"/>
    <mergeCell ref="X340:X346"/>
    <mergeCell ref="U347:U353"/>
    <mergeCell ref="V347:V353"/>
    <mergeCell ref="W347:W353"/>
    <mergeCell ref="X375:X381"/>
    <mergeCell ref="U382:U388"/>
    <mergeCell ref="V382:V388"/>
    <mergeCell ref="W382:W388"/>
    <mergeCell ref="X382:X388"/>
    <mergeCell ref="U396:U402"/>
    <mergeCell ref="V396:V402"/>
    <mergeCell ref="U333:U339"/>
    <mergeCell ref="V333:V339"/>
    <mergeCell ref="U312:U318"/>
    <mergeCell ref="V312:V318"/>
    <mergeCell ref="U340:U346"/>
    <mergeCell ref="V340:V346"/>
    <mergeCell ref="X312:X318"/>
    <mergeCell ref="X459:X465"/>
    <mergeCell ref="U487:U493"/>
    <mergeCell ref="W508:W514"/>
    <mergeCell ref="X508:X514"/>
    <mergeCell ref="U494:U500"/>
    <mergeCell ref="V494:V500"/>
    <mergeCell ref="W494:W500"/>
    <mergeCell ref="X494:X500"/>
    <mergeCell ref="V501:V507"/>
    <mergeCell ref="W501:W507"/>
    <mergeCell ref="X501:X507"/>
    <mergeCell ref="U501:U507"/>
    <mergeCell ref="U473:U479"/>
    <mergeCell ref="V473:V479"/>
    <mergeCell ref="W473:W479"/>
    <mergeCell ref="X473:X479"/>
    <mergeCell ref="V354:V360"/>
    <mergeCell ref="W354:W360"/>
    <mergeCell ref="X354:X360"/>
    <mergeCell ref="X452:X458"/>
    <mergeCell ref="X403:X409"/>
    <mergeCell ref="U410:U416"/>
    <mergeCell ref="V410:V416"/>
    <mergeCell ref="W410:W416"/>
    <mergeCell ref="X410:X416"/>
    <mergeCell ref="V368:V374"/>
    <mergeCell ref="X368:X374"/>
    <mergeCell ref="U375:U381"/>
    <mergeCell ref="V375:V381"/>
    <mergeCell ref="W375:W381"/>
    <mergeCell ref="U452:U458"/>
    <mergeCell ref="V452:V458"/>
    <mergeCell ref="W452:W458"/>
    <mergeCell ref="U424:U430"/>
    <mergeCell ref="V424:V430"/>
    <mergeCell ref="W424:W430"/>
    <mergeCell ref="X424:X430"/>
    <mergeCell ref="U431:U437"/>
    <mergeCell ref="V431:V437"/>
    <mergeCell ref="U480:U486"/>
    <mergeCell ref="V480:V486"/>
    <mergeCell ref="W480:W486"/>
    <mergeCell ref="X480:X486"/>
    <mergeCell ref="X417:X423"/>
    <mergeCell ref="X487:X493"/>
    <mergeCell ref="U445:U451"/>
    <mergeCell ref="V445:V451"/>
    <mergeCell ref="W445:W451"/>
    <mergeCell ref="X445:X451"/>
    <mergeCell ref="V466:V472"/>
    <mergeCell ref="W466:W472"/>
    <mergeCell ref="X466:X472"/>
    <mergeCell ref="U655:U661"/>
    <mergeCell ref="V655:V661"/>
    <mergeCell ref="W655:W661"/>
    <mergeCell ref="W697:W703"/>
    <mergeCell ref="X697:X703"/>
    <mergeCell ref="U543:U549"/>
    <mergeCell ref="V543:V549"/>
    <mergeCell ref="W543:W549"/>
    <mergeCell ref="X543:X549"/>
    <mergeCell ref="U515:U521"/>
    <mergeCell ref="V515:V521"/>
    <mergeCell ref="W515:W521"/>
    <mergeCell ref="X515:X521"/>
    <mergeCell ref="U522:U528"/>
    <mergeCell ref="V522:V528"/>
    <mergeCell ref="W522:W528"/>
    <mergeCell ref="X522:X528"/>
    <mergeCell ref="U529:U535"/>
    <mergeCell ref="V529:V535"/>
    <mergeCell ref="W529:W535"/>
    <mergeCell ref="X529:X535"/>
    <mergeCell ref="X690:X696"/>
    <mergeCell ref="U620:U626"/>
    <mergeCell ref="X634:X640"/>
    <mergeCell ref="W690:W696"/>
    <mergeCell ref="W578:W584"/>
    <mergeCell ref="X578:X584"/>
    <mergeCell ref="X564:X570"/>
    <mergeCell ref="U571:U577"/>
    <mergeCell ref="V571:V577"/>
    <mergeCell ref="W571:W577"/>
    <mergeCell ref="X571:X577"/>
    <mergeCell ref="V620:V626"/>
    <mergeCell ref="W620:W626"/>
    <mergeCell ref="X620:X626"/>
    <mergeCell ref="U613:U619"/>
    <mergeCell ref="V613:V619"/>
    <mergeCell ref="W613:W619"/>
    <mergeCell ref="X613:X619"/>
    <mergeCell ref="W599:W605"/>
    <mergeCell ref="X599:X605"/>
    <mergeCell ref="W606:W612"/>
    <mergeCell ref="X606:X612"/>
    <mergeCell ref="W564:W570"/>
    <mergeCell ref="X550:X556"/>
    <mergeCell ref="W557:W563"/>
    <mergeCell ref="W536:W542"/>
    <mergeCell ref="X536:X542"/>
    <mergeCell ref="AY228:AY234"/>
    <mergeCell ref="AZ228:AZ234"/>
    <mergeCell ref="W431:W437"/>
    <mergeCell ref="X431:X437"/>
    <mergeCell ref="U536:U542"/>
    <mergeCell ref="V536:V542"/>
    <mergeCell ref="U459:U465"/>
    <mergeCell ref="U508:U514"/>
    <mergeCell ref="V508:V514"/>
    <mergeCell ref="U207:U213"/>
    <mergeCell ref="V207:V213"/>
    <mergeCell ref="W207:W213"/>
    <mergeCell ref="X207:X213"/>
    <mergeCell ref="U214:U220"/>
    <mergeCell ref="V214:V220"/>
    <mergeCell ref="BK80:BK86"/>
    <mergeCell ref="BI87:BI93"/>
    <mergeCell ref="BJ87:BJ93"/>
    <mergeCell ref="BK87:BK93"/>
    <mergeCell ref="AY87:AY93"/>
    <mergeCell ref="AZ87:AZ93"/>
    <mergeCell ref="BA87:BA93"/>
    <mergeCell ref="BB87:BB93"/>
    <mergeCell ref="BC87:BC93"/>
    <mergeCell ref="BD87:BD93"/>
    <mergeCell ref="BE87:BE93"/>
    <mergeCell ref="BF87:BF93"/>
    <mergeCell ref="BG87:BG93"/>
    <mergeCell ref="AY80:AY86"/>
    <mergeCell ref="AZ80:AZ86"/>
    <mergeCell ref="BA80:BA86"/>
    <mergeCell ref="BB80:BB86"/>
    <mergeCell ref="BJ80:BJ86"/>
    <mergeCell ref="BH87:BH93"/>
    <mergeCell ref="BH80:BH86"/>
    <mergeCell ref="BG80:BG86"/>
    <mergeCell ref="BI122:BI128"/>
    <mergeCell ref="W214:W220"/>
    <mergeCell ref="X214:X220"/>
    <mergeCell ref="U263:U269"/>
    <mergeCell ref="V263:V269"/>
    <mergeCell ref="W263:W269"/>
    <mergeCell ref="U242:U248"/>
    <mergeCell ref="V242:V248"/>
    <mergeCell ref="W242:W248"/>
    <mergeCell ref="X242:X248"/>
    <mergeCell ref="U249:U255"/>
    <mergeCell ref="V249:V255"/>
    <mergeCell ref="U417:U423"/>
    <mergeCell ref="V417:V423"/>
    <mergeCell ref="W417:W423"/>
    <mergeCell ref="V487:V493"/>
    <mergeCell ref="W487:W493"/>
    <mergeCell ref="BF186:BF192"/>
    <mergeCell ref="BG186:BG192"/>
    <mergeCell ref="W361:W367"/>
    <mergeCell ref="X361:X367"/>
    <mergeCell ref="BJ122:BJ128"/>
    <mergeCell ref="BK122:BK128"/>
    <mergeCell ref="BH108:BH114"/>
    <mergeCell ref="BI108:BI114"/>
    <mergeCell ref="BJ108:BJ114"/>
    <mergeCell ref="V459:V465"/>
    <mergeCell ref="W459:W465"/>
    <mergeCell ref="AZ115:AZ121"/>
    <mergeCell ref="BA115:BA121"/>
    <mergeCell ref="BB115:BB121"/>
    <mergeCell ref="BC115:BC121"/>
    <mergeCell ref="BD115:BD121"/>
    <mergeCell ref="BE115:BE121"/>
    <mergeCell ref="BF115:BF121"/>
    <mergeCell ref="BG115:BG121"/>
    <mergeCell ref="BH115:BH121"/>
    <mergeCell ref="BI115:BI121"/>
    <mergeCell ref="BJ115:BJ121"/>
    <mergeCell ref="BK115:BK121"/>
    <mergeCell ref="AY108:AY114"/>
    <mergeCell ref="AZ108:AZ114"/>
    <mergeCell ref="BA108:BA114"/>
    <mergeCell ref="BB108:BB114"/>
    <mergeCell ref="AY122:AY128"/>
    <mergeCell ref="BD108:BD114"/>
    <mergeCell ref="AZ122:AZ128"/>
    <mergeCell ref="BE108:BE114"/>
    <mergeCell ref="BF108:BF114"/>
    <mergeCell ref="BE122:BE128"/>
    <mergeCell ref="BF122:BF128"/>
    <mergeCell ref="BI151:BI157"/>
    <mergeCell ref="BJ151:BJ157"/>
    <mergeCell ref="BA122:BA128"/>
    <mergeCell ref="BB122:BB128"/>
    <mergeCell ref="BC122:BC128"/>
    <mergeCell ref="BD122:BD128"/>
    <mergeCell ref="BG122:BG128"/>
    <mergeCell ref="BG108:BG114"/>
    <mergeCell ref="BA129:BA135"/>
    <mergeCell ref="BB129:BB135"/>
    <mergeCell ref="BC129:BC135"/>
    <mergeCell ref="BD129:BD135"/>
    <mergeCell ref="BF151:BF157"/>
    <mergeCell ref="BG151:BG157"/>
    <mergeCell ref="BF136:BF142"/>
    <mergeCell ref="BG136:BG142"/>
    <mergeCell ref="AY136:AY142"/>
    <mergeCell ref="BC108:BC114"/>
    <mergeCell ref="W136:W142"/>
    <mergeCell ref="BE94:BE100"/>
    <mergeCell ref="BF94:BF100"/>
    <mergeCell ref="BG94:BG100"/>
    <mergeCell ref="BH94:BH100"/>
    <mergeCell ref="BK151:BK157"/>
    <mergeCell ref="AY158:AY164"/>
    <mergeCell ref="AZ158:AZ164"/>
    <mergeCell ref="BA158:BA164"/>
    <mergeCell ref="BB158:BB164"/>
    <mergeCell ref="BC158:BC164"/>
    <mergeCell ref="BD158:BD164"/>
    <mergeCell ref="BE158:BE164"/>
    <mergeCell ref="BF158:BF164"/>
    <mergeCell ref="BG158:BG164"/>
    <mergeCell ref="BH158:BH164"/>
    <mergeCell ref="BI158:BI164"/>
    <mergeCell ref="BE129:BE135"/>
    <mergeCell ref="BF129:BF135"/>
    <mergeCell ref="BG129:BG135"/>
    <mergeCell ref="BJ158:BJ164"/>
    <mergeCell ref="BK158:BK164"/>
    <mergeCell ref="AY151:AY157"/>
    <mergeCell ref="BH129:BH135"/>
    <mergeCell ref="BI129:BI135"/>
    <mergeCell ref="BJ129:BJ135"/>
    <mergeCell ref="BK129:BK135"/>
    <mergeCell ref="AY143:AY150"/>
    <mergeCell ref="AZ143:AZ150"/>
    <mergeCell ref="BA143:BA150"/>
    <mergeCell ref="BB143:BB150"/>
    <mergeCell ref="BC143:BC150"/>
    <mergeCell ref="BD143:BD150"/>
    <mergeCell ref="BJ94:BJ100"/>
    <mergeCell ref="BK94:BK100"/>
    <mergeCell ref="AY101:AY107"/>
    <mergeCell ref="AZ101:AZ107"/>
    <mergeCell ref="BA101:BA107"/>
    <mergeCell ref="BB101:BB107"/>
    <mergeCell ref="BC101:BC107"/>
    <mergeCell ref="BD101:BD107"/>
    <mergeCell ref="BE101:BE107"/>
    <mergeCell ref="BF101:BF107"/>
    <mergeCell ref="BG101:BG107"/>
    <mergeCell ref="BH101:BH107"/>
    <mergeCell ref="BI101:BI107"/>
    <mergeCell ref="BJ101:BJ107"/>
    <mergeCell ref="BK101:BK107"/>
    <mergeCell ref="AY94:AY100"/>
    <mergeCell ref="AZ94:AZ100"/>
    <mergeCell ref="BA94:BA100"/>
    <mergeCell ref="BB94:BB100"/>
    <mergeCell ref="BC94:BC100"/>
    <mergeCell ref="BD94:BD100"/>
    <mergeCell ref="BH151:BH157"/>
    <mergeCell ref="BH122:BH128"/>
    <mergeCell ref="AZ151:AZ157"/>
    <mergeCell ref="BA151:BA157"/>
    <mergeCell ref="BB151:BB157"/>
    <mergeCell ref="BC151:BC157"/>
    <mergeCell ref="BD151:BD157"/>
    <mergeCell ref="BE151:BE157"/>
    <mergeCell ref="BK108:BK114"/>
    <mergeCell ref="AY115:AY121"/>
    <mergeCell ref="BF228:BF234"/>
    <mergeCell ref="BG228:BG234"/>
    <mergeCell ref="BH228:BH234"/>
    <mergeCell ref="BI228:BI234"/>
    <mergeCell ref="BJ228:BJ234"/>
    <mergeCell ref="BK228:BK234"/>
    <mergeCell ref="AY221:AY227"/>
    <mergeCell ref="AZ221:AZ227"/>
    <mergeCell ref="BA221:BA227"/>
    <mergeCell ref="BK193:BK199"/>
    <mergeCell ref="AY200:AY206"/>
    <mergeCell ref="BK200:BK206"/>
    <mergeCell ref="AY193:AY199"/>
    <mergeCell ref="AZ193:AZ199"/>
    <mergeCell ref="BD186:BD192"/>
    <mergeCell ref="BE186:BE192"/>
    <mergeCell ref="BI143:BI150"/>
    <mergeCell ref="BJ143:BJ150"/>
    <mergeCell ref="BK143:BK150"/>
    <mergeCell ref="BH136:BH142"/>
    <mergeCell ref="BI136:BI142"/>
    <mergeCell ref="BJ136:BJ142"/>
    <mergeCell ref="BK136:BK142"/>
    <mergeCell ref="AZ136:AZ142"/>
    <mergeCell ref="BA136:BA142"/>
    <mergeCell ref="BB136:BB142"/>
    <mergeCell ref="BC136:BC142"/>
    <mergeCell ref="BD136:BD142"/>
    <mergeCell ref="BE136:BE142"/>
    <mergeCell ref="BA193:BA199"/>
    <mergeCell ref="BB193:BB199"/>
    <mergeCell ref="BA172:BA178"/>
    <mergeCell ref="BB172:BB178"/>
    <mergeCell ref="BC172:BC178"/>
    <mergeCell ref="BD172:BD178"/>
    <mergeCell ref="BE172:BE178"/>
    <mergeCell ref="BF172:BF178"/>
    <mergeCell ref="BG172:BG178"/>
    <mergeCell ref="BH172:BH178"/>
    <mergeCell ref="BI172:BI178"/>
    <mergeCell ref="BJ172:BJ178"/>
    <mergeCell ref="BK172:BK178"/>
    <mergeCell ref="AZ165:AZ171"/>
    <mergeCell ref="BC165:BC171"/>
    <mergeCell ref="BE143:BE150"/>
    <mergeCell ref="BF143:BF150"/>
    <mergeCell ref="BG143:BG150"/>
    <mergeCell ref="BH143:BH150"/>
    <mergeCell ref="BH186:BH192"/>
    <mergeCell ref="BI186:BI192"/>
    <mergeCell ref="BJ186:BJ192"/>
    <mergeCell ref="BK186:BK192"/>
    <mergeCell ref="AY179:AY185"/>
    <mergeCell ref="AZ179:AZ185"/>
    <mergeCell ref="BA179:BA185"/>
    <mergeCell ref="BB179:BB185"/>
    <mergeCell ref="BC179:BC185"/>
    <mergeCell ref="BD179:BD185"/>
    <mergeCell ref="BE179:BE185"/>
    <mergeCell ref="BF179:BF185"/>
    <mergeCell ref="BG179:BG185"/>
    <mergeCell ref="BH165:BH171"/>
    <mergeCell ref="BI165:BI171"/>
    <mergeCell ref="BJ165:BJ171"/>
    <mergeCell ref="BI193:BI199"/>
    <mergeCell ref="BJ193:BJ199"/>
    <mergeCell ref="BG214:BG220"/>
    <mergeCell ref="BH214:BH220"/>
    <mergeCell ref="BI214:BI220"/>
    <mergeCell ref="BJ214:BJ220"/>
    <mergeCell ref="AZ200:AZ206"/>
    <mergeCell ref="BA200:BA206"/>
    <mergeCell ref="BB200:BB206"/>
    <mergeCell ref="BC200:BC206"/>
    <mergeCell ref="BD200:BD206"/>
    <mergeCell ref="BE200:BE206"/>
    <mergeCell ref="BF200:BF206"/>
    <mergeCell ref="BG200:BG206"/>
    <mergeCell ref="BH200:BH206"/>
    <mergeCell ref="BI200:BI206"/>
    <mergeCell ref="BJ200:BJ206"/>
    <mergeCell ref="BA165:BA171"/>
    <mergeCell ref="BB165:BB171"/>
    <mergeCell ref="BK214:BK220"/>
    <mergeCell ref="AY207:AY213"/>
    <mergeCell ref="AZ207:AZ213"/>
    <mergeCell ref="BA207:BA213"/>
    <mergeCell ref="BB207:BB213"/>
    <mergeCell ref="BC207:BC213"/>
    <mergeCell ref="BD207:BD213"/>
    <mergeCell ref="BE207:BE213"/>
    <mergeCell ref="BF207:BF213"/>
    <mergeCell ref="BG207:BG213"/>
    <mergeCell ref="BD165:BD171"/>
    <mergeCell ref="BE165:BE171"/>
    <mergeCell ref="BK165:BK171"/>
    <mergeCell ref="AY165:AY171"/>
    <mergeCell ref="BF165:BF171"/>
    <mergeCell ref="BG165:BG171"/>
    <mergeCell ref="AY172:AY178"/>
    <mergeCell ref="AZ172:AZ178"/>
    <mergeCell ref="BK179:BK185"/>
    <mergeCell ref="AY186:AY192"/>
    <mergeCell ref="AZ186:AZ192"/>
    <mergeCell ref="BA186:BA192"/>
    <mergeCell ref="BB186:BB192"/>
    <mergeCell ref="BC186:BC192"/>
    <mergeCell ref="BE235:BE241"/>
    <mergeCell ref="BF235:BF241"/>
    <mergeCell ref="BG235:BG241"/>
    <mergeCell ref="BI270:BI276"/>
    <mergeCell ref="BJ270:BJ276"/>
    <mergeCell ref="BK270:BK276"/>
    <mergeCell ref="AY263:AY269"/>
    <mergeCell ref="AZ263:AZ269"/>
    <mergeCell ref="BA263:BA269"/>
    <mergeCell ref="BB263:BB269"/>
    <mergeCell ref="BC263:BC269"/>
    <mergeCell ref="BD263:BD269"/>
    <mergeCell ref="BE263:BE269"/>
    <mergeCell ref="BF263:BF269"/>
    <mergeCell ref="BG263:BG269"/>
    <mergeCell ref="BK256:BK262"/>
    <mergeCell ref="AY249:AY255"/>
    <mergeCell ref="AZ249:AZ255"/>
    <mergeCell ref="BA249:BA255"/>
    <mergeCell ref="BB249:BB255"/>
    <mergeCell ref="BC249:BC255"/>
    <mergeCell ref="BD249:BD255"/>
    <mergeCell ref="BE249:BE255"/>
    <mergeCell ref="BF249:BF255"/>
    <mergeCell ref="BG249:BG255"/>
    <mergeCell ref="BH207:BH213"/>
    <mergeCell ref="BI207:BI213"/>
    <mergeCell ref="BJ207:BJ213"/>
    <mergeCell ref="BK207:BK213"/>
    <mergeCell ref="AY214:AY220"/>
    <mergeCell ref="AZ214:AZ220"/>
    <mergeCell ref="BA214:BA220"/>
    <mergeCell ref="BB214:BB220"/>
    <mergeCell ref="BC214:BC220"/>
    <mergeCell ref="BD214:BD220"/>
    <mergeCell ref="BE214:BE220"/>
    <mergeCell ref="BF214:BF220"/>
    <mergeCell ref="BH235:BH241"/>
    <mergeCell ref="BI235:BI241"/>
    <mergeCell ref="BH249:BH255"/>
    <mergeCell ref="BI249:BI255"/>
    <mergeCell ref="BJ235:BJ241"/>
    <mergeCell ref="BK235:BK241"/>
    <mergeCell ref="AY242:AY248"/>
    <mergeCell ref="AZ242:AZ248"/>
    <mergeCell ref="BA242:BA248"/>
    <mergeCell ref="BB242:BB248"/>
    <mergeCell ref="BC242:BC248"/>
    <mergeCell ref="BD242:BD248"/>
    <mergeCell ref="BE242:BE248"/>
    <mergeCell ref="BF242:BF248"/>
    <mergeCell ref="BG242:BG248"/>
    <mergeCell ref="BH242:BH248"/>
    <mergeCell ref="BI242:BI248"/>
    <mergeCell ref="BJ242:BJ248"/>
    <mergeCell ref="BH221:BH227"/>
    <mergeCell ref="BI221:BI227"/>
    <mergeCell ref="BJ221:BJ227"/>
    <mergeCell ref="BK221:BK227"/>
    <mergeCell ref="BA228:BA234"/>
    <mergeCell ref="BB228:BB234"/>
    <mergeCell ref="BC228:BC234"/>
    <mergeCell ref="BD228:BD234"/>
    <mergeCell ref="BE228:BE234"/>
    <mergeCell ref="BJ249:BJ255"/>
    <mergeCell ref="BK249:BK255"/>
    <mergeCell ref="AY256:AY262"/>
    <mergeCell ref="AZ256:AZ262"/>
    <mergeCell ref="BA256:BA262"/>
    <mergeCell ref="BB256:BB262"/>
    <mergeCell ref="BK284:BK290"/>
    <mergeCell ref="AY291:AY297"/>
    <mergeCell ref="AZ291:AZ297"/>
    <mergeCell ref="BA291:BA297"/>
    <mergeCell ref="BB291:BB297"/>
    <mergeCell ref="BC291:BC297"/>
    <mergeCell ref="BD291:BD297"/>
    <mergeCell ref="BE291:BE297"/>
    <mergeCell ref="BF291:BF297"/>
    <mergeCell ref="BG291:BG297"/>
    <mergeCell ref="BH291:BH297"/>
    <mergeCell ref="BI291:BI297"/>
    <mergeCell ref="BH298:BH304"/>
    <mergeCell ref="BI298:BI304"/>
    <mergeCell ref="BJ298:BJ304"/>
    <mergeCell ref="BK298:BK304"/>
    <mergeCell ref="BB221:BB227"/>
    <mergeCell ref="BC221:BC227"/>
    <mergeCell ref="BD221:BD227"/>
    <mergeCell ref="BE221:BE227"/>
    <mergeCell ref="BF221:BF227"/>
    <mergeCell ref="BG221:BG227"/>
    <mergeCell ref="BK263:BK269"/>
    <mergeCell ref="AY270:AY276"/>
    <mergeCell ref="AZ270:AZ276"/>
    <mergeCell ref="BA270:BA276"/>
    <mergeCell ref="BB270:BB276"/>
    <mergeCell ref="BC270:BC276"/>
    <mergeCell ref="BD270:BD276"/>
    <mergeCell ref="BE270:BE276"/>
    <mergeCell ref="BF270:BF276"/>
    <mergeCell ref="BG270:BG276"/>
    <mergeCell ref="BH270:BH276"/>
    <mergeCell ref="BE277:BE283"/>
    <mergeCell ref="BF277:BF283"/>
    <mergeCell ref="BG277:BG283"/>
    <mergeCell ref="BH277:BH283"/>
    <mergeCell ref="BI277:BI283"/>
    <mergeCell ref="BJ277:BJ283"/>
    <mergeCell ref="BK277:BK283"/>
    <mergeCell ref="BJ291:BJ297"/>
    <mergeCell ref="BK291:BK297"/>
    <mergeCell ref="AY284:AY290"/>
    <mergeCell ref="AZ284:AZ290"/>
    <mergeCell ref="BA284:BA290"/>
    <mergeCell ref="BB284:BB290"/>
    <mergeCell ref="BC284:BC290"/>
    <mergeCell ref="BD284:BD290"/>
    <mergeCell ref="BE284:BE290"/>
    <mergeCell ref="BF284:BF290"/>
    <mergeCell ref="BG284:BG290"/>
    <mergeCell ref="BK242:BK248"/>
    <mergeCell ref="AY235:AY241"/>
    <mergeCell ref="AZ235:AZ241"/>
    <mergeCell ref="BA235:BA241"/>
    <mergeCell ref="BB235:BB241"/>
    <mergeCell ref="BC235:BC241"/>
    <mergeCell ref="BD235:BD241"/>
    <mergeCell ref="AZ305:AZ311"/>
    <mergeCell ref="BA305:BA311"/>
    <mergeCell ref="BB305:BB311"/>
    <mergeCell ref="BC305:BC311"/>
    <mergeCell ref="BD305:BD311"/>
    <mergeCell ref="BE305:BE311"/>
    <mergeCell ref="BF305:BF311"/>
    <mergeCell ref="BG305:BG311"/>
    <mergeCell ref="BH305:BH311"/>
    <mergeCell ref="BI305:BI311"/>
    <mergeCell ref="BJ305:BJ311"/>
    <mergeCell ref="BK305:BK311"/>
    <mergeCell ref="AY298:AY304"/>
    <mergeCell ref="AZ298:AZ304"/>
    <mergeCell ref="BA298:BA304"/>
    <mergeCell ref="BB298:BB304"/>
    <mergeCell ref="BC298:BC304"/>
    <mergeCell ref="BD298:BD304"/>
    <mergeCell ref="BE298:BE304"/>
    <mergeCell ref="BF298:BF304"/>
    <mergeCell ref="BG298:BG304"/>
    <mergeCell ref="BK312:BK318"/>
    <mergeCell ref="AY319:AY325"/>
    <mergeCell ref="AZ319:AZ325"/>
    <mergeCell ref="BA319:BA325"/>
    <mergeCell ref="BB319:BB325"/>
    <mergeCell ref="BC319:BC325"/>
    <mergeCell ref="BD319:BD325"/>
    <mergeCell ref="BE319:BE325"/>
    <mergeCell ref="BF319:BF325"/>
    <mergeCell ref="BG319:BG325"/>
    <mergeCell ref="BH319:BH325"/>
    <mergeCell ref="BI319:BI325"/>
    <mergeCell ref="BJ319:BJ325"/>
    <mergeCell ref="BK319:BK325"/>
    <mergeCell ref="AY312:AY318"/>
    <mergeCell ref="AZ312:AZ318"/>
    <mergeCell ref="BA312:BA318"/>
    <mergeCell ref="BB312:BB318"/>
    <mergeCell ref="BC312:BC318"/>
    <mergeCell ref="BD312:BD318"/>
    <mergeCell ref="BE312:BE318"/>
    <mergeCell ref="BF312:BF318"/>
    <mergeCell ref="BG312:BG318"/>
    <mergeCell ref="BK326:BK332"/>
    <mergeCell ref="AY333:AY339"/>
    <mergeCell ref="AZ333:AZ339"/>
    <mergeCell ref="BA333:BA339"/>
    <mergeCell ref="BB333:BB339"/>
    <mergeCell ref="BC333:BC339"/>
    <mergeCell ref="BD333:BD339"/>
    <mergeCell ref="BE333:BE339"/>
    <mergeCell ref="BF333:BF339"/>
    <mergeCell ref="BG333:BG339"/>
    <mergeCell ref="BH333:BH339"/>
    <mergeCell ref="BI333:BI339"/>
    <mergeCell ref="BJ333:BJ339"/>
    <mergeCell ref="BK333:BK339"/>
    <mergeCell ref="AY326:AY332"/>
    <mergeCell ref="AZ326:AZ332"/>
    <mergeCell ref="BA326:BA332"/>
    <mergeCell ref="BB326:BB332"/>
    <mergeCell ref="BC326:BC332"/>
    <mergeCell ref="BE326:BE332"/>
    <mergeCell ref="BF326:BF332"/>
    <mergeCell ref="BG326:BG332"/>
    <mergeCell ref="BD375:BD381"/>
    <mergeCell ref="BE375:BE381"/>
    <mergeCell ref="BF375:BF381"/>
    <mergeCell ref="BG375:BG381"/>
    <mergeCell ref="BK340:BK346"/>
    <mergeCell ref="AY347:AY353"/>
    <mergeCell ref="AZ347:AZ353"/>
    <mergeCell ref="BA347:BA353"/>
    <mergeCell ref="BB347:BB353"/>
    <mergeCell ref="BC347:BC353"/>
    <mergeCell ref="BD347:BD353"/>
    <mergeCell ref="BE347:BE353"/>
    <mergeCell ref="BF347:BF353"/>
    <mergeCell ref="BG347:BG353"/>
    <mergeCell ref="BH347:BH353"/>
    <mergeCell ref="BI347:BI353"/>
    <mergeCell ref="BJ347:BJ353"/>
    <mergeCell ref="BK347:BK353"/>
    <mergeCell ref="AY340:AY346"/>
    <mergeCell ref="AZ340:AZ346"/>
    <mergeCell ref="BE340:BE346"/>
    <mergeCell ref="BF340:BF346"/>
    <mergeCell ref="BG340:BG346"/>
    <mergeCell ref="BH354:BH360"/>
    <mergeCell ref="BI354:BI360"/>
    <mergeCell ref="BJ354:BJ360"/>
    <mergeCell ref="BK354:BK360"/>
    <mergeCell ref="AY354:AY360"/>
    <mergeCell ref="AZ354:AZ360"/>
    <mergeCell ref="BA354:BA360"/>
    <mergeCell ref="BB354:BB360"/>
    <mergeCell ref="BC354:BC360"/>
    <mergeCell ref="BD354:BD360"/>
    <mergeCell ref="BE354:BE360"/>
    <mergeCell ref="BF354:BF360"/>
    <mergeCell ref="BG354:BG360"/>
    <mergeCell ref="BK396:BK402"/>
    <mergeCell ref="AY396:AY402"/>
    <mergeCell ref="AZ396:AZ402"/>
    <mergeCell ref="BA396:BA402"/>
    <mergeCell ref="BB396:BB402"/>
    <mergeCell ref="BC396:BC402"/>
    <mergeCell ref="BD396:BD402"/>
    <mergeCell ref="BE396:BE402"/>
    <mergeCell ref="BF396:BF402"/>
    <mergeCell ref="BG396:BG402"/>
    <mergeCell ref="BH403:BH409"/>
    <mergeCell ref="BI403:BI409"/>
    <mergeCell ref="BJ403:BJ409"/>
    <mergeCell ref="BK403:BK409"/>
    <mergeCell ref="BE361:BE367"/>
    <mergeCell ref="BF361:BF367"/>
    <mergeCell ref="BG361:BG367"/>
    <mergeCell ref="BI375:BI381"/>
    <mergeCell ref="BJ375:BJ381"/>
    <mergeCell ref="BK375:BK381"/>
    <mergeCell ref="AY382:AY388"/>
    <mergeCell ref="AZ382:AZ388"/>
    <mergeCell ref="BE382:BE388"/>
    <mergeCell ref="BK382:BK388"/>
    <mergeCell ref="AY375:AY381"/>
    <mergeCell ref="AZ375:AZ381"/>
    <mergeCell ref="BA375:BA381"/>
    <mergeCell ref="BB375:BB381"/>
    <mergeCell ref="BC375:BC381"/>
    <mergeCell ref="BE410:BE416"/>
    <mergeCell ref="BF410:BF416"/>
    <mergeCell ref="BG410:BG416"/>
    <mergeCell ref="BH410:BH416"/>
    <mergeCell ref="BI410:BI416"/>
    <mergeCell ref="BJ410:BJ416"/>
    <mergeCell ref="BK410:BK416"/>
    <mergeCell ref="AY403:AY409"/>
    <mergeCell ref="AZ403:AZ409"/>
    <mergeCell ref="BA403:BA409"/>
    <mergeCell ref="BB403:BB409"/>
    <mergeCell ref="BC403:BC409"/>
    <mergeCell ref="BK361:BK367"/>
    <mergeCell ref="AY368:AY374"/>
    <mergeCell ref="AZ368:AZ374"/>
    <mergeCell ref="BA368:BA374"/>
    <mergeCell ref="BB368:BB374"/>
    <mergeCell ref="BC368:BC374"/>
    <mergeCell ref="BD368:BD374"/>
    <mergeCell ref="BE368:BE374"/>
    <mergeCell ref="BF368:BF374"/>
    <mergeCell ref="BG368:BG374"/>
    <mergeCell ref="BH368:BH374"/>
    <mergeCell ref="BI368:BI374"/>
    <mergeCell ref="BJ368:BJ374"/>
    <mergeCell ref="BK368:BK374"/>
    <mergeCell ref="AY361:AY367"/>
    <mergeCell ref="AZ361:AZ367"/>
    <mergeCell ref="BA361:BA367"/>
    <mergeCell ref="BB361:BB367"/>
    <mergeCell ref="BC361:BC367"/>
    <mergeCell ref="BD361:BD367"/>
    <mergeCell ref="BI389:BI395"/>
    <mergeCell ref="BJ389:BJ395"/>
    <mergeCell ref="BK389:BK395"/>
    <mergeCell ref="BK417:BK423"/>
    <mergeCell ref="AY424:AY430"/>
    <mergeCell ref="AZ424:AZ430"/>
    <mergeCell ref="BA424:BA430"/>
    <mergeCell ref="BB424:BB430"/>
    <mergeCell ref="BC424:BC430"/>
    <mergeCell ref="BD424:BD430"/>
    <mergeCell ref="BE424:BE430"/>
    <mergeCell ref="BF424:BF430"/>
    <mergeCell ref="BG424:BG430"/>
    <mergeCell ref="BH424:BH430"/>
    <mergeCell ref="BI424:BI430"/>
    <mergeCell ref="BJ424:BJ430"/>
    <mergeCell ref="BK424:BK430"/>
    <mergeCell ref="AY417:AY423"/>
    <mergeCell ref="AZ417:AZ423"/>
    <mergeCell ref="BA417:BA423"/>
    <mergeCell ref="BB417:BB423"/>
    <mergeCell ref="BC417:BC423"/>
    <mergeCell ref="BD417:BD423"/>
    <mergeCell ref="BE417:BE423"/>
    <mergeCell ref="BF417:BF423"/>
    <mergeCell ref="BG417:BG423"/>
    <mergeCell ref="AY410:AY416"/>
    <mergeCell ref="AZ410:AZ416"/>
    <mergeCell ref="BA410:BA416"/>
    <mergeCell ref="BB410:BB416"/>
    <mergeCell ref="BC410:BC416"/>
    <mergeCell ref="BD410:BD416"/>
    <mergeCell ref="BK431:BK437"/>
    <mergeCell ref="AY438:AY444"/>
    <mergeCell ref="AZ438:AZ444"/>
    <mergeCell ref="BA438:BA444"/>
    <mergeCell ref="BB438:BB444"/>
    <mergeCell ref="BC438:BC444"/>
    <mergeCell ref="BD438:BD444"/>
    <mergeCell ref="BE438:BE444"/>
    <mergeCell ref="BF438:BF444"/>
    <mergeCell ref="BG438:BG444"/>
    <mergeCell ref="BH438:BH444"/>
    <mergeCell ref="BI438:BI444"/>
    <mergeCell ref="BJ438:BJ444"/>
    <mergeCell ref="BK438:BK444"/>
    <mergeCell ref="AY431:AY437"/>
    <mergeCell ref="AZ431:AZ437"/>
    <mergeCell ref="BA431:BA437"/>
    <mergeCell ref="BB431:BB437"/>
    <mergeCell ref="BC431:BC437"/>
    <mergeCell ref="BD431:BD437"/>
    <mergeCell ref="BE431:BE437"/>
    <mergeCell ref="BF431:BF437"/>
    <mergeCell ref="BG431:BG437"/>
    <mergeCell ref="BJ417:BJ423"/>
    <mergeCell ref="BK445:BK451"/>
    <mergeCell ref="AY452:AY458"/>
    <mergeCell ref="AZ452:AZ458"/>
    <mergeCell ref="BA452:BA458"/>
    <mergeCell ref="BB452:BB458"/>
    <mergeCell ref="BC452:BC458"/>
    <mergeCell ref="BD452:BD458"/>
    <mergeCell ref="BE452:BE458"/>
    <mergeCell ref="BF452:BF458"/>
    <mergeCell ref="BG452:BG458"/>
    <mergeCell ref="BH452:BH458"/>
    <mergeCell ref="BI452:BI458"/>
    <mergeCell ref="BJ452:BJ458"/>
    <mergeCell ref="BK452:BK458"/>
    <mergeCell ref="AY445:AY451"/>
    <mergeCell ref="AZ445:AZ451"/>
    <mergeCell ref="BA445:BA451"/>
    <mergeCell ref="BB445:BB451"/>
    <mergeCell ref="BC445:BC451"/>
    <mergeCell ref="BD445:BD451"/>
    <mergeCell ref="BE445:BE451"/>
    <mergeCell ref="BF445:BF451"/>
    <mergeCell ref="BG445:BG451"/>
    <mergeCell ref="AY459:AY465"/>
    <mergeCell ref="AZ459:AZ465"/>
    <mergeCell ref="BA459:BA465"/>
    <mergeCell ref="BB459:BB465"/>
    <mergeCell ref="BC459:BC465"/>
    <mergeCell ref="BD459:BD465"/>
    <mergeCell ref="BE459:BE465"/>
    <mergeCell ref="BF459:BF465"/>
    <mergeCell ref="BG459:BG465"/>
    <mergeCell ref="BH459:BH465"/>
    <mergeCell ref="BI459:BI465"/>
    <mergeCell ref="BJ459:BJ465"/>
    <mergeCell ref="BK459:BK465"/>
    <mergeCell ref="BJ445:BJ451"/>
    <mergeCell ref="BK473:BK479"/>
    <mergeCell ref="AY480:AY486"/>
    <mergeCell ref="AZ480:AZ486"/>
    <mergeCell ref="BA480:BA486"/>
    <mergeCell ref="BB480:BB486"/>
    <mergeCell ref="BC480:BC486"/>
    <mergeCell ref="BD480:BD486"/>
    <mergeCell ref="BE480:BE486"/>
    <mergeCell ref="BF480:BF486"/>
    <mergeCell ref="BG480:BG486"/>
    <mergeCell ref="BH480:BH486"/>
    <mergeCell ref="BI480:BI486"/>
    <mergeCell ref="BJ480:BJ486"/>
    <mergeCell ref="BK480:BK486"/>
    <mergeCell ref="AY473:AY479"/>
    <mergeCell ref="AZ473:AZ479"/>
    <mergeCell ref="BA473:BA479"/>
    <mergeCell ref="BB473:BB479"/>
    <mergeCell ref="BC473:BC479"/>
    <mergeCell ref="BD473:BD479"/>
    <mergeCell ref="BE473:BE479"/>
    <mergeCell ref="BF473:BF479"/>
    <mergeCell ref="BG473:BG479"/>
    <mergeCell ref="BK494:BK500"/>
    <mergeCell ref="AY494:AY500"/>
    <mergeCell ref="AZ494:AZ500"/>
    <mergeCell ref="BA494:BA500"/>
    <mergeCell ref="BB494:BB500"/>
    <mergeCell ref="BC494:BC500"/>
    <mergeCell ref="BD494:BD500"/>
    <mergeCell ref="BE494:BE500"/>
    <mergeCell ref="BF494:BF500"/>
    <mergeCell ref="BG494:BG500"/>
    <mergeCell ref="AY487:AY493"/>
    <mergeCell ref="AZ487:AZ493"/>
    <mergeCell ref="BA487:BA493"/>
    <mergeCell ref="BB487:BB493"/>
    <mergeCell ref="BC487:BC493"/>
    <mergeCell ref="BD487:BD493"/>
    <mergeCell ref="BE487:BE493"/>
    <mergeCell ref="BF487:BF493"/>
    <mergeCell ref="BG487:BG493"/>
    <mergeCell ref="BH487:BH493"/>
    <mergeCell ref="BI487:BI493"/>
    <mergeCell ref="BJ487:BJ493"/>
    <mergeCell ref="BK487:BK493"/>
    <mergeCell ref="BJ473:BJ479"/>
    <mergeCell ref="BK501:BK507"/>
    <mergeCell ref="AY508:AY514"/>
    <mergeCell ref="AZ508:AZ514"/>
    <mergeCell ref="BA508:BA514"/>
    <mergeCell ref="BB508:BB514"/>
    <mergeCell ref="BC508:BC514"/>
    <mergeCell ref="BD508:BD514"/>
    <mergeCell ref="BE508:BE514"/>
    <mergeCell ref="BF508:BF514"/>
    <mergeCell ref="BG508:BG514"/>
    <mergeCell ref="BH508:BH514"/>
    <mergeCell ref="BI508:BI514"/>
    <mergeCell ref="BJ508:BJ514"/>
    <mergeCell ref="BK508:BK514"/>
    <mergeCell ref="AY501:AY507"/>
    <mergeCell ref="AZ501:AZ507"/>
    <mergeCell ref="BA501:BA507"/>
    <mergeCell ref="BB501:BB507"/>
    <mergeCell ref="BC501:BC507"/>
    <mergeCell ref="BD501:BD507"/>
    <mergeCell ref="BE501:BE507"/>
    <mergeCell ref="BF501:BF507"/>
    <mergeCell ref="BG501:BG507"/>
    <mergeCell ref="BK515:BK521"/>
    <mergeCell ref="AY522:AY528"/>
    <mergeCell ref="AZ522:AZ528"/>
    <mergeCell ref="BA522:BA528"/>
    <mergeCell ref="BB522:BB528"/>
    <mergeCell ref="BC522:BC528"/>
    <mergeCell ref="BD522:BD528"/>
    <mergeCell ref="BE522:BE528"/>
    <mergeCell ref="BF522:BF528"/>
    <mergeCell ref="BG522:BG528"/>
    <mergeCell ref="BH522:BH528"/>
    <mergeCell ref="BI522:BI528"/>
    <mergeCell ref="BJ522:BJ528"/>
    <mergeCell ref="BK522:BK528"/>
    <mergeCell ref="AY515:AY521"/>
    <mergeCell ref="AZ515:AZ521"/>
    <mergeCell ref="BA515:BA521"/>
    <mergeCell ref="BB515:BB521"/>
    <mergeCell ref="BC515:BC521"/>
    <mergeCell ref="BD515:BD521"/>
    <mergeCell ref="BE515:BE521"/>
    <mergeCell ref="BF515:BF521"/>
    <mergeCell ref="BG515:BG521"/>
    <mergeCell ref="BH515:BH521"/>
    <mergeCell ref="BJ501:BJ507"/>
    <mergeCell ref="AY585:AY591"/>
    <mergeCell ref="BK564:BK570"/>
    <mergeCell ref="BH578:BH584"/>
    <mergeCell ref="BI585:BI591"/>
    <mergeCell ref="BJ585:BJ591"/>
    <mergeCell ref="BK585:BK591"/>
    <mergeCell ref="BE536:BE542"/>
    <mergeCell ref="BF536:BF542"/>
    <mergeCell ref="BG536:BG542"/>
    <mergeCell ref="BH536:BH542"/>
    <mergeCell ref="BI536:BI542"/>
    <mergeCell ref="BJ536:BJ542"/>
    <mergeCell ref="BK536:BK542"/>
    <mergeCell ref="AY529:AY535"/>
    <mergeCell ref="AZ529:AZ535"/>
    <mergeCell ref="BA529:BA535"/>
    <mergeCell ref="BB529:BB535"/>
    <mergeCell ref="BC529:BC535"/>
    <mergeCell ref="BD529:BD535"/>
    <mergeCell ref="BE529:BE535"/>
    <mergeCell ref="BF529:BF535"/>
    <mergeCell ref="BG529:BG535"/>
    <mergeCell ref="BK543:BK549"/>
    <mergeCell ref="AY543:AY549"/>
    <mergeCell ref="AZ543:AZ549"/>
    <mergeCell ref="BA543:BA549"/>
    <mergeCell ref="BB543:BB549"/>
    <mergeCell ref="BC543:BC549"/>
    <mergeCell ref="BD543:BD549"/>
    <mergeCell ref="BE543:BE549"/>
    <mergeCell ref="BF543:BF549"/>
    <mergeCell ref="BG543:BG549"/>
    <mergeCell ref="BI578:BI584"/>
    <mergeCell ref="BJ578:BJ584"/>
    <mergeCell ref="BK578:BK584"/>
    <mergeCell ref="BF557:BF563"/>
    <mergeCell ref="BG557:BG563"/>
    <mergeCell ref="BH557:BH563"/>
    <mergeCell ref="BI557:BI563"/>
    <mergeCell ref="BJ557:BJ563"/>
    <mergeCell ref="BK557:BK563"/>
    <mergeCell ref="AY550:AY556"/>
    <mergeCell ref="BK571:BK577"/>
    <mergeCell ref="AY571:AY577"/>
    <mergeCell ref="AZ571:AZ577"/>
    <mergeCell ref="AY564:AY570"/>
    <mergeCell ref="BK550:BK556"/>
    <mergeCell ref="AY557:AY563"/>
    <mergeCell ref="AZ557:AZ563"/>
    <mergeCell ref="BA557:BA563"/>
    <mergeCell ref="BB557:BB563"/>
    <mergeCell ref="BC557:BC563"/>
    <mergeCell ref="BD557:BD563"/>
    <mergeCell ref="BE557:BE563"/>
    <mergeCell ref="BH543:BH549"/>
    <mergeCell ref="BI543:BI549"/>
    <mergeCell ref="BK529:BK535"/>
    <mergeCell ref="AY536:AY542"/>
    <mergeCell ref="AZ536:AZ542"/>
    <mergeCell ref="BA536:BA542"/>
    <mergeCell ref="BJ571:BJ577"/>
    <mergeCell ref="BJ543:BJ549"/>
    <mergeCell ref="AY578:AY584"/>
    <mergeCell ref="AZ578:AZ584"/>
    <mergeCell ref="BK641:BK647"/>
    <mergeCell ref="AY634:AY640"/>
    <mergeCell ref="AZ634:AZ640"/>
    <mergeCell ref="BA634:BA640"/>
    <mergeCell ref="BB634:BB640"/>
    <mergeCell ref="BC634:BC640"/>
    <mergeCell ref="BE634:BE640"/>
    <mergeCell ref="BF634:BF640"/>
    <mergeCell ref="BG634:BG640"/>
    <mergeCell ref="AZ599:AZ605"/>
    <mergeCell ref="BA599:BA605"/>
    <mergeCell ref="BB599:BB605"/>
    <mergeCell ref="BC599:BC605"/>
    <mergeCell ref="BD606:BD612"/>
    <mergeCell ref="BE606:BE612"/>
    <mergeCell ref="BG550:BG556"/>
    <mergeCell ref="BE578:BE584"/>
    <mergeCell ref="BF578:BF584"/>
    <mergeCell ref="BG578:BG584"/>
    <mergeCell ref="BA564:BA570"/>
    <mergeCell ref="BB564:BB570"/>
    <mergeCell ref="BC564:BC570"/>
    <mergeCell ref="BD564:BD570"/>
    <mergeCell ref="BE564:BE570"/>
    <mergeCell ref="BF564:BF570"/>
    <mergeCell ref="BG564:BG570"/>
    <mergeCell ref="AZ585:AZ591"/>
    <mergeCell ref="BA585:BA591"/>
    <mergeCell ref="BB585:BB591"/>
    <mergeCell ref="BC585:BC591"/>
    <mergeCell ref="BD585:BD591"/>
    <mergeCell ref="BE585:BE591"/>
    <mergeCell ref="BF585:BF591"/>
    <mergeCell ref="BG585:BG591"/>
    <mergeCell ref="BA571:BA577"/>
    <mergeCell ref="BB571:BB577"/>
    <mergeCell ref="BC571:BC577"/>
    <mergeCell ref="BD571:BD577"/>
    <mergeCell ref="BE571:BE577"/>
    <mergeCell ref="BH585:BH591"/>
    <mergeCell ref="BJ606:BJ612"/>
    <mergeCell ref="BK606:BK612"/>
    <mergeCell ref="BH620:BH626"/>
    <mergeCell ref="BI620:BI626"/>
    <mergeCell ref="BJ620:BJ626"/>
    <mergeCell ref="BE620:BE626"/>
    <mergeCell ref="AY627:AY633"/>
    <mergeCell ref="AY613:AY619"/>
    <mergeCell ref="AZ613:AZ619"/>
    <mergeCell ref="BA613:BA619"/>
    <mergeCell ref="BB613:BB619"/>
    <mergeCell ref="BC613:BC619"/>
    <mergeCell ref="BD613:BD619"/>
    <mergeCell ref="BE613:BE619"/>
    <mergeCell ref="BF613:BF619"/>
    <mergeCell ref="BG613:BG619"/>
    <mergeCell ref="BH613:BH619"/>
    <mergeCell ref="BI613:BI619"/>
    <mergeCell ref="BK620:BK626"/>
    <mergeCell ref="BH592:BH598"/>
    <mergeCell ref="BI592:BI598"/>
    <mergeCell ref="BJ592:BJ598"/>
    <mergeCell ref="AZ627:AZ633"/>
    <mergeCell ref="BA627:BA633"/>
    <mergeCell ref="BB627:BB633"/>
    <mergeCell ref="BC627:BC633"/>
    <mergeCell ref="BD627:BD633"/>
    <mergeCell ref="BE627:BE633"/>
    <mergeCell ref="BF627:BF633"/>
    <mergeCell ref="BG627:BG633"/>
    <mergeCell ref="BH627:BH633"/>
    <mergeCell ref="BI627:BI633"/>
    <mergeCell ref="BJ627:BJ633"/>
    <mergeCell ref="BK627:BK633"/>
    <mergeCell ref="AZ620:AZ626"/>
    <mergeCell ref="BA620:BA626"/>
    <mergeCell ref="BB620:BB626"/>
    <mergeCell ref="BC620:BC626"/>
    <mergeCell ref="BF620:BF626"/>
    <mergeCell ref="BG620:BG626"/>
    <mergeCell ref="BH606:BH612"/>
    <mergeCell ref="BI606:BI612"/>
    <mergeCell ref="BK592:BK598"/>
    <mergeCell ref="BF606:BF612"/>
    <mergeCell ref="BG606:BG612"/>
    <mergeCell ref="BD620:BD626"/>
    <mergeCell ref="AY599:AY605"/>
    <mergeCell ref="BH634:BH640"/>
    <mergeCell ref="BI634:BI640"/>
    <mergeCell ref="BJ634:BJ640"/>
    <mergeCell ref="BK634:BK640"/>
    <mergeCell ref="BJ613:BJ619"/>
    <mergeCell ref="BK613:BK619"/>
    <mergeCell ref="AY606:AY612"/>
    <mergeCell ref="AZ606:AZ612"/>
    <mergeCell ref="BA606:BA612"/>
    <mergeCell ref="BB606:BB612"/>
    <mergeCell ref="BC606:BC612"/>
    <mergeCell ref="BD599:BD605"/>
    <mergeCell ref="BE599:BE605"/>
    <mergeCell ref="BF599:BF605"/>
    <mergeCell ref="BG599:BG605"/>
    <mergeCell ref="BH599:BH605"/>
    <mergeCell ref="BI599:BI605"/>
    <mergeCell ref="BJ599:BJ605"/>
    <mergeCell ref="BK599:BK605"/>
    <mergeCell ref="AY592:AY598"/>
    <mergeCell ref="AZ592:AZ598"/>
    <mergeCell ref="BA592:BA598"/>
    <mergeCell ref="BB592:BB598"/>
    <mergeCell ref="BC592:BC598"/>
    <mergeCell ref="BD592:BD598"/>
    <mergeCell ref="BE592:BE598"/>
    <mergeCell ref="BF592:BF598"/>
    <mergeCell ref="BG592:BG598"/>
    <mergeCell ref="AY620:AY626"/>
    <mergeCell ref="BJ697:BJ703"/>
    <mergeCell ref="BC655:BC661"/>
    <mergeCell ref="BD655:BD661"/>
    <mergeCell ref="BE655:BE661"/>
    <mergeCell ref="BF655:BF661"/>
    <mergeCell ref="BG655:BG661"/>
    <mergeCell ref="BH655:BH661"/>
    <mergeCell ref="BI655:BI661"/>
    <mergeCell ref="BJ655:BJ661"/>
    <mergeCell ref="BK655:BK661"/>
    <mergeCell ref="AY648:AY654"/>
    <mergeCell ref="AZ648:AZ654"/>
    <mergeCell ref="BA648:BA654"/>
    <mergeCell ref="BB648:BB654"/>
    <mergeCell ref="BC648:BC654"/>
    <mergeCell ref="BD648:BD654"/>
    <mergeCell ref="BE648:BE654"/>
    <mergeCell ref="BF648:BF654"/>
    <mergeCell ref="BG648:BG654"/>
    <mergeCell ref="BJ648:BJ654"/>
    <mergeCell ref="BD634:BD640"/>
    <mergeCell ref="BK662:BK668"/>
    <mergeCell ref="AY669:AY675"/>
    <mergeCell ref="AZ669:AZ675"/>
    <mergeCell ref="BA669:BA675"/>
    <mergeCell ref="BB669:BB675"/>
    <mergeCell ref="BC669:BC675"/>
    <mergeCell ref="BD669:BD675"/>
    <mergeCell ref="BE669:BE675"/>
    <mergeCell ref="BF669:BF675"/>
    <mergeCell ref="BG669:BG675"/>
    <mergeCell ref="BH669:BH675"/>
    <mergeCell ref="BI669:BI675"/>
    <mergeCell ref="BJ669:BJ675"/>
    <mergeCell ref="BK669:BK675"/>
    <mergeCell ref="AY662:AY668"/>
    <mergeCell ref="AZ662:AZ668"/>
    <mergeCell ref="BA662:BA668"/>
    <mergeCell ref="BB662:BB668"/>
    <mergeCell ref="BC662:BC668"/>
    <mergeCell ref="BD662:BD668"/>
    <mergeCell ref="BE662:BE668"/>
    <mergeCell ref="BF662:BF668"/>
    <mergeCell ref="BG662:BG668"/>
    <mergeCell ref="BH648:BH654"/>
    <mergeCell ref="BI648:BI654"/>
    <mergeCell ref="BH662:BH668"/>
    <mergeCell ref="BI662:BI668"/>
    <mergeCell ref="BJ662:BJ668"/>
    <mergeCell ref="BK648:BK654"/>
    <mergeCell ref="AY655:AY661"/>
    <mergeCell ref="AZ655:AZ661"/>
    <mergeCell ref="AY641:AY647"/>
    <mergeCell ref="AZ641:AZ647"/>
    <mergeCell ref="BA641:BA647"/>
    <mergeCell ref="BB641:BB647"/>
    <mergeCell ref="BC641:BC647"/>
    <mergeCell ref="BD641:BD647"/>
    <mergeCell ref="BE641:BE647"/>
    <mergeCell ref="BF641:BF647"/>
    <mergeCell ref="BG641:BG647"/>
    <mergeCell ref="BH641:BH647"/>
    <mergeCell ref="BI641:BI647"/>
    <mergeCell ref="BJ641:BJ647"/>
    <mergeCell ref="BG725:BG731"/>
    <mergeCell ref="BH725:BH731"/>
    <mergeCell ref="BI725:BI731"/>
    <mergeCell ref="BJ725:BJ731"/>
    <mergeCell ref="BC732:BC738"/>
    <mergeCell ref="BD732:BD738"/>
    <mergeCell ref="BE732:BE738"/>
    <mergeCell ref="BK676:BK682"/>
    <mergeCell ref="AY676:AY682"/>
    <mergeCell ref="AZ676:AZ682"/>
    <mergeCell ref="BA676:BA682"/>
    <mergeCell ref="BB676:BB682"/>
    <mergeCell ref="BC676:BC682"/>
    <mergeCell ref="BD676:BD682"/>
    <mergeCell ref="BE676:BE682"/>
    <mergeCell ref="BF676:BF682"/>
    <mergeCell ref="BG676:BG682"/>
    <mergeCell ref="BH683:BH689"/>
    <mergeCell ref="BI683:BI689"/>
    <mergeCell ref="BJ683:BJ689"/>
    <mergeCell ref="BK683:BK689"/>
    <mergeCell ref="AY690:AY696"/>
    <mergeCell ref="AZ690:AZ696"/>
    <mergeCell ref="BA690:BA696"/>
    <mergeCell ref="BB690:BB696"/>
    <mergeCell ref="BC690:BC696"/>
    <mergeCell ref="BD690:BD696"/>
    <mergeCell ref="BE690:BE696"/>
    <mergeCell ref="BF690:BF696"/>
    <mergeCell ref="BG690:BG696"/>
    <mergeCell ref="BH690:BH696"/>
    <mergeCell ref="BI690:BI696"/>
    <mergeCell ref="BJ690:BJ696"/>
    <mergeCell ref="BK690:BK696"/>
    <mergeCell ref="BF683:BF689"/>
    <mergeCell ref="BG683:BG689"/>
    <mergeCell ref="BH676:BH682"/>
    <mergeCell ref="BI676:BI682"/>
    <mergeCell ref="BJ676:BJ682"/>
    <mergeCell ref="BK697:BK703"/>
    <mergeCell ref="AY704:AY710"/>
    <mergeCell ref="AZ704:AZ710"/>
    <mergeCell ref="BA704:BA710"/>
    <mergeCell ref="BB704:BB710"/>
    <mergeCell ref="BC704:BC710"/>
    <mergeCell ref="BD704:BD710"/>
    <mergeCell ref="BE704:BE710"/>
    <mergeCell ref="BF704:BF710"/>
    <mergeCell ref="BG704:BG710"/>
    <mergeCell ref="BH704:BH710"/>
    <mergeCell ref="BI704:BI710"/>
    <mergeCell ref="BJ704:BJ710"/>
    <mergeCell ref="BK704:BK710"/>
    <mergeCell ref="AY697:AY703"/>
    <mergeCell ref="AZ697:AZ703"/>
    <mergeCell ref="BA697:BA703"/>
    <mergeCell ref="BB697:BB703"/>
    <mergeCell ref="BC697:BC703"/>
    <mergeCell ref="BD697:BD703"/>
    <mergeCell ref="BE697:BE703"/>
    <mergeCell ref="BF697:BF703"/>
    <mergeCell ref="BG697:BG703"/>
    <mergeCell ref="BH697:BH703"/>
    <mergeCell ref="BI697:BI703"/>
    <mergeCell ref="BG753:BG759"/>
    <mergeCell ref="BH753:BH759"/>
    <mergeCell ref="BI753:BI759"/>
    <mergeCell ref="BJ753:BJ759"/>
    <mergeCell ref="BK753:BK759"/>
    <mergeCell ref="AY746:AY752"/>
    <mergeCell ref="AZ746:AZ752"/>
    <mergeCell ref="BA746:BA752"/>
    <mergeCell ref="BB746:BB752"/>
    <mergeCell ref="BC746:BC752"/>
    <mergeCell ref="BD746:BD752"/>
    <mergeCell ref="BE746:BE752"/>
    <mergeCell ref="BF746:BF752"/>
    <mergeCell ref="BG746:BG752"/>
    <mergeCell ref="BH746:BH752"/>
    <mergeCell ref="BI746:BI752"/>
    <mergeCell ref="BJ746:BJ752"/>
    <mergeCell ref="BH739:BH745"/>
    <mergeCell ref="BI739:BI745"/>
    <mergeCell ref="BJ739:BJ745"/>
    <mergeCell ref="BH711:BH717"/>
    <mergeCell ref="BI711:BI717"/>
    <mergeCell ref="BJ711:BJ717"/>
    <mergeCell ref="BK711:BK717"/>
    <mergeCell ref="AY718:AY724"/>
    <mergeCell ref="AZ718:AZ724"/>
    <mergeCell ref="BA718:BA724"/>
    <mergeCell ref="BB718:BB724"/>
    <mergeCell ref="BC718:BC724"/>
    <mergeCell ref="BD718:BD724"/>
    <mergeCell ref="BE718:BE724"/>
    <mergeCell ref="BF718:BF724"/>
    <mergeCell ref="BG718:BG724"/>
    <mergeCell ref="BH718:BH724"/>
    <mergeCell ref="BI718:BI724"/>
    <mergeCell ref="BJ718:BJ724"/>
    <mergeCell ref="BK718:BK724"/>
    <mergeCell ref="AY711:AY717"/>
    <mergeCell ref="AZ711:AZ717"/>
    <mergeCell ref="BA711:BA717"/>
    <mergeCell ref="BB711:BB717"/>
    <mergeCell ref="BC711:BC717"/>
    <mergeCell ref="BD711:BD717"/>
    <mergeCell ref="BE711:BE717"/>
    <mergeCell ref="BF711:BF717"/>
    <mergeCell ref="BG711:BG717"/>
    <mergeCell ref="BK725:BK731"/>
    <mergeCell ref="AY732:AY738"/>
    <mergeCell ref="AZ732:AZ738"/>
    <mergeCell ref="BA732:BA738"/>
    <mergeCell ref="BF732:BF738"/>
    <mergeCell ref="BG732:BG738"/>
    <mergeCell ref="BH732:BH738"/>
    <mergeCell ref="BI732:BI738"/>
    <mergeCell ref="BJ732:BJ738"/>
    <mergeCell ref="BK732:BK738"/>
    <mergeCell ref="AY725:AY731"/>
    <mergeCell ref="AZ725:AZ731"/>
    <mergeCell ref="BA725:BA731"/>
    <mergeCell ref="BB725:BB731"/>
    <mergeCell ref="BC725:BC731"/>
    <mergeCell ref="BD725:BD731"/>
    <mergeCell ref="BE725:BE731"/>
    <mergeCell ref="BF725:BF731"/>
    <mergeCell ref="BH760:BH766"/>
    <mergeCell ref="BI760:BI766"/>
    <mergeCell ref="BJ760:BJ766"/>
    <mergeCell ref="BK760:BK766"/>
    <mergeCell ref="AY767:AY773"/>
    <mergeCell ref="AZ767:AZ773"/>
    <mergeCell ref="BA767:BA773"/>
    <mergeCell ref="BB767:BB773"/>
    <mergeCell ref="BC767:BC773"/>
    <mergeCell ref="BD767:BD773"/>
    <mergeCell ref="BE767:BE773"/>
    <mergeCell ref="BF767:BF773"/>
    <mergeCell ref="BG767:BG773"/>
    <mergeCell ref="BH767:BH773"/>
    <mergeCell ref="BI767:BI773"/>
    <mergeCell ref="BJ767:BJ773"/>
    <mergeCell ref="BK767:BK773"/>
    <mergeCell ref="AY760:AY766"/>
    <mergeCell ref="AZ760:AZ766"/>
    <mergeCell ref="BA760:BA766"/>
    <mergeCell ref="BB760:BB766"/>
    <mergeCell ref="BF760:BF766"/>
    <mergeCell ref="BG760:BG766"/>
    <mergeCell ref="BC760:BC766"/>
    <mergeCell ref="BD760:BD766"/>
    <mergeCell ref="BE760:BE766"/>
    <mergeCell ref="BK739:BK745"/>
    <mergeCell ref="AY739:AY745"/>
    <mergeCell ref="AZ739:AZ745"/>
    <mergeCell ref="BA739:BA745"/>
    <mergeCell ref="BK774:BK780"/>
    <mergeCell ref="AY781:AY787"/>
    <mergeCell ref="AZ781:AZ787"/>
    <mergeCell ref="BA781:BA787"/>
    <mergeCell ref="BB781:BB787"/>
    <mergeCell ref="BC781:BC787"/>
    <mergeCell ref="BD781:BD787"/>
    <mergeCell ref="BE781:BE787"/>
    <mergeCell ref="BF781:BF787"/>
    <mergeCell ref="BG781:BG787"/>
    <mergeCell ref="BH781:BH787"/>
    <mergeCell ref="BC774:BC780"/>
    <mergeCell ref="BD774:BD780"/>
    <mergeCell ref="BE774:BE780"/>
    <mergeCell ref="BF774:BF780"/>
    <mergeCell ref="BG774:BG780"/>
    <mergeCell ref="BH774:BH780"/>
    <mergeCell ref="BI774:BI780"/>
    <mergeCell ref="BJ774:BJ780"/>
    <mergeCell ref="BA774:BA780"/>
    <mergeCell ref="BB774:BB780"/>
    <mergeCell ref="BI781:BI787"/>
    <mergeCell ref="BJ781:BJ787"/>
    <mergeCell ref="BK781:BK787"/>
    <mergeCell ref="BC739:BC745"/>
    <mergeCell ref="BD739:BD745"/>
    <mergeCell ref="BE739:BE745"/>
    <mergeCell ref="BF739:BF745"/>
    <mergeCell ref="BG739:BG745"/>
    <mergeCell ref="BK746:BK752"/>
    <mergeCell ref="AY753:AY759"/>
    <mergeCell ref="AZ753:AZ759"/>
    <mergeCell ref="BA753:BA759"/>
    <mergeCell ref="BB753:BB759"/>
    <mergeCell ref="BJ396:BJ402"/>
    <mergeCell ref="BJ361:BJ367"/>
    <mergeCell ref="BJ340:BJ346"/>
    <mergeCell ref="BI529:BI535"/>
    <mergeCell ref="BJ529:BJ535"/>
    <mergeCell ref="BI515:BI521"/>
    <mergeCell ref="BJ515:BJ521"/>
    <mergeCell ref="BH494:BH500"/>
    <mergeCell ref="BJ494:BJ500"/>
    <mergeCell ref="BH431:BH437"/>
    <mergeCell ref="BI431:BI437"/>
    <mergeCell ref="BJ431:BJ437"/>
    <mergeCell ref="BE403:BE409"/>
    <mergeCell ref="BF403:BF409"/>
    <mergeCell ref="BG403:BG409"/>
    <mergeCell ref="BH375:BH381"/>
    <mergeCell ref="BH550:BH556"/>
    <mergeCell ref="BH564:BH570"/>
    <mergeCell ref="BI564:BI570"/>
    <mergeCell ref="C3:C9"/>
    <mergeCell ref="E3:E9"/>
    <mergeCell ref="AZ550:AZ556"/>
    <mergeCell ref="BA550:BA556"/>
    <mergeCell ref="BB550:BB556"/>
    <mergeCell ref="BC550:BC556"/>
    <mergeCell ref="BD550:BD556"/>
    <mergeCell ref="BE550:BE556"/>
    <mergeCell ref="BF550:BF556"/>
    <mergeCell ref="BH571:BH577"/>
    <mergeCell ref="BI571:BI577"/>
    <mergeCell ref="BH501:BH507"/>
    <mergeCell ref="BI501:BI507"/>
    <mergeCell ref="BH473:BH479"/>
    <mergeCell ref="BI473:BI479"/>
    <mergeCell ref="BH445:BH451"/>
    <mergeCell ref="BI445:BI451"/>
    <mergeCell ref="BH417:BH423"/>
    <mergeCell ref="BI417:BI423"/>
    <mergeCell ref="BH396:BH402"/>
    <mergeCell ref="BI396:BI402"/>
    <mergeCell ref="BH361:BH367"/>
    <mergeCell ref="BI361:BI367"/>
    <mergeCell ref="BH340:BH346"/>
    <mergeCell ref="BI340:BI346"/>
    <mergeCell ref="BH529:BH535"/>
    <mergeCell ref="BF571:BF577"/>
    <mergeCell ref="BG571:BG577"/>
    <mergeCell ref="BI494:BI500"/>
    <mergeCell ref="AZ564:AZ570"/>
    <mergeCell ref="F417:F420"/>
    <mergeCell ref="F421:F423"/>
    <mergeCell ref="G417:G420"/>
    <mergeCell ref="W389:W395"/>
    <mergeCell ref="X389:X395"/>
    <mergeCell ref="BB389:BB395"/>
    <mergeCell ref="AZ389:AZ395"/>
    <mergeCell ref="AY389:AY395"/>
    <mergeCell ref="BC389:BC395"/>
    <mergeCell ref="BD389:BD395"/>
    <mergeCell ref="BH389:BH395"/>
    <mergeCell ref="BH326:BH332"/>
    <mergeCell ref="BI326:BI332"/>
    <mergeCell ref="BJ326:BJ332"/>
    <mergeCell ref="AY305:AY311"/>
    <mergeCell ref="BA578:BA584"/>
    <mergeCell ref="BB578:BB584"/>
    <mergeCell ref="BC578:BC584"/>
    <mergeCell ref="BD578:BD584"/>
    <mergeCell ref="BD403:BD409"/>
    <mergeCell ref="BA382:BA388"/>
    <mergeCell ref="BB382:BB388"/>
    <mergeCell ref="BC382:BC388"/>
    <mergeCell ref="BD382:BD388"/>
    <mergeCell ref="BA340:BA346"/>
    <mergeCell ref="BB340:BB346"/>
    <mergeCell ref="BC340:BC346"/>
    <mergeCell ref="BD340:BD346"/>
    <mergeCell ref="BD326:BD332"/>
    <mergeCell ref="AY277:AY283"/>
    <mergeCell ref="AZ277:AZ283"/>
    <mergeCell ref="BA277:BA283"/>
    <mergeCell ref="BB277:BB283"/>
    <mergeCell ref="BC277:BC283"/>
    <mergeCell ref="BD277:BD283"/>
    <mergeCell ref="AY129:AY135"/>
    <mergeCell ref="AZ129:AZ135"/>
    <mergeCell ref="BJ564:BJ570"/>
    <mergeCell ref="L87:L93"/>
    <mergeCell ref="BI382:BI388"/>
    <mergeCell ref="BJ382:BJ388"/>
    <mergeCell ref="BH312:BH318"/>
    <mergeCell ref="BI312:BI318"/>
    <mergeCell ref="BJ312:BJ318"/>
    <mergeCell ref="BH284:BH290"/>
    <mergeCell ref="BI284:BI290"/>
    <mergeCell ref="BJ284:BJ290"/>
    <mergeCell ref="BH263:BH269"/>
    <mergeCell ref="BI263:BI269"/>
    <mergeCell ref="BJ263:BJ269"/>
    <mergeCell ref="BC256:BC262"/>
    <mergeCell ref="BD256:BD262"/>
    <mergeCell ref="BE256:BE262"/>
    <mergeCell ref="BF256:BF262"/>
    <mergeCell ref="BG256:BG262"/>
    <mergeCell ref="BH256:BH262"/>
    <mergeCell ref="BI256:BI262"/>
    <mergeCell ref="BJ256:BJ262"/>
    <mergeCell ref="BC193:BC199"/>
    <mergeCell ref="BD193:BD199"/>
    <mergeCell ref="BE193:BE199"/>
    <mergeCell ref="BF193:BF199"/>
    <mergeCell ref="BG193:BG199"/>
    <mergeCell ref="BH179:BH185"/>
    <mergeCell ref="BI179:BI185"/>
    <mergeCell ref="BJ179:BJ185"/>
    <mergeCell ref="BH193:BH199"/>
    <mergeCell ref="BF389:BF395"/>
    <mergeCell ref="BG389:BG395"/>
    <mergeCell ref="BI550:BI556"/>
    <mergeCell ref="BJ550:BJ556"/>
    <mergeCell ref="BB536:BB542"/>
    <mergeCell ref="BC536:BC542"/>
    <mergeCell ref="BD536:BD542"/>
    <mergeCell ref="BF382:BF388"/>
    <mergeCell ref="BG382:BG388"/>
    <mergeCell ref="BH382:BH388"/>
    <mergeCell ref="U389:U395"/>
    <mergeCell ref="V389:V395"/>
    <mergeCell ref="A94:A100"/>
    <mergeCell ref="A101:A107"/>
    <mergeCell ref="A108:A114"/>
    <mergeCell ref="A115:A121"/>
    <mergeCell ref="A122:A128"/>
    <mergeCell ref="A129:A135"/>
    <mergeCell ref="A136:A142"/>
    <mergeCell ref="A143:A150"/>
    <mergeCell ref="A151:A157"/>
    <mergeCell ref="A172:A178"/>
    <mergeCell ref="A179:A185"/>
    <mergeCell ref="A186:A192"/>
    <mergeCell ref="A193:A199"/>
    <mergeCell ref="A200:A206"/>
    <mergeCell ref="A207:A213"/>
    <mergeCell ref="A214:A220"/>
    <mergeCell ref="A319:A325"/>
    <mergeCell ref="A270:A276"/>
    <mergeCell ref="A158:A164"/>
    <mergeCell ref="A165:A171"/>
    <mergeCell ref="A326:A332"/>
    <mergeCell ref="A333:A339"/>
    <mergeCell ref="A403:A409"/>
    <mergeCell ref="A52:A58"/>
    <mergeCell ref="A59:A65"/>
    <mergeCell ref="A66:A72"/>
    <mergeCell ref="A80:A86"/>
    <mergeCell ref="A87:A93"/>
    <mergeCell ref="A508:A514"/>
    <mergeCell ref="A515:A521"/>
    <mergeCell ref="A522:A528"/>
    <mergeCell ref="A340:A346"/>
    <mergeCell ref="A347:A353"/>
    <mergeCell ref="A354:A360"/>
    <mergeCell ref="A361:A367"/>
    <mergeCell ref="A368:A374"/>
    <mergeCell ref="A375:A381"/>
    <mergeCell ref="A382:A388"/>
    <mergeCell ref="A396:A402"/>
    <mergeCell ref="A277:A283"/>
    <mergeCell ref="A284:A290"/>
    <mergeCell ref="A291:A297"/>
    <mergeCell ref="A298:A304"/>
    <mergeCell ref="A305:A311"/>
    <mergeCell ref="A312:A318"/>
    <mergeCell ref="A221:A227"/>
    <mergeCell ref="A228:A234"/>
    <mergeCell ref="A235:A241"/>
    <mergeCell ref="A242:A248"/>
    <mergeCell ref="A249:A255"/>
    <mergeCell ref="A256:A262"/>
    <mergeCell ref="A263:A269"/>
    <mergeCell ref="A410:A416"/>
    <mergeCell ref="A417:A423"/>
    <mergeCell ref="A424:A430"/>
    <mergeCell ref="A431:A437"/>
    <mergeCell ref="A438:A444"/>
    <mergeCell ref="A445:A451"/>
    <mergeCell ref="A452:A458"/>
    <mergeCell ref="A73:A79"/>
    <mergeCell ref="A389:A395"/>
    <mergeCell ref="A466:A472"/>
    <mergeCell ref="A529:A535"/>
    <mergeCell ref="A536:A542"/>
    <mergeCell ref="A543:A549"/>
    <mergeCell ref="R620:R626"/>
    <mergeCell ref="R599:R605"/>
    <mergeCell ref="Q606:Q612"/>
    <mergeCell ref="R606:R612"/>
    <mergeCell ref="M557:M563"/>
    <mergeCell ref="N557:N563"/>
    <mergeCell ref="O557:O563"/>
    <mergeCell ref="P557:P563"/>
    <mergeCell ref="Q557:Q563"/>
    <mergeCell ref="R557:R563"/>
    <mergeCell ref="P571:P577"/>
    <mergeCell ref="Q571:Q577"/>
    <mergeCell ref="P585:P591"/>
    <mergeCell ref="Q585:Q591"/>
    <mergeCell ref="M613:M619"/>
    <mergeCell ref="N613:N619"/>
    <mergeCell ref="A459:A465"/>
    <mergeCell ref="A473:A479"/>
    <mergeCell ref="A480:A486"/>
    <mergeCell ref="A487:A493"/>
    <mergeCell ref="A494:A500"/>
    <mergeCell ref="A501:A507"/>
    <mergeCell ref="M641:M647"/>
    <mergeCell ref="N641:N647"/>
    <mergeCell ref="O641:O647"/>
    <mergeCell ref="P641:P647"/>
    <mergeCell ref="Q641:Q647"/>
    <mergeCell ref="M550:M556"/>
    <mergeCell ref="N550:N556"/>
    <mergeCell ref="O550:O556"/>
    <mergeCell ref="P550:P556"/>
    <mergeCell ref="M620:M626"/>
    <mergeCell ref="N620:N626"/>
    <mergeCell ref="O620:O626"/>
    <mergeCell ref="P620:P626"/>
    <mergeCell ref="Q620:Q626"/>
    <mergeCell ref="M599:M605"/>
    <mergeCell ref="N599:N605"/>
    <mergeCell ref="O599:O605"/>
    <mergeCell ref="P599:P605"/>
    <mergeCell ref="Q599:Q605"/>
    <mergeCell ref="M606:M612"/>
    <mergeCell ref="N606:N612"/>
    <mergeCell ref="O606:O612"/>
    <mergeCell ref="P606:P612"/>
    <mergeCell ref="Q508:Q514"/>
    <mergeCell ref="R508:R514"/>
    <mergeCell ref="M543:M549"/>
    <mergeCell ref="N543:N549"/>
    <mergeCell ref="O543:O549"/>
    <mergeCell ref="P543:P549"/>
    <mergeCell ref="Q543:Q549"/>
    <mergeCell ref="R543:R549"/>
    <mergeCell ref="M522:M528"/>
    <mergeCell ref="N522:N528"/>
    <mergeCell ref="O522:O528"/>
    <mergeCell ref="A599:A605"/>
    <mergeCell ref="A606:A612"/>
    <mergeCell ref="A613:A619"/>
    <mergeCell ref="A620:A626"/>
    <mergeCell ref="A627:A633"/>
    <mergeCell ref="A634:A640"/>
    <mergeCell ref="A641:A647"/>
    <mergeCell ref="A648:A654"/>
    <mergeCell ref="A655:A661"/>
    <mergeCell ref="X655:X661"/>
    <mergeCell ref="W704:W710"/>
    <mergeCell ref="A550:A556"/>
    <mergeCell ref="A557:A563"/>
    <mergeCell ref="U627:U633"/>
    <mergeCell ref="V627:V633"/>
    <mergeCell ref="W627:W633"/>
    <mergeCell ref="X627:X633"/>
    <mergeCell ref="U634:U640"/>
    <mergeCell ref="V634:V640"/>
    <mergeCell ref="W634:W640"/>
    <mergeCell ref="M627:M633"/>
    <mergeCell ref="N627:N633"/>
    <mergeCell ref="O627:O633"/>
    <mergeCell ref="P627:P633"/>
    <mergeCell ref="Q627:Q633"/>
    <mergeCell ref="R627:R633"/>
    <mergeCell ref="O585:O591"/>
    <mergeCell ref="A592:A598"/>
    <mergeCell ref="R641:R647"/>
    <mergeCell ref="M648:M654"/>
    <mergeCell ref="N648:N654"/>
    <mergeCell ref="A564:A570"/>
    <mergeCell ref="A571:A577"/>
    <mergeCell ref="A578:A584"/>
    <mergeCell ref="A585:A591"/>
    <mergeCell ref="O648:O654"/>
    <mergeCell ref="P648:P654"/>
    <mergeCell ref="U599:U605"/>
    <mergeCell ref="V599:V605"/>
    <mergeCell ref="U606:U612"/>
    <mergeCell ref="V606:V612"/>
    <mergeCell ref="U578:U584"/>
    <mergeCell ref="U564:U570"/>
    <mergeCell ref="V564:V570"/>
    <mergeCell ref="V578:V584"/>
    <mergeCell ref="U557:U563"/>
    <mergeCell ref="V557:V563"/>
    <mergeCell ref="X557:X563"/>
    <mergeCell ref="U550:U556"/>
    <mergeCell ref="V550:V556"/>
    <mergeCell ref="W550:W556"/>
    <mergeCell ref="U704:U710"/>
    <mergeCell ref="V704:V710"/>
    <mergeCell ref="W683:W689"/>
    <mergeCell ref="X683:X689"/>
    <mergeCell ref="U690:U696"/>
    <mergeCell ref="V690:V696"/>
    <mergeCell ref="U697:U703"/>
    <mergeCell ref="V697:V703"/>
    <mergeCell ref="W585:W591"/>
    <mergeCell ref="X585:X591"/>
    <mergeCell ref="U592:U598"/>
    <mergeCell ref="V592:V598"/>
    <mergeCell ref="W592:W598"/>
    <mergeCell ref="X592:X598"/>
    <mergeCell ref="U585:U591"/>
    <mergeCell ref="X641:X647"/>
    <mergeCell ref="U648:U654"/>
    <mergeCell ref="V648:V654"/>
    <mergeCell ref="W725:W731"/>
    <mergeCell ref="X725:X731"/>
    <mergeCell ref="U732:U738"/>
    <mergeCell ref="V732:V738"/>
    <mergeCell ref="W732:W738"/>
    <mergeCell ref="X732:X738"/>
    <mergeCell ref="X676:X682"/>
    <mergeCell ref="U641:U647"/>
    <mergeCell ref="V641:V647"/>
    <mergeCell ref="W641:W647"/>
    <mergeCell ref="BA809:BA815"/>
    <mergeCell ref="BB809:BB815"/>
    <mergeCell ref="AY802:AY808"/>
    <mergeCell ref="AZ802:AZ808"/>
    <mergeCell ref="BA802:BA808"/>
    <mergeCell ref="BB802:BB808"/>
    <mergeCell ref="AY795:AY801"/>
    <mergeCell ref="AY774:AY780"/>
    <mergeCell ref="AZ774:AZ780"/>
    <mergeCell ref="AY683:AY689"/>
    <mergeCell ref="AZ683:AZ689"/>
    <mergeCell ref="BA683:BA689"/>
    <mergeCell ref="BB683:BB689"/>
    <mergeCell ref="U746:U752"/>
    <mergeCell ref="BB739:BB745"/>
    <mergeCell ref="BB732:BB738"/>
    <mergeCell ref="BA655:BA661"/>
    <mergeCell ref="BB655:BB661"/>
    <mergeCell ref="U718:U724"/>
    <mergeCell ref="X753:X759"/>
    <mergeCell ref="Q767:Q773"/>
    <mergeCell ref="R767:R773"/>
    <mergeCell ref="Q774:Q780"/>
    <mergeCell ref="U760:U766"/>
    <mergeCell ref="V760:V766"/>
    <mergeCell ref="W760:W766"/>
    <mergeCell ref="X760:X766"/>
    <mergeCell ref="U767:U773"/>
    <mergeCell ref="V767:V773"/>
    <mergeCell ref="W767:W773"/>
    <mergeCell ref="X767:X773"/>
    <mergeCell ref="V746:V752"/>
    <mergeCell ref="W746:W752"/>
    <mergeCell ref="X746:X752"/>
    <mergeCell ref="U753:U759"/>
    <mergeCell ref="V753:V759"/>
    <mergeCell ref="W753:W759"/>
    <mergeCell ref="V718:V724"/>
    <mergeCell ref="W718:W724"/>
    <mergeCell ref="X718:X724"/>
    <mergeCell ref="U725:U731"/>
    <mergeCell ref="U662:U668"/>
    <mergeCell ref="V662:V668"/>
    <mergeCell ref="W662:W668"/>
    <mergeCell ref="X662:X668"/>
    <mergeCell ref="U669:U675"/>
    <mergeCell ref="V669:V675"/>
    <mergeCell ref="W669:W675"/>
    <mergeCell ref="X669:X675"/>
    <mergeCell ref="U676:U682"/>
    <mergeCell ref="V676:V682"/>
    <mergeCell ref="W676:W682"/>
    <mergeCell ref="W648:W654"/>
    <mergeCell ref="X648:X654"/>
    <mergeCell ref="A718:A724"/>
    <mergeCell ref="A725:A731"/>
    <mergeCell ref="A732:A738"/>
    <mergeCell ref="A739:A745"/>
    <mergeCell ref="A746:A752"/>
    <mergeCell ref="L830:L836"/>
    <mergeCell ref="M830:M836"/>
    <mergeCell ref="N830:N836"/>
    <mergeCell ref="O830:O836"/>
    <mergeCell ref="P830:P836"/>
    <mergeCell ref="A753:A759"/>
    <mergeCell ref="A760:A766"/>
    <mergeCell ref="A767:A773"/>
    <mergeCell ref="A662:A668"/>
    <mergeCell ref="A816:A822"/>
    <mergeCell ref="A823:A829"/>
    <mergeCell ref="B816:B822"/>
    <mergeCell ref="C816:C822"/>
    <mergeCell ref="D816:D822"/>
    <mergeCell ref="A781:A787"/>
    <mergeCell ref="A788:A794"/>
    <mergeCell ref="A795:A801"/>
    <mergeCell ref="A802:A808"/>
    <mergeCell ref="A809:A815"/>
    <mergeCell ref="B802:B808"/>
    <mergeCell ref="C802:C808"/>
    <mergeCell ref="D802:D808"/>
    <mergeCell ref="B809:B815"/>
    <mergeCell ref="C809:C815"/>
    <mergeCell ref="L788:L794"/>
    <mergeCell ref="L795:L801"/>
    <mergeCell ref="L802:L808"/>
    <mergeCell ref="L809:L815"/>
    <mergeCell ref="A669:A675"/>
    <mergeCell ref="A676:A682"/>
    <mergeCell ref="A683:A689"/>
    <mergeCell ref="A690:A696"/>
    <mergeCell ref="A697:A703"/>
    <mergeCell ref="A704:A710"/>
    <mergeCell ref="A711:A717"/>
    <mergeCell ref="F802:F808"/>
    <mergeCell ref="G802:G808"/>
    <mergeCell ref="H802:H808"/>
    <mergeCell ref="I802:I808"/>
    <mergeCell ref="E809:E815"/>
    <mergeCell ref="F809:F815"/>
    <mergeCell ref="G809:G815"/>
    <mergeCell ref="H809:H815"/>
    <mergeCell ref="I809:I815"/>
    <mergeCell ref="N767:N773"/>
    <mergeCell ref="O767:O773"/>
    <mergeCell ref="P767:P773"/>
    <mergeCell ref="M774:M780"/>
    <mergeCell ref="N774:N780"/>
    <mergeCell ref="M732:M738"/>
    <mergeCell ref="N732:N738"/>
    <mergeCell ref="O732:O738"/>
    <mergeCell ref="P732:P738"/>
    <mergeCell ref="M739:M745"/>
    <mergeCell ref="N739:N745"/>
    <mergeCell ref="O739:O745"/>
    <mergeCell ref="M753:M759"/>
    <mergeCell ref="O774:O780"/>
    <mergeCell ref="P774:P780"/>
    <mergeCell ref="E816:E822"/>
    <mergeCell ref="E823:E829"/>
    <mergeCell ref="F816:F822"/>
    <mergeCell ref="F823:F829"/>
    <mergeCell ref="G816:G822"/>
    <mergeCell ref="H816:H822"/>
    <mergeCell ref="I816:I822"/>
    <mergeCell ref="A774:A780"/>
    <mergeCell ref="B823:B829"/>
    <mergeCell ref="C823:C829"/>
    <mergeCell ref="D823:D829"/>
    <mergeCell ref="F781:F787"/>
    <mergeCell ref="G781:G787"/>
    <mergeCell ref="H781:H787"/>
    <mergeCell ref="D788:D794"/>
    <mergeCell ref="BC823:BC829"/>
    <mergeCell ref="BD823:BD829"/>
    <mergeCell ref="X788:X794"/>
    <mergeCell ref="BC802:BC808"/>
    <mergeCell ref="BD802:BD808"/>
    <mergeCell ref="BE802:BE808"/>
    <mergeCell ref="BC795:BC801"/>
    <mergeCell ref="BD795:BD801"/>
    <mergeCell ref="BE795:BE801"/>
    <mergeCell ref="I795:I801"/>
    <mergeCell ref="B830:B836"/>
    <mergeCell ref="C830:C836"/>
    <mergeCell ref="D830:D836"/>
    <mergeCell ref="A830:A836"/>
    <mergeCell ref="D809:D815"/>
    <mergeCell ref="B788:B794"/>
    <mergeCell ref="C788:C794"/>
    <mergeCell ref="C774:C780"/>
    <mergeCell ref="F774:F780"/>
    <mergeCell ref="G774:G780"/>
    <mergeCell ref="H774:H780"/>
    <mergeCell ref="I774:I780"/>
    <mergeCell ref="U774:U780"/>
    <mergeCell ref="V774:V780"/>
    <mergeCell ref="W774:W780"/>
    <mergeCell ref="X774:X780"/>
    <mergeCell ref="U781:U787"/>
    <mergeCell ref="E781:E787"/>
    <mergeCell ref="L774:L780"/>
    <mergeCell ref="L781:L787"/>
    <mergeCell ref="I781:I787"/>
    <mergeCell ref="M802:M808"/>
    <mergeCell ref="D781:D787"/>
    <mergeCell ref="L816:L822"/>
    <mergeCell ref="N816:N822"/>
    <mergeCell ref="O816:O822"/>
    <mergeCell ref="P816:P822"/>
    <mergeCell ref="Q816:Q822"/>
    <mergeCell ref="R816:R822"/>
    <mergeCell ref="U816:U822"/>
    <mergeCell ref="V816:V822"/>
    <mergeCell ref="E802:E808"/>
    <mergeCell ref="V781:V787"/>
    <mergeCell ref="W781:W787"/>
    <mergeCell ref="X781:X787"/>
    <mergeCell ref="U788:U794"/>
    <mergeCell ref="V788:V794"/>
    <mergeCell ref="R774:R780"/>
    <mergeCell ref="B774:B780"/>
    <mergeCell ref="BF795:BF801"/>
    <mergeCell ref="N795:N801"/>
    <mergeCell ref="BC809:BC815"/>
    <mergeCell ref="BD809:BD815"/>
    <mergeCell ref="BE809:BE815"/>
    <mergeCell ref="AZ795:AZ801"/>
    <mergeCell ref="BA795:BA801"/>
    <mergeCell ref="BB795:BB801"/>
    <mergeCell ref="M809:M815"/>
    <mergeCell ref="N809:N815"/>
    <mergeCell ref="O809:O815"/>
    <mergeCell ref="P809:P815"/>
    <mergeCell ref="Q809:Q815"/>
    <mergeCell ref="R809:R815"/>
    <mergeCell ref="M795:M801"/>
    <mergeCell ref="AY788:AY794"/>
    <mergeCell ref="AZ788:AZ794"/>
    <mergeCell ref="BA788:BA794"/>
    <mergeCell ref="BB788:BB794"/>
    <mergeCell ref="BC788:BC794"/>
    <mergeCell ref="BD788:BD794"/>
    <mergeCell ref="BE788:BE794"/>
    <mergeCell ref="BF788:BF794"/>
    <mergeCell ref="Q795:Q801"/>
    <mergeCell ref="R795:R801"/>
    <mergeCell ref="AY809:AY815"/>
    <mergeCell ref="AZ809:AZ815"/>
    <mergeCell ref="N802:N808"/>
    <mergeCell ref="O802:O808"/>
    <mergeCell ref="P802:P808"/>
    <mergeCell ref="Q802:Q808"/>
    <mergeCell ref="BC683:BC689"/>
    <mergeCell ref="BD683:BD689"/>
    <mergeCell ref="BE683:BE689"/>
    <mergeCell ref="U739:U745"/>
    <mergeCell ref="V739:V745"/>
    <mergeCell ref="W739:W745"/>
    <mergeCell ref="X739:X745"/>
    <mergeCell ref="X704:X710"/>
    <mergeCell ref="U711:U717"/>
    <mergeCell ref="V711:V717"/>
    <mergeCell ref="W711:W717"/>
    <mergeCell ref="X711:X717"/>
    <mergeCell ref="U683:U689"/>
    <mergeCell ref="V683:V689"/>
    <mergeCell ref="BC753:BC759"/>
    <mergeCell ref="BD753:BD759"/>
    <mergeCell ref="BE753:BE759"/>
    <mergeCell ref="BF753:BF759"/>
    <mergeCell ref="Q732:Q738"/>
    <mergeCell ref="R732:R738"/>
    <mergeCell ref="M760:M766"/>
    <mergeCell ref="N760:N766"/>
    <mergeCell ref="O760:O766"/>
    <mergeCell ref="P760:P766"/>
    <mergeCell ref="Q760:Q766"/>
    <mergeCell ref="R760:R766"/>
    <mergeCell ref="M746:M752"/>
    <mergeCell ref="N753:N759"/>
    <mergeCell ref="O753:O759"/>
    <mergeCell ref="P753:P759"/>
    <mergeCell ref="Q753:Q759"/>
    <mergeCell ref="R753:R759"/>
    <mergeCell ref="M704:M710"/>
    <mergeCell ref="B795:B801"/>
    <mergeCell ref="C795:C801"/>
    <mergeCell ref="D795:D801"/>
    <mergeCell ref="B781:B787"/>
    <mergeCell ref="C781:C787"/>
    <mergeCell ref="U802:U808"/>
    <mergeCell ref="V802:V808"/>
    <mergeCell ref="W802:W808"/>
    <mergeCell ref="X802:X808"/>
    <mergeCell ref="U809:U815"/>
    <mergeCell ref="V809:V815"/>
    <mergeCell ref="W809:W815"/>
    <mergeCell ref="X809:X815"/>
    <mergeCell ref="BH788:BH794"/>
    <mergeCell ref="BI788:BI794"/>
    <mergeCell ref="BJ788:BJ794"/>
    <mergeCell ref="BK788:BK794"/>
    <mergeCell ref="BG795:BG801"/>
    <mergeCell ref="BH795:BH801"/>
    <mergeCell ref="BI795:BI801"/>
    <mergeCell ref="BJ795:BJ801"/>
    <mergeCell ref="BF809:BF815"/>
    <mergeCell ref="E788:E794"/>
    <mergeCell ref="F788:F794"/>
    <mergeCell ref="G788:G794"/>
    <mergeCell ref="H788:H794"/>
    <mergeCell ref="I788:I794"/>
    <mergeCell ref="E795:E801"/>
    <mergeCell ref="F795:F801"/>
    <mergeCell ref="G795:G801"/>
    <mergeCell ref="H795:H801"/>
    <mergeCell ref="O795:O801"/>
    <mergeCell ref="BK802:BK808"/>
    <mergeCell ref="BG809:BG815"/>
    <mergeCell ref="BH809:BH815"/>
    <mergeCell ref="BI809:BI815"/>
    <mergeCell ref="BJ809:BJ815"/>
    <mergeCell ref="BK809:BK815"/>
    <mergeCell ref="BG802:BG808"/>
    <mergeCell ref="BK795:BK801"/>
    <mergeCell ref="BG788:BG794"/>
    <mergeCell ref="BF802:BF808"/>
    <mergeCell ref="U795:U801"/>
    <mergeCell ref="V795:V801"/>
    <mergeCell ref="W795:W801"/>
    <mergeCell ref="X795:X801"/>
    <mergeCell ref="W788:W794"/>
    <mergeCell ref="R802:R808"/>
    <mergeCell ref="M781:M787"/>
    <mergeCell ref="N781:N787"/>
    <mergeCell ref="O781:O787"/>
    <mergeCell ref="P781:P787"/>
    <mergeCell ref="Q781:Q787"/>
    <mergeCell ref="R781:R787"/>
    <mergeCell ref="M788:M794"/>
    <mergeCell ref="N788:N794"/>
    <mergeCell ref="O788:O794"/>
    <mergeCell ref="P788:P794"/>
    <mergeCell ref="Q788:Q794"/>
    <mergeCell ref="R788:R794"/>
    <mergeCell ref="P795:P801"/>
    <mergeCell ref="BH802:BH808"/>
    <mergeCell ref="BI802:BI808"/>
    <mergeCell ref="BJ802:BJ808"/>
    <mergeCell ref="A837:A843"/>
    <mergeCell ref="B837:B843"/>
    <mergeCell ref="C837:C843"/>
    <mergeCell ref="D837:D843"/>
    <mergeCell ref="E837:E843"/>
    <mergeCell ref="F837:F843"/>
    <mergeCell ref="G837:G843"/>
    <mergeCell ref="H837:H843"/>
    <mergeCell ref="I837:I843"/>
    <mergeCell ref="L837:L843"/>
    <mergeCell ref="M837:M843"/>
    <mergeCell ref="N837:N843"/>
    <mergeCell ref="O837:O843"/>
    <mergeCell ref="P837:P843"/>
    <mergeCell ref="Q837:Q843"/>
    <mergeCell ref="R837:R843"/>
    <mergeCell ref="U837:U843"/>
    <mergeCell ref="BF823:BF829"/>
    <mergeCell ref="BG823:BG829"/>
    <mergeCell ref="BH823:BH829"/>
    <mergeCell ref="BE837:BE843"/>
    <mergeCell ref="BF830:BF836"/>
    <mergeCell ref="BG830:BG836"/>
    <mergeCell ref="BH830:BH836"/>
    <mergeCell ref="E830:E836"/>
    <mergeCell ref="F830:F836"/>
    <mergeCell ref="G823:G829"/>
    <mergeCell ref="H823:H829"/>
    <mergeCell ref="I823:I829"/>
    <mergeCell ref="L823:L829"/>
    <mergeCell ref="M823:M829"/>
    <mergeCell ref="N823:N829"/>
    <mergeCell ref="O823:O829"/>
    <mergeCell ref="P823:P829"/>
    <mergeCell ref="Q823:Q829"/>
    <mergeCell ref="R823:R829"/>
    <mergeCell ref="U823:U829"/>
    <mergeCell ref="V823:V829"/>
    <mergeCell ref="W823:W829"/>
    <mergeCell ref="X823:X829"/>
    <mergeCell ref="AY823:AY829"/>
    <mergeCell ref="AZ823:AZ829"/>
    <mergeCell ref="BA823:BA829"/>
    <mergeCell ref="Q830:Q836"/>
    <mergeCell ref="R830:R836"/>
    <mergeCell ref="U830:U836"/>
    <mergeCell ref="BE823:BE829"/>
    <mergeCell ref="BB823:BB829"/>
    <mergeCell ref="G830:G836"/>
    <mergeCell ref="H830:H836"/>
    <mergeCell ref="I830:I836"/>
    <mergeCell ref="BJ830:BJ836"/>
    <mergeCell ref="BK830:BK836"/>
    <mergeCell ref="V837:V843"/>
    <mergeCell ref="W830:W836"/>
    <mergeCell ref="X830:X836"/>
    <mergeCell ref="AY830:AY836"/>
    <mergeCell ref="AZ830:AZ836"/>
    <mergeCell ref="BA830:BA836"/>
    <mergeCell ref="BB830:BB836"/>
    <mergeCell ref="BC830:BC836"/>
    <mergeCell ref="BF837:BF843"/>
    <mergeCell ref="BG837:BG843"/>
    <mergeCell ref="BH837:BH843"/>
    <mergeCell ref="BI837:BI843"/>
    <mergeCell ref="BJ837:BJ843"/>
    <mergeCell ref="BK837:BK843"/>
    <mergeCell ref="BA837:BA843"/>
    <mergeCell ref="BB837:BB843"/>
    <mergeCell ref="BC837:BC843"/>
    <mergeCell ref="BD837:BD843"/>
    <mergeCell ref="BI830:BI836"/>
    <mergeCell ref="W837:W843"/>
    <mergeCell ref="X837:X843"/>
    <mergeCell ref="AY837:AY843"/>
    <mergeCell ref="AZ837:AZ843"/>
    <mergeCell ref="V830:V836"/>
    <mergeCell ref="BD830:BD836"/>
    <mergeCell ref="BE830:BE836"/>
    <mergeCell ref="BA816:BA822"/>
    <mergeCell ref="BB816:BB822"/>
    <mergeCell ref="BC816:BC822"/>
    <mergeCell ref="BI823:BI829"/>
    <mergeCell ref="BJ823:BJ829"/>
    <mergeCell ref="BK823:BK829"/>
    <mergeCell ref="BD816:BD822"/>
    <mergeCell ref="BE816:BE822"/>
    <mergeCell ref="BF816:BF822"/>
    <mergeCell ref="BG816:BG822"/>
    <mergeCell ref="BH816:BH822"/>
    <mergeCell ref="BI816:BI822"/>
    <mergeCell ref="BJ816:BJ822"/>
    <mergeCell ref="BK816:BK822"/>
    <mergeCell ref="W816:W822"/>
    <mergeCell ref="X816:X822"/>
    <mergeCell ref="AY816:AY822"/>
    <mergeCell ref="AZ816:AZ822"/>
    <mergeCell ref="M816:M822"/>
    <mergeCell ref="W844:W850"/>
    <mergeCell ref="BC851:BC857"/>
    <mergeCell ref="BD851:BD857"/>
    <mergeCell ref="W851:W857"/>
    <mergeCell ref="A872:A878"/>
    <mergeCell ref="B872:B878"/>
    <mergeCell ref="C872:C878"/>
    <mergeCell ref="D872:D878"/>
    <mergeCell ref="A879:A885"/>
    <mergeCell ref="B879:B885"/>
    <mergeCell ref="C879:C885"/>
    <mergeCell ref="D879:D885"/>
    <mergeCell ref="E844:E850"/>
    <mergeCell ref="A851:A857"/>
    <mergeCell ref="B851:B857"/>
    <mergeCell ref="C851:C857"/>
    <mergeCell ref="D851:D857"/>
    <mergeCell ref="A858:A864"/>
    <mergeCell ref="B858:B864"/>
    <mergeCell ref="C858:C864"/>
    <mergeCell ref="D858:D864"/>
    <mergeCell ref="A865:A871"/>
    <mergeCell ref="B865:B871"/>
    <mergeCell ref="C865:C871"/>
    <mergeCell ref="D865:D871"/>
    <mergeCell ref="A844:A850"/>
    <mergeCell ref="B844:B850"/>
    <mergeCell ref="C844:C850"/>
    <mergeCell ref="D844:D850"/>
    <mergeCell ref="E865:E871"/>
    <mergeCell ref="BC872:BC878"/>
    <mergeCell ref="BD872:BD878"/>
    <mergeCell ref="AZ872:AZ878"/>
    <mergeCell ref="BA872:BA878"/>
    <mergeCell ref="BB872:BB878"/>
    <mergeCell ref="BA865:BA871"/>
    <mergeCell ref="BB865:BB871"/>
    <mergeCell ref="BC865:BC871"/>
    <mergeCell ref="BD865:BD871"/>
    <mergeCell ref="F844:F850"/>
    <mergeCell ref="G844:G850"/>
    <mergeCell ref="E858:E864"/>
    <mergeCell ref="F858:F864"/>
    <mergeCell ref="G858:G864"/>
    <mergeCell ref="H858:H864"/>
    <mergeCell ref="I858:I864"/>
    <mergeCell ref="L858:L864"/>
    <mergeCell ref="M858:M864"/>
    <mergeCell ref="N858:N864"/>
    <mergeCell ref="O858:O864"/>
    <mergeCell ref="AY844:AY850"/>
    <mergeCell ref="AZ844:AZ850"/>
    <mergeCell ref="BA844:BA850"/>
    <mergeCell ref="BB844:BB850"/>
    <mergeCell ref="X844:X850"/>
    <mergeCell ref="N844:N850"/>
    <mergeCell ref="O844:O850"/>
    <mergeCell ref="P844:P850"/>
    <mergeCell ref="F865:F871"/>
    <mergeCell ref="G865:G871"/>
    <mergeCell ref="Q844:Q850"/>
    <mergeCell ref="R844:R850"/>
    <mergeCell ref="E872:E878"/>
    <mergeCell ref="F872:F878"/>
    <mergeCell ref="G872:G878"/>
    <mergeCell ref="H872:H878"/>
    <mergeCell ref="I872:I878"/>
    <mergeCell ref="BI872:BI878"/>
    <mergeCell ref="BJ872:BJ878"/>
    <mergeCell ref="BK872:BK878"/>
    <mergeCell ref="L872:L878"/>
    <mergeCell ref="M872:M878"/>
    <mergeCell ref="N872:N878"/>
    <mergeCell ref="O872:O878"/>
    <mergeCell ref="P872:P878"/>
    <mergeCell ref="Q872:Q878"/>
    <mergeCell ref="R872:R878"/>
    <mergeCell ref="U872:U878"/>
    <mergeCell ref="V872:V878"/>
    <mergeCell ref="W872:W878"/>
    <mergeCell ref="X872:X878"/>
    <mergeCell ref="H865:H871"/>
    <mergeCell ref="I865:I871"/>
    <mergeCell ref="L865:L871"/>
    <mergeCell ref="M865:M871"/>
    <mergeCell ref="N865:N871"/>
    <mergeCell ref="O865:O871"/>
    <mergeCell ref="P865:P871"/>
    <mergeCell ref="Q865:Q871"/>
    <mergeCell ref="BJ844:BJ850"/>
    <mergeCell ref="BK844:BK850"/>
    <mergeCell ref="E851:E857"/>
    <mergeCell ref="F851:F857"/>
    <mergeCell ref="G851:G857"/>
    <mergeCell ref="H851:H857"/>
    <mergeCell ref="I851:I857"/>
    <mergeCell ref="L851:L857"/>
    <mergeCell ref="M851:M857"/>
    <mergeCell ref="N851:N857"/>
    <mergeCell ref="O851:O857"/>
    <mergeCell ref="P851:P857"/>
    <mergeCell ref="Q851:Q857"/>
    <mergeCell ref="R851:R857"/>
    <mergeCell ref="U851:U857"/>
    <mergeCell ref="V851:V857"/>
    <mergeCell ref="BE844:BE850"/>
    <mergeCell ref="H844:H850"/>
    <mergeCell ref="I844:I850"/>
    <mergeCell ref="L844:L850"/>
    <mergeCell ref="M844:M850"/>
    <mergeCell ref="BJ865:BJ871"/>
    <mergeCell ref="BF865:BF871"/>
    <mergeCell ref="BG865:BG871"/>
    <mergeCell ref="U844:U850"/>
    <mergeCell ref="V844:V850"/>
    <mergeCell ref="BF858:BF864"/>
    <mergeCell ref="BG858:BG864"/>
    <mergeCell ref="BH858:BH864"/>
    <mergeCell ref="BI858:BI864"/>
    <mergeCell ref="X851:X857"/>
    <mergeCell ref="AY851:AY857"/>
    <mergeCell ref="AZ851:AZ857"/>
    <mergeCell ref="BA851:BA857"/>
    <mergeCell ref="W858:W864"/>
    <mergeCell ref="X858:X864"/>
    <mergeCell ref="AY858:AY864"/>
    <mergeCell ref="BK858:BK864"/>
    <mergeCell ref="BE851:BE857"/>
    <mergeCell ref="BF851:BF857"/>
    <mergeCell ref="BF844:BF850"/>
    <mergeCell ref="BK865:BK871"/>
    <mergeCell ref="BE879:BE885"/>
    <mergeCell ref="BF879:BF885"/>
    <mergeCell ref="BG879:BG885"/>
    <mergeCell ref="BI886:BI892"/>
    <mergeCell ref="BJ886:BJ892"/>
    <mergeCell ref="BK886:BK892"/>
    <mergeCell ref="BE865:BE871"/>
    <mergeCell ref="BK851:BK857"/>
    <mergeCell ref="BG851:BG857"/>
    <mergeCell ref="BH851:BH857"/>
    <mergeCell ref="BI851:BI857"/>
    <mergeCell ref="BJ851:BJ857"/>
    <mergeCell ref="BE886:BE892"/>
    <mergeCell ref="BF886:BF892"/>
    <mergeCell ref="BG886:BG892"/>
    <mergeCell ref="BH886:BH892"/>
    <mergeCell ref="BG844:BG850"/>
    <mergeCell ref="BH844:BH850"/>
    <mergeCell ref="BI844:BI850"/>
    <mergeCell ref="BI893:BI899"/>
    <mergeCell ref="BJ893:BJ899"/>
    <mergeCell ref="BK893:BK899"/>
    <mergeCell ref="BK879:BK885"/>
    <mergeCell ref="X879:X885"/>
    <mergeCell ref="BF893:BF899"/>
    <mergeCell ref="BG893:BG899"/>
    <mergeCell ref="BH893:BH899"/>
    <mergeCell ref="BH879:BH885"/>
    <mergeCell ref="BE872:BE878"/>
    <mergeCell ref="BF872:BF878"/>
    <mergeCell ref="BG872:BG878"/>
    <mergeCell ref="BH872:BH878"/>
    <mergeCell ref="AZ858:AZ864"/>
    <mergeCell ref="BA858:BA864"/>
    <mergeCell ref="BB858:BB864"/>
    <mergeCell ref="BC858:BC864"/>
    <mergeCell ref="BD858:BD864"/>
    <mergeCell ref="BE858:BE864"/>
    <mergeCell ref="BB851:BB857"/>
    <mergeCell ref="BC844:BC850"/>
    <mergeCell ref="BD844:BD850"/>
    <mergeCell ref="P858:P864"/>
    <mergeCell ref="Q858:Q864"/>
    <mergeCell ref="R858:R864"/>
    <mergeCell ref="U858:U864"/>
    <mergeCell ref="V858:V864"/>
    <mergeCell ref="R865:R871"/>
    <mergeCell ref="U865:U871"/>
    <mergeCell ref="V865:V871"/>
    <mergeCell ref="W865:W871"/>
    <mergeCell ref="X865:X871"/>
    <mergeCell ref="AY865:AY871"/>
    <mergeCell ref="AZ865:AZ871"/>
    <mergeCell ref="L893:L899"/>
    <mergeCell ref="M893:M899"/>
    <mergeCell ref="N893:N899"/>
    <mergeCell ref="O893:O899"/>
    <mergeCell ref="P893:P899"/>
    <mergeCell ref="Q893:Q899"/>
    <mergeCell ref="R893:R899"/>
    <mergeCell ref="U893:U899"/>
    <mergeCell ref="V893:V899"/>
    <mergeCell ref="W893:W899"/>
    <mergeCell ref="X893:X899"/>
    <mergeCell ref="AY893:AY899"/>
    <mergeCell ref="AY872:AY878"/>
    <mergeCell ref="X886:X892"/>
    <mergeCell ref="AY886:AY892"/>
    <mergeCell ref="AZ886:AZ892"/>
    <mergeCell ref="V886:V892"/>
    <mergeCell ref="W886:W892"/>
    <mergeCell ref="BH865:BH871"/>
    <mergeCell ref="BI865:BI871"/>
    <mergeCell ref="BJ858:BJ864"/>
    <mergeCell ref="BI879:BI885"/>
    <mergeCell ref="BJ879:BJ885"/>
    <mergeCell ref="A886:A892"/>
    <mergeCell ref="B886:B892"/>
    <mergeCell ref="C886:C892"/>
    <mergeCell ref="D886:D892"/>
    <mergeCell ref="A893:A899"/>
    <mergeCell ref="B893:B899"/>
    <mergeCell ref="C893:C899"/>
    <mergeCell ref="D893:D899"/>
    <mergeCell ref="E886:E892"/>
    <mergeCell ref="F886:F892"/>
    <mergeCell ref="G886:G892"/>
    <mergeCell ref="H886:H892"/>
    <mergeCell ref="I886:I892"/>
    <mergeCell ref="L886:L892"/>
    <mergeCell ref="M886:M892"/>
    <mergeCell ref="N886:N892"/>
    <mergeCell ref="O886:O892"/>
    <mergeCell ref="E893:E899"/>
    <mergeCell ref="F893:F899"/>
    <mergeCell ref="G893:G899"/>
    <mergeCell ref="H893:H899"/>
    <mergeCell ref="I893:I899"/>
    <mergeCell ref="AY907:AY913"/>
    <mergeCell ref="AZ907:AZ913"/>
    <mergeCell ref="L907:L913"/>
    <mergeCell ref="M907:M913"/>
    <mergeCell ref="N907:N913"/>
    <mergeCell ref="O907:O913"/>
    <mergeCell ref="P907:P913"/>
    <mergeCell ref="Q907:Q913"/>
    <mergeCell ref="R907:R913"/>
    <mergeCell ref="U907:U913"/>
    <mergeCell ref="V907:V913"/>
    <mergeCell ref="W907:W913"/>
    <mergeCell ref="X907:X913"/>
    <mergeCell ref="A907:A913"/>
    <mergeCell ref="B907:B913"/>
    <mergeCell ref="C907:C913"/>
    <mergeCell ref="D907:D913"/>
    <mergeCell ref="A900:A906"/>
    <mergeCell ref="B900:B906"/>
    <mergeCell ref="C900:C906"/>
    <mergeCell ref="D900:D906"/>
    <mergeCell ref="E879:E885"/>
    <mergeCell ref="F879:F885"/>
    <mergeCell ref="G879:G885"/>
    <mergeCell ref="H879:H885"/>
    <mergeCell ref="I879:I885"/>
    <mergeCell ref="L879:L885"/>
    <mergeCell ref="M879:M885"/>
    <mergeCell ref="N879:N885"/>
    <mergeCell ref="O879:O885"/>
    <mergeCell ref="P879:P885"/>
    <mergeCell ref="Q879:Q885"/>
    <mergeCell ref="R879:R885"/>
    <mergeCell ref="U879:U885"/>
    <mergeCell ref="V879:V885"/>
    <mergeCell ref="W879:W885"/>
    <mergeCell ref="AZ879:AZ885"/>
    <mergeCell ref="BA879:BA885"/>
    <mergeCell ref="BB879:BB885"/>
    <mergeCell ref="BC879:BC885"/>
    <mergeCell ref="BD879:BD885"/>
    <mergeCell ref="AY879:AY885"/>
    <mergeCell ref="G907:G913"/>
    <mergeCell ref="H907:H913"/>
    <mergeCell ref="I907:I913"/>
    <mergeCell ref="BA886:BA892"/>
    <mergeCell ref="BB886:BB892"/>
    <mergeCell ref="BC886:BC892"/>
    <mergeCell ref="BD886:BD892"/>
    <mergeCell ref="AZ900:AZ906"/>
    <mergeCell ref="P886:P892"/>
    <mergeCell ref="Q886:Q892"/>
    <mergeCell ref="R886:R892"/>
    <mergeCell ref="U886:U892"/>
    <mergeCell ref="BB900:BB906"/>
    <mergeCell ref="BA900:BA906"/>
    <mergeCell ref="F900:F906"/>
    <mergeCell ref="G900:G906"/>
    <mergeCell ref="H900:H906"/>
    <mergeCell ref="I900:I906"/>
    <mergeCell ref="Q900:Q906"/>
    <mergeCell ref="E900:E906"/>
    <mergeCell ref="BJ907:BJ913"/>
    <mergeCell ref="BK907:BK913"/>
    <mergeCell ref="BE900:BE906"/>
    <mergeCell ref="BF900:BF906"/>
    <mergeCell ref="BG914:BG920"/>
    <mergeCell ref="BC907:BC913"/>
    <mergeCell ref="BD907:BD913"/>
    <mergeCell ref="BE914:BE920"/>
    <mergeCell ref="BA893:BA899"/>
    <mergeCell ref="R900:R906"/>
    <mergeCell ref="U900:U906"/>
    <mergeCell ref="V900:V906"/>
    <mergeCell ref="W900:W906"/>
    <mergeCell ref="X900:X906"/>
    <mergeCell ref="AY900:AY906"/>
    <mergeCell ref="BE893:BE899"/>
    <mergeCell ref="BC900:BC906"/>
    <mergeCell ref="BD900:BD906"/>
    <mergeCell ref="AZ893:AZ899"/>
    <mergeCell ref="BE907:BE913"/>
    <mergeCell ref="P914:P920"/>
    <mergeCell ref="Q914:Q920"/>
    <mergeCell ref="R914:R920"/>
    <mergeCell ref="BB893:BB899"/>
    <mergeCell ref="BC893:BC899"/>
    <mergeCell ref="BD893:BD899"/>
    <mergeCell ref="BG900:BG906"/>
    <mergeCell ref="BH900:BH906"/>
    <mergeCell ref="BF907:BF913"/>
    <mergeCell ref="BG907:BG913"/>
    <mergeCell ref="BH907:BH913"/>
    <mergeCell ref="BJ914:BJ920"/>
    <mergeCell ref="BK914:BK920"/>
    <mergeCell ref="BI907:BI913"/>
    <mergeCell ref="BJ900:BJ906"/>
    <mergeCell ref="BK900:BK906"/>
    <mergeCell ref="BA907:BA913"/>
    <mergeCell ref="BB907:BB913"/>
    <mergeCell ref="BF914:BF920"/>
    <mergeCell ref="BH914:BH920"/>
    <mergeCell ref="BI914:BI920"/>
    <mergeCell ref="A914:A920"/>
    <mergeCell ref="B914:B920"/>
    <mergeCell ref="C914:C920"/>
    <mergeCell ref="D914:D920"/>
    <mergeCell ref="E914:E920"/>
    <mergeCell ref="F914:F920"/>
    <mergeCell ref="G914:G920"/>
    <mergeCell ref="H914:H920"/>
    <mergeCell ref="I914:I920"/>
    <mergeCell ref="E907:E913"/>
    <mergeCell ref="F907:F913"/>
    <mergeCell ref="M900:M906"/>
    <mergeCell ref="N900:N906"/>
    <mergeCell ref="O900:O906"/>
    <mergeCell ref="P900:P906"/>
    <mergeCell ref="BI900:BI906"/>
    <mergeCell ref="BC914:BC920"/>
    <mergeCell ref="V914:V920"/>
    <mergeCell ref="W914:W920"/>
    <mergeCell ref="X914:X920"/>
    <mergeCell ref="AY914:AY920"/>
    <mergeCell ref="AZ914:AZ920"/>
    <mergeCell ref="BA914:BA920"/>
    <mergeCell ref="BB914:BB920"/>
    <mergeCell ref="L914:L920"/>
    <mergeCell ref="BG921:BG927"/>
    <mergeCell ref="BC935:BC941"/>
    <mergeCell ref="P928:P934"/>
    <mergeCell ref="Q928:Q934"/>
    <mergeCell ref="R928:R934"/>
    <mergeCell ref="U928:U934"/>
    <mergeCell ref="V928:V934"/>
    <mergeCell ref="W928:W934"/>
    <mergeCell ref="BE928:BE934"/>
    <mergeCell ref="BF928:BF934"/>
    <mergeCell ref="BD935:BD941"/>
    <mergeCell ref="W935:W941"/>
    <mergeCell ref="X935:X941"/>
    <mergeCell ref="BE935:BE941"/>
    <mergeCell ref="BF935:BF941"/>
    <mergeCell ref="BC928:BC934"/>
    <mergeCell ref="BB928:BB934"/>
    <mergeCell ref="AY935:AY941"/>
    <mergeCell ref="P935:P941"/>
    <mergeCell ref="Q935:Q941"/>
    <mergeCell ref="R935:R941"/>
    <mergeCell ref="U935:U941"/>
    <mergeCell ref="V935:V941"/>
    <mergeCell ref="BG928:BG934"/>
    <mergeCell ref="BA935:BA941"/>
    <mergeCell ref="U914:U920"/>
    <mergeCell ref="BD928:BD934"/>
    <mergeCell ref="BH921:BH927"/>
    <mergeCell ref="BI921:BI927"/>
    <mergeCell ref="M914:M920"/>
    <mergeCell ref="N914:N920"/>
    <mergeCell ref="O914:O920"/>
    <mergeCell ref="L900:L906"/>
    <mergeCell ref="BE921:BE927"/>
    <mergeCell ref="BD914:BD920"/>
    <mergeCell ref="BF921:BF927"/>
    <mergeCell ref="F928:F934"/>
    <mergeCell ref="G928:G934"/>
    <mergeCell ref="H928:H934"/>
    <mergeCell ref="BJ921:BJ927"/>
    <mergeCell ref="BK921:BK927"/>
    <mergeCell ref="A921:A927"/>
    <mergeCell ref="B921:B927"/>
    <mergeCell ref="C921:C927"/>
    <mergeCell ref="D921:D927"/>
    <mergeCell ref="E921:E927"/>
    <mergeCell ref="F921:F927"/>
    <mergeCell ref="G921:G927"/>
    <mergeCell ref="H921:H927"/>
    <mergeCell ref="I921:I927"/>
    <mergeCell ref="L921:L927"/>
    <mergeCell ref="M921:M927"/>
    <mergeCell ref="N921:N927"/>
    <mergeCell ref="O921:O927"/>
    <mergeCell ref="P921:P927"/>
    <mergeCell ref="Q921:Q927"/>
    <mergeCell ref="AY921:AY927"/>
    <mergeCell ref="AZ921:AZ927"/>
    <mergeCell ref="BJ928:BJ934"/>
    <mergeCell ref="BA928:BA934"/>
    <mergeCell ref="BK928:BK934"/>
    <mergeCell ref="AZ928:AZ934"/>
    <mergeCell ref="BI928:BI934"/>
    <mergeCell ref="BH928:BH934"/>
    <mergeCell ref="BA921:BA927"/>
    <mergeCell ref="BB921:BB927"/>
    <mergeCell ref="BC921:BC927"/>
    <mergeCell ref="BD921:BD927"/>
    <mergeCell ref="W921:W927"/>
    <mergeCell ref="X921:X927"/>
    <mergeCell ref="AZ935:AZ941"/>
    <mergeCell ref="A956:A962"/>
    <mergeCell ref="B949:B955"/>
    <mergeCell ref="B956:B962"/>
    <mergeCell ref="R921:R927"/>
    <mergeCell ref="U921:U927"/>
    <mergeCell ref="V921:V927"/>
    <mergeCell ref="E935:E941"/>
    <mergeCell ref="H935:H941"/>
    <mergeCell ref="A928:A934"/>
    <mergeCell ref="B928:B934"/>
    <mergeCell ref="C928:C934"/>
    <mergeCell ref="X928:X934"/>
    <mergeCell ref="AY928:AY934"/>
    <mergeCell ref="L928:L934"/>
    <mergeCell ref="M928:M934"/>
    <mergeCell ref="N928:N934"/>
    <mergeCell ref="O928:O934"/>
    <mergeCell ref="B942:B948"/>
    <mergeCell ref="C942:C948"/>
    <mergeCell ref="I949:I955"/>
    <mergeCell ref="W942:W948"/>
    <mergeCell ref="A935:A941"/>
    <mergeCell ref="B935:B941"/>
    <mergeCell ref="A942:A948"/>
    <mergeCell ref="F935:F941"/>
    <mergeCell ref="G935:G941"/>
    <mergeCell ref="I935:I941"/>
    <mergeCell ref="N949:N955"/>
    <mergeCell ref="O949:O955"/>
    <mergeCell ref="P949:P955"/>
    <mergeCell ref="D928:D934"/>
    <mergeCell ref="E928:E934"/>
    <mergeCell ref="I928:I934"/>
    <mergeCell ref="C949:C955"/>
    <mergeCell ref="O935:O941"/>
    <mergeCell ref="L935:L941"/>
    <mergeCell ref="M935:M941"/>
    <mergeCell ref="N935:N941"/>
    <mergeCell ref="D942:D948"/>
    <mergeCell ref="C935:C941"/>
    <mergeCell ref="E942:E948"/>
    <mergeCell ref="F942:F948"/>
    <mergeCell ref="G942:G948"/>
    <mergeCell ref="H942:H948"/>
    <mergeCell ref="I942:I948"/>
    <mergeCell ref="D935:D941"/>
    <mergeCell ref="X942:X948"/>
    <mergeCell ref="AY942:AY948"/>
    <mergeCell ref="A1002:A1008"/>
    <mergeCell ref="B1002:B1008"/>
    <mergeCell ref="C1002:C1008"/>
    <mergeCell ref="D1002:D1008"/>
    <mergeCell ref="A977:A983"/>
    <mergeCell ref="B977:B983"/>
    <mergeCell ref="C977:C983"/>
    <mergeCell ref="D977:D983"/>
    <mergeCell ref="E977:E983"/>
    <mergeCell ref="A984:A994"/>
    <mergeCell ref="B984:B994"/>
    <mergeCell ref="C984:C994"/>
    <mergeCell ref="D984:D994"/>
    <mergeCell ref="A995:A1001"/>
    <mergeCell ref="M970:M976"/>
    <mergeCell ref="N970:N976"/>
    <mergeCell ref="O970:O976"/>
    <mergeCell ref="F977:F983"/>
    <mergeCell ref="G977:G983"/>
    <mergeCell ref="C970:C976"/>
    <mergeCell ref="D970:D976"/>
    <mergeCell ref="E970:E976"/>
    <mergeCell ref="F970:F976"/>
    <mergeCell ref="E1002:E1008"/>
    <mergeCell ref="F1002:F1008"/>
    <mergeCell ref="G1002:G1008"/>
    <mergeCell ref="H1002:H1008"/>
    <mergeCell ref="I1002:I1008"/>
    <mergeCell ref="H977:H983"/>
    <mergeCell ref="I977:I983"/>
    <mergeCell ref="E984:E994"/>
    <mergeCell ref="F984:F994"/>
    <mergeCell ref="D949:D955"/>
    <mergeCell ref="E949:E955"/>
    <mergeCell ref="F949:F955"/>
    <mergeCell ref="G949:G955"/>
    <mergeCell ref="H949:H955"/>
    <mergeCell ref="N995:N1001"/>
    <mergeCell ref="O995:O1001"/>
    <mergeCell ref="P995:P1001"/>
    <mergeCell ref="Q995:Q1001"/>
    <mergeCell ref="V995:V1001"/>
    <mergeCell ref="L995:L1001"/>
    <mergeCell ref="B995:B1001"/>
    <mergeCell ref="C995:C1001"/>
    <mergeCell ref="D995:D1001"/>
    <mergeCell ref="P970:P976"/>
    <mergeCell ref="G970:G976"/>
    <mergeCell ref="Q984:Q994"/>
    <mergeCell ref="R984:R994"/>
    <mergeCell ref="U984:U994"/>
    <mergeCell ref="H970:H976"/>
    <mergeCell ref="I970:I976"/>
    <mergeCell ref="H984:H994"/>
    <mergeCell ref="E995:E1001"/>
    <mergeCell ref="F995:F1001"/>
    <mergeCell ref="G995:G1001"/>
    <mergeCell ref="H995:H1001"/>
    <mergeCell ref="I995:I1001"/>
    <mergeCell ref="P977:P983"/>
    <mergeCell ref="G984:G994"/>
    <mergeCell ref="N963:N969"/>
    <mergeCell ref="O963:O969"/>
    <mergeCell ref="P963:P969"/>
    <mergeCell ref="I984:I994"/>
    <mergeCell ref="M995:M1001"/>
    <mergeCell ref="L977:L983"/>
    <mergeCell ref="L984:L994"/>
    <mergeCell ref="M984:M994"/>
    <mergeCell ref="N984:N994"/>
    <mergeCell ref="O984:O994"/>
    <mergeCell ref="P984:P994"/>
    <mergeCell ref="M963:M969"/>
    <mergeCell ref="L963:L969"/>
    <mergeCell ref="W949:W955"/>
    <mergeCell ref="X949:X955"/>
    <mergeCell ref="BA956:BA962"/>
    <mergeCell ref="BB956:BB962"/>
    <mergeCell ref="AZ942:AZ948"/>
    <mergeCell ref="BA942:BA948"/>
    <mergeCell ref="L956:L962"/>
    <mergeCell ref="L970:L976"/>
    <mergeCell ref="M977:M983"/>
    <mergeCell ref="N977:N983"/>
    <mergeCell ref="V970:V976"/>
    <mergeCell ref="W970:W976"/>
    <mergeCell ref="X970:X976"/>
    <mergeCell ref="AY970:AY976"/>
    <mergeCell ref="X963:X969"/>
    <mergeCell ref="AY963:AY969"/>
    <mergeCell ref="AZ963:AZ969"/>
    <mergeCell ref="O956:O962"/>
    <mergeCell ref="R956:R962"/>
    <mergeCell ref="AY995:AY1001"/>
    <mergeCell ref="AZ995:AZ1001"/>
    <mergeCell ref="E963:E969"/>
    <mergeCell ref="F963:F969"/>
    <mergeCell ref="G963:G969"/>
    <mergeCell ref="H963:H969"/>
    <mergeCell ref="I963:I969"/>
    <mergeCell ref="B963:B969"/>
    <mergeCell ref="A963:A969"/>
    <mergeCell ref="A970:A976"/>
    <mergeCell ref="B970:B976"/>
    <mergeCell ref="C956:C962"/>
    <mergeCell ref="D956:D962"/>
    <mergeCell ref="E956:E962"/>
    <mergeCell ref="F956:F962"/>
    <mergeCell ref="G956:G962"/>
    <mergeCell ref="H956:H962"/>
    <mergeCell ref="I956:I962"/>
    <mergeCell ref="C963:C969"/>
    <mergeCell ref="D963:D969"/>
    <mergeCell ref="BA970:BA976"/>
    <mergeCell ref="U970:U976"/>
    <mergeCell ref="Q956:Q962"/>
    <mergeCell ref="A949:A955"/>
    <mergeCell ref="U956:U962"/>
    <mergeCell ref="P956:P962"/>
    <mergeCell ref="V956:V962"/>
    <mergeCell ref="W956:W962"/>
    <mergeCell ref="BB970:BB976"/>
    <mergeCell ref="BD949:BD955"/>
    <mergeCell ref="O977:O983"/>
    <mergeCell ref="Q963:Q969"/>
    <mergeCell ref="R963:R969"/>
    <mergeCell ref="U963:U969"/>
    <mergeCell ref="AZ970:AZ976"/>
    <mergeCell ref="Q977:Q983"/>
    <mergeCell ref="R977:R983"/>
    <mergeCell ref="U977:U983"/>
    <mergeCell ref="Q970:Q976"/>
    <mergeCell ref="R970:R976"/>
    <mergeCell ref="BJ935:BJ941"/>
    <mergeCell ref="BK935:BK941"/>
    <mergeCell ref="L942:L948"/>
    <mergeCell ref="M942:M948"/>
    <mergeCell ref="N942:N948"/>
    <mergeCell ref="O942:O948"/>
    <mergeCell ref="P942:P948"/>
    <mergeCell ref="Q942:Q948"/>
    <mergeCell ref="R942:R948"/>
    <mergeCell ref="U942:U948"/>
    <mergeCell ref="V942:V948"/>
    <mergeCell ref="BJ949:BJ955"/>
    <mergeCell ref="BK949:BK955"/>
    <mergeCell ref="BI942:BI948"/>
    <mergeCell ref="BJ942:BJ948"/>
    <mergeCell ref="BK942:BK948"/>
    <mergeCell ref="BG942:BG948"/>
    <mergeCell ref="BH942:BH948"/>
    <mergeCell ref="AY949:AY955"/>
    <mergeCell ref="BC949:BC955"/>
    <mergeCell ref="BI949:BI955"/>
    <mergeCell ref="BH935:BH941"/>
    <mergeCell ref="BI935:BI941"/>
    <mergeCell ref="Q949:Q955"/>
    <mergeCell ref="R949:R955"/>
    <mergeCell ref="BG949:BG955"/>
    <mergeCell ref="BH949:BH955"/>
    <mergeCell ref="BE942:BE948"/>
    <mergeCell ref="BF942:BF948"/>
    <mergeCell ref="L949:L955"/>
    <mergeCell ref="M949:M955"/>
    <mergeCell ref="BG935:BG941"/>
    <mergeCell ref="BE956:BE962"/>
    <mergeCell ref="BD956:BD962"/>
    <mergeCell ref="M956:M962"/>
    <mergeCell ref="N956:N962"/>
    <mergeCell ref="BF956:BF962"/>
    <mergeCell ref="BB935:BB941"/>
    <mergeCell ref="BC942:BC948"/>
    <mergeCell ref="BD942:BD948"/>
    <mergeCell ref="BB942:BB948"/>
    <mergeCell ref="X956:X962"/>
    <mergeCell ref="AY956:AY962"/>
    <mergeCell ref="AZ956:AZ962"/>
    <mergeCell ref="BE949:BE955"/>
    <mergeCell ref="BF949:BF955"/>
    <mergeCell ref="BC956:BC962"/>
    <mergeCell ref="BB949:BB955"/>
    <mergeCell ref="AZ949:AZ955"/>
    <mergeCell ref="BA949:BA955"/>
    <mergeCell ref="U949:U955"/>
    <mergeCell ref="V949:V955"/>
    <mergeCell ref="BJ956:BJ962"/>
    <mergeCell ref="BK956:BK962"/>
    <mergeCell ref="BK963:BK969"/>
    <mergeCell ref="BC963:BC969"/>
    <mergeCell ref="BD963:BD969"/>
    <mergeCell ref="BG984:BG994"/>
    <mergeCell ref="BF963:BF969"/>
    <mergeCell ref="BG963:BG969"/>
    <mergeCell ref="BH963:BH969"/>
    <mergeCell ref="BI963:BI969"/>
    <mergeCell ref="V963:V969"/>
    <mergeCell ref="BG956:BG962"/>
    <mergeCell ref="BH956:BH962"/>
    <mergeCell ref="BI956:BI962"/>
    <mergeCell ref="BB977:BB983"/>
    <mergeCell ref="V977:V983"/>
    <mergeCell ref="W977:W983"/>
    <mergeCell ref="X977:X983"/>
    <mergeCell ref="AY977:AY983"/>
    <mergeCell ref="AZ977:AZ983"/>
    <mergeCell ref="BA977:BA983"/>
    <mergeCell ref="W963:W969"/>
    <mergeCell ref="BC970:BC976"/>
    <mergeCell ref="BD970:BD976"/>
    <mergeCell ref="BE1009:BE1015"/>
    <mergeCell ref="BF1009:BF1015"/>
    <mergeCell ref="V1002:V1008"/>
    <mergeCell ref="W1002:W1008"/>
    <mergeCell ref="BG970:BG976"/>
    <mergeCell ref="BH970:BH976"/>
    <mergeCell ref="BI970:BI976"/>
    <mergeCell ref="R1002:R1008"/>
    <mergeCell ref="U1002:U1008"/>
    <mergeCell ref="BB1002:BB1008"/>
    <mergeCell ref="BC1002:BC1008"/>
    <mergeCell ref="BD1002:BD1008"/>
    <mergeCell ref="BE977:BE983"/>
    <mergeCell ref="BE970:BE976"/>
    <mergeCell ref="BF970:BF976"/>
    <mergeCell ref="BJ970:BJ976"/>
    <mergeCell ref="BK970:BK976"/>
    <mergeCell ref="BJ995:BJ1001"/>
    <mergeCell ref="BB984:BB994"/>
    <mergeCell ref="BC984:BC994"/>
    <mergeCell ref="BD984:BD994"/>
    <mergeCell ref="BA963:BA969"/>
    <mergeCell ref="BB963:BB969"/>
    <mergeCell ref="BE995:BE1001"/>
    <mergeCell ref="BF995:BF1001"/>
    <mergeCell ref="BG995:BG1001"/>
    <mergeCell ref="BH995:BH1001"/>
    <mergeCell ref="BI995:BI1001"/>
    <mergeCell ref="W995:W1001"/>
    <mergeCell ref="X995:X1001"/>
    <mergeCell ref="BE963:BE969"/>
    <mergeCell ref="BJ963:BJ969"/>
    <mergeCell ref="BC977:BC983"/>
    <mergeCell ref="BD977:BD983"/>
    <mergeCell ref="BK1009:BK1015"/>
    <mergeCell ref="BH977:BH983"/>
    <mergeCell ref="BI977:BI983"/>
    <mergeCell ref="BJ977:BJ983"/>
    <mergeCell ref="BK977:BK983"/>
    <mergeCell ref="BH984:BH994"/>
    <mergeCell ref="BI984:BI994"/>
    <mergeCell ref="BJ984:BJ994"/>
    <mergeCell ref="BK984:BK994"/>
    <mergeCell ref="V984:V994"/>
    <mergeCell ref="R995:R1001"/>
    <mergeCell ref="U995:U1001"/>
    <mergeCell ref="W984:W994"/>
    <mergeCell ref="X984:X994"/>
    <mergeCell ref="AY984:AY994"/>
    <mergeCell ref="AZ984:AZ994"/>
    <mergeCell ref="BA984:BA994"/>
    <mergeCell ref="BK1016:BK1022"/>
    <mergeCell ref="BE1023:BE1029"/>
    <mergeCell ref="BF1023:BF1029"/>
    <mergeCell ref="BG1023:BG1029"/>
    <mergeCell ref="BH1023:BH1029"/>
    <mergeCell ref="BI1023:BI1029"/>
    <mergeCell ref="BJ1023:BJ1029"/>
    <mergeCell ref="U1023:U1029"/>
    <mergeCell ref="U1016:U1022"/>
    <mergeCell ref="BE984:BE994"/>
    <mergeCell ref="BF984:BF994"/>
    <mergeCell ref="BA995:BA1001"/>
    <mergeCell ref="BB995:BB1001"/>
    <mergeCell ref="BC995:BC1001"/>
    <mergeCell ref="BD995:BD1001"/>
    <mergeCell ref="BF977:BF983"/>
    <mergeCell ref="BG977:BG983"/>
    <mergeCell ref="BK1002:BK1008"/>
    <mergeCell ref="BK995:BK1001"/>
    <mergeCell ref="U1009:U1015"/>
    <mergeCell ref="BG1009:BG1015"/>
    <mergeCell ref="BH1009:BH1015"/>
    <mergeCell ref="BE1002:BE1008"/>
    <mergeCell ref="BF1002:BF1008"/>
    <mergeCell ref="BG1002:BG1008"/>
    <mergeCell ref="BH1002:BH1008"/>
    <mergeCell ref="BI1002:BI1008"/>
    <mergeCell ref="BJ1002:BJ1008"/>
    <mergeCell ref="BJ1009:BJ1015"/>
    <mergeCell ref="X1002:X1008"/>
    <mergeCell ref="AY1002:AY1008"/>
    <mergeCell ref="AZ1002:AZ1008"/>
    <mergeCell ref="BA1002:BA1008"/>
    <mergeCell ref="BI1009:BI1015"/>
    <mergeCell ref="V1009:V1015"/>
    <mergeCell ref="W1009:W1015"/>
    <mergeCell ref="X1009:X1015"/>
    <mergeCell ref="AY1009:AY1015"/>
    <mergeCell ref="AZ1009:AZ1015"/>
    <mergeCell ref="BA1009:BA1015"/>
    <mergeCell ref="BB1009:BB1015"/>
    <mergeCell ref="BC1009:BC1015"/>
    <mergeCell ref="BD1009:BD1015"/>
    <mergeCell ref="L1002:L1008"/>
    <mergeCell ref="M1002:M1008"/>
    <mergeCell ref="A1009:A1015"/>
    <mergeCell ref="B1009:B1015"/>
    <mergeCell ref="C1009:C1015"/>
    <mergeCell ref="D1009:D1015"/>
    <mergeCell ref="A1016:A1022"/>
    <mergeCell ref="B1016:B1022"/>
    <mergeCell ref="C1016:C1022"/>
    <mergeCell ref="D1016:D1022"/>
    <mergeCell ref="L1016:L1022"/>
    <mergeCell ref="M1016:M1022"/>
    <mergeCell ref="N1016:N1022"/>
    <mergeCell ref="O1016:O1022"/>
    <mergeCell ref="P1016:P1022"/>
    <mergeCell ref="P1023:P1029"/>
    <mergeCell ref="Q1023:Q1029"/>
    <mergeCell ref="R1023:R1029"/>
    <mergeCell ref="N1037:N1043"/>
    <mergeCell ref="O1037:O1043"/>
    <mergeCell ref="P1037:P1043"/>
    <mergeCell ref="F1016:F1022"/>
    <mergeCell ref="G1016:G1022"/>
    <mergeCell ref="H1016:H1022"/>
    <mergeCell ref="I1016:I1022"/>
    <mergeCell ref="E1023:E1029"/>
    <mergeCell ref="F1023:F1029"/>
    <mergeCell ref="M1023:M1029"/>
    <mergeCell ref="N1023:N1029"/>
    <mergeCell ref="O1023:O1029"/>
    <mergeCell ref="A1023:A1029"/>
    <mergeCell ref="Q1037:Q1043"/>
    <mergeCell ref="R1037:R1043"/>
    <mergeCell ref="E1009:E1015"/>
    <mergeCell ref="G1030:G1036"/>
    <mergeCell ref="H1030:H1036"/>
    <mergeCell ref="I1030:I1036"/>
    <mergeCell ref="E1037:E1043"/>
    <mergeCell ref="Q1016:Q1022"/>
    <mergeCell ref="R1016:R1022"/>
    <mergeCell ref="L1009:L1015"/>
    <mergeCell ref="M1009:M1015"/>
    <mergeCell ref="N1009:N1015"/>
    <mergeCell ref="O1009:O1015"/>
    <mergeCell ref="P1009:P1015"/>
    <mergeCell ref="Q1009:Q1015"/>
    <mergeCell ref="L1037:L1043"/>
    <mergeCell ref="M1037:M1043"/>
    <mergeCell ref="F1037:F1043"/>
    <mergeCell ref="G1037:G1043"/>
    <mergeCell ref="G1023:G1029"/>
    <mergeCell ref="H1023:H1029"/>
    <mergeCell ref="I1023:I1029"/>
    <mergeCell ref="L1023:L1029"/>
    <mergeCell ref="H1037:H1043"/>
    <mergeCell ref="G1009:G1015"/>
    <mergeCell ref="H1009:H1015"/>
    <mergeCell ref="I1009:I1015"/>
    <mergeCell ref="N1002:N1008"/>
    <mergeCell ref="O1002:O1008"/>
    <mergeCell ref="F1009:F1015"/>
    <mergeCell ref="P1002:P1008"/>
    <mergeCell ref="Q1002:Q1008"/>
    <mergeCell ref="R1009:R1015"/>
    <mergeCell ref="BC1044:BC1050"/>
    <mergeCell ref="V1044:V1050"/>
    <mergeCell ref="W1044:W1050"/>
    <mergeCell ref="X1044:X1050"/>
    <mergeCell ref="AY1044:AY1050"/>
    <mergeCell ref="AZ1044:AZ1050"/>
    <mergeCell ref="BA1044:BA1050"/>
    <mergeCell ref="X1030:X1036"/>
    <mergeCell ref="AY1030:AY1036"/>
    <mergeCell ref="BK1044:BK1050"/>
    <mergeCell ref="BJ1037:BJ1043"/>
    <mergeCell ref="BK1030:BK1036"/>
    <mergeCell ref="BJ1044:BJ1050"/>
    <mergeCell ref="BK1037:BK1043"/>
    <mergeCell ref="BJ1016:BJ1022"/>
    <mergeCell ref="BJ1030:BJ1036"/>
    <mergeCell ref="BE1037:BE1043"/>
    <mergeCell ref="BF1037:BF1043"/>
    <mergeCell ref="BA1030:BA1036"/>
    <mergeCell ref="BE1016:BE1022"/>
    <mergeCell ref="BF1016:BF1022"/>
    <mergeCell ref="BG1016:BG1022"/>
    <mergeCell ref="BH1016:BH1022"/>
    <mergeCell ref="BE1030:BE1036"/>
    <mergeCell ref="BF1044:BF1050"/>
    <mergeCell ref="BE1044:BE1050"/>
    <mergeCell ref="BK1023:BK1029"/>
    <mergeCell ref="BF1030:BF1036"/>
    <mergeCell ref="BG1030:BG1036"/>
    <mergeCell ref="BH1030:BH1036"/>
    <mergeCell ref="BG1037:BG1043"/>
    <mergeCell ref="BH1037:BH1043"/>
    <mergeCell ref="BI1037:BI1043"/>
    <mergeCell ref="BG1044:BG1050"/>
    <mergeCell ref="BH1044:BH1050"/>
    <mergeCell ref="BI1044:BI1050"/>
    <mergeCell ref="BI1030:BI1036"/>
    <mergeCell ref="AZ1037:AZ1043"/>
    <mergeCell ref="BA1037:BA1043"/>
    <mergeCell ref="BC1037:BC1043"/>
    <mergeCell ref="BD1037:BD1043"/>
    <mergeCell ref="V1030:V1036"/>
    <mergeCell ref="W1030:W1036"/>
    <mergeCell ref="BC1030:BC1036"/>
    <mergeCell ref="BD1030:BD1036"/>
    <mergeCell ref="V1037:V1043"/>
    <mergeCell ref="BA1023:BA1029"/>
    <mergeCell ref="BA1016:BA1022"/>
    <mergeCell ref="V1016:V1022"/>
    <mergeCell ref="W1037:W1043"/>
    <mergeCell ref="X1037:X1043"/>
    <mergeCell ref="AY1037:AY1043"/>
    <mergeCell ref="BD1044:BD1050"/>
    <mergeCell ref="BI1016:BI1022"/>
    <mergeCell ref="X1023:X1029"/>
    <mergeCell ref="AY1023:AY1029"/>
    <mergeCell ref="AZ1023:AZ1029"/>
    <mergeCell ref="BB1023:BB1029"/>
    <mergeCell ref="BC1023:BC1029"/>
    <mergeCell ref="BD1023:BD1029"/>
    <mergeCell ref="BB1016:BB1022"/>
    <mergeCell ref="BC1016:BC1022"/>
    <mergeCell ref="BD1016:BD1022"/>
    <mergeCell ref="W1016:W1022"/>
    <mergeCell ref="AZ1065:AZ1071"/>
    <mergeCell ref="G1058:G1064"/>
    <mergeCell ref="H1058:H1064"/>
    <mergeCell ref="BA1065:BA1071"/>
    <mergeCell ref="F1065:F1071"/>
    <mergeCell ref="G1065:G1071"/>
    <mergeCell ref="L1058:L1064"/>
    <mergeCell ref="L1051:L1057"/>
    <mergeCell ref="B1051:B1057"/>
    <mergeCell ref="C1051:C1057"/>
    <mergeCell ref="D1051:D1057"/>
    <mergeCell ref="E1016:E1022"/>
    <mergeCell ref="M1058:M1064"/>
    <mergeCell ref="N1058:N1064"/>
    <mergeCell ref="O1058:O1064"/>
    <mergeCell ref="P1058:P1064"/>
    <mergeCell ref="Q1058:Q1064"/>
    <mergeCell ref="BB1044:BB1050"/>
    <mergeCell ref="L1044:L1050"/>
    <mergeCell ref="M1044:M1050"/>
    <mergeCell ref="H1072:H1078"/>
    <mergeCell ref="I1072:I1078"/>
    <mergeCell ref="L1072:L1078"/>
    <mergeCell ref="M1072:M1078"/>
    <mergeCell ref="N1072:N1078"/>
    <mergeCell ref="V1023:V1029"/>
    <mergeCell ref="W1023:W1029"/>
    <mergeCell ref="AZ1051:AZ1057"/>
    <mergeCell ref="BA1051:BA1057"/>
    <mergeCell ref="V1072:V1078"/>
    <mergeCell ref="W1072:W1078"/>
    <mergeCell ref="F1058:F1064"/>
    <mergeCell ref="Q1044:Q1050"/>
    <mergeCell ref="R1044:R1050"/>
    <mergeCell ref="B1023:B1029"/>
    <mergeCell ref="C1023:C1029"/>
    <mergeCell ref="D1023:D1029"/>
    <mergeCell ref="L1030:L1036"/>
    <mergeCell ref="M1030:M1036"/>
    <mergeCell ref="BB1051:BB1057"/>
    <mergeCell ref="N1030:N1036"/>
    <mergeCell ref="O1030:O1036"/>
    <mergeCell ref="P1030:P1036"/>
    <mergeCell ref="Q1030:Q1036"/>
    <mergeCell ref="R1030:R1036"/>
    <mergeCell ref="U1030:U1036"/>
    <mergeCell ref="U1044:U1050"/>
    <mergeCell ref="N1044:N1050"/>
    <mergeCell ref="O1044:O1050"/>
    <mergeCell ref="P1044:P1050"/>
    <mergeCell ref="E1030:E1036"/>
    <mergeCell ref="F1030:F1036"/>
    <mergeCell ref="U1037:U1043"/>
    <mergeCell ref="I1037:I1043"/>
    <mergeCell ref="X1016:X1022"/>
    <mergeCell ref="AY1016:AY1022"/>
    <mergeCell ref="AZ1016:AZ1022"/>
    <mergeCell ref="W1100:W1106"/>
    <mergeCell ref="A1051:A1057"/>
    <mergeCell ref="BF1079:BF1085"/>
    <mergeCell ref="BK1093:BK1099"/>
    <mergeCell ref="A1128:A1134"/>
    <mergeCell ref="B1128:B1134"/>
    <mergeCell ref="C1128:C1134"/>
    <mergeCell ref="D1128:D1134"/>
    <mergeCell ref="A1114:A1120"/>
    <mergeCell ref="B1114:B1120"/>
    <mergeCell ref="D1037:D1043"/>
    <mergeCell ref="C1072:C1078"/>
    <mergeCell ref="D1072:D1078"/>
    <mergeCell ref="L1065:L1071"/>
    <mergeCell ref="M1065:M1071"/>
    <mergeCell ref="N1065:N1071"/>
    <mergeCell ref="O1065:O1071"/>
    <mergeCell ref="P1065:P1071"/>
    <mergeCell ref="BB1030:BB1036"/>
    <mergeCell ref="A1030:A1036"/>
    <mergeCell ref="B1030:B1036"/>
    <mergeCell ref="C1030:C1036"/>
    <mergeCell ref="D1030:D1036"/>
    <mergeCell ref="A1037:A1043"/>
    <mergeCell ref="C1037:C1043"/>
    <mergeCell ref="B1037:B1043"/>
    <mergeCell ref="M1093:M1099"/>
    <mergeCell ref="N1093:N1099"/>
    <mergeCell ref="O1093:O1099"/>
    <mergeCell ref="P1093:P1099"/>
    <mergeCell ref="C1114:C1120"/>
    <mergeCell ref="D1114:D1120"/>
    <mergeCell ref="A1121:A1127"/>
    <mergeCell ref="B1121:B1127"/>
    <mergeCell ref="C1121:C1127"/>
    <mergeCell ref="D1121:D1127"/>
    <mergeCell ref="R1093:R1099"/>
    <mergeCell ref="U1093:U1099"/>
    <mergeCell ref="V1093:V1099"/>
    <mergeCell ref="W1093:W1099"/>
    <mergeCell ref="X1093:X1099"/>
    <mergeCell ref="AY1093:AY1099"/>
    <mergeCell ref="N1051:N1057"/>
    <mergeCell ref="O1051:O1057"/>
    <mergeCell ref="R1058:R1064"/>
    <mergeCell ref="U1058:U1064"/>
    <mergeCell ref="V1058:V1064"/>
    <mergeCell ref="W1058:W1064"/>
    <mergeCell ref="Q1065:Q1071"/>
    <mergeCell ref="R1065:R1071"/>
    <mergeCell ref="U1065:U1071"/>
    <mergeCell ref="V1065:V1071"/>
    <mergeCell ref="W1065:W1071"/>
    <mergeCell ref="P1051:P1057"/>
    <mergeCell ref="Q1051:Q1057"/>
    <mergeCell ref="R1051:R1057"/>
    <mergeCell ref="U1051:U1057"/>
    <mergeCell ref="V1051:V1057"/>
    <mergeCell ref="V1079:V1085"/>
    <mergeCell ref="W1079:W1085"/>
    <mergeCell ref="X1079:X1085"/>
    <mergeCell ref="AY1079:AY1085"/>
    <mergeCell ref="AZ1030:AZ1036"/>
    <mergeCell ref="BB1037:BB1043"/>
    <mergeCell ref="A1044:A1050"/>
    <mergeCell ref="B1044:B1050"/>
    <mergeCell ref="E1044:E1050"/>
    <mergeCell ref="E1051:E1057"/>
    <mergeCell ref="E1058:E1064"/>
    <mergeCell ref="E1065:E1071"/>
    <mergeCell ref="E1072:E1078"/>
    <mergeCell ref="E1079:E1085"/>
    <mergeCell ref="E1086:E1092"/>
    <mergeCell ref="E1093:E1099"/>
    <mergeCell ref="E1100:E1106"/>
    <mergeCell ref="E1107:E1113"/>
    <mergeCell ref="E1114:E1120"/>
    <mergeCell ref="E1121:E1127"/>
    <mergeCell ref="I1044:I1050"/>
    <mergeCell ref="F1051:F1057"/>
    <mergeCell ref="G1051:G1057"/>
    <mergeCell ref="H1051:H1057"/>
    <mergeCell ref="I1051:I1057"/>
    <mergeCell ref="H1142:H1148"/>
    <mergeCell ref="A1135:A1141"/>
    <mergeCell ref="B1135:B1141"/>
    <mergeCell ref="C1135:C1141"/>
    <mergeCell ref="D1135:D1141"/>
    <mergeCell ref="A1107:A1113"/>
    <mergeCell ref="B1107:B1113"/>
    <mergeCell ref="C1107:C1113"/>
    <mergeCell ref="D1107:D1113"/>
    <mergeCell ref="A1058:A1064"/>
    <mergeCell ref="B1058:B1064"/>
    <mergeCell ref="C1058:C1064"/>
    <mergeCell ref="D1058:D1064"/>
    <mergeCell ref="M1051:M1057"/>
    <mergeCell ref="A1086:A1092"/>
    <mergeCell ref="B1086:B1092"/>
    <mergeCell ref="A1065:A1071"/>
    <mergeCell ref="B1065:B1071"/>
    <mergeCell ref="C1065:C1071"/>
    <mergeCell ref="D1065:D1071"/>
    <mergeCell ref="A1072:A1078"/>
    <mergeCell ref="B1072:B1078"/>
    <mergeCell ref="A1100:A1106"/>
    <mergeCell ref="B1100:B1106"/>
    <mergeCell ref="C1100:C1106"/>
    <mergeCell ref="D1100:D1106"/>
    <mergeCell ref="A1093:A1099"/>
    <mergeCell ref="B1093:B1099"/>
    <mergeCell ref="C1093:C1099"/>
    <mergeCell ref="D1093:D1099"/>
    <mergeCell ref="A1079:A1085"/>
    <mergeCell ref="B1079:B1085"/>
    <mergeCell ref="C1079:C1085"/>
    <mergeCell ref="D1079:D1085"/>
    <mergeCell ref="I1100:I1106"/>
    <mergeCell ref="L1100:L1106"/>
    <mergeCell ref="M1100:M1106"/>
    <mergeCell ref="H1100:H1106"/>
    <mergeCell ref="F1044:F1050"/>
    <mergeCell ref="G1044:G1050"/>
    <mergeCell ref="H1044:H1050"/>
    <mergeCell ref="C1044:C1050"/>
    <mergeCell ref="D1044:D1050"/>
    <mergeCell ref="F1072:F1078"/>
    <mergeCell ref="G1072:G1078"/>
    <mergeCell ref="P1079:P1085"/>
    <mergeCell ref="Q1079:Q1085"/>
    <mergeCell ref="O1072:O1078"/>
    <mergeCell ref="P1072:P1078"/>
    <mergeCell ref="Q1072:Q1078"/>
    <mergeCell ref="R1072:R1078"/>
    <mergeCell ref="U1072:U1078"/>
    <mergeCell ref="I1058:I1064"/>
    <mergeCell ref="H1065:H1071"/>
    <mergeCell ref="I1065:I1071"/>
    <mergeCell ref="G1100:G1106"/>
    <mergeCell ref="C1086:C1092"/>
    <mergeCell ref="D1086:D1092"/>
    <mergeCell ref="G1086:G1092"/>
    <mergeCell ref="H1086:H1092"/>
    <mergeCell ref="I1086:I1092"/>
    <mergeCell ref="L1086:L1092"/>
    <mergeCell ref="M1086:M1092"/>
    <mergeCell ref="N1086:N1092"/>
    <mergeCell ref="O1086:O1092"/>
    <mergeCell ref="F1086:F1092"/>
    <mergeCell ref="R1079:R1085"/>
    <mergeCell ref="BG1058:BG1064"/>
    <mergeCell ref="BH1058:BH1064"/>
    <mergeCell ref="BI1058:BI1064"/>
    <mergeCell ref="BI1051:BI1057"/>
    <mergeCell ref="BJ1051:BJ1057"/>
    <mergeCell ref="BD1051:BD1057"/>
    <mergeCell ref="BE1051:BE1057"/>
    <mergeCell ref="BF1051:BF1057"/>
    <mergeCell ref="BK1051:BK1057"/>
    <mergeCell ref="BC1051:BC1057"/>
    <mergeCell ref="BC1079:BC1085"/>
    <mergeCell ref="BD1079:BD1085"/>
    <mergeCell ref="BE1079:BE1085"/>
    <mergeCell ref="BC1065:BC1071"/>
    <mergeCell ref="BD1065:BD1071"/>
    <mergeCell ref="BC1072:BC1078"/>
    <mergeCell ref="BD1072:BD1078"/>
    <mergeCell ref="BE1072:BE1078"/>
    <mergeCell ref="BF1072:BF1078"/>
    <mergeCell ref="BC1086:BC1092"/>
    <mergeCell ref="BD1086:BD1092"/>
    <mergeCell ref="BE1086:BE1092"/>
    <mergeCell ref="BF1086:BF1092"/>
    <mergeCell ref="X1072:X1078"/>
    <mergeCell ref="AY1072:AY1078"/>
    <mergeCell ref="W1051:W1057"/>
    <mergeCell ref="X1051:X1057"/>
    <mergeCell ref="AY1051:AY1057"/>
    <mergeCell ref="AZ1072:AZ1078"/>
    <mergeCell ref="BA1072:BA1078"/>
    <mergeCell ref="X1058:X1064"/>
    <mergeCell ref="AY1058:AY1064"/>
    <mergeCell ref="AZ1058:AZ1064"/>
    <mergeCell ref="BA1058:BA1064"/>
    <mergeCell ref="BJ1065:BJ1071"/>
    <mergeCell ref="X1065:X1071"/>
    <mergeCell ref="AY1065:AY1071"/>
    <mergeCell ref="V1100:V1106"/>
    <mergeCell ref="BJ1058:BJ1064"/>
    <mergeCell ref="BK1058:BK1064"/>
    <mergeCell ref="X1100:X1106"/>
    <mergeCell ref="BG1051:BG1057"/>
    <mergeCell ref="AY1100:AY1106"/>
    <mergeCell ref="AZ1100:AZ1106"/>
    <mergeCell ref="BA1100:BA1106"/>
    <mergeCell ref="BJ1086:BJ1092"/>
    <mergeCell ref="Q1086:Q1092"/>
    <mergeCell ref="R1086:R1092"/>
    <mergeCell ref="U1086:U1092"/>
    <mergeCell ref="V1086:V1092"/>
    <mergeCell ref="W1086:W1092"/>
    <mergeCell ref="X1086:X1092"/>
    <mergeCell ref="BG1086:BG1092"/>
    <mergeCell ref="BH1086:BH1092"/>
    <mergeCell ref="BI1086:BI1092"/>
    <mergeCell ref="BK1065:BK1071"/>
    <mergeCell ref="BE1065:BE1071"/>
    <mergeCell ref="BF1065:BF1071"/>
    <mergeCell ref="AZ1093:AZ1099"/>
    <mergeCell ref="BA1093:BA1099"/>
    <mergeCell ref="U1079:U1085"/>
    <mergeCell ref="P1086:P1092"/>
    <mergeCell ref="F1093:F1099"/>
    <mergeCell ref="G1093:G1099"/>
    <mergeCell ref="H1093:H1099"/>
    <mergeCell ref="I1093:I1099"/>
    <mergeCell ref="L1093:L1099"/>
    <mergeCell ref="BC1093:BC1099"/>
    <mergeCell ref="BD1093:BD1099"/>
    <mergeCell ref="BH1051:BH1057"/>
    <mergeCell ref="BC1058:BC1064"/>
    <mergeCell ref="BD1058:BD1064"/>
    <mergeCell ref="BE1058:BE1064"/>
    <mergeCell ref="BF1058:BF1064"/>
    <mergeCell ref="BB1065:BB1071"/>
    <mergeCell ref="BB1072:BB1078"/>
    <mergeCell ref="AZ1079:AZ1085"/>
    <mergeCell ref="BA1079:BA1085"/>
    <mergeCell ref="BB1058:BB1064"/>
    <mergeCell ref="BB1079:BB1085"/>
    <mergeCell ref="BG1065:BG1071"/>
    <mergeCell ref="BH1065:BH1071"/>
    <mergeCell ref="BI1065:BI1071"/>
    <mergeCell ref="BG1079:BG1085"/>
    <mergeCell ref="BH1079:BH1085"/>
    <mergeCell ref="BI1079:BI1085"/>
    <mergeCell ref="BJ1079:BJ1085"/>
    <mergeCell ref="BK1079:BK1085"/>
    <mergeCell ref="BG1072:BG1078"/>
    <mergeCell ref="BH1072:BH1078"/>
    <mergeCell ref="BI1072:BI1078"/>
    <mergeCell ref="BJ1072:BJ1078"/>
    <mergeCell ref="BK1072:BK1078"/>
    <mergeCell ref="F1079:F1085"/>
    <mergeCell ref="G1079:G1085"/>
    <mergeCell ref="H1079:H1085"/>
    <mergeCell ref="I1079:I1085"/>
    <mergeCell ref="BE1093:BE1099"/>
    <mergeCell ref="BF1093:BF1099"/>
    <mergeCell ref="BG1093:BG1099"/>
    <mergeCell ref="BH1093:BH1099"/>
    <mergeCell ref="BI1093:BI1099"/>
    <mergeCell ref="BJ1093:BJ1099"/>
    <mergeCell ref="BK1086:BK1092"/>
    <mergeCell ref="BB1086:BB1092"/>
    <mergeCell ref="AY1086:AY1092"/>
    <mergeCell ref="W1107:W1113"/>
    <mergeCell ref="X1107:X1113"/>
    <mergeCell ref="AY1107:AY1113"/>
    <mergeCell ref="AZ1107:AZ1113"/>
    <mergeCell ref="BA1107:BA1113"/>
    <mergeCell ref="F1107:F1113"/>
    <mergeCell ref="G1107:G1113"/>
    <mergeCell ref="H1107:H1113"/>
    <mergeCell ref="I1107:I1113"/>
    <mergeCell ref="Q1093:Q1099"/>
    <mergeCell ref="L1079:L1085"/>
    <mergeCell ref="M1079:M1085"/>
    <mergeCell ref="N1079:N1085"/>
    <mergeCell ref="O1079:O1085"/>
    <mergeCell ref="P1107:P1113"/>
    <mergeCell ref="BB1100:BB1106"/>
    <mergeCell ref="BK1107:BK1113"/>
    <mergeCell ref="F1114:F1120"/>
    <mergeCell ref="G1114:G1120"/>
    <mergeCell ref="H1114:H1120"/>
    <mergeCell ref="I1114:I1120"/>
    <mergeCell ref="L1114:L1120"/>
    <mergeCell ref="M1114:M1120"/>
    <mergeCell ref="N1114:N1120"/>
    <mergeCell ref="O1114:O1120"/>
    <mergeCell ref="P1114:P1120"/>
    <mergeCell ref="Q1114:Q1120"/>
    <mergeCell ref="R1114:R1120"/>
    <mergeCell ref="U1114:U1120"/>
    <mergeCell ref="V1114:V1120"/>
    <mergeCell ref="W1114:W1120"/>
    <mergeCell ref="X1114:X1120"/>
    <mergeCell ref="AY1114:AY1120"/>
    <mergeCell ref="AZ1114:AZ1120"/>
    <mergeCell ref="BA1114:BA1120"/>
    <mergeCell ref="BB1114:BB1120"/>
    <mergeCell ref="BC1114:BC1120"/>
    <mergeCell ref="BD1114:BD1120"/>
    <mergeCell ref="BE1114:BE1120"/>
    <mergeCell ref="BF1114:BF1120"/>
    <mergeCell ref="BB1107:BB1113"/>
    <mergeCell ref="BC1107:BC1113"/>
    <mergeCell ref="AZ1086:AZ1092"/>
    <mergeCell ref="BA1086:BA1092"/>
    <mergeCell ref="BB1093:BB1099"/>
    <mergeCell ref="BH1107:BH1113"/>
    <mergeCell ref="BC1100:BC1106"/>
    <mergeCell ref="BD1100:BD1106"/>
    <mergeCell ref="BE1100:BE1106"/>
    <mergeCell ref="BF1100:BF1106"/>
    <mergeCell ref="BG1100:BG1106"/>
    <mergeCell ref="BH1100:BH1106"/>
    <mergeCell ref="BI1100:BI1106"/>
    <mergeCell ref="BJ1100:BJ1106"/>
    <mergeCell ref="BK1100:BK1106"/>
    <mergeCell ref="F1100:F1106"/>
    <mergeCell ref="BG1114:BG1120"/>
    <mergeCell ref="BH1114:BH1120"/>
    <mergeCell ref="N1100:N1106"/>
    <mergeCell ref="O1100:O1106"/>
    <mergeCell ref="P1100:P1106"/>
    <mergeCell ref="Q1100:Q1106"/>
    <mergeCell ref="R1100:R1106"/>
    <mergeCell ref="U1100:U1106"/>
    <mergeCell ref="BI1114:BI1120"/>
    <mergeCell ref="BJ1114:BJ1120"/>
    <mergeCell ref="BK1114:BK1120"/>
    <mergeCell ref="F1121:F1127"/>
    <mergeCell ref="G1121:G1127"/>
    <mergeCell ref="H1121:H1127"/>
    <mergeCell ref="I1121:I1127"/>
    <mergeCell ref="L1121:L1127"/>
    <mergeCell ref="M1121:M1127"/>
    <mergeCell ref="N1121:N1127"/>
    <mergeCell ref="O1121:O1127"/>
    <mergeCell ref="P1121:P1127"/>
    <mergeCell ref="Q1121:Q1127"/>
    <mergeCell ref="R1121:R1127"/>
    <mergeCell ref="U1121:U1127"/>
    <mergeCell ref="V1121:V1127"/>
    <mergeCell ref="W1121:W1127"/>
    <mergeCell ref="X1121:X1127"/>
    <mergeCell ref="AY1121:AY1127"/>
    <mergeCell ref="AZ1121:AZ1127"/>
    <mergeCell ref="BA1121:BA1127"/>
    <mergeCell ref="BB1121:BB1127"/>
    <mergeCell ref="L1107:L1113"/>
    <mergeCell ref="M1107:M1113"/>
    <mergeCell ref="N1107:N1113"/>
    <mergeCell ref="O1107:O1113"/>
    <mergeCell ref="BJ1128:BJ1134"/>
    <mergeCell ref="Q1128:Q1134"/>
    <mergeCell ref="R1128:R1134"/>
    <mergeCell ref="U1128:U1134"/>
    <mergeCell ref="V1128:V1134"/>
    <mergeCell ref="W1128:W1134"/>
    <mergeCell ref="X1128:X1134"/>
    <mergeCell ref="AY1128:AY1134"/>
    <mergeCell ref="AZ1128:AZ1134"/>
    <mergeCell ref="BA1128:BA1134"/>
    <mergeCell ref="F1128:F1134"/>
    <mergeCell ref="G1128:G1134"/>
    <mergeCell ref="H1128:H1134"/>
    <mergeCell ref="I1128:I1134"/>
    <mergeCell ref="L1128:L1134"/>
    <mergeCell ref="M1128:M1134"/>
    <mergeCell ref="N1128:N1134"/>
    <mergeCell ref="O1128:O1134"/>
    <mergeCell ref="P1128:P1134"/>
    <mergeCell ref="BI1128:BI1134"/>
    <mergeCell ref="BD1121:BD1127"/>
    <mergeCell ref="BE1121:BE1127"/>
    <mergeCell ref="BF1121:BF1127"/>
    <mergeCell ref="BG1121:BG1127"/>
    <mergeCell ref="BH1121:BH1127"/>
    <mergeCell ref="BI1121:BI1127"/>
    <mergeCell ref="BJ1121:BJ1127"/>
    <mergeCell ref="BD1107:BD1113"/>
    <mergeCell ref="BE1107:BE1113"/>
    <mergeCell ref="BF1107:BF1113"/>
    <mergeCell ref="BG1107:BG1113"/>
    <mergeCell ref="BK1128:BK1134"/>
    <mergeCell ref="BI1107:BI1113"/>
    <mergeCell ref="BJ1107:BJ1113"/>
    <mergeCell ref="Q1107:Q1113"/>
    <mergeCell ref="R1107:R1113"/>
    <mergeCell ref="U1107:U1113"/>
    <mergeCell ref="V1107:V1113"/>
    <mergeCell ref="AY1142:AY1148"/>
    <mergeCell ref="AZ1142:AZ1148"/>
    <mergeCell ref="BA1142:BA1148"/>
    <mergeCell ref="BC1121:BC1127"/>
    <mergeCell ref="BC1142:BC1148"/>
    <mergeCell ref="A1142:A1148"/>
    <mergeCell ref="B1142:B1148"/>
    <mergeCell ref="C1142:C1148"/>
    <mergeCell ref="D1142:D1148"/>
    <mergeCell ref="A1149:A1155"/>
    <mergeCell ref="B1149:B1155"/>
    <mergeCell ref="C1149:C1155"/>
    <mergeCell ref="D1149:D1155"/>
    <mergeCell ref="BB1142:BB1148"/>
    <mergeCell ref="BK1149:BK1155"/>
    <mergeCell ref="F1135:F1141"/>
    <mergeCell ref="G1135:G1141"/>
    <mergeCell ref="H1135:H1141"/>
    <mergeCell ref="I1135:I1141"/>
    <mergeCell ref="L1135:L1141"/>
    <mergeCell ref="M1135:M1141"/>
    <mergeCell ref="N1135:N1141"/>
    <mergeCell ref="O1135:O1141"/>
    <mergeCell ref="P1135:P1141"/>
    <mergeCell ref="Q1135:Q1141"/>
    <mergeCell ref="R1135:R1141"/>
    <mergeCell ref="U1135:U1141"/>
    <mergeCell ref="V1135:V1141"/>
    <mergeCell ref="W1135:W1141"/>
    <mergeCell ref="X1135:X1141"/>
    <mergeCell ref="AY1135:AY1141"/>
    <mergeCell ref="AZ1135:AZ1141"/>
    <mergeCell ref="BA1135:BA1141"/>
    <mergeCell ref="BB1135:BB1141"/>
    <mergeCell ref="BC1135:BC1141"/>
    <mergeCell ref="BD1135:BD1141"/>
    <mergeCell ref="BE1135:BE1141"/>
    <mergeCell ref="BF1135:BF1141"/>
    <mergeCell ref="BB1128:BB1134"/>
    <mergeCell ref="BC1128:BC1134"/>
    <mergeCell ref="BD1128:BD1134"/>
    <mergeCell ref="BE1128:BE1134"/>
    <mergeCell ref="BF1128:BF1134"/>
    <mergeCell ref="BG1128:BG1134"/>
    <mergeCell ref="BH1128:BH1134"/>
    <mergeCell ref="BD1142:BD1148"/>
    <mergeCell ref="BE1142:BE1148"/>
    <mergeCell ref="BF1142:BF1148"/>
    <mergeCell ref="BG1142:BG1148"/>
    <mergeCell ref="BH1142:BH1148"/>
    <mergeCell ref="BK1121:BK1127"/>
    <mergeCell ref="BI1142:BI1148"/>
    <mergeCell ref="BJ1142:BJ1148"/>
    <mergeCell ref="BK1142:BK1148"/>
    <mergeCell ref="BG1135:BG1141"/>
    <mergeCell ref="BH1135:BH1141"/>
    <mergeCell ref="BI1135:BI1141"/>
    <mergeCell ref="BJ1135:BJ1141"/>
    <mergeCell ref="BK1135:BK1141"/>
    <mergeCell ref="F1142:F1148"/>
    <mergeCell ref="G1142:G1148"/>
    <mergeCell ref="E1128:E1134"/>
    <mergeCell ref="E1135:E1141"/>
    <mergeCell ref="E1142:E1148"/>
    <mergeCell ref="A1184:A1190"/>
    <mergeCell ref="B1184:B1190"/>
    <mergeCell ref="C1184:C1190"/>
    <mergeCell ref="D1184:D1190"/>
    <mergeCell ref="U1177:U1183"/>
    <mergeCell ref="L1177:L1183"/>
    <mergeCell ref="M1177:M1183"/>
    <mergeCell ref="N1177:N1183"/>
    <mergeCell ref="O1177:O1183"/>
    <mergeCell ref="P1177:P1183"/>
    <mergeCell ref="Q1177:Q1183"/>
    <mergeCell ref="R1177:R1183"/>
    <mergeCell ref="L1170:L1176"/>
    <mergeCell ref="E1170:E1176"/>
    <mergeCell ref="F1170:F1176"/>
    <mergeCell ref="G1170:G1176"/>
    <mergeCell ref="H1170:H1176"/>
    <mergeCell ref="I1170:I1176"/>
    <mergeCell ref="M1170:M1176"/>
    <mergeCell ref="N1170:N1176"/>
    <mergeCell ref="E1177:E1183"/>
    <mergeCell ref="V1142:V1148"/>
    <mergeCell ref="W1142:W1148"/>
    <mergeCell ref="X1142:X1148"/>
    <mergeCell ref="E1149:E1155"/>
    <mergeCell ref="F1149:F1155"/>
    <mergeCell ref="G1149:G1155"/>
    <mergeCell ref="H1149:H1155"/>
    <mergeCell ref="I1149:I1155"/>
    <mergeCell ref="L1149:L1155"/>
    <mergeCell ref="M1149:M1155"/>
    <mergeCell ref="N1149:N1155"/>
    <mergeCell ref="O1149:O1155"/>
    <mergeCell ref="L1142:L1148"/>
    <mergeCell ref="M1142:M1148"/>
    <mergeCell ref="N1142:N1148"/>
    <mergeCell ref="O1142:O1148"/>
    <mergeCell ref="P1142:P1148"/>
    <mergeCell ref="Q1142:Q1148"/>
    <mergeCell ref="R1142:R1148"/>
    <mergeCell ref="U1142:U1148"/>
    <mergeCell ref="U1149:U1155"/>
    <mergeCell ref="V1149:V1155"/>
    <mergeCell ref="W1149:W1155"/>
    <mergeCell ref="X1149:X1155"/>
    <mergeCell ref="I1142:I1148"/>
    <mergeCell ref="A1170:A1176"/>
    <mergeCell ref="B1170:B1176"/>
    <mergeCell ref="C1170:C1176"/>
    <mergeCell ref="D1170:D1176"/>
    <mergeCell ref="A1177:A1183"/>
    <mergeCell ref="B1177:B1183"/>
    <mergeCell ref="C1177:C1183"/>
    <mergeCell ref="D1177:D1183"/>
    <mergeCell ref="E1163:E1169"/>
    <mergeCell ref="F1163:F1169"/>
    <mergeCell ref="G1163:G1169"/>
    <mergeCell ref="H1163:H1169"/>
    <mergeCell ref="I1163:I1169"/>
    <mergeCell ref="A1156:A1162"/>
    <mergeCell ref="B1156:B1162"/>
    <mergeCell ref="C1156:C1162"/>
    <mergeCell ref="I1156:I1162"/>
    <mergeCell ref="F1177:F1183"/>
    <mergeCell ref="G1177:G1183"/>
    <mergeCell ref="H1177:H1183"/>
    <mergeCell ref="I1177:I1183"/>
    <mergeCell ref="E1156:E1162"/>
    <mergeCell ref="F1156:F1162"/>
    <mergeCell ref="G1156:G1162"/>
    <mergeCell ref="H1156:H1162"/>
    <mergeCell ref="L1156:L1162"/>
    <mergeCell ref="M1156:M1162"/>
    <mergeCell ref="D1156:D1162"/>
    <mergeCell ref="A1163:A1169"/>
    <mergeCell ref="B1163:B1169"/>
    <mergeCell ref="C1163:C1169"/>
    <mergeCell ref="D1163:D1169"/>
    <mergeCell ref="P1156:P1162"/>
    <mergeCell ref="BJ1149:BJ1155"/>
    <mergeCell ref="BC1156:BC1162"/>
    <mergeCell ref="BA1156:BA1162"/>
    <mergeCell ref="BB1156:BB1162"/>
    <mergeCell ref="BK1170:BK1176"/>
    <mergeCell ref="P1163:P1169"/>
    <mergeCell ref="Q1163:Q1169"/>
    <mergeCell ref="R1163:R1169"/>
    <mergeCell ref="U1163:U1169"/>
    <mergeCell ref="V1163:V1169"/>
    <mergeCell ref="W1163:W1169"/>
    <mergeCell ref="X1163:X1169"/>
    <mergeCell ref="AY1163:AY1169"/>
    <mergeCell ref="AZ1163:AZ1169"/>
    <mergeCell ref="BA1163:BA1169"/>
    <mergeCell ref="BB1163:BB1169"/>
    <mergeCell ref="BC1163:BC1169"/>
    <mergeCell ref="BD1163:BD1169"/>
    <mergeCell ref="BE1163:BE1169"/>
    <mergeCell ref="BF1163:BF1169"/>
    <mergeCell ref="BG1163:BG1169"/>
    <mergeCell ref="BH1163:BH1169"/>
    <mergeCell ref="BI1163:BI1169"/>
    <mergeCell ref="BJ1163:BJ1169"/>
    <mergeCell ref="BK1163:BK1169"/>
    <mergeCell ref="P1149:P1155"/>
    <mergeCell ref="BH1149:BH1155"/>
    <mergeCell ref="BI1149:BI1155"/>
    <mergeCell ref="Q1149:Q1155"/>
    <mergeCell ref="R1149:R1155"/>
    <mergeCell ref="AY1149:AY1155"/>
    <mergeCell ref="AZ1149:AZ1155"/>
    <mergeCell ref="BA1149:BA1155"/>
    <mergeCell ref="BB1149:BB1155"/>
    <mergeCell ref="BC1149:BC1155"/>
    <mergeCell ref="BD1149:BD1155"/>
    <mergeCell ref="BE1149:BE1155"/>
    <mergeCell ref="BF1149:BF1155"/>
    <mergeCell ref="BG1149:BG1155"/>
    <mergeCell ref="U1170:U1176"/>
    <mergeCell ref="V1170:V1176"/>
    <mergeCell ref="W1170:W1176"/>
    <mergeCell ref="X1170:X1176"/>
    <mergeCell ref="AY1170:AY1176"/>
    <mergeCell ref="AZ1170:AZ1176"/>
    <mergeCell ref="V1156:V1162"/>
    <mergeCell ref="W1156:W1162"/>
    <mergeCell ref="X1156:X1162"/>
    <mergeCell ref="AY1156:AY1162"/>
    <mergeCell ref="AZ1156:AZ1162"/>
    <mergeCell ref="Q1156:Q1162"/>
    <mergeCell ref="R1156:R1162"/>
    <mergeCell ref="U1156:U1162"/>
    <mergeCell ref="BJ1219:BJ1225"/>
    <mergeCell ref="BK1219:BK1225"/>
    <mergeCell ref="BA1184:BA1190"/>
    <mergeCell ref="BB1184:BB1190"/>
    <mergeCell ref="BF1177:BF1183"/>
    <mergeCell ref="BG1177:BG1183"/>
    <mergeCell ref="BH1177:BH1183"/>
    <mergeCell ref="BI1177:BI1183"/>
    <mergeCell ref="BD1156:BD1162"/>
    <mergeCell ref="BE1156:BE1162"/>
    <mergeCell ref="BF1156:BF1162"/>
    <mergeCell ref="BG1156:BG1162"/>
    <mergeCell ref="BH1156:BH1162"/>
    <mergeCell ref="BI1156:BI1162"/>
    <mergeCell ref="BJ1156:BJ1162"/>
    <mergeCell ref="BK1156:BK1162"/>
    <mergeCell ref="BH1170:BH1176"/>
    <mergeCell ref="BI1170:BI1176"/>
    <mergeCell ref="BJ1170:BJ1176"/>
    <mergeCell ref="BJ1177:BJ1183"/>
    <mergeCell ref="BK1177:BK1183"/>
    <mergeCell ref="BD1184:BD1190"/>
    <mergeCell ref="BE1184:BE1190"/>
    <mergeCell ref="BF1184:BF1190"/>
    <mergeCell ref="BG1184:BG1190"/>
    <mergeCell ref="BH1184:BH1190"/>
    <mergeCell ref="BJ1191:BJ1197"/>
    <mergeCell ref="BK1191:BK1197"/>
    <mergeCell ref="BI1184:BI1190"/>
    <mergeCell ref="BI1191:BI1197"/>
    <mergeCell ref="BG1212:BG1218"/>
    <mergeCell ref="U1212:U1218"/>
    <mergeCell ref="V1212:V1218"/>
    <mergeCell ref="W1212:W1218"/>
    <mergeCell ref="X1212:X1218"/>
    <mergeCell ref="AY1212:AY1218"/>
    <mergeCell ref="BD1212:BD1218"/>
    <mergeCell ref="BE1212:BE1218"/>
    <mergeCell ref="AZ1212:AZ1218"/>
    <mergeCell ref="BA1212:BA1218"/>
    <mergeCell ref="BB1212:BB1218"/>
    <mergeCell ref="BC1212:BC1218"/>
    <mergeCell ref="BI1212:BI1218"/>
    <mergeCell ref="BA1198:BA1204"/>
    <mergeCell ref="BB1198:BB1204"/>
    <mergeCell ref="BC1198:BC1204"/>
    <mergeCell ref="BH1212:BH1218"/>
    <mergeCell ref="BH1205:BH1211"/>
    <mergeCell ref="BH1198:BH1204"/>
    <mergeCell ref="BF1212:BF1218"/>
    <mergeCell ref="BC1219:BC1225"/>
    <mergeCell ref="BD1219:BD1225"/>
    <mergeCell ref="BE1219:BE1225"/>
    <mergeCell ref="BH1219:BH1225"/>
    <mergeCell ref="BI1219:BI1225"/>
    <mergeCell ref="BC1177:BC1183"/>
    <mergeCell ref="BF1219:BF1225"/>
    <mergeCell ref="BG1219:BG1225"/>
    <mergeCell ref="L1163:L1169"/>
    <mergeCell ref="O1170:O1176"/>
    <mergeCell ref="V1177:V1183"/>
    <mergeCell ref="W1177:W1183"/>
    <mergeCell ref="X1177:X1183"/>
    <mergeCell ref="AY1177:AY1183"/>
    <mergeCell ref="AZ1177:AZ1183"/>
    <mergeCell ref="BA1177:BA1183"/>
    <mergeCell ref="BA1170:BA1176"/>
    <mergeCell ref="BB1170:BB1176"/>
    <mergeCell ref="BC1170:BC1176"/>
    <mergeCell ref="BD1170:BD1176"/>
    <mergeCell ref="BE1170:BE1176"/>
    <mergeCell ref="BF1170:BF1176"/>
    <mergeCell ref="BG1170:BG1176"/>
    <mergeCell ref="BD1177:BD1183"/>
    <mergeCell ref="BE1177:BE1183"/>
    <mergeCell ref="M1163:M1169"/>
    <mergeCell ref="N1163:N1169"/>
    <mergeCell ref="O1163:O1169"/>
    <mergeCell ref="P1170:P1176"/>
    <mergeCell ref="Q1170:Q1176"/>
    <mergeCell ref="R1170:R1176"/>
    <mergeCell ref="BJ1184:BJ1190"/>
    <mergeCell ref="BK1184:BK1190"/>
    <mergeCell ref="X1184:X1190"/>
    <mergeCell ref="AY1184:AY1190"/>
    <mergeCell ref="AZ1184:AZ1190"/>
    <mergeCell ref="BB1177:BB1183"/>
    <mergeCell ref="N1156:N1162"/>
    <mergeCell ref="O1156:O1162"/>
    <mergeCell ref="BI1198:BI1204"/>
    <mergeCell ref="BI1205:BI1211"/>
    <mergeCell ref="N1191:N1197"/>
    <mergeCell ref="AY1198:AY1204"/>
    <mergeCell ref="BC1205:BC1211"/>
    <mergeCell ref="BB1205:BB1211"/>
    <mergeCell ref="O1198:O1204"/>
    <mergeCell ref="W1198:W1204"/>
    <mergeCell ref="U1198:U1204"/>
    <mergeCell ref="W1205:W1211"/>
    <mergeCell ref="V1198:V1204"/>
    <mergeCell ref="BD1198:BD1204"/>
    <mergeCell ref="BE1198:BE1204"/>
    <mergeCell ref="BC1191:BC1197"/>
    <mergeCell ref="BD1191:BD1197"/>
    <mergeCell ref="BE1191:BE1197"/>
    <mergeCell ref="BF1191:BF1197"/>
    <mergeCell ref="BG1191:BG1197"/>
    <mergeCell ref="BH1191:BH1197"/>
    <mergeCell ref="V1184:V1190"/>
    <mergeCell ref="W1184:W1190"/>
    <mergeCell ref="BF1198:BF1204"/>
    <mergeCell ref="BG1198:BG1204"/>
    <mergeCell ref="X1205:X1211"/>
    <mergeCell ref="AY1205:AY1211"/>
    <mergeCell ref="AZ1205:AZ1211"/>
    <mergeCell ref="BA1205:BA1211"/>
    <mergeCell ref="X1198:X1204"/>
    <mergeCell ref="BD1205:BD1211"/>
    <mergeCell ref="BE1205:BE1211"/>
    <mergeCell ref="BF1205:BF1211"/>
    <mergeCell ref="BG1205:BG1211"/>
    <mergeCell ref="AZ1198:AZ1204"/>
    <mergeCell ref="I1184:I1190"/>
    <mergeCell ref="L1184:L1190"/>
    <mergeCell ref="M1184:M1190"/>
    <mergeCell ref="N1184:N1190"/>
    <mergeCell ref="O1184:O1190"/>
    <mergeCell ref="P1184:P1190"/>
    <mergeCell ref="Q1184:Q1190"/>
    <mergeCell ref="R1184:R1190"/>
    <mergeCell ref="U1184:U1190"/>
    <mergeCell ref="X1191:X1197"/>
    <mergeCell ref="AY1191:AY1197"/>
    <mergeCell ref="AZ1191:AZ1197"/>
    <mergeCell ref="BA1191:BA1197"/>
    <mergeCell ref="BB1226:BB1232"/>
    <mergeCell ref="F1240:F1246"/>
    <mergeCell ref="BC1184:BC1190"/>
    <mergeCell ref="Q1212:Q1218"/>
    <mergeCell ref="R1212:R1218"/>
    <mergeCell ref="U1205:U1211"/>
    <mergeCell ref="V1205:V1211"/>
    <mergeCell ref="Q1219:Q1225"/>
    <mergeCell ref="R1219:R1225"/>
    <mergeCell ref="U1219:U1225"/>
    <mergeCell ref="V1219:V1225"/>
    <mergeCell ref="W1219:W1225"/>
    <mergeCell ref="X1219:X1225"/>
    <mergeCell ref="AY1219:AY1225"/>
    <mergeCell ref="AZ1219:AZ1225"/>
    <mergeCell ref="BA1219:BA1225"/>
    <mergeCell ref="BB1219:BB1225"/>
    <mergeCell ref="F1219:F1225"/>
    <mergeCell ref="E1184:E1190"/>
    <mergeCell ref="F1184:F1190"/>
    <mergeCell ref="G1184:G1190"/>
    <mergeCell ref="H1184:H1190"/>
    <mergeCell ref="O1233:O1239"/>
    <mergeCell ref="H1205:H1211"/>
    <mergeCell ref="I1205:I1211"/>
    <mergeCell ref="L1205:L1211"/>
    <mergeCell ref="M1205:M1211"/>
    <mergeCell ref="M1240:M1246"/>
    <mergeCell ref="N1240:N1246"/>
    <mergeCell ref="O1240:O1246"/>
    <mergeCell ref="F1191:F1197"/>
    <mergeCell ref="G1191:G1197"/>
    <mergeCell ref="H1191:H1197"/>
    <mergeCell ref="I1191:I1197"/>
    <mergeCell ref="O1205:O1211"/>
    <mergeCell ref="P1205:P1211"/>
    <mergeCell ref="Q1205:Q1211"/>
    <mergeCell ref="R1205:R1211"/>
    <mergeCell ref="R1198:R1204"/>
    <mergeCell ref="P1198:P1204"/>
    <mergeCell ref="Q1198:Q1204"/>
    <mergeCell ref="N1205:N1211"/>
    <mergeCell ref="F1205:F1211"/>
    <mergeCell ref="G1205:G1211"/>
    <mergeCell ref="O1212:O1218"/>
    <mergeCell ref="L1233:L1239"/>
    <mergeCell ref="M1233:M1239"/>
    <mergeCell ref="N1233:N1239"/>
    <mergeCell ref="P1212:P1218"/>
    <mergeCell ref="P1226:P1232"/>
    <mergeCell ref="Q1226:Q1232"/>
    <mergeCell ref="Q1353:Q1359"/>
    <mergeCell ref="E1437:E1443"/>
    <mergeCell ref="F1437:F1443"/>
    <mergeCell ref="G1437:G1443"/>
    <mergeCell ref="H1437:H1443"/>
    <mergeCell ref="I1437:I1443"/>
    <mergeCell ref="G1409:G1415"/>
    <mergeCell ref="F1247:F1253"/>
    <mergeCell ref="I1318:I1324"/>
    <mergeCell ref="N1318:N1324"/>
    <mergeCell ref="O1318:O1324"/>
    <mergeCell ref="P1318:P1324"/>
    <mergeCell ref="Q1318:Q1324"/>
    <mergeCell ref="R1318:R1324"/>
    <mergeCell ref="M1325:M1331"/>
    <mergeCell ref="R1423:R1429"/>
    <mergeCell ref="P1430:P1436"/>
    <mergeCell ref="Q1430:Q1436"/>
    <mergeCell ref="R1430:R1436"/>
    <mergeCell ref="C1710:C1716"/>
    <mergeCell ref="A1717:A1723"/>
    <mergeCell ref="B1717:B1723"/>
    <mergeCell ref="C1717:C1723"/>
    <mergeCell ref="D1717:D1723"/>
    <mergeCell ref="B1731:B1737"/>
    <mergeCell ref="C1731:C1737"/>
    <mergeCell ref="D1731:D1737"/>
    <mergeCell ref="A1724:A1730"/>
    <mergeCell ref="B1724:B1730"/>
    <mergeCell ref="C1724:C1730"/>
    <mergeCell ref="E1640:E1646"/>
    <mergeCell ref="F1640:F1646"/>
    <mergeCell ref="I1696:I1702"/>
    <mergeCell ref="I1703:I1709"/>
    <mergeCell ref="F1612:F1618"/>
    <mergeCell ref="G1612:G1618"/>
    <mergeCell ref="P1289:P1295"/>
    <mergeCell ref="Q1289:Q1295"/>
    <mergeCell ref="R1289:R1295"/>
    <mergeCell ref="F1296:F1302"/>
    <mergeCell ref="I1310:I1317"/>
    <mergeCell ref="M1318:M1324"/>
    <mergeCell ref="L1325:L1331"/>
    <mergeCell ref="I1710:I1716"/>
    <mergeCell ref="I1717:I1723"/>
    <mergeCell ref="L1731:L1737"/>
    <mergeCell ref="M1731:M1737"/>
    <mergeCell ref="N1731:N1737"/>
    <mergeCell ref="O1731:O1737"/>
    <mergeCell ref="P1731:P1737"/>
    <mergeCell ref="Q1731:Q1737"/>
    <mergeCell ref="R1731:R1737"/>
    <mergeCell ref="A1261:A1267"/>
    <mergeCell ref="C1261:C1267"/>
    <mergeCell ref="B1261:B1267"/>
    <mergeCell ref="A1268:A1274"/>
    <mergeCell ref="A1247:A1253"/>
    <mergeCell ref="B1247:B1253"/>
    <mergeCell ref="E1731:E1737"/>
    <mergeCell ref="B1661:B1667"/>
    <mergeCell ref="C1661:C1667"/>
    <mergeCell ref="D1661:D1667"/>
    <mergeCell ref="A1668:A1674"/>
    <mergeCell ref="B1668:B1674"/>
    <mergeCell ref="C1247:C1253"/>
    <mergeCell ref="D1247:D1253"/>
    <mergeCell ref="E1247:E1253"/>
    <mergeCell ref="I1261:I1267"/>
    <mergeCell ref="L1261:L1267"/>
    <mergeCell ref="A1275:A1281"/>
    <mergeCell ref="B1275:B1281"/>
    <mergeCell ref="C1275:C1281"/>
    <mergeCell ref="D1275:D1281"/>
    <mergeCell ref="E1275:E1281"/>
    <mergeCell ref="F1275:F1281"/>
    <mergeCell ref="G1275:G1281"/>
    <mergeCell ref="H1275:H1281"/>
    <mergeCell ref="I1275:I1281"/>
    <mergeCell ref="L1275:L1281"/>
    <mergeCell ref="M1275:M1281"/>
    <mergeCell ref="A1289:A1295"/>
    <mergeCell ref="B1289:B1295"/>
    <mergeCell ref="C1289:C1295"/>
    <mergeCell ref="A1282:A1288"/>
    <mergeCell ref="B1282:B1288"/>
    <mergeCell ref="C1282:C1288"/>
    <mergeCell ref="L1318:L1324"/>
    <mergeCell ref="A1318:A1324"/>
    <mergeCell ref="B1318:B1324"/>
    <mergeCell ref="C1318:C1324"/>
    <mergeCell ref="D1318:D1324"/>
    <mergeCell ref="E1318:E1324"/>
    <mergeCell ref="F1318:F1324"/>
    <mergeCell ref="G1318:G1324"/>
    <mergeCell ref="H1318:H1324"/>
    <mergeCell ref="L1724:L1730"/>
    <mergeCell ref="M1724:M1730"/>
    <mergeCell ref="A1444:A1450"/>
    <mergeCell ref="E1619:E1625"/>
    <mergeCell ref="F1619:F1625"/>
    <mergeCell ref="G1619:G1625"/>
    <mergeCell ref="H1619:H1625"/>
    <mergeCell ref="E1626:E1632"/>
    <mergeCell ref="A1254:A1260"/>
    <mergeCell ref="B1254:B1260"/>
    <mergeCell ref="C1254:C1260"/>
    <mergeCell ref="D1254:D1260"/>
    <mergeCell ref="E1254:E1260"/>
    <mergeCell ref="F1254:F1260"/>
    <mergeCell ref="H1254:H1260"/>
    <mergeCell ref="I1254:I1260"/>
    <mergeCell ref="D1261:D1267"/>
    <mergeCell ref="E1261:E1267"/>
    <mergeCell ref="F1261:F1267"/>
    <mergeCell ref="G1261:G1267"/>
    <mergeCell ref="H1261:H1267"/>
    <mergeCell ref="B1268:B1274"/>
    <mergeCell ref="C1268:C1274"/>
    <mergeCell ref="D1268:D1274"/>
    <mergeCell ref="E1268:E1274"/>
    <mergeCell ref="F1268:F1274"/>
    <mergeCell ref="G1268:G1274"/>
    <mergeCell ref="H1268:H1274"/>
    <mergeCell ref="I1268:I1274"/>
    <mergeCell ref="L1268:L1274"/>
    <mergeCell ref="M1268:M1274"/>
    <mergeCell ref="L1346:L1352"/>
    <mergeCell ref="B1500:B1506"/>
    <mergeCell ref="E1591:E1597"/>
    <mergeCell ref="E1689:E1695"/>
    <mergeCell ref="A1710:A1716"/>
    <mergeCell ref="B1710:B1716"/>
    <mergeCell ref="E1710:E1716"/>
    <mergeCell ref="F1710:F1716"/>
    <mergeCell ref="G1710:G1716"/>
    <mergeCell ref="H1710:H1716"/>
    <mergeCell ref="D1724:D1730"/>
    <mergeCell ref="A1682:A1688"/>
    <mergeCell ref="B1682:B1688"/>
    <mergeCell ref="C1682:C1688"/>
    <mergeCell ref="D1682:D1688"/>
    <mergeCell ref="E1717:E1723"/>
    <mergeCell ref="F1717:F1723"/>
    <mergeCell ref="G1717:G1723"/>
    <mergeCell ref="H1717:H1723"/>
    <mergeCell ref="A1640:A1646"/>
    <mergeCell ref="A1647:A1653"/>
    <mergeCell ref="A1654:A1660"/>
    <mergeCell ref="B1654:B1660"/>
    <mergeCell ref="C1654:C1660"/>
    <mergeCell ref="D1654:D1660"/>
    <mergeCell ref="A1661:A1667"/>
    <mergeCell ref="D1710:D1716"/>
    <mergeCell ref="H1640:H1646"/>
    <mergeCell ref="F1724:F1730"/>
    <mergeCell ref="G1724:G1730"/>
    <mergeCell ref="H1724:H1730"/>
    <mergeCell ref="F1682:F1688"/>
    <mergeCell ref="G1682:G1688"/>
    <mergeCell ref="H1682:H1688"/>
    <mergeCell ref="H1661:H1667"/>
    <mergeCell ref="H1647:H1653"/>
    <mergeCell ref="F1654:F1660"/>
    <mergeCell ref="G1654:G1660"/>
    <mergeCell ref="H1654:H1660"/>
    <mergeCell ref="F1661:F1667"/>
    <mergeCell ref="G1661:G1667"/>
    <mergeCell ref="F1689:F1695"/>
    <mergeCell ref="G1689:G1695"/>
    <mergeCell ref="A1633:A1639"/>
    <mergeCell ref="C1633:C1639"/>
    <mergeCell ref="D1605:D1611"/>
    <mergeCell ref="A1612:A1618"/>
    <mergeCell ref="B1612:B1618"/>
    <mergeCell ref="C1612:C1618"/>
    <mergeCell ref="D1612:D1618"/>
    <mergeCell ref="A1591:A1597"/>
    <mergeCell ref="B1633:B1639"/>
    <mergeCell ref="C1591:C1597"/>
    <mergeCell ref="D1591:D1597"/>
    <mergeCell ref="D1598:D1604"/>
    <mergeCell ref="C1598:C1604"/>
    <mergeCell ref="A1703:A1709"/>
    <mergeCell ref="B1703:B1709"/>
    <mergeCell ref="C1703:C1709"/>
    <mergeCell ref="D1703:D1709"/>
    <mergeCell ref="C1556:C1562"/>
    <mergeCell ref="D1556:D1562"/>
    <mergeCell ref="A1563:A1569"/>
    <mergeCell ref="C1563:C1569"/>
    <mergeCell ref="D1563:D1569"/>
    <mergeCell ref="D1633:D1639"/>
    <mergeCell ref="B1640:B1646"/>
    <mergeCell ref="C1640:C1646"/>
    <mergeCell ref="D1640:D1646"/>
    <mergeCell ref="B1647:B1653"/>
    <mergeCell ref="C1647:C1653"/>
    <mergeCell ref="D1647:D1653"/>
    <mergeCell ref="E1647:E1653"/>
    <mergeCell ref="D1507:D1513"/>
    <mergeCell ref="D1500:D1506"/>
    <mergeCell ref="A1507:A1513"/>
    <mergeCell ref="B1507:B1513"/>
    <mergeCell ref="B1514:B1520"/>
    <mergeCell ref="I1458:I1464"/>
    <mergeCell ref="O1458:O1464"/>
    <mergeCell ref="BI1843:BI1849"/>
    <mergeCell ref="BJ1843:BJ1849"/>
    <mergeCell ref="BK1843:BK1849"/>
    <mergeCell ref="F1836:F1842"/>
    <mergeCell ref="G1836:G1842"/>
    <mergeCell ref="H1836:H1842"/>
    <mergeCell ref="I1836:I1842"/>
    <mergeCell ref="L1836:L1842"/>
    <mergeCell ref="M1836:M1842"/>
    <mergeCell ref="N1836:N1842"/>
    <mergeCell ref="O1836:O1842"/>
    <mergeCell ref="P1836:P1842"/>
    <mergeCell ref="Q1836:Q1842"/>
    <mergeCell ref="R1836:R1842"/>
    <mergeCell ref="U1836:U1842"/>
    <mergeCell ref="V1836:V1842"/>
    <mergeCell ref="W1836:W1842"/>
    <mergeCell ref="X1836:X1842"/>
    <mergeCell ref="AY1836:AY1842"/>
    <mergeCell ref="AZ1836:AZ1842"/>
    <mergeCell ref="BA1836:BA1842"/>
    <mergeCell ref="BB1836:BB1842"/>
    <mergeCell ref="BC1836:BC1842"/>
    <mergeCell ref="BD1836:BD1842"/>
    <mergeCell ref="BE1836:BE1842"/>
    <mergeCell ref="BI1836:BI1842"/>
    <mergeCell ref="BJ1836:BJ1842"/>
    <mergeCell ref="BK1836:BK1842"/>
    <mergeCell ref="I1843:I1849"/>
    <mergeCell ref="L1843:L1849"/>
    <mergeCell ref="M1843:M1849"/>
    <mergeCell ref="N1843:N1849"/>
    <mergeCell ref="X1731:X1737"/>
    <mergeCell ref="AY1731:AY1737"/>
    <mergeCell ref="AZ1731:AZ1737"/>
    <mergeCell ref="BA1731:BA1737"/>
    <mergeCell ref="BB1731:BB1737"/>
    <mergeCell ref="H1773:H1779"/>
    <mergeCell ref="F1731:F1737"/>
    <mergeCell ref="G1731:G1737"/>
    <mergeCell ref="H1731:H1737"/>
    <mergeCell ref="H1738:H1744"/>
    <mergeCell ref="F1759:F1765"/>
    <mergeCell ref="G1759:G1765"/>
    <mergeCell ref="H1759:H1765"/>
    <mergeCell ref="BG1738:BG1744"/>
    <mergeCell ref="BH1738:BH1744"/>
    <mergeCell ref="BI1738:BI1744"/>
    <mergeCell ref="BJ1738:BJ1744"/>
    <mergeCell ref="BK1738:BK1744"/>
    <mergeCell ref="BH1745:BH1751"/>
    <mergeCell ref="BI1745:BI1751"/>
    <mergeCell ref="BJ1745:BJ1751"/>
    <mergeCell ref="BK1745:BK1751"/>
    <mergeCell ref="X1745:X1751"/>
    <mergeCell ref="AY1745:AY1751"/>
    <mergeCell ref="AZ1745:AZ1751"/>
    <mergeCell ref="BD1745:BD1751"/>
    <mergeCell ref="BE1745:BE1751"/>
    <mergeCell ref="BF1745:BF1751"/>
    <mergeCell ref="BG1745:BG1751"/>
    <mergeCell ref="BA1745:BA1751"/>
    <mergeCell ref="BC1745:BC1751"/>
    <mergeCell ref="BH1843:BH1849"/>
    <mergeCell ref="BF1836:BF1842"/>
    <mergeCell ref="BG1836:BG1842"/>
    <mergeCell ref="BH1836:BH1842"/>
    <mergeCell ref="F1850:F1856"/>
    <mergeCell ref="G1850:G1856"/>
    <mergeCell ref="H1850:H1856"/>
    <mergeCell ref="I1850:I1856"/>
    <mergeCell ref="L1850:L1856"/>
    <mergeCell ref="M1850:M1856"/>
    <mergeCell ref="N1850:N1856"/>
    <mergeCell ref="O1850:O1856"/>
    <mergeCell ref="P1850:P1856"/>
    <mergeCell ref="Q1850:Q1856"/>
    <mergeCell ref="R1850:R1856"/>
    <mergeCell ref="U1850:U1856"/>
    <mergeCell ref="V1850:V1856"/>
    <mergeCell ref="W1850:W1856"/>
    <mergeCell ref="X1850:X1856"/>
    <mergeCell ref="AY1850:AY1856"/>
    <mergeCell ref="AZ1850:AZ1856"/>
    <mergeCell ref="BA1850:BA1856"/>
    <mergeCell ref="BB1850:BB1856"/>
    <mergeCell ref="BC1850:BC1856"/>
    <mergeCell ref="O1843:O1849"/>
    <mergeCell ref="P1843:P1849"/>
    <mergeCell ref="Q1843:Q1849"/>
    <mergeCell ref="R1843:R1849"/>
    <mergeCell ref="U1843:U1849"/>
    <mergeCell ref="V1843:V1849"/>
    <mergeCell ref="W1843:W1849"/>
    <mergeCell ref="X1843:X1849"/>
    <mergeCell ref="AY1843:AY1849"/>
    <mergeCell ref="BD1843:BD1849"/>
    <mergeCell ref="BE1843:BE1849"/>
    <mergeCell ref="BF1843:BF1849"/>
    <mergeCell ref="BG1843:BG1849"/>
    <mergeCell ref="AZ1843:AZ1849"/>
    <mergeCell ref="BA1843:BA1849"/>
    <mergeCell ref="BB1843:BB1849"/>
    <mergeCell ref="BC1843:BC1849"/>
    <mergeCell ref="V1752:V1758"/>
    <mergeCell ref="P1752:P1758"/>
    <mergeCell ref="Q1752:Q1758"/>
    <mergeCell ref="R1752:R1758"/>
    <mergeCell ref="R1759:R1765"/>
    <mergeCell ref="W1759:W1765"/>
    <mergeCell ref="X1759:X1765"/>
    <mergeCell ref="AY1759:AY1765"/>
    <mergeCell ref="AZ1759:AZ1765"/>
    <mergeCell ref="BA1759:BA1765"/>
    <mergeCell ref="BB1759:BB1765"/>
    <mergeCell ref="BC1759:BC1765"/>
    <mergeCell ref="BD1759:BD1765"/>
    <mergeCell ref="BE1752:BE1758"/>
    <mergeCell ref="BF1752:BF1758"/>
    <mergeCell ref="BG1752:BG1758"/>
    <mergeCell ref="BH1857:BH1863"/>
    <mergeCell ref="BI1857:BI1863"/>
    <mergeCell ref="BJ1857:BJ1863"/>
    <mergeCell ref="BK1857:BK1863"/>
    <mergeCell ref="BJ1871:BJ1877"/>
    <mergeCell ref="BK1871:BK1877"/>
    <mergeCell ref="BA1878:BA1884"/>
    <mergeCell ref="BD1850:BD1856"/>
    <mergeCell ref="BE1850:BE1856"/>
    <mergeCell ref="BF1850:BF1856"/>
    <mergeCell ref="BG1850:BG1856"/>
    <mergeCell ref="BH1850:BH1856"/>
    <mergeCell ref="BI1850:BI1856"/>
    <mergeCell ref="BJ1850:BJ1856"/>
    <mergeCell ref="BK1850:BK1856"/>
    <mergeCell ref="F1857:F1863"/>
    <mergeCell ref="G1857:G1863"/>
    <mergeCell ref="H1857:H1863"/>
    <mergeCell ref="I1857:I1863"/>
    <mergeCell ref="L1857:L1863"/>
    <mergeCell ref="M1857:M1863"/>
    <mergeCell ref="N1857:N1863"/>
    <mergeCell ref="O1857:O1863"/>
    <mergeCell ref="P1857:P1863"/>
    <mergeCell ref="Q1857:Q1863"/>
    <mergeCell ref="R1857:R1863"/>
    <mergeCell ref="U1857:U1863"/>
    <mergeCell ref="V1857:V1863"/>
    <mergeCell ref="W1857:W1863"/>
    <mergeCell ref="X1857:X1863"/>
    <mergeCell ref="AY1857:AY1863"/>
    <mergeCell ref="AZ1857:AZ1863"/>
    <mergeCell ref="BA1857:BA1863"/>
    <mergeCell ref="BB1857:BB1863"/>
    <mergeCell ref="BC1857:BC1863"/>
    <mergeCell ref="BJ1878:BJ1884"/>
    <mergeCell ref="BH1871:BH1877"/>
    <mergeCell ref="AZ1864:AZ1870"/>
    <mergeCell ref="Q1878:Q1884"/>
    <mergeCell ref="R1878:R1884"/>
    <mergeCell ref="U1878:U1884"/>
    <mergeCell ref="V1878:V1884"/>
    <mergeCell ref="W1878:W1884"/>
    <mergeCell ref="X1878:X1884"/>
    <mergeCell ref="AY1878:AY1884"/>
    <mergeCell ref="AZ1878:AZ1884"/>
    <mergeCell ref="BD1857:BD1863"/>
    <mergeCell ref="BE1857:BE1863"/>
    <mergeCell ref="BF1857:BF1863"/>
    <mergeCell ref="BG1857:BG1863"/>
    <mergeCell ref="BK1878:BK1884"/>
    <mergeCell ref="F1871:F1877"/>
    <mergeCell ref="BE1871:BE1877"/>
    <mergeCell ref="BF1871:BF1877"/>
    <mergeCell ref="BG1871:BG1877"/>
    <mergeCell ref="AY1864:AY1870"/>
    <mergeCell ref="BI1871:BI1877"/>
    <mergeCell ref="BA1864:BA1870"/>
    <mergeCell ref="BB1864:BB1870"/>
    <mergeCell ref="BC1864:BC1870"/>
    <mergeCell ref="BD1864:BD1870"/>
    <mergeCell ref="BE1864:BE1870"/>
    <mergeCell ref="BF1864:BF1870"/>
    <mergeCell ref="BG1864:BG1870"/>
    <mergeCell ref="BH1864:BH1870"/>
    <mergeCell ref="BI1864:BI1870"/>
    <mergeCell ref="BJ1864:BJ1870"/>
    <mergeCell ref="BK1864:BK1870"/>
    <mergeCell ref="F1864:F1870"/>
    <mergeCell ref="G1864:G1870"/>
    <mergeCell ref="H1864:H1870"/>
    <mergeCell ref="I1864:I1870"/>
    <mergeCell ref="L1864:L1870"/>
    <mergeCell ref="M1864:M1870"/>
    <mergeCell ref="BD1892:BD1898"/>
    <mergeCell ref="BB1878:BB1884"/>
    <mergeCell ref="BC1878:BC1884"/>
    <mergeCell ref="BD1878:BD1884"/>
    <mergeCell ref="BE1878:BE1884"/>
    <mergeCell ref="BF1878:BF1884"/>
    <mergeCell ref="BG1878:BG1884"/>
    <mergeCell ref="BH1878:BH1884"/>
    <mergeCell ref="BI1878:BI1884"/>
    <mergeCell ref="BA1892:BA1898"/>
    <mergeCell ref="BB1892:BB1898"/>
    <mergeCell ref="BC1892:BC1898"/>
    <mergeCell ref="BE1892:BE1898"/>
    <mergeCell ref="BF1892:BF1898"/>
    <mergeCell ref="BG1892:BG1898"/>
    <mergeCell ref="BH1892:BH1898"/>
    <mergeCell ref="BI1885:BI1891"/>
    <mergeCell ref="G1878:G1884"/>
    <mergeCell ref="H1878:H1884"/>
    <mergeCell ref="W1864:W1870"/>
    <mergeCell ref="X1864:X1870"/>
    <mergeCell ref="U1885:U1891"/>
    <mergeCell ref="V1885:V1891"/>
    <mergeCell ref="W1892:W1898"/>
    <mergeCell ref="X1892:X1898"/>
    <mergeCell ref="AY1892:AY1898"/>
    <mergeCell ref="AZ1892:AZ1898"/>
    <mergeCell ref="BI1892:BI1898"/>
    <mergeCell ref="BJ1892:BJ1898"/>
    <mergeCell ref="BK1892:BK1898"/>
    <mergeCell ref="I1885:I1891"/>
    <mergeCell ref="Q1885:Q1891"/>
    <mergeCell ref="R1885:R1891"/>
    <mergeCell ref="F1892:F1898"/>
    <mergeCell ref="G1892:G1898"/>
    <mergeCell ref="H1892:H1898"/>
    <mergeCell ref="I1892:I1898"/>
    <mergeCell ref="L1892:L1898"/>
    <mergeCell ref="W1871:W1877"/>
    <mergeCell ref="X1871:X1877"/>
    <mergeCell ref="AY1871:AY1877"/>
    <mergeCell ref="AZ1871:AZ1877"/>
    <mergeCell ref="BJ1885:BJ1891"/>
    <mergeCell ref="BK1885:BK1891"/>
    <mergeCell ref="I1878:I1884"/>
    <mergeCell ref="L1878:L1884"/>
    <mergeCell ref="M1878:M1884"/>
    <mergeCell ref="N1878:N1884"/>
    <mergeCell ref="O1878:O1884"/>
    <mergeCell ref="P1878:P1884"/>
    <mergeCell ref="W1885:W1891"/>
    <mergeCell ref="X1885:X1891"/>
    <mergeCell ref="AY1885:AY1891"/>
    <mergeCell ref="AZ1885:AZ1891"/>
    <mergeCell ref="BE1885:BE1891"/>
    <mergeCell ref="BF1885:BF1891"/>
    <mergeCell ref="BG1885:BG1891"/>
    <mergeCell ref="BA1885:BA1891"/>
    <mergeCell ref="BB1885:BB1891"/>
    <mergeCell ref="BC1885:BC1891"/>
    <mergeCell ref="BD1885:BD1891"/>
    <mergeCell ref="BH1885:BH1891"/>
    <mergeCell ref="BA1913:BA1919"/>
    <mergeCell ref="BB1913:BB1919"/>
    <mergeCell ref="BC1913:BC1919"/>
    <mergeCell ref="BD1913:BD1919"/>
    <mergeCell ref="BE1913:BE1919"/>
    <mergeCell ref="BF1913:BF1919"/>
    <mergeCell ref="BG1913:BG1919"/>
    <mergeCell ref="BH1913:BH1919"/>
    <mergeCell ref="BI1913:BI1919"/>
    <mergeCell ref="BJ1913:BJ1919"/>
    <mergeCell ref="BK1913:BK1919"/>
    <mergeCell ref="BF1899:BF1905"/>
    <mergeCell ref="BG1899:BG1905"/>
    <mergeCell ref="BH1899:BH1905"/>
    <mergeCell ref="BI1899:BI1905"/>
    <mergeCell ref="BJ1899:BJ1905"/>
    <mergeCell ref="BK1899:BK1905"/>
    <mergeCell ref="I1906:I1912"/>
    <mergeCell ref="L1906:L1912"/>
    <mergeCell ref="M1906:M1912"/>
    <mergeCell ref="N1906:N1912"/>
    <mergeCell ref="O1906:O1912"/>
    <mergeCell ref="P1906:P1912"/>
    <mergeCell ref="Q1906:Q1912"/>
    <mergeCell ref="R1906:R1912"/>
    <mergeCell ref="U1906:U1912"/>
    <mergeCell ref="V1906:V1912"/>
    <mergeCell ref="W1906:W1912"/>
    <mergeCell ref="X1906:X1912"/>
    <mergeCell ref="AY1906:AY1912"/>
    <mergeCell ref="AZ1906:AZ1912"/>
    <mergeCell ref="BA1906:BA1912"/>
    <mergeCell ref="BB1906:BB1912"/>
    <mergeCell ref="BC1906:BC1912"/>
    <mergeCell ref="BD1906:BD1912"/>
    <mergeCell ref="BE1906:BE1912"/>
    <mergeCell ref="BF1906:BF1912"/>
    <mergeCell ref="BG1906:BG1912"/>
    <mergeCell ref="BH1906:BH1912"/>
    <mergeCell ref="Q1892:Q1898"/>
    <mergeCell ref="R1892:R1898"/>
    <mergeCell ref="BI1906:BI1912"/>
    <mergeCell ref="BJ1906:BJ1912"/>
    <mergeCell ref="BK1906:BK1912"/>
    <mergeCell ref="AY1913:AY1919"/>
    <mergeCell ref="AZ1913:AZ1919"/>
    <mergeCell ref="BA1920:BA1926"/>
    <mergeCell ref="BB1920:BB1926"/>
    <mergeCell ref="BC1920:BC1926"/>
    <mergeCell ref="BD1920:BD1926"/>
    <mergeCell ref="BE1920:BE1926"/>
    <mergeCell ref="BF1920:BF1926"/>
    <mergeCell ref="BG1920:BG1926"/>
    <mergeCell ref="BH1920:BH1926"/>
    <mergeCell ref="BI1920:BI1926"/>
    <mergeCell ref="BJ1920:BJ1926"/>
    <mergeCell ref="BK1920:BK1926"/>
    <mergeCell ref="BA1934:BA1940"/>
    <mergeCell ref="BB1934:BB1940"/>
    <mergeCell ref="BC1934:BC1940"/>
    <mergeCell ref="BD1934:BD1940"/>
    <mergeCell ref="BE1934:BE1940"/>
    <mergeCell ref="BF1934:BF1940"/>
    <mergeCell ref="BG1934:BG1940"/>
    <mergeCell ref="F1920:F1926"/>
    <mergeCell ref="G1920:G1926"/>
    <mergeCell ref="H1920:H1926"/>
    <mergeCell ref="I1920:I1926"/>
    <mergeCell ref="L1920:L1926"/>
    <mergeCell ref="M1920:M1926"/>
    <mergeCell ref="N1920:N1926"/>
    <mergeCell ref="O1920:O1926"/>
    <mergeCell ref="P1920:P1926"/>
    <mergeCell ref="Q1920:Q1926"/>
    <mergeCell ref="R1920:R1926"/>
    <mergeCell ref="U1920:U1926"/>
    <mergeCell ref="V1920:V1926"/>
    <mergeCell ref="W1920:W1926"/>
    <mergeCell ref="X1920:X1926"/>
    <mergeCell ref="AY1920:AY1926"/>
    <mergeCell ref="AZ1920:AZ1926"/>
    <mergeCell ref="BD1927:BD1933"/>
    <mergeCell ref="BE1927:BE1933"/>
    <mergeCell ref="BF1927:BF1933"/>
    <mergeCell ref="BG1927:BG1933"/>
    <mergeCell ref="BH1927:BH1933"/>
    <mergeCell ref="BI1927:BI1933"/>
    <mergeCell ref="BJ1927:BJ1933"/>
    <mergeCell ref="BK1927:BK1933"/>
    <mergeCell ref="F1934:F1940"/>
    <mergeCell ref="G1934:G1940"/>
    <mergeCell ref="H1934:H1940"/>
    <mergeCell ref="I1934:I1940"/>
    <mergeCell ref="L1934:L1940"/>
    <mergeCell ref="M1934:M1940"/>
    <mergeCell ref="N1934:N1940"/>
    <mergeCell ref="O1934:O1940"/>
    <mergeCell ref="P1934:P1940"/>
    <mergeCell ref="Q1934:Q1940"/>
    <mergeCell ref="R1934:R1940"/>
    <mergeCell ref="U1934:U1940"/>
    <mergeCell ref="BK1934:BK1940"/>
    <mergeCell ref="BB1927:BB1933"/>
    <mergeCell ref="BC1927:BC1933"/>
    <mergeCell ref="G1913:G1919"/>
    <mergeCell ref="H1913:H1919"/>
    <mergeCell ref="I1913:I1919"/>
    <mergeCell ref="L1913:L1919"/>
    <mergeCell ref="BB1941:BB1947"/>
    <mergeCell ref="BC1941:BC1947"/>
    <mergeCell ref="BD1941:BD1947"/>
    <mergeCell ref="BE1941:BE1947"/>
    <mergeCell ref="BF1941:BF1947"/>
    <mergeCell ref="BG1941:BG1947"/>
    <mergeCell ref="BH1941:BH1947"/>
    <mergeCell ref="BI1941:BI1947"/>
    <mergeCell ref="BJ1941:BJ1947"/>
    <mergeCell ref="BK1941:BK1947"/>
    <mergeCell ref="U1948:U1954"/>
    <mergeCell ref="V1948:V1954"/>
    <mergeCell ref="I1948:I1954"/>
    <mergeCell ref="P1927:P1933"/>
    <mergeCell ref="Q1927:Q1933"/>
    <mergeCell ref="R1927:R1933"/>
    <mergeCell ref="U1927:U1933"/>
    <mergeCell ref="V1927:V1933"/>
    <mergeCell ref="W1927:W1933"/>
    <mergeCell ref="X1927:X1933"/>
    <mergeCell ref="AY1927:AY1933"/>
    <mergeCell ref="AZ1927:AZ1933"/>
    <mergeCell ref="N1948:N1954"/>
    <mergeCell ref="BK1955:BK1961"/>
    <mergeCell ref="F1962:F1968"/>
    <mergeCell ref="G1962:G1968"/>
    <mergeCell ref="H1962:H1968"/>
    <mergeCell ref="I1962:I1968"/>
    <mergeCell ref="L1962:L1968"/>
    <mergeCell ref="M1962:M1968"/>
    <mergeCell ref="N1962:N1968"/>
    <mergeCell ref="O1962:O1968"/>
    <mergeCell ref="P1962:P1968"/>
    <mergeCell ref="Q1962:Q1968"/>
    <mergeCell ref="R1962:R1968"/>
    <mergeCell ref="U1962:U1968"/>
    <mergeCell ref="V1962:V1968"/>
    <mergeCell ref="W1962:W1968"/>
    <mergeCell ref="X1962:X1968"/>
    <mergeCell ref="AY1962:AY1968"/>
    <mergeCell ref="AZ1962:AZ1968"/>
    <mergeCell ref="BA1962:BA1968"/>
    <mergeCell ref="BB1962:BB1968"/>
    <mergeCell ref="BC1962:BC1968"/>
    <mergeCell ref="BD1962:BD1968"/>
    <mergeCell ref="BE1962:BE1968"/>
    <mergeCell ref="BF1962:BF1968"/>
    <mergeCell ref="BG1962:BG1968"/>
    <mergeCell ref="BH1962:BH1968"/>
    <mergeCell ref="BI1962:BI1968"/>
    <mergeCell ref="BJ1962:BJ1968"/>
    <mergeCell ref="BK1962:BK1968"/>
    <mergeCell ref="BD1948:BD1954"/>
    <mergeCell ref="BE1948:BE1954"/>
    <mergeCell ref="BF1948:BF1954"/>
    <mergeCell ref="BG1948:BG1954"/>
    <mergeCell ref="BH1948:BH1954"/>
    <mergeCell ref="BI1948:BI1954"/>
    <mergeCell ref="BJ1948:BJ1954"/>
    <mergeCell ref="BK1948:BK1954"/>
    <mergeCell ref="F1955:F1961"/>
    <mergeCell ref="BB1955:BB1961"/>
    <mergeCell ref="BC1955:BC1961"/>
    <mergeCell ref="BD1955:BD1961"/>
    <mergeCell ref="BE1955:BE1961"/>
    <mergeCell ref="BF1955:BF1961"/>
    <mergeCell ref="BG1955:BG1961"/>
    <mergeCell ref="BK1969:BK1975"/>
    <mergeCell ref="F1976:F1982"/>
    <mergeCell ref="G1976:G1982"/>
    <mergeCell ref="H1976:H1982"/>
    <mergeCell ref="I1976:I1982"/>
    <mergeCell ref="L1976:L1982"/>
    <mergeCell ref="M1976:M1982"/>
    <mergeCell ref="N1976:N1982"/>
    <mergeCell ref="O1976:O1982"/>
    <mergeCell ref="P1976:P1982"/>
    <mergeCell ref="Q1976:Q1982"/>
    <mergeCell ref="R1976:R1982"/>
    <mergeCell ref="U1976:U1982"/>
    <mergeCell ref="V1976:V1982"/>
    <mergeCell ref="W1976:W1982"/>
    <mergeCell ref="X1976:X1982"/>
    <mergeCell ref="AY1976:AY1982"/>
    <mergeCell ref="AZ1976:AZ1982"/>
    <mergeCell ref="BA1976:BA1982"/>
    <mergeCell ref="BB1976:BB1982"/>
    <mergeCell ref="BC1976:BC1982"/>
    <mergeCell ref="BD1976:BD1982"/>
    <mergeCell ref="BE1976:BE1982"/>
    <mergeCell ref="BF1976:BF1982"/>
    <mergeCell ref="BI1976:BI1982"/>
    <mergeCell ref="BJ1976:BJ1982"/>
    <mergeCell ref="L1969:L1975"/>
    <mergeCell ref="M1969:M1975"/>
    <mergeCell ref="N1969:N1975"/>
    <mergeCell ref="O1969:O1975"/>
    <mergeCell ref="P1969:P1975"/>
    <mergeCell ref="Q1969:Q1975"/>
    <mergeCell ref="R1969:R1975"/>
    <mergeCell ref="U1969:U1975"/>
    <mergeCell ref="V1969:V1975"/>
    <mergeCell ref="W1969:W1975"/>
    <mergeCell ref="X1969:X1975"/>
    <mergeCell ref="AY1969:AY1975"/>
    <mergeCell ref="AZ1969:AZ1975"/>
    <mergeCell ref="BA1969:BA1975"/>
    <mergeCell ref="BB1969:BB1975"/>
    <mergeCell ref="BC1969:BC1975"/>
    <mergeCell ref="BD1969:BD1975"/>
    <mergeCell ref="BK1976:BK1982"/>
    <mergeCell ref="BI1969:BI1975"/>
    <mergeCell ref="BJ1969:BJ1975"/>
    <mergeCell ref="BK1983:BK1989"/>
    <mergeCell ref="BC1990:BC1996"/>
    <mergeCell ref="BD1990:BD1996"/>
    <mergeCell ref="BE1990:BE1996"/>
    <mergeCell ref="BF1990:BF1996"/>
    <mergeCell ref="BG1990:BG1996"/>
    <mergeCell ref="BH1990:BH1996"/>
    <mergeCell ref="BI1990:BI1996"/>
    <mergeCell ref="BJ1990:BJ1996"/>
    <mergeCell ref="BK1990:BK1996"/>
    <mergeCell ref="BG1976:BG1982"/>
    <mergeCell ref="BH1976:BH1982"/>
    <mergeCell ref="F1983:F1989"/>
    <mergeCell ref="G1983:G1989"/>
    <mergeCell ref="H1983:H1989"/>
    <mergeCell ref="I1983:I1989"/>
    <mergeCell ref="L1983:L1989"/>
    <mergeCell ref="M1983:M1989"/>
    <mergeCell ref="N1983:N1989"/>
    <mergeCell ref="O1983:O1989"/>
    <mergeCell ref="P1983:P1989"/>
    <mergeCell ref="Q1983:Q1989"/>
    <mergeCell ref="R1983:R1989"/>
    <mergeCell ref="U1983:U1989"/>
    <mergeCell ref="V1983:V1989"/>
    <mergeCell ref="W1983:W1989"/>
    <mergeCell ref="X1983:X1989"/>
    <mergeCell ref="AY1983:AY1989"/>
    <mergeCell ref="AZ1983:AZ1989"/>
    <mergeCell ref="F1990:F1996"/>
    <mergeCell ref="G1990:G1996"/>
    <mergeCell ref="H1990:H1996"/>
    <mergeCell ref="I1990:I1996"/>
    <mergeCell ref="L1990:L1996"/>
    <mergeCell ref="M1990:M1996"/>
    <mergeCell ref="N1990:N1996"/>
    <mergeCell ref="O1990:O1996"/>
    <mergeCell ref="P1990:P1996"/>
    <mergeCell ref="Q1990:Q1996"/>
    <mergeCell ref="R1990:R1996"/>
    <mergeCell ref="BA1990:BA1996"/>
    <mergeCell ref="BB1990:BB1996"/>
    <mergeCell ref="U1990:U1996"/>
    <mergeCell ref="V1990:V1996"/>
    <mergeCell ref="W1990:W1996"/>
    <mergeCell ref="X1990:X1996"/>
    <mergeCell ref="AY1990:AY1996"/>
    <mergeCell ref="AZ1990:AZ1996"/>
    <mergeCell ref="BI1983:BI1989"/>
    <mergeCell ref="BJ1983:BJ1989"/>
    <mergeCell ref="BK2011:BK2017"/>
    <mergeCell ref="F2011:F2017"/>
    <mergeCell ref="G2011:G2017"/>
    <mergeCell ref="H2011:H2017"/>
    <mergeCell ref="I2011:I2017"/>
    <mergeCell ref="L2011:L2017"/>
    <mergeCell ref="M2011:M2017"/>
    <mergeCell ref="N2011:N2017"/>
    <mergeCell ref="O2011:O2017"/>
    <mergeCell ref="P2011:P2017"/>
    <mergeCell ref="Q2011:Q2017"/>
    <mergeCell ref="R2011:R2017"/>
    <mergeCell ref="U2011:U2017"/>
    <mergeCell ref="V2011:V2017"/>
    <mergeCell ref="W2011:W2017"/>
    <mergeCell ref="X2011:X2017"/>
    <mergeCell ref="AY2011:AY2017"/>
    <mergeCell ref="AZ2011:AZ2017"/>
    <mergeCell ref="BA2011:BA2017"/>
    <mergeCell ref="BB2011:BB2017"/>
    <mergeCell ref="BC2011:BC2017"/>
    <mergeCell ref="BD2011:BD2017"/>
    <mergeCell ref="BI2004:BI2010"/>
    <mergeCell ref="BJ2004:BJ2010"/>
    <mergeCell ref="BK2004:BK2010"/>
    <mergeCell ref="BE1997:BE2003"/>
    <mergeCell ref="BF1997:BF2003"/>
    <mergeCell ref="BG1997:BG2003"/>
    <mergeCell ref="BH1997:BH2003"/>
    <mergeCell ref="BI1997:BI2003"/>
    <mergeCell ref="BJ1997:BJ2003"/>
    <mergeCell ref="BK1997:BK2003"/>
    <mergeCell ref="F2004:F2010"/>
    <mergeCell ref="G2004:G2010"/>
    <mergeCell ref="P2004:P2010"/>
    <mergeCell ref="Q2004:Q2010"/>
    <mergeCell ref="R2004:R2010"/>
    <mergeCell ref="U2004:U2010"/>
    <mergeCell ref="V2004:V2010"/>
    <mergeCell ref="W2004:W2010"/>
    <mergeCell ref="X2004:X2010"/>
    <mergeCell ref="AY2004:AY2010"/>
    <mergeCell ref="AZ2004:AZ2010"/>
    <mergeCell ref="BA2004:BA2010"/>
    <mergeCell ref="BB2004:BB2010"/>
    <mergeCell ref="BC2004:BC2010"/>
    <mergeCell ref="BD2004:BD2010"/>
    <mergeCell ref="BE2004:BE2010"/>
    <mergeCell ref="BF2004:BF2010"/>
    <mergeCell ref="BG2004:BG2010"/>
    <mergeCell ref="BH2004:BH2010"/>
    <mergeCell ref="F1997:F2003"/>
    <mergeCell ref="G1997:G2003"/>
    <mergeCell ref="H1997:H2003"/>
    <mergeCell ref="I1997:I2003"/>
    <mergeCell ref="U1997:U2003"/>
    <mergeCell ref="V1997:V2003"/>
    <mergeCell ref="W1997:W2003"/>
    <mergeCell ref="X1997:X2003"/>
    <mergeCell ref="AY1997:AY2003"/>
    <mergeCell ref="AZ1997:AZ2003"/>
    <mergeCell ref="BI2011:BI2017"/>
    <mergeCell ref="BJ2011:BJ2017"/>
    <mergeCell ref="BE2011:BE2017"/>
    <mergeCell ref="BK2032:BK2038"/>
    <mergeCell ref="BA2046:BA2052"/>
    <mergeCell ref="BB2046:BB2052"/>
    <mergeCell ref="BC2046:BC2052"/>
    <mergeCell ref="BD2046:BD2052"/>
    <mergeCell ref="BI2053:BI2059"/>
    <mergeCell ref="BJ2053:BJ2059"/>
    <mergeCell ref="BK2053:BK2059"/>
    <mergeCell ref="V2046:V2052"/>
    <mergeCell ref="W2046:W2052"/>
    <mergeCell ref="X2046:X2052"/>
    <mergeCell ref="AY2046:AY2052"/>
    <mergeCell ref="AZ2046:AZ2052"/>
    <mergeCell ref="V2032:V2038"/>
    <mergeCell ref="W2032:W2038"/>
    <mergeCell ref="X2032:X2038"/>
    <mergeCell ref="AY2032:AY2038"/>
    <mergeCell ref="AZ2032:AZ2038"/>
    <mergeCell ref="BE2025:BE2031"/>
    <mergeCell ref="BF2025:BF2031"/>
    <mergeCell ref="BG2025:BG2031"/>
    <mergeCell ref="BH2025:BH2031"/>
    <mergeCell ref="BE2032:BE2038"/>
    <mergeCell ref="BF2032:BF2038"/>
    <mergeCell ref="BG2032:BG2038"/>
    <mergeCell ref="BH2032:BH2038"/>
    <mergeCell ref="BI2025:BI2031"/>
    <mergeCell ref="BJ2025:BJ2031"/>
    <mergeCell ref="BK2025:BK2031"/>
    <mergeCell ref="BI2018:BI2024"/>
    <mergeCell ref="BJ2018:BJ2024"/>
    <mergeCell ref="BK2018:BK2024"/>
    <mergeCell ref="BA2025:BA2031"/>
    <mergeCell ref="BB2025:BB2031"/>
    <mergeCell ref="BC2025:BC2031"/>
    <mergeCell ref="BD2025:BD2031"/>
    <mergeCell ref="V2018:V2024"/>
    <mergeCell ref="W2018:W2024"/>
    <mergeCell ref="X2018:X2024"/>
    <mergeCell ref="AY2018:AY2024"/>
    <mergeCell ref="AZ2018:AZ2024"/>
    <mergeCell ref="BA2018:BA2024"/>
    <mergeCell ref="BB2018:BB2024"/>
    <mergeCell ref="BC2018:BC2024"/>
    <mergeCell ref="BD2018:BD2024"/>
    <mergeCell ref="BC2039:BC2045"/>
    <mergeCell ref="BD2039:BD2045"/>
    <mergeCell ref="BE2039:BE2045"/>
    <mergeCell ref="BF2039:BF2045"/>
    <mergeCell ref="BG2039:BG2045"/>
    <mergeCell ref="BH2039:BH2045"/>
    <mergeCell ref="BI2039:BI2045"/>
    <mergeCell ref="BJ2039:BJ2045"/>
    <mergeCell ref="BK2039:BK2045"/>
    <mergeCell ref="BE2053:BE2059"/>
    <mergeCell ref="BF2053:BF2059"/>
    <mergeCell ref="BG2053:BG2059"/>
    <mergeCell ref="BH2053:BH2059"/>
    <mergeCell ref="BE2046:BE2052"/>
    <mergeCell ref="BF2046:BF2052"/>
    <mergeCell ref="BG2046:BG2052"/>
    <mergeCell ref="BH2046:BH2052"/>
    <mergeCell ref="BK2046:BK2052"/>
    <mergeCell ref="BI2032:BI2038"/>
    <mergeCell ref="BA389:BA395"/>
    <mergeCell ref="BE389:BE395"/>
    <mergeCell ref="N2004:N2010"/>
    <mergeCell ref="O2004:O2010"/>
    <mergeCell ref="BA1997:BA2003"/>
    <mergeCell ref="BB1997:BB2003"/>
    <mergeCell ref="BC1997:BC2003"/>
    <mergeCell ref="BD1997:BD2003"/>
    <mergeCell ref="BA2032:BA2038"/>
    <mergeCell ref="BB2032:BB2038"/>
    <mergeCell ref="BC2032:BC2038"/>
    <mergeCell ref="BD2032:BD2038"/>
    <mergeCell ref="F2025:F2031"/>
    <mergeCell ref="G2025:G2031"/>
    <mergeCell ref="H2025:H2031"/>
    <mergeCell ref="I2025:I2031"/>
    <mergeCell ref="L2025:L2031"/>
    <mergeCell ref="M2025:M2031"/>
    <mergeCell ref="N2025:N2031"/>
    <mergeCell ref="O2025:O2031"/>
    <mergeCell ref="P2025:P2031"/>
    <mergeCell ref="Q2025:Q2031"/>
    <mergeCell ref="U466:U472"/>
    <mergeCell ref="L466:L472"/>
    <mergeCell ref="I466:I472"/>
    <mergeCell ref="M466:M472"/>
    <mergeCell ref="N466:N472"/>
    <mergeCell ref="O466:O472"/>
    <mergeCell ref="P466:P472"/>
    <mergeCell ref="Q466:Q472"/>
    <mergeCell ref="R466:R472"/>
    <mergeCell ref="U2018:U2024"/>
    <mergeCell ref="BH2011:BH2017"/>
    <mergeCell ref="BB1983:BB1989"/>
    <mergeCell ref="BC1983:BC1989"/>
    <mergeCell ref="BD1983:BD1989"/>
    <mergeCell ref="BE1983:BE1989"/>
    <mergeCell ref="BF1983:BF1989"/>
    <mergeCell ref="BG1983:BG1989"/>
    <mergeCell ref="BH1983:BH1989"/>
    <mergeCell ref="BE1969:BE1975"/>
    <mergeCell ref="BF1969:BF1975"/>
    <mergeCell ref="BG1969:BG1975"/>
    <mergeCell ref="BH1969:BH1975"/>
    <mergeCell ref="BH1955:BH1961"/>
    <mergeCell ref="V1934:V1940"/>
    <mergeCell ref="W1934:W1940"/>
    <mergeCell ref="X1934:X1940"/>
    <mergeCell ref="AY1934:AY1940"/>
    <mergeCell ref="AZ1934:AZ1940"/>
    <mergeCell ref="I1927:I1933"/>
    <mergeCell ref="L1927:L1933"/>
    <mergeCell ref="M1927:M1933"/>
    <mergeCell ref="N1927:N1933"/>
    <mergeCell ref="BA1927:BA1933"/>
    <mergeCell ref="BA1899:BA1905"/>
    <mergeCell ref="BB1899:BB1905"/>
    <mergeCell ref="BC1899:BC1905"/>
    <mergeCell ref="BD1899:BD1905"/>
    <mergeCell ref="BE1899:BE1905"/>
    <mergeCell ref="BA1871:BA1877"/>
    <mergeCell ref="BB1871:BB1877"/>
    <mergeCell ref="BC1871:BC1877"/>
    <mergeCell ref="BD1871:BD1877"/>
    <mergeCell ref="A2137:A2143"/>
    <mergeCell ref="B2137:B2143"/>
    <mergeCell ref="C2137:C2143"/>
    <mergeCell ref="D2137:D2143"/>
    <mergeCell ref="E2137:E2143"/>
    <mergeCell ref="F2137:F2143"/>
    <mergeCell ref="G2137:G2143"/>
    <mergeCell ref="H2137:H2143"/>
    <mergeCell ref="I2137:I2143"/>
    <mergeCell ref="A2144:A2150"/>
    <mergeCell ref="B2144:B2150"/>
    <mergeCell ref="C2144:C2150"/>
    <mergeCell ref="D2144:D2150"/>
    <mergeCell ref="E2144:E2150"/>
    <mergeCell ref="F2144:F2150"/>
    <mergeCell ref="G2144:G2150"/>
    <mergeCell ref="H2144:H2150"/>
    <mergeCell ref="I2144:I2150"/>
    <mergeCell ref="A2123:A2129"/>
    <mergeCell ref="B2123:B2129"/>
    <mergeCell ref="C2123:C2129"/>
    <mergeCell ref="D2123:D2129"/>
    <mergeCell ref="E2123:E2129"/>
    <mergeCell ref="F2123:F2129"/>
    <mergeCell ref="G2123:G2129"/>
    <mergeCell ref="H2123:H2129"/>
    <mergeCell ref="I2123:I2129"/>
    <mergeCell ref="A2130:A2136"/>
    <mergeCell ref="B2130:B2136"/>
    <mergeCell ref="C2130:C2136"/>
    <mergeCell ref="D2130:D2136"/>
    <mergeCell ref="E2130:E2136"/>
    <mergeCell ref="F2130:F2136"/>
    <mergeCell ref="G2130:G2136"/>
    <mergeCell ref="H2130:H2136"/>
    <mergeCell ref="I2130:I2136"/>
    <mergeCell ref="G2165:G2171"/>
    <mergeCell ref="H2165:H2171"/>
    <mergeCell ref="I2165:I2171"/>
    <mergeCell ref="A2172:A2178"/>
    <mergeCell ref="B2172:B2178"/>
    <mergeCell ref="C2172:C2178"/>
    <mergeCell ref="D2172:D2178"/>
    <mergeCell ref="A2179:A2185"/>
    <mergeCell ref="B2179:B2185"/>
    <mergeCell ref="C2179:C2185"/>
    <mergeCell ref="D2179:D2185"/>
    <mergeCell ref="F2172:F2178"/>
    <mergeCell ref="G2172:G2178"/>
    <mergeCell ref="H2172:H2178"/>
    <mergeCell ref="I2172:I2178"/>
    <mergeCell ref="F2179:F2185"/>
    <mergeCell ref="G2179:G2185"/>
    <mergeCell ref="H2179:H2185"/>
    <mergeCell ref="I2179:I2185"/>
    <mergeCell ref="A2151:A2157"/>
    <mergeCell ref="B2151:B2157"/>
    <mergeCell ref="C2151:C2157"/>
    <mergeCell ref="D2151:D2157"/>
    <mergeCell ref="E2151:E2157"/>
    <mergeCell ref="F2151:F2157"/>
    <mergeCell ref="G2151:G2157"/>
    <mergeCell ref="H2151:H2157"/>
    <mergeCell ref="I2151:I2157"/>
    <mergeCell ref="A2158:A2164"/>
    <mergeCell ref="B2158:B2164"/>
    <mergeCell ref="C2158:C2164"/>
    <mergeCell ref="D2158:D2164"/>
    <mergeCell ref="E2158:E2164"/>
    <mergeCell ref="F2158:F2164"/>
    <mergeCell ref="G2158:G2164"/>
    <mergeCell ref="H2158:H2164"/>
    <mergeCell ref="I2158:I2164"/>
    <mergeCell ref="C2228:C2234"/>
    <mergeCell ref="D2228:D2234"/>
    <mergeCell ref="A2235:A2241"/>
    <mergeCell ref="B2235:B2241"/>
    <mergeCell ref="C2235:C2241"/>
    <mergeCell ref="D2235:D2241"/>
    <mergeCell ref="E2172:E2178"/>
    <mergeCell ref="E2179:E2185"/>
    <mergeCell ref="E2186:E2192"/>
    <mergeCell ref="E2214:E2220"/>
    <mergeCell ref="A2186:A2192"/>
    <mergeCell ref="B2186:B2192"/>
    <mergeCell ref="C2186:C2192"/>
    <mergeCell ref="D2186:D2192"/>
    <mergeCell ref="A2193:A2199"/>
    <mergeCell ref="B2193:B2199"/>
    <mergeCell ref="C2193:C2199"/>
    <mergeCell ref="D2193:D2199"/>
    <mergeCell ref="A2200:A2206"/>
    <mergeCell ref="B2200:B2206"/>
    <mergeCell ref="C2200:C2206"/>
    <mergeCell ref="D2200:D2206"/>
    <mergeCell ref="E2200:E2206"/>
    <mergeCell ref="A2207:A2213"/>
    <mergeCell ref="B2207:B2213"/>
    <mergeCell ref="C2207:C2213"/>
    <mergeCell ref="D2207:D2213"/>
    <mergeCell ref="A2165:A2171"/>
    <mergeCell ref="B2165:B2171"/>
    <mergeCell ref="C2165:C2171"/>
    <mergeCell ref="D2165:D2171"/>
    <mergeCell ref="E2165:E2171"/>
    <mergeCell ref="F2165:F2171"/>
    <mergeCell ref="E2242:E2248"/>
    <mergeCell ref="F2242:F2248"/>
    <mergeCell ref="G2242:G2248"/>
    <mergeCell ref="H2242:H2248"/>
    <mergeCell ref="I2242:I2248"/>
    <mergeCell ref="A2242:A2248"/>
    <mergeCell ref="B2242:B2248"/>
    <mergeCell ref="C2242:C2248"/>
    <mergeCell ref="D2242:D2248"/>
    <mergeCell ref="L2116:L2122"/>
    <mergeCell ref="M2116:M2122"/>
    <mergeCell ref="N2116:N2122"/>
    <mergeCell ref="O2116:O2122"/>
    <mergeCell ref="P2116:P2122"/>
    <mergeCell ref="Q2116:Q2122"/>
    <mergeCell ref="R2116:R2122"/>
    <mergeCell ref="U2116:U2122"/>
    <mergeCell ref="F2214:F2220"/>
    <mergeCell ref="G2214:G2220"/>
    <mergeCell ref="H2214:H2220"/>
    <mergeCell ref="I2214:I2220"/>
    <mergeCell ref="E2221:E2227"/>
    <mergeCell ref="F2221:F2227"/>
    <mergeCell ref="G2221:G2227"/>
    <mergeCell ref="H2221:H2227"/>
    <mergeCell ref="I2221:I2227"/>
    <mergeCell ref="E2228:E2234"/>
    <mergeCell ref="F2228:F2234"/>
    <mergeCell ref="G2228:G2234"/>
    <mergeCell ref="H2228:H2234"/>
    <mergeCell ref="I2228:I2234"/>
    <mergeCell ref="E2235:E2241"/>
    <mergeCell ref="F2235:F2241"/>
    <mergeCell ref="G2235:G2241"/>
    <mergeCell ref="H2235:H2241"/>
    <mergeCell ref="I2235:I2241"/>
    <mergeCell ref="F2186:F2192"/>
    <mergeCell ref="G2186:G2192"/>
    <mergeCell ref="H2186:H2192"/>
    <mergeCell ref="I2186:I2192"/>
    <mergeCell ref="E2193:E2199"/>
    <mergeCell ref="F2193:F2199"/>
    <mergeCell ref="G2193:G2199"/>
    <mergeCell ref="H2193:H2199"/>
    <mergeCell ref="I2193:I2199"/>
    <mergeCell ref="F2200:F2206"/>
    <mergeCell ref="G2200:G2206"/>
    <mergeCell ref="H2200:H2206"/>
    <mergeCell ref="I2200:I2206"/>
    <mergeCell ref="E2207:E2213"/>
    <mergeCell ref="F2207:F2213"/>
    <mergeCell ref="G2207:G2213"/>
    <mergeCell ref="H2207:H2213"/>
    <mergeCell ref="I2207:I2213"/>
    <mergeCell ref="A2214:A2220"/>
    <mergeCell ref="B2214:B2220"/>
    <mergeCell ref="C2214:C2220"/>
    <mergeCell ref="D2214:D2220"/>
    <mergeCell ref="A2221:A2227"/>
    <mergeCell ref="B2221:B2227"/>
    <mergeCell ref="C2221:C2227"/>
    <mergeCell ref="D2221:D2227"/>
    <mergeCell ref="A2228:A2234"/>
    <mergeCell ref="B2228:B2234"/>
    <mergeCell ref="O2123:O2129"/>
    <mergeCell ref="P2123:P2129"/>
    <mergeCell ref="Q2123:Q2129"/>
    <mergeCell ref="R2123:R2129"/>
    <mergeCell ref="S2123:S2129"/>
    <mergeCell ref="T2123:T2129"/>
    <mergeCell ref="U2123:U2129"/>
    <mergeCell ref="V2123:V2129"/>
    <mergeCell ref="W2123:W2129"/>
    <mergeCell ref="X2123:X2129"/>
    <mergeCell ref="AY2123:AY2129"/>
    <mergeCell ref="AZ2123:AZ2129"/>
    <mergeCell ref="BA2123:BA2129"/>
    <mergeCell ref="BB2123:BB2129"/>
    <mergeCell ref="BC2123:BC2129"/>
    <mergeCell ref="BD2123:BD2129"/>
    <mergeCell ref="BE2123:BE2129"/>
    <mergeCell ref="BF2123:BF2129"/>
    <mergeCell ref="BG2123:BG2129"/>
    <mergeCell ref="BH2123:BH2129"/>
    <mergeCell ref="BI2123:BI2129"/>
    <mergeCell ref="BJ2123:BJ2129"/>
    <mergeCell ref="BK2123:BK2129"/>
    <mergeCell ref="L2130:L2136"/>
    <mergeCell ref="M2130:M2136"/>
    <mergeCell ref="N2130:N2136"/>
    <mergeCell ref="O2130:O2136"/>
    <mergeCell ref="P2130:P2136"/>
    <mergeCell ref="Q2130:Q2136"/>
    <mergeCell ref="R2130:R2136"/>
    <mergeCell ref="S2130:S2136"/>
    <mergeCell ref="T2130:T2136"/>
    <mergeCell ref="U2130:U2136"/>
    <mergeCell ref="V2130:V2136"/>
  </mergeCells>
  <phoneticPr fontId="28" type="noConversion"/>
  <dataValidations count="8">
    <dataValidation type="list" allowBlank="1" showInputMessage="1" showErrorMessage="1" sqref="F3:F143 F1343 F147 F421 F1346:F2248 F424:F466 F473:F1339 F151:F417" xr:uid="{9746AABB-3F8F-4968-9AE5-6BD2C01EB765}">
      <formula1>"CONTEXTO INTERNO,CONTEXTO EXTERNO"</formula1>
    </dataValidation>
    <dataValidation type="list" allowBlank="1" showInputMessage="1" showErrorMessage="1" sqref="AO1836:AR2115 AH3:AH1338 AE3:AE1338 AN3:AN1338 AK3:AK1338" xr:uid="{8F8DA5A9-E9D0-4520-BE1B-7A57A1453246}">
      <formula1>"eficaz,eficiente"</formula1>
    </dataValidation>
    <dataValidation type="list" allowBlank="1" showInputMessage="1" showErrorMessage="1" sqref="N396:N466 N473:N2122 N3:N389" xr:uid="{7A8030EE-17F0-4F61-B3BC-EBF186AC3B24}">
      <formula1>INDIRECT($M3)</formula1>
    </dataValidation>
    <dataValidation type="list" allowBlank="1" showInputMessage="1" showErrorMessage="1" sqref="M396:M466 M473:M2122 M3:M389" xr:uid="{75CD0F19-4213-489A-B35E-8FAFAF2610E5}">
      <formula1>nivel_1</formula1>
    </dataValidation>
    <dataValidation type="list" allowBlank="1" showInputMessage="1" showErrorMessage="1" sqref="P984:P994 O396:O466 O473:O2122 O3:O389" xr:uid="{0E6220AE-CA56-4606-8475-E2B4C910CA70}">
      <formula1>INDIRECT($N3)</formula1>
    </dataValidation>
    <dataValidation type="list" allowBlank="1" showInputMessage="1" showErrorMessage="1" sqref="P3:P9" xr:uid="{A81F7E67-0D66-44AD-AC2D-80DFA5116493}">
      <formula1>INDIRECT($O$3)</formula1>
    </dataValidation>
    <dataValidation type="list" allowBlank="1" showInputMessage="1" showErrorMessage="1" sqref="H473:H2248 H3:H466" xr:uid="{B99EC199-5179-4D5B-B7F2-29BC4FE81F02}">
      <formula1>"Riesgo,Oportunidad"</formula1>
    </dataValidation>
    <dataValidation type="list" allowBlank="1" showInputMessage="1" showErrorMessage="1" sqref="BH3:BH1338" xr:uid="{E89A8223-B7E8-4269-9BFD-1937ECA4C467}">
      <formula1>"SI,NO"</formula1>
    </dataValidation>
  </dataValidations>
  <pageMargins left="0.25" right="0.25" top="0.75" bottom="0.75" header="0" footer="0"/>
  <pageSetup scale="15"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398" id="{05465B8B-E85B-4A55-AFA3-93F1072D70E5}">
            <xm:f>IF(X3='MAPA CALOR'!$C$13,"VERDADERO")</xm:f>
            <x14:dxf>
              <fill>
                <patternFill>
                  <fgColor rgb="FF66FF33"/>
                  <bgColor rgb="FF66FF33"/>
                </patternFill>
              </fill>
            </x14:dxf>
          </x14:cfRule>
          <x14:cfRule type="expression" priority="393" id="{CFA38051-AB86-4BD6-BD5D-BA7E60AC6E70}">
            <xm:f>IF(X3='MAPA CALOR'!$C$16,"VERDADERO")</xm:f>
            <x14:dxf>
              <fill>
                <patternFill>
                  <fgColor rgb="FF66FF33"/>
                  <bgColor rgb="FFFF0000"/>
                </patternFill>
              </fill>
            </x14:dxf>
          </x14:cfRule>
          <x14:cfRule type="expression" priority="395" id="{24EE63A8-B39F-4839-A9E1-1A0ABC9D0562}">
            <xm:f>IF(X3='MAPA CALOR'!$C$15,"VERDADERO")</xm:f>
            <x14:dxf>
              <fill>
                <patternFill>
                  <fgColor rgb="FF66FF33"/>
                  <bgColor rgb="FFC65911"/>
                </patternFill>
              </fill>
            </x14:dxf>
          </x14:cfRule>
          <x14:cfRule type="expression" priority="397" id="{05FBC315-DC93-47FC-B028-6F2DACF0F68C}">
            <xm:f>IF(X3='MAPA CALOR'!$C$14,"VERDADERO")</xm:f>
            <x14:dxf>
              <fill>
                <patternFill>
                  <fgColor rgb="FF66FF33"/>
                  <bgColor rgb="FFFFFF00"/>
                </patternFill>
              </fill>
            </x14:dxf>
          </x14:cfRule>
          <xm:sqref>X3:X570 X816:X1339 X1346 X1353 X1360 X1367 X1374 X1381 X1388 X1395 X1402 X1409 X1416 X1423 X1430 X1437 X1444 X1451 X1458 X1465 X1472 X1479 X1486 X1493 X1500 X1507 X1514 X1521 X1528 X1535 X1542 X1549 X1556 X1563 X1570 X1577 X1584 X1591 X1598 X1605 X1612 X1619 X1626 X1633 X1640 X1647 X1654 X1661 X1668 X1675 X1682 X1689 X1696 X1703 BE3:BE466 BE473:BE570 BE816:BE1339 BE1346 BE1353:BE1709</xm:sqref>
        </x14:conditionalFormatting>
        <x14:conditionalFormatting xmlns:xm="http://schemas.microsoft.com/office/excel/2006/main">
          <x14:cfRule type="expression" priority="237" id="{61A837F3-8216-4070-A6B1-5EB2A101E13A}">
            <xm:f>IF(X1710='MAPA CALOR'!$C$16,"VERDADERO")</xm:f>
            <x14:dxf>
              <fill>
                <patternFill>
                  <fgColor rgb="FF66FF33"/>
                  <bgColor rgb="FFFF0000"/>
                </patternFill>
              </fill>
            </x14:dxf>
          </x14:cfRule>
          <x14:cfRule type="expression" priority="238" id="{B2D664F5-8749-478F-A1E5-7345EE6B9996}">
            <xm:f>IF(X1710='MAPA CALOR'!$C$15,"VERDADERO")</xm:f>
            <x14:dxf>
              <fill>
                <patternFill>
                  <fgColor rgb="FF66FF33"/>
                  <bgColor rgb="FFC65911"/>
                </patternFill>
              </fill>
            </x14:dxf>
          </x14:cfRule>
          <x14:cfRule type="expression" priority="239" id="{58241E96-8717-4261-9E05-A3E7435323FB}">
            <xm:f>IF(X1710='MAPA CALOR'!$C$14,"VERDADERO")</xm:f>
            <x14:dxf>
              <fill>
                <patternFill>
                  <fgColor rgb="FF66FF33"/>
                  <bgColor rgb="FFFFFF00"/>
                </patternFill>
              </fill>
            </x14:dxf>
          </x14:cfRule>
          <x14:cfRule type="expression" priority="240" id="{972DF95F-6556-4979-895B-1DAEA5CE625A}">
            <xm:f>IF(X1710='MAPA CALOR'!$C$13,"VERDADERO")</xm:f>
            <x14:dxf>
              <fill>
                <patternFill>
                  <fgColor rgb="FF66FF33"/>
                  <bgColor rgb="FF66FF33"/>
                </patternFill>
              </fill>
            </x14:dxf>
          </x14:cfRule>
          <xm:sqref>X1710:X2122</xm:sqref>
        </x14:conditionalFormatting>
        <x14:conditionalFormatting xmlns:xm="http://schemas.microsoft.com/office/excel/2006/main">
          <x14:cfRule type="expression" priority="353" id="{7E05FF85-F0B0-42E1-BA32-C9E2FA4D1B9F}">
            <xm:f>IF(BG3='MAPA CALOR'!$C$16,"VERDADERO")</xm:f>
            <x14:dxf>
              <fill>
                <patternFill>
                  <fgColor rgb="FF66FF33"/>
                  <bgColor rgb="FFFF0000"/>
                </patternFill>
              </fill>
            </x14:dxf>
          </x14:cfRule>
          <x14:cfRule type="expression" priority="354" id="{6242AC8C-EC47-4DE8-80C9-57DB97CC6771}">
            <xm:f>IF(BG3='MAPA CALOR'!$C$15,"VERDADERO")</xm:f>
            <x14:dxf>
              <fill>
                <patternFill>
                  <fgColor rgb="FF66FF33"/>
                  <bgColor rgb="FFC65911"/>
                </patternFill>
              </fill>
            </x14:dxf>
          </x14:cfRule>
          <x14:cfRule type="expression" priority="355" id="{EA3369F0-3375-47C9-9B5D-DC9D75E82D07}">
            <xm:f>IF(BG3='MAPA CALOR'!$C$14,"VERDADERO")</xm:f>
            <x14:dxf>
              <fill>
                <patternFill>
                  <fgColor rgb="FF66FF33"/>
                  <bgColor rgb="FFFFFF00"/>
                </patternFill>
              </fill>
            </x14:dxf>
          </x14:cfRule>
          <x14:cfRule type="expression" priority="356" id="{DA669D76-E727-4076-A54F-00D82B0F8382}">
            <xm:f>IF(BG3='MAPA CALOR'!$C$13,"VERDADERO")</xm:f>
            <x14:dxf>
              <fill>
                <patternFill>
                  <fgColor rgb="FF66FF33"/>
                  <bgColor rgb="FF66FF33"/>
                </patternFill>
              </fill>
            </x14:dxf>
          </x14:cfRule>
          <xm:sqref>BG3:BG58</xm:sqref>
        </x14:conditionalFormatting>
        <x14:conditionalFormatting xmlns:xm="http://schemas.microsoft.com/office/excel/2006/main">
          <x14:cfRule type="expression" priority="351" id="{0774746F-36BC-4770-B470-B459145CF83B}">
            <xm:f>IF(BG396='MAPA CALOR'!$C$14,"VERDADERO")</xm:f>
            <x14:dxf>
              <fill>
                <patternFill>
                  <fgColor rgb="FF66FF33"/>
                  <bgColor rgb="FFFFFF00"/>
                </patternFill>
              </fill>
            </x14:dxf>
          </x14:cfRule>
          <x14:cfRule type="expression" priority="350" id="{2A492957-2366-4117-B5C8-6FDA60A36ECF}">
            <xm:f>IF(BG396='MAPA CALOR'!$C$15,"VERDADERO")</xm:f>
            <x14:dxf>
              <fill>
                <patternFill>
                  <fgColor rgb="FF66FF33"/>
                  <bgColor rgb="FFC65911"/>
                </patternFill>
              </fill>
            </x14:dxf>
          </x14:cfRule>
          <x14:cfRule type="expression" priority="349" id="{0D7EE55B-5B51-4B64-8453-A74C87E38916}">
            <xm:f>IF(BG396='MAPA CALOR'!$C$16,"VERDADERO")</xm:f>
            <x14:dxf>
              <fill>
                <patternFill>
                  <fgColor rgb="FF66FF33"/>
                  <bgColor rgb="FFFF0000"/>
                </patternFill>
              </fill>
            </x14:dxf>
          </x14:cfRule>
          <x14:cfRule type="expression" priority="352" id="{352E06B1-FC37-466F-B058-B6A44D90A6ED}">
            <xm:f>IF(BG396='MAPA CALOR'!$C$13,"VERDADERO")</xm:f>
            <x14:dxf>
              <fill>
                <patternFill>
                  <fgColor rgb="FF66FF33"/>
                  <bgColor rgb="FF66FF33"/>
                </patternFill>
              </fill>
            </x14:dxf>
          </x14:cfRule>
          <xm:sqref>BG396:BG416</xm:sqref>
        </x14:conditionalFormatting>
        <x14:conditionalFormatting xmlns:xm="http://schemas.microsoft.com/office/excel/2006/main">
          <x14:cfRule type="expression" priority="341" id="{3A11C2D6-F67D-4DF2-B6E6-7124B61A225A}">
            <xm:f>IF(BG480='MAPA CALOR'!$C$16,"VERDADERO")</xm:f>
            <x14:dxf>
              <fill>
                <patternFill>
                  <fgColor rgb="FF66FF33"/>
                  <bgColor rgb="FFFF0000"/>
                </patternFill>
              </fill>
            </x14:dxf>
          </x14:cfRule>
          <x14:cfRule type="expression" priority="342" id="{7D31A553-1B79-4679-8D45-7D7BF76F505D}">
            <xm:f>IF(BG480='MAPA CALOR'!$C$15,"VERDADERO")</xm:f>
            <x14:dxf>
              <fill>
                <patternFill>
                  <fgColor rgb="FF66FF33"/>
                  <bgColor rgb="FFC65911"/>
                </patternFill>
              </fill>
            </x14:dxf>
          </x14:cfRule>
          <x14:cfRule type="expression" priority="343" id="{A63F1EFF-6B33-47A8-9EA1-2BC6AF773AE2}">
            <xm:f>IF(BG480='MAPA CALOR'!$C$14,"VERDADERO")</xm:f>
            <x14:dxf>
              <fill>
                <patternFill>
                  <fgColor rgb="FF66FF33"/>
                  <bgColor rgb="FFFFFF00"/>
                </patternFill>
              </fill>
            </x14:dxf>
          </x14:cfRule>
          <x14:cfRule type="expression" priority="344" id="{A2309255-E56B-43C0-AB10-3BD3D0F3F84E}">
            <xm:f>IF(BG480='MAPA CALOR'!$C$13,"VERDADERO")</xm:f>
            <x14:dxf>
              <fill>
                <patternFill>
                  <fgColor rgb="FF66FF33"/>
                  <bgColor rgb="FF66FF33"/>
                </patternFill>
              </fill>
            </x14:dxf>
          </x14:cfRule>
          <xm:sqref>BG480:BG528</xm:sqref>
        </x14:conditionalFormatting>
        <x14:conditionalFormatting xmlns:xm="http://schemas.microsoft.com/office/excel/2006/main">
          <x14:cfRule type="expression" priority="369" id="{6413E2CB-6517-4361-AAFA-C122CACAB7E5}">
            <xm:f>IF(BG1037='MAPA CALOR'!$C$16,"VERDADERO")</xm:f>
            <x14:dxf>
              <fill>
                <patternFill>
                  <fgColor rgb="FF66FF33"/>
                  <bgColor rgb="FFFF0000"/>
                </patternFill>
              </fill>
            </x14:dxf>
          </x14:cfRule>
          <x14:cfRule type="expression" priority="370" id="{4FA826F5-234A-4606-97F6-BA9F0A299129}">
            <xm:f>IF(BG1037='MAPA CALOR'!$C$15,"VERDADERO")</xm:f>
            <x14:dxf>
              <fill>
                <patternFill>
                  <fgColor rgb="FF66FF33"/>
                  <bgColor rgb="FFC65911"/>
                </patternFill>
              </fill>
            </x14:dxf>
          </x14:cfRule>
          <x14:cfRule type="expression" priority="371" id="{AD406A18-D385-43EE-AB4D-BF125EE037B9}">
            <xm:f>IF(BG1037='MAPA CALOR'!$C$14,"VERDADERO")</xm:f>
            <x14:dxf>
              <fill>
                <patternFill>
                  <fgColor rgb="FF66FF33"/>
                  <bgColor rgb="FFFFFF00"/>
                </patternFill>
              </fill>
            </x14:dxf>
          </x14:cfRule>
          <x14:cfRule type="expression" priority="372" id="{E35E4CAD-6644-4AD9-A05C-A9989CF9DFF8}">
            <xm:f>IF(BG1037='MAPA CALOR'!$C$13,"VERDADERO")</xm:f>
            <x14:dxf>
              <fill>
                <patternFill>
                  <fgColor rgb="FF66FF33"/>
                  <bgColor rgb="FF66FF33"/>
                </patternFill>
              </fill>
            </x14:dxf>
          </x14:cfRule>
          <xm:sqref>BG1037:BG1113</xm:sqref>
        </x14:conditionalFormatting>
        <x14:conditionalFormatting xmlns:xm="http://schemas.microsoft.com/office/excel/2006/main">
          <x14:cfRule type="expression" priority="337" id="{47C3CA48-E57D-46FA-BE48-6DBCD041101C}">
            <xm:f>IF(BG1191='MAPA CALOR'!$C$16,"VERDADERO")</xm:f>
            <x14:dxf>
              <fill>
                <patternFill>
                  <fgColor rgb="FF66FF33"/>
                  <bgColor rgb="FFFF0000"/>
                </patternFill>
              </fill>
            </x14:dxf>
          </x14:cfRule>
          <x14:cfRule type="expression" priority="338" id="{59037200-DE26-477A-804F-8BC8DE795577}">
            <xm:f>IF(BG1191='MAPA CALOR'!$C$15,"VERDADERO")</xm:f>
            <x14:dxf>
              <fill>
                <patternFill>
                  <fgColor rgb="FF66FF33"/>
                  <bgColor rgb="FFC65911"/>
                </patternFill>
              </fill>
            </x14:dxf>
          </x14:cfRule>
          <x14:cfRule type="expression" priority="339" id="{546BB175-E69A-46A2-A9BD-2F3889B906F6}">
            <xm:f>IF(BG1191='MAPA CALOR'!$C$14,"VERDADERO")</xm:f>
            <x14:dxf>
              <fill>
                <patternFill>
                  <fgColor rgb="FF66FF33"/>
                  <bgColor rgb="FFFFFF00"/>
                </patternFill>
              </fill>
            </x14:dxf>
          </x14:cfRule>
          <x14:cfRule type="expression" priority="340" id="{9CC0F79E-1BF9-4C7F-ADC1-2DBE39E02394}">
            <xm:f>IF(BG1191='MAPA CALOR'!$C$13,"VERDADERO")</xm:f>
            <x14:dxf>
              <fill>
                <patternFill>
                  <fgColor rgb="FF66FF33"/>
                  <bgColor rgb="FF66FF33"/>
                </patternFill>
              </fill>
            </x14:dxf>
          </x14:cfRule>
          <xm:sqref>BG1191:BG1204</xm:sqref>
        </x14:conditionalFormatting>
        <x14:conditionalFormatting xmlns:xm="http://schemas.microsoft.com/office/excel/2006/main">
          <x14:cfRule type="expression" priority="345" id="{6826F22B-1287-4BFB-9F19-5F690E87DDB2}">
            <xm:f>IF(BG1339='MAPA CALOR'!$C$16,"VERDADERO")</xm:f>
            <x14:dxf>
              <fill>
                <patternFill>
                  <fgColor rgb="FF66FF33"/>
                  <bgColor rgb="FFFF0000"/>
                </patternFill>
              </fill>
            </x14:dxf>
          </x14:cfRule>
          <x14:cfRule type="expression" priority="346" id="{E2DBCE8B-100A-430B-B3B4-550EAE3453E7}">
            <xm:f>IF(BG1339='MAPA CALOR'!$C$15,"VERDADERO")</xm:f>
            <x14:dxf>
              <fill>
                <patternFill>
                  <fgColor rgb="FF66FF33"/>
                  <bgColor rgb="FFC65911"/>
                </patternFill>
              </fill>
            </x14:dxf>
          </x14:cfRule>
          <x14:cfRule type="expression" priority="347" id="{3F101038-9CCB-4A32-A92E-84573B27A30F}">
            <xm:f>IF(BG1339='MAPA CALOR'!$C$14,"VERDADERO")</xm:f>
            <x14:dxf>
              <fill>
                <patternFill>
                  <fgColor rgb="FF66FF33"/>
                  <bgColor rgb="FFFFFF00"/>
                </patternFill>
              </fill>
            </x14:dxf>
          </x14:cfRule>
          <x14:cfRule type="expression" priority="348" id="{F4D949D9-191C-48F1-ADEE-26392D1E51CF}">
            <xm:f>IF(BG1339='MAPA CALOR'!$C$13,"VERDADERO")</xm:f>
            <x14:dxf>
              <fill>
                <patternFill>
                  <fgColor rgb="FF66FF33"/>
                  <bgColor rgb="FF66FF33"/>
                </patternFill>
              </fill>
            </x14:dxf>
          </x14:cfRule>
          <xm:sqref>BG1339 BG1346</xm:sqref>
        </x14:conditionalFormatting>
        <x14:conditionalFormatting xmlns:xm="http://schemas.microsoft.com/office/excel/2006/main">
          <x14:cfRule type="expression" priority="44" id="{4F9371DF-FC8B-4C1C-BF17-C3D72D2ECAB5}">
            <xm:f>IF(BG1710='MAPA CALOR'!$C$13,"VERDADERO")</xm:f>
            <x14:dxf>
              <fill>
                <patternFill>
                  <fgColor rgb="FF66FF33"/>
                  <bgColor rgb="FF66FF33"/>
                </patternFill>
              </fill>
            </x14:dxf>
          </x14:cfRule>
          <x14:cfRule type="expression" priority="43" id="{6813C1F0-35C4-41FA-A3EC-7BF80CDDEBAF}">
            <xm:f>IF(BG1710='MAPA CALOR'!$C$14,"VERDADERO")</xm:f>
            <x14:dxf>
              <fill>
                <patternFill>
                  <fgColor rgb="FF66FF33"/>
                  <bgColor rgb="FFFFFF00"/>
                </patternFill>
              </fill>
            </x14:dxf>
          </x14:cfRule>
          <x14:cfRule type="expression" priority="42" id="{6A7BB132-FBD6-4C64-83DE-CFA037A04488}">
            <xm:f>IF(BG1710='MAPA CALOR'!$C$15,"VERDADERO")</xm:f>
            <x14:dxf>
              <fill>
                <patternFill>
                  <fgColor rgb="FF66FF33"/>
                  <bgColor rgb="FFC65911"/>
                </patternFill>
              </fill>
            </x14:dxf>
          </x14:cfRule>
          <x14:cfRule type="expression" priority="41" id="{CE31372B-9F16-4230-A3BB-BDF771B6F903}">
            <xm:f>IF(BG1710='MAPA CALOR'!$C$16,"VERDADERO")</xm:f>
            <x14:dxf>
              <fill>
                <patternFill>
                  <fgColor rgb="FF66FF33"/>
                  <bgColor rgb="FFFF0000"/>
                </patternFill>
              </fill>
            </x14:dxf>
          </x14:cfRule>
          <xm:sqref>BG1710:BG2115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EF1EB7FD-8307-4660-B837-698081F258A0}">
          <x14:formula1>
            <xm:f>LISTAS!$A$3:$A$14</xm:f>
          </x14:formula1>
          <xm:sqref>C73 C3 C17 C24 C31 C38 C10 C52 C59 C66 C45 C80 C87 C94 C101 C108 C115 C122 C129 C136 C143 C151 C158 C165 C172 C179 C186 C193 C200 C207 C214 C221 C228 C235 C242 C249 C256 C263 C270 C277 C284 C291 C298 C305 C312 C319 C326 C333 C340 C347 C354 C361 C368 C375 C382 C396 C403 C410 C417 C424 C431 C438 C445 C452 C459 C473 C480 C487 C494 C501 C508 C515 C522 C529 C536 C543 C550 C557 C564 C1871 C1878 C1885 C1892 C1899 C1906 C1913 C1920 C1927 C1934 C1941 C1948 C1955 C1962 C1969 C1976 C1983 C1990 C1997 C2004 C2011 C2018 C2025 C2032 C2046 C2039 C816 C823 C830 C837 C844 C851 C858 C865 C872 C879 C886 C893 C900 C907 C914 C921 C928 C935 C963 C949 C956 C942 C970 C977 C984 C995 C1002 C1009 C1016 C1023 C1030 C1037 C1044 C1051 C1058 C1065 C1072 C1079 C1086 C1093 C1100 C1107 C1114 C1121 C1128 C1135 C1142 C1149 C1156 C1163 C1170 C1177 C1184 C1191 C1198 C1205 C1212 C1219 C1226 C1233 C1240 C1247 C1254 C1261 C1268 C1275 C1289 C1282 C1296 C1303 C1310 C1318 C1325 C1332 C1339 C1346 C1353 C1360 C1367 C1374 C1381 C1388 C1395 C1402 C1409 C1416 C1423 C1430 C1437 C1444 C1451 C1458 C1465 C1472 C1479 C1486 C1493 C1500 C1507 C1514 C1521 C1528 C1535 C1542 C1549 C1556 C1563 C1570 C1577 C1584 C389 C1591 C1598 C1605 C1612 C1619 C1626 C1633 C1640 C1647 C1654 C1661 C1668 C1675 C1682 C1689 C1696 C1703 C1710 C1717 C1724 C1731 C1738 C1745 C1752 C1759 C1766 C1773 C1780 C1787 C1794 C1801 C1808 C1815 C1822 C1829 C1836 C1843 C1850 C1857 C1864 C2053 C2060 C2067 C2074 C2081 C2088 C2095 C2102 C2109 C2116 C2123 C2130 C2137 C2144 C2151 C2158 C2165 C2172 C2179 C2186 C2193 C2200 C2207 C2214 C2221 C2228 C2235 C2242</xm:sqref>
        </x14:dataValidation>
        <x14:dataValidation type="list" allowBlank="1" showInputMessage="1" showErrorMessage="1" xr:uid="{8EAA755A-E83B-422F-B790-154146692BAD}">
          <x14:formula1>
            <xm:f>TABLAS!$B$2:$B$6</xm:f>
          </x14:formula1>
          <xm:sqref>V1205:V1225</xm:sqref>
        </x14:dataValidation>
        <x14:dataValidation type="list" allowBlank="1" showInputMessage="1" showErrorMessage="1" xr:uid="{2BB83FE9-D286-4F91-89D6-48F2EDF8FC69}">
          <x14:formula1>
            <xm:f>TABLAS!$A$2:$A$6</xm:f>
          </x14:formula1>
          <xm:sqref>U396:U2122 U3:U389 BD473:BD2115 BD3:BD466</xm:sqref>
        </x14:dataValidation>
        <x14:dataValidation type="list" allowBlank="1" showInputMessage="1" showErrorMessage="1" xr:uid="{A6B5988C-F8DB-4CF3-B7BD-2552EE79A43E}">
          <x14:formula1>
            <xm:f>LISTAS!$O$3:$O$13</xm:f>
          </x14:formula1>
          <xm:sqref>R473:R2122 R3:R466</xm:sqref>
        </x14:dataValidation>
        <x14:dataValidation type="list" allowBlank="1" showInputMessage="1" showErrorMessage="1" xr:uid="{2EF105DF-F6DD-46ED-A7E2-BB52F7F287C6}">
          <x14:formula1>
            <xm:f>LISTAS!$C$3:$C$9</xm:f>
          </x14:formula1>
          <xm:sqref>G2144:G2248 G473:G2136 G3:G466</xm:sqref>
        </x14:dataValidation>
        <x14:dataValidation type="list" allowBlank="1" showInputMessage="1" showErrorMessage="1" xr:uid="{8E59C981-E1E9-4880-AFDE-F6141E02031F}">
          <x14:formula1>
            <xm:f>LISTAS!$F$3:$F$18</xm:f>
          </x14:formula1>
          <xm:sqref>G2137:G2143</xm:sqref>
        </x14:dataValidation>
        <x14:dataValidation type="list" allowBlank="1" showInputMessage="1" showErrorMessage="1" xr:uid="{A64ACE2C-F826-4F2A-A5A8-AB8C3AD328DC}">
          <x14:formula1>
            <xm:f>TABLAS!$A$10:$A$14</xm:f>
          </x14:formula1>
          <xm:sqref>S3:S2122 BB3:BB466 BB473:BB2115</xm:sqref>
        </x14:dataValidation>
        <x14:dataValidation type="list" allowBlank="1" showInputMessage="1" showErrorMessage="1" xr:uid="{FF2E76B3-F83F-48B5-9467-D9038105D4CA}">
          <x14:formula1>
            <xm:f>LISTAS!$U$19:$U$25</xm:f>
          </x14:formula1>
          <xm:sqref>BI3:BI466 BI473:BI1835 BI1836:BI2115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AG262"/>
  <sheetViews>
    <sheetView zoomScale="80" zoomScaleNormal="80" workbookViewId="0">
      <pane xSplit="2" ySplit="5" topLeftCell="C230" activePane="bottomRight" state="frozen"/>
      <selection pane="topRight" activeCell="C1" sqref="C1"/>
      <selection pane="bottomLeft" activeCell="A6" sqref="A6"/>
      <selection pane="bottomRight" activeCell="D248" sqref="D248:D251"/>
    </sheetView>
  </sheetViews>
  <sheetFormatPr baseColWidth="10" defaultColWidth="11" defaultRowHeight="13.8" x14ac:dyDescent="0.25"/>
  <cols>
    <col min="2" max="2" width="35.09765625" customWidth="1"/>
    <col min="3" max="3" width="20.69921875" style="47" bestFit="1" customWidth="1"/>
    <col min="4" max="4" width="22.69921875" style="47" customWidth="1"/>
    <col min="5" max="5" width="17.09765625" customWidth="1"/>
    <col min="6" max="6" width="11.5" customWidth="1"/>
    <col min="8" max="8" width="11.69921875" customWidth="1"/>
    <col min="9" max="9" width="9.09765625" customWidth="1"/>
    <col min="10" max="10" width="14.3984375" customWidth="1"/>
    <col min="12" max="12" width="14.3984375" customWidth="1"/>
    <col min="13" max="13" width="12.19921875" customWidth="1"/>
    <col min="14" max="14" width="15" customWidth="1"/>
    <col min="15" max="15" width="9.5" customWidth="1"/>
    <col min="16" max="16" width="12.19921875" style="228" customWidth="1"/>
    <col min="17" max="17" width="15.09765625" style="228" customWidth="1"/>
    <col min="18" max="18" width="13.09765625" style="228" customWidth="1"/>
    <col min="19" max="19" width="13.69921875" customWidth="1"/>
    <col min="20" max="23" width="29.8984375" customWidth="1"/>
    <col min="24" max="24" width="18" customWidth="1"/>
    <col min="25" max="25" width="11.59765625" customWidth="1"/>
    <col min="26" max="26" width="8.69921875" customWidth="1"/>
    <col min="27" max="27" width="21.59765625" customWidth="1"/>
    <col min="28" max="28" width="15.5" customWidth="1"/>
    <col min="29" max="29" width="10.5" customWidth="1"/>
    <col min="30" max="30" width="13.5" customWidth="1"/>
    <col min="33" max="33" width="22.8984375" customWidth="1"/>
  </cols>
  <sheetData>
    <row r="1" spans="1:33" x14ac:dyDescent="0.25">
      <c r="M1" s="227"/>
    </row>
    <row r="2" spans="1:33" s="233" customFormat="1" ht="13.2" x14ac:dyDescent="0.25">
      <c r="A2" s="229"/>
      <c r="B2" s="229"/>
      <c r="C2" s="337"/>
      <c r="D2" s="337"/>
      <c r="E2" s="229"/>
      <c r="F2" s="230"/>
      <c r="G2" s="230"/>
      <c r="H2" s="230"/>
      <c r="I2" s="230"/>
      <c r="J2" s="230"/>
      <c r="K2" s="230"/>
      <c r="L2" s="230"/>
      <c r="M2" s="230"/>
      <c r="N2" s="231"/>
      <c r="O2" s="231"/>
      <c r="P2" s="902" t="str">
        <f>LISTAS!AF2</f>
        <v>COBERTURA DEL CONTROL (Selección Multiple)</v>
      </c>
      <c r="Q2" s="902"/>
      <c r="R2" s="902"/>
      <c r="S2" s="902"/>
      <c r="T2" s="900" t="str">
        <f>LISTAS!AK2</f>
        <v>AUDITORIA (Selección Multiple)</v>
      </c>
      <c r="U2" s="900"/>
      <c r="V2" s="900"/>
      <c r="W2" s="900"/>
      <c r="X2" s="232" t="s">
        <v>2358</v>
      </c>
      <c r="Y2" s="229"/>
      <c r="AA2" s="903" t="s">
        <v>2359</v>
      </c>
      <c r="AB2" s="904"/>
      <c r="AC2" s="904"/>
      <c r="AD2" s="904"/>
      <c r="AE2" s="904"/>
      <c r="AF2" s="904"/>
      <c r="AG2" s="905"/>
    </row>
    <row r="3" spans="1:33" s="233" customFormat="1" ht="14.25" customHeight="1" x14ac:dyDescent="0.25">
      <c r="A3" s="909"/>
      <c r="B3" s="910"/>
      <c r="C3" s="335"/>
      <c r="D3" s="913" t="s">
        <v>2360</v>
      </c>
      <c r="E3" s="913"/>
      <c r="F3" s="917">
        <f>LISTAS!Q4</f>
        <v>0.14000000000000001</v>
      </c>
      <c r="G3" s="917"/>
      <c r="H3" s="917">
        <f>LISTAS!T4</f>
        <v>0.125</v>
      </c>
      <c r="I3" s="917"/>
      <c r="J3" s="917">
        <f>LISTAS!W4</f>
        <v>8.5000000000000006E-2</v>
      </c>
      <c r="K3" s="917"/>
      <c r="L3" s="917">
        <f>LISTAS!Z4</f>
        <v>0.15</v>
      </c>
      <c r="M3" s="917"/>
      <c r="N3" s="917">
        <f>LISTAS!AC4</f>
        <v>0.15</v>
      </c>
      <c r="O3" s="917"/>
      <c r="P3" s="901">
        <f>LISTAS!AF3</f>
        <v>0.15</v>
      </c>
      <c r="Q3" s="901"/>
      <c r="R3" s="901"/>
      <c r="S3" s="901"/>
      <c r="T3" s="901">
        <f>LISTAS!AK3</f>
        <v>0.2</v>
      </c>
      <c r="U3" s="901"/>
      <c r="V3" s="901"/>
      <c r="W3" s="901"/>
      <c r="X3" s="907">
        <f>SUM(F3:O4)+P3+T3</f>
        <v>1</v>
      </c>
      <c r="Y3" s="234"/>
      <c r="AA3" s="235" t="s">
        <v>2361</v>
      </c>
      <c r="AB3" s="236" t="s">
        <v>2362</v>
      </c>
      <c r="AC3" s="237"/>
      <c r="AD3" s="235" t="s">
        <v>2363</v>
      </c>
      <c r="AE3" s="235" t="s">
        <v>2364</v>
      </c>
      <c r="AF3" s="238"/>
      <c r="AG3" s="235" t="s">
        <v>2365</v>
      </c>
    </row>
    <row r="4" spans="1:33" s="233" customFormat="1" ht="23.25" customHeight="1" x14ac:dyDescent="0.25">
      <c r="A4" s="911"/>
      <c r="B4" s="912"/>
      <c r="C4" s="336"/>
      <c r="D4" s="914"/>
      <c r="E4" s="914"/>
      <c r="F4" s="918"/>
      <c r="G4" s="918"/>
      <c r="H4" s="918"/>
      <c r="I4" s="918"/>
      <c r="J4" s="918"/>
      <c r="K4" s="918"/>
      <c r="L4" s="918"/>
      <c r="M4" s="918"/>
      <c r="N4" s="918"/>
      <c r="O4" s="918"/>
      <c r="P4" s="239">
        <f>LISTAS!AF4</f>
        <v>0.25</v>
      </c>
      <c r="Q4" s="239">
        <f>LISTAS!AG4</f>
        <v>0.25</v>
      </c>
      <c r="R4" s="239">
        <f>LISTAS!AH4</f>
        <v>0.25</v>
      </c>
      <c r="S4" s="239">
        <f>LISTAS!AI4</f>
        <v>0.25</v>
      </c>
      <c r="T4" s="240">
        <f>LISTAS!AK4</f>
        <v>0.25</v>
      </c>
      <c r="U4" s="240">
        <f>LISTAS!AL4</f>
        <v>0.25</v>
      </c>
      <c r="V4" s="240">
        <f>LISTAS!AM4</f>
        <v>0.25</v>
      </c>
      <c r="W4" s="240">
        <f>LISTAS!AN4</f>
        <v>0.25</v>
      </c>
      <c r="X4" s="908"/>
      <c r="Y4" s="241"/>
      <c r="AA4" s="242" t="s">
        <v>2366</v>
      </c>
      <c r="AB4" s="40">
        <v>5</v>
      </c>
      <c r="AC4" s="40" t="s">
        <v>2367</v>
      </c>
      <c r="AD4" s="45">
        <f>AE5</f>
        <v>0.83325000000000005</v>
      </c>
      <c r="AE4" s="41">
        <v>1</v>
      </c>
      <c r="AF4" s="40" t="s">
        <v>2368</v>
      </c>
      <c r="AG4" s="40"/>
    </row>
    <row r="5" spans="1:33" s="233" customFormat="1" ht="24.75" customHeight="1" x14ac:dyDescent="0.25">
      <c r="A5" s="243" t="s">
        <v>2369</v>
      </c>
      <c r="B5" s="243" t="s">
        <v>2370</v>
      </c>
      <c r="C5" s="243" t="s">
        <v>2371</v>
      </c>
      <c r="D5" s="244" t="s">
        <v>2372</v>
      </c>
      <c r="E5" s="243" t="s">
        <v>2373</v>
      </c>
      <c r="F5" s="919" t="str">
        <f>LISTAS!Q2</f>
        <v>FRECUENCIA DEL CONTROL (Selección Unica)</v>
      </c>
      <c r="G5" s="920"/>
      <c r="H5" s="919" t="str">
        <f>LISTAS!T2</f>
        <v>TIPO DE CONTROL (Selección Unica)</v>
      </c>
      <c r="I5" s="920"/>
      <c r="J5" s="919" t="str">
        <f>LISTAS!W2</f>
        <v>DOCUMENTACION CONTROL (Selección Unica)</v>
      </c>
      <c r="K5" s="920"/>
      <c r="L5" s="919" t="str">
        <f>LISTAS!Z2</f>
        <v>OPERACIÓN DEL CONTROL (Selección Unica)</v>
      </c>
      <c r="M5" s="921"/>
      <c r="N5" s="915" t="s">
        <v>2374</v>
      </c>
      <c r="O5" s="916"/>
      <c r="P5" s="245" t="s">
        <v>2375</v>
      </c>
      <c r="Q5" s="245" t="s">
        <v>2376</v>
      </c>
      <c r="R5" s="246" t="s">
        <v>2377</v>
      </c>
      <c r="S5" s="247" t="s">
        <v>2378</v>
      </c>
      <c r="T5" s="248" t="s">
        <v>2379</v>
      </c>
      <c r="U5" s="248" t="s">
        <v>2380</v>
      </c>
      <c r="V5" s="248" t="s">
        <v>2381</v>
      </c>
      <c r="W5" s="248" t="s">
        <v>2382</v>
      </c>
      <c r="X5" s="249" t="s">
        <v>121</v>
      </c>
      <c r="Y5" s="249" t="s">
        <v>2361</v>
      </c>
      <c r="AA5" s="242" t="s">
        <v>2383</v>
      </c>
      <c r="AB5" s="40">
        <v>4</v>
      </c>
      <c r="AC5" s="40" t="s">
        <v>2367</v>
      </c>
      <c r="AD5" s="45">
        <f>AE6</f>
        <v>0.66650000000000009</v>
      </c>
      <c r="AE5" s="44">
        <f>AD5+$AG$9</f>
        <v>0.83325000000000005</v>
      </c>
      <c r="AF5" s="40" t="s">
        <v>2368</v>
      </c>
      <c r="AG5" s="250"/>
    </row>
    <row r="6" spans="1:33" s="233" customFormat="1" ht="55.5" customHeight="1" x14ac:dyDescent="0.25">
      <c r="A6" s="332">
        <v>1</v>
      </c>
      <c r="B6" s="251" t="s">
        <v>2384</v>
      </c>
      <c r="C6" s="252">
        <v>44357</v>
      </c>
      <c r="D6" s="251" t="s">
        <v>2385</v>
      </c>
      <c r="E6" s="254" t="s">
        <v>2386</v>
      </c>
      <c r="F6" s="255" t="s">
        <v>2387</v>
      </c>
      <c r="G6" s="256">
        <f>IFERROR(VLOOKUP(F6,LISTAS!$Q$5:$R$7,2,FALSE),0)</f>
        <v>1</v>
      </c>
      <c r="H6" s="255" t="s">
        <v>2388</v>
      </c>
      <c r="I6" s="256">
        <f>IFERROR(VLOOKUP(H6,LISTAS!$T$5:$U$7,2,FALSE),0)</f>
        <v>1</v>
      </c>
      <c r="J6" s="255" t="s">
        <v>2389</v>
      </c>
      <c r="K6" s="256">
        <f>IFERROR(VLOOKUP(J6,LISTAS!$W$5:$X$7,2,FALSE),0)</f>
        <v>1</v>
      </c>
      <c r="L6" s="255" t="s">
        <v>2390</v>
      </c>
      <c r="M6" s="257">
        <f>IFERROR(VLOOKUP(L6,LISTAS!$Z$5:$AA$10,2,FALSE),0)</f>
        <v>0.75</v>
      </c>
      <c r="N6" s="258" t="s">
        <v>2391</v>
      </c>
      <c r="O6" s="257">
        <f>IFERROR(VLOOKUP(N6,LISTAS!$AC$5:$AD$9,2,FALSE),0)</f>
        <v>0.25</v>
      </c>
      <c r="P6" s="259">
        <v>1</v>
      </c>
      <c r="Q6" s="259">
        <v>0</v>
      </c>
      <c r="R6" s="259">
        <v>1</v>
      </c>
      <c r="S6" s="259">
        <v>1</v>
      </c>
      <c r="T6" s="259">
        <v>1</v>
      </c>
      <c r="U6" s="259">
        <v>1</v>
      </c>
      <c r="V6" s="259">
        <v>1</v>
      </c>
      <c r="W6" s="259">
        <v>1</v>
      </c>
      <c r="X6" s="260">
        <f>G6*$F$3+I6*$H$3+K6*$J$3+M6*$L$3+O6*$N$3+SUMPRODUCT(P6:S6,$P$4:$S$4)*$P$3+SUMPRODUCT(T6:W6,$T$4:$W$4)*$T$3</f>
        <v>0.8125</v>
      </c>
      <c r="Y6" s="261" t="str">
        <f t="shared" ref="Y6:Y25" si="0">IF(AND(X6&gt;=$AD$8,X6&lt;$AE$8),$AA$8,IF(AND(X6&gt;=$AD$7,X6&lt;$AE$7),$AA$7,IF(AND(X6&gt;=$AD$6,X6&lt;$AE$6),$AA$6,IF(AND(X6&gt;=$AD$5,X6&lt;$AE$5),$AA$5,IF(AND(X6&gt;=$AD$4,X6&lt;=$AE$4),$AA$4,"")))))</f>
        <v>MODERADO</v>
      </c>
      <c r="AA6" s="242" t="s">
        <v>2392</v>
      </c>
      <c r="AB6" s="40">
        <v>3</v>
      </c>
      <c r="AC6" s="40" t="s">
        <v>2393</v>
      </c>
      <c r="AD6" s="45">
        <f>AE7</f>
        <v>0.49975000000000003</v>
      </c>
      <c r="AE6" s="44">
        <f>AD6+$AG$9</f>
        <v>0.66650000000000009</v>
      </c>
      <c r="AF6" s="40" t="s">
        <v>2368</v>
      </c>
      <c r="AG6" s="250"/>
    </row>
    <row r="7" spans="1:33" s="166" customFormat="1" ht="27.75" customHeight="1" x14ac:dyDescent="0.25">
      <c r="A7" s="330">
        <f>A6+1</f>
        <v>2</v>
      </c>
      <c r="B7" s="258" t="s">
        <v>2394</v>
      </c>
      <c r="C7" s="263">
        <v>44583</v>
      </c>
      <c r="D7" s="168" t="s">
        <v>2395</v>
      </c>
      <c r="E7" s="264" t="s">
        <v>2386</v>
      </c>
      <c r="F7" s="255" t="s">
        <v>2387</v>
      </c>
      <c r="G7" s="265">
        <f>IFERROR(VLOOKUP(F7,LISTAS!$Q$5:$R$7,2,FALSE),0)</f>
        <v>1</v>
      </c>
      <c r="H7" s="255" t="s">
        <v>2388</v>
      </c>
      <c r="I7" s="265">
        <f>IFERROR(VLOOKUP(H7,LISTAS!$T$5:$U$7,2,FALSE),0)</f>
        <v>1</v>
      </c>
      <c r="J7" s="255" t="s">
        <v>2389</v>
      </c>
      <c r="K7" s="265">
        <f>IFERROR(VLOOKUP(J7,LISTAS!$W$5:$X$7,2,FALSE),0)</f>
        <v>1</v>
      </c>
      <c r="L7" s="255" t="s">
        <v>2396</v>
      </c>
      <c r="M7" s="266">
        <f>IFERROR(VLOOKUP(L7,LISTAS!$Z$5:$AA$10,2,FALSE),0)</f>
        <v>0.5</v>
      </c>
      <c r="N7" s="258" t="s">
        <v>2397</v>
      </c>
      <c r="O7" s="266">
        <f>IFERROR(VLOOKUP(N7,LISTAS!$AC$5:$AD$9,2,FALSE),0)</f>
        <v>1</v>
      </c>
      <c r="P7" s="267">
        <v>1</v>
      </c>
      <c r="Q7" s="267">
        <v>1</v>
      </c>
      <c r="R7" s="267">
        <v>1</v>
      </c>
      <c r="S7" s="267">
        <v>1</v>
      </c>
      <c r="T7" s="267">
        <v>1</v>
      </c>
      <c r="U7" s="267">
        <v>1</v>
      </c>
      <c r="V7" s="267">
        <v>1</v>
      </c>
      <c r="W7" s="267">
        <v>1</v>
      </c>
      <c r="X7" s="268">
        <f t="shared" ref="X7:X25" si="1">G7*$F$3+I7*$H$3+K7*$J$3+M7*$L$3+O7*$N$3+SUMPRODUCT(P7:S7,$P$4:$S$4)*$P$3+SUMPRODUCT(T7:W7,$T$4:$W$4)*$T$3</f>
        <v>0.92500000000000004</v>
      </c>
      <c r="Y7" s="269" t="str">
        <f t="shared" si="0"/>
        <v>FUERTE</v>
      </c>
      <c r="AA7" s="270" t="s">
        <v>2398</v>
      </c>
      <c r="AB7" s="168">
        <v>2</v>
      </c>
      <c r="AC7" s="168" t="s">
        <v>2393</v>
      </c>
      <c r="AD7" s="167">
        <f>AE8</f>
        <v>0.33300000000000002</v>
      </c>
      <c r="AE7" s="167">
        <f>AD7+$AG$9</f>
        <v>0.49975000000000003</v>
      </c>
      <c r="AF7" s="168" t="s">
        <v>2399</v>
      </c>
      <c r="AG7" s="168"/>
    </row>
    <row r="8" spans="1:33" s="166" customFormat="1" ht="26.4" x14ac:dyDescent="0.25">
      <c r="A8" s="330">
        <f t="shared" ref="A8:A39" si="2">A7+1</f>
        <v>3</v>
      </c>
      <c r="B8" s="258" t="s">
        <v>2400</v>
      </c>
      <c r="C8" s="258" t="s">
        <v>2401</v>
      </c>
      <c r="D8" s="168" t="s">
        <v>2402</v>
      </c>
      <c r="E8" s="264" t="s">
        <v>2386</v>
      </c>
      <c r="F8" s="255" t="s">
        <v>2403</v>
      </c>
      <c r="G8" s="265">
        <f>IFERROR(VLOOKUP(F8,LISTAS!$Q$5:$R$7,2,FALSE),0)</f>
        <v>0.5</v>
      </c>
      <c r="H8" s="255" t="s">
        <v>2388</v>
      </c>
      <c r="I8" s="265">
        <f>IFERROR(VLOOKUP(H8,LISTAS!$T$5:$U$7,2,FALSE),0)</f>
        <v>1</v>
      </c>
      <c r="J8" s="255" t="s">
        <v>2389</v>
      </c>
      <c r="K8" s="265">
        <f>IFERROR(VLOOKUP(J8,LISTAS!$W$5:$X$7,2,FALSE),0)</f>
        <v>1</v>
      </c>
      <c r="L8" s="255" t="s">
        <v>2396</v>
      </c>
      <c r="M8" s="266">
        <f>IFERROR(VLOOKUP(L8,LISTAS!$Z$5:$AA$10,2,FALSE),0)</f>
        <v>0.5</v>
      </c>
      <c r="N8" s="258" t="s">
        <v>2404</v>
      </c>
      <c r="O8" s="266">
        <f>IFERROR(VLOOKUP(N8,LISTAS!$AC$5:$AD$9,2,FALSE),0)</f>
        <v>0.5</v>
      </c>
      <c r="P8" s="267">
        <v>1</v>
      </c>
      <c r="Q8" s="267">
        <v>1</v>
      </c>
      <c r="R8" s="267">
        <v>1</v>
      </c>
      <c r="S8" s="267">
        <v>1</v>
      </c>
      <c r="T8" s="267">
        <v>1</v>
      </c>
      <c r="U8" s="267">
        <v>1</v>
      </c>
      <c r="V8" s="267">
        <v>1</v>
      </c>
      <c r="W8" s="267">
        <v>1</v>
      </c>
      <c r="X8" s="268">
        <f t="shared" si="1"/>
        <v>0.78</v>
      </c>
      <c r="Y8" s="269" t="str">
        <f t="shared" si="0"/>
        <v>MODERADO</v>
      </c>
      <c r="AA8" s="270" t="s">
        <v>2405</v>
      </c>
      <c r="AB8" s="168">
        <v>1</v>
      </c>
      <c r="AC8" s="168" t="s">
        <v>2393</v>
      </c>
      <c r="AD8" s="167">
        <f>LISTAS!U12</f>
        <v>0.16625000000000001</v>
      </c>
      <c r="AE8" s="167">
        <f>AD8+$AG$9</f>
        <v>0.33300000000000002</v>
      </c>
      <c r="AF8" s="168" t="s">
        <v>2399</v>
      </c>
      <c r="AG8" s="168"/>
    </row>
    <row r="9" spans="1:33" s="166" customFormat="1" ht="30" customHeight="1" x14ac:dyDescent="0.25">
      <c r="A9" s="330">
        <f t="shared" si="2"/>
        <v>4</v>
      </c>
      <c r="B9" s="258" t="s">
        <v>2406</v>
      </c>
      <c r="C9" s="258" t="s">
        <v>2401</v>
      </c>
      <c r="D9" s="183" t="s">
        <v>2407</v>
      </c>
      <c r="E9" s="264" t="s">
        <v>2386</v>
      </c>
      <c r="F9" s="255" t="s">
        <v>2403</v>
      </c>
      <c r="G9" s="265">
        <f>IFERROR(VLOOKUP(F9,LISTAS!$Q$5:$R$7,2,FALSE),0)</f>
        <v>0.5</v>
      </c>
      <c r="H9" s="255" t="s">
        <v>2388</v>
      </c>
      <c r="I9" s="265">
        <f>IFERROR(VLOOKUP(H9,LISTAS!$T$5:$U$7,2,FALSE),0)</f>
        <v>1</v>
      </c>
      <c r="J9" s="255" t="s">
        <v>2389</v>
      </c>
      <c r="K9" s="265">
        <f>IFERROR(VLOOKUP(J9,LISTAS!$W$5:$X$7,2,FALSE),0)</f>
        <v>1</v>
      </c>
      <c r="L9" s="255" t="s">
        <v>2408</v>
      </c>
      <c r="M9" s="266">
        <f>IFERROR(VLOOKUP(L9,LISTAS!$Z$5:$AA$10,2,FALSE),0)</f>
        <v>0.75</v>
      </c>
      <c r="N9" s="258" t="s">
        <v>2409</v>
      </c>
      <c r="O9" s="266">
        <f>IFERROR(VLOOKUP(N9,LISTAS!$AC$5:$AD$9,2,FALSE),0)</f>
        <v>0.05</v>
      </c>
      <c r="P9" s="267">
        <v>1</v>
      </c>
      <c r="Q9" s="267">
        <v>1</v>
      </c>
      <c r="R9" s="267">
        <v>1</v>
      </c>
      <c r="S9" s="267">
        <v>0</v>
      </c>
      <c r="T9" s="267">
        <v>1</v>
      </c>
      <c r="U9" s="267">
        <v>1</v>
      </c>
      <c r="V9" s="267">
        <v>1</v>
      </c>
      <c r="W9" s="267">
        <v>1</v>
      </c>
      <c r="X9" s="268">
        <f t="shared" si="1"/>
        <v>0.71249999999999991</v>
      </c>
      <c r="Y9" s="269" t="str">
        <f t="shared" si="0"/>
        <v>MODERADO</v>
      </c>
      <c r="AF9" s="271" t="s">
        <v>2410</v>
      </c>
      <c r="AG9" s="173">
        <f>(AE4-AD8)/5</f>
        <v>0.16675000000000001</v>
      </c>
    </row>
    <row r="10" spans="1:33" s="166" customFormat="1" ht="26.4" x14ac:dyDescent="0.25">
      <c r="A10" s="330">
        <f t="shared" si="2"/>
        <v>5</v>
      </c>
      <c r="B10" s="258" t="s">
        <v>2411</v>
      </c>
      <c r="C10" s="263">
        <v>44650</v>
      </c>
      <c r="D10" s="168" t="s">
        <v>2395</v>
      </c>
      <c r="E10" s="264" t="s">
        <v>2386</v>
      </c>
      <c r="F10" s="255" t="s">
        <v>2387</v>
      </c>
      <c r="G10" s="265">
        <f>IFERROR(VLOOKUP(F10,LISTAS!$Q$5:$R$7,2,FALSE),0)</f>
        <v>1</v>
      </c>
      <c r="H10" s="255" t="s">
        <v>2388</v>
      </c>
      <c r="I10" s="265">
        <f>IFERROR(VLOOKUP(H10,LISTAS!$T$5:$U$7,2,FALSE),0)</f>
        <v>1</v>
      </c>
      <c r="J10" s="255" t="s">
        <v>2389</v>
      </c>
      <c r="K10" s="265">
        <f>IFERROR(VLOOKUP(J10,LISTAS!$W$5:$X$7,2,FALSE),0)</f>
        <v>1</v>
      </c>
      <c r="L10" s="255" t="s">
        <v>2396</v>
      </c>
      <c r="M10" s="266">
        <f>IFERROR(VLOOKUP(L10,LISTAS!$Z$5:$AA$10,2,FALSE),0)</f>
        <v>0.5</v>
      </c>
      <c r="N10" s="258" t="s">
        <v>2404</v>
      </c>
      <c r="O10" s="266">
        <f>IFERROR(VLOOKUP(N10,LISTAS!$AC$5:$AD$9,2,FALSE),0)</f>
        <v>0.5</v>
      </c>
      <c r="P10" s="267">
        <v>1</v>
      </c>
      <c r="Q10" s="267">
        <v>1</v>
      </c>
      <c r="R10" s="267">
        <v>1</v>
      </c>
      <c r="S10" s="267">
        <v>1</v>
      </c>
      <c r="T10" s="267">
        <v>1</v>
      </c>
      <c r="U10" s="267">
        <v>1</v>
      </c>
      <c r="V10" s="267">
        <v>1</v>
      </c>
      <c r="W10" s="267">
        <v>1</v>
      </c>
      <c r="X10" s="268">
        <f t="shared" si="1"/>
        <v>0.85000000000000009</v>
      </c>
      <c r="Y10" s="269" t="str">
        <f t="shared" si="0"/>
        <v>FUERTE</v>
      </c>
      <c r="AA10" s="906" t="s">
        <v>2412</v>
      </c>
      <c r="AB10" s="906"/>
      <c r="AC10" s="906"/>
      <c r="AD10" s="906"/>
    </row>
    <row r="11" spans="1:33" ht="27.6" x14ac:dyDescent="0.25">
      <c r="A11" s="330">
        <f t="shared" si="2"/>
        <v>6</v>
      </c>
      <c r="B11" s="251" t="s">
        <v>2413</v>
      </c>
      <c r="C11" s="251" t="s">
        <v>2401</v>
      </c>
      <c r="D11" s="251" t="s">
        <v>2385</v>
      </c>
      <c r="E11" s="254" t="s">
        <v>2386</v>
      </c>
      <c r="F11" s="255" t="s">
        <v>2387</v>
      </c>
      <c r="G11" s="256">
        <f>IFERROR(VLOOKUP(F11,LISTAS!$Q$5:$R$7,2,FALSE),0)</f>
        <v>1</v>
      </c>
      <c r="H11" s="255" t="s">
        <v>2388</v>
      </c>
      <c r="I11" s="256">
        <f>IFERROR(VLOOKUP(H11,LISTAS!$T$5:$U$7,2,FALSE),0)</f>
        <v>1</v>
      </c>
      <c r="J11" s="255" t="s">
        <v>2389</v>
      </c>
      <c r="K11" s="256">
        <f>IFERROR(VLOOKUP(J11,LISTAS!$W$5:$X$7,2,FALSE),0)</f>
        <v>1</v>
      </c>
      <c r="L11" s="255" t="s">
        <v>2414</v>
      </c>
      <c r="M11" s="257">
        <f>IFERROR(VLOOKUP(L11,LISTAS!$Z$5:$AA$10,2,FALSE),0)</f>
        <v>0.5</v>
      </c>
      <c r="N11" s="258" t="s">
        <v>2415</v>
      </c>
      <c r="O11" s="257">
        <f>IFERROR(VLOOKUP(N11,LISTAS!$AC$5:$AD$9,2,FALSE),0)</f>
        <v>0.75</v>
      </c>
      <c r="P11" s="259">
        <v>1</v>
      </c>
      <c r="Q11" s="259">
        <v>1</v>
      </c>
      <c r="R11" s="259">
        <v>1</v>
      </c>
      <c r="S11" s="259">
        <v>0</v>
      </c>
      <c r="T11" s="259">
        <v>1</v>
      </c>
      <c r="U11" s="259">
        <v>1</v>
      </c>
      <c r="V11" s="259">
        <v>1</v>
      </c>
      <c r="W11" s="259">
        <v>1</v>
      </c>
      <c r="X11" s="260">
        <f t="shared" si="1"/>
        <v>0.85000000000000009</v>
      </c>
      <c r="Y11" s="269" t="str">
        <f>IF(AND(X11&gt;=$AD$8,X11&lt;$AE$8),$AA$8,IF(AND(X11&gt;=$AD$7,X11&lt;$AE$7),$AA$7,IF(AND(X11&gt;=$AD$6,X11&lt;$AE$6),$AA$6,IF(AND(X11&gt;=$AD$5,X11&lt;$AE$5),$AA$5,IF(AND(X11&gt;=$AD$4,X11&lt;=$AE$4),$AA$4,"")))))</f>
        <v>FUERTE</v>
      </c>
      <c r="AA11" s="272" t="s">
        <v>2416</v>
      </c>
      <c r="AB11" s="272" t="s">
        <v>2417</v>
      </c>
      <c r="AC11" s="273" t="s">
        <v>2418</v>
      </c>
      <c r="AD11" s="273" t="s">
        <v>2419</v>
      </c>
    </row>
    <row r="12" spans="1:33" ht="26.4" x14ac:dyDescent="0.25">
      <c r="A12" s="330">
        <f t="shared" si="2"/>
        <v>7</v>
      </c>
      <c r="B12" s="251" t="s">
        <v>2420</v>
      </c>
      <c r="C12" s="251" t="s">
        <v>2421</v>
      </c>
      <c r="D12" s="290" t="s">
        <v>2422</v>
      </c>
      <c r="E12" s="254" t="s">
        <v>2386</v>
      </c>
      <c r="F12" s="255" t="s">
        <v>2403</v>
      </c>
      <c r="G12" s="256">
        <f>IFERROR(VLOOKUP(F12,LISTAS!$Q$5:$R$7,2,FALSE),0)</f>
        <v>0.5</v>
      </c>
      <c r="H12" s="255" t="s">
        <v>2388</v>
      </c>
      <c r="I12" s="256">
        <f>IFERROR(VLOOKUP(H12,LISTAS!$T$5:$U$7,2,FALSE),0)</f>
        <v>1</v>
      </c>
      <c r="J12" s="255" t="s">
        <v>2423</v>
      </c>
      <c r="K12" s="256">
        <f>IFERROR(VLOOKUP(J12,LISTAS!$W$5:$X$7,2,FALSE),0)</f>
        <v>0.25</v>
      </c>
      <c r="L12" s="255" t="s">
        <v>2390</v>
      </c>
      <c r="M12" s="257">
        <f>IFERROR(VLOOKUP(L12,LISTAS!$Z$5:$AA$10,2,FALSE),0)</f>
        <v>0.75</v>
      </c>
      <c r="N12" s="258" t="s">
        <v>2409</v>
      </c>
      <c r="O12" s="257">
        <f>IFERROR(VLOOKUP(N12,LISTAS!$AC$5:$AD$9,2,FALSE),0)</f>
        <v>0.05</v>
      </c>
      <c r="P12" s="259">
        <v>1</v>
      </c>
      <c r="Q12" s="259">
        <v>1</v>
      </c>
      <c r="R12" s="259">
        <v>1</v>
      </c>
      <c r="S12" s="259">
        <v>1</v>
      </c>
      <c r="T12" s="259">
        <v>1</v>
      </c>
      <c r="U12" s="259">
        <v>1</v>
      </c>
      <c r="V12" s="259">
        <v>1</v>
      </c>
      <c r="W12" s="259">
        <v>1</v>
      </c>
      <c r="X12" s="260">
        <f t="shared" si="1"/>
        <v>0.68625000000000003</v>
      </c>
      <c r="Y12" s="269" t="str">
        <f t="shared" si="0"/>
        <v>MODERADO</v>
      </c>
      <c r="AA12" s="274">
        <f>AB13</f>
        <v>0.83325000000000005</v>
      </c>
      <c r="AB12" s="274">
        <v>1</v>
      </c>
      <c r="AC12" s="40">
        <v>4</v>
      </c>
      <c r="AD12" s="40"/>
    </row>
    <row r="13" spans="1:33" ht="26.4" x14ac:dyDescent="0.25">
      <c r="A13" s="330">
        <f t="shared" si="2"/>
        <v>8</v>
      </c>
      <c r="B13" s="251" t="s">
        <v>2424</v>
      </c>
      <c r="C13" s="251" t="s">
        <v>2425</v>
      </c>
      <c r="D13" s="40" t="s">
        <v>2426</v>
      </c>
      <c r="E13" s="254" t="s">
        <v>2427</v>
      </c>
      <c r="F13" s="255" t="s">
        <v>2387</v>
      </c>
      <c r="G13" s="256">
        <f>IFERROR(VLOOKUP(F13,LISTAS!$Q$5:$R$7,2,FALSE),0)</f>
        <v>1</v>
      </c>
      <c r="H13" s="255" t="s">
        <v>2388</v>
      </c>
      <c r="I13" s="256">
        <f>IFERROR(VLOOKUP(H13,LISTAS!$T$5:$U$7,2,FALSE),0)</f>
        <v>1</v>
      </c>
      <c r="J13" s="255" t="s">
        <v>2389</v>
      </c>
      <c r="K13" s="256">
        <f>IFERROR(VLOOKUP(J13,LISTAS!$W$5:$X$7,2,FALSE),0)</f>
        <v>1</v>
      </c>
      <c r="L13" s="255" t="s">
        <v>2396</v>
      </c>
      <c r="M13" s="257">
        <f>IFERROR(VLOOKUP(L13,LISTAS!$Z$5:$AA$10,2,FALSE),0)</f>
        <v>0.5</v>
      </c>
      <c r="N13" s="258" t="s">
        <v>2397</v>
      </c>
      <c r="O13" s="257">
        <f>IFERROR(VLOOKUP(N13,LISTAS!$AC$5:$AD$9,2,FALSE),0)</f>
        <v>1</v>
      </c>
      <c r="P13" s="259">
        <v>1</v>
      </c>
      <c r="Q13" s="259">
        <v>1</v>
      </c>
      <c r="R13" s="259">
        <v>1</v>
      </c>
      <c r="S13" s="259">
        <v>1</v>
      </c>
      <c r="T13" s="259">
        <v>1</v>
      </c>
      <c r="U13" s="259">
        <v>1</v>
      </c>
      <c r="V13" s="259">
        <v>1</v>
      </c>
      <c r="W13" s="259">
        <v>1</v>
      </c>
      <c r="X13" s="260">
        <f t="shared" si="1"/>
        <v>0.92500000000000004</v>
      </c>
      <c r="Y13" s="261" t="str">
        <f t="shared" si="0"/>
        <v>FUERTE</v>
      </c>
      <c r="AA13" s="274">
        <f>AB14</f>
        <v>0.66650000000000009</v>
      </c>
      <c r="AB13" s="94">
        <f>AA13+$AD$17</f>
        <v>0.83325000000000005</v>
      </c>
      <c r="AC13" s="40">
        <v>3</v>
      </c>
      <c r="AD13" s="40"/>
    </row>
    <row r="14" spans="1:33" s="171" customFormat="1" ht="26.4" x14ac:dyDescent="0.25">
      <c r="A14" s="330">
        <f t="shared" si="2"/>
        <v>9</v>
      </c>
      <c r="B14" s="275" t="s">
        <v>2428</v>
      </c>
      <c r="C14" s="276">
        <v>44775</v>
      </c>
      <c r="D14" s="338" t="s">
        <v>2385</v>
      </c>
      <c r="E14" s="277" t="s">
        <v>2386</v>
      </c>
      <c r="F14" s="278" t="s">
        <v>2387</v>
      </c>
      <c r="G14" s="279">
        <f>IFERROR(VLOOKUP(F14,LISTAS!$Q$5:$R$7,2,FALSE),0)</f>
        <v>1</v>
      </c>
      <c r="H14" s="278" t="s">
        <v>2388</v>
      </c>
      <c r="I14" s="279">
        <f>IFERROR(VLOOKUP(H14,LISTAS!$T$5:$U$7,2,FALSE),0)</f>
        <v>1</v>
      </c>
      <c r="J14" s="278" t="s">
        <v>2389</v>
      </c>
      <c r="K14" s="279">
        <f>IFERROR(VLOOKUP(J14,LISTAS!$W$5:$X$7,2,FALSE),0)</f>
        <v>1</v>
      </c>
      <c r="L14" s="278" t="s">
        <v>2396</v>
      </c>
      <c r="M14" s="280">
        <f>IFERROR(VLOOKUP(L14,LISTAS!$Z$5:$AA$10,2,FALSE),0)</f>
        <v>0.5</v>
      </c>
      <c r="N14" s="275" t="s">
        <v>2404</v>
      </c>
      <c r="O14" s="280">
        <f>IFERROR(VLOOKUP(N14,LISTAS!$AC$5:$AD$9,2,FALSE),0)</f>
        <v>0.5</v>
      </c>
      <c r="P14" s="281">
        <v>1</v>
      </c>
      <c r="Q14" s="281">
        <v>1</v>
      </c>
      <c r="R14" s="281">
        <v>1</v>
      </c>
      <c r="S14" s="281">
        <v>1</v>
      </c>
      <c r="T14" s="281">
        <v>1</v>
      </c>
      <c r="U14" s="281">
        <v>1</v>
      </c>
      <c r="V14" s="281">
        <v>1</v>
      </c>
      <c r="W14" s="281">
        <v>1</v>
      </c>
      <c r="X14" s="282">
        <f t="shared" si="1"/>
        <v>0.85000000000000009</v>
      </c>
      <c r="Y14" s="283" t="str">
        <f t="shared" si="0"/>
        <v>FUERTE</v>
      </c>
      <c r="AA14" s="284">
        <f>AB15</f>
        <v>0.49975000000000003</v>
      </c>
      <c r="AB14" s="172">
        <f>AA14+$AD$17</f>
        <v>0.66650000000000009</v>
      </c>
      <c r="AC14" s="285">
        <v>2</v>
      </c>
      <c r="AD14" s="285"/>
    </row>
    <row r="15" spans="1:33" s="171" customFormat="1" ht="26.4" x14ac:dyDescent="0.25">
      <c r="A15" s="330">
        <f t="shared" si="2"/>
        <v>10</v>
      </c>
      <c r="B15" s="275" t="s">
        <v>2429</v>
      </c>
      <c r="C15" s="276">
        <v>44369</v>
      </c>
      <c r="D15" s="338" t="s">
        <v>2385</v>
      </c>
      <c r="E15" s="277" t="s">
        <v>2386</v>
      </c>
      <c r="F15" s="278" t="s">
        <v>2387</v>
      </c>
      <c r="G15" s="279">
        <f>IFERROR(VLOOKUP(F15,LISTAS!$Q$5:$R$7,2,FALSE),0)</f>
        <v>1</v>
      </c>
      <c r="H15" s="278" t="s">
        <v>2388</v>
      </c>
      <c r="I15" s="279">
        <f>IFERROR(VLOOKUP(H15,LISTAS!$T$5:$U$7,2,FALSE),0)</f>
        <v>1</v>
      </c>
      <c r="J15" s="278" t="s">
        <v>2423</v>
      </c>
      <c r="K15" s="279">
        <f>IFERROR(VLOOKUP(J15,LISTAS!$W$5:$X$7,2,FALSE),0)</f>
        <v>0.25</v>
      </c>
      <c r="L15" s="278" t="s">
        <v>2390</v>
      </c>
      <c r="M15" s="280">
        <f>IFERROR(VLOOKUP(L15,LISTAS!$Z$5:$AA$10,2,FALSE),0)</f>
        <v>0.75</v>
      </c>
      <c r="N15" s="275" t="s">
        <v>2415</v>
      </c>
      <c r="O15" s="280">
        <f>IFERROR(VLOOKUP(N15,LISTAS!$AC$5:$AD$9,2,FALSE),0)</f>
        <v>0.75</v>
      </c>
      <c r="P15" s="281">
        <v>1</v>
      </c>
      <c r="Q15" s="281">
        <v>1</v>
      </c>
      <c r="R15" s="281">
        <v>1</v>
      </c>
      <c r="S15" s="281">
        <v>1</v>
      </c>
      <c r="T15" s="281">
        <v>1</v>
      </c>
      <c r="U15" s="281">
        <v>1</v>
      </c>
      <c r="V15" s="281">
        <v>1</v>
      </c>
      <c r="W15" s="281">
        <v>1</v>
      </c>
      <c r="X15" s="282">
        <f t="shared" si="1"/>
        <v>0.86125000000000007</v>
      </c>
      <c r="Y15" s="283" t="str">
        <f t="shared" si="0"/>
        <v>FUERTE</v>
      </c>
      <c r="AA15" s="172">
        <f>AE8</f>
        <v>0.33300000000000002</v>
      </c>
      <c r="AB15" s="172">
        <f>AA15+$AD$17</f>
        <v>0.49975000000000003</v>
      </c>
      <c r="AC15" s="285">
        <v>1</v>
      </c>
      <c r="AD15" s="285"/>
    </row>
    <row r="16" spans="1:33" s="171" customFormat="1" ht="27.6" x14ac:dyDescent="0.25">
      <c r="A16" s="330">
        <f t="shared" si="2"/>
        <v>11</v>
      </c>
      <c r="B16" s="275" t="s">
        <v>2430</v>
      </c>
      <c r="C16" s="276">
        <v>44125</v>
      </c>
      <c r="D16" s="338" t="s">
        <v>2431</v>
      </c>
      <c r="E16" s="277" t="s">
        <v>2386</v>
      </c>
      <c r="F16" s="278" t="s">
        <v>2403</v>
      </c>
      <c r="G16" s="279">
        <f>IFERROR(VLOOKUP(F16,LISTAS!$Q$5:$R$7,2,FALSE),0)</f>
        <v>0.5</v>
      </c>
      <c r="H16" s="278" t="s">
        <v>2388</v>
      </c>
      <c r="I16" s="279">
        <f>IFERROR(VLOOKUP(H16,LISTAS!$T$5:$U$7,2,FALSE),0)</f>
        <v>1</v>
      </c>
      <c r="J16" s="278" t="s">
        <v>2389</v>
      </c>
      <c r="K16" s="279">
        <f>IFERROR(VLOOKUP(J16,LISTAS!$W$5:$X$7,2,FALSE),0)</f>
        <v>1</v>
      </c>
      <c r="L16" s="278" t="s">
        <v>2396</v>
      </c>
      <c r="M16" s="280">
        <f>IFERROR(VLOOKUP(L16,LISTAS!$Z$5:$AA$10,2,FALSE),0)</f>
        <v>0.5</v>
      </c>
      <c r="N16" s="275" t="s">
        <v>2415</v>
      </c>
      <c r="O16" s="280">
        <f>IFERROR(VLOOKUP(N16,LISTAS!$AC$5:$AD$9,2,FALSE),0)</f>
        <v>0.75</v>
      </c>
      <c r="P16" s="281">
        <v>1</v>
      </c>
      <c r="Q16" s="281">
        <v>1</v>
      </c>
      <c r="R16" s="281">
        <v>1</v>
      </c>
      <c r="S16" s="281">
        <v>1</v>
      </c>
      <c r="T16" s="281">
        <v>1</v>
      </c>
      <c r="U16" s="281">
        <v>1</v>
      </c>
      <c r="V16" s="281">
        <v>1</v>
      </c>
      <c r="W16" s="281">
        <v>1</v>
      </c>
      <c r="X16" s="282">
        <f t="shared" si="1"/>
        <v>0.81750000000000012</v>
      </c>
      <c r="Y16" s="283" t="str">
        <f t="shared" si="0"/>
        <v>MODERADO</v>
      </c>
      <c r="AA16" s="172">
        <f>LISTAS!U12</f>
        <v>0.16625000000000001</v>
      </c>
      <c r="AB16" s="172">
        <f>AA15</f>
        <v>0.33300000000000002</v>
      </c>
      <c r="AC16" s="285">
        <v>0</v>
      </c>
      <c r="AD16" s="285"/>
    </row>
    <row r="17" spans="1:30" s="166" customFormat="1" ht="26.4" x14ac:dyDescent="0.25">
      <c r="A17" s="330">
        <f t="shared" si="2"/>
        <v>12</v>
      </c>
      <c r="B17" s="258" t="s">
        <v>2432</v>
      </c>
      <c r="C17" s="263">
        <v>44804</v>
      </c>
      <c r="D17" s="168" t="s">
        <v>2395</v>
      </c>
      <c r="E17" s="264" t="s">
        <v>2386</v>
      </c>
      <c r="F17" s="255" t="s">
        <v>2387</v>
      </c>
      <c r="G17" s="265">
        <f>IFERROR(VLOOKUP(F17,LISTAS!$Q$5:$R$7,2,FALSE),0)</f>
        <v>1</v>
      </c>
      <c r="H17" s="255" t="s">
        <v>2388</v>
      </c>
      <c r="I17" s="265">
        <f>IFERROR(VLOOKUP(H17,LISTAS!$T$5:$U$7,2,FALSE),0)</f>
        <v>1</v>
      </c>
      <c r="J17" s="255" t="s">
        <v>2389</v>
      </c>
      <c r="K17" s="265">
        <f>IFERROR(VLOOKUP(J17,LISTAS!$W$5:$X$7,2,FALSE),0)</f>
        <v>1</v>
      </c>
      <c r="L17" s="255" t="s">
        <v>2396</v>
      </c>
      <c r="M17" s="266">
        <f>IFERROR(VLOOKUP(L17,LISTAS!$Z$5:$AA$10,2,FALSE),0)</f>
        <v>0.5</v>
      </c>
      <c r="N17" s="258" t="s">
        <v>2397</v>
      </c>
      <c r="O17" s="266">
        <f>IFERROR(VLOOKUP(N17,LISTAS!$AC$5:$AD$9,2,FALSE),0)</f>
        <v>1</v>
      </c>
      <c r="P17" s="267">
        <v>1</v>
      </c>
      <c r="Q17" s="267">
        <v>1</v>
      </c>
      <c r="R17" s="267">
        <v>1</v>
      </c>
      <c r="S17" s="267">
        <v>1</v>
      </c>
      <c r="T17" s="267">
        <v>1</v>
      </c>
      <c r="U17" s="267">
        <v>1</v>
      </c>
      <c r="V17" s="267">
        <v>1</v>
      </c>
      <c r="W17" s="267">
        <v>1</v>
      </c>
      <c r="X17" s="268">
        <f t="shared" si="1"/>
        <v>0.92500000000000004</v>
      </c>
      <c r="Y17" s="269" t="str">
        <f t="shared" si="0"/>
        <v>FUERTE</v>
      </c>
      <c r="AC17" s="286" t="s">
        <v>2410</v>
      </c>
      <c r="AD17" s="287">
        <f>(AB12-AA16)/(5)</f>
        <v>0.16675000000000001</v>
      </c>
    </row>
    <row r="18" spans="1:30" s="166" customFormat="1" ht="26.4" x14ac:dyDescent="0.25">
      <c r="A18" s="330">
        <f t="shared" si="2"/>
        <v>13</v>
      </c>
      <c r="B18" s="258" t="s">
        <v>2433</v>
      </c>
      <c r="C18" s="263">
        <v>44810</v>
      </c>
      <c r="D18" s="183" t="s">
        <v>2434</v>
      </c>
      <c r="E18" s="264" t="s">
        <v>2386</v>
      </c>
      <c r="F18" s="255" t="s">
        <v>2403</v>
      </c>
      <c r="G18" s="265">
        <f>IFERROR(VLOOKUP(F18,LISTAS!$Q$5:$R$7,2,FALSE),0)</f>
        <v>0.5</v>
      </c>
      <c r="H18" s="255" t="s">
        <v>2388</v>
      </c>
      <c r="I18" s="265">
        <f>IFERROR(VLOOKUP(H18,LISTAS!$T$5:$U$7,2,FALSE),0)</f>
        <v>1</v>
      </c>
      <c r="J18" s="255" t="s">
        <v>2389</v>
      </c>
      <c r="K18" s="265">
        <f>IFERROR(VLOOKUP(J18,LISTAS!$W$5:$X$7,2,FALSE),0)</f>
        <v>1</v>
      </c>
      <c r="L18" s="255" t="s">
        <v>2396</v>
      </c>
      <c r="M18" s="266">
        <f>IFERROR(VLOOKUP(L18,LISTAS!$Z$5:$AA$10,2,FALSE),0)</f>
        <v>0.5</v>
      </c>
      <c r="N18" s="258" t="s">
        <v>2404</v>
      </c>
      <c r="O18" s="266">
        <f>IFERROR(VLOOKUP(N18,LISTAS!$AC$5:$AD$9,2,FALSE),0)</f>
        <v>0.5</v>
      </c>
      <c r="P18" s="267">
        <v>1</v>
      </c>
      <c r="Q18" s="267">
        <v>1</v>
      </c>
      <c r="R18" s="267">
        <v>1</v>
      </c>
      <c r="S18" s="267">
        <v>1</v>
      </c>
      <c r="T18" s="267">
        <v>1</v>
      </c>
      <c r="U18" s="267">
        <v>1</v>
      </c>
      <c r="V18" s="267">
        <v>1</v>
      </c>
      <c r="W18" s="267">
        <v>1</v>
      </c>
      <c r="X18" s="268">
        <f t="shared" si="1"/>
        <v>0.78</v>
      </c>
      <c r="Y18" s="269" t="str">
        <f t="shared" si="0"/>
        <v>MODERADO</v>
      </c>
    </row>
    <row r="19" spans="1:30" s="166" customFormat="1" ht="26.4" x14ac:dyDescent="0.25">
      <c r="A19" s="330">
        <f t="shared" si="2"/>
        <v>14</v>
      </c>
      <c r="B19" s="258" t="s">
        <v>2435</v>
      </c>
      <c r="C19" s="263">
        <v>44562</v>
      </c>
      <c r="D19" s="168" t="s">
        <v>2395</v>
      </c>
      <c r="E19" s="264" t="s">
        <v>2386</v>
      </c>
      <c r="F19" s="255" t="s">
        <v>2387</v>
      </c>
      <c r="G19" s="265">
        <f>IFERROR(VLOOKUP(F19,LISTAS!$Q$5:$R$7,2,FALSE),0)</f>
        <v>1</v>
      </c>
      <c r="H19" s="255" t="s">
        <v>2388</v>
      </c>
      <c r="I19" s="265">
        <f>IFERROR(VLOOKUP(H19,LISTAS!$T$5:$U$7,2,FALSE),0)</f>
        <v>1</v>
      </c>
      <c r="J19" s="255" t="s">
        <v>2389</v>
      </c>
      <c r="K19" s="265">
        <f>IFERROR(VLOOKUP(J19,LISTAS!$W$5:$X$7,2,FALSE),0)</f>
        <v>1</v>
      </c>
      <c r="L19" s="255" t="s">
        <v>2396</v>
      </c>
      <c r="M19" s="266">
        <f>IFERROR(VLOOKUP(L19,LISTAS!$Z$5:$AA$10,2,FALSE),0)</f>
        <v>0.5</v>
      </c>
      <c r="N19" s="258" t="s">
        <v>2397</v>
      </c>
      <c r="O19" s="266">
        <f>IFERROR(VLOOKUP(N19,LISTAS!$AC$5:$AD$9,2,FALSE),0)</f>
        <v>1</v>
      </c>
      <c r="P19" s="267">
        <v>1</v>
      </c>
      <c r="Q19" s="267">
        <v>1</v>
      </c>
      <c r="R19" s="267">
        <v>1</v>
      </c>
      <c r="S19" s="267">
        <v>1</v>
      </c>
      <c r="T19" s="267">
        <v>1</v>
      </c>
      <c r="U19" s="267">
        <v>1</v>
      </c>
      <c r="V19" s="267">
        <v>1</v>
      </c>
      <c r="W19" s="267">
        <v>1</v>
      </c>
      <c r="X19" s="268">
        <f t="shared" si="1"/>
        <v>0.92500000000000004</v>
      </c>
      <c r="Y19" s="269" t="str">
        <f t="shared" si="0"/>
        <v>FUERTE</v>
      </c>
      <c r="AA19" s="166" t="e">
        <f>IF(IF($AO3=$AR$2,IF(AND($AP3&gt;=CONTROLES!$AA$16,$AP3&lt;CONTROLES!$AB$16),R3-CONTROLES!$AC$16,IF(AND($AP3&gt;=CONTROLES!$AA$15,$AP3&lt;CONTROLES!$AB$15),R3-CONTROLES!$AC$15,IF(AND($AP3&gt;=CONTROLES!$AA$14,$AP3&lt;CONTROLES!$AB$14),R3-CONTROLES!$AC$14,IF(AND($AP3&gt;=CONTROLES!$AA$13,$AP3&lt;CONTROLES!$AB$13),R3-CONTROLES!$AC$13,IF(AND($AP3&gt;=CONTROLES!$AA$12,$AP3&lt;=CONTROLES!$AB$12),R3-CONTROLES!$AC$12,))))))&lt;=0,#REF!,IF($AO3=$AR$2,IF(AND($AP3&gt;=CONTROLES!$AA$16,$AP3&lt;CONTROLES!$AB$16),R3-CONTROLES!$AC$16,IF(AND($AP3&gt;=CONTROLES!$AA$15,$AP3&lt;CONTROLES!$AB$15),R3-CONTROLES!$AC$15,IF(AND($AP3&gt;=CONTROLES!$AA$14,$AP3&lt;CONTROLES!$AB$14),R3-CONTROLES!$AC$14,IF(AND($AP3&gt;=CONTROLES!$AA$13,$AP3&lt;CONTROLES!$AB$13),R3-CONTROLES!$AC$13,IF(AND($AP3&gt;=CONTROLES!$AA$12,$AP3&lt;=CONTROLES!$AB$12),R3-CONTROLES!$AC$12))))),R3))</f>
        <v>#REF!</v>
      </c>
    </row>
    <row r="20" spans="1:30" s="166" customFormat="1" ht="26.4" x14ac:dyDescent="0.25">
      <c r="A20" s="330">
        <f t="shared" si="2"/>
        <v>15</v>
      </c>
      <c r="B20" s="258" t="s">
        <v>2436</v>
      </c>
      <c r="C20" s="263">
        <v>44630</v>
      </c>
      <c r="D20" s="168" t="s">
        <v>2395</v>
      </c>
      <c r="E20" s="264" t="s">
        <v>2386</v>
      </c>
      <c r="F20" s="255" t="s">
        <v>2403</v>
      </c>
      <c r="G20" s="265">
        <f>IFERROR(VLOOKUP(F20,LISTAS!$Q$5:$R$7,2,FALSE),0)</f>
        <v>0.5</v>
      </c>
      <c r="H20" s="255" t="s">
        <v>2388</v>
      </c>
      <c r="I20" s="265">
        <f>IFERROR(VLOOKUP(H20,LISTAS!$T$5:$U$7,2,FALSE),0)</f>
        <v>1</v>
      </c>
      <c r="J20" s="255" t="s">
        <v>2389</v>
      </c>
      <c r="K20" s="265">
        <f>IFERROR(VLOOKUP(J20,LISTAS!$W$5:$X$7,2,FALSE),0)</f>
        <v>1</v>
      </c>
      <c r="L20" s="255" t="s">
        <v>2396</v>
      </c>
      <c r="M20" s="266">
        <f>IFERROR(VLOOKUP(L20,LISTAS!$Z$5:$AA$10,2,FALSE),0)</f>
        <v>0.5</v>
      </c>
      <c r="N20" s="258" t="s">
        <v>2415</v>
      </c>
      <c r="O20" s="266">
        <f>IFERROR(VLOOKUP(N20,LISTAS!$AC$5:$AD$9,2,FALSE),0)</f>
        <v>0.75</v>
      </c>
      <c r="P20" s="267">
        <v>1</v>
      </c>
      <c r="Q20" s="267">
        <v>1</v>
      </c>
      <c r="R20" s="267">
        <v>1</v>
      </c>
      <c r="S20" s="267">
        <v>1</v>
      </c>
      <c r="T20" s="267">
        <v>1</v>
      </c>
      <c r="U20" s="267">
        <v>1</v>
      </c>
      <c r="V20" s="267">
        <v>1</v>
      </c>
      <c r="W20" s="267">
        <v>1</v>
      </c>
      <c r="X20" s="268">
        <f t="shared" si="1"/>
        <v>0.81750000000000012</v>
      </c>
      <c r="Y20" s="269" t="str">
        <f t="shared" si="0"/>
        <v>MODERADO</v>
      </c>
    </row>
    <row r="21" spans="1:30" s="166" customFormat="1" ht="26.4" x14ac:dyDescent="0.25">
      <c r="A21" s="330">
        <f t="shared" si="2"/>
        <v>16</v>
      </c>
      <c r="B21" s="258" t="s">
        <v>2437</v>
      </c>
      <c r="C21" s="263">
        <v>44750</v>
      </c>
      <c r="D21" s="168" t="s">
        <v>2438</v>
      </c>
      <c r="E21" s="264" t="s">
        <v>2386</v>
      </c>
      <c r="F21" s="255" t="s">
        <v>2387</v>
      </c>
      <c r="G21" s="265">
        <f>IFERROR(VLOOKUP(F21,LISTAS!$Q$5:$R$7,2,FALSE),0)</f>
        <v>1</v>
      </c>
      <c r="H21" s="255" t="s">
        <v>2388</v>
      </c>
      <c r="I21" s="265">
        <f>IFERROR(VLOOKUP(H21,LISTAS!$T$5:$U$7,2,FALSE),0)</f>
        <v>1</v>
      </c>
      <c r="J21" s="255" t="s">
        <v>2389</v>
      </c>
      <c r="K21" s="265">
        <f>IFERROR(VLOOKUP(J21,LISTAS!$W$5:$X$7,2,FALSE),0)</f>
        <v>1</v>
      </c>
      <c r="L21" s="255" t="s">
        <v>2396</v>
      </c>
      <c r="M21" s="266">
        <f>IFERROR(VLOOKUP(L21,LISTAS!$Z$5:$AA$10,2,FALSE),0)</f>
        <v>0.5</v>
      </c>
      <c r="N21" s="258" t="s">
        <v>2397</v>
      </c>
      <c r="O21" s="266">
        <f>IFERROR(VLOOKUP(N21,LISTAS!$AC$5:$AD$9,2,FALSE),0)</f>
        <v>1</v>
      </c>
      <c r="P21" s="267">
        <v>1</v>
      </c>
      <c r="Q21" s="267">
        <v>1</v>
      </c>
      <c r="R21" s="267">
        <v>1</v>
      </c>
      <c r="S21" s="267">
        <v>1</v>
      </c>
      <c r="T21" s="267">
        <v>1</v>
      </c>
      <c r="U21" s="267">
        <v>1</v>
      </c>
      <c r="V21" s="267">
        <v>1</v>
      </c>
      <c r="W21" s="267">
        <v>1</v>
      </c>
      <c r="X21" s="268">
        <f t="shared" si="1"/>
        <v>0.92500000000000004</v>
      </c>
      <c r="Y21" s="269" t="str">
        <f t="shared" si="0"/>
        <v>FUERTE</v>
      </c>
    </row>
    <row r="22" spans="1:30" ht="26.4" x14ac:dyDescent="0.25">
      <c r="A22" s="330">
        <f t="shared" si="2"/>
        <v>17</v>
      </c>
      <c r="B22" s="258" t="s">
        <v>2439</v>
      </c>
      <c r="C22" s="263">
        <v>44803</v>
      </c>
      <c r="D22" s="168" t="s">
        <v>2440</v>
      </c>
      <c r="E22" s="264" t="s">
        <v>2386</v>
      </c>
      <c r="F22" s="255" t="s">
        <v>2387</v>
      </c>
      <c r="G22" s="265">
        <f>IFERROR(VLOOKUP(F22,LISTAS!$Q$5:$R$7,2,FALSE),0)</f>
        <v>1</v>
      </c>
      <c r="H22" s="255" t="s">
        <v>2388</v>
      </c>
      <c r="I22" s="265">
        <f>IFERROR(VLOOKUP(H22,LISTAS!$T$5:$U$7,2,FALSE),0)</f>
        <v>1</v>
      </c>
      <c r="J22" s="255" t="s">
        <v>2389</v>
      </c>
      <c r="K22" s="265">
        <f>IFERROR(VLOOKUP(J22,LISTAS!$W$5:$X$7,2,FALSE),0)</f>
        <v>1</v>
      </c>
      <c r="L22" s="255" t="s">
        <v>2396</v>
      </c>
      <c r="M22" s="266">
        <f>IFERROR(VLOOKUP(L22,LISTAS!$Z$5:$AA$10,2,FALSE),0)</f>
        <v>0.5</v>
      </c>
      <c r="N22" s="258" t="s">
        <v>2397</v>
      </c>
      <c r="O22" s="266">
        <f>IFERROR(VLOOKUP(N22,LISTAS!$AC$5:$AD$9,2,FALSE),0)</f>
        <v>1</v>
      </c>
      <c r="P22" s="267">
        <v>1</v>
      </c>
      <c r="Q22" s="267">
        <v>1</v>
      </c>
      <c r="R22" s="267">
        <v>1</v>
      </c>
      <c r="S22" s="267">
        <v>1</v>
      </c>
      <c r="T22" s="267">
        <v>1</v>
      </c>
      <c r="U22" s="267">
        <v>1</v>
      </c>
      <c r="V22" s="267">
        <v>1</v>
      </c>
      <c r="W22" s="267">
        <v>1</v>
      </c>
      <c r="X22" s="268">
        <f>G22*$F$3+I22*$H$3+K22*$J$3+M22*$L$3+O22*$N$3+SUMPRODUCT(P22:S22,$P$4:$S$4)*$P$3+SUMPRODUCT(T22:W22,$T$4:$W$4)*$T$3</f>
        <v>0.92500000000000004</v>
      </c>
      <c r="Y22" s="269" t="str">
        <f t="shared" si="0"/>
        <v>FUERTE</v>
      </c>
    </row>
    <row r="23" spans="1:30" ht="26.4" x14ac:dyDescent="0.25">
      <c r="A23" s="330">
        <f t="shared" si="2"/>
        <v>18</v>
      </c>
      <c r="B23" s="258" t="s">
        <v>2441</v>
      </c>
      <c r="C23" s="263">
        <v>44799</v>
      </c>
      <c r="D23" s="168" t="s">
        <v>2395</v>
      </c>
      <c r="E23" s="264" t="s">
        <v>2386</v>
      </c>
      <c r="F23" s="255" t="s">
        <v>2387</v>
      </c>
      <c r="G23" s="265">
        <f>IFERROR(VLOOKUP(F23,LISTAS!$Q$5:$R$7,2,FALSE),0)</f>
        <v>1</v>
      </c>
      <c r="H23" s="255" t="s">
        <v>2388</v>
      </c>
      <c r="I23" s="265">
        <f>IFERROR(VLOOKUP(H23,LISTAS!$T$5:$U$7,2,FALSE),0)</f>
        <v>1</v>
      </c>
      <c r="J23" s="255" t="s">
        <v>2389</v>
      </c>
      <c r="K23" s="265">
        <f>IFERROR(VLOOKUP(J23,LISTAS!$W$5:$X$7,2,FALSE),0)</f>
        <v>1</v>
      </c>
      <c r="L23" s="255" t="s">
        <v>2396</v>
      </c>
      <c r="M23" s="266">
        <f>IFERROR(VLOOKUP(L23,LISTAS!$Z$5:$AA$10,2,FALSE),0)</f>
        <v>0.5</v>
      </c>
      <c r="N23" s="258" t="s">
        <v>2397</v>
      </c>
      <c r="O23" s="266">
        <f>IFERROR(VLOOKUP(N23,LISTAS!$AC$5:$AD$9,2,FALSE),0)</f>
        <v>1</v>
      </c>
      <c r="P23" s="267">
        <v>1</v>
      </c>
      <c r="Q23" s="267">
        <v>1</v>
      </c>
      <c r="R23" s="267">
        <v>1</v>
      </c>
      <c r="S23" s="267">
        <v>1</v>
      </c>
      <c r="T23" s="267">
        <v>1</v>
      </c>
      <c r="U23" s="267">
        <v>1</v>
      </c>
      <c r="V23" s="267">
        <v>1</v>
      </c>
      <c r="W23" s="267">
        <v>1</v>
      </c>
      <c r="X23" s="268">
        <f t="shared" si="1"/>
        <v>0.92500000000000004</v>
      </c>
      <c r="Y23" s="269" t="str">
        <f t="shared" si="0"/>
        <v>FUERTE</v>
      </c>
    </row>
    <row r="24" spans="1:30" ht="27.6" x14ac:dyDescent="0.25">
      <c r="A24" s="330">
        <f t="shared" si="2"/>
        <v>19</v>
      </c>
      <c r="B24" s="258" t="s">
        <v>2442</v>
      </c>
      <c r="C24" s="263">
        <v>44814</v>
      </c>
      <c r="D24" s="183" t="s">
        <v>2443</v>
      </c>
      <c r="E24" s="264" t="s">
        <v>2386</v>
      </c>
      <c r="F24" s="255" t="s">
        <v>2387</v>
      </c>
      <c r="G24" s="265">
        <f>IFERROR(VLOOKUP(F24,LISTAS!$Q$5:$R$7,2,FALSE),0)</f>
        <v>1</v>
      </c>
      <c r="H24" s="255" t="s">
        <v>2388</v>
      </c>
      <c r="I24" s="265">
        <f>IFERROR(VLOOKUP(H24,LISTAS!$T$5:$U$7,2,FALSE),0)</f>
        <v>1</v>
      </c>
      <c r="J24" s="255" t="s">
        <v>2389</v>
      </c>
      <c r="K24" s="265">
        <f>IFERROR(VLOOKUP(J24,LISTAS!$W$5:$X$7,2,FALSE),0)</f>
        <v>1</v>
      </c>
      <c r="L24" s="255" t="s">
        <v>2444</v>
      </c>
      <c r="M24" s="266">
        <f>IFERROR(VLOOKUP(L24,LISTAS!$Z$5:$AA$10,2,FALSE),0)</f>
        <v>1</v>
      </c>
      <c r="N24" s="258" t="s">
        <v>2415</v>
      </c>
      <c r="O24" s="266">
        <f>IFERROR(VLOOKUP(N24,LISTAS!$AC$5:$AD$9,2,FALSE),0)</f>
        <v>0.75</v>
      </c>
      <c r="P24" s="267">
        <v>1</v>
      </c>
      <c r="Q24" s="267">
        <v>1</v>
      </c>
      <c r="R24" s="267">
        <v>1</v>
      </c>
      <c r="S24" s="267">
        <v>1</v>
      </c>
      <c r="T24" s="267">
        <v>1</v>
      </c>
      <c r="U24" s="267">
        <v>1</v>
      </c>
      <c r="V24" s="267">
        <v>1</v>
      </c>
      <c r="W24" s="267">
        <v>1</v>
      </c>
      <c r="X24" s="268">
        <f t="shared" si="1"/>
        <v>0.96250000000000013</v>
      </c>
      <c r="Y24" s="269" t="str">
        <f t="shared" si="0"/>
        <v>FUERTE</v>
      </c>
    </row>
    <row r="25" spans="1:30" ht="41.25" customHeight="1" x14ac:dyDescent="0.25">
      <c r="A25" s="330">
        <f t="shared" si="2"/>
        <v>20</v>
      </c>
      <c r="B25" s="251" t="s">
        <v>2445</v>
      </c>
      <c r="C25" s="252">
        <v>44808</v>
      </c>
      <c r="D25" s="290" t="s">
        <v>2385</v>
      </c>
      <c r="E25" s="254" t="s">
        <v>2386</v>
      </c>
      <c r="F25" s="255" t="s">
        <v>2387</v>
      </c>
      <c r="G25" s="256">
        <f>IFERROR(VLOOKUP(F25,LISTAS!$Q$5:$R$7,2,FALSE),0)</f>
        <v>1</v>
      </c>
      <c r="H25" s="255" t="s">
        <v>2388</v>
      </c>
      <c r="I25" s="256">
        <f>IFERROR(VLOOKUP(H25,LISTAS!$T$5:$U$7,2,FALSE),0)</f>
        <v>1</v>
      </c>
      <c r="J25" s="255" t="s">
        <v>2446</v>
      </c>
      <c r="K25" s="256">
        <f>IFERROR(VLOOKUP(J25,LISTAS!$W$5:$X$7,2,FALSE),0)</f>
        <v>0.5</v>
      </c>
      <c r="L25" s="255" t="s">
        <v>2408</v>
      </c>
      <c r="M25" s="257">
        <f>IFERROR(VLOOKUP(L25,LISTAS!$Z$5:$AA$10,2,FALSE),0)</f>
        <v>0.75</v>
      </c>
      <c r="N25" s="258" t="s">
        <v>2404</v>
      </c>
      <c r="O25" s="257">
        <f>IFERROR(VLOOKUP(N25,LISTAS!$AC$5:$AD$9,2,FALSE),0)</f>
        <v>0.5</v>
      </c>
      <c r="P25" s="267">
        <v>1</v>
      </c>
      <c r="Q25" s="267">
        <v>1</v>
      </c>
      <c r="R25" s="267">
        <v>1</v>
      </c>
      <c r="S25" s="267">
        <v>1</v>
      </c>
      <c r="T25" s="267">
        <v>1</v>
      </c>
      <c r="U25" s="267">
        <v>1</v>
      </c>
      <c r="V25" s="267">
        <v>1</v>
      </c>
      <c r="W25" s="267">
        <v>1</v>
      </c>
      <c r="X25" s="260">
        <f t="shared" si="1"/>
        <v>0.84499999999999997</v>
      </c>
      <c r="Y25" s="261" t="str">
        <f t="shared" si="0"/>
        <v>FUERTE</v>
      </c>
    </row>
    <row r="26" spans="1:30" ht="26.4" x14ac:dyDescent="0.25">
      <c r="A26" s="330">
        <f t="shared" si="2"/>
        <v>21</v>
      </c>
      <c r="B26" s="288" t="s">
        <v>2447</v>
      </c>
      <c r="C26" s="40" t="s">
        <v>2448</v>
      </c>
      <c r="D26" s="290" t="s">
        <v>2434</v>
      </c>
      <c r="E26" s="254" t="s">
        <v>2386</v>
      </c>
      <c r="F26" s="255" t="s">
        <v>2387</v>
      </c>
      <c r="G26" s="256">
        <f>IFERROR(VLOOKUP(F26,LISTAS!$Q$5:$R$7,2,FALSE),0)</f>
        <v>1</v>
      </c>
      <c r="H26" s="255" t="s">
        <v>2388</v>
      </c>
      <c r="I26" s="256">
        <f>IFERROR(VLOOKUP(H26,LISTAS!$T$5:$U$7,2,FALSE),0)</f>
        <v>1</v>
      </c>
      <c r="J26" s="255" t="s">
        <v>2446</v>
      </c>
      <c r="K26" s="256">
        <f>IFERROR(VLOOKUP(J26,LISTAS!$W$5:$X$7,2,FALSE),0)</f>
        <v>0.5</v>
      </c>
      <c r="L26" s="255" t="s">
        <v>2408</v>
      </c>
      <c r="M26" s="257">
        <f>IFERROR(VLOOKUP(L26,LISTAS!$Z$5:$AA$10,2,FALSE),0)</f>
        <v>0.75</v>
      </c>
      <c r="N26" s="258" t="s">
        <v>2404</v>
      </c>
      <c r="O26" s="257">
        <f>IFERROR(VLOOKUP(N26,LISTAS!$AC$5:$AD$9,2,FALSE),0)</f>
        <v>0.5</v>
      </c>
      <c r="P26" s="267">
        <v>1</v>
      </c>
      <c r="Q26" s="267">
        <v>1</v>
      </c>
      <c r="R26" s="267">
        <v>1</v>
      </c>
      <c r="S26" s="267">
        <v>1</v>
      </c>
      <c r="T26" s="267">
        <v>1</v>
      </c>
      <c r="U26" s="267">
        <v>1</v>
      </c>
      <c r="V26" s="267">
        <v>1</v>
      </c>
      <c r="W26" s="267">
        <v>1</v>
      </c>
      <c r="X26" s="260">
        <f>G26*$F$3+I26*$H$3+K26*$J$3+M26*$L$3+O26*$N$3+SUMPRODUCT(P26:S26,$P$4:$S$4)*$P$3+SUMPRODUCT(T26:W26,$T$4:$W$4)*$T$3</f>
        <v>0.84499999999999997</v>
      </c>
      <c r="Y26" s="261" t="str">
        <f>IF(AND(X26&gt;=$AD$8,X26&lt;$AE$8),$AA$8,IF(AND(X26&gt;=$AD$7,X26&lt;$AE$7),$AA$7,IF(AND(X26&gt;=$AD$6,X26&lt;$AE$6),$AA$6,IF(AND(X26&gt;=$AD$5,X26&lt;$AE$5),$AA$5,IF(AND(X26&gt;=$AD$4,X26&lt;=$AE$4),$AA$4,"")))))</f>
        <v>FUERTE</v>
      </c>
    </row>
    <row r="27" spans="1:30" ht="26.4" x14ac:dyDescent="0.25">
      <c r="A27" s="330">
        <f t="shared" si="2"/>
        <v>22</v>
      </c>
      <c r="B27" s="289" t="s">
        <v>2449</v>
      </c>
      <c r="C27" s="252">
        <v>44287</v>
      </c>
      <c r="D27" s="290" t="s">
        <v>2450</v>
      </c>
      <c r="E27" s="254" t="s">
        <v>2386</v>
      </c>
      <c r="F27" s="255" t="s">
        <v>2387</v>
      </c>
      <c r="G27" s="256">
        <f>IFERROR(VLOOKUP(F27,LISTAS!$Q$5:$R$7,2,FALSE),0)</f>
        <v>1</v>
      </c>
      <c r="H27" s="255" t="s">
        <v>2388</v>
      </c>
      <c r="I27" s="256">
        <f>IFERROR(VLOOKUP(H27,LISTAS!$T$5:$U$7,2,FALSE),0)</f>
        <v>1</v>
      </c>
      <c r="J27" s="255" t="s">
        <v>2389</v>
      </c>
      <c r="K27" s="256">
        <f>IFERROR(VLOOKUP(J27,LISTAS!$W$5:$X$7,2,FALSE),0)</f>
        <v>1</v>
      </c>
      <c r="L27" s="255" t="s">
        <v>2396</v>
      </c>
      <c r="M27" s="257">
        <f>IFERROR(VLOOKUP(L27,LISTAS!$Z$5:$AA$10,2,FALSE),0)</f>
        <v>0.5</v>
      </c>
      <c r="N27" s="258" t="s">
        <v>2397</v>
      </c>
      <c r="O27" s="257">
        <f>IFERROR(VLOOKUP(N27,LISTAS!$AC$5:$AD$9,2,FALSE),0)</f>
        <v>1</v>
      </c>
      <c r="P27" s="267">
        <v>1</v>
      </c>
      <c r="Q27" s="267">
        <v>1</v>
      </c>
      <c r="R27" s="267">
        <v>1</v>
      </c>
      <c r="S27" s="267">
        <v>1</v>
      </c>
      <c r="T27" s="267">
        <v>1</v>
      </c>
      <c r="U27" s="267">
        <v>1</v>
      </c>
      <c r="V27" s="267">
        <v>1</v>
      </c>
      <c r="W27" s="267">
        <v>1</v>
      </c>
      <c r="X27" s="260">
        <f>G27*$F$3+I27*$H$3+K27*$J$3+M27*$L$3+O27*$N$3+SUMPRODUCT(P27:S27,$P$4:$S$4)*$P$3+SUMPRODUCT(T27:W27,$T$4:$W$4)*$T$3</f>
        <v>0.92500000000000004</v>
      </c>
      <c r="Y27" s="261" t="str">
        <f>IF(AND(X27&gt;=$AD$8,X27&lt;$AE$8),$AA$8,IF(AND(X27&gt;=$AD$7,X27&lt;$AE$7),$AA$7,IF(AND(X27&gt;=$AD$6,X27&lt;$AE$6),$AA$6,IF(AND(X27&gt;=$AD$5,X27&lt;$AE$5),$AA$5,IF(AND(X27&gt;=$AD$4,X27&lt;=$AE$4),$AA$4,"")))))</f>
        <v>FUERTE</v>
      </c>
    </row>
    <row r="28" spans="1:30" ht="26.4" x14ac:dyDescent="0.25">
      <c r="A28" s="330">
        <f t="shared" si="2"/>
        <v>23</v>
      </c>
      <c r="B28" s="289" t="s">
        <v>2451</v>
      </c>
      <c r="C28" s="40" t="s">
        <v>2448</v>
      </c>
      <c r="D28" s="290" t="s">
        <v>2452</v>
      </c>
      <c r="E28" s="254" t="s">
        <v>2386</v>
      </c>
      <c r="F28" s="255" t="s">
        <v>2387</v>
      </c>
      <c r="G28" s="256">
        <f>IFERROR(VLOOKUP(F28,LISTAS!$Q$5:$R$7,2,FALSE),0)</f>
        <v>1</v>
      </c>
      <c r="H28" s="255" t="s">
        <v>2388</v>
      </c>
      <c r="I28" s="256">
        <f>IFERROR(VLOOKUP(H28,LISTAS!$T$5:$U$7,2,FALSE),0)</f>
        <v>1</v>
      </c>
      <c r="J28" s="255" t="s">
        <v>2389</v>
      </c>
      <c r="K28" s="256">
        <f>IFERROR(VLOOKUP(J28,LISTAS!$W$5:$X$7,2,FALSE),0)</f>
        <v>1</v>
      </c>
      <c r="L28" s="255" t="s">
        <v>2396</v>
      </c>
      <c r="M28" s="257">
        <f>IFERROR(VLOOKUP(L28,LISTAS!$Z$5:$AA$10,2,FALSE),0)</f>
        <v>0.5</v>
      </c>
      <c r="N28" s="258" t="s">
        <v>2397</v>
      </c>
      <c r="O28" s="257">
        <f>IFERROR(VLOOKUP(N28,LISTAS!$AC$5:$AD$9,2,FALSE),0)</f>
        <v>1</v>
      </c>
      <c r="P28" s="267">
        <v>1</v>
      </c>
      <c r="Q28" s="267">
        <v>1</v>
      </c>
      <c r="R28" s="267">
        <v>1</v>
      </c>
      <c r="S28" s="267">
        <v>1</v>
      </c>
      <c r="T28" s="267">
        <v>1</v>
      </c>
      <c r="U28" s="267">
        <v>1</v>
      </c>
      <c r="V28" s="267">
        <v>1</v>
      </c>
      <c r="W28" s="267">
        <v>1</v>
      </c>
      <c r="X28" s="260">
        <f>G28*$F$3+I28*$H$3+K28*$J$3+M28*$L$3+O28*$N$3+SUMPRODUCT(P28:S28,$P$4:$S$4)*$P$3+SUMPRODUCT(T28:W28,$T$4:$W$4)*$T$3</f>
        <v>0.92500000000000004</v>
      </c>
      <c r="Y28" s="261" t="str">
        <f>IF(AND(X28&gt;=$AD$8,X28&lt;$AE$8),$AA$8,IF(AND(X28&gt;=$AD$7,X28&lt;$AE$7),$AA$7,IF(AND(X28&gt;=$AD$6,X28&lt;$AE$6),$AA$6,IF(AND(X28&gt;=$AD$5,X28&lt;$AE$5),$AA$5,IF(AND(X28&gt;=$AD$4,X28&lt;=$AE$4),$AA$4,"")))))</f>
        <v>FUERTE</v>
      </c>
    </row>
    <row r="29" spans="1:30" ht="26.4" x14ac:dyDescent="0.25">
      <c r="A29" s="330">
        <f t="shared" si="2"/>
        <v>24</v>
      </c>
      <c r="B29" s="289" t="s">
        <v>2453</v>
      </c>
      <c r="C29" s="40" t="s">
        <v>2448</v>
      </c>
      <c r="D29" s="290" t="s">
        <v>2454</v>
      </c>
      <c r="E29" s="254" t="s">
        <v>2386</v>
      </c>
      <c r="F29" s="255" t="s">
        <v>2387</v>
      </c>
      <c r="G29" s="256">
        <f>IFERROR(VLOOKUP(F29,LISTAS!$Q$5:$R$7,2,FALSE),0)</f>
        <v>1</v>
      </c>
      <c r="H29" s="255" t="s">
        <v>2388</v>
      </c>
      <c r="I29" s="256">
        <f>IFERROR(VLOOKUP(H29,LISTAS!$T$5:$U$7,2,FALSE),0)</f>
        <v>1</v>
      </c>
      <c r="J29" s="255" t="s">
        <v>2389</v>
      </c>
      <c r="K29" s="256">
        <f>IFERROR(VLOOKUP(J29,LISTAS!$W$5:$X$7,2,FALSE),0)</f>
        <v>1</v>
      </c>
      <c r="L29" s="255" t="s">
        <v>2396</v>
      </c>
      <c r="M29" s="257">
        <f>IFERROR(VLOOKUP(L29,LISTAS!$Z$5:$AA$10,2,FALSE),0)</f>
        <v>0.5</v>
      </c>
      <c r="N29" s="258" t="s">
        <v>2397</v>
      </c>
      <c r="O29" s="257">
        <f>IFERROR(VLOOKUP(N29,LISTAS!$AC$5:$AD$9,2,FALSE),0)</f>
        <v>1</v>
      </c>
      <c r="P29" s="267">
        <v>1</v>
      </c>
      <c r="Q29" s="267">
        <v>1</v>
      </c>
      <c r="R29" s="267">
        <v>1</v>
      </c>
      <c r="S29" s="267">
        <v>1</v>
      </c>
      <c r="T29" s="267">
        <v>1</v>
      </c>
      <c r="U29" s="267">
        <v>1</v>
      </c>
      <c r="V29" s="267">
        <v>1</v>
      </c>
      <c r="W29" s="267">
        <v>1</v>
      </c>
      <c r="X29" s="260">
        <f>G29*$F$3+I29*$H$3+K29*$J$3+M29*$L$3+O29*$N$3+SUMPRODUCT(P29:S29,$P$4:$S$4)*$P$3+SUMPRODUCT(T29:W29,$T$4:$W$4)*$T$3</f>
        <v>0.92500000000000004</v>
      </c>
      <c r="Y29" s="261" t="str">
        <f>IF(AND(X29&gt;=$AD$8,X29&lt;$AE$8),$AA$8,IF(AND(X29&gt;=$AD$7,X29&lt;$AE$7),$AA$7,IF(AND(X29&gt;=$AD$6,X29&lt;$AE$6),$AA$6,IF(AND(X29&gt;=$AD$5,X29&lt;$AE$5),$AA$5,IF(AND(X29&gt;=$AD$4,X29&lt;=$AE$4),$AA$4,"")))))</f>
        <v>FUERTE</v>
      </c>
    </row>
    <row r="30" spans="1:30" ht="26.4" x14ac:dyDescent="0.25">
      <c r="A30" s="330">
        <f t="shared" si="2"/>
        <v>25</v>
      </c>
      <c r="B30" s="289" t="s">
        <v>2455</v>
      </c>
      <c r="C30" s="40" t="s">
        <v>2448</v>
      </c>
      <c r="D30" s="290" t="s">
        <v>2450</v>
      </c>
      <c r="E30" s="254" t="s">
        <v>2386</v>
      </c>
      <c r="F30" s="255" t="s">
        <v>2387</v>
      </c>
      <c r="G30" s="256">
        <f>IFERROR(VLOOKUP(F30,LISTAS!$Q$5:$R$7,2,FALSE),0)</f>
        <v>1</v>
      </c>
      <c r="H30" s="255" t="s">
        <v>2388</v>
      </c>
      <c r="I30" s="256">
        <f>IFERROR(VLOOKUP(H30,LISTAS!$T$5:$U$7,2,FALSE),0)</f>
        <v>1</v>
      </c>
      <c r="J30" s="255" t="s">
        <v>2423</v>
      </c>
      <c r="K30" s="256">
        <f>IFERROR(VLOOKUP(J30,LISTAS!$W$5:$X$7,2,FALSE),0)</f>
        <v>0.25</v>
      </c>
      <c r="L30" s="255" t="s">
        <v>2396</v>
      </c>
      <c r="M30" s="257">
        <f>IFERROR(VLOOKUP(L30,LISTAS!$Z$5:$AA$10,2,FALSE),0)</f>
        <v>0.5</v>
      </c>
      <c r="N30" s="258" t="s">
        <v>2391</v>
      </c>
      <c r="O30" s="257">
        <f>IFERROR(VLOOKUP(N30,LISTAS!$AC$5:$AD$9,2,FALSE),0)</f>
        <v>0.25</v>
      </c>
      <c r="P30" s="267">
        <v>1</v>
      </c>
      <c r="Q30" s="267">
        <v>1</v>
      </c>
      <c r="R30" s="267">
        <v>1</v>
      </c>
      <c r="S30" s="267">
        <v>1</v>
      </c>
      <c r="T30" s="267">
        <v>1</v>
      </c>
      <c r="U30" s="267">
        <v>1</v>
      </c>
      <c r="V30" s="267">
        <v>1</v>
      </c>
      <c r="W30" s="267">
        <v>1</v>
      </c>
      <c r="X30" s="260">
        <f>G30*$F$3+I30*$H$3+K30*$J$3+M30*$L$3+O30*$N$3+SUMPRODUCT(P30:S30,$P$4:$S$4)*$P$3+SUMPRODUCT(T30:W30,$T$4:$W$4)*$T$3</f>
        <v>0.74875000000000003</v>
      </c>
      <c r="Y30" s="261" t="str">
        <f>IF(AND(X30&gt;=$AD$8,X30&lt;$AE$8),$AA$8,IF(AND(X30&gt;=$AD$7,X30&lt;$AE$7),$AA$7,IF(AND(X30&gt;=$AD$6,X30&lt;$AE$6),$AA$6,IF(AND(X30&gt;=$AD$5,X30&lt;$AE$5),$AA$5,IF(AND(X30&gt;=$AD$4,X30&lt;=$AE$4),$AA$4,"")))))</f>
        <v>MODERADO</v>
      </c>
    </row>
    <row r="31" spans="1:30" ht="27.6" x14ac:dyDescent="0.25">
      <c r="A31" s="330">
        <f t="shared" si="2"/>
        <v>26</v>
      </c>
      <c r="B31" s="289" t="s">
        <v>2456</v>
      </c>
      <c r="C31" s="40" t="s">
        <v>2448</v>
      </c>
      <c r="D31" s="290" t="s">
        <v>2457</v>
      </c>
      <c r="E31" s="254" t="s">
        <v>2386</v>
      </c>
      <c r="F31" s="255" t="s">
        <v>2387</v>
      </c>
      <c r="G31" s="256">
        <f>IFERROR(VLOOKUP(F31,LISTAS!$Q$5:$R$7,2,FALSE),0)</f>
        <v>1</v>
      </c>
      <c r="H31" s="255" t="s">
        <v>2388</v>
      </c>
      <c r="I31" s="256">
        <f>IFERROR(VLOOKUP(H31,LISTAS!$T$5:$U$7,2,FALSE),0)</f>
        <v>1</v>
      </c>
      <c r="J31" s="255" t="s">
        <v>2423</v>
      </c>
      <c r="K31" s="256">
        <f>IFERROR(VLOOKUP(J31,LISTAS!$W$5:$X$7,2,FALSE),0)</f>
        <v>0.25</v>
      </c>
      <c r="L31" s="255" t="s">
        <v>2396</v>
      </c>
      <c r="M31" s="257">
        <f>IFERROR(VLOOKUP(L31,LISTAS!$Z$5:$AA$10,2,FALSE),0)</f>
        <v>0.5</v>
      </c>
      <c r="N31" s="258" t="s">
        <v>2391</v>
      </c>
      <c r="O31" s="257">
        <f>IFERROR(VLOOKUP(N31,LISTAS!$AC$5:$AD$9,2,FALSE),0)</f>
        <v>0.25</v>
      </c>
      <c r="P31" s="267">
        <v>1</v>
      </c>
      <c r="Q31" s="267">
        <v>1</v>
      </c>
      <c r="R31" s="267">
        <v>1</v>
      </c>
      <c r="S31" s="267">
        <v>1</v>
      </c>
      <c r="T31" s="267">
        <v>1</v>
      </c>
      <c r="U31" s="267">
        <v>1</v>
      </c>
      <c r="V31" s="267">
        <v>1</v>
      </c>
      <c r="W31" s="267">
        <v>1</v>
      </c>
      <c r="X31" s="260">
        <f t="shared" ref="X31:X91" si="3">G31*$F$3+I31*$H$3+K31*$J$3+M31*$L$3+O31*$N$3+SUMPRODUCT(P31:S31,$P$4:$S$4)*$P$3+SUMPRODUCT(T31:W31,$T$4:$W$4)*$T$3</f>
        <v>0.74875000000000003</v>
      </c>
      <c r="Y31" s="261" t="str">
        <f t="shared" ref="Y31:Y91" si="4">IF(AND(X31&gt;=$AD$8,X31&lt;$AE$8),$AA$8,IF(AND(X31&gt;=$AD$7,X31&lt;$AE$7),$AA$7,IF(AND(X31&gt;=$AD$6,X31&lt;$AE$6),$AA$6,IF(AND(X31&gt;=$AD$5,X31&lt;$AE$5),$AA$5,IF(AND(X31&gt;=$AD$4,X31&lt;=$AE$4),$AA$4,"")))))</f>
        <v>MODERADO</v>
      </c>
    </row>
    <row r="32" spans="1:30" ht="27.6" x14ac:dyDescent="0.25">
      <c r="A32" s="330">
        <f t="shared" si="2"/>
        <v>27</v>
      </c>
      <c r="B32" s="289" t="s">
        <v>2458</v>
      </c>
      <c r="C32" s="291">
        <v>44775</v>
      </c>
      <c r="D32" s="290" t="s">
        <v>2434</v>
      </c>
      <c r="E32" s="254" t="s">
        <v>2386</v>
      </c>
      <c r="F32" s="255" t="s">
        <v>2387</v>
      </c>
      <c r="G32" s="256">
        <f>IFERROR(VLOOKUP(F32,LISTAS!$Q$5:$R$7,2,FALSE),0)</f>
        <v>1</v>
      </c>
      <c r="H32" s="255" t="s">
        <v>2388</v>
      </c>
      <c r="I32" s="256">
        <f>IFERROR(VLOOKUP(H32,LISTAS!$T$5:$U$7,2,FALSE),0)</f>
        <v>1</v>
      </c>
      <c r="J32" s="255" t="s">
        <v>2389</v>
      </c>
      <c r="K32" s="256">
        <f>IFERROR(VLOOKUP(J32,LISTAS!$W$5:$X$7,2,FALSE),0)</f>
        <v>1</v>
      </c>
      <c r="L32" s="255" t="s">
        <v>2396</v>
      </c>
      <c r="M32" s="257">
        <f>IFERROR(VLOOKUP(L32,LISTAS!$Z$5:$AA$10,2,FALSE),0)</f>
        <v>0.5</v>
      </c>
      <c r="N32" s="258" t="s">
        <v>2391</v>
      </c>
      <c r="O32" s="257">
        <f>IFERROR(VLOOKUP(N32,LISTAS!$AC$5:$AD$9,2,FALSE),0)</f>
        <v>0.25</v>
      </c>
      <c r="P32" s="267">
        <v>1</v>
      </c>
      <c r="Q32" s="267">
        <v>1</v>
      </c>
      <c r="R32" s="267">
        <v>1</v>
      </c>
      <c r="S32" s="267">
        <v>1</v>
      </c>
      <c r="T32" s="267">
        <v>1</v>
      </c>
      <c r="U32" s="267">
        <v>1</v>
      </c>
      <c r="V32" s="267">
        <v>1</v>
      </c>
      <c r="W32" s="267">
        <v>1</v>
      </c>
      <c r="X32" s="260">
        <f t="shared" si="3"/>
        <v>0.8125</v>
      </c>
      <c r="Y32" s="261" t="str">
        <f t="shared" si="4"/>
        <v>MODERADO</v>
      </c>
    </row>
    <row r="33" spans="1:25" ht="26.4" x14ac:dyDescent="0.25">
      <c r="A33" s="330">
        <f t="shared" si="2"/>
        <v>28</v>
      </c>
      <c r="B33" s="289" t="s">
        <v>2459</v>
      </c>
      <c r="C33" s="40" t="s">
        <v>2448</v>
      </c>
      <c r="D33" s="290" t="s">
        <v>2460</v>
      </c>
      <c r="E33" s="254" t="s">
        <v>2386</v>
      </c>
      <c r="F33" s="255" t="s">
        <v>2387</v>
      </c>
      <c r="G33" s="256">
        <f>IFERROR(VLOOKUP(F33,LISTAS!$Q$5:$R$7,2,FALSE),0)</f>
        <v>1</v>
      </c>
      <c r="H33" s="255" t="s">
        <v>2388</v>
      </c>
      <c r="I33" s="256">
        <f>IFERROR(VLOOKUP(H33,LISTAS!$T$5:$U$7,2,FALSE),0)</f>
        <v>1</v>
      </c>
      <c r="J33" s="255" t="s">
        <v>2423</v>
      </c>
      <c r="K33" s="256">
        <f>IFERROR(VLOOKUP(J33,LISTAS!$W$5:$X$7,2,FALSE),0)</f>
        <v>0.25</v>
      </c>
      <c r="L33" s="255" t="s">
        <v>2396</v>
      </c>
      <c r="M33" s="257">
        <f>IFERROR(VLOOKUP(L33,LISTAS!$Z$5:$AA$10,2,FALSE),0)</f>
        <v>0.5</v>
      </c>
      <c r="N33" s="258" t="s">
        <v>2391</v>
      </c>
      <c r="O33" s="257">
        <f>IFERROR(VLOOKUP(N33,LISTAS!$AC$5:$AD$9,2,FALSE),0)</f>
        <v>0.25</v>
      </c>
      <c r="P33" s="267">
        <v>1</v>
      </c>
      <c r="Q33" s="267">
        <v>1</v>
      </c>
      <c r="R33" s="267">
        <v>1</v>
      </c>
      <c r="S33" s="267">
        <v>1</v>
      </c>
      <c r="T33" s="267">
        <v>1</v>
      </c>
      <c r="U33" s="267">
        <v>1</v>
      </c>
      <c r="V33" s="267">
        <v>1</v>
      </c>
      <c r="W33" s="267">
        <v>1</v>
      </c>
      <c r="X33" s="260">
        <f t="shared" si="3"/>
        <v>0.74875000000000003</v>
      </c>
      <c r="Y33" s="261" t="str">
        <f t="shared" si="4"/>
        <v>MODERADO</v>
      </c>
    </row>
    <row r="34" spans="1:25" ht="26.4" x14ac:dyDescent="0.25">
      <c r="A34" s="330">
        <f t="shared" si="2"/>
        <v>29</v>
      </c>
      <c r="B34" s="290" t="s">
        <v>2461</v>
      </c>
      <c r="C34" s="40" t="s">
        <v>2448</v>
      </c>
      <c r="D34" s="290" t="s">
        <v>2450</v>
      </c>
      <c r="E34" s="254" t="s">
        <v>2386</v>
      </c>
      <c r="F34" s="255" t="s">
        <v>2387</v>
      </c>
      <c r="G34" s="256">
        <f>IFERROR(VLOOKUP(F34,LISTAS!$Q$5:$R$7,2,FALSE),0)</f>
        <v>1</v>
      </c>
      <c r="H34" s="255" t="s">
        <v>2388</v>
      </c>
      <c r="I34" s="256">
        <f>IFERROR(VLOOKUP(H34,LISTAS!$T$5:$U$7,2,FALSE),0)</f>
        <v>1</v>
      </c>
      <c r="J34" s="255" t="s">
        <v>2423</v>
      </c>
      <c r="K34" s="256">
        <f>IFERROR(VLOOKUP(J34,LISTAS!$W$5:$X$7,2,FALSE),0)</f>
        <v>0.25</v>
      </c>
      <c r="L34" s="255" t="s">
        <v>2396</v>
      </c>
      <c r="M34" s="257">
        <f>IFERROR(VLOOKUP(L34,LISTAS!$Z$5:$AA$10,2,FALSE),0)</f>
        <v>0.5</v>
      </c>
      <c r="N34" s="258" t="s">
        <v>2391</v>
      </c>
      <c r="O34" s="257">
        <f>IFERROR(VLOOKUP(N34,LISTAS!$AC$5:$AD$9,2,FALSE),0)</f>
        <v>0.25</v>
      </c>
      <c r="P34" s="267">
        <v>1</v>
      </c>
      <c r="Q34" s="267">
        <v>1</v>
      </c>
      <c r="R34" s="267">
        <v>1</v>
      </c>
      <c r="S34" s="267">
        <v>1</v>
      </c>
      <c r="T34" s="267">
        <v>1</v>
      </c>
      <c r="U34" s="267">
        <v>1</v>
      </c>
      <c r="V34" s="267">
        <v>1</v>
      </c>
      <c r="W34" s="267">
        <v>1</v>
      </c>
      <c r="X34" s="260">
        <f t="shared" si="3"/>
        <v>0.74875000000000003</v>
      </c>
      <c r="Y34" s="261" t="str">
        <f t="shared" si="4"/>
        <v>MODERADO</v>
      </c>
    </row>
    <row r="35" spans="1:25" ht="40.5" customHeight="1" x14ac:dyDescent="0.25">
      <c r="A35" s="330">
        <f t="shared" si="2"/>
        <v>30</v>
      </c>
      <c r="B35" s="292" t="s">
        <v>2462</v>
      </c>
      <c r="C35" s="40" t="s">
        <v>2448</v>
      </c>
      <c r="D35" s="40" t="s">
        <v>2463</v>
      </c>
      <c r="E35" s="254" t="s">
        <v>2386</v>
      </c>
      <c r="F35" s="255" t="s">
        <v>2387</v>
      </c>
      <c r="G35" s="256">
        <f>IFERROR(VLOOKUP(F35,LISTAS!$Q$5:$R$7,2,FALSE),0)</f>
        <v>1</v>
      </c>
      <c r="H35" s="255" t="s">
        <v>2388</v>
      </c>
      <c r="I35" s="256">
        <f>IFERROR(VLOOKUP(H35,LISTAS!$T$5:$U$7,2,FALSE),0)</f>
        <v>1</v>
      </c>
      <c r="J35" s="255" t="s">
        <v>2423</v>
      </c>
      <c r="K35" s="256">
        <f>IFERROR(VLOOKUP(J35,LISTAS!$W$5:$X$7,2,FALSE),0)</f>
        <v>0.25</v>
      </c>
      <c r="L35" s="255" t="s">
        <v>2396</v>
      </c>
      <c r="M35" s="257">
        <f>IFERROR(VLOOKUP(L35,LISTAS!$Z$5:$AA$10,2,FALSE),0)</f>
        <v>0.5</v>
      </c>
      <c r="N35" s="258" t="s">
        <v>2391</v>
      </c>
      <c r="O35" s="257">
        <f>IFERROR(VLOOKUP(N35,LISTAS!$AC$5:$AD$9,2,FALSE),0)</f>
        <v>0.25</v>
      </c>
      <c r="P35" s="267">
        <v>1</v>
      </c>
      <c r="Q35" s="267">
        <v>1</v>
      </c>
      <c r="R35" s="267">
        <v>1</v>
      </c>
      <c r="S35" s="267">
        <v>1</v>
      </c>
      <c r="T35" s="267">
        <v>1</v>
      </c>
      <c r="U35" s="267">
        <v>1</v>
      </c>
      <c r="V35" s="267">
        <v>1</v>
      </c>
      <c r="W35" s="267">
        <v>1</v>
      </c>
      <c r="X35" s="260">
        <f t="shared" si="3"/>
        <v>0.74875000000000003</v>
      </c>
      <c r="Y35" s="261" t="str">
        <f t="shared" si="4"/>
        <v>MODERADO</v>
      </c>
    </row>
    <row r="36" spans="1:25" ht="26.4" x14ac:dyDescent="0.25">
      <c r="A36" s="330">
        <f t="shared" si="2"/>
        <v>31</v>
      </c>
      <c r="B36" s="289" t="s">
        <v>2464</v>
      </c>
      <c r="C36" s="40" t="s">
        <v>2448</v>
      </c>
      <c r="D36" s="290" t="s">
        <v>2450</v>
      </c>
      <c r="E36" s="254" t="s">
        <v>2386</v>
      </c>
      <c r="F36" s="255" t="s">
        <v>2387</v>
      </c>
      <c r="G36" s="256">
        <f>IFERROR(VLOOKUP(F36,LISTAS!$Q$5:$R$7,2,FALSE),0)</f>
        <v>1</v>
      </c>
      <c r="H36" s="255" t="s">
        <v>2388</v>
      </c>
      <c r="I36" s="256">
        <f>IFERROR(VLOOKUP(H36,LISTAS!$T$5:$U$7,2,FALSE),0)</f>
        <v>1</v>
      </c>
      <c r="J36" s="255" t="s">
        <v>2423</v>
      </c>
      <c r="K36" s="256">
        <f>IFERROR(VLOOKUP(J36,LISTAS!$W$5:$X$7,2,FALSE),0)</f>
        <v>0.25</v>
      </c>
      <c r="L36" s="255" t="s">
        <v>2396</v>
      </c>
      <c r="M36" s="257">
        <f>IFERROR(VLOOKUP(L36,LISTAS!$Z$5:$AA$10,2,FALSE),0)</f>
        <v>0.5</v>
      </c>
      <c r="N36" s="258" t="s">
        <v>2391</v>
      </c>
      <c r="O36" s="257">
        <f>IFERROR(VLOOKUP(N36,LISTAS!$AC$5:$AD$9,2,FALSE),0)</f>
        <v>0.25</v>
      </c>
      <c r="P36" s="267">
        <v>1</v>
      </c>
      <c r="Q36" s="267">
        <v>1</v>
      </c>
      <c r="R36" s="267">
        <v>1</v>
      </c>
      <c r="S36" s="267">
        <v>1</v>
      </c>
      <c r="T36" s="267">
        <v>1</v>
      </c>
      <c r="U36" s="267">
        <v>1</v>
      </c>
      <c r="V36" s="267">
        <v>1</v>
      </c>
      <c r="W36" s="267">
        <v>1</v>
      </c>
      <c r="X36" s="260">
        <f t="shared" si="3"/>
        <v>0.74875000000000003</v>
      </c>
      <c r="Y36" s="261" t="str">
        <f t="shared" si="4"/>
        <v>MODERADO</v>
      </c>
    </row>
    <row r="37" spans="1:25" ht="27.6" x14ac:dyDescent="0.25">
      <c r="A37" s="330">
        <f t="shared" si="2"/>
        <v>32</v>
      </c>
      <c r="B37" s="289" t="s">
        <v>2465</v>
      </c>
      <c r="C37" s="40" t="s">
        <v>2448</v>
      </c>
      <c r="D37" s="290" t="s">
        <v>2434</v>
      </c>
      <c r="E37" s="254" t="s">
        <v>2386</v>
      </c>
      <c r="F37" s="255" t="s">
        <v>2387</v>
      </c>
      <c r="G37" s="256">
        <f>IFERROR(VLOOKUP(F37,LISTAS!$Q$5:$R$7,2,FALSE),0)</f>
        <v>1</v>
      </c>
      <c r="H37" s="255" t="s">
        <v>2388</v>
      </c>
      <c r="I37" s="256">
        <f>IFERROR(VLOOKUP(H37,LISTAS!$T$5:$U$7,2,FALSE),0)</f>
        <v>1</v>
      </c>
      <c r="J37" s="255" t="s">
        <v>2423</v>
      </c>
      <c r="K37" s="256">
        <f>IFERROR(VLOOKUP(J37,LISTAS!$W$5:$X$7,2,FALSE),0)</f>
        <v>0.25</v>
      </c>
      <c r="L37" s="255" t="s">
        <v>2396</v>
      </c>
      <c r="M37" s="257">
        <f>IFERROR(VLOOKUP(L37,LISTAS!$Z$5:$AA$10,2,FALSE),0)</f>
        <v>0.5</v>
      </c>
      <c r="N37" s="258" t="s">
        <v>2391</v>
      </c>
      <c r="O37" s="257">
        <f>IFERROR(VLOOKUP(N37,LISTAS!$AC$5:$AD$9,2,FALSE),0)</f>
        <v>0.25</v>
      </c>
      <c r="P37" s="267">
        <v>1</v>
      </c>
      <c r="Q37" s="267">
        <v>1</v>
      </c>
      <c r="R37" s="267">
        <v>1</v>
      </c>
      <c r="S37" s="267">
        <v>1</v>
      </c>
      <c r="T37" s="267">
        <v>1</v>
      </c>
      <c r="U37" s="267">
        <v>1</v>
      </c>
      <c r="V37" s="267">
        <v>1</v>
      </c>
      <c r="W37" s="267">
        <v>1</v>
      </c>
      <c r="X37" s="260">
        <f t="shared" si="3"/>
        <v>0.74875000000000003</v>
      </c>
      <c r="Y37" s="261" t="str">
        <f t="shared" si="4"/>
        <v>MODERADO</v>
      </c>
    </row>
    <row r="38" spans="1:25" ht="27.6" x14ac:dyDescent="0.25">
      <c r="A38" s="330">
        <f t="shared" si="2"/>
        <v>33</v>
      </c>
      <c r="B38" s="289" t="s">
        <v>2466</v>
      </c>
      <c r="C38" s="40" t="s">
        <v>2448</v>
      </c>
      <c r="D38" s="290" t="s">
        <v>2457</v>
      </c>
      <c r="E38" s="254" t="s">
        <v>2386</v>
      </c>
      <c r="F38" s="255" t="s">
        <v>2387</v>
      </c>
      <c r="G38" s="256">
        <f>IFERROR(VLOOKUP(F38,LISTAS!$Q$5:$R$7,2,FALSE),0)</f>
        <v>1</v>
      </c>
      <c r="H38" s="255" t="s">
        <v>2388</v>
      </c>
      <c r="I38" s="256">
        <f>IFERROR(VLOOKUP(H38,LISTAS!$T$5:$U$7,2,FALSE),0)</f>
        <v>1</v>
      </c>
      <c r="J38" s="255" t="s">
        <v>2423</v>
      </c>
      <c r="K38" s="256">
        <f>IFERROR(VLOOKUP(J38,LISTAS!$W$5:$X$7,2,FALSE),0)</f>
        <v>0.25</v>
      </c>
      <c r="L38" s="255" t="s">
        <v>2396</v>
      </c>
      <c r="M38" s="257">
        <f>IFERROR(VLOOKUP(L38,LISTAS!$Z$5:$AA$10,2,FALSE),0)</f>
        <v>0.5</v>
      </c>
      <c r="N38" s="258" t="s">
        <v>2391</v>
      </c>
      <c r="O38" s="257">
        <f>IFERROR(VLOOKUP(N38,LISTAS!$AC$5:$AD$9,2,FALSE),0)</f>
        <v>0.25</v>
      </c>
      <c r="P38" s="267">
        <v>1</v>
      </c>
      <c r="Q38" s="267">
        <v>1</v>
      </c>
      <c r="R38" s="267">
        <v>1</v>
      </c>
      <c r="S38" s="267">
        <v>1</v>
      </c>
      <c r="T38" s="267">
        <v>1</v>
      </c>
      <c r="U38" s="267">
        <v>1</v>
      </c>
      <c r="V38" s="267">
        <v>1</v>
      </c>
      <c r="W38" s="267">
        <v>1</v>
      </c>
      <c r="X38" s="260">
        <f t="shared" si="3"/>
        <v>0.74875000000000003</v>
      </c>
      <c r="Y38" s="261" t="str">
        <f t="shared" si="4"/>
        <v>MODERADO</v>
      </c>
    </row>
    <row r="39" spans="1:25" ht="26.4" x14ac:dyDescent="0.25">
      <c r="A39" s="330">
        <f t="shared" si="2"/>
        <v>34</v>
      </c>
      <c r="B39" s="289" t="s">
        <v>2467</v>
      </c>
      <c r="C39" s="40" t="s">
        <v>2404</v>
      </c>
      <c r="D39" s="40" t="s">
        <v>2468</v>
      </c>
      <c r="E39" s="254" t="s">
        <v>2386</v>
      </c>
      <c r="F39" s="255" t="s">
        <v>2387</v>
      </c>
      <c r="G39" s="256">
        <f>IFERROR(VLOOKUP(F39,LISTAS!$Q$5:$R$7,2,FALSE),0)</f>
        <v>1</v>
      </c>
      <c r="H39" s="255" t="s">
        <v>2388</v>
      </c>
      <c r="I39" s="256">
        <f>IFERROR(VLOOKUP(H39,LISTAS!$T$5:$U$7,2,FALSE),0)</f>
        <v>1</v>
      </c>
      <c r="J39" s="255" t="s">
        <v>2423</v>
      </c>
      <c r="K39" s="256">
        <f>IFERROR(VLOOKUP(J39,LISTAS!$W$5:$X$7,2,FALSE),0)</f>
        <v>0.25</v>
      </c>
      <c r="L39" s="255" t="s">
        <v>2396</v>
      </c>
      <c r="M39" s="257">
        <f>IFERROR(VLOOKUP(L39,LISTAS!$Z$5:$AA$10,2,FALSE),0)</f>
        <v>0.5</v>
      </c>
      <c r="N39" s="258" t="s">
        <v>2391</v>
      </c>
      <c r="O39" s="257">
        <f>IFERROR(VLOOKUP(N39,LISTAS!$AC$5:$AD$9,2,FALSE),0)</f>
        <v>0.25</v>
      </c>
      <c r="P39" s="267">
        <v>1</v>
      </c>
      <c r="Q39" s="267">
        <v>1</v>
      </c>
      <c r="R39" s="267">
        <v>1</v>
      </c>
      <c r="S39" s="267">
        <v>1</v>
      </c>
      <c r="T39" s="267">
        <v>1</v>
      </c>
      <c r="U39" s="267">
        <v>1</v>
      </c>
      <c r="V39" s="267">
        <v>1</v>
      </c>
      <c r="W39" s="267">
        <v>1</v>
      </c>
      <c r="X39" s="260">
        <f t="shared" si="3"/>
        <v>0.74875000000000003</v>
      </c>
      <c r="Y39" s="261" t="str">
        <f t="shared" si="4"/>
        <v>MODERADO</v>
      </c>
    </row>
    <row r="40" spans="1:25" ht="26.4" x14ac:dyDescent="0.25">
      <c r="A40" s="331">
        <f>A39+1</f>
        <v>35</v>
      </c>
      <c r="B40" s="289" t="s">
        <v>2469</v>
      </c>
      <c r="C40" s="40" t="s">
        <v>2448</v>
      </c>
      <c r="D40" s="290" t="s">
        <v>2460</v>
      </c>
      <c r="E40" s="254" t="s">
        <v>2386</v>
      </c>
      <c r="F40" s="255" t="s">
        <v>2387</v>
      </c>
      <c r="G40" s="256">
        <f>IFERROR(VLOOKUP(F40,LISTAS!$Q$5:$R$7,2,FALSE),0)</f>
        <v>1</v>
      </c>
      <c r="H40" s="255" t="s">
        <v>2388</v>
      </c>
      <c r="I40" s="256">
        <f>IFERROR(VLOOKUP(H40,LISTAS!$T$5:$U$7,2,FALSE),0)</f>
        <v>1</v>
      </c>
      <c r="J40" s="255" t="s">
        <v>2423</v>
      </c>
      <c r="K40" s="256">
        <f>IFERROR(VLOOKUP(J40,LISTAS!$W$5:$X$7,2,FALSE),0)</f>
        <v>0.25</v>
      </c>
      <c r="L40" s="255" t="s">
        <v>2396</v>
      </c>
      <c r="M40" s="257">
        <f>IFERROR(VLOOKUP(L40,LISTAS!$Z$5:$AA$10,2,FALSE),0)</f>
        <v>0.5</v>
      </c>
      <c r="N40" s="258" t="s">
        <v>2391</v>
      </c>
      <c r="O40" s="257">
        <f>IFERROR(VLOOKUP(N40,LISTAS!$AC$5:$AD$9,2,FALSE),0)</f>
        <v>0.25</v>
      </c>
      <c r="P40" s="267">
        <v>1</v>
      </c>
      <c r="Q40" s="267">
        <v>1</v>
      </c>
      <c r="R40" s="267">
        <v>1</v>
      </c>
      <c r="S40" s="267">
        <v>1</v>
      </c>
      <c r="T40" s="267">
        <v>1</v>
      </c>
      <c r="U40" s="267">
        <v>1</v>
      </c>
      <c r="V40" s="267">
        <v>1</v>
      </c>
      <c r="W40" s="267">
        <v>1</v>
      </c>
      <c r="X40" s="260">
        <f t="shared" si="3"/>
        <v>0.74875000000000003</v>
      </c>
      <c r="Y40" s="261" t="str">
        <f t="shared" si="4"/>
        <v>MODERADO</v>
      </c>
    </row>
    <row r="41" spans="1:25" ht="26.4" x14ac:dyDescent="0.25">
      <c r="A41" s="330">
        <f>A40+1</f>
        <v>36</v>
      </c>
      <c r="B41" s="289" t="s">
        <v>2018</v>
      </c>
      <c r="C41" s="40" t="s">
        <v>2448</v>
      </c>
      <c r="D41" s="290" t="s">
        <v>2468</v>
      </c>
      <c r="E41" s="254" t="s">
        <v>2386</v>
      </c>
      <c r="F41" s="255" t="s">
        <v>2387</v>
      </c>
      <c r="G41" s="256">
        <f>IFERROR(VLOOKUP(F41,LISTAS!$Q$5:$R$7,2,FALSE),0)</f>
        <v>1</v>
      </c>
      <c r="H41" s="255" t="s">
        <v>2388</v>
      </c>
      <c r="I41" s="256">
        <f>IFERROR(VLOOKUP(H41,LISTAS!$T$5:$U$7,2,FALSE),0)</f>
        <v>1</v>
      </c>
      <c r="J41" s="255" t="s">
        <v>2423</v>
      </c>
      <c r="K41" s="256">
        <f>IFERROR(VLOOKUP(J41,LISTAS!$W$5:$X$7,2,FALSE),0)</f>
        <v>0.25</v>
      </c>
      <c r="L41" s="255" t="s">
        <v>2396</v>
      </c>
      <c r="M41" s="257">
        <f>IFERROR(VLOOKUP(L41,LISTAS!$Z$5:$AA$10,2,FALSE),0)</f>
        <v>0.5</v>
      </c>
      <c r="N41" s="258" t="s">
        <v>2391</v>
      </c>
      <c r="O41" s="257">
        <f>IFERROR(VLOOKUP(N41,LISTAS!$AC$5:$AD$9,2,FALSE),0)</f>
        <v>0.25</v>
      </c>
      <c r="P41" s="267">
        <v>1</v>
      </c>
      <c r="Q41" s="267">
        <v>1</v>
      </c>
      <c r="R41" s="267">
        <v>1</v>
      </c>
      <c r="S41" s="267">
        <v>1</v>
      </c>
      <c r="T41" s="267">
        <v>1</v>
      </c>
      <c r="U41" s="267">
        <v>1</v>
      </c>
      <c r="V41" s="267">
        <v>1</v>
      </c>
      <c r="W41" s="267">
        <v>1</v>
      </c>
      <c r="X41" s="260">
        <f t="shared" si="3"/>
        <v>0.74875000000000003</v>
      </c>
      <c r="Y41" s="261" t="str">
        <f t="shared" si="4"/>
        <v>MODERADO</v>
      </c>
    </row>
    <row r="42" spans="1:25" ht="27.6" x14ac:dyDescent="0.25">
      <c r="A42" s="330">
        <f>A41+1</f>
        <v>37</v>
      </c>
      <c r="B42" s="289" t="s">
        <v>2470</v>
      </c>
      <c r="C42" s="40" t="s">
        <v>2448</v>
      </c>
      <c r="D42" s="290" t="s">
        <v>2471</v>
      </c>
      <c r="E42" s="254" t="s">
        <v>2386</v>
      </c>
      <c r="F42" s="255" t="s">
        <v>2387</v>
      </c>
      <c r="G42" s="256">
        <f>IFERROR(VLOOKUP(F42,LISTAS!$Q$5:$R$7,2,FALSE),0)</f>
        <v>1</v>
      </c>
      <c r="H42" s="255" t="s">
        <v>2388</v>
      </c>
      <c r="I42" s="256">
        <f>IFERROR(VLOOKUP(H42,LISTAS!$T$5:$U$7,2,FALSE),0)</f>
        <v>1</v>
      </c>
      <c r="J42" s="255" t="s">
        <v>2423</v>
      </c>
      <c r="K42" s="256">
        <f>IFERROR(VLOOKUP(J42,LISTAS!$W$5:$X$7,2,FALSE),0)</f>
        <v>0.25</v>
      </c>
      <c r="L42" s="255" t="s">
        <v>2396</v>
      </c>
      <c r="M42" s="257">
        <f>IFERROR(VLOOKUP(L42,LISTAS!$Z$5:$AA$10,2,FALSE),0)</f>
        <v>0.5</v>
      </c>
      <c r="N42" s="258" t="s">
        <v>2391</v>
      </c>
      <c r="O42" s="257">
        <f>IFERROR(VLOOKUP(N42,LISTAS!$AC$5:$AD$9,2,FALSE),0)</f>
        <v>0.25</v>
      </c>
      <c r="P42" s="267">
        <v>1</v>
      </c>
      <c r="Q42" s="267">
        <v>1</v>
      </c>
      <c r="R42" s="267">
        <v>1</v>
      </c>
      <c r="S42" s="267">
        <v>1</v>
      </c>
      <c r="T42" s="267">
        <v>1</v>
      </c>
      <c r="U42" s="267">
        <v>1</v>
      </c>
      <c r="V42" s="267">
        <v>1</v>
      </c>
      <c r="W42" s="267">
        <v>1</v>
      </c>
      <c r="X42" s="260">
        <f t="shared" si="3"/>
        <v>0.74875000000000003</v>
      </c>
      <c r="Y42" s="261" t="str">
        <f t="shared" si="4"/>
        <v>MODERADO</v>
      </c>
    </row>
    <row r="43" spans="1:25" ht="27.6" x14ac:dyDescent="0.25">
      <c r="A43" s="330">
        <f>A42+1</f>
        <v>38</v>
      </c>
      <c r="B43" s="293" t="s">
        <v>2472</v>
      </c>
      <c r="C43" s="333" t="s">
        <v>2473</v>
      </c>
      <c r="D43" s="47" t="s">
        <v>2474</v>
      </c>
      <c r="E43" s="254" t="s">
        <v>2386</v>
      </c>
      <c r="F43" s="255" t="s">
        <v>2387</v>
      </c>
      <c r="G43" s="256">
        <f>IFERROR(VLOOKUP(F43,LISTAS!$Q$5:$R$7,2,FALSE),0)</f>
        <v>1</v>
      </c>
      <c r="H43" s="255" t="s">
        <v>2388</v>
      </c>
      <c r="I43" s="256">
        <f>IFERROR(VLOOKUP(H43,LISTAS!$T$5:$U$7,2,FALSE),0)</f>
        <v>1</v>
      </c>
      <c r="J43" s="255" t="s">
        <v>2423</v>
      </c>
      <c r="K43" s="256">
        <f>IFERROR(VLOOKUP(J43,LISTAS!$W$5:$X$7,2,FALSE),0)</f>
        <v>0.25</v>
      </c>
      <c r="L43" s="255" t="s">
        <v>2396</v>
      </c>
      <c r="M43" s="257">
        <f>IFERROR(VLOOKUP(L43,LISTAS!$Z$5:$AA$10,2,FALSE),0)</f>
        <v>0.5</v>
      </c>
      <c r="N43" s="258" t="s">
        <v>2391</v>
      </c>
      <c r="O43" s="257">
        <f>IFERROR(VLOOKUP(N43,LISTAS!$AC$5:$AD$9,2,FALSE),0)</f>
        <v>0.25</v>
      </c>
      <c r="P43" s="267">
        <v>1</v>
      </c>
      <c r="Q43" s="267">
        <v>1</v>
      </c>
      <c r="R43" s="267">
        <v>1</v>
      </c>
      <c r="S43" s="267">
        <v>1</v>
      </c>
      <c r="T43" s="267">
        <v>1</v>
      </c>
      <c r="U43" s="267">
        <v>1</v>
      </c>
      <c r="V43" s="267">
        <v>1</v>
      </c>
      <c r="W43" s="267">
        <v>1</v>
      </c>
      <c r="X43" s="260">
        <f t="shared" si="3"/>
        <v>0.74875000000000003</v>
      </c>
      <c r="Y43" s="261" t="str">
        <f t="shared" si="4"/>
        <v>MODERADO</v>
      </c>
    </row>
    <row r="44" spans="1:25" ht="26.4" x14ac:dyDescent="0.25">
      <c r="A44" s="330">
        <f t="shared" ref="A44:A73" si="5">A43+1</f>
        <v>39</v>
      </c>
      <c r="B44" s="293" t="s">
        <v>2475</v>
      </c>
      <c r="C44" s="339" t="s">
        <v>2476</v>
      </c>
      <c r="D44" s="34" t="s">
        <v>2385</v>
      </c>
      <c r="E44" s="254" t="s">
        <v>2386</v>
      </c>
      <c r="F44" s="255" t="s">
        <v>2387</v>
      </c>
      <c r="G44" s="256">
        <f>IFERROR(VLOOKUP(F44,LISTAS!$Q$5:$R$7,2,FALSE),0)</f>
        <v>1</v>
      </c>
      <c r="H44" s="255" t="s">
        <v>2388</v>
      </c>
      <c r="I44" s="256">
        <f>IFERROR(VLOOKUP(H44,LISTAS!$T$5:$U$7,2,FALSE),0)</f>
        <v>1</v>
      </c>
      <c r="J44" s="255" t="s">
        <v>2423</v>
      </c>
      <c r="K44" s="256">
        <f>IFERROR(VLOOKUP(J44,LISTAS!$W$5:$X$7,2,FALSE),0)</f>
        <v>0.25</v>
      </c>
      <c r="L44" s="255" t="s">
        <v>2396</v>
      </c>
      <c r="M44" s="257">
        <f>IFERROR(VLOOKUP(L44,LISTAS!$Z$5:$AA$10,2,FALSE),0)</f>
        <v>0.5</v>
      </c>
      <c r="N44" s="258" t="s">
        <v>2391</v>
      </c>
      <c r="O44" s="257">
        <f>IFERROR(VLOOKUP(N44,LISTAS!$AC$5:$AD$9,2,FALSE),0)</f>
        <v>0.25</v>
      </c>
      <c r="P44" s="267">
        <v>1</v>
      </c>
      <c r="Q44" s="267">
        <v>1</v>
      </c>
      <c r="R44" s="267">
        <v>1</v>
      </c>
      <c r="S44" s="267">
        <v>1</v>
      </c>
      <c r="T44" s="267">
        <v>1</v>
      </c>
      <c r="U44" s="267">
        <v>1</v>
      </c>
      <c r="V44" s="267">
        <v>1</v>
      </c>
      <c r="W44" s="267">
        <v>1</v>
      </c>
      <c r="X44" s="260">
        <f t="shared" si="3"/>
        <v>0.74875000000000003</v>
      </c>
      <c r="Y44" s="261" t="str">
        <f t="shared" si="4"/>
        <v>MODERADO</v>
      </c>
    </row>
    <row r="45" spans="1:25" ht="27.6" x14ac:dyDescent="0.25">
      <c r="A45" s="294">
        <f t="shared" si="5"/>
        <v>40</v>
      </c>
      <c r="B45" s="293" t="s">
        <v>2477</v>
      </c>
      <c r="C45" s="47" t="s">
        <v>2448</v>
      </c>
      <c r="D45" s="34" t="s">
        <v>2478</v>
      </c>
      <c r="E45" s="254" t="s">
        <v>2386</v>
      </c>
      <c r="F45" s="255" t="s">
        <v>2387</v>
      </c>
      <c r="G45" s="256">
        <f>IFERROR(VLOOKUP(F45,LISTAS!$Q$5:$R$7,2,FALSE),0)</f>
        <v>1</v>
      </c>
      <c r="H45" s="255" t="s">
        <v>2388</v>
      </c>
      <c r="I45" s="256">
        <f>IFERROR(VLOOKUP(H45,LISTAS!$T$5:$U$7,2,FALSE),0)</f>
        <v>1</v>
      </c>
      <c r="J45" s="255" t="s">
        <v>2423</v>
      </c>
      <c r="K45" s="256">
        <f>IFERROR(VLOOKUP(J45,LISTAS!$W$5:$X$7,2,FALSE),0)</f>
        <v>0.25</v>
      </c>
      <c r="L45" s="255" t="s">
        <v>2396</v>
      </c>
      <c r="M45" s="257">
        <f>IFERROR(VLOOKUP(L45,LISTAS!$Z$5:$AA$10,2,FALSE),0)</f>
        <v>0.5</v>
      </c>
      <c r="N45" s="258" t="s">
        <v>2391</v>
      </c>
      <c r="O45" s="257">
        <f>IFERROR(VLOOKUP(N45,LISTAS!$AC$5:$AD$9,2,FALSE),0)</f>
        <v>0.25</v>
      </c>
      <c r="P45" s="267">
        <v>1</v>
      </c>
      <c r="Q45" s="267">
        <v>1</v>
      </c>
      <c r="R45" s="267">
        <v>1</v>
      </c>
      <c r="S45" s="267">
        <v>1</v>
      </c>
      <c r="T45" s="267">
        <v>1</v>
      </c>
      <c r="U45" s="267">
        <v>1</v>
      </c>
      <c r="V45" s="267">
        <v>1</v>
      </c>
      <c r="W45" s="267">
        <v>1</v>
      </c>
      <c r="X45" s="260">
        <f t="shared" si="3"/>
        <v>0.74875000000000003</v>
      </c>
      <c r="Y45" s="261" t="str">
        <f t="shared" si="4"/>
        <v>MODERADO</v>
      </c>
    </row>
    <row r="46" spans="1:25" ht="27.6" x14ac:dyDescent="0.25">
      <c r="A46" s="331">
        <f t="shared" si="5"/>
        <v>41</v>
      </c>
      <c r="B46" s="293" t="s">
        <v>2479</v>
      </c>
      <c r="C46" s="47" t="s">
        <v>2448</v>
      </c>
      <c r="D46" s="120" t="s">
        <v>2463</v>
      </c>
      <c r="E46" s="254" t="s">
        <v>2386</v>
      </c>
      <c r="F46" s="255" t="s">
        <v>2387</v>
      </c>
      <c r="G46" s="256">
        <f>IFERROR(VLOOKUP(F46,LISTAS!$Q$5:$R$7,2,FALSE),0)</f>
        <v>1</v>
      </c>
      <c r="H46" s="255" t="s">
        <v>2388</v>
      </c>
      <c r="I46" s="256">
        <f>IFERROR(VLOOKUP(H46,LISTAS!$T$5:$U$7,2,FALSE),0)</f>
        <v>1</v>
      </c>
      <c r="J46" s="255" t="s">
        <v>2423</v>
      </c>
      <c r="K46" s="256">
        <f>IFERROR(VLOOKUP(J46,LISTAS!$W$5:$X$7,2,FALSE),0)</f>
        <v>0.25</v>
      </c>
      <c r="L46" s="255" t="s">
        <v>2396</v>
      </c>
      <c r="M46" s="257">
        <f>IFERROR(VLOOKUP(L46,LISTAS!$Z$5:$AA$10,2,FALSE),0)</f>
        <v>0.5</v>
      </c>
      <c r="N46" s="258" t="s">
        <v>2391</v>
      </c>
      <c r="O46" s="257">
        <f>IFERROR(VLOOKUP(N46,LISTAS!$AC$5:$AD$9,2,FALSE),0)</f>
        <v>0.25</v>
      </c>
      <c r="P46" s="267">
        <v>1</v>
      </c>
      <c r="Q46" s="267">
        <v>1</v>
      </c>
      <c r="R46" s="267">
        <v>1</v>
      </c>
      <c r="S46" s="267">
        <v>1</v>
      </c>
      <c r="T46" s="267">
        <v>1</v>
      </c>
      <c r="U46" s="267">
        <v>1</v>
      </c>
      <c r="V46" s="267">
        <v>1</v>
      </c>
      <c r="W46" s="267">
        <v>1</v>
      </c>
      <c r="X46" s="260">
        <f t="shared" si="3"/>
        <v>0.74875000000000003</v>
      </c>
      <c r="Y46" s="261" t="str">
        <f t="shared" si="4"/>
        <v>MODERADO</v>
      </c>
    </row>
    <row r="47" spans="1:25" ht="26.4" x14ac:dyDescent="0.25">
      <c r="A47" s="330">
        <f t="shared" si="5"/>
        <v>42</v>
      </c>
      <c r="B47" s="289" t="s">
        <v>2480</v>
      </c>
      <c r="C47" s="40" t="s">
        <v>2421</v>
      </c>
      <c r="D47" s="40" t="s">
        <v>2481</v>
      </c>
      <c r="E47" s="253" t="s">
        <v>2386</v>
      </c>
      <c r="F47" s="255" t="s">
        <v>2387</v>
      </c>
      <c r="G47" s="256">
        <f>IFERROR(VLOOKUP(F47,LISTAS!$Q$5:$R$7,2,FALSE),0)</f>
        <v>1</v>
      </c>
      <c r="H47" s="255" t="s">
        <v>2388</v>
      </c>
      <c r="I47" s="256">
        <f>IFERROR(VLOOKUP(H47,LISTAS!$T$5:$U$7,2,FALSE),0)</f>
        <v>1</v>
      </c>
      <c r="J47" s="255" t="s">
        <v>2423</v>
      </c>
      <c r="K47" s="256">
        <f>IFERROR(VLOOKUP(J47,LISTAS!$W$5:$X$7,2,FALSE),0)</f>
        <v>0.25</v>
      </c>
      <c r="L47" s="255" t="s">
        <v>2396</v>
      </c>
      <c r="M47" s="257">
        <f>IFERROR(VLOOKUP(L47,LISTAS!$Z$5:$AA$10,2,FALSE),0)</f>
        <v>0.5</v>
      </c>
      <c r="N47" s="258" t="s">
        <v>2391</v>
      </c>
      <c r="O47" s="257">
        <f>IFERROR(VLOOKUP(N47,LISTAS!$AC$5:$AD$9,2,FALSE),0)</f>
        <v>0.25</v>
      </c>
      <c r="P47" s="267">
        <v>1</v>
      </c>
      <c r="Q47" s="267">
        <v>1</v>
      </c>
      <c r="R47" s="267">
        <v>1</v>
      </c>
      <c r="S47" s="267">
        <v>1</v>
      </c>
      <c r="T47" s="267">
        <v>1</v>
      </c>
      <c r="U47" s="267">
        <v>1</v>
      </c>
      <c r="V47" s="267">
        <v>1</v>
      </c>
      <c r="W47" s="267">
        <v>1</v>
      </c>
      <c r="X47" s="260">
        <f t="shared" si="3"/>
        <v>0.74875000000000003</v>
      </c>
      <c r="Y47" s="261" t="str">
        <f t="shared" si="4"/>
        <v>MODERADO</v>
      </c>
    </row>
    <row r="48" spans="1:25" ht="27.6" x14ac:dyDescent="0.25">
      <c r="A48" s="330">
        <f t="shared" si="5"/>
        <v>43</v>
      </c>
      <c r="B48" s="289" t="s">
        <v>2482</v>
      </c>
      <c r="C48" s="47" t="s">
        <v>2448</v>
      </c>
      <c r="D48" s="290" t="s">
        <v>2385</v>
      </c>
      <c r="E48" s="253" t="s">
        <v>2386</v>
      </c>
      <c r="F48" s="255" t="s">
        <v>2387</v>
      </c>
      <c r="G48" s="256">
        <f>IFERROR(VLOOKUP(F48,LISTAS!$Q$5:$R$7,2,FALSE),0)</f>
        <v>1</v>
      </c>
      <c r="H48" s="255" t="s">
        <v>2388</v>
      </c>
      <c r="I48" s="256">
        <f>IFERROR(VLOOKUP(H48,LISTAS!$T$5:$U$7,2,FALSE),0)</f>
        <v>1</v>
      </c>
      <c r="J48" s="255" t="s">
        <v>2423</v>
      </c>
      <c r="K48" s="256">
        <f>IFERROR(VLOOKUP(J48,LISTAS!$W$5:$X$7,2,FALSE),0)</f>
        <v>0.25</v>
      </c>
      <c r="L48" s="255" t="s">
        <v>2396</v>
      </c>
      <c r="M48" s="257">
        <f>IFERROR(VLOOKUP(L48,LISTAS!$Z$5:$AA$10,2,FALSE),0)</f>
        <v>0.5</v>
      </c>
      <c r="N48" s="258" t="s">
        <v>2391</v>
      </c>
      <c r="O48" s="257">
        <f>IFERROR(VLOOKUP(N48,LISTAS!$AC$5:$AD$9,2,FALSE),0)</f>
        <v>0.25</v>
      </c>
      <c r="P48" s="267">
        <v>1</v>
      </c>
      <c r="Q48" s="267">
        <v>1</v>
      </c>
      <c r="R48" s="267">
        <v>1</v>
      </c>
      <c r="S48" s="267">
        <v>1</v>
      </c>
      <c r="T48" s="267">
        <v>1</v>
      </c>
      <c r="U48" s="267">
        <v>1</v>
      </c>
      <c r="V48" s="267">
        <v>1</v>
      </c>
      <c r="W48" s="267">
        <v>1</v>
      </c>
      <c r="X48" s="260">
        <f t="shared" si="3"/>
        <v>0.74875000000000003</v>
      </c>
      <c r="Y48" s="261" t="str">
        <f t="shared" si="4"/>
        <v>MODERADO</v>
      </c>
    </row>
    <row r="49" spans="1:25" ht="27.6" x14ac:dyDescent="0.25">
      <c r="A49" s="330">
        <f t="shared" si="5"/>
        <v>44</v>
      </c>
      <c r="B49" s="290" t="s">
        <v>2483</v>
      </c>
      <c r="C49" s="47" t="s">
        <v>2448</v>
      </c>
      <c r="D49" s="290" t="s">
        <v>2385</v>
      </c>
      <c r="E49" s="253" t="s">
        <v>2386</v>
      </c>
      <c r="F49" s="255" t="s">
        <v>2387</v>
      </c>
      <c r="G49" s="256">
        <f>IFERROR(VLOOKUP(F49,LISTAS!$Q$5:$R$7,2,FALSE),0)</f>
        <v>1</v>
      </c>
      <c r="H49" s="255" t="s">
        <v>2388</v>
      </c>
      <c r="I49" s="256">
        <f>IFERROR(VLOOKUP(H49,LISTAS!$T$5:$U$7,2,FALSE),0)</f>
        <v>1</v>
      </c>
      <c r="J49" s="255" t="s">
        <v>2423</v>
      </c>
      <c r="K49" s="256">
        <f>IFERROR(VLOOKUP(J49,LISTAS!$W$5:$X$7,2,FALSE),0)</f>
        <v>0.25</v>
      </c>
      <c r="L49" s="255" t="s">
        <v>2396</v>
      </c>
      <c r="M49" s="257">
        <f>IFERROR(VLOOKUP(L49,LISTAS!$Z$5:$AA$10,2,FALSE),0)</f>
        <v>0.5</v>
      </c>
      <c r="N49" s="258" t="s">
        <v>2391</v>
      </c>
      <c r="O49" s="257">
        <f>IFERROR(VLOOKUP(N49,LISTAS!$AC$5:$AD$9,2,FALSE),0)</f>
        <v>0.25</v>
      </c>
      <c r="P49" s="267">
        <v>1</v>
      </c>
      <c r="Q49" s="267">
        <v>1</v>
      </c>
      <c r="R49" s="267">
        <v>1</v>
      </c>
      <c r="S49" s="267">
        <v>1</v>
      </c>
      <c r="T49" s="267">
        <v>1</v>
      </c>
      <c r="U49" s="267">
        <v>1</v>
      </c>
      <c r="V49" s="267">
        <v>1</v>
      </c>
      <c r="W49" s="267">
        <v>1</v>
      </c>
      <c r="X49" s="260">
        <f t="shared" si="3"/>
        <v>0.74875000000000003</v>
      </c>
      <c r="Y49" s="261" t="str">
        <f t="shared" si="4"/>
        <v>MODERADO</v>
      </c>
    </row>
    <row r="50" spans="1:25" ht="27.6" x14ac:dyDescent="0.25">
      <c r="A50" s="330">
        <f t="shared" si="5"/>
        <v>45</v>
      </c>
      <c r="B50" s="290" t="s">
        <v>2484</v>
      </c>
      <c r="C50" s="40" t="s">
        <v>2485</v>
      </c>
      <c r="D50" s="290" t="s">
        <v>2385</v>
      </c>
      <c r="E50" s="253" t="s">
        <v>2386</v>
      </c>
      <c r="F50" s="255" t="s">
        <v>2387</v>
      </c>
      <c r="G50" s="256">
        <f>IFERROR(VLOOKUP(F50,LISTAS!$Q$5:$R$7,2,FALSE),0)</f>
        <v>1</v>
      </c>
      <c r="H50" s="255" t="s">
        <v>2388</v>
      </c>
      <c r="I50" s="256">
        <f>IFERROR(VLOOKUP(H50,LISTAS!$T$5:$U$7,2,FALSE),0)</f>
        <v>1</v>
      </c>
      <c r="J50" s="255" t="s">
        <v>2423</v>
      </c>
      <c r="K50" s="256">
        <f>IFERROR(VLOOKUP(J50,LISTAS!$W$5:$X$7,2,FALSE),0)</f>
        <v>0.25</v>
      </c>
      <c r="L50" s="255" t="s">
        <v>2396</v>
      </c>
      <c r="M50" s="257">
        <f>IFERROR(VLOOKUP(L50,LISTAS!$Z$5:$AA$10,2,FALSE),0)</f>
        <v>0.5</v>
      </c>
      <c r="N50" s="258" t="s">
        <v>2391</v>
      </c>
      <c r="O50" s="257">
        <f>IFERROR(VLOOKUP(N50,LISTAS!$AC$5:$AD$9,2,FALSE),0)</f>
        <v>0.25</v>
      </c>
      <c r="P50" s="267">
        <v>1</v>
      </c>
      <c r="Q50" s="267">
        <v>1</v>
      </c>
      <c r="R50" s="267">
        <v>1</v>
      </c>
      <c r="S50" s="267">
        <v>1</v>
      </c>
      <c r="T50" s="267">
        <v>1</v>
      </c>
      <c r="U50" s="267">
        <v>1</v>
      </c>
      <c r="V50" s="267">
        <v>1</v>
      </c>
      <c r="W50" s="267">
        <v>1</v>
      </c>
      <c r="X50" s="260">
        <f t="shared" si="3"/>
        <v>0.74875000000000003</v>
      </c>
      <c r="Y50" s="261" t="str">
        <f t="shared" si="4"/>
        <v>MODERADO</v>
      </c>
    </row>
    <row r="51" spans="1:25" ht="27.6" x14ac:dyDescent="0.25">
      <c r="A51" s="330">
        <f t="shared" si="5"/>
        <v>46</v>
      </c>
      <c r="B51" s="290" t="s">
        <v>2486</v>
      </c>
      <c r="C51" s="47" t="s">
        <v>2448</v>
      </c>
      <c r="D51" s="290" t="s">
        <v>2385</v>
      </c>
      <c r="E51" s="253" t="s">
        <v>2386</v>
      </c>
      <c r="F51" s="255" t="s">
        <v>2387</v>
      </c>
      <c r="G51" s="256">
        <f>IFERROR(VLOOKUP(F51,LISTAS!$Q$5:$R$7,2,FALSE),0)</f>
        <v>1</v>
      </c>
      <c r="H51" s="255" t="s">
        <v>2388</v>
      </c>
      <c r="I51" s="256">
        <f>IFERROR(VLOOKUP(H51,LISTAS!$T$5:$U$7,2,FALSE),0)</f>
        <v>1</v>
      </c>
      <c r="J51" s="255" t="s">
        <v>2423</v>
      </c>
      <c r="K51" s="256">
        <f>IFERROR(VLOOKUP(J51,LISTAS!$W$5:$X$7,2,FALSE),0)</f>
        <v>0.25</v>
      </c>
      <c r="L51" s="255" t="s">
        <v>2396</v>
      </c>
      <c r="M51" s="257">
        <f>IFERROR(VLOOKUP(L51,LISTAS!$Z$5:$AA$10,2,FALSE),0)</f>
        <v>0.5</v>
      </c>
      <c r="N51" s="258" t="s">
        <v>2391</v>
      </c>
      <c r="O51" s="257">
        <f>IFERROR(VLOOKUP(N51,LISTAS!$AC$5:$AD$9,2,FALSE),0)</f>
        <v>0.25</v>
      </c>
      <c r="P51" s="267">
        <v>1</v>
      </c>
      <c r="Q51" s="267">
        <v>1</v>
      </c>
      <c r="R51" s="267">
        <v>1</v>
      </c>
      <c r="S51" s="267">
        <v>1</v>
      </c>
      <c r="T51" s="267">
        <v>1</v>
      </c>
      <c r="U51" s="267">
        <v>1</v>
      </c>
      <c r="V51" s="267">
        <v>1</v>
      </c>
      <c r="W51" s="267">
        <v>1</v>
      </c>
      <c r="X51" s="260">
        <f t="shared" si="3"/>
        <v>0.74875000000000003</v>
      </c>
      <c r="Y51" s="261" t="str">
        <f t="shared" si="4"/>
        <v>MODERADO</v>
      </c>
    </row>
    <row r="52" spans="1:25" ht="41.4" x14ac:dyDescent="0.25">
      <c r="A52" s="330">
        <f t="shared" si="5"/>
        <v>47</v>
      </c>
      <c r="B52" s="290" t="s">
        <v>2487</v>
      </c>
      <c r="C52" s="47" t="s">
        <v>2448</v>
      </c>
      <c r="D52" s="290" t="s">
        <v>2385</v>
      </c>
      <c r="E52" s="253" t="s">
        <v>2386</v>
      </c>
      <c r="F52" s="255" t="s">
        <v>2387</v>
      </c>
      <c r="G52" s="256">
        <f>IFERROR(VLOOKUP(F52,LISTAS!$Q$5:$R$7,2,FALSE),0)</f>
        <v>1</v>
      </c>
      <c r="H52" s="255" t="s">
        <v>2388</v>
      </c>
      <c r="I52" s="256">
        <f>IFERROR(VLOOKUP(H52,LISTAS!$T$5:$U$7,2,FALSE),0)</f>
        <v>1</v>
      </c>
      <c r="J52" s="255" t="s">
        <v>2423</v>
      </c>
      <c r="K52" s="256">
        <f>IFERROR(VLOOKUP(J52,LISTAS!$W$5:$X$7,2,FALSE),0)</f>
        <v>0.25</v>
      </c>
      <c r="L52" s="255" t="s">
        <v>2396</v>
      </c>
      <c r="M52" s="257">
        <f>IFERROR(VLOOKUP(L52,LISTAS!$Z$5:$AA$10,2,FALSE),0)</f>
        <v>0.5</v>
      </c>
      <c r="N52" s="258" t="s">
        <v>2391</v>
      </c>
      <c r="O52" s="257">
        <f>IFERROR(VLOOKUP(N52,LISTAS!$AC$5:$AD$9,2,FALSE),0)</f>
        <v>0.25</v>
      </c>
      <c r="P52" s="267">
        <v>1</v>
      </c>
      <c r="Q52" s="267">
        <v>1</v>
      </c>
      <c r="R52" s="267">
        <v>1</v>
      </c>
      <c r="S52" s="267">
        <v>1</v>
      </c>
      <c r="T52" s="267">
        <v>1</v>
      </c>
      <c r="U52" s="267">
        <v>1</v>
      </c>
      <c r="V52" s="267">
        <v>1</v>
      </c>
      <c r="W52" s="267">
        <v>1</v>
      </c>
      <c r="X52" s="260">
        <f t="shared" si="3"/>
        <v>0.74875000000000003</v>
      </c>
      <c r="Y52" s="261" t="str">
        <f t="shared" si="4"/>
        <v>MODERADO</v>
      </c>
    </row>
    <row r="53" spans="1:25" ht="26.4" x14ac:dyDescent="0.25">
      <c r="A53" s="330">
        <f t="shared" si="5"/>
        <v>48</v>
      </c>
      <c r="B53" s="290" t="s">
        <v>2488</v>
      </c>
      <c r="C53" s="47" t="s">
        <v>2448</v>
      </c>
      <c r="D53" s="290" t="s">
        <v>2385</v>
      </c>
      <c r="E53" s="253" t="s">
        <v>2386</v>
      </c>
      <c r="F53" s="255" t="s">
        <v>2387</v>
      </c>
      <c r="G53" s="256">
        <f>IFERROR(VLOOKUP(F53,LISTAS!$Q$5:$R$7,2,FALSE),0)</f>
        <v>1</v>
      </c>
      <c r="H53" s="255" t="s">
        <v>2388</v>
      </c>
      <c r="I53" s="256">
        <f>IFERROR(VLOOKUP(H53,LISTAS!$T$5:$U$7,2,FALSE),0)</f>
        <v>1</v>
      </c>
      <c r="J53" s="255" t="s">
        <v>2423</v>
      </c>
      <c r="K53" s="256">
        <f>IFERROR(VLOOKUP(J53,LISTAS!$W$5:$X$7,2,FALSE),0)</f>
        <v>0.25</v>
      </c>
      <c r="L53" s="255" t="s">
        <v>2396</v>
      </c>
      <c r="M53" s="257">
        <f>IFERROR(VLOOKUP(L53,LISTAS!$Z$5:$AA$10,2,FALSE),0)</f>
        <v>0.5</v>
      </c>
      <c r="N53" s="258" t="s">
        <v>2391</v>
      </c>
      <c r="O53" s="257">
        <f>IFERROR(VLOOKUP(N53,LISTAS!$AC$5:$AD$9,2,FALSE),0)</f>
        <v>0.25</v>
      </c>
      <c r="P53" s="267">
        <v>1</v>
      </c>
      <c r="Q53" s="267">
        <v>1</v>
      </c>
      <c r="R53" s="267">
        <v>1</v>
      </c>
      <c r="S53" s="267">
        <v>1</v>
      </c>
      <c r="T53" s="267">
        <v>1</v>
      </c>
      <c r="U53" s="267">
        <v>1</v>
      </c>
      <c r="V53" s="267">
        <v>1</v>
      </c>
      <c r="W53" s="267">
        <v>1</v>
      </c>
      <c r="X53" s="260">
        <f t="shared" si="3"/>
        <v>0.74875000000000003</v>
      </c>
      <c r="Y53" s="261" t="str">
        <f t="shared" si="4"/>
        <v>MODERADO</v>
      </c>
    </row>
    <row r="54" spans="1:25" ht="41.4" x14ac:dyDescent="0.25">
      <c r="A54" s="330">
        <f t="shared" si="5"/>
        <v>49</v>
      </c>
      <c r="B54" s="290" t="s">
        <v>2489</v>
      </c>
      <c r="C54" s="291">
        <v>44866</v>
      </c>
      <c r="D54" s="40" t="s">
        <v>2385</v>
      </c>
      <c r="E54" s="253" t="s">
        <v>2386</v>
      </c>
      <c r="F54" s="255" t="s">
        <v>2387</v>
      </c>
      <c r="G54" s="256">
        <f>IFERROR(VLOOKUP(F54,LISTAS!$Q$5:$R$7,2,FALSE),0)</f>
        <v>1</v>
      </c>
      <c r="H54" s="255" t="s">
        <v>2388</v>
      </c>
      <c r="I54" s="256">
        <f>IFERROR(VLOOKUP(H54,LISTAS!$T$5:$U$7,2,FALSE),0)</f>
        <v>1</v>
      </c>
      <c r="J54" s="255" t="s">
        <v>2389</v>
      </c>
      <c r="K54" s="256">
        <f>IFERROR(VLOOKUP(J54,LISTAS!$W$5:$X$7,2,FALSE),0)</f>
        <v>1</v>
      </c>
      <c r="L54" s="255" t="s">
        <v>2396</v>
      </c>
      <c r="M54" s="257">
        <f>IFERROR(VLOOKUP(L54,LISTAS!$Z$5:$AA$10,2,FALSE),0)</f>
        <v>0.5</v>
      </c>
      <c r="N54" s="258" t="s">
        <v>2391</v>
      </c>
      <c r="O54" s="257">
        <f>IFERROR(VLOOKUP(N54,LISTAS!$AC$5:$AD$9,2,FALSE),0)</f>
        <v>0.25</v>
      </c>
      <c r="P54" s="267">
        <v>1</v>
      </c>
      <c r="Q54" s="267">
        <v>1</v>
      </c>
      <c r="R54" s="267">
        <v>1</v>
      </c>
      <c r="S54" s="267">
        <v>1</v>
      </c>
      <c r="T54" s="267">
        <v>1</v>
      </c>
      <c r="U54" s="267">
        <v>1</v>
      </c>
      <c r="V54" s="267">
        <v>1</v>
      </c>
      <c r="W54" s="267">
        <v>1</v>
      </c>
      <c r="X54" s="260">
        <f t="shared" si="3"/>
        <v>0.8125</v>
      </c>
      <c r="Y54" s="261" t="str">
        <f t="shared" si="4"/>
        <v>MODERADO</v>
      </c>
    </row>
    <row r="55" spans="1:25" ht="27.6" x14ac:dyDescent="0.25">
      <c r="A55" s="330">
        <f t="shared" si="5"/>
        <v>50</v>
      </c>
      <c r="B55" s="290" t="s">
        <v>2490</v>
      </c>
      <c r="C55" s="291">
        <v>43673</v>
      </c>
      <c r="D55" s="40" t="s">
        <v>2385</v>
      </c>
      <c r="E55" s="253" t="s">
        <v>2386</v>
      </c>
      <c r="F55" s="255" t="s">
        <v>2387</v>
      </c>
      <c r="G55" s="256">
        <f>IFERROR(VLOOKUP(F55,LISTAS!$Q$5:$R$7,2,FALSE),0)</f>
        <v>1</v>
      </c>
      <c r="H55" s="255" t="s">
        <v>2388</v>
      </c>
      <c r="I55" s="256">
        <f>IFERROR(VLOOKUP(H55,LISTAS!$T$5:$U$7,2,FALSE),0)</f>
        <v>1</v>
      </c>
      <c r="J55" s="255" t="s">
        <v>2389</v>
      </c>
      <c r="K55" s="256">
        <f>IFERROR(VLOOKUP(J55,LISTAS!$W$5:$X$7,2,FALSE),0)</f>
        <v>1</v>
      </c>
      <c r="L55" s="255" t="s">
        <v>2396</v>
      </c>
      <c r="M55" s="257">
        <f>IFERROR(VLOOKUP(L55,LISTAS!$Z$5:$AA$10,2,FALSE),0)</f>
        <v>0.5</v>
      </c>
      <c r="N55" s="258" t="s">
        <v>2391</v>
      </c>
      <c r="O55" s="257">
        <f>IFERROR(VLOOKUP(N55,LISTAS!$AC$5:$AD$9,2,FALSE),0)</f>
        <v>0.25</v>
      </c>
      <c r="P55" s="267">
        <v>1</v>
      </c>
      <c r="Q55" s="267">
        <v>1</v>
      </c>
      <c r="R55" s="267">
        <v>1</v>
      </c>
      <c r="S55" s="267">
        <v>1</v>
      </c>
      <c r="T55" s="267">
        <v>1</v>
      </c>
      <c r="U55" s="267">
        <v>1</v>
      </c>
      <c r="V55" s="267">
        <v>1</v>
      </c>
      <c r="W55" s="267">
        <v>1</v>
      </c>
      <c r="X55" s="260">
        <f t="shared" si="3"/>
        <v>0.8125</v>
      </c>
      <c r="Y55" s="261" t="str">
        <f t="shared" si="4"/>
        <v>MODERADO</v>
      </c>
    </row>
    <row r="56" spans="1:25" ht="26.4" x14ac:dyDescent="0.25">
      <c r="A56" s="330">
        <f t="shared" si="5"/>
        <v>51</v>
      </c>
      <c r="B56" s="290" t="s">
        <v>2491</v>
      </c>
      <c r="C56" s="294" t="s">
        <v>2492</v>
      </c>
      <c r="D56" s="290" t="s">
        <v>2460</v>
      </c>
      <c r="E56" s="253" t="s">
        <v>2386</v>
      </c>
      <c r="F56" s="255" t="s">
        <v>2387</v>
      </c>
      <c r="G56" s="256">
        <f>IFERROR(VLOOKUP(F56,LISTAS!$Q$5:$R$7,2,FALSE),0)</f>
        <v>1</v>
      </c>
      <c r="H56" s="255" t="s">
        <v>2388</v>
      </c>
      <c r="I56" s="256">
        <f>IFERROR(VLOOKUP(H56,LISTAS!$T$5:$U$7,2,FALSE),0)</f>
        <v>1</v>
      </c>
      <c r="J56" s="255" t="s">
        <v>2423</v>
      </c>
      <c r="K56" s="256">
        <f>IFERROR(VLOOKUP(J56,LISTAS!$W$5:$X$7,2,FALSE),0)</f>
        <v>0.25</v>
      </c>
      <c r="L56" s="255" t="s">
        <v>2396</v>
      </c>
      <c r="M56" s="257">
        <f>IFERROR(VLOOKUP(L56,LISTAS!$Z$5:$AA$10,2,FALSE),0)</f>
        <v>0.5</v>
      </c>
      <c r="N56" s="258" t="s">
        <v>2391</v>
      </c>
      <c r="O56" s="257">
        <f>IFERROR(VLOOKUP(N56,LISTAS!$AC$5:$AD$9,2,FALSE),0)</f>
        <v>0.25</v>
      </c>
      <c r="P56" s="267">
        <v>1</v>
      </c>
      <c r="Q56" s="267">
        <v>1</v>
      </c>
      <c r="R56" s="267">
        <v>1</v>
      </c>
      <c r="S56" s="267">
        <v>1</v>
      </c>
      <c r="T56" s="267">
        <v>1</v>
      </c>
      <c r="U56" s="267">
        <v>1</v>
      </c>
      <c r="V56" s="267">
        <v>1</v>
      </c>
      <c r="W56" s="267">
        <v>1</v>
      </c>
      <c r="X56" s="260">
        <f t="shared" si="3"/>
        <v>0.74875000000000003</v>
      </c>
      <c r="Y56" s="261" t="str">
        <f t="shared" si="4"/>
        <v>MODERADO</v>
      </c>
    </row>
    <row r="57" spans="1:25" ht="27.6" x14ac:dyDescent="0.25">
      <c r="A57" s="330">
        <f t="shared" si="5"/>
        <v>52</v>
      </c>
      <c r="B57" s="290" t="s">
        <v>2493</v>
      </c>
      <c r="C57" s="291">
        <v>44810</v>
      </c>
      <c r="D57" s="40" t="s">
        <v>2494</v>
      </c>
      <c r="E57" s="253" t="s">
        <v>2386</v>
      </c>
      <c r="F57" s="255" t="s">
        <v>2387</v>
      </c>
      <c r="G57" s="256">
        <f>IFERROR(VLOOKUP(F57,LISTAS!$Q$5:$R$7,2,FALSE),0)</f>
        <v>1</v>
      </c>
      <c r="H57" s="255" t="s">
        <v>2388</v>
      </c>
      <c r="I57" s="256">
        <f>IFERROR(VLOOKUP(H57,LISTAS!$T$5:$U$7,2,FALSE),0)</f>
        <v>1</v>
      </c>
      <c r="J57" s="255" t="s">
        <v>2389</v>
      </c>
      <c r="K57" s="256">
        <f>IFERROR(VLOOKUP(J57,LISTAS!$W$5:$X$7,2,FALSE),0)</f>
        <v>1</v>
      </c>
      <c r="L57" s="255" t="s">
        <v>2396</v>
      </c>
      <c r="M57" s="257">
        <f>IFERROR(VLOOKUP(L57,LISTAS!$Z$5:$AA$10,2,FALSE),0)</f>
        <v>0.5</v>
      </c>
      <c r="N57" s="258" t="s">
        <v>2391</v>
      </c>
      <c r="O57" s="257">
        <f>IFERROR(VLOOKUP(N57,LISTAS!$AC$5:$AD$9,2,FALSE),0)</f>
        <v>0.25</v>
      </c>
      <c r="P57" s="267">
        <v>1</v>
      </c>
      <c r="Q57" s="267">
        <v>1</v>
      </c>
      <c r="R57" s="267">
        <v>1</v>
      </c>
      <c r="S57" s="267">
        <v>1</v>
      </c>
      <c r="T57" s="267">
        <v>1</v>
      </c>
      <c r="U57" s="267">
        <v>1</v>
      </c>
      <c r="V57" s="267">
        <v>1</v>
      </c>
      <c r="W57" s="267">
        <v>1</v>
      </c>
      <c r="X57" s="260">
        <f t="shared" si="3"/>
        <v>0.8125</v>
      </c>
      <c r="Y57" s="261" t="str">
        <f t="shared" si="4"/>
        <v>MODERADO</v>
      </c>
    </row>
    <row r="58" spans="1:25" ht="27.6" x14ac:dyDescent="0.25">
      <c r="A58" s="330">
        <f t="shared" si="5"/>
        <v>53</v>
      </c>
      <c r="B58" s="290" t="s">
        <v>2495</v>
      </c>
      <c r="C58" s="295" t="s">
        <v>2496</v>
      </c>
      <c r="D58" s="290" t="s">
        <v>2497</v>
      </c>
      <c r="E58" s="253" t="s">
        <v>2386</v>
      </c>
      <c r="F58" s="255" t="s">
        <v>2387</v>
      </c>
      <c r="G58" s="256">
        <f>IFERROR(VLOOKUP(F58,LISTAS!$Q$5:$R$7,2,FALSE),0)</f>
        <v>1</v>
      </c>
      <c r="H58" s="255" t="s">
        <v>2388</v>
      </c>
      <c r="I58" s="256">
        <f>IFERROR(VLOOKUP(H58,LISTAS!$T$5:$U$7,2,FALSE),0)</f>
        <v>1</v>
      </c>
      <c r="J58" s="255" t="s">
        <v>2423</v>
      </c>
      <c r="K58" s="256">
        <f>IFERROR(VLOOKUP(J58,LISTAS!$W$5:$X$7,2,FALSE),0)</f>
        <v>0.25</v>
      </c>
      <c r="L58" s="255" t="s">
        <v>2396</v>
      </c>
      <c r="M58" s="257">
        <f>IFERROR(VLOOKUP(L58,LISTAS!$Z$5:$AA$10,2,FALSE),0)</f>
        <v>0.5</v>
      </c>
      <c r="N58" s="258" t="s">
        <v>2391</v>
      </c>
      <c r="O58" s="257">
        <f>IFERROR(VLOOKUP(N58,LISTAS!$AC$5:$AD$9,2,FALSE),0)</f>
        <v>0.25</v>
      </c>
      <c r="P58" s="267">
        <v>1</v>
      </c>
      <c r="Q58" s="267">
        <v>1</v>
      </c>
      <c r="R58" s="267">
        <v>1</v>
      </c>
      <c r="S58" s="267">
        <v>1</v>
      </c>
      <c r="T58" s="267">
        <v>1</v>
      </c>
      <c r="U58" s="267">
        <v>1</v>
      </c>
      <c r="V58" s="267">
        <v>1</v>
      </c>
      <c r="W58" s="267">
        <v>1</v>
      </c>
      <c r="X58" s="260">
        <f t="shared" si="3"/>
        <v>0.74875000000000003</v>
      </c>
      <c r="Y58" s="261" t="str">
        <f t="shared" si="4"/>
        <v>MODERADO</v>
      </c>
    </row>
    <row r="59" spans="1:25" ht="26.4" x14ac:dyDescent="0.25">
      <c r="A59" s="330">
        <f t="shared" si="5"/>
        <v>54</v>
      </c>
      <c r="B59" s="290" t="s">
        <v>2498</v>
      </c>
      <c r="C59" s="47" t="s">
        <v>2448</v>
      </c>
      <c r="D59" s="40" t="s">
        <v>2497</v>
      </c>
      <c r="E59" s="253" t="s">
        <v>2386</v>
      </c>
      <c r="F59" s="255" t="s">
        <v>2387</v>
      </c>
      <c r="G59" s="256">
        <f>IFERROR(VLOOKUP(F59,LISTAS!$Q$5:$R$7,2,FALSE),0)</f>
        <v>1</v>
      </c>
      <c r="H59" s="255" t="s">
        <v>2388</v>
      </c>
      <c r="I59" s="256">
        <f>IFERROR(VLOOKUP(H59,LISTAS!$T$5:$U$7,2,FALSE),0)</f>
        <v>1</v>
      </c>
      <c r="J59" s="255" t="s">
        <v>2423</v>
      </c>
      <c r="K59" s="256">
        <f>IFERROR(VLOOKUP(J59,LISTAS!$W$5:$X$7,2,FALSE),0)</f>
        <v>0.25</v>
      </c>
      <c r="L59" s="255" t="s">
        <v>2396</v>
      </c>
      <c r="M59" s="257">
        <f>IFERROR(VLOOKUP(L59,LISTAS!$Z$5:$AA$10,2,FALSE),0)</f>
        <v>0.5</v>
      </c>
      <c r="N59" s="258" t="s">
        <v>2391</v>
      </c>
      <c r="O59" s="257">
        <f>IFERROR(VLOOKUP(N59,LISTAS!$AC$5:$AD$9,2,FALSE),0)</f>
        <v>0.25</v>
      </c>
      <c r="P59" s="267">
        <v>1</v>
      </c>
      <c r="Q59" s="267">
        <v>1</v>
      </c>
      <c r="R59" s="267">
        <v>1</v>
      </c>
      <c r="S59" s="267">
        <v>1</v>
      </c>
      <c r="T59" s="267">
        <v>1</v>
      </c>
      <c r="U59" s="267">
        <v>1</v>
      </c>
      <c r="V59" s="267">
        <v>1</v>
      </c>
      <c r="W59" s="267">
        <v>1</v>
      </c>
      <c r="X59" s="260">
        <f t="shared" si="3"/>
        <v>0.74875000000000003</v>
      </c>
      <c r="Y59" s="261" t="str">
        <f t="shared" si="4"/>
        <v>MODERADO</v>
      </c>
    </row>
    <row r="60" spans="1:25" ht="27.6" x14ac:dyDescent="0.25">
      <c r="A60" s="330">
        <f t="shared" si="5"/>
        <v>55</v>
      </c>
      <c r="B60" s="290" t="s">
        <v>2499</v>
      </c>
      <c r="C60" s="294" t="s">
        <v>2492</v>
      </c>
      <c r="D60" s="290" t="s">
        <v>2454</v>
      </c>
      <c r="E60" s="253" t="s">
        <v>2386</v>
      </c>
      <c r="F60" s="255" t="s">
        <v>2387</v>
      </c>
      <c r="G60" s="256">
        <f>IFERROR(VLOOKUP(F60,LISTAS!$Q$5:$R$7,2,FALSE),0)</f>
        <v>1</v>
      </c>
      <c r="H60" s="255" t="s">
        <v>2388</v>
      </c>
      <c r="I60" s="256">
        <f>IFERROR(VLOOKUP(H60,LISTAS!$T$5:$U$7,2,FALSE),0)</f>
        <v>1</v>
      </c>
      <c r="J60" s="255" t="s">
        <v>2423</v>
      </c>
      <c r="K60" s="256">
        <f>IFERROR(VLOOKUP(J60,LISTAS!$W$5:$X$7,2,FALSE),0)</f>
        <v>0.25</v>
      </c>
      <c r="L60" s="255" t="s">
        <v>2396</v>
      </c>
      <c r="M60" s="257">
        <f>IFERROR(VLOOKUP(L60,LISTAS!$Z$5:$AA$10,2,FALSE),0)</f>
        <v>0.5</v>
      </c>
      <c r="N60" s="258" t="s">
        <v>2391</v>
      </c>
      <c r="O60" s="257">
        <f>IFERROR(VLOOKUP(N60,LISTAS!$AC$5:$AD$9,2,FALSE),0)</f>
        <v>0.25</v>
      </c>
      <c r="P60" s="267">
        <v>1</v>
      </c>
      <c r="Q60" s="267">
        <v>1</v>
      </c>
      <c r="R60" s="267">
        <v>1</v>
      </c>
      <c r="S60" s="267">
        <v>1</v>
      </c>
      <c r="T60" s="267">
        <v>1</v>
      </c>
      <c r="U60" s="267">
        <v>1</v>
      </c>
      <c r="V60" s="267">
        <v>1</v>
      </c>
      <c r="W60" s="267">
        <v>1</v>
      </c>
      <c r="X60" s="260">
        <f t="shared" si="3"/>
        <v>0.74875000000000003</v>
      </c>
      <c r="Y60" s="261" t="str">
        <f t="shared" si="4"/>
        <v>MODERADO</v>
      </c>
    </row>
    <row r="61" spans="1:25" ht="26.4" x14ac:dyDescent="0.25">
      <c r="A61" s="330">
        <f t="shared" si="5"/>
        <v>56</v>
      </c>
      <c r="B61" s="290" t="s">
        <v>2500</v>
      </c>
      <c r="C61" s="294" t="s">
        <v>2492</v>
      </c>
      <c r="D61" s="290" t="s">
        <v>2454</v>
      </c>
      <c r="E61" s="253" t="s">
        <v>2386</v>
      </c>
      <c r="F61" s="255" t="s">
        <v>2387</v>
      </c>
      <c r="G61" s="256">
        <f>IFERROR(VLOOKUP(F61,LISTAS!$Q$5:$R$7,2,FALSE),0)</f>
        <v>1</v>
      </c>
      <c r="H61" s="255" t="s">
        <v>2388</v>
      </c>
      <c r="I61" s="256">
        <f>IFERROR(VLOOKUP(H61,LISTAS!$T$5:$U$7,2,FALSE),0)</f>
        <v>1</v>
      </c>
      <c r="J61" s="255" t="s">
        <v>2423</v>
      </c>
      <c r="K61" s="256">
        <f>IFERROR(VLOOKUP(J61,LISTAS!$W$5:$X$7,2,FALSE),0)</f>
        <v>0.25</v>
      </c>
      <c r="L61" s="255" t="s">
        <v>2396</v>
      </c>
      <c r="M61" s="257">
        <f>IFERROR(VLOOKUP(L61,LISTAS!$Z$5:$AA$10,2,FALSE),0)</f>
        <v>0.5</v>
      </c>
      <c r="N61" s="258" t="s">
        <v>2391</v>
      </c>
      <c r="O61" s="257">
        <f>IFERROR(VLOOKUP(N61,LISTAS!$AC$5:$AD$9,2,FALSE),0)</f>
        <v>0.25</v>
      </c>
      <c r="P61" s="267">
        <v>1</v>
      </c>
      <c r="Q61" s="267">
        <v>1</v>
      </c>
      <c r="R61" s="267">
        <v>1</v>
      </c>
      <c r="S61" s="267">
        <v>1</v>
      </c>
      <c r="T61" s="267">
        <v>1</v>
      </c>
      <c r="U61" s="267">
        <v>1</v>
      </c>
      <c r="V61" s="267">
        <v>1</v>
      </c>
      <c r="W61" s="267">
        <v>1</v>
      </c>
      <c r="X61" s="260">
        <f t="shared" si="3"/>
        <v>0.74875000000000003</v>
      </c>
      <c r="Y61" s="261" t="str">
        <f t="shared" si="4"/>
        <v>MODERADO</v>
      </c>
    </row>
    <row r="62" spans="1:25" ht="26.4" x14ac:dyDescent="0.25">
      <c r="A62" s="330">
        <f t="shared" si="5"/>
        <v>57</v>
      </c>
      <c r="B62" s="290" t="s">
        <v>2501</v>
      </c>
      <c r="C62" s="294" t="s">
        <v>2492</v>
      </c>
      <c r="D62" s="290" t="s">
        <v>2454</v>
      </c>
      <c r="E62" s="253" t="s">
        <v>2386</v>
      </c>
      <c r="F62" s="255" t="s">
        <v>2387</v>
      </c>
      <c r="G62" s="256">
        <f>IFERROR(VLOOKUP(F62,LISTAS!$Q$5:$R$7,2,FALSE),0)</f>
        <v>1</v>
      </c>
      <c r="H62" s="255" t="s">
        <v>2388</v>
      </c>
      <c r="I62" s="256">
        <f>IFERROR(VLOOKUP(H62,LISTAS!$T$5:$U$7,2,FALSE),0)</f>
        <v>1</v>
      </c>
      <c r="J62" s="255" t="s">
        <v>2423</v>
      </c>
      <c r="K62" s="256">
        <f>IFERROR(VLOOKUP(J62,LISTAS!$W$5:$X$7,2,FALSE),0)</f>
        <v>0.25</v>
      </c>
      <c r="L62" s="255" t="s">
        <v>2396</v>
      </c>
      <c r="M62" s="257">
        <f>IFERROR(VLOOKUP(L62,LISTAS!$Z$5:$AA$10,2,FALSE),0)</f>
        <v>0.5</v>
      </c>
      <c r="N62" s="258" t="s">
        <v>2391</v>
      </c>
      <c r="O62" s="257">
        <f>IFERROR(VLOOKUP(N62,LISTAS!$AC$5:$AD$9,2,FALSE),0)</f>
        <v>0.25</v>
      </c>
      <c r="P62" s="267">
        <v>1</v>
      </c>
      <c r="Q62" s="267">
        <v>1</v>
      </c>
      <c r="R62" s="267">
        <v>1</v>
      </c>
      <c r="S62" s="267">
        <v>1</v>
      </c>
      <c r="T62" s="267">
        <v>1</v>
      </c>
      <c r="U62" s="267">
        <v>1</v>
      </c>
      <c r="V62" s="267">
        <v>1</v>
      </c>
      <c r="W62" s="267">
        <v>1</v>
      </c>
      <c r="X62" s="260">
        <f t="shared" si="3"/>
        <v>0.74875000000000003</v>
      </c>
      <c r="Y62" s="261" t="str">
        <f t="shared" si="4"/>
        <v>MODERADO</v>
      </c>
    </row>
    <row r="63" spans="1:25" ht="27.6" x14ac:dyDescent="0.25">
      <c r="A63" s="330">
        <f t="shared" si="5"/>
        <v>58</v>
      </c>
      <c r="B63" s="290" t="s">
        <v>2502</v>
      </c>
      <c r="C63" s="295" t="s">
        <v>2503</v>
      </c>
      <c r="D63" s="290" t="s">
        <v>2454</v>
      </c>
      <c r="E63" s="253" t="s">
        <v>2386</v>
      </c>
      <c r="F63" s="255" t="s">
        <v>2387</v>
      </c>
      <c r="G63" s="256">
        <f>IFERROR(VLOOKUP(F63,LISTAS!$Q$5:$R$7,2,FALSE),0)</f>
        <v>1</v>
      </c>
      <c r="H63" s="255" t="s">
        <v>2388</v>
      </c>
      <c r="I63" s="256">
        <f>IFERROR(VLOOKUP(H63,LISTAS!$T$5:$U$7,2,FALSE),0)</f>
        <v>1</v>
      </c>
      <c r="J63" s="255" t="s">
        <v>2423</v>
      </c>
      <c r="K63" s="256">
        <f>IFERROR(VLOOKUP(J63,LISTAS!$W$5:$X$7,2,FALSE),0)</f>
        <v>0.25</v>
      </c>
      <c r="L63" s="255" t="s">
        <v>2396</v>
      </c>
      <c r="M63" s="257">
        <f>IFERROR(VLOOKUP(L63,LISTAS!$Z$5:$AA$10,2,FALSE),0)</f>
        <v>0.5</v>
      </c>
      <c r="N63" s="258" t="s">
        <v>2391</v>
      </c>
      <c r="O63" s="257">
        <f>IFERROR(VLOOKUP(N63,LISTAS!$AC$5:$AD$9,2,FALSE),0)</f>
        <v>0.25</v>
      </c>
      <c r="P63" s="267">
        <v>1</v>
      </c>
      <c r="Q63" s="267">
        <v>1</v>
      </c>
      <c r="R63" s="267">
        <v>1</v>
      </c>
      <c r="S63" s="267">
        <v>1</v>
      </c>
      <c r="T63" s="267">
        <v>1</v>
      </c>
      <c r="U63" s="267">
        <v>1</v>
      </c>
      <c r="V63" s="267">
        <v>1</v>
      </c>
      <c r="W63" s="267">
        <v>1</v>
      </c>
      <c r="X63" s="260">
        <f t="shared" si="3"/>
        <v>0.74875000000000003</v>
      </c>
      <c r="Y63" s="261" t="str">
        <f t="shared" si="4"/>
        <v>MODERADO</v>
      </c>
    </row>
    <row r="64" spans="1:25" ht="41.4" x14ac:dyDescent="0.25">
      <c r="A64" s="330">
        <f t="shared" si="5"/>
        <v>59</v>
      </c>
      <c r="B64" s="290" t="s">
        <v>2504</v>
      </c>
      <c r="C64" s="294" t="s">
        <v>2492</v>
      </c>
      <c r="D64" s="290" t="s">
        <v>2505</v>
      </c>
      <c r="E64" s="253" t="s">
        <v>2386</v>
      </c>
      <c r="F64" s="255" t="s">
        <v>2387</v>
      </c>
      <c r="G64" s="256">
        <f>IFERROR(VLOOKUP(F64,LISTAS!$Q$5:$R$7,2,FALSE),0)</f>
        <v>1</v>
      </c>
      <c r="H64" s="255" t="s">
        <v>2388</v>
      </c>
      <c r="I64" s="256">
        <f>IFERROR(VLOOKUP(H64,LISTAS!$T$5:$U$7,2,FALSE),0)</f>
        <v>1</v>
      </c>
      <c r="J64" s="255" t="s">
        <v>2423</v>
      </c>
      <c r="K64" s="256">
        <f>IFERROR(VLOOKUP(J64,LISTAS!$W$5:$X$7,2,FALSE),0)</f>
        <v>0.25</v>
      </c>
      <c r="L64" s="255" t="s">
        <v>2396</v>
      </c>
      <c r="M64" s="257">
        <f>IFERROR(VLOOKUP(L64,LISTAS!$Z$5:$AA$10,2,FALSE),0)</f>
        <v>0.5</v>
      </c>
      <c r="N64" s="258" t="s">
        <v>2391</v>
      </c>
      <c r="O64" s="257">
        <f>IFERROR(VLOOKUP(N64,LISTAS!$AC$5:$AD$9,2,FALSE),0)</f>
        <v>0.25</v>
      </c>
      <c r="P64" s="267">
        <v>1</v>
      </c>
      <c r="Q64" s="267">
        <v>1</v>
      </c>
      <c r="R64" s="267">
        <v>1</v>
      </c>
      <c r="S64" s="267">
        <v>1</v>
      </c>
      <c r="T64" s="267">
        <v>1</v>
      </c>
      <c r="U64" s="267">
        <v>1</v>
      </c>
      <c r="V64" s="267">
        <v>1</v>
      </c>
      <c r="W64" s="267">
        <v>1</v>
      </c>
      <c r="X64" s="260">
        <f t="shared" si="3"/>
        <v>0.74875000000000003</v>
      </c>
      <c r="Y64" s="261" t="str">
        <f t="shared" si="4"/>
        <v>MODERADO</v>
      </c>
    </row>
    <row r="65" spans="1:25" ht="26.4" x14ac:dyDescent="0.25">
      <c r="A65" s="330">
        <f t="shared" si="5"/>
        <v>60</v>
      </c>
      <c r="B65" s="290" t="s">
        <v>2506</v>
      </c>
      <c r="C65" s="294" t="s">
        <v>2507</v>
      </c>
      <c r="D65" s="290" t="s">
        <v>2454</v>
      </c>
      <c r="E65" s="253" t="s">
        <v>2386</v>
      </c>
      <c r="F65" s="255" t="s">
        <v>2387</v>
      </c>
      <c r="G65" s="256">
        <f>IFERROR(VLOOKUP(F65,LISTAS!$Q$5:$R$7,2,FALSE),0)</f>
        <v>1</v>
      </c>
      <c r="H65" s="255" t="s">
        <v>2388</v>
      </c>
      <c r="I65" s="256">
        <f>IFERROR(VLOOKUP(H65,LISTAS!$T$5:$U$7,2,FALSE),0)</f>
        <v>1</v>
      </c>
      <c r="J65" s="255" t="s">
        <v>2423</v>
      </c>
      <c r="K65" s="256">
        <f>IFERROR(VLOOKUP(J65,LISTAS!$W$5:$X$7,2,FALSE),0)</f>
        <v>0.25</v>
      </c>
      <c r="L65" s="255" t="s">
        <v>2396</v>
      </c>
      <c r="M65" s="257">
        <f>IFERROR(VLOOKUP(L65,LISTAS!$Z$5:$AA$10,2,FALSE),0)</f>
        <v>0.5</v>
      </c>
      <c r="N65" s="258" t="s">
        <v>2391</v>
      </c>
      <c r="O65" s="257">
        <f>IFERROR(VLOOKUP(N65,LISTAS!$AC$5:$AD$9,2,FALSE),0)</f>
        <v>0.25</v>
      </c>
      <c r="P65" s="267">
        <v>1</v>
      </c>
      <c r="Q65" s="267">
        <v>1</v>
      </c>
      <c r="R65" s="267">
        <v>1</v>
      </c>
      <c r="S65" s="267">
        <v>1</v>
      </c>
      <c r="T65" s="267">
        <v>1</v>
      </c>
      <c r="U65" s="267">
        <v>1</v>
      </c>
      <c r="V65" s="267">
        <v>1</v>
      </c>
      <c r="W65" s="267">
        <v>1</v>
      </c>
      <c r="X65" s="260">
        <f t="shared" si="3"/>
        <v>0.74875000000000003</v>
      </c>
      <c r="Y65" s="261" t="str">
        <f t="shared" si="4"/>
        <v>MODERADO</v>
      </c>
    </row>
    <row r="66" spans="1:25" ht="27.6" x14ac:dyDescent="0.25">
      <c r="A66" s="330">
        <f t="shared" si="5"/>
        <v>61</v>
      </c>
      <c r="B66" s="290" t="s">
        <v>2508</v>
      </c>
      <c r="C66" s="294" t="s">
        <v>2509</v>
      </c>
      <c r="D66" s="290" t="s">
        <v>2497</v>
      </c>
      <c r="E66" s="253" t="s">
        <v>2386</v>
      </c>
      <c r="F66" s="255" t="s">
        <v>2387</v>
      </c>
      <c r="G66" s="256">
        <f>IFERROR(VLOOKUP(F66,LISTAS!$Q$5:$R$7,2,FALSE),0)</f>
        <v>1</v>
      </c>
      <c r="H66" s="255" t="s">
        <v>2388</v>
      </c>
      <c r="I66" s="256">
        <f>IFERROR(VLOOKUP(H66,LISTAS!$T$5:$U$7,2,FALSE),0)</f>
        <v>1</v>
      </c>
      <c r="J66" s="255" t="s">
        <v>2423</v>
      </c>
      <c r="K66" s="256">
        <f>IFERROR(VLOOKUP(J66,LISTAS!$W$5:$X$7,2,FALSE),0)</f>
        <v>0.25</v>
      </c>
      <c r="L66" s="255" t="s">
        <v>2396</v>
      </c>
      <c r="M66" s="257">
        <f>IFERROR(VLOOKUP(L66,LISTAS!$Z$5:$AA$10,2,FALSE),0)</f>
        <v>0.5</v>
      </c>
      <c r="N66" s="258" t="s">
        <v>2391</v>
      </c>
      <c r="O66" s="257">
        <f>IFERROR(VLOOKUP(N66,LISTAS!$AC$5:$AD$9,2,FALSE),0)</f>
        <v>0.25</v>
      </c>
      <c r="P66" s="267">
        <v>1</v>
      </c>
      <c r="Q66" s="267">
        <v>1</v>
      </c>
      <c r="R66" s="267">
        <v>1</v>
      </c>
      <c r="S66" s="267">
        <v>1</v>
      </c>
      <c r="T66" s="267">
        <v>1</v>
      </c>
      <c r="U66" s="267">
        <v>1</v>
      </c>
      <c r="V66" s="267">
        <v>1</v>
      </c>
      <c r="W66" s="267">
        <v>1</v>
      </c>
      <c r="X66" s="260">
        <f t="shared" si="3"/>
        <v>0.74875000000000003</v>
      </c>
      <c r="Y66" s="261" t="str">
        <f t="shared" si="4"/>
        <v>MODERADO</v>
      </c>
    </row>
    <row r="67" spans="1:25" ht="27.6" x14ac:dyDescent="0.25">
      <c r="A67" s="330">
        <f t="shared" si="5"/>
        <v>62</v>
      </c>
      <c r="B67" s="290" t="s">
        <v>2510</v>
      </c>
      <c r="C67" s="291">
        <v>44037</v>
      </c>
      <c r="D67" s="290" t="s">
        <v>2511</v>
      </c>
      <c r="E67" s="253" t="s">
        <v>2386</v>
      </c>
      <c r="F67" s="255" t="s">
        <v>2387</v>
      </c>
      <c r="G67" s="256">
        <f>IFERROR(VLOOKUP(F67,LISTAS!$Q$5:$R$7,2,FALSE),0)</f>
        <v>1</v>
      </c>
      <c r="H67" s="255" t="s">
        <v>2388</v>
      </c>
      <c r="I67" s="256">
        <f>IFERROR(VLOOKUP(H67,LISTAS!$T$5:$U$7,2,FALSE),0)</f>
        <v>1</v>
      </c>
      <c r="J67" s="255" t="s">
        <v>2389</v>
      </c>
      <c r="K67" s="256">
        <f>IFERROR(VLOOKUP(J67,LISTAS!$W$5:$X$7,2,FALSE),0)</f>
        <v>1</v>
      </c>
      <c r="L67" s="255" t="s">
        <v>2396</v>
      </c>
      <c r="M67" s="257">
        <f>IFERROR(VLOOKUP(L67,LISTAS!$Z$5:$AA$10,2,FALSE),0)</f>
        <v>0.5</v>
      </c>
      <c r="N67" s="258" t="s">
        <v>2391</v>
      </c>
      <c r="O67" s="257">
        <f>IFERROR(VLOOKUP(N67,LISTAS!$AC$5:$AD$9,2,FALSE),0)</f>
        <v>0.25</v>
      </c>
      <c r="P67" s="267">
        <v>1</v>
      </c>
      <c r="Q67" s="267">
        <v>1</v>
      </c>
      <c r="R67" s="267">
        <v>1</v>
      </c>
      <c r="S67" s="267">
        <v>1</v>
      </c>
      <c r="T67" s="267">
        <v>1</v>
      </c>
      <c r="U67" s="267">
        <v>1</v>
      </c>
      <c r="V67" s="267">
        <v>1</v>
      </c>
      <c r="W67" s="267">
        <v>1</v>
      </c>
      <c r="X67" s="260">
        <f t="shared" si="3"/>
        <v>0.8125</v>
      </c>
      <c r="Y67" s="261" t="str">
        <f t="shared" si="4"/>
        <v>MODERADO</v>
      </c>
    </row>
    <row r="68" spans="1:25" ht="27.6" x14ac:dyDescent="0.25">
      <c r="A68" s="330">
        <f t="shared" si="5"/>
        <v>63</v>
      </c>
      <c r="B68" s="290" t="s">
        <v>2512</v>
      </c>
      <c r="C68" s="291">
        <v>44385</v>
      </c>
      <c r="D68" s="290" t="s">
        <v>2511</v>
      </c>
      <c r="E68" s="253" t="s">
        <v>2386</v>
      </c>
      <c r="F68" s="255" t="s">
        <v>2387</v>
      </c>
      <c r="G68" s="256">
        <f>IFERROR(VLOOKUP(F68,LISTAS!$Q$5:$R$7,2,FALSE),0)</f>
        <v>1</v>
      </c>
      <c r="H68" s="255" t="s">
        <v>2388</v>
      </c>
      <c r="I68" s="256">
        <f>IFERROR(VLOOKUP(H68,LISTAS!$T$5:$U$7,2,FALSE),0)</f>
        <v>1</v>
      </c>
      <c r="J68" s="255" t="s">
        <v>2389</v>
      </c>
      <c r="K68" s="256">
        <f>IFERROR(VLOOKUP(J68,LISTAS!$W$5:$X$7,2,FALSE),0)</f>
        <v>1</v>
      </c>
      <c r="L68" s="255" t="s">
        <v>2396</v>
      </c>
      <c r="M68" s="257">
        <f>IFERROR(VLOOKUP(L68,LISTAS!$Z$5:$AA$10,2,FALSE),0)</f>
        <v>0.5</v>
      </c>
      <c r="N68" s="258" t="s">
        <v>2391</v>
      </c>
      <c r="O68" s="257">
        <f>IFERROR(VLOOKUP(N68,LISTAS!$AC$5:$AD$9,2,FALSE),0)</f>
        <v>0.25</v>
      </c>
      <c r="P68" s="267">
        <v>1</v>
      </c>
      <c r="Q68" s="267">
        <v>1</v>
      </c>
      <c r="R68" s="267">
        <v>1</v>
      </c>
      <c r="S68" s="267">
        <v>1</v>
      </c>
      <c r="T68" s="267">
        <v>1</v>
      </c>
      <c r="U68" s="267">
        <v>1</v>
      </c>
      <c r="V68" s="267">
        <v>1</v>
      </c>
      <c r="W68" s="267">
        <v>1</v>
      </c>
      <c r="X68" s="260">
        <f t="shared" si="3"/>
        <v>0.8125</v>
      </c>
      <c r="Y68" s="261" t="str">
        <f t="shared" si="4"/>
        <v>MODERADO</v>
      </c>
    </row>
    <row r="69" spans="1:25" ht="26.4" x14ac:dyDescent="0.25">
      <c r="A69" s="330">
        <f t="shared" si="5"/>
        <v>64</v>
      </c>
      <c r="B69" s="290" t="s">
        <v>2513</v>
      </c>
      <c r="C69" s="47" t="s">
        <v>2448</v>
      </c>
      <c r="D69" s="290" t="s">
        <v>2514</v>
      </c>
      <c r="E69" s="253" t="s">
        <v>2386</v>
      </c>
      <c r="F69" s="255" t="s">
        <v>2387</v>
      </c>
      <c r="G69" s="256">
        <f>IFERROR(VLOOKUP(F69,LISTAS!$Q$5:$R$7,2,FALSE),0)</f>
        <v>1</v>
      </c>
      <c r="H69" s="255" t="s">
        <v>2388</v>
      </c>
      <c r="I69" s="256">
        <f>IFERROR(VLOOKUP(H69,LISTAS!$T$5:$U$7,2,FALSE),0)</f>
        <v>1</v>
      </c>
      <c r="J69" s="255" t="s">
        <v>2423</v>
      </c>
      <c r="K69" s="256">
        <f>IFERROR(VLOOKUP(J69,LISTAS!$W$5:$X$7,2,FALSE),0)</f>
        <v>0.25</v>
      </c>
      <c r="L69" s="255" t="s">
        <v>2396</v>
      </c>
      <c r="M69" s="257">
        <f>IFERROR(VLOOKUP(L69,LISTAS!$Z$5:$AA$10,2,FALSE),0)</f>
        <v>0.5</v>
      </c>
      <c r="N69" s="258" t="s">
        <v>2391</v>
      </c>
      <c r="O69" s="257">
        <f>IFERROR(VLOOKUP(N69,LISTAS!$AC$5:$AD$9,2,FALSE),0)</f>
        <v>0.25</v>
      </c>
      <c r="P69" s="267">
        <v>1</v>
      </c>
      <c r="Q69" s="267">
        <v>1</v>
      </c>
      <c r="R69" s="267">
        <v>1</v>
      </c>
      <c r="S69" s="267">
        <v>1</v>
      </c>
      <c r="T69" s="267">
        <v>1</v>
      </c>
      <c r="U69" s="267">
        <v>1</v>
      </c>
      <c r="V69" s="267">
        <v>1</v>
      </c>
      <c r="W69" s="267">
        <v>1</v>
      </c>
      <c r="X69" s="260">
        <f t="shared" si="3"/>
        <v>0.74875000000000003</v>
      </c>
      <c r="Y69" s="261" t="str">
        <f t="shared" si="4"/>
        <v>MODERADO</v>
      </c>
    </row>
    <row r="70" spans="1:25" ht="26.4" x14ac:dyDescent="0.25">
      <c r="A70" s="330">
        <f t="shared" si="5"/>
        <v>65</v>
      </c>
      <c r="B70" s="290" t="s">
        <v>2515</v>
      </c>
      <c r="C70" s="294" t="s">
        <v>2509</v>
      </c>
      <c r="D70" s="290" t="s">
        <v>2516</v>
      </c>
      <c r="E70" s="253" t="s">
        <v>2386</v>
      </c>
      <c r="F70" s="255" t="s">
        <v>2387</v>
      </c>
      <c r="G70" s="256">
        <f>IFERROR(VLOOKUP(F70,LISTAS!$Q$5:$R$7,2,FALSE),0)</f>
        <v>1</v>
      </c>
      <c r="H70" s="255" t="s">
        <v>2388</v>
      </c>
      <c r="I70" s="256">
        <f>IFERROR(VLOOKUP(H70,LISTAS!$T$5:$U$7,2,FALSE),0)</f>
        <v>1</v>
      </c>
      <c r="J70" s="255" t="s">
        <v>2423</v>
      </c>
      <c r="K70" s="256">
        <f>IFERROR(VLOOKUP(J70,LISTAS!$W$5:$X$7,2,FALSE),0)</f>
        <v>0.25</v>
      </c>
      <c r="L70" s="255" t="s">
        <v>2396</v>
      </c>
      <c r="M70" s="257">
        <f>IFERROR(VLOOKUP(L70,LISTAS!$Z$5:$AA$10,2,FALSE),0)</f>
        <v>0.5</v>
      </c>
      <c r="N70" s="258" t="s">
        <v>2391</v>
      </c>
      <c r="O70" s="257">
        <f>IFERROR(VLOOKUP(N70,LISTAS!$AC$5:$AD$9,2,FALSE),0)</f>
        <v>0.25</v>
      </c>
      <c r="P70" s="267">
        <v>1</v>
      </c>
      <c r="Q70" s="267">
        <v>1</v>
      </c>
      <c r="R70" s="267">
        <v>1</v>
      </c>
      <c r="S70" s="267">
        <v>1</v>
      </c>
      <c r="T70" s="267">
        <v>1</v>
      </c>
      <c r="U70" s="267">
        <v>1</v>
      </c>
      <c r="V70" s="267">
        <v>1</v>
      </c>
      <c r="W70" s="267">
        <v>1</v>
      </c>
      <c r="X70" s="260">
        <f t="shared" si="3"/>
        <v>0.74875000000000003</v>
      </c>
      <c r="Y70" s="261" t="str">
        <f t="shared" si="4"/>
        <v>MODERADO</v>
      </c>
    </row>
    <row r="71" spans="1:25" ht="27.6" x14ac:dyDescent="0.25">
      <c r="A71" s="330">
        <f t="shared" si="5"/>
        <v>66</v>
      </c>
      <c r="B71" s="290" t="s">
        <v>2517</v>
      </c>
      <c r="C71" s="294" t="s">
        <v>2509</v>
      </c>
      <c r="D71" s="290" t="s">
        <v>2518</v>
      </c>
      <c r="E71" s="253" t="s">
        <v>2386</v>
      </c>
      <c r="F71" s="255" t="s">
        <v>2387</v>
      </c>
      <c r="G71" s="256">
        <f>IFERROR(VLOOKUP(F71,LISTAS!$Q$5:$R$7,2,FALSE),0)</f>
        <v>1</v>
      </c>
      <c r="H71" s="255" t="s">
        <v>2388</v>
      </c>
      <c r="I71" s="256">
        <f>IFERROR(VLOOKUP(H71,LISTAS!$T$5:$U$7,2,FALSE),0)</f>
        <v>1</v>
      </c>
      <c r="J71" s="255" t="s">
        <v>2423</v>
      </c>
      <c r="K71" s="256">
        <f>IFERROR(VLOOKUP(J71,LISTAS!$W$5:$X$7,2,FALSE),0)</f>
        <v>0.25</v>
      </c>
      <c r="L71" s="255" t="s">
        <v>2396</v>
      </c>
      <c r="M71" s="257">
        <f>IFERROR(VLOOKUP(L71,LISTAS!$Z$5:$AA$10,2,FALSE),0)</f>
        <v>0.5</v>
      </c>
      <c r="N71" s="258" t="s">
        <v>2391</v>
      </c>
      <c r="O71" s="257">
        <f>IFERROR(VLOOKUP(N71,LISTAS!$AC$5:$AD$9,2,FALSE),0)</f>
        <v>0.25</v>
      </c>
      <c r="P71" s="267">
        <v>1</v>
      </c>
      <c r="Q71" s="267">
        <v>1</v>
      </c>
      <c r="R71" s="267">
        <v>1</v>
      </c>
      <c r="S71" s="267">
        <v>1</v>
      </c>
      <c r="T71" s="267">
        <v>1</v>
      </c>
      <c r="U71" s="267">
        <v>1</v>
      </c>
      <c r="V71" s="267">
        <v>1</v>
      </c>
      <c r="W71" s="267">
        <v>1</v>
      </c>
      <c r="X71" s="260">
        <f t="shared" si="3"/>
        <v>0.74875000000000003</v>
      </c>
      <c r="Y71" s="261" t="str">
        <f t="shared" si="4"/>
        <v>MODERADO</v>
      </c>
    </row>
    <row r="72" spans="1:25" ht="27.6" x14ac:dyDescent="0.25">
      <c r="A72" s="330">
        <f t="shared" si="5"/>
        <v>67</v>
      </c>
      <c r="B72" s="290" t="s">
        <v>2519</v>
      </c>
      <c r="C72" s="294" t="s">
        <v>2520</v>
      </c>
      <c r="D72" s="290" t="s">
        <v>2521</v>
      </c>
      <c r="E72" s="253" t="s">
        <v>2386</v>
      </c>
      <c r="F72" s="255" t="s">
        <v>2387</v>
      </c>
      <c r="G72" s="256">
        <f>IFERROR(VLOOKUP(F72,LISTAS!$Q$5:$R$7,2,FALSE),0)</f>
        <v>1</v>
      </c>
      <c r="H72" s="255" t="s">
        <v>2388</v>
      </c>
      <c r="I72" s="256">
        <f>IFERROR(VLOOKUP(H72,LISTAS!$T$5:$U$7,2,FALSE),0)</f>
        <v>1</v>
      </c>
      <c r="J72" s="255" t="s">
        <v>2423</v>
      </c>
      <c r="K72" s="256">
        <f>IFERROR(VLOOKUP(J72,LISTAS!$W$5:$X$7,2,FALSE),0)</f>
        <v>0.25</v>
      </c>
      <c r="L72" s="255" t="s">
        <v>2396</v>
      </c>
      <c r="M72" s="257">
        <f>IFERROR(VLOOKUP(L72,LISTAS!$Z$5:$AA$10,2,FALSE),0)</f>
        <v>0.5</v>
      </c>
      <c r="N72" s="258" t="s">
        <v>2391</v>
      </c>
      <c r="O72" s="257">
        <f>IFERROR(VLOOKUP(N72,LISTAS!$AC$5:$AD$9,2,FALSE),0)</f>
        <v>0.25</v>
      </c>
      <c r="P72" s="267">
        <v>1</v>
      </c>
      <c r="Q72" s="267">
        <v>1</v>
      </c>
      <c r="R72" s="267">
        <v>1</v>
      </c>
      <c r="S72" s="267">
        <v>1</v>
      </c>
      <c r="T72" s="267">
        <v>1</v>
      </c>
      <c r="U72" s="267">
        <v>1</v>
      </c>
      <c r="V72" s="267">
        <v>1</v>
      </c>
      <c r="W72" s="267">
        <v>1</v>
      </c>
      <c r="X72" s="260">
        <f t="shared" si="3"/>
        <v>0.74875000000000003</v>
      </c>
      <c r="Y72" s="261" t="str">
        <f t="shared" si="4"/>
        <v>MODERADO</v>
      </c>
    </row>
    <row r="73" spans="1:25" ht="26.4" x14ac:dyDescent="0.25">
      <c r="A73" s="330">
        <f t="shared" si="5"/>
        <v>68</v>
      </c>
      <c r="B73" s="290" t="s">
        <v>2522</v>
      </c>
      <c r="C73" s="294" t="s">
        <v>2520</v>
      </c>
      <c r="D73" s="290" t="s">
        <v>2523</v>
      </c>
      <c r="E73" s="253" t="s">
        <v>2386</v>
      </c>
      <c r="F73" s="255" t="s">
        <v>2387</v>
      </c>
      <c r="G73" s="256">
        <f>IFERROR(VLOOKUP(F73,LISTAS!$Q$5:$R$7,2,FALSE),0)</f>
        <v>1</v>
      </c>
      <c r="H73" s="255" t="s">
        <v>2388</v>
      </c>
      <c r="I73" s="256">
        <f>IFERROR(VLOOKUP(H73,LISTAS!$T$5:$U$7,2,FALSE),0)</f>
        <v>1</v>
      </c>
      <c r="J73" s="255" t="s">
        <v>2423</v>
      </c>
      <c r="K73" s="256">
        <f>IFERROR(VLOOKUP(J73,LISTAS!$W$5:$X$7,2,FALSE),0)</f>
        <v>0.25</v>
      </c>
      <c r="L73" s="255" t="s">
        <v>2396</v>
      </c>
      <c r="M73" s="257">
        <f>IFERROR(VLOOKUP(L73,LISTAS!$Z$5:$AA$10,2,FALSE),0)</f>
        <v>0.5</v>
      </c>
      <c r="N73" s="258" t="s">
        <v>2391</v>
      </c>
      <c r="O73" s="257">
        <f>IFERROR(VLOOKUP(N73,LISTAS!$AC$5:$AD$9,2,FALSE),0)</f>
        <v>0.25</v>
      </c>
      <c r="P73" s="267">
        <v>1</v>
      </c>
      <c r="Q73" s="267">
        <v>1</v>
      </c>
      <c r="R73" s="267">
        <v>1</v>
      </c>
      <c r="S73" s="267">
        <v>1</v>
      </c>
      <c r="T73" s="267">
        <v>1</v>
      </c>
      <c r="U73" s="267">
        <v>1</v>
      </c>
      <c r="V73" s="267">
        <v>1</v>
      </c>
      <c r="W73" s="267">
        <v>1</v>
      </c>
      <c r="X73" s="260">
        <f t="shared" si="3"/>
        <v>0.74875000000000003</v>
      </c>
      <c r="Y73" s="261" t="str">
        <f t="shared" si="4"/>
        <v>MODERADO</v>
      </c>
    </row>
    <row r="74" spans="1:25" ht="27.6" x14ac:dyDescent="0.25">
      <c r="A74" s="330">
        <f t="shared" ref="A74:A81" si="6">A73+1</f>
        <v>69</v>
      </c>
      <c r="B74" s="289" t="s">
        <v>2524</v>
      </c>
      <c r="C74" s="294" t="s">
        <v>2520</v>
      </c>
      <c r="D74" s="290" t="s">
        <v>2521</v>
      </c>
      <c r="E74" s="253" t="s">
        <v>2386</v>
      </c>
      <c r="F74" s="255" t="s">
        <v>2387</v>
      </c>
      <c r="G74" s="256">
        <f>IFERROR(VLOOKUP(F74,LISTAS!$Q$5:$R$7,2,FALSE),0)</f>
        <v>1</v>
      </c>
      <c r="H74" s="255" t="s">
        <v>2388</v>
      </c>
      <c r="I74" s="256">
        <f>IFERROR(VLOOKUP(H74,LISTAS!$T$5:$U$7,2,FALSE),0)</f>
        <v>1</v>
      </c>
      <c r="J74" s="255" t="s">
        <v>2423</v>
      </c>
      <c r="K74" s="256">
        <f>IFERROR(VLOOKUP(J74,LISTAS!$W$5:$X$7,2,FALSE),0)</f>
        <v>0.25</v>
      </c>
      <c r="L74" s="255" t="s">
        <v>2396</v>
      </c>
      <c r="M74" s="257">
        <f>IFERROR(VLOOKUP(L74,LISTAS!$Z$5:$AA$10,2,FALSE),0)</f>
        <v>0.5</v>
      </c>
      <c r="N74" s="258" t="s">
        <v>2391</v>
      </c>
      <c r="O74" s="257">
        <f>IFERROR(VLOOKUP(N74,LISTAS!$AC$5:$AD$9,2,FALSE),0)</f>
        <v>0.25</v>
      </c>
      <c r="P74" s="267">
        <v>1</v>
      </c>
      <c r="Q74" s="267">
        <v>1</v>
      </c>
      <c r="R74" s="267">
        <v>1</v>
      </c>
      <c r="S74" s="267">
        <v>1</v>
      </c>
      <c r="T74" s="267">
        <v>1</v>
      </c>
      <c r="U74" s="267">
        <v>1</v>
      </c>
      <c r="V74" s="267">
        <v>1</v>
      </c>
      <c r="W74" s="267">
        <v>1</v>
      </c>
      <c r="X74" s="260">
        <f t="shared" si="3"/>
        <v>0.74875000000000003</v>
      </c>
      <c r="Y74" s="261" t="str">
        <f t="shared" si="4"/>
        <v>MODERADO</v>
      </c>
    </row>
    <row r="75" spans="1:25" ht="27.6" x14ac:dyDescent="0.25">
      <c r="A75" s="330">
        <f t="shared" si="6"/>
        <v>70</v>
      </c>
      <c r="B75" s="289" t="s">
        <v>2525</v>
      </c>
      <c r="C75" s="294" t="s">
        <v>2520</v>
      </c>
      <c r="D75" s="290" t="s">
        <v>2494</v>
      </c>
      <c r="E75" s="253" t="s">
        <v>2386</v>
      </c>
      <c r="F75" s="255" t="s">
        <v>2387</v>
      </c>
      <c r="G75" s="256">
        <f>IFERROR(VLOOKUP(F75,LISTAS!$Q$5:$R$7,2,FALSE),0)</f>
        <v>1</v>
      </c>
      <c r="H75" s="255" t="s">
        <v>2388</v>
      </c>
      <c r="I75" s="256">
        <f>IFERROR(VLOOKUP(H75,LISTAS!$T$5:$U$7,2,FALSE),0)</f>
        <v>1</v>
      </c>
      <c r="J75" s="255" t="s">
        <v>2423</v>
      </c>
      <c r="K75" s="256">
        <f>IFERROR(VLOOKUP(J75,LISTAS!$W$5:$X$7,2,FALSE),0)</f>
        <v>0.25</v>
      </c>
      <c r="L75" s="255" t="s">
        <v>2396</v>
      </c>
      <c r="M75" s="257">
        <f>IFERROR(VLOOKUP(L75,LISTAS!$Z$5:$AA$10,2,FALSE),0)</f>
        <v>0.5</v>
      </c>
      <c r="N75" s="258" t="s">
        <v>2391</v>
      </c>
      <c r="O75" s="257">
        <f>IFERROR(VLOOKUP(N75,LISTAS!$AC$5:$AD$9,2,FALSE),0)</f>
        <v>0.25</v>
      </c>
      <c r="P75" s="267">
        <v>1</v>
      </c>
      <c r="Q75" s="267">
        <v>1</v>
      </c>
      <c r="R75" s="267">
        <v>1</v>
      </c>
      <c r="S75" s="267">
        <v>1</v>
      </c>
      <c r="T75" s="267">
        <v>1</v>
      </c>
      <c r="U75" s="267">
        <v>1</v>
      </c>
      <c r="V75" s="267">
        <v>1</v>
      </c>
      <c r="W75" s="267">
        <v>1</v>
      </c>
      <c r="X75" s="260">
        <f t="shared" si="3"/>
        <v>0.74875000000000003</v>
      </c>
      <c r="Y75" s="261" t="str">
        <f t="shared" si="4"/>
        <v>MODERADO</v>
      </c>
    </row>
    <row r="76" spans="1:25" ht="27.6" x14ac:dyDescent="0.25">
      <c r="A76" s="330">
        <f t="shared" si="6"/>
        <v>71</v>
      </c>
      <c r="B76" s="289" t="s">
        <v>2526</v>
      </c>
      <c r="C76" s="296">
        <v>44952</v>
      </c>
      <c r="D76" s="290" t="s">
        <v>2494</v>
      </c>
      <c r="E76" s="253" t="s">
        <v>2386</v>
      </c>
      <c r="F76" s="255" t="s">
        <v>2387</v>
      </c>
      <c r="G76" s="256">
        <f>IFERROR(VLOOKUP(F76,LISTAS!$Q$5:$R$7,2,FALSE),0)</f>
        <v>1</v>
      </c>
      <c r="H76" s="255" t="s">
        <v>2388</v>
      </c>
      <c r="I76" s="256">
        <f>IFERROR(VLOOKUP(H76,LISTAS!$T$5:$U$7,2,FALSE),0)</f>
        <v>1</v>
      </c>
      <c r="J76" s="255" t="s">
        <v>2389</v>
      </c>
      <c r="K76" s="256">
        <f>IFERROR(VLOOKUP(J76,LISTAS!$W$5:$X$7,2,FALSE),0)</f>
        <v>1</v>
      </c>
      <c r="L76" s="255" t="s">
        <v>2396</v>
      </c>
      <c r="M76" s="257">
        <f>IFERROR(VLOOKUP(L76,LISTAS!$Z$5:$AA$10,2,FALSE),0)</f>
        <v>0.5</v>
      </c>
      <c r="N76" s="258" t="s">
        <v>2391</v>
      </c>
      <c r="O76" s="257">
        <f>IFERROR(VLOOKUP(N76,LISTAS!$AC$5:$AD$9,2,FALSE),0)</f>
        <v>0.25</v>
      </c>
      <c r="P76" s="267">
        <v>1</v>
      </c>
      <c r="Q76" s="267">
        <v>1</v>
      </c>
      <c r="R76" s="267">
        <v>1</v>
      </c>
      <c r="S76" s="267">
        <v>1</v>
      </c>
      <c r="T76" s="267">
        <v>1</v>
      </c>
      <c r="U76" s="267">
        <v>1</v>
      </c>
      <c r="V76" s="267">
        <v>1</v>
      </c>
      <c r="W76" s="267">
        <v>1</v>
      </c>
      <c r="X76" s="260">
        <f t="shared" si="3"/>
        <v>0.8125</v>
      </c>
      <c r="Y76" s="261" t="str">
        <f t="shared" si="4"/>
        <v>MODERADO</v>
      </c>
    </row>
    <row r="77" spans="1:25" ht="27.6" x14ac:dyDescent="0.25">
      <c r="A77" s="330">
        <f t="shared" si="6"/>
        <v>72</v>
      </c>
      <c r="B77" s="289" t="s">
        <v>2527</v>
      </c>
      <c r="C77" s="296">
        <v>44378</v>
      </c>
      <c r="D77" s="290" t="s">
        <v>2494</v>
      </c>
      <c r="E77" s="253" t="s">
        <v>2386</v>
      </c>
      <c r="F77" s="255" t="s">
        <v>2387</v>
      </c>
      <c r="G77" s="256">
        <f>IFERROR(VLOOKUP(F77,LISTAS!$Q$5:$R$7,2,FALSE),0)</f>
        <v>1</v>
      </c>
      <c r="H77" s="255" t="s">
        <v>2388</v>
      </c>
      <c r="I77" s="256">
        <f>IFERROR(VLOOKUP(H77,LISTAS!$T$5:$U$7,2,FALSE),0)</f>
        <v>1</v>
      </c>
      <c r="J77" s="255" t="s">
        <v>2389</v>
      </c>
      <c r="K77" s="256">
        <f>IFERROR(VLOOKUP(J77,LISTAS!$W$5:$X$7,2,FALSE),0)</f>
        <v>1</v>
      </c>
      <c r="L77" s="255" t="s">
        <v>2396</v>
      </c>
      <c r="M77" s="257">
        <f>IFERROR(VLOOKUP(L77,LISTAS!$Z$5:$AA$10,2,FALSE),0)</f>
        <v>0.5</v>
      </c>
      <c r="N77" s="258" t="s">
        <v>2391</v>
      </c>
      <c r="O77" s="257">
        <f>IFERROR(VLOOKUP(N77,LISTAS!$AC$5:$AD$9,2,FALSE),0)</f>
        <v>0.25</v>
      </c>
      <c r="P77" s="267">
        <v>1</v>
      </c>
      <c r="Q77" s="267">
        <v>1</v>
      </c>
      <c r="R77" s="267">
        <v>1</v>
      </c>
      <c r="S77" s="267">
        <v>1</v>
      </c>
      <c r="T77" s="267">
        <v>1</v>
      </c>
      <c r="U77" s="267">
        <v>1</v>
      </c>
      <c r="V77" s="267">
        <v>1</v>
      </c>
      <c r="W77" s="267">
        <v>1</v>
      </c>
      <c r="X77" s="260">
        <f t="shared" si="3"/>
        <v>0.8125</v>
      </c>
      <c r="Y77" s="261" t="str">
        <f t="shared" si="4"/>
        <v>MODERADO</v>
      </c>
    </row>
    <row r="78" spans="1:25" ht="26.4" x14ac:dyDescent="0.25">
      <c r="A78" s="330">
        <f t="shared" si="6"/>
        <v>73</v>
      </c>
      <c r="B78" s="289" t="s">
        <v>2528</v>
      </c>
      <c r="C78" s="294" t="s">
        <v>2509</v>
      </c>
      <c r="D78" s="290" t="s">
        <v>2529</v>
      </c>
      <c r="E78" s="253" t="s">
        <v>2386</v>
      </c>
      <c r="F78" s="255" t="s">
        <v>2387</v>
      </c>
      <c r="G78" s="256">
        <f>IFERROR(VLOOKUP(F78,LISTAS!$Q$5:$R$7,2,FALSE),0)</f>
        <v>1</v>
      </c>
      <c r="H78" s="255" t="s">
        <v>2388</v>
      </c>
      <c r="I78" s="256">
        <f>IFERROR(VLOOKUP(H78,LISTAS!$T$5:$U$7,2,FALSE),0)</f>
        <v>1</v>
      </c>
      <c r="J78" s="255" t="s">
        <v>2423</v>
      </c>
      <c r="K78" s="256">
        <f>IFERROR(VLOOKUP(J78,LISTAS!$W$5:$X$7,2,FALSE),0)</f>
        <v>0.25</v>
      </c>
      <c r="L78" s="255" t="s">
        <v>2396</v>
      </c>
      <c r="M78" s="257">
        <f>IFERROR(VLOOKUP(L78,LISTAS!$Z$5:$AA$10,2,FALSE),0)</f>
        <v>0.5</v>
      </c>
      <c r="N78" s="258" t="s">
        <v>2391</v>
      </c>
      <c r="O78" s="257">
        <f>IFERROR(VLOOKUP(N78,LISTAS!$AC$5:$AD$9,2,FALSE),0)</f>
        <v>0.25</v>
      </c>
      <c r="P78" s="267">
        <v>1</v>
      </c>
      <c r="Q78" s="267">
        <v>1</v>
      </c>
      <c r="R78" s="267">
        <v>1</v>
      </c>
      <c r="S78" s="267">
        <v>1</v>
      </c>
      <c r="T78" s="267">
        <v>1</v>
      </c>
      <c r="U78" s="267">
        <v>1</v>
      </c>
      <c r="V78" s="267">
        <v>1</v>
      </c>
      <c r="W78" s="267">
        <v>1</v>
      </c>
      <c r="X78" s="260">
        <f t="shared" si="3"/>
        <v>0.74875000000000003</v>
      </c>
      <c r="Y78" s="261" t="str">
        <f t="shared" si="4"/>
        <v>MODERADO</v>
      </c>
    </row>
    <row r="79" spans="1:25" ht="41.4" x14ac:dyDescent="0.25">
      <c r="A79" s="330">
        <f t="shared" si="6"/>
        <v>74</v>
      </c>
      <c r="B79" s="289" t="s">
        <v>2530</v>
      </c>
      <c r="C79" s="294" t="s">
        <v>2509</v>
      </c>
      <c r="D79" s="290" t="s">
        <v>2531</v>
      </c>
      <c r="E79" s="253" t="s">
        <v>2386</v>
      </c>
      <c r="F79" s="255" t="s">
        <v>2387</v>
      </c>
      <c r="G79" s="256">
        <f>IFERROR(VLOOKUP(F79,LISTAS!$Q$5:$R$7,2,FALSE),0)</f>
        <v>1</v>
      </c>
      <c r="H79" s="255" t="s">
        <v>2388</v>
      </c>
      <c r="I79" s="256">
        <f>IFERROR(VLOOKUP(H79,LISTAS!$T$5:$U$7,2,FALSE),0)</f>
        <v>1</v>
      </c>
      <c r="J79" s="255" t="s">
        <v>2423</v>
      </c>
      <c r="K79" s="256">
        <f>IFERROR(VLOOKUP(J79,LISTAS!$W$5:$X$7,2,FALSE),0)</f>
        <v>0.25</v>
      </c>
      <c r="L79" s="255" t="s">
        <v>2396</v>
      </c>
      <c r="M79" s="257">
        <f>IFERROR(VLOOKUP(L79,LISTAS!$Z$5:$AA$10,2,FALSE),0)</f>
        <v>0.5</v>
      </c>
      <c r="N79" s="258" t="s">
        <v>2391</v>
      </c>
      <c r="O79" s="257">
        <f>IFERROR(VLOOKUP(N79,LISTAS!$AC$5:$AD$9,2,FALSE),0)</f>
        <v>0.25</v>
      </c>
      <c r="P79" s="267">
        <v>1</v>
      </c>
      <c r="Q79" s="267">
        <v>1</v>
      </c>
      <c r="R79" s="267">
        <v>1</v>
      </c>
      <c r="S79" s="267">
        <v>1</v>
      </c>
      <c r="T79" s="267">
        <v>1</v>
      </c>
      <c r="U79" s="267">
        <v>1</v>
      </c>
      <c r="V79" s="267">
        <v>1</v>
      </c>
      <c r="W79" s="267">
        <v>1</v>
      </c>
      <c r="X79" s="260">
        <f t="shared" si="3"/>
        <v>0.74875000000000003</v>
      </c>
      <c r="Y79" s="261" t="str">
        <f t="shared" si="4"/>
        <v>MODERADO</v>
      </c>
    </row>
    <row r="80" spans="1:25" ht="41.4" x14ac:dyDescent="0.25">
      <c r="A80" s="330">
        <f t="shared" si="6"/>
        <v>75</v>
      </c>
      <c r="B80" s="289" t="s">
        <v>2532</v>
      </c>
      <c r="C80" s="294" t="s">
        <v>2492</v>
      </c>
      <c r="D80" s="290" t="s">
        <v>2531</v>
      </c>
      <c r="E80" s="253" t="s">
        <v>2386</v>
      </c>
      <c r="F80" s="255" t="s">
        <v>2387</v>
      </c>
      <c r="G80" s="256">
        <f>IFERROR(VLOOKUP(F80,LISTAS!$Q$5:$R$7,2,FALSE),0)</f>
        <v>1</v>
      </c>
      <c r="H80" s="255" t="s">
        <v>2388</v>
      </c>
      <c r="I80" s="256">
        <f>IFERROR(VLOOKUP(H80,LISTAS!$T$5:$U$7,2,FALSE),0)</f>
        <v>1</v>
      </c>
      <c r="J80" s="255" t="s">
        <v>2423</v>
      </c>
      <c r="K80" s="256">
        <f>IFERROR(VLOOKUP(J80,LISTAS!$W$5:$X$7,2,FALSE),0)</f>
        <v>0.25</v>
      </c>
      <c r="L80" s="255" t="s">
        <v>2396</v>
      </c>
      <c r="M80" s="257">
        <f>IFERROR(VLOOKUP(L80,LISTAS!$Z$5:$AA$10,2,FALSE),0)</f>
        <v>0.5</v>
      </c>
      <c r="N80" s="258" t="s">
        <v>2391</v>
      </c>
      <c r="O80" s="257">
        <f>IFERROR(VLOOKUP(N80,LISTAS!$AC$5:$AD$9,2,FALSE),0)</f>
        <v>0.25</v>
      </c>
      <c r="P80" s="267">
        <v>1</v>
      </c>
      <c r="Q80" s="267">
        <v>1</v>
      </c>
      <c r="R80" s="267">
        <v>1</v>
      </c>
      <c r="S80" s="267">
        <v>1</v>
      </c>
      <c r="T80" s="267">
        <v>1</v>
      </c>
      <c r="U80" s="267">
        <v>1</v>
      </c>
      <c r="V80" s="267">
        <v>1</v>
      </c>
      <c r="W80" s="267">
        <v>1</v>
      </c>
      <c r="X80" s="260">
        <f t="shared" si="3"/>
        <v>0.74875000000000003</v>
      </c>
      <c r="Y80" s="261" t="str">
        <f t="shared" si="4"/>
        <v>MODERADO</v>
      </c>
    </row>
    <row r="81" spans="1:25" ht="27.6" x14ac:dyDescent="0.25">
      <c r="A81" s="330">
        <f t="shared" si="6"/>
        <v>76</v>
      </c>
      <c r="B81" s="289" t="s">
        <v>2533</v>
      </c>
      <c r="C81" s="294" t="s">
        <v>2520</v>
      </c>
      <c r="D81" s="290" t="s">
        <v>2454</v>
      </c>
      <c r="E81" s="253" t="s">
        <v>2386</v>
      </c>
      <c r="F81" s="255" t="s">
        <v>2387</v>
      </c>
      <c r="G81" s="256">
        <f>IFERROR(VLOOKUP(F81,LISTAS!$Q$5:$R$7,2,FALSE),0)</f>
        <v>1</v>
      </c>
      <c r="H81" s="255" t="s">
        <v>2388</v>
      </c>
      <c r="I81" s="256">
        <f>IFERROR(VLOOKUP(H81,LISTAS!$T$5:$U$7,2,FALSE),0)</f>
        <v>1</v>
      </c>
      <c r="J81" s="255" t="s">
        <v>2389</v>
      </c>
      <c r="K81" s="256">
        <f>IFERROR(VLOOKUP(J81,LISTAS!$W$5:$X$7,2,FALSE),0)</f>
        <v>1</v>
      </c>
      <c r="L81" s="255" t="s">
        <v>2396</v>
      </c>
      <c r="M81" s="257">
        <f>IFERROR(VLOOKUP(L81,LISTAS!$Z$5:$AA$10,2,FALSE),0)</f>
        <v>0.5</v>
      </c>
      <c r="N81" s="258" t="s">
        <v>2415</v>
      </c>
      <c r="O81" s="257">
        <f>IFERROR(VLOOKUP(N81,LISTAS!$AC$5:$AD$9,2,FALSE),0)</f>
        <v>0.75</v>
      </c>
      <c r="P81" s="267">
        <v>1</v>
      </c>
      <c r="Q81" s="267">
        <v>1</v>
      </c>
      <c r="R81" s="267">
        <v>1</v>
      </c>
      <c r="S81" s="267">
        <v>1</v>
      </c>
      <c r="T81" s="267">
        <v>1</v>
      </c>
      <c r="U81" s="267">
        <v>1</v>
      </c>
      <c r="V81" s="267">
        <v>1</v>
      </c>
      <c r="W81" s="267">
        <v>1</v>
      </c>
      <c r="X81" s="260">
        <f t="shared" si="3"/>
        <v>0.88750000000000018</v>
      </c>
      <c r="Y81" s="261" t="str">
        <f t="shared" si="4"/>
        <v>FUERTE</v>
      </c>
    </row>
    <row r="82" spans="1:25" ht="26.4" x14ac:dyDescent="0.25">
      <c r="A82" s="330">
        <v>77</v>
      </c>
      <c r="B82" s="289" t="s">
        <v>2534</v>
      </c>
      <c r="C82" s="294" t="s">
        <v>2520</v>
      </c>
      <c r="D82" s="290" t="s">
        <v>2454</v>
      </c>
      <c r="E82" s="253" t="s">
        <v>2386</v>
      </c>
      <c r="F82" s="255" t="s">
        <v>2387</v>
      </c>
      <c r="G82" s="256">
        <f>IFERROR(VLOOKUP(F82,LISTAS!$Q$5:$R$7,2,FALSE),0)</f>
        <v>1</v>
      </c>
      <c r="H82" s="255" t="s">
        <v>2388</v>
      </c>
      <c r="I82" s="256">
        <f>IFERROR(VLOOKUP(H82,LISTAS!$T$5:$U$7,2,FALSE),0)</f>
        <v>1</v>
      </c>
      <c r="J82" s="255" t="s">
        <v>2446</v>
      </c>
      <c r="K82" s="256">
        <f>IFERROR(VLOOKUP(J82,LISTAS!$W$5:$X$7,2,FALSE),0)</f>
        <v>0.5</v>
      </c>
      <c r="L82" s="255" t="s">
        <v>2396</v>
      </c>
      <c r="M82" s="257">
        <f>IFERROR(VLOOKUP(L82,LISTAS!$Z$5:$AA$10,2,FALSE),0)</f>
        <v>0.5</v>
      </c>
      <c r="N82" s="258" t="s">
        <v>2397</v>
      </c>
      <c r="O82" s="257">
        <f>IFERROR(VLOOKUP(N82,LISTAS!$AC$5:$AD$9,2,FALSE),0)</f>
        <v>1</v>
      </c>
      <c r="P82" s="267">
        <v>1</v>
      </c>
      <c r="Q82" s="267">
        <v>1</v>
      </c>
      <c r="R82" s="267">
        <v>1</v>
      </c>
      <c r="S82" s="267">
        <v>1</v>
      </c>
      <c r="T82" s="267">
        <v>1</v>
      </c>
      <c r="U82" s="267">
        <v>1</v>
      </c>
      <c r="V82" s="267">
        <v>1</v>
      </c>
      <c r="W82" s="267">
        <v>1</v>
      </c>
      <c r="X82" s="260">
        <f t="shared" si="3"/>
        <v>0.88250000000000006</v>
      </c>
      <c r="Y82" s="261" t="str">
        <f t="shared" si="4"/>
        <v>FUERTE</v>
      </c>
    </row>
    <row r="83" spans="1:25" ht="41.4" x14ac:dyDescent="0.25">
      <c r="A83" s="330">
        <v>78</v>
      </c>
      <c r="B83" s="289" t="s">
        <v>2535</v>
      </c>
      <c r="C83" s="296">
        <v>44835</v>
      </c>
      <c r="D83" s="290" t="s">
        <v>2514</v>
      </c>
      <c r="E83" s="253" t="s">
        <v>2386</v>
      </c>
      <c r="F83" s="255" t="s">
        <v>2387</v>
      </c>
      <c r="G83" s="256">
        <f>IFERROR(VLOOKUP(F83,LISTAS!$Q$5:$R$7,2,FALSE),0)</f>
        <v>1</v>
      </c>
      <c r="H83" s="255" t="s">
        <v>2388</v>
      </c>
      <c r="I83" s="256">
        <f>IFERROR(VLOOKUP(H83,LISTAS!$T$5:$U$7,2,FALSE),0)</f>
        <v>1</v>
      </c>
      <c r="J83" s="255" t="s">
        <v>2389</v>
      </c>
      <c r="K83" s="256">
        <f>IFERROR(VLOOKUP(J83,LISTAS!$W$5:$X$7,2,FALSE),0)</f>
        <v>1</v>
      </c>
      <c r="L83" s="255" t="s">
        <v>2396</v>
      </c>
      <c r="M83" s="257">
        <f>IFERROR(VLOOKUP(L83,LISTAS!$Z$5:$AA$10,2,FALSE),0)</f>
        <v>0.5</v>
      </c>
      <c r="N83" s="258" t="s">
        <v>2397</v>
      </c>
      <c r="O83" s="257">
        <f>IFERROR(VLOOKUP(N83,LISTAS!$AC$5:$AD$9,2,FALSE),0)</f>
        <v>1</v>
      </c>
      <c r="P83" s="267">
        <v>1</v>
      </c>
      <c r="Q83" s="267">
        <v>1</v>
      </c>
      <c r="R83" s="267">
        <v>1</v>
      </c>
      <c r="S83" s="267">
        <v>1</v>
      </c>
      <c r="T83" s="267">
        <v>1</v>
      </c>
      <c r="U83" s="267">
        <v>1</v>
      </c>
      <c r="V83" s="267">
        <v>1</v>
      </c>
      <c r="W83" s="267">
        <v>1</v>
      </c>
      <c r="X83" s="260">
        <f t="shared" si="3"/>
        <v>0.92500000000000004</v>
      </c>
      <c r="Y83" s="261" t="str">
        <f t="shared" si="4"/>
        <v>FUERTE</v>
      </c>
    </row>
    <row r="84" spans="1:25" ht="41.4" x14ac:dyDescent="0.25">
      <c r="A84" s="330">
        <v>79</v>
      </c>
      <c r="B84" s="289" t="s">
        <v>2536</v>
      </c>
      <c r="C84" s="296">
        <v>44067</v>
      </c>
      <c r="D84" s="290" t="s">
        <v>2514</v>
      </c>
      <c r="E84" s="253" t="s">
        <v>2386</v>
      </c>
      <c r="F84" s="255" t="s">
        <v>2387</v>
      </c>
      <c r="G84" s="256">
        <f>IFERROR(VLOOKUP(F84,LISTAS!$Q$5:$R$7,2,FALSE),0)</f>
        <v>1</v>
      </c>
      <c r="H84" s="255" t="s">
        <v>2388</v>
      </c>
      <c r="I84" s="256">
        <f>IFERROR(VLOOKUP(H84,LISTAS!$T$5:$U$7,2,FALSE),0)</f>
        <v>1</v>
      </c>
      <c r="J84" s="255" t="s">
        <v>2389</v>
      </c>
      <c r="K84" s="256">
        <f>IFERROR(VLOOKUP(J84,LISTAS!$W$5:$X$7,2,FALSE),0)</f>
        <v>1</v>
      </c>
      <c r="L84" s="255" t="s">
        <v>2396</v>
      </c>
      <c r="M84" s="257">
        <f>IFERROR(VLOOKUP(L84,LISTAS!$Z$5:$AA$10,2,FALSE),0)</f>
        <v>0.5</v>
      </c>
      <c r="N84" s="258" t="s">
        <v>2397</v>
      </c>
      <c r="O84" s="257">
        <f>IFERROR(VLOOKUP(N84,LISTAS!$AC$5:$AD$9,2,FALSE),0)</f>
        <v>1</v>
      </c>
      <c r="P84" s="267">
        <v>1</v>
      </c>
      <c r="Q84" s="267">
        <v>1</v>
      </c>
      <c r="R84" s="267">
        <v>1</v>
      </c>
      <c r="S84" s="267">
        <v>1</v>
      </c>
      <c r="T84" s="267">
        <v>1</v>
      </c>
      <c r="U84" s="267">
        <v>1</v>
      </c>
      <c r="V84" s="267">
        <v>1</v>
      </c>
      <c r="W84" s="267">
        <v>1</v>
      </c>
      <c r="X84" s="260">
        <f t="shared" si="3"/>
        <v>0.92500000000000004</v>
      </c>
      <c r="Y84" s="261" t="str">
        <f t="shared" si="4"/>
        <v>FUERTE</v>
      </c>
    </row>
    <row r="85" spans="1:25" ht="27.6" x14ac:dyDescent="0.25">
      <c r="A85" s="330">
        <v>80</v>
      </c>
      <c r="B85" s="289" t="s">
        <v>2537</v>
      </c>
      <c r="C85" s="294" t="s">
        <v>2492</v>
      </c>
      <c r="D85" s="290" t="s">
        <v>2538</v>
      </c>
      <c r="E85" s="253" t="s">
        <v>2386</v>
      </c>
      <c r="F85" s="255" t="s">
        <v>2387</v>
      </c>
      <c r="G85" s="256">
        <f>IFERROR(VLOOKUP(F85,LISTAS!$Q$5:$R$7,2,FALSE),0)</f>
        <v>1</v>
      </c>
      <c r="H85" s="255" t="s">
        <v>2388</v>
      </c>
      <c r="I85" s="256">
        <f>IFERROR(VLOOKUP(H85,LISTAS!$T$5:$U$7,2,FALSE),0)</f>
        <v>1</v>
      </c>
      <c r="J85" s="255" t="s">
        <v>2423</v>
      </c>
      <c r="K85" s="256">
        <f>IFERROR(VLOOKUP(J85,LISTAS!$W$5:$X$7,2,FALSE),0)</f>
        <v>0.25</v>
      </c>
      <c r="L85" s="255" t="s">
        <v>2396</v>
      </c>
      <c r="M85" s="257">
        <f>IFERROR(VLOOKUP(L85,LISTAS!$Z$5:$AA$10,2,FALSE),0)</f>
        <v>0.5</v>
      </c>
      <c r="N85" s="258" t="s">
        <v>2391</v>
      </c>
      <c r="O85" s="257">
        <f>IFERROR(VLOOKUP(N85,LISTAS!$AC$5:$AD$9,2,FALSE),0)</f>
        <v>0.25</v>
      </c>
      <c r="P85" s="267">
        <v>1</v>
      </c>
      <c r="Q85" s="267">
        <v>1</v>
      </c>
      <c r="R85" s="267">
        <v>1</v>
      </c>
      <c r="S85" s="267">
        <v>1</v>
      </c>
      <c r="T85" s="267">
        <v>1</v>
      </c>
      <c r="U85" s="267">
        <v>1</v>
      </c>
      <c r="V85" s="267">
        <v>1</v>
      </c>
      <c r="W85" s="267">
        <v>1</v>
      </c>
      <c r="X85" s="260">
        <f t="shared" si="3"/>
        <v>0.74875000000000003</v>
      </c>
      <c r="Y85" s="261" t="str">
        <f t="shared" si="4"/>
        <v>MODERADO</v>
      </c>
    </row>
    <row r="86" spans="1:25" ht="26.4" x14ac:dyDescent="0.25">
      <c r="A86" s="330">
        <v>81</v>
      </c>
      <c r="B86" s="289" t="s">
        <v>2539</v>
      </c>
      <c r="C86" s="294" t="s">
        <v>2540</v>
      </c>
      <c r="D86" s="290" t="s">
        <v>2460</v>
      </c>
      <c r="E86" s="253" t="s">
        <v>2386</v>
      </c>
      <c r="F86" s="255" t="s">
        <v>2387</v>
      </c>
      <c r="G86" s="256">
        <f>IFERROR(VLOOKUP(F86,LISTAS!$Q$5:$R$7,2,FALSE),0)</f>
        <v>1</v>
      </c>
      <c r="H86" s="255" t="s">
        <v>2388</v>
      </c>
      <c r="I86" s="256">
        <f>IFERROR(VLOOKUP(H86,LISTAS!$T$5:$U$7,2,FALSE),0)</f>
        <v>1</v>
      </c>
      <c r="J86" s="255" t="s">
        <v>2389</v>
      </c>
      <c r="K86" s="256">
        <f>IFERROR(VLOOKUP(J86,LISTAS!$W$5:$X$7,2,FALSE),0)</f>
        <v>1</v>
      </c>
      <c r="L86" s="255" t="s">
        <v>2396</v>
      </c>
      <c r="M86" s="257">
        <f>IFERROR(VLOOKUP(L86,LISTAS!$Z$5:$AA$10,2,FALSE),0)</f>
        <v>0.5</v>
      </c>
      <c r="N86" s="258" t="s">
        <v>2391</v>
      </c>
      <c r="O86" s="257">
        <f>IFERROR(VLOOKUP(N86,LISTAS!$AC$5:$AD$9,2,FALSE),0)</f>
        <v>0.25</v>
      </c>
      <c r="P86" s="267">
        <v>1</v>
      </c>
      <c r="Q86" s="267">
        <v>1</v>
      </c>
      <c r="R86" s="267">
        <v>1</v>
      </c>
      <c r="S86" s="267">
        <v>1</v>
      </c>
      <c r="T86" s="267">
        <v>1</v>
      </c>
      <c r="U86" s="267">
        <v>1</v>
      </c>
      <c r="V86" s="267">
        <v>1</v>
      </c>
      <c r="W86" s="267">
        <v>1</v>
      </c>
      <c r="X86" s="260">
        <f t="shared" si="3"/>
        <v>0.8125</v>
      </c>
      <c r="Y86" s="261" t="str">
        <f t="shared" si="4"/>
        <v>MODERADO</v>
      </c>
    </row>
    <row r="87" spans="1:25" ht="27.6" x14ac:dyDescent="0.25">
      <c r="A87" s="330">
        <v>82</v>
      </c>
      <c r="B87" s="290" t="s">
        <v>2541</v>
      </c>
      <c r="C87" s="294" t="s">
        <v>2540</v>
      </c>
      <c r="D87" s="290" t="s">
        <v>2542</v>
      </c>
      <c r="E87" s="253" t="s">
        <v>2386</v>
      </c>
      <c r="F87" s="255" t="s">
        <v>2387</v>
      </c>
      <c r="G87" s="256">
        <f>IFERROR(VLOOKUP(F87,LISTAS!$Q$5:$R$7,2,FALSE),0)</f>
        <v>1</v>
      </c>
      <c r="H87" s="255" t="s">
        <v>2388</v>
      </c>
      <c r="I87" s="256">
        <f>IFERROR(VLOOKUP(H87,LISTAS!$T$5:$U$7,2,FALSE),0)</f>
        <v>1</v>
      </c>
      <c r="J87" s="255" t="s">
        <v>2389</v>
      </c>
      <c r="K87" s="256">
        <f>IFERROR(VLOOKUP(J87,LISTAS!$W$5:$X$7,2,FALSE),0)</f>
        <v>1</v>
      </c>
      <c r="L87" s="255" t="s">
        <v>2396</v>
      </c>
      <c r="M87" s="257">
        <f>IFERROR(VLOOKUP(L87,LISTAS!$Z$5:$AA$10,2,FALSE),0)</f>
        <v>0.5</v>
      </c>
      <c r="N87" s="258" t="s">
        <v>2391</v>
      </c>
      <c r="O87" s="257">
        <f>IFERROR(VLOOKUP(N87,LISTAS!$AC$5:$AD$9,2,FALSE),0)</f>
        <v>0.25</v>
      </c>
      <c r="P87" s="267">
        <v>1</v>
      </c>
      <c r="Q87" s="267">
        <v>1</v>
      </c>
      <c r="R87" s="267">
        <v>1</v>
      </c>
      <c r="S87" s="267">
        <v>1</v>
      </c>
      <c r="T87" s="267">
        <v>1</v>
      </c>
      <c r="U87" s="267">
        <v>1</v>
      </c>
      <c r="V87" s="267">
        <v>1</v>
      </c>
      <c r="W87" s="267">
        <v>1</v>
      </c>
      <c r="X87" s="260">
        <f t="shared" si="3"/>
        <v>0.8125</v>
      </c>
      <c r="Y87" s="261" t="str">
        <f t="shared" si="4"/>
        <v>MODERADO</v>
      </c>
    </row>
    <row r="88" spans="1:25" s="189" customFormat="1" ht="27.6" x14ac:dyDescent="0.25">
      <c r="A88" s="330">
        <v>83</v>
      </c>
      <c r="B88" s="297" t="s">
        <v>2543</v>
      </c>
      <c r="C88" s="298" t="s">
        <v>2544</v>
      </c>
      <c r="D88" s="308" t="s">
        <v>2545</v>
      </c>
      <c r="E88" s="299" t="s">
        <v>2386</v>
      </c>
      <c r="F88" s="300" t="s">
        <v>2387</v>
      </c>
      <c r="G88" s="301">
        <f>IFERROR(VLOOKUP(F88,LISTAS!$Q$5:$R$7,2,FALSE),0)</f>
        <v>1</v>
      </c>
      <c r="H88" s="300" t="s">
        <v>2388</v>
      </c>
      <c r="I88" s="301">
        <f>IFERROR(VLOOKUP(H88,LISTAS!$T$5:$U$7,2,FALSE),0)</f>
        <v>1</v>
      </c>
      <c r="J88" s="300" t="s">
        <v>2423</v>
      </c>
      <c r="K88" s="301">
        <f>IFERROR(VLOOKUP(J88,LISTAS!$W$5:$X$7,2,FALSE),0)</f>
        <v>0.25</v>
      </c>
      <c r="L88" s="300" t="s">
        <v>2396</v>
      </c>
      <c r="M88" s="302">
        <f>IFERROR(VLOOKUP(L88,LISTAS!$Z$5:$AA$10,2,FALSE),0)</f>
        <v>0.5</v>
      </c>
      <c r="N88" s="303" t="s">
        <v>2391</v>
      </c>
      <c r="O88" s="302">
        <f>IFERROR(VLOOKUP(N88,LISTAS!$AC$5:$AD$9,2,FALSE),0)</f>
        <v>0.25</v>
      </c>
      <c r="P88" s="304">
        <v>1</v>
      </c>
      <c r="Q88" s="304">
        <v>1</v>
      </c>
      <c r="R88" s="304">
        <v>1</v>
      </c>
      <c r="S88" s="304">
        <v>1</v>
      </c>
      <c r="T88" s="304">
        <v>1</v>
      </c>
      <c r="U88" s="304">
        <v>1</v>
      </c>
      <c r="V88" s="304">
        <v>1</v>
      </c>
      <c r="W88" s="304">
        <v>1</v>
      </c>
      <c r="X88" s="305">
        <f t="shared" si="3"/>
        <v>0.74875000000000003</v>
      </c>
      <c r="Y88" s="306" t="str">
        <f t="shared" si="4"/>
        <v>MODERADO</v>
      </c>
    </row>
    <row r="89" spans="1:25" ht="27.6" x14ac:dyDescent="0.25">
      <c r="A89" s="330">
        <v>84</v>
      </c>
      <c r="B89" s="289" t="s">
        <v>2546</v>
      </c>
      <c r="C89" s="294" t="s">
        <v>2492</v>
      </c>
      <c r="D89" s="290" t="s">
        <v>2547</v>
      </c>
      <c r="E89" s="253" t="s">
        <v>2386</v>
      </c>
      <c r="F89" s="255" t="s">
        <v>2387</v>
      </c>
      <c r="G89" s="256">
        <f>IFERROR(VLOOKUP(F89,LISTAS!$Q$5:$R$7,2,FALSE),0)</f>
        <v>1</v>
      </c>
      <c r="H89" s="255" t="s">
        <v>2388</v>
      </c>
      <c r="I89" s="256">
        <f>IFERROR(VLOOKUP(H89,LISTAS!$T$5:$U$7,2,FALSE),0)</f>
        <v>1</v>
      </c>
      <c r="J89" s="255" t="s">
        <v>2423</v>
      </c>
      <c r="K89" s="256">
        <f>IFERROR(VLOOKUP(J89,LISTAS!$W$5:$X$7,2,FALSE),0)</f>
        <v>0.25</v>
      </c>
      <c r="L89" s="255" t="s">
        <v>2396</v>
      </c>
      <c r="M89" s="257">
        <f>IFERROR(VLOOKUP(L89,LISTAS!$Z$5:$AA$10,2,FALSE),0)</f>
        <v>0.5</v>
      </c>
      <c r="N89" s="258" t="s">
        <v>2391</v>
      </c>
      <c r="O89" s="257">
        <f>IFERROR(VLOOKUP(N89,LISTAS!$AC$5:$AD$9,2,FALSE),0)</f>
        <v>0.25</v>
      </c>
      <c r="P89" s="267">
        <v>1</v>
      </c>
      <c r="Q89" s="267">
        <v>1</v>
      </c>
      <c r="R89" s="267">
        <v>1</v>
      </c>
      <c r="S89" s="267">
        <v>1</v>
      </c>
      <c r="T89" s="267">
        <v>1</v>
      </c>
      <c r="U89" s="267">
        <v>1</v>
      </c>
      <c r="V89" s="267">
        <v>1</v>
      </c>
      <c r="W89" s="267">
        <v>1</v>
      </c>
      <c r="X89" s="260">
        <f t="shared" si="3"/>
        <v>0.74875000000000003</v>
      </c>
      <c r="Y89" s="261" t="str">
        <f t="shared" si="4"/>
        <v>MODERADO</v>
      </c>
    </row>
    <row r="90" spans="1:25" s="189" customFormat="1" ht="27.6" x14ac:dyDescent="0.25">
      <c r="A90" s="330">
        <v>85</v>
      </c>
      <c r="B90" s="297" t="s">
        <v>2548</v>
      </c>
      <c r="C90" s="307">
        <v>44614</v>
      </c>
      <c r="D90" s="308" t="s">
        <v>2547</v>
      </c>
      <c r="E90" s="299" t="s">
        <v>2386</v>
      </c>
      <c r="F90" s="300" t="s">
        <v>2387</v>
      </c>
      <c r="G90" s="301">
        <f>IFERROR(VLOOKUP(F90,LISTAS!$Q$5:$R$7,2,FALSE),0)</f>
        <v>1</v>
      </c>
      <c r="H90" s="300" t="s">
        <v>2388</v>
      </c>
      <c r="I90" s="301">
        <f>IFERROR(VLOOKUP(H90,LISTAS!$T$5:$U$7,2,FALSE),0)</f>
        <v>1</v>
      </c>
      <c r="J90" s="300" t="s">
        <v>2423</v>
      </c>
      <c r="K90" s="301">
        <f>IFERROR(VLOOKUP(J90,LISTAS!$W$5:$X$7,2,FALSE),0)</f>
        <v>0.25</v>
      </c>
      <c r="L90" s="300" t="s">
        <v>2396</v>
      </c>
      <c r="M90" s="302">
        <f>IFERROR(VLOOKUP(L90,LISTAS!$Z$5:$AA$10,2,FALSE),0)</f>
        <v>0.5</v>
      </c>
      <c r="N90" s="303" t="s">
        <v>2391</v>
      </c>
      <c r="O90" s="302">
        <f>IFERROR(VLOOKUP(N90,LISTAS!$AC$5:$AD$9,2,FALSE),0)</f>
        <v>0.25</v>
      </c>
      <c r="P90" s="304">
        <v>1</v>
      </c>
      <c r="Q90" s="304">
        <v>1</v>
      </c>
      <c r="R90" s="304">
        <v>1</v>
      </c>
      <c r="S90" s="304">
        <v>1</v>
      </c>
      <c r="T90" s="304">
        <v>1</v>
      </c>
      <c r="U90" s="304">
        <v>1</v>
      </c>
      <c r="V90" s="304">
        <v>1</v>
      </c>
      <c r="W90" s="304">
        <v>1</v>
      </c>
      <c r="X90" s="305">
        <f t="shared" si="3"/>
        <v>0.74875000000000003</v>
      </c>
      <c r="Y90" s="306" t="str">
        <f t="shared" si="4"/>
        <v>MODERADO</v>
      </c>
    </row>
    <row r="91" spans="1:25" ht="27.6" x14ac:dyDescent="0.25">
      <c r="A91" s="330">
        <v>86</v>
      </c>
      <c r="B91" s="289" t="s">
        <v>2549</v>
      </c>
      <c r="C91" s="296">
        <v>44683</v>
      </c>
      <c r="D91" s="290" t="s">
        <v>2385</v>
      </c>
      <c r="E91" s="253" t="s">
        <v>2386</v>
      </c>
      <c r="F91" s="255" t="s">
        <v>2387</v>
      </c>
      <c r="G91" s="256">
        <f>IFERROR(VLOOKUP(F91,LISTAS!$Q$5:$R$7,2,FALSE),0)</f>
        <v>1</v>
      </c>
      <c r="H91" s="255" t="s">
        <v>2388</v>
      </c>
      <c r="I91" s="256">
        <f>IFERROR(VLOOKUP(H91,LISTAS!$T$5:$U$7,2,FALSE),0)</f>
        <v>1</v>
      </c>
      <c r="J91" s="255" t="s">
        <v>2423</v>
      </c>
      <c r="K91" s="256">
        <f>IFERROR(VLOOKUP(J91,LISTAS!$W$5:$X$7,2,FALSE),0)</f>
        <v>0.25</v>
      </c>
      <c r="L91" s="255" t="s">
        <v>2396</v>
      </c>
      <c r="M91" s="257">
        <f>IFERROR(VLOOKUP(L91,LISTAS!$Z$5:$AA$10,2,FALSE),0)</f>
        <v>0.5</v>
      </c>
      <c r="N91" s="258" t="s">
        <v>2391</v>
      </c>
      <c r="O91" s="257">
        <f>IFERROR(VLOOKUP(N91,LISTAS!$AC$5:$AD$9,2,FALSE),0)</f>
        <v>0.25</v>
      </c>
      <c r="P91" s="267">
        <v>1</v>
      </c>
      <c r="Q91" s="267">
        <v>1</v>
      </c>
      <c r="R91" s="267">
        <v>1</v>
      </c>
      <c r="S91" s="267">
        <v>1</v>
      </c>
      <c r="T91" s="267">
        <v>1</v>
      </c>
      <c r="U91" s="267">
        <v>1</v>
      </c>
      <c r="V91" s="267">
        <v>1</v>
      </c>
      <c r="W91" s="267">
        <v>1</v>
      </c>
      <c r="X91" s="260">
        <f t="shared" si="3"/>
        <v>0.74875000000000003</v>
      </c>
      <c r="Y91" s="261" t="str">
        <f t="shared" si="4"/>
        <v>MODERADO</v>
      </c>
    </row>
    <row r="92" spans="1:25" ht="80.25" customHeight="1" x14ac:dyDescent="0.25">
      <c r="A92" s="330">
        <v>87</v>
      </c>
      <c r="B92" s="289" t="s">
        <v>2550</v>
      </c>
      <c r="C92" s="294" t="s">
        <v>2492</v>
      </c>
      <c r="D92" s="308" t="s">
        <v>2547</v>
      </c>
      <c r="E92" s="253" t="s">
        <v>2386</v>
      </c>
      <c r="F92" s="255" t="s">
        <v>2403</v>
      </c>
      <c r="G92" s="256">
        <f>IFERROR(VLOOKUP(F92,LISTAS!$Q$5:$R$7,2,FALSE),0)</f>
        <v>0.5</v>
      </c>
      <c r="H92" s="255" t="s">
        <v>2388</v>
      </c>
      <c r="I92" s="256">
        <f>IFERROR(VLOOKUP(H92,LISTAS!$T$5:$U$7,2,FALSE),0)</f>
        <v>1</v>
      </c>
      <c r="J92" s="255" t="s">
        <v>2423</v>
      </c>
      <c r="K92" s="256">
        <f>IFERROR(VLOOKUP(J92,LISTAS!$W$5:$X$7,2,FALSE),0)</f>
        <v>0.25</v>
      </c>
      <c r="L92" s="255" t="s">
        <v>2396</v>
      </c>
      <c r="M92" s="257">
        <f>IFERROR(VLOOKUP(L92,LISTAS!$Z$5:$AA$10,2,FALSE),0)</f>
        <v>0.5</v>
      </c>
      <c r="N92" s="258" t="s">
        <v>2409</v>
      </c>
      <c r="O92" s="257">
        <f>IFERROR(VLOOKUP(N92,LISTAS!$AC$5:$AD$9,2,FALSE),0)</f>
        <v>0.05</v>
      </c>
      <c r="P92" s="267">
        <v>1</v>
      </c>
      <c r="Q92" s="267">
        <v>1</v>
      </c>
      <c r="R92" s="267">
        <v>1</v>
      </c>
      <c r="S92" s="267">
        <v>0</v>
      </c>
      <c r="T92" s="267">
        <v>1</v>
      </c>
      <c r="U92" s="267">
        <v>1</v>
      </c>
      <c r="V92" s="267">
        <v>1</v>
      </c>
      <c r="W92" s="267">
        <v>1</v>
      </c>
      <c r="X92" s="260">
        <f t="shared" ref="X92:X104" si="7">G92*$F$3+I92*$H$3+K92*$J$3+M92*$L$3+O92*$N$3+SUMPRODUCT(P92:S92,$P$4:$S$4)*$P$3+SUMPRODUCT(T92:W92,$T$4:$W$4)*$T$3</f>
        <v>0.61125000000000007</v>
      </c>
      <c r="Y92" s="261" t="str">
        <f t="shared" ref="Y92:Y119" si="8">IF(AND(X92&gt;=$AD$8,X92&lt;$AE$8),$AA$8,IF(AND(X92&gt;=$AD$7,X92&lt;$AE$7),$AA$7,IF(AND(X92&gt;=$AD$6,X92&lt;$AE$6),$AA$6,IF(AND(X92&gt;=$AD$5,X92&lt;$AE$5),$AA$5,IF(AND(X92&gt;=$AD$4,X92&lt;=$AE$4),$AA$4,"")))))</f>
        <v>DEBIL</v>
      </c>
    </row>
    <row r="93" spans="1:25" ht="27.6" x14ac:dyDescent="0.25">
      <c r="A93" s="330">
        <v>88</v>
      </c>
      <c r="B93" s="289" t="s">
        <v>2551</v>
      </c>
      <c r="C93" s="294" t="s">
        <v>2492</v>
      </c>
      <c r="D93" s="308" t="s">
        <v>2547</v>
      </c>
      <c r="E93" s="253" t="s">
        <v>2386</v>
      </c>
      <c r="F93" s="255" t="s">
        <v>2403</v>
      </c>
      <c r="G93" s="256">
        <f>IFERROR(VLOOKUP(F93,LISTAS!$Q$5:$R$7,2,FALSE),0)</f>
        <v>0.5</v>
      </c>
      <c r="H93" s="255" t="s">
        <v>2388</v>
      </c>
      <c r="I93" s="256">
        <f>IFERROR(VLOOKUP(H93,LISTAS!$T$5:$U$7,2,FALSE),0)</f>
        <v>1</v>
      </c>
      <c r="J93" s="255" t="s">
        <v>2423</v>
      </c>
      <c r="K93" s="256">
        <f>IFERROR(VLOOKUP(J93,LISTAS!$W$5:$X$7,2,FALSE),0)</f>
        <v>0.25</v>
      </c>
      <c r="L93" s="255" t="s">
        <v>2396</v>
      </c>
      <c r="M93" s="257">
        <f>IFERROR(VLOOKUP(L93,LISTAS!$Z$5:$AA$10,2,FALSE),0)</f>
        <v>0.5</v>
      </c>
      <c r="N93" s="258" t="s">
        <v>2409</v>
      </c>
      <c r="O93" s="257">
        <f>IFERROR(VLOOKUP(N93,LISTAS!$AC$5:$AD$9,2,FALSE),0)</f>
        <v>0.05</v>
      </c>
      <c r="P93" s="267">
        <v>1</v>
      </c>
      <c r="Q93" s="267">
        <v>1</v>
      </c>
      <c r="R93" s="267">
        <v>1</v>
      </c>
      <c r="S93" s="267">
        <v>1</v>
      </c>
      <c r="T93" s="267">
        <v>1</v>
      </c>
      <c r="U93" s="267">
        <v>1</v>
      </c>
      <c r="V93" s="267">
        <v>1</v>
      </c>
      <c r="W93" s="267">
        <v>1</v>
      </c>
      <c r="X93" s="260">
        <f t="shared" si="7"/>
        <v>0.64874999999999994</v>
      </c>
      <c r="Y93" s="261" t="str">
        <f t="shared" si="8"/>
        <v>DEBIL</v>
      </c>
    </row>
    <row r="94" spans="1:25" ht="69" x14ac:dyDescent="0.25">
      <c r="A94" s="330">
        <v>89</v>
      </c>
      <c r="B94" s="289" t="s">
        <v>2552</v>
      </c>
      <c r="C94" s="294" t="s">
        <v>2492</v>
      </c>
      <c r="D94" s="308" t="s">
        <v>2547</v>
      </c>
      <c r="E94" s="253" t="s">
        <v>2386</v>
      </c>
      <c r="F94" s="255" t="s">
        <v>2403</v>
      </c>
      <c r="G94" s="256">
        <f>IFERROR(VLOOKUP(F94,LISTAS!$Q$5:$R$7,2,FALSE),0)</f>
        <v>0.5</v>
      </c>
      <c r="H94" s="255" t="s">
        <v>2388</v>
      </c>
      <c r="I94" s="256">
        <f>IFERROR(VLOOKUP(H94,LISTAS!$T$5:$U$7,2,FALSE),0)</f>
        <v>1</v>
      </c>
      <c r="J94" s="255" t="s">
        <v>2423</v>
      </c>
      <c r="K94" s="256">
        <f>IFERROR(VLOOKUP(J94,LISTAS!$W$5:$X$7,2,FALSE),0)</f>
        <v>0.25</v>
      </c>
      <c r="L94" s="255" t="s">
        <v>2396</v>
      </c>
      <c r="M94" s="257">
        <f>IFERROR(VLOOKUP(L94,LISTAS!$Z$5:$AA$10,2,FALSE),0)</f>
        <v>0.5</v>
      </c>
      <c r="N94" s="258" t="s">
        <v>2391</v>
      </c>
      <c r="O94" s="257">
        <f>IFERROR(VLOOKUP(N94,LISTAS!$AC$5:$AD$9,2,FALSE),0)</f>
        <v>0.25</v>
      </c>
      <c r="P94" s="267">
        <v>1</v>
      </c>
      <c r="Q94" s="267">
        <v>1</v>
      </c>
      <c r="R94" s="267">
        <v>1</v>
      </c>
      <c r="S94" s="267">
        <v>1</v>
      </c>
      <c r="T94" s="267">
        <v>1</v>
      </c>
      <c r="U94" s="267">
        <v>1</v>
      </c>
      <c r="V94" s="267">
        <v>1</v>
      </c>
      <c r="W94" s="267">
        <v>1</v>
      </c>
      <c r="X94" s="260">
        <f t="shared" si="7"/>
        <v>0.67874999999999996</v>
      </c>
      <c r="Y94" s="261" t="str">
        <f t="shared" si="8"/>
        <v>MODERADO</v>
      </c>
    </row>
    <row r="95" spans="1:25" ht="40.5" customHeight="1" x14ac:dyDescent="0.25">
      <c r="A95" s="330">
        <v>90</v>
      </c>
      <c r="B95" s="290" t="s">
        <v>1494</v>
      </c>
      <c r="C95" s="294" t="s">
        <v>2553</v>
      </c>
      <c r="D95" s="308" t="s">
        <v>2554</v>
      </c>
      <c r="E95" s="253" t="s">
        <v>2386</v>
      </c>
      <c r="F95" s="255" t="s">
        <v>2403</v>
      </c>
      <c r="G95" s="256">
        <f>IFERROR(VLOOKUP(F95,LISTAS!$Q$5:$R$7,2,FALSE),0)</f>
        <v>0.5</v>
      </c>
      <c r="H95" s="255" t="s">
        <v>2388</v>
      </c>
      <c r="I95" s="256">
        <f>IFERROR(VLOOKUP(H95,LISTAS!$T$5:$U$7,2,FALSE),0)</f>
        <v>1</v>
      </c>
      <c r="J95" s="255" t="s">
        <v>2423</v>
      </c>
      <c r="K95" s="256">
        <f>IFERROR(VLOOKUP(J95,LISTAS!$W$5:$X$7,2,FALSE),0)</f>
        <v>0.25</v>
      </c>
      <c r="L95" s="255" t="s">
        <v>2396</v>
      </c>
      <c r="M95" s="257">
        <f>IFERROR(VLOOKUP(L95,LISTAS!$Z$5:$AA$10,2,FALSE),0)</f>
        <v>0.5</v>
      </c>
      <c r="N95" s="258" t="s">
        <v>2404</v>
      </c>
      <c r="O95" s="257">
        <f>IFERROR(VLOOKUP(N95,LISTAS!$AC$5:$AD$9,2,FALSE),0)</f>
        <v>0.5</v>
      </c>
      <c r="P95" s="267">
        <v>0</v>
      </c>
      <c r="Q95" s="267">
        <v>1</v>
      </c>
      <c r="R95" s="267">
        <v>1</v>
      </c>
      <c r="S95" s="267">
        <v>1</v>
      </c>
      <c r="T95" s="267">
        <v>1</v>
      </c>
      <c r="U95" s="267">
        <v>1</v>
      </c>
      <c r="V95" s="267">
        <v>1</v>
      </c>
      <c r="W95" s="267">
        <v>1</v>
      </c>
      <c r="X95" s="260">
        <f t="shared" si="7"/>
        <v>0.67874999999999996</v>
      </c>
      <c r="Y95" s="261" t="str">
        <f t="shared" si="8"/>
        <v>MODERADO</v>
      </c>
    </row>
    <row r="96" spans="1:25" ht="27.6" x14ac:dyDescent="0.25">
      <c r="A96" s="330">
        <v>91</v>
      </c>
      <c r="B96" s="289" t="s">
        <v>2555</v>
      </c>
      <c r="C96" s="296">
        <v>44125</v>
      </c>
      <c r="D96" s="308" t="s">
        <v>2385</v>
      </c>
      <c r="E96" s="253" t="s">
        <v>2386</v>
      </c>
      <c r="F96" s="255" t="s">
        <v>2387</v>
      </c>
      <c r="G96" s="256">
        <f>IFERROR(VLOOKUP(F96,LISTAS!$Q$5:$R$7,2,FALSE),0)</f>
        <v>1</v>
      </c>
      <c r="H96" s="255" t="s">
        <v>2388</v>
      </c>
      <c r="I96" s="256">
        <f>IFERROR(VLOOKUP(H96,LISTAS!$T$5:$U$7,2,FALSE),0)</f>
        <v>1</v>
      </c>
      <c r="J96" s="255" t="s">
        <v>2389</v>
      </c>
      <c r="K96" s="256">
        <f>IFERROR(VLOOKUP(J96,LISTAS!$W$5:$X$7,2,FALSE),0)</f>
        <v>1</v>
      </c>
      <c r="L96" s="255" t="s">
        <v>2396</v>
      </c>
      <c r="M96" s="257">
        <f>IFERROR(VLOOKUP(L96,LISTAS!$Z$5:$AA$10,2,FALSE),0)</f>
        <v>0.5</v>
      </c>
      <c r="N96" s="258" t="s">
        <v>2415</v>
      </c>
      <c r="O96" s="257">
        <f>IFERROR(VLOOKUP(N96,LISTAS!$AC$5:$AD$9,2,FALSE),0)</f>
        <v>0.75</v>
      </c>
      <c r="P96" s="267">
        <v>1</v>
      </c>
      <c r="Q96" s="267">
        <v>1</v>
      </c>
      <c r="R96" s="267">
        <v>1</v>
      </c>
      <c r="S96" s="267">
        <v>1</v>
      </c>
      <c r="T96" s="267">
        <v>1</v>
      </c>
      <c r="U96" s="267">
        <v>1</v>
      </c>
      <c r="V96" s="267">
        <v>1</v>
      </c>
      <c r="W96" s="267">
        <v>1</v>
      </c>
      <c r="X96" s="260">
        <f t="shared" si="7"/>
        <v>0.88750000000000018</v>
      </c>
      <c r="Y96" s="261" t="str">
        <f t="shared" si="8"/>
        <v>FUERTE</v>
      </c>
    </row>
    <row r="97" spans="1:25" ht="41.4" x14ac:dyDescent="0.25">
      <c r="A97" s="330">
        <v>92</v>
      </c>
      <c r="B97" s="289" t="s">
        <v>2556</v>
      </c>
      <c r="C97" s="294" t="s">
        <v>2421</v>
      </c>
      <c r="D97" s="308" t="s">
        <v>2557</v>
      </c>
      <c r="E97" s="253" t="s">
        <v>2427</v>
      </c>
      <c r="F97" s="255" t="s">
        <v>2403</v>
      </c>
      <c r="G97" s="256">
        <f>IFERROR(VLOOKUP(F97,LISTAS!$Q$5:$R$7,2,FALSE),0)</f>
        <v>0.5</v>
      </c>
      <c r="H97" s="255" t="s">
        <v>2388</v>
      </c>
      <c r="I97" s="256">
        <f>IFERROR(VLOOKUP(H97,LISTAS!$T$5:$U$7,2,FALSE),0)</f>
        <v>1</v>
      </c>
      <c r="J97" s="255" t="s">
        <v>2423</v>
      </c>
      <c r="K97" s="256">
        <f>IFERROR(VLOOKUP(J97,LISTAS!$W$5:$X$7,2,FALSE),0)</f>
        <v>0.25</v>
      </c>
      <c r="L97" s="255" t="s">
        <v>2396</v>
      </c>
      <c r="M97" s="257">
        <f>IFERROR(VLOOKUP(L97,LISTAS!$Z$5:$AA$10,2,FALSE),0)</f>
        <v>0.5</v>
      </c>
      <c r="N97" s="258" t="s">
        <v>2404</v>
      </c>
      <c r="O97" s="257">
        <f>IFERROR(VLOOKUP(N97,LISTAS!$AC$5:$AD$9,2,FALSE),0)</f>
        <v>0.5</v>
      </c>
      <c r="P97" s="267">
        <v>0</v>
      </c>
      <c r="Q97" s="267">
        <v>1</v>
      </c>
      <c r="R97" s="267">
        <v>1</v>
      </c>
      <c r="S97" s="267">
        <v>1</v>
      </c>
      <c r="T97" s="267">
        <v>1</v>
      </c>
      <c r="U97" s="267">
        <v>1</v>
      </c>
      <c r="V97" s="267">
        <v>1</v>
      </c>
      <c r="W97" s="267">
        <v>1</v>
      </c>
      <c r="X97" s="260">
        <f t="shared" si="7"/>
        <v>0.67874999999999996</v>
      </c>
      <c r="Y97" s="261" t="str">
        <f t="shared" si="8"/>
        <v>MODERADO</v>
      </c>
    </row>
    <row r="98" spans="1:25" ht="27.6" x14ac:dyDescent="0.25">
      <c r="A98" s="330">
        <v>93</v>
      </c>
      <c r="B98" s="289" t="s">
        <v>2558</v>
      </c>
      <c r="C98" s="294" t="s">
        <v>2421</v>
      </c>
      <c r="D98" s="308" t="s">
        <v>2547</v>
      </c>
      <c r="E98" s="253" t="s">
        <v>2427</v>
      </c>
      <c r="F98" s="255" t="s">
        <v>2387</v>
      </c>
      <c r="G98" s="256">
        <f>IFERROR(VLOOKUP(F98,LISTAS!$Q$5:$R$7,2,FALSE),0)</f>
        <v>1</v>
      </c>
      <c r="H98" s="255" t="s">
        <v>2559</v>
      </c>
      <c r="I98" s="256">
        <f>IFERROR(VLOOKUP(H98,LISTAS!$T$5:$U$7,2,FALSE),0)</f>
        <v>0.5</v>
      </c>
      <c r="J98" s="255" t="s">
        <v>2423</v>
      </c>
      <c r="K98" s="256">
        <f>IFERROR(VLOOKUP(J98,LISTAS!$W$5:$X$7,2,FALSE),0)</f>
        <v>0.25</v>
      </c>
      <c r="L98" s="255" t="s">
        <v>2396</v>
      </c>
      <c r="M98" s="257">
        <f>IFERROR(VLOOKUP(L98,LISTAS!$Z$5:$AA$10,2,FALSE),0)</f>
        <v>0.5</v>
      </c>
      <c r="N98" s="258" t="s">
        <v>2404</v>
      </c>
      <c r="O98" s="257">
        <f>IFERROR(VLOOKUP(N98,LISTAS!$AC$5:$AD$9,2,FALSE),0)</f>
        <v>0.5</v>
      </c>
      <c r="P98" s="267">
        <v>1</v>
      </c>
      <c r="Q98" s="267">
        <v>1</v>
      </c>
      <c r="R98" s="267">
        <v>1</v>
      </c>
      <c r="S98" s="267">
        <v>1</v>
      </c>
      <c r="T98" s="267">
        <v>1</v>
      </c>
      <c r="U98" s="267">
        <v>1</v>
      </c>
      <c r="V98" s="267">
        <v>1</v>
      </c>
      <c r="W98" s="267">
        <v>1</v>
      </c>
      <c r="X98" s="260">
        <f t="shared" si="7"/>
        <v>0.72375000000000012</v>
      </c>
      <c r="Y98" s="261" t="str">
        <f t="shared" si="8"/>
        <v>MODERADO</v>
      </c>
    </row>
    <row r="99" spans="1:25" ht="27.6" x14ac:dyDescent="0.25">
      <c r="A99" s="330">
        <v>94</v>
      </c>
      <c r="B99" s="289" t="s">
        <v>2560</v>
      </c>
      <c r="C99" s="294" t="s">
        <v>2561</v>
      </c>
      <c r="D99" s="308" t="s">
        <v>2557</v>
      </c>
      <c r="E99" s="253" t="s">
        <v>2386</v>
      </c>
      <c r="F99" s="255" t="s">
        <v>2403</v>
      </c>
      <c r="G99" s="256">
        <f>IFERROR(VLOOKUP(F99,LISTAS!$Q$5:$R$7,2,FALSE),0)</f>
        <v>0.5</v>
      </c>
      <c r="H99" s="255" t="s">
        <v>2559</v>
      </c>
      <c r="I99" s="256">
        <f>IFERROR(VLOOKUP(H99,LISTAS!$T$5:$U$7,2,FALSE),0)</f>
        <v>0.5</v>
      </c>
      <c r="J99" s="255" t="s">
        <v>2423</v>
      </c>
      <c r="K99" s="256">
        <f>IFERROR(VLOOKUP(J99,LISTAS!$W$5:$X$7,2,FALSE),0)</f>
        <v>0.25</v>
      </c>
      <c r="L99" s="255" t="s">
        <v>2396</v>
      </c>
      <c r="M99" s="257">
        <f>IFERROR(VLOOKUP(L99,LISTAS!$Z$5:$AA$10,2,FALSE),0)</f>
        <v>0.5</v>
      </c>
      <c r="N99" s="258" t="s">
        <v>2409</v>
      </c>
      <c r="O99" s="257">
        <f>IFERROR(VLOOKUP(N99,LISTAS!$AC$5:$AD$9,2,FALSE),0)</f>
        <v>0.05</v>
      </c>
      <c r="P99" s="267">
        <v>1</v>
      </c>
      <c r="Q99" s="267">
        <v>1</v>
      </c>
      <c r="R99" s="267">
        <v>1</v>
      </c>
      <c r="S99" s="267">
        <v>1</v>
      </c>
      <c r="T99" s="267">
        <v>1</v>
      </c>
      <c r="U99" s="267">
        <v>1</v>
      </c>
      <c r="V99" s="267">
        <v>1</v>
      </c>
      <c r="W99" s="267">
        <v>1</v>
      </c>
      <c r="X99" s="260">
        <f t="shared" si="7"/>
        <v>0.58624999999999994</v>
      </c>
      <c r="Y99" s="261" t="str">
        <f t="shared" si="8"/>
        <v>DEBIL</v>
      </c>
    </row>
    <row r="100" spans="1:25" ht="27.6" x14ac:dyDescent="0.25">
      <c r="A100" s="330">
        <v>95</v>
      </c>
      <c r="B100" s="289" t="s">
        <v>2562</v>
      </c>
      <c r="C100" s="294" t="s">
        <v>2421</v>
      </c>
      <c r="D100" s="308" t="s">
        <v>2557</v>
      </c>
      <c r="E100" s="253" t="s">
        <v>2386</v>
      </c>
      <c r="F100" s="255" t="s">
        <v>2403</v>
      </c>
      <c r="G100" s="256">
        <f>IFERROR(VLOOKUP(F100,LISTAS!$Q$5:$R$7,2,FALSE),0)</f>
        <v>0.5</v>
      </c>
      <c r="H100" s="255" t="s">
        <v>2388</v>
      </c>
      <c r="I100" s="256">
        <f>IFERROR(VLOOKUP(H100,LISTAS!$T$5:$U$7,2,FALSE),0)</f>
        <v>1</v>
      </c>
      <c r="J100" s="255" t="s">
        <v>2389</v>
      </c>
      <c r="K100" s="256">
        <f>IFERROR(VLOOKUP(J100,LISTAS!$W$5:$X$7,2,FALSE),0)</f>
        <v>1</v>
      </c>
      <c r="L100" s="255" t="s">
        <v>2396</v>
      </c>
      <c r="M100" s="257">
        <f>IFERROR(VLOOKUP(L100,LISTAS!$Z$5:$AA$10,2,FALSE),0)</f>
        <v>0.5</v>
      </c>
      <c r="N100" s="258" t="s">
        <v>2404</v>
      </c>
      <c r="O100" s="257">
        <f>IFERROR(VLOOKUP(N100,LISTAS!$AC$5:$AD$9,2,FALSE),0)</f>
        <v>0.5</v>
      </c>
      <c r="P100" s="267">
        <v>1</v>
      </c>
      <c r="Q100" s="267">
        <v>1</v>
      </c>
      <c r="R100" s="267">
        <v>1</v>
      </c>
      <c r="S100" s="267">
        <v>1</v>
      </c>
      <c r="T100" s="267">
        <v>1</v>
      </c>
      <c r="U100" s="267">
        <v>1</v>
      </c>
      <c r="V100" s="267">
        <v>1</v>
      </c>
      <c r="W100" s="267">
        <v>1</v>
      </c>
      <c r="X100" s="260">
        <f t="shared" si="7"/>
        <v>0.78</v>
      </c>
      <c r="Y100" s="261" t="str">
        <f t="shared" si="8"/>
        <v>MODERADO</v>
      </c>
    </row>
    <row r="101" spans="1:25" ht="27.6" x14ac:dyDescent="0.25">
      <c r="A101" s="330">
        <v>96</v>
      </c>
      <c r="B101" s="289" t="s">
        <v>2563</v>
      </c>
      <c r="C101" s="294" t="s">
        <v>2561</v>
      </c>
      <c r="D101" s="308" t="s">
        <v>2557</v>
      </c>
      <c r="E101" s="253" t="s">
        <v>2386</v>
      </c>
      <c r="F101" s="255" t="s">
        <v>2403</v>
      </c>
      <c r="G101" s="256">
        <f>IFERROR(VLOOKUP(F101,LISTAS!$Q$5:$R$7,2,FALSE),0)</f>
        <v>0.5</v>
      </c>
      <c r="H101" s="255" t="s">
        <v>2388</v>
      </c>
      <c r="I101" s="256">
        <f>IFERROR(VLOOKUP(H101,LISTAS!$T$5:$U$7,2,FALSE),0)</f>
        <v>1</v>
      </c>
      <c r="J101" s="255" t="s">
        <v>2423</v>
      </c>
      <c r="K101" s="256">
        <f>IFERROR(VLOOKUP(J101,LISTAS!$W$5:$X$7,2,FALSE),0)</f>
        <v>0.25</v>
      </c>
      <c r="L101" s="255" t="s">
        <v>2396</v>
      </c>
      <c r="M101" s="257">
        <f>IFERROR(VLOOKUP(L101,LISTAS!$Z$5:$AA$10,2,FALSE),0)</f>
        <v>0.5</v>
      </c>
      <c r="N101" s="258" t="s">
        <v>2409</v>
      </c>
      <c r="O101" s="257">
        <f>IFERROR(VLOOKUP(N101,LISTAS!$AC$5:$AD$9,2,FALSE),0)</f>
        <v>0.05</v>
      </c>
      <c r="P101" s="267">
        <v>0</v>
      </c>
      <c r="Q101" s="267">
        <v>1</v>
      </c>
      <c r="R101" s="267">
        <v>1</v>
      </c>
      <c r="S101" s="267">
        <v>0</v>
      </c>
      <c r="T101" s="267">
        <v>1</v>
      </c>
      <c r="U101" s="267">
        <v>1</v>
      </c>
      <c r="V101" s="267">
        <v>1</v>
      </c>
      <c r="W101" s="267">
        <v>1</v>
      </c>
      <c r="X101" s="260">
        <f t="shared" si="7"/>
        <v>0.57374999999999998</v>
      </c>
      <c r="Y101" s="261" t="str">
        <f t="shared" si="8"/>
        <v>DEBIL</v>
      </c>
    </row>
    <row r="102" spans="1:25" ht="27.6" x14ac:dyDescent="0.25">
      <c r="A102" s="330">
        <v>97</v>
      </c>
      <c r="B102" s="289" t="s">
        <v>2564</v>
      </c>
      <c r="C102" s="294" t="s">
        <v>2492</v>
      </c>
      <c r="D102" s="308" t="s">
        <v>2407</v>
      </c>
      <c r="E102" s="253" t="s">
        <v>2386</v>
      </c>
      <c r="F102" s="255" t="s">
        <v>2403</v>
      </c>
      <c r="G102" s="256">
        <f>IFERROR(VLOOKUP(F102,LISTAS!$Q$5:$R$7,2,FALSE),0)</f>
        <v>0.5</v>
      </c>
      <c r="H102" s="255" t="s">
        <v>2565</v>
      </c>
      <c r="I102" s="256">
        <f>IFERROR(VLOOKUP(H102,LISTAS!$T$5:$U$7,2,FALSE),0)</f>
        <v>0.75</v>
      </c>
      <c r="J102" s="255" t="s">
        <v>2423</v>
      </c>
      <c r="K102" s="256">
        <f>IFERROR(VLOOKUP(J102,LISTAS!$W$5:$X$7,2,FALSE),0)</f>
        <v>0.25</v>
      </c>
      <c r="L102" s="255" t="s">
        <v>2396</v>
      </c>
      <c r="M102" s="257">
        <f>IFERROR(VLOOKUP(L102,LISTAS!$Z$5:$AA$10,2,FALSE),0)</f>
        <v>0.5</v>
      </c>
      <c r="N102" s="258" t="s">
        <v>2391</v>
      </c>
      <c r="O102" s="257">
        <f>IFERROR(VLOOKUP(N102,LISTAS!$AC$5:$AD$9,2,FALSE),0)</f>
        <v>0.25</v>
      </c>
      <c r="P102" s="267">
        <v>0</v>
      </c>
      <c r="Q102" s="267">
        <v>1</v>
      </c>
      <c r="R102" s="267">
        <v>0</v>
      </c>
      <c r="S102" s="267">
        <v>1</v>
      </c>
      <c r="T102" s="267">
        <v>1</v>
      </c>
      <c r="U102" s="267">
        <v>1</v>
      </c>
      <c r="V102" s="267">
        <v>1</v>
      </c>
      <c r="W102" s="267">
        <v>1</v>
      </c>
      <c r="X102" s="260">
        <f t="shared" si="7"/>
        <v>0.57250000000000001</v>
      </c>
      <c r="Y102" s="261" t="str">
        <f t="shared" si="8"/>
        <v>DEBIL</v>
      </c>
    </row>
    <row r="103" spans="1:25" ht="27.6" x14ac:dyDescent="0.25">
      <c r="A103" s="330">
        <v>98</v>
      </c>
      <c r="B103" s="289" t="s">
        <v>2566</v>
      </c>
      <c r="C103" s="296">
        <v>44378</v>
      </c>
      <c r="D103" s="308" t="s">
        <v>2557</v>
      </c>
      <c r="E103" s="253" t="s">
        <v>2386</v>
      </c>
      <c r="F103" s="255" t="s">
        <v>2403</v>
      </c>
      <c r="G103" s="256">
        <f>IFERROR(VLOOKUP(F103,LISTAS!$Q$5:$R$7,2,FALSE),0)</f>
        <v>0.5</v>
      </c>
      <c r="H103" s="255" t="s">
        <v>2388</v>
      </c>
      <c r="I103" s="256">
        <f>IFERROR(VLOOKUP(H103,LISTAS!$T$5:$U$7,2,FALSE),0)</f>
        <v>1</v>
      </c>
      <c r="J103" s="255" t="s">
        <v>2389</v>
      </c>
      <c r="K103" s="256">
        <f>IFERROR(VLOOKUP(J103,LISTAS!$W$5:$X$7,2,FALSE),0)</f>
        <v>1</v>
      </c>
      <c r="L103" s="255" t="s">
        <v>2396</v>
      </c>
      <c r="M103" s="257">
        <f>IFERROR(VLOOKUP(L103,LISTAS!$Z$5:$AA$10,2,FALSE),0)</f>
        <v>0.5</v>
      </c>
      <c r="N103" s="258" t="s">
        <v>2415</v>
      </c>
      <c r="O103" s="257">
        <f>IFERROR(VLOOKUP(N103,LISTAS!$AC$5:$AD$9,2,FALSE),0)</f>
        <v>0.75</v>
      </c>
      <c r="P103" s="267">
        <v>1</v>
      </c>
      <c r="Q103" s="267">
        <v>1</v>
      </c>
      <c r="R103" s="267">
        <v>1</v>
      </c>
      <c r="S103" s="267">
        <v>1</v>
      </c>
      <c r="T103" s="267">
        <v>1</v>
      </c>
      <c r="U103" s="267">
        <v>1</v>
      </c>
      <c r="V103" s="267">
        <v>1</v>
      </c>
      <c r="W103" s="267">
        <v>1</v>
      </c>
      <c r="X103" s="260">
        <f t="shared" si="7"/>
        <v>0.81750000000000012</v>
      </c>
      <c r="Y103" s="261" t="str">
        <f t="shared" si="8"/>
        <v>MODERADO</v>
      </c>
    </row>
    <row r="104" spans="1:25" ht="27.6" x14ac:dyDescent="0.25">
      <c r="A104" s="330">
        <v>99</v>
      </c>
      <c r="B104" s="289" t="s">
        <v>2567</v>
      </c>
      <c r="C104" s="294" t="s">
        <v>2492</v>
      </c>
      <c r="D104" s="308" t="s">
        <v>2557</v>
      </c>
      <c r="E104" s="253"/>
      <c r="F104" s="255"/>
      <c r="G104" s="256">
        <f>IFERROR(VLOOKUP(F104,LISTAS!$Q$5:$R$7,2,FALSE),0)</f>
        <v>0</v>
      </c>
      <c r="H104" s="255"/>
      <c r="I104" s="256">
        <f>IFERROR(VLOOKUP(H104,LISTAS!$T$5:$U$7,2,FALSE),0)</f>
        <v>0</v>
      </c>
      <c r="J104" s="255"/>
      <c r="K104" s="256">
        <f>IFERROR(VLOOKUP(J104,LISTAS!$W$5:$X$7,2,FALSE),0)</f>
        <v>0</v>
      </c>
      <c r="L104" s="255"/>
      <c r="M104" s="257">
        <f>IFERROR(VLOOKUP(L104,LISTAS!$Z$5:$AA$10,2,FALSE),0)</f>
        <v>0</v>
      </c>
      <c r="N104" s="258"/>
      <c r="O104" s="257">
        <f>IFERROR(VLOOKUP(N104,LISTAS!$AC$5:$AD$9,2,FALSE),0)</f>
        <v>0</v>
      </c>
      <c r="P104" s="267"/>
      <c r="Q104" s="267"/>
      <c r="R104" s="267"/>
      <c r="S104" s="267"/>
      <c r="T104" s="267"/>
      <c r="U104" s="267"/>
      <c r="V104" s="267"/>
      <c r="W104" s="267"/>
      <c r="X104" s="260">
        <f t="shared" si="7"/>
        <v>0</v>
      </c>
      <c r="Y104" s="261" t="str">
        <f t="shared" si="8"/>
        <v/>
      </c>
    </row>
    <row r="105" spans="1:25" ht="27.6" x14ac:dyDescent="0.25">
      <c r="A105" s="330">
        <v>100</v>
      </c>
      <c r="B105" s="289" t="s">
        <v>2568</v>
      </c>
      <c r="C105" s="294" t="s">
        <v>2421</v>
      </c>
      <c r="D105" s="308" t="s">
        <v>2547</v>
      </c>
      <c r="E105" s="253" t="s">
        <v>2386</v>
      </c>
      <c r="F105" s="255" t="s">
        <v>2387</v>
      </c>
      <c r="G105" s="256">
        <f>IFERROR(VLOOKUP(F105,LISTAS!$Q$5:$R$7,2,FALSE),0)</f>
        <v>1</v>
      </c>
      <c r="H105" s="255" t="s">
        <v>2388</v>
      </c>
      <c r="I105" s="256">
        <f>IFERROR(VLOOKUP(H105,LISTAS!$T$5:$U$7,2,FALSE),0)</f>
        <v>1</v>
      </c>
      <c r="J105" s="255" t="s">
        <v>2423</v>
      </c>
      <c r="K105" s="256">
        <f>IFERROR(VLOOKUP(J105,LISTAS!$W$5:$X$7,2,FALSE),0)</f>
        <v>0.25</v>
      </c>
      <c r="L105" s="255" t="s">
        <v>2444</v>
      </c>
      <c r="M105" s="257">
        <f>IFERROR(VLOOKUP(L105,LISTAS!$Z$5:$AA$10,2,FALSE),0)</f>
        <v>1</v>
      </c>
      <c r="N105" s="258" t="s">
        <v>2409</v>
      </c>
      <c r="O105" s="257">
        <f>IFERROR(VLOOKUP(N105,LISTAS!$AC$5:$AD$9,2,FALSE),0)</f>
        <v>0.05</v>
      </c>
      <c r="P105" s="267">
        <v>0</v>
      </c>
      <c r="Q105" s="267">
        <v>1</v>
      </c>
      <c r="R105" s="267">
        <v>1</v>
      </c>
      <c r="S105" s="267">
        <v>1</v>
      </c>
      <c r="T105" s="267">
        <v>1</v>
      </c>
      <c r="U105" s="267">
        <v>1</v>
      </c>
      <c r="V105" s="267">
        <v>1</v>
      </c>
      <c r="W105" s="267">
        <v>1</v>
      </c>
      <c r="X105" s="260">
        <f t="shared" ref="X105:X119" si="9">G105*$F$3+I105*$H$3+K105*$J$3+M105*$L$3+O105*$N$3+SUMPRODUCT(P105:S105,$P$4:$S$4)*$P$3+SUMPRODUCT(T105:W105,$T$4:$W$4)*$T$3</f>
        <v>0.75625000000000009</v>
      </c>
      <c r="Y105" s="261" t="str">
        <f t="shared" si="8"/>
        <v>MODERADO</v>
      </c>
    </row>
    <row r="106" spans="1:25" ht="41.4" x14ac:dyDescent="0.25">
      <c r="A106" s="330">
        <v>101</v>
      </c>
      <c r="B106" s="289" t="s">
        <v>2569</v>
      </c>
      <c r="C106" s="294" t="s">
        <v>2421</v>
      </c>
      <c r="D106" s="308" t="s">
        <v>2547</v>
      </c>
      <c r="E106" s="253" t="s">
        <v>2386</v>
      </c>
      <c r="F106" s="255" t="s">
        <v>2387</v>
      </c>
      <c r="G106" s="256">
        <f>IFERROR(VLOOKUP(F106,LISTAS!$Q$5:$R$7,2,FALSE),0)</f>
        <v>1</v>
      </c>
      <c r="H106" s="255" t="s">
        <v>2388</v>
      </c>
      <c r="I106" s="256">
        <f>IFERROR(VLOOKUP(H106,LISTAS!$T$5:$U$7,2,FALSE),0)</f>
        <v>1</v>
      </c>
      <c r="J106" s="255" t="s">
        <v>2423</v>
      </c>
      <c r="K106" s="256">
        <f>IFERROR(VLOOKUP(J106,LISTAS!$W$5:$X$7,2,FALSE),0)</f>
        <v>0.25</v>
      </c>
      <c r="L106" s="255" t="s">
        <v>2396</v>
      </c>
      <c r="M106" s="257">
        <f>IFERROR(VLOOKUP(L106,LISTAS!$Z$5:$AA$10,2,FALSE),0)</f>
        <v>0.5</v>
      </c>
      <c r="N106" s="258" t="s">
        <v>2409</v>
      </c>
      <c r="O106" s="257">
        <f>IFERROR(VLOOKUP(N106,LISTAS!$AC$5:$AD$9,2,FALSE),0)</f>
        <v>0.05</v>
      </c>
      <c r="P106" s="267">
        <v>0</v>
      </c>
      <c r="Q106" s="267">
        <v>0</v>
      </c>
      <c r="R106" s="267">
        <v>0</v>
      </c>
      <c r="S106" s="267">
        <v>0</v>
      </c>
      <c r="T106" s="267">
        <v>1</v>
      </c>
      <c r="U106" s="267">
        <v>1</v>
      </c>
      <c r="V106" s="267">
        <v>1</v>
      </c>
      <c r="W106" s="267">
        <v>1</v>
      </c>
      <c r="X106" s="260">
        <f t="shared" si="9"/>
        <v>0.56875000000000009</v>
      </c>
      <c r="Y106" s="261" t="str">
        <f t="shared" si="8"/>
        <v>DEBIL</v>
      </c>
    </row>
    <row r="107" spans="1:25" ht="55.2" x14ac:dyDescent="0.25">
      <c r="A107" s="330">
        <v>102</v>
      </c>
      <c r="B107" s="289" t="s">
        <v>2570</v>
      </c>
      <c r="C107" s="296">
        <v>44588</v>
      </c>
      <c r="D107" s="308" t="s">
        <v>2571</v>
      </c>
      <c r="E107" s="253" t="s">
        <v>2427</v>
      </c>
      <c r="F107" s="255" t="s">
        <v>2403</v>
      </c>
      <c r="G107" s="256">
        <f>IFERROR(VLOOKUP(F107,LISTAS!$Q$5:$R$7,2,FALSE),0)</f>
        <v>0.5</v>
      </c>
      <c r="H107" s="255" t="s">
        <v>2388</v>
      </c>
      <c r="I107" s="256">
        <f>IFERROR(VLOOKUP(H107,LISTAS!$T$5:$U$7,2,FALSE),0)</f>
        <v>1</v>
      </c>
      <c r="J107" s="255" t="s">
        <v>2389</v>
      </c>
      <c r="K107" s="256">
        <f>IFERROR(VLOOKUP(J107,LISTAS!$W$5:$X$7,2,FALSE),0)</f>
        <v>1</v>
      </c>
      <c r="L107" s="255" t="s">
        <v>2396</v>
      </c>
      <c r="M107" s="257">
        <f>IFERROR(VLOOKUP(L107,LISTAS!$Z$5:$AA$10,2,FALSE),0)</f>
        <v>0.5</v>
      </c>
      <c r="N107" s="258" t="s">
        <v>2415</v>
      </c>
      <c r="O107" s="257">
        <f>IFERROR(VLOOKUP(N107,LISTAS!$AC$5:$AD$9,2,FALSE),0)</f>
        <v>0.75</v>
      </c>
      <c r="P107" s="267">
        <v>1</v>
      </c>
      <c r="Q107" s="267">
        <v>1</v>
      </c>
      <c r="R107" s="267">
        <v>1</v>
      </c>
      <c r="S107" s="267">
        <v>1</v>
      </c>
      <c r="T107" s="267">
        <v>1</v>
      </c>
      <c r="U107" s="267">
        <v>1</v>
      </c>
      <c r="V107" s="267">
        <v>1</v>
      </c>
      <c r="W107" s="267">
        <v>1</v>
      </c>
      <c r="X107" s="260">
        <f t="shared" si="9"/>
        <v>0.81750000000000012</v>
      </c>
      <c r="Y107" s="261" t="str">
        <f t="shared" si="8"/>
        <v>MODERADO</v>
      </c>
    </row>
    <row r="108" spans="1:25" ht="27.6" x14ac:dyDescent="0.25">
      <c r="A108" s="330">
        <v>103</v>
      </c>
      <c r="B108" s="289" t="s">
        <v>2572</v>
      </c>
      <c r="C108" s="294" t="s">
        <v>2492</v>
      </c>
      <c r="D108" s="308" t="s">
        <v>2573</v>
      </c>
      <c r="E108" s="253" t="s">
        <v>2386</v>
      </c>
      <c r="F108" s="255" t="s">
        <v>2387</v>
      </c>
      <c r="G108" s="256">
        <f>IFERROR(VLOOKUP(F108,LISTAS!$Q$5:$R$7,2,FALSE),0)</f>
        <v>1</v>
      </c>
      <c r="H108" s="255" t="s">
        <v>2388</v>
      </c>
      <c r="I108" s="256">
        <f>IFERROR(VLOOKUP(H108,LISTAS!$T$5:$U$7,2,FALSE),0)</f>
        <v>1</v>
      </c>
      <c r="J108" s="255" t="s">
        <v>2423</v>
      </c>
      <c r="K108" s="256">
        <f>IFERROR(VLOOKUP(J108,LISTAS!$W$5:$X$7,2,FALSE),0)</f>
        <v>0.25</v>
      </c>
      <c r="L108" s="255" t="s">
        <v>2390</v>
      </c>
      <c r="M108" s="257">
        <f>IFERROR(VLOOKUP(L108,LISTAS!$Z$5:$AA$10,2,FALSE),0)</f>
        <v>0.75</v>
      </c>
      <c r="N108" s="258" t="s">
        <v>2409</v>
      </c>
      <c r="O108" s="257">
        <f>IFERROR(VLOOKUP(N108,LISTAS!$AC$5:$AD$9,2,FALSE),0)</f>
        <v>0.05</v>
      </c>
      <c r="P108" s="267">
        <v>1</v>
      </c>
      <c r="Q108" s="267">
        <v>1</v>
      </c>
      <c r="R108" s="267">
        <v>1</v>
      </c>
      <c r="S108" s="267">
        <v>1</v>
      </c>
      <c r="T108" s="267">
        <v>1</v>
      </c>
      <c r="U108" s="267">
        <v>1</v>
      </c>
      <c r="V108" s="267">
        <v>1</v>
      </c>
      <c r="W108" s="267">
        <v>1</v>
      </c>
      <c r="X108" s="260">
        <f t="shared" si="9"/>
        <v>0.75625000000000009</v>
      </c>
      <c r="Y108" s="261" t="str">
        <f t="shared" si="8"/>
        <v>MODERADO</v>
      </c>
    </row>
    <row r="109" spans="1:25" ht="27.6" x14ac:dyDescent="0.25">
      <c r="A109" s="330">
        <v>104</v>
      </c>
      <c r="B109" s="289" t="s">
        <v>2574</v>
      </c>
      <c r="C109" s="296">
        <v>44753</v>
      </c>
      <c r="D109" s="308" t="s">
        <v>2571</v>
      </c>
      <c r="E109" s="253" t="s">
        <v>2386</v>
      </c>
      <c r="F109" s="255" t="s">
        <v>2403</v>
      </c>
      <c r="G109" s="256">
        <f>IFERROR(VLOOKUP(F109,LISTAS!$Q$5:$R$7,2,FALSE),0)</f>
        <v>0.5</v>
      </c>
      <c r="H109" s="255" t="s">
        <v>2388</v>
      </c>
      <c r="I109" s="256">
        <f>IFERROR(VLOOKUP(H109,LISTAS!$T$5:$U$7,2,FALSE),0)</f>
        <v>1</v>
      </c>
      <c r="J109" s="255" t="s">
        <v>2389</v>
      </c>
      <c r="K109" s="256">
        <f>IFERROR(VLOOKUP(J109,LISTAS!$W$5:$X$7,2,FALSE),0)</f>
        <v>1</v>
      </c>
      <c r="L109" s="255" t="s">
        <v>2390</v>
      </c>
      <c r="M109" s="257">
        <f>IFERROR(VLOOKUP(L109,LISTAS!$Z$5:$AA$10,2,FALSE),0)</f>
        <v>0.75</v>
      </c>
      <c r="N109" s="258" t="s">
        <v>2415</v>
      </c>
      <c r="O109" s="257">
        <f>IFERROR(VLOOKUP(N109,LISTAS!$AC$5:$AD$9,2,FALSE),0)</f>
        <v>0.75</v>
      </c>
      <c r="P109" s="267">
        <v>1</v>
      </c>
      <c r="Q109" s="267">
        <v>1</v>
      </c>
      <c r="R109" s="267">
        <v>1</v>
      </c>
      <c r="S109" s="267">
        <v>1</v>
      </c>
      <c r="T109" s="267">
        <v>1</v>
      </c>
      <c r="U109" s="267">
        <v>1</v>
      </c>
      <c r="V109" s="267">
        <v>1</v>
      </c>
      <c r="W109" s="267">
        <v>1</v>
      </c>
      <c r="X109" s="260">
        <f t="shared" si="9"/>
        <v>0.85499999999999998</v>
      </c>
      <c r="Y109" s="261" t="str">
        <f t="shared" si="8"/>
        <v>FUERTE</v>
      </c>
    </row>
    <row r="110" spans="1:25" ht="41.4" x14ac:dyDescent="0.25">
      <c r="A110" s="330">
        <v>105</v>
      </c>
      <c r="B110" s="289" t="s">
        <v>2575</v>
      </c>
      <c r="C110" s="296">
        <v>44522</v>
      </c>
      <c r="D110" s="308" t="s">
        <v>2571</v>
      </c>
      <c r="E110" s="253" t="s">
        <v>2386</v>
      </c>
      <c r="F110" s="255" t="s">
        <v>2403</v>
      </c>
      <c r="G110" s="256">
        <f>IFERROR(VLOOKUP(F110,LISTAS!$Q$5:$R$7,2,FALSE),0)</f>
        <v>0.5</v>
      </c>
      <c r="H110" s="255" t="s">
        <v>2388</v>
      </c>
      <c r="I110" s="256">
        <f>IFERROR(VLOOKUP(H110,LISTAS!$T$5:$U$7,2,FALSE),0)</f>
        <v>1</v>
      </c>
      <c r="J110" s="255" t="s">
        <v>2389</v>
      </c>
      <c r="K110" s="256">
        <f>IFERROR(VLOOKUP(J110,LISTAS!$W$5:$X$7,2,FALSE),0)</f>
        <v>1</v>
      </c>
      <c r="L110" s="255" t="s">
        <v>2396</v>
      </c>
      <c r="M110" s="257">
        <f>IFERROR(VLOOKUP(L110,LISTAS!$Z$5:$AA$10,2,FALSE),0)</f>
        <v>0.5</v>
      </c>
      <c r="N110" s="258" t="s">
        <v>2404</v>
      </c>
      <c r="O110" s="257">
        <f>IFERROR(VLOOKUP(N110,LISTAS!$AC$5:$AD$9,2,FALSE),0)</f>
        <v>0.5</v>
      </c>
      <c r="P110" s="267">
        <v>1</v>
      </c>
      <c r="Q110" s="267">
        <v>1</v>
      </c>
      <c r="R110" s="267">
        <v>1</v>
      </c>
      <c r="S110" s="267">
        <v>1</v>
      </c>
      <c r="T110" s="267">
        <v>1</v>
      </c>
      <c r="U110" s="267">
        <v>1</v>
      </c>
      <c r="V110" s="267">
        <v>1</v>
      </c>
      <c r="W110" s="267">
        <v>1</v>
      </c>
      <c r="X110" s="260">
        <f t="shared" si="9"/>
        <v>0.78</v>
      </c>
      <c r="Y110" s="261" t="str">
        <f t="shared" si="8"/>
        <v>MODERADO</v>
      </c>
    </row>
    <row r="111" spans="1:25" ht="27.6" x14ac:dyDescent="0.25">
      <c r="A111" s="330">
        <v>106</v>
      </c>
      <c r="B111" s="289" t="s">
        <v>2576</v>
      </c>
      <c r="C111" s="296">
        <v>44622</v>
      </c>
      <c r="D111" s="308" t="s">
        <v>2571</v>
      </c>
      <c r="E111" s="253" t="s">
        <v>2386</v>
      </c>
      <c r="F111" s="255" t="s">
        <v>2403</v>
      </c>
      <c r="G111" s="256">
        <f>IFERROR(VLOOKUP(F111,LISTAS!$Q$5:$R$7,2,FALSE),0)</f>
        <v>0.5</v>
      </c>
      <c r="H111" s="255" t="s">
        <v>2388</v>
      </c>
      <c r="I111" s="256">
        <f>IFERROR(VLOOKUP(H111,LISTAS!$T$5:$U$7,2,FALSE),0)</f>
        <v>1</v>
      </c>
      <c r="J111" s="255" t="s">
        <v>2389</v>
      </c>
      <c r="K111" s="256">
        <f>IFERROR(VLOOKUP(J111,LISTAS!$W$5:$X$7,2,FALSE),0)</f>
        <v>1</v>
      </c>
      <c r="L111" s="255" t="s">
        <v>2396</v>
      </c>
      <c r="M111" s="257">
        <f>IFERROR(VLOOKUP(L111,LISTAS!$Z$5:$AA$10,2,FALSE),0)</f>
        <v>0.5</v>
      </c>
      <c r="N111" s="258" t="s">
        <v>2415</v>
      </c>
      <c r="O111" s="257">
        <f>IFERROR(VLOOKUP(N111,LISTAS!$AC$5:$AD$9,2,FALSE),0)</f>
        <v>0.75</v>
      </c>
      <c r="P111" s="267">
        <v>1</v>
      </c>
      <c r="Q111" s="267">
        <v>1</v>
      </c>
      <c r="R111" s="267">
        <v>1</v>
      </c>
      <c r="S111" s="267">
        <v>1</v>
      </c>
      <c r="T111" s="267">
        <v>1</v>
      </c>
      <c r="U111" s="267">
        <v>1</v>
      </c>
      <c r="V111" s="267">
        <v>1</v>
      </c>
      <c r="W111" s="267">
        <v>1</v>
      </c>
      <c r="X111" s="260">
        <f t="shared" si="9"/>
        <v>0.81750000000000012</v>
      </c>
      <c r="Y111" s="261" t="str">
        <f t="shared" si="8"/>
        <v>MODERADO</v>
      </c>
    </row>
    <row r="112" spans="1:25" ht="41.4" x14ac:dyDescent="0.25">
      <c r="A112" s="330">
        <v>107</v>
      </c>
      <c r="B112" s="289" t="s">
        <v>2577</v>
      </c>
      <c r="C112" s="296">
        <v>44373</v>
      </c>
      <c r="D112" s="308" t="s">
        <v>2481</v>
      </c>
      <c r="E112" s="253" t="s">
        <v>2386</v>
      </c>
      <c r="F112" s="255" t="s">
        <v>2403</v>
      </c>
      <c r="G112" s="256">
        <f>IFERROR(VLOOKUP(F112,LISTAS!$Q$5:$R$7,2,FALSE),0)</f>
        <v>0.5</v>
      </c>
      <c r="H112" s="255" t="s">
        <v>2388</v>
      </c>
      <c r="I112" s="256">
        <f>IFERROR(VLOOKUP(H112,LISTAS!$T$5:$U$7,2,FALSE),0)</f>
        <v>1</v>
      </c>
      <c r="J112" s="255" t="s">
        <v>2389</v>
      </c>
      <c r="K112" s="256">
        <f>IFERROR(VLOOKUP(J112,LISTAS!$W$5:$X$7,2,FALSE),0)</f>
        <v>1</v>
      </c>
      <c r="L112" s="255" t="s">
        <v>2396</v>
      </c>
      <c r="M112" s="257">
        <f>IFERROR(VLOOKUP(L112,LISTAS!$Z$5:$AA$10,2,FALSE),0)</f>
        <v>0.5</v>
      </c>
      <c r="N112" s="258" t="s">
        <v>2415</v>
      </c>
      <c r="O112" s="257">
        <f>IFERROR(VLOOKUP(N112,LISTAS!$AC$5:$AD$9,2,FALSE),0)</f>
        <v>0.75</v>
      </c>
      <c r="P112" s="267">
        <v>1</v>
      </c>
      <c r="Q112" s="267">
        <v>1</v>
      </c>
      <c r="R112" s="267">
        <v>1</v>
      </c>
      <c r="S112" s="267">
        <v>1</v>
      </c>
      <c r="T112" s="267">
        <v>1</v>
      </c>
      <c r="U112" s="267">
        <v>1</v>
      </c>
      <c r="V112" s="267">
        <v>1</v>
      </c>
      <c r="W112" s="267">
        <v>1</v>
      </c>
      <c r="X112" s="260">
        <f t="shared" si="9"/>
        <v>0.81750000000000012</v>
      </c>
      <c r="Y112" s="261" t="str">
        <f t="shared" si="8"/>
        <v>MODERADO</v>
      </c>
    </row>
    <row r="113" spans="1:25" ht="27.6" x14ac:dyDescent="0.25">
      <c r="A113" s="330">
        <v>108</v>
      </c>
      <c r="B113" s="289" t="s">
        <v>2578</v>
      </c>
      <c r="C113" s="296">
        <v>44810</v>
      </c>
      <c r="D113" s="308" t="s">
        <v>2557</v>
      </c>
      <c r="E113" s="253" t="s">
        <v>2386</v>
      </c>
      <c r="F113" s="255" t="s">
        <v>2403</v>
      </c>
      <c r="G113" s="256">
        <f>IFERROR(VLOOKUP(F113,LISTAS!$Q$5:$R$7,2,FALSE),0)</f>
        <v>0.5</v>
      </c>
      <c r="H113" s="255" t="s">
        <v>2388</v>
      </c>
      <c r="I113" s="256">
        <f>IFERROR(VLOOKUP(H113,LISTAS!$T$5:$U$7,2,FALSE),0)</f>
        <v>1</v>
      </c>
      <c r="J113" s="255" t="s">
        <v>2389</v>
      </c>
      <c r="K113" s="256">
        <f>IFERROR(VLOOKUP(J113,LISTAS!$W$5:$X$7,2,FALSE),0)</f>
        <v>1</v>
      </c>
      <c r="L113" s="255" t="s">
        <v>2396</v>
      </c>
      <c r="M113" s="257">
        <f>IFERROR(VLOOKUP(L113,LISTAS!$Z$5:$AA$10,2,FALSE),0)</f>
        <v>0.5</v>
      </c>
      <c r="N113" s="258" t="s">
        <v>2415</v>
      </c>
      <c r="O113" s="257">
        <f>IFERROR(VLOOKUP(N113,LISTAS!$AC$5:$AD$9,2,FALSE),0)</f>
        <v>0.75</v>
      </c>
      <c r="P113" s="267">
        <v>1</v>
      </c>
      <c r="Q113" s="267">
        <v>1</v>
      </c>
      <c r="R113" s="267">
        <v>1</v>
      </c>
      <c r="S113" s="267">
        <v>0</v>
      </c>
      <c r="T113" s="267">
        <v>1</v>
      </c>
      <c r="U113" s="267">
        <v>1</v>
      </c>
      <c r="V113" s="267">
        <v>1</v>
      </c>
      <c r="W113" s="267">
        <v>1</v>
      </c>
      <c r="X113" s="260">
        <f t="shared" si="9"/>
        <v>0.78</v>
      </c>
      <c r="Y113" s="261" t="str">
        <f t="shared" si="8"/>
        <v>MODERADO</v>
      </c>
    </row>
    <row r="114" spans="1:25" ht="27.6" x14ac:dyDescent="0.25">
      <c r="A114" s="330">
        <v>109</v>
      </c>
      <c r="B114" s="289" t="s">
        <v>2579</v>
      </c>
      <c r="C114" s="296" t="s">
        <v>2421</v>
      </c>
      <c r="D114" s="308" t="s">
        <v>2557</v>
      </c>
      <c r="E114" s="253" t="s">
        <v>2386</v>
      </c>
      <c r="F114" s="255" t="s">
        <v>2387</v>
      </c>
      <c r="G114" s="256">
        <f>IFERROR(VLOOKUP(F114,LISTAS!$Q$5:$R$7,2,FALSE),0)</f>
        <v>1</v>
      </c>
      <c r="H114" s="255" t="s">
        <v>2388</v>
      </c>
      <c r="I114" s="256">
        <f>IFERROR(VLOOKUP(H114,LISTAS!$T$5:$U$7,2,FALSE),0)</f>
        <v>1</v>
      </c>
      <c r="J114" s="255" t="s">
        <v>2423</v>
      </c>
      <c r="K114" s="256">
        <f>IFERROR(VLOOKUP(J114,LISTAS!$W$5:$X$7,2,FALSE),0)</f>
        <v>0.25</v>
      </c>
      <c r="L114" s="255" t="s">
        <v>2390</v>
      </c>
      <c r="M114" s="257">
        <f>IFERROR(VLOOKUP(L114,LISTAS!$Z$5:$AA$10,2,FALSE),0)</f>
        <v>0.75</v>
      </c>
      <c r="N114" s="258" t="s">
        <v>2409</v>
      </c>
      <c r="O114" s="257">
        <f>IFERROR(VLOOKUP(N114,LISTAS!$AC$5:$AD$9,2,FALSE),0)</f>
        <v>0.05</v>
      </c>
      <c r="P114" s="267">
        <v>1</v>
      </c>
      <c r="Q114" s="267">
        <v>1</v>
      </c>
      <c r="R114" s="267">
        <v>1</v>
      </c>
      <c r="S114" s="267">
        <v>1</v>
      </c>
      <c r="T114" s="267">
        <v>1</v>
      </c>
      <c r="U114" s="267">
        <v>1</v>
      </c>
      <c r="V114" s="267">
        <v>1</v>
      </c>
      <c r="W114" s="267">
        <v>1</v>
      </c>
      <c r="X114" s="260">
        <f t="shared" si="9"/>
        <v>0.75625000000000009</v>
      </c>
      <c r="Y114" s="261" t="str">
        <f t="shared" si="8"/>
        <v>MODERADO</v>
      </c>
    </row>
    <row r="115" spans="1:25" ht="26.4" x14ac:dyDescent="0.25">
      <c r="A115" s="330">
        <v>110</v>
      </c>
      <c r="B115" s="289" t="s">
        <v>2580</v>
      </c>
      <c r="C115" s="296">
        <v>44697</v>
      </c>
      <c r="D115" s="308" t="s">
        <v>2581</v>
      </c>
      <c r="E115" s="253" t="s">
        <v>2386</v>
      </c>
      <c r="F115" s="255" t="s">
        <v>2387</v>
      </c>
      <c r="G115" s="256">
        <f>IFERROR(VLOOKUP(F115,LISTAS!$Q$5:$R$7,2,FALSE),0)</f>
        <v>1</v>
      </c>
      <c r="H115" s="255" t="s">
        <v>2388</v>
      </c>
      <c r="I115" s="256">
        <f>IFERROR(VLOOKUP(H115,LISTAS!$T$5:$U$7,2,FALSE),0)</f>
        <v>1</v>
      </c>
      <c r="J115" s="255" t="s">
        <v>2389</v>
      </c>
      <c r="K115" s="256">
        <f>IFERROR(VLOOKUP(J115,LISTAS!$W$5:$X$7,2,FALSE),0)</f>
        <v>1</v>
      </c>
      <c r="L115" s="255" t="s">
        <v>2396</v>
      </c>
      <c r="M115" s="257">
        <f>IFERROR(VLOOKUP(L115,LISTAS!$Z$5:$AA$10,2,FALSE),0)</f>
        <v>0.5</v>
      </c>
      <c r="N115" s="258" t="s">
        <v>2415</v>
      </c>
      <c r="O115" s="257">
        <f>IFERROR(VLOOKUP(N115,LISTAS!$AC$5:$AD$9,2,FALSE),0)</f>
        <v>0.75</v>
      </c>
      <c r="P115" s="267">
        <v>1</v>
      </c>
      <c r="Q115" s="267">
        <v>1</v>
      </c>
      <c r="R115" s="267">
        <v>1</v>
      </c>
      <c r="S115" s="267">
        <v>1</v>
      </c>
      <c r="T115" s="267">
        <v>1</v>
      </c>
      <c r="U115" s="267">
        <v>1</v>
      </c>
      <c r="V115" s="267">
        <v>1</v>
      </c>
      <c r="W115" s="267">
        <v>1</v>
      </c>
      <c r="X115" s="260">
        <f t="shared" si="9"/>
        <v>0.88750000000000018</v>
      </c>
      <c r="Y115" s="261" t="str">
        <f t="shared" si="8"/>
        <v>FUERTE</v>
      </c>
    </row>
    <row r="116" spans="1:25" ht="26.4" x14ac:dyDescent="0.25">
      <c r="A116" s="330">
        <v>111</v>
      </c>
      <c r="B116" s="289" t="s">
        <v>2582</v>
      </c>
      <c r="C116" s="296">
        <v>44776</v>
      </c>
      <c r="D116" s="308" t="s">
        <v>2581</v>
      </c>
      <c r="E116" s="253" t="s">
        <v>2386</v>
      </c>
      <c r="F116" s="255" t="s">
        <v>2403</v>
      </c>
      <c r="G116" s="256">
        <f>IFERROR(VLOOKUP(F116,LISTAS!$Q$5:$R$7,2,FALSE),0)</f>
        <v>0.5</v>
      </c>
      <c r="H116" s="255" t="s">
        <v>2388</v>
      </c>
      <c r="I116" s="256">
        <f>IFERROR(VLOOKUP(H116,LISTAS!$T$5:$U$7,2,FALSE),0)</f>
        <v>1</v>
      </c>
      <c r="J116" s="255" t="s">
        <v>2389</v>
      </c>
      <c r="K116" s="256">
        <f>IFERROR(VLOOKUP(J116,LISTAS!$W$5:$X$7,2,FALSE),0)</f>
        <v>1</v>
      </c>
      <c r="L116" s="255" t="s">
        <v>2396</v>
      </c>
      <c r="M116" s="257">
        <f>IFERROR(VLOOKUP(L116,LISTAS!$Z$5:$AA$10,2,FALSE),0)</f>
        <v>0.5</v>
      </c>
      <c r="N116" s="258" t="s">
        <v>2397</v>
      </c>
      <c r="O116" s="257">
        <f>IFERROR(VLOOKUP(N116,LISTAS!$AC$5:$AD$9,2,FALSE),0)</f>
        <v>1</v>
      </c>
      <c r="P116" s="267">
        <v>1</v>
      </c>
      <c r="Q116" s="267">
        <v>1</v>
      </c>
      <c r="R116" s="267">
        <v>1</v>
      </c>
      <c r="S116" s="267">
        <v>1</v>
      </c>
      <c r="T116" s="267">
        <v>1</v>
      </c>
      <c r="U116" s="267">
        <v>1</v>
      </c>
      <c r="V116" s="267">
        <v>1</v>
      </c>
      <c r="W116" s="267">
        <v>1</v>
      </c>
      <c r="X116" s="260">
        <f t="shared" si="9"/>
        <v>0.85499999999999998</v>
      </c>
      <c r="Y116" s="261" t="str">
        <f t="shared" si="8"/>
        <v>FUERTE</v>
      </c>
    </row>
    <row r="117" spans="1:25" ht="27.6" x14ac:dyDescent="0.25">
      <c r="A117" s="330">
        <v>112</v>
      </c>
      <c r="B117" s="289" t="s">
        <v>2583</v>
      </c>
      <c r="C117" s="296">
        <v>44340</v>
      </c>
      <c r="D117" s="308" t="s">
        <v>2581</v>
      </c>
      <c r="E117" s="253" t="s">
        <v>2386</v>
      </c>
      <c r="F117" s="255" t="s">
        <v>2403</v>
      </c>
      <c r="G117" s="256">
        <f>IFERROR(VLOOKUP(F117,LISTAS!$Q$5:$R$7,2,FALSE),0)</f>
        <v>0.5</v>
      </c>
      <c r="H117" s="255" t="s">
        <v>2388</v>
      </c>
      <c r="I117" s="256">
        <f>IFERROR(VLOOKUP(H117,LISTAS!$T$5:$U$7,2,FALSE),0)</f>
        <v>1</v>
      </c>
      <c r="J117" s="255" t="s">
        <v>2389</v>
      </c>
      <c r="K117" s="256">
        <f>IFERROR(VLOOKUP(J117,LISTAS!$W$5:$X$7,2,FALSE),0)</f>
        <v>1</v>
      </c>
      <c r="L117" s="255" t="s">
        <v>2396</v>
      </c>
      <c r="M117" s="257">
        <f>IFERROR(VLOOKUP(L117,LISTAS!$Z$5:$AA$10,2,FALSE),0)</f>
        <v>0.5</v>
      </c>
      <c r="N117" s="258" t="s">
        <v>2415</v>
      </c>
      <c r="O117" s="257">
        <f>IFERROR(VLOOKUP(N117,LISTAS!$AC$5:$AD$9,2,FALSE),0)</f>
        <v>0.75</v>
      </c>
      <c r="P117" s="267">
        <v>1</v>
      </c>
      <c r="Q117" s="267">
        <v>1</v>
      </c>
      <c r="R117" s="267">
        <v>1</v>
      </c>
      <c r="S117" s="267">
        <v>1</v>
      </c>
      <c r="T117" s="267">
        <v>1</v>
      </c>
      <c r="U117" s="267">
        <v>1</v>
      </c>
      <c r="V117" s="267">
        <v>1</v>
      </c>
      <c r="W117" s="267">
        <v>1</v>
      </c>
      <c r="X117" s="260">
        <f t="shared" si="9"/>
        <v>0.81750000000000012</v>
      </c>
      <c r="Y117" s="261" t="str">
        <f t="shared" si="8"/>
        <v>MODERADO</v>
      </c>
    </row>
    <row r="118" spans="1:25" ht="26.4" x14ac:dyDescent="0.25">
      <c r="A118" s="330">
        <v>113</v>
      </c>
      <c r="B118" s="289" t="s">
        <v>2580</v>
      </c>
      <c r="C118" s="296">
        <v>44697</v>
      </c>
      <c r="D118" s="308" t="s">
        <v>2581</v>
      </c>
      <c r="E118" s="253" t="s">
        <v>2386</v>
      </c>
      <c r="F118" s="255" t="s">
        <v>2403</v>
      </c>
      <c r="G118" s="256">
        <f>IFERROR(VLOOKUP(F118,LISTAS!$Q$5:$R$7,2,FALSE),0)</f>
        <v>0.5</v>
      </c>
      <c r="H118" s="255" t="s">
        <v>2388</v>
      </c>
      <c r="I118" s="256">
        <f>IFERROR(VLOOKUP(H118,LISTAS!$T$5:$U$7,2,FALSE),0)</f>
        <v>1</v>
      </c>
      <c r="J118" s="255" t="s">
        <v>2389</v>
      </c>
      <c r="K118" s="256">
        <f>IFERROR(VLOOKUP(J118,LISTAS!$W$5:$X$7,2,FALSE),0)</f>
        <v>1</v>
      </c>
      <c r="L118" s="255" t="s">
        <v>2396</v>
      </c>
      <c r="M118" s="257">
        <f>IFERROR(VLOOKUP(L118,LISTAS!$Z$5:$AA$10,2,FALSE),0)</f>
        <v>0.5</v>
      </c>
      <c r="N118" s="258" t="s">
        <v>2415</v>
      </c>
      <c r="O118" s="257">
        <f>IFERROR(VLOOKUP(N118,LISTAS!$AC$5:$AD$9,2,FALSE),0)</f>
        <v>0.75</v>
      </c>
      <c r="P118" s="267">
        <v>1</v>
      </c>
      <c r="Q118" s="267">
        <v>1</v>
      </c>
      <c r="R118" s="267">
        <v>1</v>
      </c>
      <c r="S118" s="267">
        <v>1</v>
      </c>
      <c r="T118" s="267">
        <v>1</v>
      </c>
      <c r="U118" s="267">
        <v>1</v>
      </c>
      <c r="V118" s="267">
        <v>1</v>
      </c>
      <c r="W118" s="267">
        <v>1</v>
      </c>
      <c r="X118" s="260">
        <f t="shared" si="9"/>
        <v>0.81750000000000012</v>
      </c>
      <c r="Y118" s="261" t="str">
        <f t="shared" si="8"/>
        <v>MODERADO</v>
      </c>
    </row>
    <row r="119" spans="1:25" ht="26.4" x14ac:dyDescent="0.25">
      <c r="A119" s="330">
        <v>114</v>
      </c>
      <c r="B119" s="289" t="s">
        <v>2584</v>
      </c>
      <c r="C119" s="296">
        <v>44340</v>
      </c>
      <c r="D119" s="308" t="s">
        <v>2581</v>
      </c>
      <c r="E119" s="253" t="s">
        <v>2386</v>
      </c>
      <c r="F119" s="255" t="s">
        <v>2387</v>
      </c>
      <c r="G119" s="256">
        <f>IFERROR(VLOOKUP(F119,LISTAS!$Q$5:$R$7,2,FALSE),0)</f>
        <v>1</v>
      </c>
      <c r="H119" s="255" t="s">
        <v>2388</v>
      </c>
      <c r="I119" s="256">
        <f>IFERROR(VLOOKUP(H119,LISTAS!$T$5:$U$7,2,FALSE),0)</f>
        <v>1</v>
      </c>
      <c r="J119" s="255" t="s">
        <v>2389</v>
      </c>
      <c r="K119" s="256">
        <f>IFERROR(VLOOKUP(J119,LISTAS!$W$5:$X$7,2,FALSE),0)</f>
        <v>1</v>
      </c>
      <c r="L119" s="255" t="s">
        <v>2396</v>
      </c>
      <c r="M119" s="257">
        <f>IFERROR(VLOOKUP(L119,LISTAS!$Z$5:$AA$10,2,FALSE),0)</f>
        <v>0.5</v>
      </c>
      <c r="N119" s="258" t="s">
        <v>2415</v>
      </c>
      <c r="O119" s="257">
        <f>IFERROR(VLOOKUP(N119,LISTAS!$AC$5:$AD$9,2,FALSE),0)</f>
        <v>0.75</v>
      </c>
      <c r="P119" s="267">
        <v>1</v>
      </c>
      <c r="Q119" s="267">
        <v>1</v>
      </c>
      <c r="R119" s="267">
        <v>1</v>
      </c>
      <c r="S119" s="267">
        <v>1</v>
      </c>
      <c r="T119" s="267">
        <v>1</v>
      </c>
      <c r="U119" s="267">
        <v>1</v>
      </c>
      <c r="V119" s="267">
        <v>1</v>
      </c>
      <c r="W119" s="267">
        <v>1</v>
      </c>
      <c r="X119" s="260">
        <f t="shared" si="9"/>
        <v>0.88750000000000018</v>
      </c>
      <c r="Y119" s="261" t="str">
        <f t="shared" si="8"/>
        <v>FUERTE</v>
      </c>
    </row>
    <row r="120" spans="1:25" ht="30.75" customHeight="1" x14ac:dyDescent="0.25">
      <c r="A120" s="330">
        <v>115</v>
      </c>
      <c r="B120" s="289" t="s">
        <v>2585</v>
      </c>
      <c r="C120" s="296">
        <v>44340</v>
      </c>
      <c r="D120" s="308" t="s">
        <v>2581</v>
      </c>
      <c r="E120" s="253" t="s">
        <v>2386</v>
      </c>
      <c r="F120" s="255" t="s">
        <v>2403</v>
      </c>
      <c r="G120" s="256">
        <f>IFERROR(VLOOKUP(F120,LISTAS!$Q$5:$R$7,2,FALSE),0)</f>
        <v>0.5</v>
      </c>
      <c r="H120" s="255" t="s">
        <v>2565</v>
      </c>
      <c r="I120" s="256">
        <f>IFERROR(VLOOKUP(H120,LISTAS!$T$5:$U$7,2,FALSE),0)</f>
        <v>0.75</v>
      </c>
      <c r="J120" s="255" t="s">
        <v>2389</v>
      </c>
      <c r="K120" s="256">
        <f>IFERROR(VLOOKUP(J120,LISTAS!$W$5:$X$7,2,FALSE),0)</f>
        <v>1</v>
      </c>
      <c r="L120" s="255" t="s">
        <v>2396</v>
      </c>
      <c r="M120" s="257">
        <f>IFERROR(VLOOKUP(L120,LISTAS!$Z$5:$AA$10,2,FALSE),0)</f>
        <v>0.5</v>
      </c>
      <c r="N120" s="258" t="s">
        <v>2415</v>
      </c>
      <c r="O120" s="257">
        <f>IFERROR(VLOOKUP(N120,LISTAS!$AC$5:$AD$9,2,FALSE),0)</f>
        <v>0.75</v>
      </c>
      <c r="P120" s="267">
        <v>1</v>
      </c>
      <c r="Q120" s="267">
        <v>1</v>
      </c>
      <c r="R120" s="267">
        <v>1</v>
      </c>
      <c r="S120" s="267">
        <v>0</v>
      </c>
      <c r="T120" s="267">
        <v>1</v>
      </c>
      <c r="U120" s="267">
        <v>1</v>
      </c>
      <c r="V120" s="267">
        <v>1</v>
      </c>
      <c r="W120" s="267">
        <v>1</v>
      </c>
      <c r="X120" s="260">
        <f t="shared" ref="X120:X127" si="10">G120*$F$3+I120*$H$3+K120*$J$3+M120*$L$3+O120*$N$3+SUMPRODUCT(P120:S120,$P$4:$S$4)*$P$3+SUMPRODUCT(T120:W120,$T$4:$W$4)*$T$3</f>
        <v>0.74875000000000003</v>
      </c>
      <c r="Y120" s="261" t="str">
        <f t="shared" ref="Y120:Y127" si="11">IF(AND(X120&gt;=$AD$8,X120&lt;$AE$8),$AA$8,IF(AND(X120&gt;=$AD$7,X120&lt;$AE$7),$AA$7,IF(AND(X120&gt;=$AD$6,X120&lt;$AE$6),$AA$6,IF(AND(X120&gt;=$AD$5,X120&lt;$AE$5),$AA$5,IF(AND(X120&gt;=$AD$4,X120&lt;=$AE$4),$AA$4,"")))))</f>
        <v>MODERADO</v>
      </c>
    </row>
    <row r="121" spans="1:25" ht="27.6" x14ac:dyDescent="0.25">
      <c r="A121" s="330">
        <v>116</v>
      </c>
      <c r="B121" s="289" t="s">
        <v>2586</v>
      </c>
      <c r="C121" s="296" t="s">
        <v>2587</v>
      </c>
      <c r="D121" s="308" t="s">
        <v>2581</v>
      </c>
      <c r="E121" s="253" t="s">
        <v>2386</v>
      </c>
      <c r="F121" s="255" t="s">
        <v>2387</v>
      </c>
      <c r="G121" s="256">
        <f>IFERROR(VLOOKUP(F121,LISTAS!$Q$5:$R$7,2,FALSE),0)</f>
        <v>1</v>
      </c>
      <c r="H121" s="255" t="s">
        <v>2388</v>
      </c>
      <c r="I121" s="256">
        <f>IFERROR(VLOOKUP(H121,LISTAS!$T$5:$U$7,2,FALSE),0)</f>
        <v>1</v>
      </c>
      <c r="J121" s="255" t="s">
        <v>2423</v>
      </c>
      <c r="K121" s="256">
        <f>IFERROR(VLOOKUP(J121,LISTAS!$W$5:$X$7,2,FALSE),0)</f>
        <v>0.25</v>
      </c>
      <c r="L121" s="255" t="s">
        <v>2390</v>
      </c>
      <c r="M121" s="257">
        <f>IFERROR(VLOOKUP(L121,LISTAS!$Z$5:$AA$10,2,FALSE),0)</f>
        <v>0.75</v>
      </c>
      <c r="N121" s="258" t="s">
        <v>2409</v>
      </c>
      <c r="O121" s="257">
        <f>IFERROR(VLOOKUP(N121,LISTAS!$AC$5:$AD$9,2,FALSE),0)</f>
        <v>0.05</v>
      </c>
      <c r="P121" s="267">
        <v>1</v>
      </c>
      <c r="Q121" s="267">
        <v>1</v>
      </c>
      <c r="R121" s="267">
        <v>1</v>
      </c>
      <c r="S121" s="267">
        <v>1</v>
      </c>
      <c r="T121" s="267">
        <v>1</v>
      </c>
      <c r="U121" s="267">
        <v>1</v>
      </c>
      <c r="V121" s="267">
        <v>1</v>
      </c>
      <c r="W121" s="267">
        <v>1</v>
      </c>
      <c r="X121" s="260">
        <f t="shared" si="10"/>
        <v>0.75625000000000009</v>
      </c>
      <c r="Y121" s="261" t="str">
        <f t="shared" si="11"/>
        <v>MODERADO</v>
      </c>
    </row>
    <row r="122" spans="1:25" ht="41.4" x14ac:dyDescent="0.25">
      <c r="A122" s="330">
        <v>117</v>
      </c>
      <c r="B122" s="289" t="s">
        <v>2588</v>
      </c>
      <c r="C122" s="296" t="s">
        <v>2421</v>
      </c>
      <c r="D122" s="308" t="s">
        <v>2589</v>
      </c>
      <c r="E122" s="253" t="s">
        <v>2386</v>
      </c>
      <c r="F122" s="255" t="s">
        <v>2403</v>
      </c>
      <c r="G122" s="256">
        <f>IFERROR(VLOOKUP(F122,LISTAS!$Q$5:$R$7,2,FALSE),0)</f>
        <v>0.5</v>
      </c>
      <c r="H122" s="255" t="s">
        <v>2388</v>
      </c>
      <c r="I122" s="256">
        <f>IFERROR(VLOOKUP(H122,LISTAS!$T$5:$U$7,2,FALSE),0)</f>
        <v>1</v>
      </c>
      <c r="J122" s="255" t="s">
        <v>2423</v>
      </c>
      <c r="K122" s="256">
        <f>IFERROR(VLOOKUP(J122,LISTAS!$W$5:$X$7,2,FALSE),0)</f>
        <v>0.25</v>
      </c>
      <c r="L122" s="255" t="s">
        <v>2396</v>
      </c>
      <c r="M122" s="257">
        <f>IFERROR(VLOOKUP(L122,LISTAS!$Z$5:$AA$10,2,FALSE),0)</f>
        <v>0.5</v>
      </c>
      <c r="N122" s="258" t="s">
        <v>2409</v>
      </c>
      <c r="O122" s="257">
        <f>IFERROR(VLOOKUP(N122,LISTAS!$AC$5:$AD$9,2,FALSE),0)</f>
        <v>0.05</v>
      </c>
      <c r="P122" s="267">
        <v>1</v>
      </c>
      <c r="Q122" s="267">
        <v>1</v>
      </c>
      <c r="R122" s="267">
        <v>1</v>
      </c>
      <c r="S122" s="267">
        <v>1</v>
      </c>
      <c r="T122" s="267">
        <v>1</v>
      </c>
      <c r="U122" s="267">
        <v>1</v>
      </c>
      <c r="V122" s="267">
        <v>1</v>
      </c>
      <c r="W122" s="267">
        <v>1</v>
      </c>
      <c r="X122" s="260">
        <f t="shared" si="10"/>
        <v>0.64874999999999994</v>
      </c>
      <c r="Y122" s="261" t="str">
        <f t="shared" si="11"/>
        <v>DEBIL</v>
      </c>
    </row>
    <row r="123" spans="1:25" ht="41.4" x14ac:dyDescent="0.25">
      <c r="A123" s="330">
        <v>118</v>
      </c>
      <c r="B123" s="289" t="s">
        <v>2590</v>
      </c>
      <c r="C123" s="296" t="s">
        <v>2492</v>
      </c>
      <c r="D123" s="308" t="s">
        <v>2589</v>
      </c>
      <c r="E123" s="253" t="s">
        <v>2386</v>
      </c>
      <c r="F123" s="255" t="s">
        <v>2387</v>
      </c>
      <c r="G123" s="256">
        <f>IFERROR(VLOOKUP(F123,LISTAS!$Q$5:$R$7,2,FALSE),0)</f>
        <v>1</v>
      </c>
      <c r="H123" s="255" t="s">
        <v>2388</v>
      </c>
      <c r="I123" s="256">
        <f>IFERROR(VLOOKUP(H123,LISTAS!$T$5:$U$7,2,FALSE),0)</f>
        <v>1</v>
      </c>
      <c r="J123" s="255" t="s">
        <v>2423</v>
      </c>
      <c r="K123" s="256">
        <f>IFERROR(VLOOKUP(J123,LISTAS!$W$5:$X$7,2,FALSE),0)</f>
        <v>0.25</v>
      </c>
      <c r="L123" s="255" t="s">
        <v>2444</v>
      </c>
      <c r="M123" s="257">
        <f>IFERROR(VLOOKUP(L123,LISTAS!$Z$5:$AA$10,2,FALSE),0)</f>
        <v>1</v>
      </c>
      <c r="N123" s="258" t="s">
        <v>2409</v>
      </c>
      <c r="O123" s="257">
        <f>IFERROR(VLOOKUP(N123,LISTAS!$AC$5:$AD$9,2,FALSE),0)</f>
        <v>0.05</v>
      </c>
      <c r="P123" s="267">
        <v>1</v>
      </c>
      <c r="Q123" s="267">
        <v>1</v>
      </c>
      <c r="R123" s="267">
        <v>1</v>
      </c>
      <c r="S123" s="267">
        <v>1</v>
      </c>
      <c r="T123" s="267">
        <v>1</v>
      </c>
      <c r="U123" s="267">
        <v>1</v>
      </c>
      <c r="V123" s="267">
        <v>1</v>
      </c>
      <c r="W123" s="267">
        <v>1</v>
      </c>
      <c r="X123" s="260">
        <v>0.01</v>
      </c>
      <c r="Y123" s="261" t="str">
        <f t="shared" si="11"/>
        <v/>
      </c>
    </row>
    <row r="124" spans="1:25" ht="41.4" x14ac:dyDescent="0.25">
      <c r="A124" s="330">
        <v>119</v>
      </c>
      <c r="B124" s="289" t="s">
        <v>2591</v>
      </c>
      <c r="C124" s="296" t="s">
        <v>2421</v>
      </c>
      <c r="D124" s="308" t="s">
        <v>2589</v>
      </c>
      <c r="E124" s="253" t="s">
        <v>2386</v>
      </c>
      <c r="F124" s="255" t="s">
        <v>2403</v>
      </c>
      <c r="G124" s="256">
        <f>IFERROR(VLOOKUP(F124,LISTAS!$Q$5:$R$7,2,FALSE),0)</f>
        <v>0.5</v>
      </c>
      <c r="H124" s="255" t="s">
        <v>2388</v>
      </c>
      <c r="I124" s="256">
        <f>IFERROR(VLOOKUP(H124,LISTAS!$T$5:$U$7,2,FALSE),0)</f>
        <v>1</v>
      </c>
      <c r="J124" s="255" t="s">
        <v>2423</v>
      </c>
      <c r="K124" s="256">
        <f>IFERROR(VLOOKUP(J124,LISTAS!$W$5:$X$7,2,FALSE),0)</f>
        <v>0.25</v>
      </c>
      <c r="L124" s="255" t="s">
        <v>2444</v>
      </c>
      <c r="M124" s="257">
        <f>IFERROR(VLOOKUP(L124,LISTAS!$Z$5:$AA$10,2,FALSE),0)</f>
        <v>1</v>
      </c>
      <c r="N124" s="258" t="s">
        <v>2409</v>
      </c>
      <c r="O124" s="257">
        <f>IFERROR(VLOOKUP(N124,LISTAS!$AC$5:$AD$9,2,FALSE),0)</f>
        <v>0.05</v>
      </c>
      <c r="P124" s="267">
        <v>1</v>
      </c>
      <c r="Q124" s="267">
        <v>1</v>
      </c>
      <c r="R124" s="267">
        <v>1</v>
      </c>
      <c r="S124" s="267">
        <v>1</v>
      </c>
      <c r="T124" s="267">
        <v>1</v>
      </c>
      <c r="U124" s="267">
        <v>1</v>
      </c>
      <c r="V124" s="267">
        <v>1</v>
      </c>
      <c r="W124" s="267">
        <v>1</v>
      </c>
      <c r="X124" s="260">
        <f t="shared" si="10"/>
        <v>0.72374999999999989</v>
      </c>
      <c r="Y124" s="261" t="str">
        <f t="shared" si="11"/>
        <v>MODERADO</v>
      </c>
    </row>
    <row r="125" spans="1:25" ht="41.4" x14ac:dyDescent="0.25">
      <c r="A125" s="330">
        <v>120</v>
      </c>
      <c r="B125" s="289" t="s">
        <v>2592</v>
      </c>
      <c r="C125" s="296" t="s">
        <v>2421</v>
      </c>
      <c r="D125" s="308" t="s">
        <v>2589</v>
      </c>
      <c r="E125" s="253" t="s">
        <v>2386</v>
      </c>
      <c r="F125" s="255" t="s">
        <v>2403</v>
      </c>
      <c r="G125" s="256">
        <f>IFERROR(VLOOKUP(F125,LISTAS!$Q$5:$R$7,2,FALSE),0)</f>
        <v>0.5</v>
      </c>
      <c r="H125" s="255" t="s">
        <v>2388</v>
      </c>
      <c r="I125" s="256">
        <f>IFERROR(VLOOKUP(H125,LISTAS!$T$5:$U$7,2,FALSE),0)</f>
        <v>1</v>
      </c>
      <c r="J125" s="255" t="s">
        <v>2423</v>
      </c>
      <c r="K125" s="256">
        <f>IFERROR(VLOOKUP(J125,LISTAS!$W$5:$X$7,2,FALSE),0)</f>
        <v>0.25</v>
      </c>
      <c r="L125" s="255" t="s">
        <v>2396</v>
      </c>
      <c r="M125" s="257">
        <f>IFERROR(VLOOKUP(L125,LISTAS!$Z$5:$AA$10,2,FALSE),0)</f>
        <v>0.5</v>
      </c>
      <c r="N125" s="258" t="s">
        <v>2409</v>
      </c>
      <c r="O125" s="257">
        <f>IFERROR(VLOOKUP(N125,LISTAS!$AC$5:$AD$9,2,FALSE),0)</f>
        <v>0.05</v>
      </c>
      <c r="P125" s="267">
        <v>1</v>
      </c>
      <c r="Q125" s="267">
        <v>1</v>
      </c>
      <c r="R125" s="267">
        <v>1</v>
      </c>
      <c r="S125" s="267">
        <v>1</v>
      </c>
      <c r="T125" s="267">
        <v>1</v>
      </c>
      <c r="U125" s="267">
        <v>1</v>
      </c>
      <c r="V125" s="267">
        <v>1</v>
      </c>
      <c r="W125" s="267">
        <v>1</v>
      </c>
      <c r="X125" s="260">
        <f t="shared" si="10"/>
        <v>0.64874999999999994</v>
      </c>
      <c r="Y125" s="261" t="str">
        <f t="shared" si="11"/>
        <v>DEBIL</v>
      </c>
    </row>
    <row r="126" spans="1:25" ht="41.4" x14ac:dyDescent="0.25">
      <c r="A126" s="330">
        <v>121</v>
      </c>
      <c r="B126" s="289" t="s">
        <v>2593</v>
      </c>
      <c r="C126" s="296" t="s">
        <v>2492</v>
      </c>
      <c r="D126" s="308" t="s">
        <v>2589</v>
      </c>
      <c r="E126" s="253" t="s">
        <v>2386</v>
      </c>
      <c r="F126" s="255" t="s">
        <v>2403</v>
      </c>
      <c r="G126" s="256">
        <f>IFERROR(VLOOKUP(F126,LISTAS!$Q$5:$R$7,2,FALSE),0)</f>
        <v>0.5</v>
      </c>
      <c r="H126" s="255" t="s">
        <v>2388</v>
      </c>
      <c r="I126" s="256">
        <f>IFERROR(VLOOKUP(H126,LISTAS!$T$5:$U$7,2,FALSE),0)</f>
        <v>1</v>
      </c>
      <c r="J126" s="255" t="s">
        <v>2446</v>
      </c>
      <c r="K126" s="256">
        <f>IFERROR(VLOOKUP(J126,LISTAS!$W$5:$X$7,2,FALSE),0)</f>
        <v>0.5</v>
      </c>
      <c r="L126" s="255" t="s">
        <v>2396</v>
      </c>
      <c r="M126" s="257">
        <f>IFERROR(VLOOKUP(L126,LISTAS!$Z$5:$AA$10,2,FALSE),0)</f>
        <v>0.5</v>
      </c>
      <c r="N126" s="258" t="s">
        <v>2391</v>
      </c>
      <c r="O126" s="257">
        <f>IFERROR(VLOOKUP(N126,LISTAS!$AC$5:$AD$9,2,FALSE),0)</f>
        <v>0.25</v>
      </c>
      <c r="P126" s="267">
        <v>1</v>
      </c>
      <c r="Q126" s="267">
        <v>1</v>
      </c>
      <c r="R126" s="267">
        <v>1</v>
      </c>
      <c r="S126" s="267">
        <v>1</v>
      </c>
      <c r="T126" s="267">
        <v>1</v>
      </c>
      <c r="U126" s="267">
        <v>1</v>
      </c>
      <c r="V126" s="267">
        <v>1</v>
      </c>
      <c r="W126" s="267">
        <v>1</v>
      </c>
      <c r="X126" s="260">
        <f t="shared" si="10"/>
        <v>0.7</v>
      </c>
      <c r="Y126" s="261" t="str">
        <f t="shared" si="11"/>
        <v>MODERADO</v>
      </c>
    </row>
    <row r="127" spans="1:25" ht="27.6" x14ac:dyDescent="0.25">
      <c r="A127" s="330">
        <v>122</v>
      </c>
      <c r="B127" s="289" t="s">
        <v>2594</v>
      </c>
      <c r="C127" s="296" t="s">
        <v>2595</v>
      </c>
      <c r="D127" s="308" t="s">
        <v>2596</v>
      </c>
      <c r="E127" s="253" t="s">
        <v>2386</v>
      </c>
      <c r="F127" s="255" t="s">
        <v>2403</v>
      </c>
      <c r="G127" s="256">
        <f>IFERROR(VLOOKUP(F127,LISTAS!$Q$5:$R$7,2,FALSE),0)</f>
        <v>0.5</v>
      </c>
      <c r="H127" s="255" t="s">
        <v>2388</v>
      </c>
      <c r="I127" s="256">
        <f>IFERROR(VLOOKUP(H127,LISTAS!$T$5:$U$7,2,FALSE),0)</f>
        <v>1</v>
      </c>
      <c r="J127" s="255" t="s">
        <v>2389</v>
      </c>
      <c r="K127" s="256">
        <f>IFERROR(VLOOKUP(J127,LISTAS!$W$5:$X$7,2,FALSE),0)</f>
        <v>1</v>
      </c>
      <c r="L127" s="255" t="s">
        <v>2396</v>
      </c>
      <c r="M127" s="257">
        <f>IFERROR(VLOOKUP(L127,LISTAS!$Z$5:$AA$10,2,FALSE),0)</f>
        <v>0.5</v>
      </c>
      <c r="N127" s="258" t="s">
        <v>2415</v>
      </c>
      <c r="O127" s="257">
        <f>IFERROR(VLOOKUP(N127,LISTAS!$AC$5:$AD$9,2,FALSE),0)</f>
        <v>0.75</v>
      </c>
      <c r="P127" s="267">
        <v>1</v>
      </c>
      <c r="Q127" s="267">
        <v>1</v>
      </c>
      <c r="R127" s="267">
        <v>1</v>
      </c>
      <c r="S127" s="267">
        <v>1</v>
      </c>
      <c r="T127" s="267">
        <v>1</v>
      </c>
      <c r="U127" s="267">
        <v>1</v>
      </c>
      <c r="V127" s="267">
        <v>1</v>
      </c>
      <c r="W127" s="267">
        <v>1</v>
      </c>
      <c r="X127" s="260">
        <f t="shared" si="10"/>
        <v>0.81750000000000012</v>
      </c>
      <c r="Y127" s="261" t="str">
        <f t="shared" si="11"/>
        <v>MODERADO</v>
      </c>
    </row>
    <row r="128" spans="1:25" ht="27.6" x14ac:dyDescent="0.25">
      <c r="A128" s="330">
        <v>123</v>
      </c>
      <c r="B128" s="289" t="s">
        <v>2597</v>
      </c>
      <c r="C128" s="296" t="s">
        <v>2421</v>
      </c>
      <c r="D128" s="308" t="s">
        <v>2596</v>
      </c>
      <c r="E128" s="253" t="s">
        <v>2386</v>
      </c>
      <c r="F128" s="255" t="s">
        <v>2403</v>
      </c>
      <c r="G128" s="256">
        <f>IFERROR(VLOOKUP(F128,LISTAS!$Q$5:$R$7,2,FALSE),0)</f>
        <v>0.5</v>
      </c>
      <c r="H128" s="255" t="s">
        <v>2388</v>
      </c>
      <c r="I128" s="256">
        <f>IFERROR(VLOOKUP(H128,LISTAS!$T$5:$U$7,2,FALSE),0)</f>
        <v>1</v>
      </c>
      <c r="J128" s="255" t="s">
        <v>2446</v>
      </c>
      <c r="K128" s="256">
        <f>IFERROR(VLOOKUP(J128,LISTAS!$W$5:$X$7,2,FALSE),0)</f>
        <v>0.5</v>
      </c>
      <c r="L128" s="255" t="s">
        <v>2396</v>
      </c>
      <c r="M128" s="257">
        <f>IFERROR(VLOOKUP(L128,LISTAS!$Z$5:$AA$10,2,FALSE),0)</f>
        <v>0.5</v>
      </c>
      <c r="N128" s="258" t="s">
        <v>2404</v>
      </c>
      <c r="O128" s="257">
        <f>IFERROR(VLOOKUP(N128,LISTAS!$AC$5:$AD$9,2,FALSE),0)</f>
        <v>0.5</v>
      </c>
      <c r="P128" s="267">
        <v>1</v>
      </c>
      <c r="Q128" s="267">
        <v>1</v>
      </c>
      <c r="R128" s="267">
        <v>1</v>
      </c>
      <c r="S128" s="267">
        <v>1</v>
      </c>
      <c r="T128" s="267">
        <v>1</v>
      </c>
      <c r="U128" s="267">
        <v>1</v>
      </c>
      <c r="V128" s="267">
        <v>1</v>
      </c>
      <c r="W128" s="267">
        <v>1</v>
      </c>
      <c r="X128" s="260">
        <f t="shared" ref="X128:X136" si="12">G128*$F$3+I128*$H$3+K128*$J$3+M128*$L$3+O128*$N$3+SUMPRODUCT(P128:S128,$P$4:$S$4)*$P$3+SUMPRODUCT(T128:W128,$T$4:$W$4)*$T$3</f>
        <v>0.73750000000000004</v>
      </c>
      <c r="Y128" s="261" t="str">
        <f t="shared" ref="Y128:Y136" si="13">IF(AND(X128&gt;=$AD$8,X128&lt;$AE$8),$AA$8,IF(AND(X128&gt;=$AD$7,X128&lt;$AE$7),$AA$7,IF(AND(X128&gt;=$AD$6,X128&lt;$AE$6),$AA$6,IF(AND(X128&gt;=$AD$5,X128&lt;$AE$5),$AA$5,IF(AND(X128&gt;=$AD$4,X128&lt;=$AE$4),$AA$4,"")))))</f>
        <v>MODERADO</v>
      </c>
    </row>
    <row r="129" spans="1:25" ht="27.6" x14ac:dyDescent="0.25">
      <c r="A129" s="330">
        <v>124</v>
      </c>
      <c r="B129" s="289" t="s">
        <v>2598</v>
      </c>
      <c r="C129" s="296">
        <v>44614</v>
      </c>
      <c r="D129" s="308" t="s">
        <v>2599</v>
      </c>
      <c r="E129" s="253" t="s">
        <v>2386</v>
      </c>
      <c r="F129" s="255" t="s">
        <v>2403</v>
      </c>
      <c r="G129" s="256">
        <f>IFERROR(VLOOKUP(F129,LISTAS!$Q$5:$R$7,2,FALSE),0)</f>
        <v>0.5</v>
      </c>
      <c r="H129" s="255" t="s">
        <v>2388</v>
      </c>
      <c r="I129" s="256">
        <f>IFERROR(VLOOKUP(H129,LISTAS!$T$5:$U$7,2,FALSE),0)</f>
        <v>1</v>
      </c>
      <c r="J129" s="255" t="s">
        <v>2389</v>
      </c>
      <c r="K129" s="256">
        <f>IFERROR(VLOOKUP(J129,LISTAS!$W$5:$X$7,2,FALSE),0)</f>
        <v>1</v>
      </c>
      <c r="L129" s="255" t="s">
        <v>2396</v>
      </c>
      <c r="M129" s="257">
        <f>IFERROR(VLOOKUP(L129,LISTAS!$Z$5:$AA$10,2,FALSE),0)</f>
        <v>0.5</v>
      </c>
      <c r="N129" s="258" t="s">
        <v>2415</v>
      </c>
      <c r="O129" s="257">
        <f>IFERROR(VLOOKUP(N129,LISTAS!$AC$5:$AD$9,2,FALSE),0)</f>
        <v>0.75</v>
      </c>
      <c r="P129" s="267">
        <v>1</v>
      </c>
      <c r="Q129" s="267">
        <v>1</v>
      </c>
      <c r="R129" s="267">
        <v>1</v>
      </c>
      <c r="S129" s="267">
        <v>1</v>
      </c>
      <c r="T129" s="267">
        <v>1</v>
      </c>
      <c r="U129" s="267">
        <v>1</v>
      </c>
      <c r="V129" s="267">
        <v>1</v>
      </c>
      <c r="W129" s="267">
        <v>1</v>
      </c>
      <c r="X129" s="260">
        <f t="shared" si="12"/>
        <v>0.81750000000000012</v>
      </c>
      <c r="Y129" s="261" t="str">
        <f t="shared" si="13"/>
        <v>MODERADO</v>
      </c>
    </row>
    <row r="130" spans="1:25" ht="41.4" x14ac:dyDescent="0.25">
      <c r="A130" s="330">
        <v>125</v>
      </c>
      <c r="B130" s="289" t="s">
        <v>2600</v>
      </c>
      <c r="C130" s="296" t="s">
        <v>2421</v>
      </c>
      <c r="D130" s="308" t="s">
        <v>2599</v>
      </c>
      <c r="E130" s="253" t="s">
        <v>2386</v>
      </c>
      <c r="F130" s="255" t="s">
        <v>2387</v>
      </c>
      <c r="G130" s="256">
        <f>IFERROR(VLOOKUP(F130,LISTAS!$Q$5:$R$7,2,FALSE),0)</f>
        <v>1</v>
      </c>
      <c r="H130" s="255" t="s">
        <v>2388</v>
      </c>
      <c r="I130" s="256">
        <f>IFERROR(VLOOKUP(H130,LISTAS!$T$5:$U$7,2,FALSE),0)</f>
        <v>1</v>
      </c>
      <c r="J130" s="255" t="s">
        <v>2446</v>
      </c>
      <c r="K130" s="256">
        <f>IFERROR(VLOOKUP(J130,LISTAS!$W$5:$X$7,2,FALSE),0)</f>
        <v>0.5</v>
      </c>
      <c r="L130" s="255" t="s">
        <v>2390</v>
      </c>
      <c r="M130" s="257">
        <f>IFERROR(VLOOKUP(L130,LISTAS!$Z$5:$AA$10,2,FALSE),0)</f>
        <v>0.75</v>
      </c>
      <c r="N130" s="258" t="s">
        <v>2404</v>
      </c>
      <c r="O130" s="257">
        <f>IFERROR(VLOOKUP(N130,LISTAS!$AC$5:$AD$9,2,FALSE),0)</f>
        <v>0.5</v>
      </c>
      <c r="P130" s="267">
        <v>1</v>
      </c>
      <c r="Q130" s="267">
        <v>1</v>
      </c>
      <c r="R130" s="267">
        <v>1</v>
      </c>
      <c r="S130" s="267">
        <v>1</v>
      </c>
      <c r="T130" s="267">
        <v>1</v>
      </c>
      <c r="U130" s="267">
        <v>1</v>
      </c>
      <c r="V130" s="267">
        <v>1</v>
      </c>
      <c r="W130" s="267">
        <v>1</v>
      </c>
      <c r="X130" s="260">
        <f t="shared" si="12"/>
        <v>0.84499999999999997</v>
      </c>
      <c r="Y130" s="261" t="str">
        <f t="shared" si="13"/>
        <v>FUERTE</v>
      </c>
    </row>
    <row r="131" spans="1:25" ht="27.6" x14ac:dyDescent="0.25">
      <c r="A131" s="330">
        <v>126</v>
      </c>
      <c r="B131" s="289" t="s">
        <v>2601</v>
      </c>
      <c r="C131" s="296">
        <v>44835</v>
      </c>
      <c r="D131" s="308" t="s">
        <v>2602</v>
      </c>
      <c r="E131" s="253" t="s">
        <v>2386</v>
      </c>
      <c r="F131" s="255" t="s">
        <v>2403</v>
      </c>
      <c r="G131" s="256">
        <f>IFERROR(VLOOKUP(F131,LISTAS!$Q$5:$R$7,2,FALSE),0)</f>
        <v>0.5</v>
      </c>
      <c r="H131" s="255" t="s">
        <v>2388</v>
      </c>
      <c r="I131" s="256">
        <f>IFERROR(VLOOKUP(H131,LISTAS!$T$5:$U$7,2,FALSE),0)</f>
        <v>1</v>
      </c>
      <c r="J131" s="255" t="s">
        <v>2389</v>
      </c>
      <c r="K131" s="256">
        <f>IFERROR(VLOOKUP(J131,LISTAS!$W$5:$X$7,2,FALSE),0)</f>
        <v>1</v>
      </c>
      <c r="L131" s="255" t="s">
        <v>2396</v>
      </c>
      <c r="M131" s="257">
        <f>IFERROR(VLOOKUP(L131,LISTAS!$Z$5:$AA$10,2,FALSE),0)</f>
        <v>0.5</v>
      </c>
      <c r="N131" s="258" t="s">
        <v>2415</v>
      </c>
      <c r="O131" s="257">
        <f>IFERROR(VLOOKUP(N131,LISTAS!$AC$5:$AD$9,2,FALSE),0)</f>
        <v>0.75</v>
      </c>
      <c r="P131" s="267">
        <v>1</v>
      </c>
      <c r="Q131" s="267">
        <v>1</v>
      </c>
      <c r="R131" s="267">
        <v>1</v>
      </c>
      <c r="S131" s="267">
        <v>0</v>
      </c>
      <c r="T131" s="267">
        <v>1</v>
      </c>
      <c r="U131" s="267">
        <v>1</v>
      </c>
      <c r="V131" s="267">
        <v>1</v>
      </c>
      <c r="W131" s="267">
        <v>1</v>
      </c>
      <c r="X131" s="309">
        <f t="shared" si="12"/>
        <v>0.78</v>
      </c>
      <c r="Y131" s="310" t="str">
        <f t="shared" si="13"/>
        <v>MODERADO</v>
      </c>
    </row>
    <row r="132" spans="1:25" ht="27.6" x14ac:dyDescent="0.25">
      <c r="A132" s="330">
        <v>127</v>
      </c>
      <c r="B132" s="289" t="s">
        <v>2603</v>
      </c>
      <c r="C132" s="296">
        <v>44470</v>
      </c>
      <c r="D132" s="308" t="s">
        <v>2602</v>
      </c>
      <c r="E132" s="253" t="s">
        <v>2386</v>
      </c>
      <c r="F132" s="255" t="s">
        <v>2403</v>
      </c>
      <c r="G132" s="256">
        <f>IFERROR(VLOOKUP(F132,LISTAS!$Q$5:$R$7,2,FALSE),0)</f>
        <v>0.5</v>
      </c>
      <c r="H132" s="255" t="s">
        <v>2388</v>
      </c>
      <c r="I132" s="256">
        <f>IFERROR(VLOOKUP(H132,LISTAS!$T$5:$U$7,2,FALSE),0)</f>
        <v>1</v>
      </c>
      <c r="J132" s="255" t="s">
        <v>2389</v>
      </c>
      <c r="K132" s="256">
        <f>IFERROR(VLOOKUP(J132,LISTAS!$W$5:$X$7,2,FALSE),0)</f>
        <v>1</v>
      </c>
      <c r="L132" s="255" t="s">
        <v>2396</v>
      </c>
      <c r="M132" s="257">
        <f>IFERROR(VLOOKUP(L132,LISTAS!$Z$5:$AA$10,2,FALSE),0)</f>
        <v>0.5</v>
      </c>
      <c r="N132" s="258" t="s">
        <v>2415</v>
      </c>
      <c r="O132" s="257">
        <f>IFERROR(VLOOKUP(N132,LISTAS!$AC$5:$AD$9,2,FALSE),0)</f>
        <v>0.75</v>
      </c>
      <c r="P132" s="267">
        <v>1</v>
      </c>
      <c r="Q132" s="267">
        <v>1</v>
      </c>
      <c r="R132" s="267">
        <v>1</v>
      </c>
      <c r="S132" s="267">
        <v>0</v>
      </c>
      <c r="T132" s="267">
        <v>1</v>
      </c>
      <c r="U132" s="267">
        <v>1</v>
      </c>
      <c r="V132" s="267">
        <v>1</v>
      </c>
      <c r="W132" s="267">
        <v>1</v>
      </c>
      <c r="X132" s="309">
        <f t="shared" si="12"/>
        <v>0.78</v>
      </c>
      <c r="Y132" s="310" t="str">
        <f t="shared" si="13"/>
        <v>MODERADO</v>
      </c>
    </row>
    <row r="133" spans="1:25" ht="27.6" x14ac:dyDescent="0.25">
      <c r="A133" s="330">
        <v>128</v>
      </c>
      <c r="B133" s="289" t="s">
        <v>2604</v>
      </c>
      <c r="C133" s="296">
        <v>44835</v>
      </c>
      <c r="D133" s="308" t="s">
        <v>2602</v>
      </c>
      <c r="E133" s="253" t="s">
        <v>2386</v>
      </c>
      <c r="F133" s="255" t="s">
        <v>2403</v>
      </c>
      <c r="G133" s="256">
        <f>IFERROR(VLOOKUP(F133,LISTAS!$Q$5:$R$7,2,FALSE),0)</f>
        <v>0.5</v>
      </c>
      <c r="H133" s="255" t="s">
        <v>2388</v>
      </c>
      <c r="I133" s="256">
        <f>IFERROR(VLOOKUP(H133,LISTAS!$T$5:$U$7,2,FALSE),0)</f>
        <v>1</v>
      </c>
      <c r="J133" s="255" t="s">
        <v>2389</v>
      </c>
      <c r="K133" s="256">
        <f>IFERROR(VLOOKUP(J133,LISTAS!$W$5:$X$7,2,FALSE),0)</f>
        <v>1</v>
      </c>
      <c r="L133" s="255" t="s">
        <v>2396</v>
      </c>
      <c r="M133" s="257">
        <f>IFERROR(VLOOKUP(L133,LISTAS!$Z$5:$AA$10,2,FALSE),0)</f>
        <v>0.5</v>
      </c>
      <c r="N133" s="258" t="s">
        <v>2415</v>
      </c>
      <c r="O133" s="257">
        <f>IFERROR(VLOOKUP(N133,LISTAS!$AC$5:$AD$9,2,FALSE),0)</f>
        <v>0.75</v>
      </c>
      <c r="P133" s="267">
        <v>1</v>
      </c>
      <c r="Q133" s="267">
        <v>1</v>
      </c>
      <c r="R133" s="267">
        <v>1</v>
      </c>
      <c r="S133" s="267">
        <v>0</v>
      </c>
      <c r="T133" s="267">
        <v>1</v>
      </c>
      <c r="U133" s="267">
        <v>1</v>
      </c>
      <c r="V133" s="267">
        <v>1</v>
      </c>
      <c r="W133" s="267">
        <v>1</v>
      </c>
      <c r="X133" s="309">
        <f t="shared" si="12"/>
        <v>0.78</v>
      </c>
      <c r="Y133" s="310" t="str">
        <f t="shared" si="13"/>
        <v>MODERADO</v>
      </c>
    </row>
    <row r="134" spans="1:25" ht="27.6" x14ac:dyDescent="0.25">
      <c r="A134" s="330">
        <v>129</v>
      </c>
      <c r="B134" s="289" t="s">
        <v>2605</v>
      </c>
      <c r="C134" s="296">
        <v>43673</v>
      </c>
      <c r="D134" s="308" t="s">
        <v>2606</v>
      </c>
      <c r="E134" s="253" t="s">
        <v>2386</v>
      </c>
      <c r="F134" s="255" t="s">
        <v>2403</v>
      </c>
      <c r="G134" s="256">
        <f>IFERROR(VLOOKUP(F134,LISTAS!$Q$5:$R$7,2,FALSE),0)</f>
        <v>0.5</v>
      </c>
      <c r="H134" s="255" t="s">
        <v>2388</v>
      </c>
      <c r="I134" s="256">
        <f>IFERROR(VLOOKUP(H134,LISTAS!$T$5:$U$7,2,FALSE),0)</f>
        <v>1</v>
      </c>
      <c r="J134" s="255" t="s">
        <v>2389</v>
      </c>
      <c r="K134" s="256">
        <f>IFERROR(VLOOKUP(J134,LISTAS!$W$5:$X$7,2,FALSE),0)</f>
        <v>1</v>
      </c>
      <c r="L134" s="255" t="s">
        <v>2396</v>
      </c>
      <c r="M134" s="257">
        <f>IFERROR(VLOOKUP(L134,LISTAS!$Z$5:$AA$10,2,FALSE),0)</f>
        <v>0.5</v>
      </c>
      <c r="N134" s="258" t="s">
        <v>2415</v>
      </c>
      <c r="O134" s="257">
        <f>IFERROR(VLOOKUP(N134,LISTAS!$AC$5:$AD$9,2,FALSE),0)</f>
        <v>0.75</v>
      </c>
      <c r="P134" s="267">
        <v>1</v>
      </c>
      <c r="Q134" s="267">
        <v>1</v>
      </c>
      <c r="R134" s="267">
        <v>1</v>
      </c>
      <c r="S134" s="267">
        <v>1</v>
      </c>
      <c r="T134" s="267">
        <v>1</v>
      </c>
      <c r="U134" s="267">
        <v>1</v>
      </c>
      <c r="V134" s="267">
        <v>1</v>
      </c>
      <c r="W134" s="267">
        <v>1</v>
      </c>
      <c r="X134" s="309">
        <f t="shared" si="12"/>
        <v>0.81750000000000012</v>
      </c>
      <c r="Y134" s="310" t="str">
        <f t="shared" si="13"/>
        <v>MODERADO</v>
      </c>
    </row>
    <row r="135" spans="1:25" ht="27.6" x14ac:dyDescent="0.25">
      <c r="A135" s="330">
        <v>130</v>
      </c>
      <c r="B135" s="289" t="s">
        <v>2607</v>
      </c>
      <c r="C135" s="296">
        <v>44474</v>
      </c>
      <c r="D135" s="308" t="s">
        <v>2608</v>
      </c>
      <c r="E135" s="253" t="s">
        <v>2386</v>
      </c>
      <c r="F135" s="255" t="s">
        <v>2403</v>
      </c>
      <c r="G135" s="256">
        <f>IFERROR(VLOOKUP(F135,LISTAS!$Q$5:$R$7,2,FALSE),0)</f>
        <v>0.5</v>
      </c>
      <c r="H135" s="255" t="s">
        <v>2388</v>
      </c>
      <c r="I135" s="256">
        <f>IFERROR(VLOOKUP(H135,LISTAS!$T$5:$U$7,2,FALSE),0)</f>
        <v>1</v>
      </c>
      <c r="J135" s="255" t="s">
        <v>2389</v>
      </c>
      <c r="K135" s="256">
        <f>IFERROR(VLOOKUP(J135,LISTAS!$W$5:$X$7,2,FALSE),0)</f>
        <v>1</v>
      </c>
      <c r="L135" s="255" t="s">
        <v>2396</v>
      </c>
      <c r="M135" s="257">
        <f>IFERROR(VLOOKUP(L135,LISTAS!$Z$5:$AA$10,2,FALSE),0)</f>
        <v>0.5</v>
      </c>
      <c r="N135" s="258" t="s">
        <v>2415</v>
      </c>
      <c r="O135" s="257">
        <f>IFERROR(VLOOKUP(N135,LISTAS!$AC$5:$AD$9,2,FALSE),0)</f>
        <v>0.75</v>
      </c>
      <c r="P135" s="267">
        <v>1</v>
      </c>
      <c r="Q135" s="267">
        <v>1</v>
      </c>
      <c r="R135" s="267">
        <v>1</v>
      </c>
      <c r="S135" s="267">
        <v>1</v>
      </c>
      <c r="T135" s="267">
        <v>1</v>
      </c>
      <c r="U135" s="267">
        <v>1</v>
      </c>
      <c r="V135" s="267">
        <v>1</v>
      </c>
      <c r="W135" s="267">
        <v>1</v>
      </c>
      <c r="X135" s="309">
        <f t="shared" si="12"/>
        <v>0.81750000000000012</v>
      </c>
      <c r="Y135" s="310" t="str">
        <f t="shared" si="13"/>
        <v>MODERADO</v>
      </c>
    </row>
    <row r="136" spans="1:25" ht="27.6" x14ac:dyDescent="0.25">
      <c r="A136" s="330">
        <v>131</v>
      </c>
      <c r="B136" s="289" t="s">
        <v>2609</v>
      </c>
      <c r="C136" s="296">
        <v>44805</v>
      </c>
      <c r="D136" s="308" t="s">
        <v>2608</v>
      </c>
      <c r="E136" s="253" t="s">
        <v>2386</v>
      </c>
      <c r="F136" s="255" t="s">
        <v>2403</v>
      </c>
      <c r="G136" s="256">
        <f>IFERROR(VLOOKUP(F136,LISTAS!$Q$5:$R$7,2,FALSE),0)</f>
        <v>0.5</v>
      </c>
      <c r="H136" s="255" t="s">
        <v>2388</v>
      </c>
      <c r="I136" s="256">
        <f>IFERROR(VLOOKUP(H136,LISTAS!$T$5:$U$7,2,FALSE),0)</f>
        <v>1</v>
      </c>
      <c r="J136" s="255" t="s">
        <v>2423</v>
      </c>
      <c r="K136" s="256">
        <f>IFERROR(VLOOKUP(J136,LISTAS!$W$5:$X$7,2,FALSE),0)</f>
        <v>0.25</v>
      </c>
      <c r="L136" s="255" t="s">
        <v>2390</v>
      </c>
      <c r="M136" s="257">
        <f>IFERROR(VLOOKUP(L136,LISTAS!$Z$5:$AA$10,2,FALSE),0)</f>
        <v>0.75</v>
      </c>
      <c r="N136" s="258" t="s">
        <v>2415</v>
      </c>
      <c r="O136" s="257">
        <f>IFERROR(VLOOKUP(N136,LISTAS!$AC$5:$AD$9,2,FALSE),0)</f>
        <v>0.75</v>
      </c>
      <c r="P136" s="267">
        <v>1</v>
      </c>
      <c r="Q136" s="267">
        <v>1</v>
      </c>
      <c r="R136" s="267">
        <v>1</v>
      </c>
      <c r="S136" s="267">
        <v>1</v>
      </c>
      <c r="T136" s="267">
        <v>1</v>
      </c>
      <c r="U136" s="267">
        <v>1</v>
      </c>
      <c r="V136" s="267">
        <v>1</v>
      </c>
      <c r="W136" s="267">
        <v>1</v>
      </c>
      <c r="X136" s="309">
        <f t="shared" si="12"/>
        <v>0.79125000000000001</v>
      </c>
      <c r="Y136" s="310" t="str">
        <f t="shared" si="13"/>
        <v>MODERADO</v>
      </c>
    </row>
    <row r="137" spans="1:25" ht="41.4" x14ac:dyDescent="0.25">
      <c r="A137" s="330">
        <v>132</v>
      </c>
      <c r="B137" s="289" t="s">
        <v>2610</v>
      </c>
      <c r="C137" s="296" t="s">
        <v>2421</v>
      </c>
      <c r="D137" s="308" t="s">
        <v>2608</v>
      </c>
      <c r="E137" s="253" t="s">
        <v>2386</v>
      </c>
      <c r="F137" s="255" t="s">
        <v>2403</v>
      </c>
      <c r="G137" s="256">
        <f>IFERROR(VLOOKUP(F137,LISTAS!$Q$5:$R$7,2,FALSE),0)</f>
        <v>0.5</v>
      </c>
      <c r="H137" s="255" t="s">
        <v>2388</v>
      </c>
      <c r="I137" s="256">
        <f>IFERROR(VLOOKUP(H137,LISTAS!$T$5:$U$7,2,FALSE),0)</f>
        <v>1</v>
      </c>
      <c r="J137" s="255" t="s">
        <v>2423</v>
      </c>
      <c r="K137" s="256">
        <f>IFERROR(VLOOKUP(J137,LISTAS!$W$5:$X$7,2,FALSE),0)</f>
        <v>0.25</v>
      </c>
      <c r="L137" s="255" t="s">
        <v>2396</v>
      </c>
      <c r="M137" s="257">
        <f>IFERROR(VLOOKUP(L137,LISTAS!$Z$5:$AA$10,2,FALSE),0)</f>
        <v>0.5</v>
      </c>
      <c r="N137" s="258" t="s">
        <v>2409</v>
      </c>
      <c r="O137" s="257">
        <f>IFERROR(VLOOKUP(N137,LISTAS!$AC$5:$AD$9,2,FALSE),0)</f>
        <v>0.05</v>
      </c>
      <c r="P137" s="267">
        <v>1</v>
      </c>
      <c r="Q137" s="267">
        <v>1</v>
      </c>
      <c r="R137" s="267">
        <v>1</v>
      </c>
      <c r="S137" s="267">
        <v>0</v>
      </c>
      <c r="T137" s="267">
        <v>1</v>
      </c>
      <c r="U137" s="267">
        <v>1</v>
      </c>
      <c r="V137" s="267">
        <v>1</v>
      </c>
      <c r="W137" s="267">
        <v>1</v>
      </c>
      <c r="X137" s="309">
        <f t="shared" ref="X137:X147" si="14">G137*$F$3+I137*$H$3+K137*$J$3+M137*$L$3+O137*$N$3+SUMPRODUCT(P137:S137,$P$4:$S$4)*$P$3+SUMPRODUCT(T137:W137,$T$4:$W$4)*$T$3</f>
        <v>0.61125000000000007</v>
      </c>
      <c r="Y137" s="310" t="str">
        <f t="shared" ref="Y137:Y147" si="15">IF(AND(X137&gt;=$AD$8,X137&lt;$AE$8),$AA$8,IF(AND(X137&gt;=$AD$7,X137&lt;$AE$7),$AA$7,IF(AND(X137&gt;=$AD$6,X137&lt;$AE$6),$AA$6,IF(AND(X137&gt;=$AD$5,X137&lt;$AE$5),$AA$5,IF(AND(X137&gt;=$AD$4,X137&lt;=$AE$4),$AA$4,"")))))</f>
        <v>DEBIL</v>
      </c>
    </row>
    <row r="138" spans="1:25" ht="27.6" x14ac:dyDescent="0.25">
      <c r="A138" s="330">
        <v>133</v>
      </c>
      <c r="B138" s="289" t="s">
        <v>2611</v>
      </c>
      <c r="C138" s="296" t="s">
        <v>2492</v>
      </c>
      <c r="D138" s="308" t="s">
        <v>2612</v>
      </c>
      <c r="E138" s="253" t="s">
        <v>2386</v>
      </c>
      <c r="F138" s="255" t="s">
        <v>2403</v>
      </c>
      <c r="G138" s="256">
        <f>IFERROR(VLOOKUP(F138,LISTAS!$Q$5:$R$7,2,FALSE),0)</f>
        <v>0.5</v>
      </c>
      <c r="H138" s="255" t="s">
        <v>2388</v>
      </c>
      <c r="I138" s="256">
        <f>IFERROR(VLOOKUP(H138,LISTAS!$T$5:$U$7,2,FALSE),0)</f>
        <v>1</v>
      </c>
      <c r="J138" s="255" t="s">
        <v>2423</v>
      </c>
      <c r="K138" s="256">
        <f>IFERROR(VLOOKUP(J138,LISTAS!$W$5:$X$7,2,FALSE),0)</f>
        <v>0.25</v>
      </c>
      <c r="L138" s="255" t="s">
        <v>2396</v>
      </c>
      <c r="M138" s="257">
        <f>IFERROR(VLOOKUP(L138,LISTAS!$Z$5:$AA$10,2,FALSE),0)</f>
        <v>0.5</v>
      </c>
      <c r="N138" s="258" t="s">
        <v>2409</v>
      </c>
      <c r="O138" s="257">
        <f>IFERROR(VLOOKUP(N138,LISTAS!$AC$5:$AD$9,2,FALSE),0)</f>
        <v>0.05</v>
      </c>
      <c r="P138" s="267">
        <v>1</v>
      </c>
      <c r="Q138" s="267">
        <v>1</v>
      </c>
      <c r="R138" s="267">
        <v>1</v>
      </c>
      <c r="S138" s="267">
        <v>0</v>
      </c>
      <c r="T138" s="267">
        <v>1</v>
      </c>
      <c r="U138" s="267">
        <v>1</v>
      </c>
      <c r="V138" s="267">
        <v>1</v>
      </c>
      <c r="W138" s="267">
        <v>1</v>
      </c>
      <c r="X138" s="309">
        <f t="shared" si="14"/>
        <v>0.61125000000000007</v>
      </c>
      <c r="Y138" s="310" t="str">
        <f t="shared" si="15"/>
        <v>DEBIL</v>
      </c>
    </row>
    <row r="139" spans="1:25" ht="41.4" x14ac:dyDescent="0.25">
      <c r="A139" s="330">
        <v>134</v>
      </c>
      <c r="B139" s="289" t="s">
        <v>2613</v>
      </c>
      <c r="C139" s="296">
        <v>44614</v>
      </c>
      <c r="D139" s="308" t="s">
        <v>2608</v>
      </c>
      <c r="E139" s="253" t="s">
        <v>2386</v>
      </c>
      <c r="F139" s="255" t="s">
        <v>2403</v>
      </c>
      <c r="G139" s="256">
        <f>IFERROR(VLOOKUP(F139,LISTAS!$Q$5:$R$7,2,FALSE),0)</f>
        <v>0.5</v>
      </c>
      <c r="H139" s="255" t="s">
        <v>2388</v>
      </c>
      <c r="I139" s="256">
        <f>IFERROR(VLOOKUP(H139,LISTAS!$T$5:$U$7,2,FALSE),0)</f>
        <v>1</v>
      </c>
      <c r="J139" s="255" t="s">
        <v>2389</v>
      </c>
      <c r="K139" s="256">
        <f>IFERROR(VLOOKUP(J139,LISTAS!$W$5:$X$7,2,FALSE),0)</f>
        <v>1</v>
      </c>
      <c r="L139" s="255" t="s">
        <v>2396</v>
      </c>
      <c r="M139" s="257">
        <f>IFERROR(VLOOKUP(L139,LISTAS!$Z$5:$AA$10,2,FALSE),0)</f>
        <v>0.5</v>
      </c>
      <c r="N139" s="258" t="s">
        <v>2415</v>
      </c>
      <c r="O139" s="257">
        <f>IFERROR(VLOOKUP(N139,LISTAS!$AC$5:$AD$9,2,FALSE),0)</f>
        <v>0.75</v>
      </c>
      <c r="P139" s="267">
        <v>1</v>
      </c>
      <c r="Q139" s="267">
        <v>1</v>
      </c>
      <c r="R139" s="267">
        <v>1</v>
      </c>
      <c r="S139" s="267">
        <v>1</v>
      </c>
      <c r="T139" s="267">
        <v>1</v>
      </c>
      <c r="U139" s="267">
        <v>1</v>
      </c>
      <c r="V139" s="267">
        <v>1</v>
      </c>
      <c r="W139" s="267">
        <v>1</v>
      </c>
      <c r="X139" s="309">
        <f t="shared" si="14"/>
        <v>0.81750000000000012</v>
      </c>
      <c r="Y139" s="310" t="str">
        <f t="shared" si="15"/>
        <v>MODERADO</v>
      </c>
    </row>
    <row r="140" spans="1:25" ht="27.6" x14ac:dyDescent="0.25">
      <c r="A140" s="330">
        <v>135</v>
      </c>
      <c r="B140" s="289" t="s">
        <v>2614</v>
      </c>
      <c r="C140" s="296" t="s">
        <v>2421</v>
      </c>
      <c r="D140" s="308" t="s">
        <v>2608</v>
      </c>
      <c r="E140" s="253" t="s">
        <v>2386</v>
      </c>
      <c r="F140" s="255" t="s">
        <v>2387</v>
      </c>
      <c r="G140" s="256">
        <f>IFERROR(VLOOKUP(F140,LISTAS!$Q$5:$R$7,2,FALSE),0)</f>
        <v>1</v>
      </c>
      <c r="H140" s="255" t="s">
        <v>2565</v>
      </c>
      <c r="I140" s="256">
        <f>IFERROR(VLOOKUP(H140,LISTAS!$T$5:$U$7,2,FALSE),0)</f>
        <v>0.75</v>
      </c>
      <c r="J140" s="255" t="s">
        <v>2423</v>
      </c>
      <c r="K140" s="256">
        <f>IFERROR(VLOOKUP(J140,LISTAS!$W$5:$X$7,2,FALSE),0)</f>
        <v>0.25</v>
      </c>
      <c r="L140" s="255" t="s">
        <v>2396</v>
      </c>
      <c r="M140" s="257">
        <f>IFERROR(VLOOKUP(L140,LISTAS!$Z$5:$AA$10,2,FALSE),0)</f>
        <v>0.5</v>
      </c>
      <c r="N140" s="258" t="s">
        <v>2409</v>
      </c>
      <c r="O140" s="257">
        <f>IFERROR(VLOOKUP(N140,LISTAS!$AC$5:$AD$9,2,FALSE),0)</f>
        <v>0.05</v>
      </c>
      <c r="P140" s="267">
        <v>1</v>
      </c>
      <c r="Q140" s="267">
        <v>1</v>
      </c>
      <c r="R140" s="267">
        <v>1</v>
      </c>
      <c r="S140" s="267">
        <v>1</v>
      </c>
      <c r="T140" s="267">
        <v>1</v>
      </c>
      <c r="U140" s="267">
        <v>1</v>
      </c>
      <c r="V140" s="267">
        <v>1</v>
      </c>
      <c r="W140" s="267">
        <v>1</v>
      </c>
      <c r="X140" s="309">
        <f t="shared" si="14"/>
        <v>0.6875</v>
      </c>
      <c r="Y140" s="310" t="str">
        <f t="shared" si="15"/>
        <v>MODERADO</v>
      </c>
    </row>
    <row r="141" spans="1:25" ht="27.6" x14ac:dyDescent="0.25">
      <c r="A141" s="330">
        <v>136</v>
      </c>
      <c r="B141" s="289" t="s">
        <v>2615</v>
      </c>
      <c r="C141" s="296">
        <v>44614</v>
      </c>
      <c r="D141" s="308" t="s">
        <v>2596</v>
      </c>
      <c r="E141" s="253" t="s">
        <v>2386</v>
      </c>
      <c r="F141" s="255" t="s">
        <v>2403</v>
      </c>
      <c r="G141" s="256">
        <f>IFERROR(VLOOKUP(F141,LISTAS!$Q$5:$R$7,2,FALSE),0)</f>
        <v>0.5</v>
      </c>
      <c r="H141" s="255" t="s">
        <v>2388</v>
      </c>
      <c r="I141" s="256">
        <f>IFERROR(VLOOKUP(H141,LISTAS!$T$5:$U$7,2,FALSE),0)</f>
        <v>1</v>
      </c>
      <c r="J141" s="255" t="s">
        <v>2389</v>
      </c>
      <c r="K141" s="256">
        <f>IFERROR(VLOOKUP(J141,LISTAS!$W$5:$X$7,2,FALSE),0)</f>
        <v>1</v>
      </c>
      <c r="L141" s="255" t="s">
        <v>2396</v>
      </c>
      <c r="M141" s="257">
        <f>IFERROR(VLOOKUP(L141,LISTAS!$Z$5:$AA$10,2,FALSE),0)</f>
        <v>0.5</v>
      </c>
      <c r="N141" s="258" t="s">
        <v>2415</v>
      </c>
      <c r="O141" s="257">
        <f>IFERROR(VLOOKUP(N141,LISTAS!$AC$5:$AD$9,2,FALSE),0)</f>
        <v>0.75</v>
      </c>
      <c r="P141" s="267">
        <v>1</v>
      </c>
      <c r="Q141" s="267">
        <v>1</v>
      </c>
      <c r="R141" s="267"/>
      <c r="S141" s="267">
        <v>1</v>
      </c>
      <c r="T141" s="267">
        <v>1</v>
      </c>
      <c r="U141" s="267">
        <v>1</v>
      </c>
      <c r="V141" s="267">
        <v>1</v>
      </c>
      <c r="W141" s="267">
        <v>1</v>
      </c>
      <c r="X141" s="309">
        <f t="shared" si="14"/>
        <v>0.78</v>
      </c>
      <c r="Y141" s="310" t="str">
        <f t="shared" si="15"/>
        <v>MODERADO</v>
      </c>
    </row>
    <row r="142" spans="1:25" ht="27.6" x14ac:dyDescent="0.25">
      <c r="A142" s="330">
        <v>137</v>
      </c>
      <c r="B142" s="289" t="s">
        <v>2616</v>
      </c>
      <c r="C142" s="296" t="s">
        <v>2421</v>
      </c>
      <c r="D142" s="308" t="s">
        <v>2596</v>
      </c>
      <c r="E142" s="253" t="s">
        <v>2386</v>
      </c>
      <c r="F142" s="255" t="s">
        <v>2403</v>
      </c>
      <c r="G142" s="256">
        <f>IFERROR(VLOOKUP(F142,LISTAS!$Q$5:$R$7,2,FALSE),0)</f>
        <v>0.5</v>
      </c>
      <c r="H142" s="255" t="s">
        <v>2388</v>
      </c>
      <c r="I142" s="256">
        <f>IFERROR(VLOOKUP(H142,LISTAS!$T$5:$U$7,2,FALSE),0)</f>
        <v>1</v>
      </c>
      <c r="J142" s="255" t="s">
        <v>2423</v>
      </c>
      <c r="K142" s="256">
        <f>IFERROR(VLOOKUP(J142,LISTAS!$W$5:$X$7,2,FALSE),0)</f>
        <v>0.25</v>
      </c>
      <c r="L142" s="255" t="s">
        <v>2396</v>
      </c>
      <c r="M142" s="257">
        <f>IFERROR(VLOOKUP(L142,LISTAS!$Z$5:$AA$10,2,FALSE),0)</f>
        <v>0.5</v>
      </c>
      <c r="N142" s="258" t="s">
        <v>2409</v>
      </c>
      <c r="O142" s="257">
        <f>IFERROR(VLOOKUP(N142,LISTAS!$AC$5:$AD$9,2,FALSE),0)</f>
        <v>0.05</v>
      </c>
      <c r="P142" s="267">
        <v>1</v>
      </c>
      <c r="Q142" s="267">
        <v>1</v>
      </c>
      <c r="R142" s="267">
        <v>1</v>
      </c>
      <c r="S142" s="267">
        <v>1</v>
      </c>
      <c r="T142" s="267">
        <v>1</v>
      </c>
      <c r="U142" s="267">
        <v>1</v>
      </c>
      <c r="V142" s="267">
        <v>1</v>
      </c>
      <c r="W142" s="267">
        <v>1</v>
      </c>
      <c r="X142" s="309">
        <f t="shared" si="14"/>
        <v>0.64874999999999994</v>
      </c>
      <c r="Y142" s="310" t="str">
        <f t="shared" si="15"/>
        <v>DEBIL</v>
      </c>
    </row>
    <row r="143" spans="1:25" ht="41.4" x14ac:dyDescent="0.25">
      <c r="A143" s="330">
        <v>138</v>
      </c>
      <c r="B143" s="289" t="s">
        <v>2617</v>
      </c>
      <c r="C143" s="296" t="s">
        <v>2421</v>
      </c>
      <c r="D143" s="308" t="s">
        <v>2618</v>
      </c>
      <c r="E143" s="253" t="s">
        <v>2386</v>
      </c>
      <c r="F143" s="255" t="s">
        <v>2403</v>
      </c>
      <c r="G143" s="256">
        <f>IFERROR(VLOOKUP(F143,LISTAS!$Q$5:$R$7,2,FALSE),0)</f>
        <v>0.5</v>
      </c>
      <c r="H143" s="255" t="s">
        <v>2388</v>
      </c>
      <c r="I143" s="256">
        <f>IFERROR(VLOOKUP(H143,LISTAS!$T$5:$U$7,2,FALSE),0)</f>
        <v>1</v>
      </c>
      <c r="J143" s="255" t="s">
        <v>2423</v>
      </c>
      <c r="K143" s="256">
        <f>IFERROR(VLOOKUP(J143,LISTAS!$W$5:$X$7,2,FALSE),0)</f>
        <v>0.25</v>
      </c>
      <c r="L143" s="255" t="s">
        <v>2396</v>
      </c>
      <c r="M143" s="257">
        <f>IFERROR(VLOOKUP(L143,LISTAS!$Z$5:$AA$10,2,FALSE),0)</f>
        <v>0.5</v>
      </c>
      <c r="N143" s="258" t="s">
        <v>2409</v>
      </c>
      <c r="O143" s="257">
        <f>IFERROR(VLOOKUP(N143,LISTAS!$AC$5:$AD$9,2,FALSE),0)</f>
        <v>0.05</v>
      </c>
      <c r="P143" s="267">
        <v>1</v>
      </c>
      <c r="Q143" s="267">
        <v>1</v>
      </c>
      <c r="R143" s="267">
        <v>1</v>
      </c>
      <c r="S143" s="267">
        <v>1</v>
      </c>
      <c r="T143" s="267">
        <v>1</v>
      </c>
      <c r="U143" s="267">
        <v>1</v>
      </c>
      <c r="V143" s="267">
        <v>1</v>
      </c>
      <c r="W143" s="267">
        <v>1</v>
      </c>
      <c r="X143" s="309">
        <f t="shared" si="14"/>
        <v>0.64874999999999994</v>
      </c>
      <c r="Y143" s="310" t="str">
        <f t="shared" si="15"/>
        <v>DEBIL</v>
      </c>
    </row>
    <row r="144" spans="1:25" ht="41.4" x14ac:dyDescent="0.25">
      <c r="A144" s="330">
        <v>139</v>
      </c>
      <c r="B144" s="289" t="s">
        <v>2619</v>
      </c>
      <c r="C144" s="296">
        <v>44856</v>
      </c>
      <c r="D144" s="308" t="s">
        <v>2618</v>
      </c>
      <c r="E144" s="253" t="s">
        <v>2386</v>
      </c>
      <c r="F144" s="255" t="s">
        <v>2403</v>
      </c>
      <c r="G144" s="256">
        <f>IFERROR(VLOOKUP(F144,LISTAS!$Q$5:$R$7,2,FALSE),0)</f>
        <v>0.5</v>
      </c>
      <c r="H144" s="255" t="s">
        <v>2388</v>
      </c>
      <c r="I144" s="256">
        <f>IFERROR(VLOOKUP(H144,LISTAS!$T$5:$U$7,2,FALSE),0)</f>
        <v>1</v>
      </c>
      <c r="J144" s="255" t="s">
        <v>2389</v>
      </c>
      <c r="K144" s="256">
        <f>IFERROR(VLOOKUP(J144,LISTAS!$W$5:$X$7,2,FALSE),0)</f>
        <v>1</v>
      </c>
      <c r="L144" s="255" t="s">
        <v>2396</v>
      </c>
      <c r="M144" s="257">
        <f>IFERROR(VLOOKUP(L144,LISTAS!$Z$5:$AA$10,2,FALSE),0)</f>
        <v>0.5</v>
      </c>
      <c r="N144" s="258" t="s">
        <v>2415</v>
      </c>
      <c r="O144" s="257">
        <f>IFERROR(VLOOKUP(N144,LISTAS!$AC$5:$AD$9,2,FALSE),0)</f>
        <v>0.75</v>
      </c>
      <c r="P144" s="267">
        <v>1</v>
      </c>
      <c r="Q144" s="267">
        <v>1</v>
      </c>
      <c r="R144" s="267">
        <v>1</v>
      </c>
      <c r="S144" s="267">
        <v>1</v>
      </c>
      <c r="T144" s="267">
        <v>1</v>
      </c>
      <c r="U144" s="267">
        <v>1</v>
      </c>
      <c r="V144" s="267">
        <v>1</v>
      </c>
      <c r="W144" s="267">
        <v>1</v>
      </c>
      <c r="X144" s="309">
        <f t="shared" si="14"/>
        <v>0.81750000000000012</v>
      </c>
      <c r="Y144" s="310" t="str">
        <f t="shared" si="15"/>
        <v>MODERADO</v>
      </c>
    </row>
    <row r="145" spans="1:25" ht="27.6" x14ac:dyDescent="0.25">
      <c r="A145" s="330">
        <v>140</v>
      </c>
      <c r="B145" s="289" t="s">
        <v>2620</v>
      </c>
      <c r="C145" s="296">
        <v>43764</v>
      </c>
      <c r="D145" s="308" t="s">
        <v>2618</v>
      </c>
      <c r="E145" s="253" t="s">
        <v>2386</v>
      </c>
      <c r="F145" s="255" t="s">
        <v>2403</v>
      </c>
      <c r="G145" s="256">
        <f>IFERROR(VLOOKUP(F145,LISTAS!$Q$5:$R$7,2,FALSE),0)</f>
        <v>0.5</v>
      </c>
      <c r="H145" s="255" t="s">
        <v>2388</v>
      </c>
      <c r="I145" s="256">
        <f>IFERROR(VLOOKUP(H145,LISTAS!$T$5:$U$7,2,FALSE),0)</f>
        <v>1</v>
      </c>
      <c r="J145" s="255" t="s">
        <v>2389</v>
      </c>
      <c r="K145" s="256">
        <f>IFERROR(VLOOKUP(J145,LISTAS!$W$5:$X$7,2,FALSE),0)</f>
        <v>1</v>
      </c>
      <c r="L145" s="255" t="s">
        <v>2396</v>
      </c>
      <c r="M145" s="257">
        <f>IFERROR(VLOOKUP(L145,LISTAS!$Z$5:$AA$10,2,FALSE),0)</f>
        <v>0.5</v>
      </c>
      <c r="N145" s="258" t="s">
        <v>2415</v>
      </c>
      <c r="O145" s="257">
        <f>IFERROR(VLOOKUP(N145,LISTAS!$AC$5:$AD$9,2,FALSE),0)</f>
        <v>0.75</v>
      </c>
      <c r="P145" s="267">
        <v>1</v>
      </c>
      <c r="Q145" s="267">
        <v>1</v>
      </c>
      <c r="R145" s="267">
        <v>1</v>
      </c>
      <c r="S145" s="267">
        <v>1</v>
      </c>
      <c r="T145" s="267">
        <v>1</v>
      </c>
      <c r="U145" s="267">
        <v>1</v>
      </c>
      <c r="V145" s="267">
        <v>1</v>
      </c>
      <c r="W145" s="267">
        <v>1</v>
      </c>
      <c r="X145" s="309">
        <f t="shared" si="14"/>
        <v>0.81750000000000012</v>
      </c>
      <c r="Y145" s="310" t="str">
        <f t="shared" si="15"/>
        <v>MODERADO</v>
      </c>
    </row>
    <row r="146" spans="1:25" ht="41.4" x14ac:dyDescent="0.25">
      <c r="A146" s="330">
        <v>141</v>
      </c>
      <c r="B146" s="289" t="s">
        <v>2621</v>
      </c>
      <c r="C146" s="296" t="s">
        <v>2492</v>
      </c>
      <c r="D146" s="308" t="s">
        <v>2622</v>
      </c>
      <c r="E146" s="253" t="s">
        <v>2386</v>
      </c>
      <c r="F146" s="255" t="s">
        <v>2403</v>
      </c>
      <c r="G146" s="256">
        <f>IFERROR(VLOOKUP(F146,LISTAS!$Q$5:$R$7,2,FALSE),0)</f>
        <v>0.5</v>
      </c>
      <c r="H146" s="255" t="s">
        <v>2388</v>
      </c>
      <c r="I146" s="256">
        <f>IFERROR(VLOOKUP(H146,LISTAS!$T$5:$U$7,2,FALSE),0)</f>
        <v>1</v>
      </c>
      <c r="J146" s="255" t="s">
        <v>2423</v>
      </c>
      <c r="K146" s="256">
        <f>IFERROR(VLOOKUP(J146,LISTAS!$W$5:$X$7,2,FALSE),0)</f>
        <v>0.25</v>
      </c>
      <c r="L146" s="255" t="s">
        <v>2396</v>
      </c>
      <c r="M146" s="257">
        <f>IFERROR(VLOOKUP(L146,LISTAS!$Z$5:$AA$10,2,FALSE),0)</f>
        <v>0.5</v>
      </c>
      <c r="N146" s="258" t="s">
        <v>2409</v>
      </c>
      <c r="O146" s="257">
        <f>IFERROR(VLOOKUP(N146,LISTAS!$AC$5:$AD$9,2,FALSE),0)</f>
        <v>0.05</v>
      </c>
      <c r="P146" s="267">
        <v>1</v>
      </c>
      <c r="Q146" s="267">
        <v>1</v>
      </c>
      <c r="R146" s="267">
        <v>1</v>
      </c>
      <c r="S146" s="267">
        <v>0</v>
      </c>
      <c r="T146" s="267">
        <v>1</v>
      </c>
      <c r="U146" s="267">
        <v>1</v>
      </c>
      <c r="V146" s="267">
        <v>1</v>
      </c>
      <c r="W146" s="267">
        <v>1</v>
      </c>
      <c r="X146" s="309">
        <f t="shared" si="14"/>
        <v>0.61125000000000007</v>
      </c>
      <c r="Y146" s="310" t="str">
        <f t="shared" si="15"/>
        <v>DEBIL</v>
      </c>
    </row>
    <row r="147" spans="1:25" ht="27.6" x14ac:dyDescent="0.25">
      <c r="A147" s="330">
        <v>142</v>
      </c>
      <c r="B147" s="289" t="s">
        <v>2623</v>
      </c>
      <c r="C147" s="296" t="s">
        <v>2492</v>
      </c>
      <c r="D147" s="308" t="s">
        <v>2622</v>
      </c>
      <c r="E147" s="253" t="s">
        <v>2386</v>
      </c>
      <c r="F147" s="255" t="s">
        <v>2403</v>
      </c>
      <c r="G147" s="256">
        <f>IFERROR(VLOOKUP(F147,LISTAS!$Q$5:$R$7,2,FALSE),0)</f>
        <v>0.5</v>
      </c>
      <c r="H147" s="255" t="s">
        <v>2388</v>
      </c>
      <c r="I147" s="256">
        <f>IFERROR(VLOOKUP(H147,LISTAS!$T$5:$U$7,2,FALSE),0)</f>
        <v>1</v>
      </c>
      <c r="J147" s="255" t="s">
        <v>2423</v>
      </c>
      <c r="K147" s="256">
        <f>IFERROR(VLOOKUP(J147,LISTAS!$W$5:$X$7,2,FALSE),0)</f>
        <v>0.25</v>
      </c>
      <c r="L147" s="255" t="s">
        <v>2396</v>
      </c>
      <c r="M147" s="257">
        <f>IFERROR(VLOOKUP(L147,LISTAS!$Z$5:$AA$10,2,FALSE),0)</f>
        <v>0.5</v>
      </c>
      <c r="N147" s="258" t="s">
        <v>2409</v>
      </c>
      <c r="O147" s="257">
        <f>IFERROR(VLOOKUP(N147,LISTAS!$AC$5:$AD$9,2,FALSE),0)</f>
        <v>0.05</v>
      </c>
      <c r="P147" s="267">
        <v>1</v>
      </c>
      <c r="Q147" s="267">
        <v>1</v>
      </c>
      <c r="R147" s="267">
        <v>1</v>
      </c>
      <c r="S147" s="267">
        <v>1</v>
      </c>
      <c r="T147" s="267">
        <v>1</v>
      </c>
      <c r="U147" s="267">
        <v>1</v>
      </c>
      <c r="V147" s="267">
        <v>1</v>
      </c>
      <c r="W147" s="267">
        <v>1</v>
      </c>
      <c r="X147" s="309">
        <f t="shared" si="14"/>
        <v>0.64874999999999994</v>
      </c>
      <c r="Y147" s="310" t="str">
        <f t="shared" si="15"/>
        <v>DEBIL</v>
      </c>
    </row>
    <row r="148" spans="1:25" ht="55.2" x14ac:dyDescent="0.25">
      <c r="A148" s="330">
        <v>143</v>
      </c>
      <c r="B148" s="289" t="s">
        <v>2624</v>
      </c>
      <c r="C148" s="296">
        <v>44697</v>
      </c>
      <c r="D148" s="308" t="s">
        <v>2622</v>
      </c>
      <c r="E148" s="253" t="s">
        <v>2386</v>
      </c>
      <c r="F148" s="255" t="s">
        <v>2403</v>
      </c>
      <c r="G148" s="256">
        <f>IFERROR(VLOOKUP(F148,LISTAS!$Q$5:$R$7,2,FALSE),0)</f>
        <v>0.5</v>
      </c>
      <c r="H148" s="255" t="s">
        <v>2388</v>
      </c>
      <c r="I148" s="256">
        <f>IFERROR(VLOOKUP(H148,LISTAS!$T$5:$U$7,2,FALSE),0)</f>
        <v>1</v>
      </c>
      <c r="J148" s="255" t="s">
        <v>2389</v>
      </c>
      <c r="K148" s="256">
        <f>IFERROR(VLOOKUP(J148,LISTAS!$W$5:$X$7,2,FALSE),0)</f>
        <v>1</v>
      </c>
      <c r="L148" s="255" t="s">
        <v>2396</v>
      </c>
      <c r="M148" s="257">
        <f>IFERROR(VLOOKUP(L148,LISTAS!$Z$5:$AA$10,2,FALSE),0)</f>
        <v>0.5</v>
      </c>
      <c r="N148" s="258" t="s">
        <v>2415</v>
      </c>
      <c r="O148" s="257">
        <f>IFERROR(VLOOKUP(N148,LISTAS!$AC$5:$AD$9,2,FALSE),0)</f>
        <v>0.75</v>
      </c>
      <c r="P148" s="267">
        <v>1</v>
      </c>
      <c r="Q148" s="267">
        <v>1</v>
      </c>
      <c r="R148" s="267">
        <v>1</v>
      </c>
      <c r="S148" s="267">
        <v>1</v>
      </c>
      <c r="T148" s="267">
        <v>1</v>
      </c>
      <c r="U148" s="267">
        <v>1</v>
      </c>
      <c r="V148" s="267">
        <v>1</v>
      </c>
      <c r="W148" s="267">
        <v>1</v>
      </c>
      <c r="X148" s="309">
        <f>G148*$F$3+I148*$H$3+K148*$J$3+M148*$L$3+O148*$N$3+SUMPRODUCT(P148:S148,$P$4:$S$4)*$P$3+SUMPRODUCT(T148:W148,$T$4:$W$4)*$T$3</f>
        <v>0.81750000000000012</v>
      </c>
      <c r="Y148" s="310" t="str">
        <f>IF(AND(X148&gt;=$AD$8,X148&lt;$AE$8),$AA$8,IF(AND(X148&gt;=$AD$7,X148&lt;$AE$7),$AA$7,IF(AND(X148&gt;=$AD$6,X148&lt;$AE$6),$AA$6,IF(AND(X148&gt;=$AD$5,X148&lt;$AE$5),$AA$5,IF(AND(X148&gt;=$AD$4,X148&lt;=$AE$4),$AA$4,"")))))</f>
        <v>MODERADO</v>
      </c>
    </row>
    <row r="149" spans="1:25" ht="26.4" x14ac:dyDescent="0.25">
      <c r="A149" s="330">
        <v>144</v>
      </c>
      <c r="B149" s="289" t="s">
        <v>2625</v>
      </c>
      <c r="C149" s="296">
        <v>44378</v>
      </c>
      <c r="D149" s="308" t="s">
        <v>2622</v>
      </c>
      <c r="E149" s="253" t="s">
        <v>2386</v>
      </c>
      <c r="F149" s="255" t="s">
        <v>2403</v>
      </c>
      <c r="G149" s="256">
        <f>IFERROR(VLOOKUP(F149,LISTAS!$Q$5:$R$7,2,FALSE),0)</f>
        <v>0.5</v>
      </c>
      <c r="H149" s="255" t="s">
        <v>2388</v>
      </c>
      <c r="I149" s="256">
        <f>IFERROR(VLOOKUP(H149,LISTAS!$T$5:$U$7,2,FALSE),0)</f>
        <v>1</v>
      </c>
      <c r="J149" s="255" t="s">
        <v>2389</v>
      </c>
      <c r="K149" s="256">
        <f>IFERROR(VLOOKUP(J149,LISTAS!$W$5:$X$7,2,FALSE),0)</f>
        <v>1</v>
      </c>
      <c r="L149" s="255" t="s">
        <v>2396</v>
      </c>
      <c r="M149" s="257">
        <f>IFERROR(VLOOKUP(L149,LISTAS!$Z$5:$AA$10,2,FALSE),0)</f>
        <v>0.5</v>
      </c>
      <c r="N149" s="258" t="s">
        <v>2415</v>
      </c>
      <c r="O149" s="257">
        <f>IFERROR(VLOOKUP(N149,LISTAS!$AC$5:$AD$9,2,FALSE),0)</f>
        <v>0.75</v>
      </c>
      <c r="P149" s="267">
        <v>1</v>
      </c>
      <c r="Q149" s="267">
        <v>1</v>
      </c>
      <c r="R149" s="267">
        <v>1</v>
      </c>
      <c r="S149" s="267">
        <v>1</v>
      </c>
      <c r="T149" s="267">
        <v>1</v>
      </c>
      <c r="U149" s="267">
        <v>1</v>
      </c>
      <c r="V149" s="267">
        <v>1</v>
      </c>
      <c r="W149" s="267">
        <v>1</v>
      </c>
      <c r="X149" s="309">
        <f>G149*$F$3+I149*$H$3+K149*$J$3+M149*$L$3+O149*$N$3+SUMPRODUCT(P149:S149,$P$4:$S$4)*$P$3+SUMPRODUCT(T149:W149,$T$4:$W$4)*$T$3</f>
        <v>0.81750000000000012</v>
      </c>
      <c r="Y149" s="310" t="str">
        <f>IF(AND(X149&gt;=$AD$8,X149&lt;$AE$8),$AA$8,IF(AND(X149&gt;=$AD$7,X149&lt;$AE$7),$AA$7,IF(AND(X149&gt;=$AD$6,X149&lt;$AE$6),$AA$6,IF(AND(X149&gt;=$AD$5,X149&lt;$AE$5),$AA$5,IF(AND(X149&gt;=$AD$4,X149&lt;=$AE$4),$AA$4,"")))))</f>
        <v>MODERADO</v>
      </c>
    </row>
    <row r="150" spans="1:25" ht="27.6" x14ac:dyDescent="0.25">
      <c r="A150" s="330">
        <v>145</v>
      </c>
      <c r="B150" s="289" t="s">
        <v>2626</v>
      </c>
      <c r="C150" s="296">
        <v>44928</v>
      </c>
      <c r="D150" s="308" t="s">
        <v>2596</v>
      </c>
      <c r="E150" s="253"/>
      <c r="F150" s="255"/>
      <c r="G150" s="256"/>
      <c r="H150" s="255"/>
      <c r="I150" s="256"/>
      <c r="J150" s="255"/>
      <c r="K150" s="256"/>
      <c r="L150" s="255"/>
      <c r="M150" s="257"/>
      <c r="N150" s="258"/>
      <c r="O150" s="257"/>
      <c r="P150" s="267"/>
      <c r="Q150" s="267"/>
      <c r="R150" s="267"/>
      <c r="S150" s="267"/>
      <c r="T150" s="267"/>
      <c r="U150" s="267"/>
      <c r="V150" s="267"/>
      <c r="W150" s="267"/>
      <c r="X150" s="309">
        <f t="shared" ref="X150:X162" si="16">G150*$F$3+I150*$H$3+K150*$J$3+M150*$L$3+O150*$N$3+SUMPRODUCT(P150:S150,$P$4:$S$4)*$P$3+SUMPRODUCT(T150:W150,$T$4:$W$4)*$T$3</f>
        <v>0</v>
      </c>
      <c r="Y150" s="310" t="str">
        <f t="shared" ref="Y150:Y161" si="17">IF(AND(X150&gt;=$AD$8,X150&lt;$AE$8),$AA$8,IF(AND(X150&gt;=$AD$7,X150&lt;$AE$7),$AA$7,IF(AND(X150&gt;=$AD$6,X150&lt;$AE$6),$AA$6,IF(AND(X150&gt;=$AD$5,X150&lt;$AE$5),$AA$5,IF(AND(X150&gt;=$AD$4,X150&lt;=$AE$4),$AA$4,"")))))</f>
        <v/>
      </c>
    </row>
    <row r="151" spans="1:25" ht="27.6" x14ac:dyDescent="0.25">
      <c r="A151" s="330">
        <v>146</v>
      </c>
      <c r="B151" s="289" t="s">
        <v>2627</v>
      </c>
      <c r="C151" s="296" t="s">
        <v>2421</v>
      </c>
      <c r="D151" s="308" t="s">
        <v>2557</v>
      </c>
      <c r="E151" s="253" t="s">
        <v>2386</v>
      </c>
      <c r="F151" s="255" t="s">
        <v>2403</v>
      </c>
      <c r="G151" s="256">
        <f>IFERROR(VLOOKUP(F151,LISTAS!$Q$5:$R$7,2,FALSE),0)</f>
        <v>0.5</v>
      </c>
      <c r="H151" s="255" t="s">
        <v>2388</v>
      </c>
      <c r="I151" s="256">
        <f>IFERROR(VLOOKUP(H151,LISTAS!$T$5:$U$7,2,FALSE),0)</f>
        <v>1</v>
      </c>
      <c r="J151" s="255" t="s">
        <v>2389</v>
      </c>
      <c r="K151" s="256">
        <f>IFERROR(VLOOKUP(J151,LISTAS!$W$5:$X$7,2,FALSE),0)</f>
        <v>1</v>
      </c>
      <c r="L151" s="255" t="s">
        <v>2396</v>
      </c>
      <c r="M151" s="257">
        <f>IFERROR(VLOOKUP(L151,LISTAS!$Z$5:$AA$10,2,FALSE),0)</f>
        <v>0.5</v>
      </c>
      <c r="N151" s="258" t="s">
        <v>2415</v>
      </c>
      <c r="O151" s="257">
        <f>IFERROR(VLOOKUP(N151,LISTAS!$AC$5:$AD$9,2,FALSE),0)</f>
        <v>0.75</v>
      </c>
      <c r="P151" s="267">
        <v>1</v>
      </c>
      <c r="Q151" s="267">
        <v>1</v>
      </c>
      <c r="R151" s="267">
        <v>1</v>
      </c>
      <c r="S151" s="267">
        <v>0</v>
      </c>
      <c r="T151" s="267">
        <v>1</v>
      </c>
      <c r="U151" s="267">
        <v>1</v>
      </c>
      <c r="V151" s="267">
        <v>1</v>
      </c>
      <c r="W151" s="267">
        <v>1</v>
      </c>
      <c r="X151" s="309">
        <f t="shared" si="16"/>
        <v>0.78</v>
      </c>
      <c r="Y151" s="310" t="str">
        <f t="shared" si="17"/>
        <v>MODERADO</v>
      </c>
    </row>
    <row r="152" spans="1:25" ht="41.4" x14ac:dyDescent="0.25">
      <c r="A152" s="330">
        <v>147</v>
      </c>
      <c r="B152" s="289" t="s">
        <v>2628</v>
      </c>
      <c r="C152" s="296">
        <v>44725</v>
      </c>
      <c r="D152" s="308" t="s">
        <v>2622</v>
      </c>
      <c r="E152" s="253" t="s">
        <v>2386</v>
      </c>
      <c r="F152" s="255" t="s">
        <v>2403</v>
      </c>
      <c r="G152" s="256">
        <f>IFERROR(VLOOKUP(F152,LISTAS!$Q$5:$R$7,2,FALSE),0)</f>
        <v>0.5</v>
      </c>
      <c r="H152" s="255" t="s">
        <v>2388</v>
      </c>
      <c r="I152" s="256">
        <f>IFERROR(VLOOKUP(H152,LISTAS!$T$5:$U$7,2,FALSE),0)</f>
        <v>1</v>
      </c>
      <c r="J152" s="255" t="s">
        <v>2389</v>
      </c>
      <c r="K152" s="256">
        <f>IFERROR(VLOOKUP(J152,LISTAS!$W$5:$X$7,2,FALSE),0)</f>
        <v>1</v>
      </c>
      <c r="L152" s="255" t="s">
        <v>2396</v>
      </c>
      <c r="M152" s="257">
        <f>IFERROR(VLOOKUP(L152,LISTAS!$Z$5:$AA$10,2,FALSE),0)</f>
        <v>0.5</v>
      </c>
      <c r="N152" s="258" t="s">
        <v>2415</v>
      </c>
      <c r="O152" s="257">
        <f>IFERROR(VLOOKUP(N152,LISTAS!$AC$5:$AD$9,2,FALSE),0)</f>
        <v>0.75</v>
      </c>
      <c r="P152" s="267">
        <v>1</v>
      </c>
      <c r="Q152" s="267">
        <v>1</v>
      </c>
      <c r="R152" s="267">
        <v>1</v>
      </c>
      <c r="S152" s="267">
        <v>1</v>
      </c>
      <c r="T152" s="267">
        <v>1</v>
      </c>
      <c r="U152" s="267">
        <v>1</v>
      </c>
      <c r="V152" s="267">
        <v>1</v>
      </c>
      <c r="W152" s="267">
        <v>1</v>
      </c>
      <c r="X152" s="309">
        <f t="shared" si="16"/>
        <v>0.81750000000000012</v>
      </c>
      <c r="Y152" s="310" t="str">
        <f t="shared" si="17"/>
        <v>MODERADO</v>
      </c>
    </row>
    <row r="153" spans="1:25" ht="27.6" x14ac:dyDescent="0.25">
      <c r="A153" s="330">
        <v>148</v>
      </c>
      <c r="B153" s="289" t="s">
        <v>2629</v>
      </c>
      <c r="C153" s="296" t="s">
        <v>2492</v>
      </c>
      <c r="D153" s="308" t="s">
        <v>2630</v>
      </c>
      <c r="E153" s="253" t="s">
        <v>2386</v>
      </c>
      <c r="F153" s="255" t="s">
        <v>2403</v>
      </c>
      <c r="G153" s="256">
        <f>IFERROR(VLOOKUP(F153,LISTAS!$Q$5:$R$7,2,FALSE),0)</f>
        <v>0.5</v>
      </c>
      <c r="H153" s="255" t="s">
        <v>2388</v>
      </c>
      <c r="I153" s="256">
        <f>IFERROR(VLOOKUP(H153,LISTAS!$T$5:$U$7,2,FALSE),0)</f>
        <v>1</v>
      </c>
      <c r="J153" s="255" t="s">
        <v>2423</v>
      </c>
      <c r="K153" s="256">
        <f>IFERROR(VLOOKUP(J153,LISTAS!$W$5:$X$7,2,FALSE),0)</f>
        <v>0.25</v>
      </c>
      <c r="L153" s="255" t="s">
        <v>2396</v>
      </c>
      <c r="M153" s="257">
        <f>IFERROR(VLOOKUP(L153,LISTAS!$Z$5:$AA$10,2,FALSE),0)</f>
        <v>0.5</v>
      </c>
      <c r="N153" s="258" t="s">
        <v>2409</v>
      </c>
      <c r="O153" s="257">
        <f>IFERROR(VLOOKUP(N153,LISTAS!$AC$5:$AD$9,2,FALSE),0)</f>
        <v>0.05</v>
      </c>
      <c r="P153" s="267">
        <v>1</v>
      </c>
      <c r="Q153" s="267">
        <v>1</v>
      </c>
      <c r="R153" s="267">
        <v>1</v>
      </c>
      <c r="S153" s="267">
        <v>0</v>
      </c>
      <c r="T153" s="267">
        <v>1</v>
      </c>
      <c r="U153" s="267">
        <v>1</v>
      </c>
      <c r="V153" s="267">
        <v>1</v>
      </c>
      <c r="W153" s="267">
        <v>1</v>
      </c>
      <c r="X153" s="309">
        <f t="shared" si="16"/>
        <v>0.61125000000000007</v>
      </c>
      <c r="Y153" s="310" t="str">
        <f t="shared" si="17"/>
        <v>DEBIL</v>
      </c>
    </row>
    <row r="154" spans="1:25" ht="27.6" x14ac:dyDescent="0.25">
      <c r="A154" s="330">
        <v>149</v>
      </c>
      <c r="B154" s="289" t="s">
        <v>2631</v>
      </c>
      <c r="C154" s="296">
        <v>44741</v>
      </c>
      <c r="D154" s="308" t="s">
        <v>2622</v>
      </c>
      <c r="E154" s="253" t="s">
        <v>2386</v>
      </c>
      <c r="F154" s="255" t="s">
        <v>2403</v>
      </c>
      <c r="G154" s="256">
        <f>IFERROR(VLOOKUP(F154,LISTAS!$Q$5:$R$7,2,FALSE),0)</f>
        <v>0.5</v>
      </c>
      <c r="H154" s="255" t="s">
        <v>2388</v>
      </c>
      <c r="I154" s="256">
        <f>IFERROR(VLOOKUP(H154,LISTAS!$T$5:$U$7,2,FALSE),0)</f>
        <v>1</v>
      </c>
      <c r="J154" s="255" t="s">
        <v>2389</v>
      </c>
      <c r="K154" s="256">
        <f>IFERROR(VLOOKUP(J154,LISTAS!$W$5:$X$7,2,FALSE),0)</f>
        <v>1</v>
      </c>
      <c r="L154" s="255" t="s">
        <v>2396</v>
      </c>
      <c r="M154" s="257">
        <f>IFERROR(VLOOKUP(L154,LISTAS!$Z$5:$AA$10,2,FALSE),0)</f>
        <v>0.5</v>
      </c>
      <c r="N154" s="258" t="s">
        <v>2415</v>
      </c>
      <c r="O154" s="257">
        <f>IFERROR(VLOOKUP(N154,LISTAS!$AC$5:$AD$9,2,FALSE),0)</f>
        <v>0.75</v>
      </c>
      <c r="P154" s="267">
        <v>1</v>
      </c>
      <c r="Q154" s="267">
        <v>1</v>
      </c>
      <c r="R154" s="267">
        <v>1</v>
      </c>
      <c r="S154" s="267">
        <v>1</v>
      </c>
      <c r="T154" s="267">
        <v>1</v>
      </c>
      <c r="U154" s="267">
        <v>1</v>
      </c>
      <c r="V154" s="267">
        <v>1</v>
      </c>
      <c r="W154" s="267">
        <v>1</v>
      </c>
      <c r="X154" s="309">
        <f t="shared" si="16"/>
        <v>0.81750000000000012</v>
      </c>
      <c r="Y154" s="310" t="str">
        <f t="shared" si="17"/>
        <v>MODERADO</v>
      </c>
    </row>
    <row r="155" spans="1:25" ht="82.8" x14ac:dyDescent="0.25">
      <c r="A155" s="330">
        <v>150</v>
      </c>
      <c r="B155" s="289" t="s">
        <v>2632</v>
      </c>
      <c r="C155" s="296" t="s">
        <v>2633</v>
      </c>
      <c r="D155" s="308" t="s">
        <v>2622</v>
      </c>
      <c r="E155" s="253" t="s">
        <v>2386</v>
      </c>
      <c r="F155" s="255" t="s">
        <v>2403</v>
      </c>
      <c r="G155" s="256">
        <f>IFERROR(VLOOKUP(F155,LISTAS!$Q$5:$R$7,2,FALSE),0)</f>
        <v>0.5</v>
      </c>
      <c r="H155" s="255" t="s">
        <v>2388</v>
      </c>
      <c r="I155" s="256">
        <f>IFERROR(VLOOKUP(H155,LISTAS!$T$5:$U$7,2,FALSE),0)</f>
        <v>1</v>
      </c>
      <c r="J155" s="255" t="s">
        <v>2389</v>
      </c>
      <c r="K155" s="256">
        <f>IFERROR(VLOOKUP(J155,LISTAS!$W$5:$X$7,2,FALSE),0)</f>
        <v>1</v>
      </c>
      <c r="L155" s="255" t="s">
        <v>2396</v>
      </c>
      <c r="M155" s="257">
        <f>IFERROR(VLOOKUP(L155,LISTAS!$Z$5:$AA$10,2,FALSE),0)</f>
        <v>0.5</v>
      </c>
      <c r="N155" s="258" t="s">
        <v>2415</v>
      </c>
      <c r="O155" s="257">
        <f>IFERROR(VLOOKUP(N155,LISTAS!$AC$5:$AD$9,2,FALSE),0)</f>
        <v>0.75</v>
      </c>
      <c r="P155" s="267">
        <v>1</v>
      </c>
      <c r="Q155" s="267">
        <v>1</v>
      </c>
      <c r="R155" s="267">
        <v>1</v>
      </c>
      <c r="S155" s="267">
        <v>1</v>
      </c>
      <c r="T155" s="267">
        <v>1</v>
      </c>
      <c r="U155" s="267">
        <v>1</v>
      </c>
      <c r="V155" s="267">
        <v>1</v>
      </c>
      <c r="W155" s="267">
        <v>1</v>
      </c>
      <c r="X155" s="309">
        <f t="shared" si="16"/>
        <v>0.81750000000000012</v>
      </c>
      <c r="Y155" s="310" t="str">
        <f t="shared" si="17"/>
        <v>MODERADO</v>
      </c>
    </row>
    <row r="156" spans="1:25" ht="41.4" x14ac:dyDescent="0.25">
      <c r="A156" s="330">
        <v>151</v>
      </c>
      <c r="B156" s="289" t="s">
        <v>2634</v>
      </c>
      <c r="C156" s="296">
        <v>44286</v>
      </c>
      <c r="D156" s="308" t="s">
        <v>2635</v>
      </c>
      <c r="E156" s="253" t="s">
        <v>2386</v>
      </c>
      <c r="F156" s="255" t="s">
        <v>2403</v>
      </c>
      <c r="G156" s="256">
        <f>IFERROR(VLOOKUP(F156,LISTAS!$Q$5:$R$7,2,FALSE),0)</f>
        <v>0.5</v>
      </c>
      <c r="H156" s="255" t="s">
        <v>2388</v>
      </c>
      <c r="I156" s="256">
        <f>IFERROR(VLOOKUP(H156,LISTAS!$T$5:$U$7,2,FALSE),0)</f>
        <v>1</v>
      </c>
      <c r="J156" s="255" t="s">
        <v>2389</v>
      </c>
      <c r="K156" s="256">
        <f>IFERROR(VLOOKUP(J156,LISTAS!$W$5:$X$7,2,FALSE),0)</f>
        <v>1</v>
      </c>
      <c r="L156" s="255" t="s">
        <v>2396</v>
      </c>
      <c r="M156" s="257">
        <f>IFERROR(VLOOKUP(L156,LISTAS!$Z$5:$AA$10,2,FALSE),0)</f>
        <v>0.5</v>
      </c>
      <c r="N156" s="258" t="s">
        <v>2415</v>
      </c>
      <c r="O156" s="257">
        <f>IFERROR(VLOOKUP(N156,LISTAS!$AC$5:$AD$9,2,FALSE),0)</f>
        <v>0.75</v>
      </c>
      <c r="P156" s="267">
        <v>1</v>
      </c>
      <c r="Q156" s="267">
        <v>1</v>
      </c>
      <c r="R156" s="267">
        <v>1</v>
      </c>
      <c r="S156" s="267">
        <v>0</v>
      </c>
      <c r="T156" s="267">
        <v>1</v>
      </c>
      <c r="U156" s="267">
        <v>1</v>
      </c>
      <c r="V156" s="267">
        <v>1</v>
      </c>
      <c r="W156" s="267">
        <v>1</v>
      </c>
      <c r="X156" s="309">
        <f t="shared" si="16"/>
        <v>0.78</v>
      </c>
      <c r="Y156" s="310" t="str">
        <f t="shared" si="17"/>
        <v>MODERADO</v>
      </c>
    </row>
    <row r="157" spans="1:25" ht="41.4" x14ac:dyDescent="0.25">
      <c r="A157" s="330">
        <v>152</v>
      </c>
      <c r="B157" s="289" t="s">
        <v>2636</v>
      </c>
      <c r="C157" s="296">
        <v>44856</v>
      </c>
      <c r="D157" s="308" t="s">
        <v>2608</v>
      </c>
      <c r="E157" s="253" t="s">
        <v>2386</v>
      </c>
      <c r="F157" s="255" t="s">
        <v>2403</v>
      </c>
      <c r="G157" s="256">
        <f>IFERROR(VLOOKUP(F157,LISTAS!$Q$5:$R$7,2,FALSE),0)</f>
        <v>0.5</v>
      </c>
      <c r="H157" s="255" t="s">
        <v>2388</v>
      </c>
      <c r="I157" s="256">
        <f>IFERROR(VLOOKUP(H157,LISTAS!$T$5:$U$7,2,FALSE),0)</f>
        <v>1</v>
      </c>
      <c r="J157" s="255" t="s">
        <v>2389</v>
      </c>
      <c r="K157" s="256">
        <f>IFERROR(VLOOKUP(J157,LISTAS!$W$5:$X$7,2,FALSE),0)</f>
        <v>1</v>
      </c>
      <c r="L157" s="255" t="s">
        <v>2396</v>
      </c>
      <c r="M157" s="257">
        <f>IFERROR(VLOOKUP(L157,LISTAS!$Z$5:$AA$10,2,FALSE),0)</f>
        <v>0.5</v>
      </c>
      <c r="N157" s="258" t="s">
        <v>2415</v>
      </c>
      <c r="O157" s="257">
        <f>IFERROR(VLOOKUP(N157,LISTAS!$AC$5:$AD$9,2,FALSE),0)</f>
        <v>0.75</v>
      </c>
      <c r="P157" s="267">
        <v>1</v>
      </c>
      <c r="Q157" s="267">
        <v>1</v>
      </c>
      <c r="R157" s="267">
        <v>1</v>
      </c>
      <c r="S157" s="267">
        <v>0</v>
      </c>
      <c r="T157" s="267">
        <v>1</v>
      </c>
      <c r="U157" s="267">
        <v>1</v>
      </c>
      <c r="V157" s="267">
        <v>1</v>
      </c>
      <c r="W157" s="267">
        <v>1</v>
      </c>
      <c r="X157" s="309">
        <f t="shared" si="16"/>
        <v>0.78</v>
      </c>
      <c r="Y157" s="310" t="str">
        <f t="shared" si="17"/>
        <v>MODERADO</v>
      </c>
    </row>
    <row r="158" spans="1:25" ht="27.6" x14ac:dyDescent="0.25">
      <c r="A158" s="330">
        <v>153</v>
      </c>
      <c r="B158" s="289" t="s">
        <v>2637</v>
      </c>
      <c r="C158" s="296" t="s">
        <v>2638</v>
      </c>
      <c r="D158" s="308" t="s">
        <v>2608</v>
      </c>
      <c r="E158" s="253" t="s">
        <v>2386</v>
      </c>
      <c r="F158" s="255" t="s">
        <v>2403</v>
      </c>
      <c r="G158" s="256">
        <f>IFERROR(VLOOKUP(F158,LISTAS!$Q$5:$R$7,2,FALSE),0)</f>
        <v>0.5</v>
      </c>
      <c r="H158" s="255" t="s">
        <v>2388</v>
      </c>
      <c r="I158" s="256">
        <f>IFERROR(VLOOKUP(H158,LISTAS!$T$5:$U$7,2,FALSE),0)</f>
        <v>1</v>
      </c>
      <c r="J158" s="255" t="s">
        <v>2423</v>
      </c>
      <c r="K158" s="256">
        <f>IFERROR(VLOOKUP(J158,LISTAS!$W$5:$X$7,2,FALSE),0)</f>
        <v>0.25</v>
      </c>
      <c r="L158" s="255" t="s">
        <v>2396</v>
      </c>
      <c r="M158" s="257">
        <f>IFERROR(VLOOKUP(L158,LISTAS!$Z$5:$AA$10,2,FALSE),0)</f>
        <v>0.5</v>
      </c>
      <c r="N158" s="258" t="s">
        <v>2409</v>
      </c>
      <c r="O158" s="257">
        <f>IFERROR(VLOOKUP(N158,LISTAS!$AC$5:$AD$9,2,FALSE),0)</f>
        <v>0.05</v>
      </c>
      <c r="P158" s="267">
        <v>1</v>
      </c>
      <c r="Q158" s="267">
        <v>1</v>
      </c>
      <c r="R158" s="267">
        <v>1</v>
      </c>
      <c r="S158" s="267">
        <v>1</v>
      </c>
      <c r="T158" s="267">
        <v>1</v>
      </c>
      <c r="U158" s="267">
        <v>1</v>
      </c>
      <c r="V158" s="267">
        <v>1</v>
      </c>
      <c r="W158" s="267">
        <v>1</v>
      </c>
      <c r="X158" s="309">
        <f t="shared" si="16"/>
        <v>0.64874999999999994</v>
      </c>
      <c r="Y158" s="310" t="str">
        <f t="shared" si="17"/>
        <v>DEBIL</v>
      </c>
    </row>
    <row r="159" spans="1:25" ht="27.6" x14ac:dyDescent="0.25">
      <c r="A159" s="330">
        <v>154</v>
      </c>
      <c r="B159" s="289" t="s">
        <v>2639</v>
      </c>
      <c r="C159" s="296" t="s">
        <v>2421</v>
      </c>
      <c r="D159" s="308" t="s">
        <v>2608</v>
      </c>
      <c r="E159" s="253" t="s">
        <v>2386</v>
      </c>
      <c r="F159" s="255" t="s">
        <v>2403</v>
      </c>
      <c r="G159" s="256">
        <f>IFERROR(VLOOKUP(F159,LISTAS!$Q$5:$R$7,2,FALSE),0)</f>
        <v>0.5</v>
      </c>
      <c r="H159" s="255" t="s">
        <v>2388</v>
      </c>
      <c r="I159" s="256">
        <f>IFERROR(VLOOKUP(H159,LISTAS!$T$5:$U$7,2,FALSE),0)</f>
        <v>1</v>
      </c>
      <c r="J159" s="255" t="s">
        <v>2423</v>
      </c>
      <c r="K159" s="256">
        <f>IFERROR(VLOOKUP(J159,LISTAS!$W$5:$X$7,2,FALSE),0)</f>
        <v>0.25</v>
      </c>
      <c r="L159" s="255" t="s">
        <v>2396</v>
      </c>
      <c r="M159" s="257">
        <f>IFERROR(VLOOKUP(L159,LISTAS!$Z$5:$AA$10,2,FALSE),0)</f>
        <v>0.5</v>
      </c>
      <c r="N159" s="258" t="s">
        <v>2409</v>
      </c>
      <c r="O159" s="257">
        <f>IFERROR(VLOOKUP(N159,LISTAS!$AC$5:$AD$9,2,FALSE),0)</f>
        <v>0.05</v>
      </c>
      <c r="P159" s="267">
        <v>1</v>
      </c>
      <c r="Q159" s="267">
        <v>1</v>
      </c>
      <c r="R159" s="267">
        <v>1</v>
      </c>
      <c r="S159" s="267">
        <v>0</v>
      </c>
      <c r="T159" s="267">
        <v>1</v>
      </c>
      <c r="U159" s="267">
        <v>1</v>
      </c>
      <c r="V159" s="267">
        <v>1</v>
      </c>
      <c r="W159" s="267">
        <v>1</v>
      </c>
      <c r="X159" s="309">
        <f t="shared" si="16"/>
        <v>0.61125000000000007</v>
      </c>
      <c r="Y159" s="310" t="str">
        <f t="shared" si="17"/>
        <v>DEBIL</v>
      </c>
    </row>
    <row r="160" spans="1:25" ht="27.6" x14ac:dyDescent="0.25">
      <c r="A160" s="330">
        <v>155</v>
      </c>
      <c r="B160" s="289" t="s">
        <v>2640</v>
      </c>
      <c r="C160" s="296" t="s">
        <v>2492</v>
      </c>
      <c r="D160" s="308" t="s">
        <v>2608</v>
      </c>
      <c r="E160" s="253" t="s">
        <v>2386</v>
      </c>
      <c r="F160" s="255" t="s">
        <v>2403</v>
      </c>
      <c r="G160" s="256">
        <f>IFERROR(VLOOKUP(F160,LISTAS!$Q$5:$R$7,2,FALSE),0)</f>
        <v>0.5</v>
      </c>
      <c r="H160" s="255" t="s">
        <v>2388</v>
      </c>
      <c r="I160" s="256">
        <f>IFERROR(VLOOKUP(H160,LISTAS!$T$5:$U$7,2,FALSE),0)</f>
        <v>1</v>
      </c>
      <c r="J160" s="255" t="s">
        <v>2423</v>
      </c>
      <c r="K160" s="256">
        <f>IFERROR(VLOOKUP(J160,LISTAS!$W$5:$X$7,2,FALSE),0)</f>
        <v>0.25</v>
      </c>
      <c r="L160" s="255" t="s">
        <v>2396</v>
      </c>
      <c r="M160" s="257">
        <f>IFERROR(VLOOKUP(L160,LISTAS!$Z$5:$AA$10,2,FALSE),0)</f>
        <v>0.5</v>
      </c>
      <c r="N160" s="258" t="s">
        <v>2409</v>
      </c>
      <c r="O160" s="257">
        <f>IFERROR(VLOOKUP(N160,LISTAS!$AC$5:$AD$9,2,FALSE),0)</f>
        <v>0.05</v>
      </c>
      <c r="P160" s="267">
        <v>1</v>
      </c>
      <c r="Q160" s="267">
        <v>1</v>
      </c>
      <c r="R160" s="267">
        <v>1</v>
      </c>
      <c r="S160" s="267">
        <v>0</v>
      </c>
      <c r="T160" s="267">
        <v>1</v>
      </c>
      <c r="U160" s="267">
        <v>1</v>
      </c>
      <c r="V160" s="267">
        <v>1</v>
      </c>
      <c r="W160" s="267">
        <v>1</v>
      </c>
      <c r="X160" s="309">
        <f t="shared" si="16"/>
        <v>0.61125000000000007</v>
      </c>
      <c r="Y160" s="310" t="str">
        <f t="shared" si="17"/>
        <v>DEBIL</v>
      </c>
    </row>
    <row r="161" spans="1:25" ht="41.4" x14ac:dyDescent="0.25">
      <c r="A161" s="330">
        <v>156</v>
      </c>
      <c r="B161" s="289" t="s">
        <v>2641</v>
      </c>
      <c r="C161" s="296" t="s">
        <v>2421</v>
      </c>
      <c r="D161" s="308" t="s">
        <v>2608</v>
      </c>
      <c r="E161" s="253" t="s">
        <v>2386</v>
      </c>
      <c r="F161" s="255" t="s">
        <v>2403</v>
      </c>
      <c r="G161" s="256">
        <f>IFERROR(VLOOKUP(F161,LISTAS!$Q$5:$R$7,2,FALSE),0)</f>
        <v>0.5</v>
      </c>
      <c r="H161" s="255" t="s">
        <v>2388</v>
      </c>
      <c r="I161" s="256">
        <f>IFERROR(VLOOKUP(H161,LISTAS!$T$5:$U$7,2,FALSE),0)</f>
        <v>1</v>
      </c>
      <c r="J161" s="255" t="s">
        <v>2423</v>
      </c>
      <c r="K161" s="256">
        <f>IFERROR(VLOOKUP(J161,LISTAS!$W$5:$X$7,2,FALSE),0)</f>
        <v>0.25</v>
      </c>
      <c r="L161" s="255" t="s">
        <v>2396</v>
      </c>
      <c r="M161" s="257">
        <f>IFERROR(VLOOKUP(L161,LISTAS!$Z$5:$AA$10,2,FALSE),0)</f>
        <v>0.5</v>
      </c>
      <c r="N161" s="258" t="s">
        <v>2409</v>
      </c>
      <c r="O161" s="257">
        <f>IFERROR(VLOOKUP(N161,LISTAS!$AC$5:$AD$9,2,FALSE),0)</f>
        <v>0.05</v>
      </c>
      <c r="P161" s="267">
        <v>1</v>
      </c>
      <c r="Q161" s="267">
        <v>1</v>
      </c>
      <c r="R161" s="267">
        <v>1</v>
      </c>
      <c r="S161" s="267">
        <v>1</v>
      </c>
      <c r="T161" s="267">
        <v>1</v>
      </c>
      <c r="U161" s="267">
        <v>1</v>
      </c>
      <c r="V161" s="267">
        <v>1</v>
      </c>
      <c r="W161" s="267">
        <v>1</v>
      </c>
      <c r="X161" s="309">
        <f t="shared" si="16"/>
        <v>0.64874999999999994</v>
      </c>
      <c r="Y161" s="310" t="str">
        <f t="shared" si="17"/>
        <v>DEBIL</v>
      </c>
    </row>
    <row r="162" spans="1:25" ht="27.6" x14ac:dyDescent="0.25">
      <c r="A162" s="330">
        <v>157</v>
      </c>
      <c r="B162" s="289" t="s">
        <v>2642</v>
      </c>
      <c r="C162" s="296" t="s">
        <v>2421</v>
      </c>
      <c r="D162" s="308" t="s">
        <v>2608</v>
      </c>
      <c r="E162" s="253" t="s">
        <v>2386</v>
      </c>
      <c r="F162" s="255" t="s">
        <v>2403</v>
      </c>
      <c r="G162" s="256">
        <f>IFERROR(VLOOKUP(F162,LISTAS!$Q$5:$R$7,2,FALSE),0)</f>
        <v>0.5</v>
      </c>
      <c r="H162" s="255" t="s">
        <v>2388</v>
      </c>
      <c r="I162" s="256">
        <f>IFERROR(VLOOKUP(H162,LISTAS!$T$5:$U$7,2,FALSE),0)</f>
        <v>1</v>
      </c>
      <c r="J162" s="255" t="s">
        <v>2423</v>
      </c>
      <c r="K162" s="256">
        <f>IFERROR(VLOOKUP(J162,LISTAS!$W$5:$X$7,2,FALSE),0)</f>
        <v>0.25</v>
      </c>
      <c r="L162" s="255" t="s">
        <v>2396</v>
      </c>
      <c r="M162" s="257">
        <f>IFERROR(VLOOKUP(L162,LISTAS!$Z$5:$AA$10,2,FALSE),0)</f>
        <v>0.5</v>
      </c>
      <c r="N162" s="258" t="s">
        <v>2409</v>
      </c>
      <c r="O162" s="257">
        <f>IFERROR(VLOOKUP(N162,LISTAS!$AC$5:$AD$9,2,FALSE),0)</f>
        <v>0.05</v>
      </c>
      <c r="P162" s="267">
        <v>1</v>
      </c>
      <c r="Q162" s="267">
        <v>1</v>
      </c>
      <c r="R162" s="267">
        <v>1</v>
      </c>
      <c r="S162" s="267">
        <v>1</v>
      </c>
      <c r="T162" s="267">
        <v>1</v>
      </c>
      <c r="U162" s="267">
        <v>1</v>
      </c>
      <c r="V162" s="267">
        <v>1</v>
      </c>
      <c r="W162" s="267">
        <v>1</v>
      </c>
      <c r="X162" s="309">
        <f t="shared" si="16"/>
        <v>0.64874999999999994</v>
      </c>
      <c r="Y162" s="310" t="str">
        <f t="shared" ref="Y162:Y196" si="18">IF(AND(X162&gt;=$AD$8,X162&lt;$AE$8),$AA$8,IF(AND(X162&gt;=$AD$7,X162&lt;$AE$7),$AA$7,IF(AND(X162&gt;=$AD$6,X162&lt;$AE$6),$AA$6,IF(AND(X162&gt;=$AD$5,X162&lt;$AE$5),$AA$5,IF(AND(X162&gt;=$AD$4,X162&lt;=$AE$4),$AA$4,"")))))</f>
        <v>DEBIL</v>
      </c>
    </row>
    <row r="163" spans="1:25" ht="27.6" x14ac:dyDescent="0.25">
      <c r="A163" s="330">
        <v>158</v>
      </c>
      <c r="B163" s="289" t="s">
        <v>2643</v>
      </c>
      <c r="C163" s="296">
        <v>44550</v>
      </c>
      <c r="D163" s="308" t="s">
        <v>2608</v>
      </c>
      <c r="E163" s="253" t="s">
        <v>2386</v>
      </c>
      <c r="F163" s="255" t="s">
        <v>2403</v>
      </c>
      <c r="G163" s="256">
        <f>IFERROR(VLOOKUP(F163,LISTAS!$Q$5:$R$7,2,FALSE),0)</f>
        <v>0.5</v>
      </c>
      <c r="H163" s="255" t="s">
        <v>2388</v>
      </c>
      <c r="I163" s="256">
        <f>IFERROR(VLOOKUP(H163,LISTAS!$T$5:$U$7,2,FALSE),0)</f>
        <v>1</v>
      </c>
      <c r="J163" s="255" t="s">
        <v>2389</v>
      </c>
      <c r="K163" s="256">
        <f>IFERROR(VLOOKUP(J163,LISTAS!$W$5:$X$7,2,FALSE),0)</f>
        <v>1</v>
      </c>
      <c r="L163" s="255" t="s">
        <v>2396</v>
      </c>
      <c r="M163" s="257">
        <f>IFERROR(VLOOKUP(L163,LISTAS!$Z$5:$AA$10,2,FALSE),0)</f>
        <v>0.5</v>
      </c>
      <c r="N163" s="258" t="s">
        <v>2415</v>
      </c>
      <c r="O163" s="257">
        <f>IFERROR(VLOOKUP(N163,LISTAS!$AC$5:$AD$9,2,FALSE),0)</f>
        <v>0.75</v>
      </c>
      <c r="P163" s="267">
        <v>1</v>
      </c>
      <c r="Q163" s="267">
        <v>1</v>
      </c>
      <c r="R163" s="267">
        <v>1</v>
      </c>
      <c r="S163" s="267">
        <v>1</v>
      </c>
      <c r="T163" s="267">
        <v>1</v>
      </c>
      <c r="U163" s="267">
        <v>1</v>
      </c>
      <c r="V163" s="267">
        <v>1</v>
      </c>
      <c r="W163" s="267">
        <v>1</v>
      </c>
      <c r="X163" s="309">
        <f t="shared" ref="X163:X196" si="19">G163*$F$3+I163*$H$3+K163*$J$3+M163*$L$3+O163*$N$3+SUMPRODUCT(P163:S163,$P$4:$S$4)*$P$3+SUMPRODUCT(T163:W163,$T$4:$W$4)*$T$3</f>
        <v>0.81750000000000012</v>
      </c>
      <c r="Y163" s="310" t="str">
        <f t="shared" si="18"/>
        <v>MODERADO</v>
      </c>
    </row>
    <row r="164" spans="1:25" ht="27.6" x14ac:dyDescent="0.25">
      <c r="A164" s="330">
        <v>159</v>
      </c>
      <c r="B164" s="289" t="s">
        <v>2644</v>
      </c>
      <c r="C164" s="296" t="s">
        <v>2421</v>
      </c>
      <c r="D164" s="308" t="s">
        <v>2608</v>
      </c>
      <c r="E164" s="253" t="s">
        <v>2386</v>
      </c>
      <c r="F164" s="255" t="s">
        <v>2403</v>
      </c>
      <c r="G164" s="256">
        <f>IFERROR(VLOOKUP(F164,LISTAS!$Q$5:$R$7,2,FALSE),0)</f>
        <v>0.5</v>
      </c>
      <c r="H164" s="255" t="s">
        <v>2388</v>
      </c>
      <c r="I164" s="256">
        <f>IFERROR(VLOOKUP(H164,LISTAS!$T$5:$U$7,2,FALSE),0)</f>
        <v>1</v>
      </c>
      <c r="J164" s="255" t="s">
        <v>2423</v>
      </c>
      <c r="K164" s="256">
        <f>IFERROR(VLOOKUP(J164,LISTAS!$W$5:$X$7,2,FALSE),0)</f>
        <v>0.25</v>
      </c>
      <c r="L164" s="255" t="s">
        <v>2396</v>
      </c>
      <c r="M164" s="257">
        <f>IFERROR(VLOOKUP(L164,LISTAS!$Z$5:$AA$10,2,FALSE),0)</f>
        <v>0.5</v>
      </c>
      <c r="N164" s="258" t="s">
        <v>2391</v>
      </c>
      <c r="O164" s="257">
        <f>IFERROR(VLOOKUP(N164,LISTAS!$AC$5:$AD$9,2,FALSE),0)</f>
        <v>0.25</v>
      </c>
      <c r="P164" s="267">
        <v>1</v>
      </c>
      <c r="Q164" s="267">
        <v>1</v>
      </c>
      <c r="R164" s="267">
        <v>1</v>
      </c>
      <c r="S164" s="267">
        <v>1</v>
      </c>
      <c r="T164" s="267">
        <v>1</v>
      </c>
      <c r="U164" s="267">
        <v>1</v>
      </c>
      <c r="V164" s="267">
        <v>1</v>
      </c>
      <c r="W164" s="267">
        <v>1</v>
      </c>
      <c r="X164" s="309">
        <f t="shared" si="19"/>
        <v>0.67874999999999996</v>
      </c>
      <c r="Y164" s="310" t="str">
        <f t="shared" si="18"/>
        <v>MODERADO</v>
      </c>
    </row>
    <row r="165" spans="1:25" ht="27.6" x14ac:dyDescent="0.25">
      <c r="A165" s="330">
        <v>160</v>
      </c>
      <c r="B165" s="289" t="s">
        <v>2645</v>
      </c>
      <c r="C165" s="296" t="s">
        <v>2492</v>
      </c>
      <c r="D165" s="308" t="s">
        <v>2608</v>
      </c>
      <c r="E165" s="253" t="s">
        <v>2386</v>
      </c>
      <c r="F165" s="255" t="s">
        <v>2403</v>
      </c>
      <c r="G165" s="256">
        <f>IFERROR(VLOOKUP(F165,LISTAS!$Q$5:$R$7,2,FALSE),0)</f>
        <v>0.5</v>
      </c>
      <c r="H165" s="255" t="s">
        <v>2388</v>
      </c>
      <c r="I165" s="256">
        <f>IFERROR(VLOOKUP(H165,LISTAS!$T$5:$U$7,2,FALSE),0)</f>
        <v>1</v>
      </c>
      <c r="J165" s="255" t="s">
        <v>2423</v>
      </c>
      <c r="K165" s="256">
        <f>IFERROR(VLOOKUP(J165,LISTAS!$W$5:$X$7,2,FALSE),0)</f>
        <v>0.25</v>
      </c>
      <c r="L165" s="255" t="s">
        <v>2396</v>
      </c>
      <c r="M165" s="257">
        <f>IFERROR(VLOOKUP(L165,LISTAS!$Z$5:$AA$10,2,FALSE),0)</f>
        <v>0.5</v>
      </c>
      <c r="N165" s="258" t="s">
        <v>2409</v>
      </c>
      <c r="O165" s="257">
        <f>IFERROR(VLOOKUP(N165,LISTAS!$AC$5:$AD$9,2,FALSE),0)</f>
        <v>0.05</v>
      </c>
      <c r="P165" s="267">
        <v>1</v>
      </c>
      <c r="Q165" s="267">
        <v>1</v>
      </c>
      <c r="R165" s="267">
        <v>1</v>
      </c>
      <c r="S165" s="267">
        <v>1</v>
      </c>
      <c r="T165" s="267">
        <v>1</v>
      </c>
      <c r="U165" s="267">
        <v>1</v>
      </c>
      <c r="V165" s="267">
        <v>1</v>
      </c>
      <c r="W165" s="267">
        <v>1</v>
      </c>
      <c r="X165" s="309">
        <f t="shared" si="19"/>
        <v>0.64874999999999994</v>
      </c>
      <c r="Y165" s="310" t="str">
        <f t="shared" si="18"/>
        <v>DEBIL</v>
      </c>
    </row>
    <row r="166" spans="1:25" ht="27.6" x14ac:dyDescent="0.25">
      <c r="A166" s="330">
        <v>161</v>
      </c>
      <c r="B166" s="289" t="s">
        <v>2646</v>
      </c>
      <c r="C166" s="296" t="s">
        <v>2421</v>
      </c>
      <c r="D166" s="308" t="s">
        <v>2647</v>
      </c>
      <c r="E166" s="253" t="s">
        <v>2386</v>
      </c>
      <c r="F166" s="255" t="s">
        <v>2403</v>
      </c>
      <c r="G166" s="256">
        <f>IFERROR(VLOOKUP(F166,LISTAS!$Q$5:$R$7,2,FALSE),0)</f>
        <v>0.5</v>
      </c>
      <c r="H166" s="255" t="s">
        <v>2388</v>
      </c>
      <c r="I166" s="256">
        <f>IFERROR(VLOOKUP(H166,LISTAS!$T$5:$U$7,2,FALSE),0)</f>
        <v>1</v>
      </c>
      <c r="J166" s="255" t="s">
        <v>2423</v>
      </c>
      <c r="K166" s="256">
        <f>IFERROR(VLOOKUP(J166,LISTAS!$W$5:$X$7,2,FALSE),0)</f>
        <v>0.25</v>
      </c>
      <c r="L166" s="255" t="s">
        <v>2390</v>
      </c>
      <c r="M166" s="257">
        <f>IFERROR(VLOOKUP(L166,LISTAS!$Z$5:$AA$10,2,FALSE),0)</f>
        <v>0.75</v>
      </c>
      <c r="N166" s="258" t="s">
        <v>2409</v>
      </c>
      <c r="O166" s="257">
        <f>IFERROR(VLOOKUP(N166,LISTAS!$AC$5:$AD$9,2,FALSE),0)</f>
        <v>0.05</v>
      </c>
      <c r="P166" s="267">
        <v>1</v>
      </c>
      <c r="Q166" s="267">
        <v>1</v>
      </c>
      <c r="R166" s="267">
        <v>1</v>
      </c>
      <c r="S166" s="267">
        <v>1</v>
      </c>
      <c r="T166" s="267">
        <v>1</v>
      </c>
      <c r="U166" s="267">
        <v>1</v>
      </c>
      <c r="V166" s="267">
        <v>1</v>
      </c>
      <c r="W166" s="267">
        <v>1</v>
      </c>
      <c r="X166" s="309">
        <f t="shared" si="19"/>
        <v>0.68625000000000003</v>
      </c>
      <c r="Y166" s="310" t="str">
        <f t="shared" si="18"/>
        <v>MODERADO</v>
      </c>
    </row>
    <row r="167" spans="1:25" ht="27.6" x14ac:dyDescent="0.25">
      <c r="A167" s="330">
        <v>162</v>
      </c>
      <c r="B167" s="289" t="s">
        <v>2648</v>
      </c>
      <c r="C167" s="296" t="s">
        <v>2492</v>
      </c>
      <c r="D167" s="308" t="s">
        <v>2622</v>
      </c>
      <c r="E167" s="253" t="s">
        <v>2386</v>
      </c>
      <c r="F167" s="255" t="s">
        <v>2403</v>
      </c>
      <c r="G167" s="256">
        <f>IFERROR(VLOOKUP(F167,LISTAS!$Q$5:$R$7,2,FALSE),0)</f>
        <v>0.5</v>
      </c>
      <c r="H167" s="255" t="s">
        <v>2388</v>
      </c>
      <c r="I167" s="256">
        <f>IFERROR(VLOOKUP(H167,LISTAS!$T$5:$U$7,2,FALSE),0)</f>
        <v>1</v>
      </c>
      <c r="J167" s="255" t="s">
        <v>2423</v>
      </c>
      <c r="K167" s="256">
        <f>IFERROR(VLOOKUP(J167,LISTAS!$W$5:$X$7,2,FALSE),0)</f>
        <v>0.25</v>
      </c>
      <c r="L167" s="255" t="s">
        <v>2396</v>
      </c>
      <c r="M167" s="257">
        <f>IFERROR(VLOOKUP(L167,LISTAS!$Z$5:$AA$10,2,FALSE),0)</f>
        <v>0.5</v>
      </c>
      <c r="N167" s="258" t="s">
        <v>2409</v>
      </c>
      <c r="O167" s="257">
        <f>IFERROR(VLOOKUP(N167,LISTAS!$AC$5:$AD$9,2,FALSE),0)</f>
        <v>0.05</v>
      </c>
      <c r="P167" s="267">
        <v>1</v>
      </c>
      <c r="Q167" s="267">
        <v>1</v>
      </c>
      <c r="R167" s="267">
        <v>1</v>
      </c>
      <c r="S167" s="267">
        <v>1</v>
      </c>
      <c r="T167" s="267">
        <v>1</v>
      </c>
      <c r="U167" s="267">
        <v>1</v>
      </c>
      <c r="V167" s="267">
        <v>1</v>
      </c>
      <c r="W167" s="267">
        <v>1</v>
      </c>
      <c r="X167" s="309">
        <f t="shared" si="19"/>
        <v>0.64874999999999994</v>
      </c>
      <c r="Y167" s="310" t="str">
        <f t="shared" si="18"/>
        <v>DEBIL</v>
      </c>
    </row>
    <row r="168" spans="1:25" ht="27.6" x14ac:dyDescent="0.25">
      <c r="A168" s="330">
        <v>163</v>
      </c>
      <c r="B168" s="289" t="s">
        <v>2649</v>
      </c>
      <c r="C168" s="296" t="s">
        <v>2540</v>
      </c>
      <c r="D168" s="308" t="s">
        <v>2622</v>
      </c>
      <c r="E168" s="253" t="s">
        <v>2386</v>
      </c>
      <c r="F168" s="255" t="s">
        <v>2403</v>
      </c>
      <c r="G168" s="256">
        <f>IFERROR(VLOOKUP(F168,LISTAS!$Q$5:$R$7,2,FALSE),0)</f>
        <v>0.5</v>
      </c>
      <c r="H168" s="255" t="s">
        <v>2388</v>
      </c>
      <c r="I168" s="256">
        <f>IFERROR(VLOOKUP(H168,LISTAS!$T$5:$U$7,2,FALSE),0)</f>
        <v>1</v>
      </c>
      <c r="J168" s="255" t="s">
        <v>2446</v>
      </c>
      <c r="K168" s="256">
        <f>IFERROR(VLOOKUP(J168,LISTAS!$W$5:$X$7,2,FALSE),0)</f>
        <v>0.5</v>
      </c>
      <c r="L168" s="255" t="s">
        <v>2396</v>
      </c>
      <c r="M168" s="257">
        <f>IFERROR(VLOOKUP(L168,LISTAS!$Z$5:$AA$10,2,FALSE),0)</f>
        <v>0.5</v>
      </c>
      <c r="N168" s="258" t="s">
        <v>2415</v>
      </c>
      <c r="O168" s="257">
        <f>IFERROR(VLOOKUP(N168,LISTAS!$AC$5:$AD$9,2,FALSE),0)</f>
        <v>0.75</v>
      </c>
      <c r="P168" s="267">
        <v>1</v>
      </c>
      <c r="Q168" s="267">
        <v>1</v>
      </c>
      <c r="R168" s="267">
        <v>1</v>
      </c>
      <c r="S168" s="267">
        <v>1</v>
      </c>
      <c r="T168" s="267">
        <v>1</v>
      </c>
      <c r="U168" s="267">
        <v>1</v>
      </c>
      <c r="V168" s="267">
        <v>1</v>
      </c>
      <c r="W168" s="267">
        <v>1</v>
      </c>
      <c r="X168" s="309">
        <f t="shared" si="19"/>
        <v>0.77499999999999991</v>
      </c>
      <c r="Y168" s="310" t="str">
        <f t="shared" si="18"/>
        <v>MODERADO</v>
      </c>
    </row>
    <row r="169" spans="1:25" ht="27.6" x14ac:dyDescent="0.25">
      <c r="A169" s="330">
        <v>164</v>
      </c>
      <c r="B169" s="289" t="s">
        <v>2650</v>
      </c>
      <c r="C169" s="296" t="s">
        <v>2421</v>
      </c>
      <c r="D169" s="308" t="s">
        <v>2622</v>
      </c>
      <c r="E169" s="253" t="s">
        <v>2386</v>
      </c>
      <c r="F169" s="255" t="s">
        <v>2403</v>
      </c>
      <c r="G169" s="256">
        <f>IFERROR(VLOOKUP(F169,LISTAS!$Q$5:$R$7,2,FALSE),0)</f>
        <v>0.5</v>
      </c>
      <c r="H169" s="255" t="s">
        <v>2388</v>
      </c>
      <c r="I169" s="256">
        <f>IFERROR(VLOOKUP(H169,LISTAS!$T$5:$U$7,2,FALSE),0)</f>
        <v>1</v>
      </c>
      <c r="J169" s="255" t="s">
        <v>2423</v>
      </c>
      <c r="K169" s="256">
        <f>IFERROR(VLOOKUP(J169,LISTAS!$W$5:$X$7,2,FALSE),0)</f>
        <v>0.25</v>
      </c>
      <c r="L169" s="255" t="s">
        <v>2396</v>
      </c>
      <c r="M169" s="257">
        <f>IFERROR(VLOOKUP(L169,LISTAS!$Z$5:$AA$10,2,FALSE),0)</f>
        <v>0.5</v>
      </c>
      <c r="N169" s="258" t="s">
        <v>2409</v>
      </c>
      <c r="O169" s="257">
        <f>IFERROR(VLOOKUP(N169,LISTAS!$AC$5:$AD$9,2,FALSE),0)</f>
        <v>0.05</v>
      </c>
      <c r="P169" s="267">
        <v>1</v>
      </c>
      <c r="Q169" s="267">
        <v>1</v>
      </c>
      <c r="R169" s="267">
        <v>1</v>
      </c>
      <c r="S169" s="267">
        <v>0</v>
      </c>
      <c r="T169" s="267">
        <v>1</v>
      </c>
      <c r="U169" s="267">
        <v>1</v>
      </c>
      <c r="V169" s="267">
        <v>1</v>
      </c>
      <c r="W169" s="267">
        <v>1</v>
      </c>
      <c r="X169" s="309">
        <f t="shared" si="19"/>
        <v>0.61125000000000007</v>
      </c>
      <c r="Y169" s="310" t="str">
        <f t="shared" si="18"/>
        <v>DEBIL</v>
      </c>
    </row>
    <row r="170" spans="1:25" ht="40.5" customHeight="1" x14ac:dyDescent="0.25">
      <c r="A170" s="330">
        <v>165</v>
      </c>
      <c r="B170" s="289" t="s">
        <v>2651</v>
      </c>
      <c r="C170" s="296">
        <v>44932</v>
      </c>
      <c r="D170" s="308" t="s">
        <v>2622</v>
      </c>
      <c r="E170" s="253" t="s">
        <v>2386</v>
      </c>
      <c r="F170" s="255" t="s">
        <v>2403</v>
      </c>
      <c r="G170" s="256">
        <f>IFERROR(VLOOKUP(F170,LISTAS!$Q$5:$R$7,2,FALSE),0)</f>
        <v>0.5</v>
      </c>
      <c r="H170" s="255" t="s">
        <v>2388</v>
      </c>
      <c r="I170" s="256">
        <f>IFERROR(VLOOKUP(H170,LISTAS!$T$5:$U$7,2,FALSE),0)</f>
        <v>1</v>
      </c>
      <c r="J170" s="255" t="s">
        <v>2389</v>
      </c>
      <c r="K170" s="256">
        <f>IFERROR(VLOOKUP(J170,LISTAS!$W$5:$X$7,2,FALSE),0)</f>
        <v>1</v>
      </c>
      <c r="L170" s="255" t="s">
        <v>2396</v>
      </c>
      <c r="M170" s="257">
        <f>IFERROR(VLOOKUP(L170,LISTAS!$Z$5:$AA$10,2,FALSE),0)</f>
        <v>0.5</v>
      </c>
      <c r="N170" s="258" t="s">
        <v>2415</v>
      </c>
      <c r="O170" s="257">
        <f>IFERROR(VLOOKUP(N170,LISTAS!$AC$5:$AD$9,2,FALSE),0)</f>
        <v>0.75</v>
      </c>
      <c r="P170" s="267">
        <v>1</v>
      </c>
      <c r="Q170" s="267">
        <v>1</v>
      </c>
      <c r="R170" s="267">
        <v>1</v>
      </c>
      <c r="S170" s="267">
        <v>1</v>
      </c>
      <c r="T170" s="267">
        <v>1</v>
      </c>
      <c r="U170" s="267">
        <v>1</v>
      </c>
      <c r="V170" s="267">
        <v>1</v>
      </c>
      <c r="W170" s="267">
        <v>1</v>
      </c>
      <c r="X170" s="309">
        <f t="shared" si="19"/>
        <v>0.81750000000000012</v>
      </c>
      <c r="Y170" s="310" t="str">
        <f t="shared" si="18"/>
        <v>MODERADO</v>
      </c>
    </row>
    <row r="171" spans="1:25" ht="25.5" customHeight="1" x14ac:dyDescent="0.25">
      <c r="A171" s="330">
        <v>166</v>
      </c>
      <c r="B171" s="289" t="s">
        <v>2652</v>
      </c>
      <c r="C171" s="296">
        <v>44495</v>
      </c>
      <c r="D171" s="308" t="s">
        <v>2653</v>
      </c>
      <c r="E171" s="253" t="s">
        <v>2386</v>
      </c>
      <c r="F171" s="255" t="s">
        <v>2403</v>
      </c>
      <c r="G171" s="256">
        <f>IFERROR(VLOOKUP(F171,LISTAS!$Q$5:$R$7,2,FALSE),0)</f>
        <v>0.5</v>
      </c>
      <c r="H171" s="255" t="s">
        <v>2388</v>
      </c>
      <c r="I171" s="256">
        <f>IFERROR(VLOOKUP(H171,LISTAS!$T$5:$U$7,2,FALSE),0)</f>
        <v>1</v>
      </c>
      <c r="J171" s="255" t="s">
        <v>2389</v>
      </c>
      <c r="K171" s="256">
        <f>IFERROR(VLOOKUP(J171,LISTAS!$W$5:$X$7,2,FALSE),0)</f>
        <v>1</v>
      </c>
      <c r="L171" s="255" t="s">
        <v>2396</v>
      </c>
      <c r="M171" s="257">
        <f>IFERROR(VLOOKUP(L171,LISTAS!$Z$5:$AA$10,2,FALSE),0)</f>
        <v>0.5</v>
      </c>
      <c r="N171" s="258" t="s">
        <v>2415</v>
      </c>
      <c r="O171" s="257">
        <f>IFERROR(VLOOKUP(N171,LISTAS!$AC$5:$AD$9,2,FALSE),0)</f>
        <v>0.75</v>
      </c>
      <c r="P171" s="267">
        <v>1</v>
      </c>
      <c r="Q171" s="267">
        <v>1</v>
      </c>
      <c r="R171" s="267">
        <v>1</v>
      </c>
      <c r="S171" s="267">
        <v>1</v>
      </c>
      <c r="T171" s="267">
        <v>1</v>
      </c>
      <c r="U171" s="267">
        <v>1</v>
      </c>
      <c r="V171" s="267">
        <v>1</v>
      </c>
      <c r="W171" s="267">
        <v>1</v>
      </c>
      <c r="X171" s="309">
        <f t="shared" si="19"/>
        <v>0.81750000000000012</v>
      </c>
      <c r="Y171" s="310" t="str">
        <f t="shared" si="18"/>
        <v>MODERADO</v>
      </c>
    </row>
    <row r="172" spans="1:25" ht="34.5" customHeight="1" x14ac:dyDescent="0.25">
      <c r="A172" s="330">
        <v>167</v>
      </c>
      <c r="B172" s="289" t="s">
        <v>2654</v>
      </c>
      <c r="C172" s="296">
        <v>44510</v>
      </c>
      <c r="D172" s="308" t="s">
        <v>2653</v>
      </c>
      <c r="E172" s="253" t="s">
        <v>2386</v>
      </c>
      <c r="F172" s="255" t="s">
        <v>2403</v>
      </c>
      <c r="G172" s="256">
        <f>IFERROR(VLOOKUP(F172,LISTAS!$Q$5:$R$7,2,FALSE),0)</f>
        <v>0.5</v>
      </c>
      <c r="H172" s="255" t="s">
        <v>2388</v>
      </c>
      <c r="I172" s="256">
        <f>IFERROR(VLOOKUP(H172,LISTAS!$T$5:$U$7,2,FALSE),0)</f>
        <v>1</v>
      </c>
      <c r="J172" s="255" t="s">
        <v>2389</v>
      </c>
      <c r="K172" s="256">
        <f>IFERROR(VLOOKUP(J172,LISTAS!$W$5:$X$7,2,FALSE),0)</f>
        <v>1</v>
      </c>
      <c r="L172" s="255" t="s">
        <v>2396</v>
      </c>
      <c r="M172" s="257">
        <f>IFERROR(VLOOKUP(L172,LISTAS!$Z$5:$AA$10,2,FALSE),0)</f>
        <v>0.5</v>
      </c>
      <c r="N172" s="258" t="s">
        <v>2415</v>
      </c>
      <c r="O172" s="257">
        <f>IFERROR(VLOOKUP(N172,LISTAS!$AC$5:$AD$9,2,FALSE),0)</f>
        <v>0.75</v>
      </c>
      <c r="P172" s="267">
        <v>1</v>
      </c>
      <c r="Q172" s="267">
        <v>1</v>
      </c>
      <c r="R172" s="267">
        <v>1</v>
      </c>
      <c r="S172" s="267">
        <v>1</v>
      </c>
      <c r="T172" s="267">
        <v>1</v>
      </c>
      <c r="U172" s="267">
        <v>1</v>
      </c>
      <c r="V172" s="267">
        <v>1</v>
      </c>
      <c r="W172" s="267">
        <v>1</v>
      </c>
      <c r="X172" s="309">
        <f t="shared" si="19"/>
        <v>0.81750000000000012</v>
      </c>
      <c r="Y172" s="310" t="str">
        <f t="shared" si="18"/>
        <v>MODERADO</v>
      </c>
    </row>
    <row r="173" spans="1:25" ht="45.75" customHeight="1" x14ac:dyDescent="0.25">
      <c r="A173" s="330">
        <v>168</v>
      </c>
      <c r="B173" s="289" t="s">
        <v>2655</v>
      </c>
      <c r="C173" s="296" t="s">
        <v>2492</v>
      </c>
      <c r="D173" s="308" t="s">
        <v>2653</v>
      </c>
      <c r="E173" s="253" t="s">
        <v>2386</v>
      </c>
      <c r="F173" s="255" t="s">
        <v>2387</v>
      </c>
      <c r="G173" s="256">
        <f>IFERROR(VLOOKUP(F173,LISTAS!$Q$5:$R$7,2,FALSE),0)</f>
        <v>1</v>
      </c>
      <c r="H173" s="255" t="s">
        <v>2388</v>
      </c>
      <c r="I173" s="256">
        <f>IFERROR(VLOOKUP(H173,LISTAS!$T$5:$U$7,2,FALSE),0)</f>
        <v>1</v>
      </c>
      <c r="J173" s="255" t="s">
        <v>2423</v>
      </c>
      <c r="K173" s="256">
        <f>IFERROR(VLOOKUP(J173,LISTAS!$W$5:$X$7,2,FALSE),0)</f>
        <v>0.25</v>
      </c>
      <c r="L173" s="255" t="s">
        <v>2390</v>
      </c>
      <c r="M173" s="257">
        <f>IFERROR(VLOOKUP(L173,LISTAS!$Z$5:$AA$10,2,FALSE),0)</f>
        <v>0.75</v>
      </c>
      <c r="N173" s="258" t="s">
        <v>2409</v>
      </c>
      <c r="O173" s="257">
        <f>IFERROR(VLOOKUP(N173,LISTAS!$AC$5:$AD$9,2,FALSE),0)</f>
        <v>0.05</v>
      </c>
      <c r="P173" s="267">
        <v>1</v>
      </c>
      <c r="Q173" s="267">
        <v>1</v>
      </c>
      <c r="R173" s="267">
        <v>1</v>
      </c>
      <c r="S173" s="267">
        <v>1</v>
      </c>
      <c r="T173" s="267">
        <v>1</v>
      </c>
      <c r="U173" s="267">
        <v>1</v>
      </c>
      <c r="V173" s="267">
        <v>1</v>
      </c>
      <c r="W173" s="267">
        <v>1</v>
      </c>
      <c r="X173" s="309">
        <f t="shared" si="19"/>
        <v>0.75625000000000009</v>
      </c>
      <c r="Y173" s="310" t="str">
        <f t="shared" si="18"/>
        <v>MODERADO</v>
      </c>
    </row>
    <row r="174" spans="1:25" ht="26.25" customHeight="1" x14ac:dyDescent="0.25">
      <c r="A174" s="330">
        <v>169</v>
      </c>
      <c r="B174" s="289" t="s">
        <v>2656</v>
      </c>
      <c r="C174" s="296">
        <v>44753</v>
      </c>
      <c r="D174" s="308" t="s">
        <v>2653</v>
      </c>
      <c r="E174" s="253" t="s">
        <v>2386</v>
      </c>
      <c r="F174" s="255" t="s">
        <v>2403</v>
      </c>
      <c r="G174" s="256">
        <f>IFERROR(VLOOKUP(F174,LISTAS!$Q$5:$R$7,2,FALSE),0)</f>
        <v>0.5</v>
      </c>
      <c r="H174" s="255" t="s">
        <v>2388</v>
      </c>
      <c r="I174" s="256">
        <f>IFERROR(VLOOKUP(H174,LISTAS!$T$5:$U$7,2,FALSE),0)</f>
        <v>1</v>
      </c>
      <c r="J174" s="255" t="s">
        <v>2389</v>
      </c>
      <c r="K174" s="256">
        <f>IFERROR(VLOOKUP(J174,LISTAS!$W$5:$X$7,2,FALSE),0)</f>
        <v>1</v>
      </c>
      <c r="L174" s="255" t="s">
        <v>2396</v>
      </c>
      <c r="M174" s="257">
        <f>IFERROR(VLOOKUP(L174,LISTAS!$Z$5:$AA$10,2,FALSE),0)</f>
        <v>0.5</v>
      </c>
      <c r="N174" s="258" t="s">
        <v>2409</v>
      </c>
      <c r="O174" s="257">
        <f>IFERROR(VLOOKUP(N174,LISTAS!$AC$5:$AD$9,2,FALSE),0)</f>
        <v>0.05</v>
      </c>
      <c r="P174" s="267">
        <v>1</v>
      </c>
      <c r="Q174" s="267">
        <v>1</v>
      </c>
      <c r="R174" s="267">
        <v>1</v>
      </c>
      <c r="S174" s="267">
        <v>1</v>
      </c>
      <c r="T174" s="267">
        <v>1</v>
      </c>
      <c r="U174" s="267">
        <v>1</v>
      </c>
      <c r="V174" s="267">
        <v>1</v>
      </c>
      <c r="W174" s="267">
        <v>1</v>
      </c>
      <c r="X174" s="309">
        <f t="shared" si="19"/>
        <v>0.71250000000000013</v>
      </c>
      <c r="Y174" s="310" t="str">
        <f t="shared" si="18"/>
        <v>MODERADO</v>
      </c>
    </row>
    <row r="175" spans="1:25" ht="41.25" customHeight="1" x14ac:dyDescent="0.25">
      <c r="A175" s="330">
        <v>170</v>
      </c>
      <c r="B175" s="289" t="s">
        <v>2657</v>
      </c>
      <c r="C175" s="296">
        <v>44725</v>
      </c>
      <c r="D175" s="308" t="s">
        <v>2658</v>
      </c>
      <c r="E175" s="253" t="s">
        <v>2386</v>
      </c>
      <c r="F175" s="255" t="s">
        <v>2403</v>
      </c>
      <c r="G175" s="256">
        <f>IFERROR(VLOOKUP(F175,LISTAS!$Q$5:$R$7,2,FALSE),0)</f>
        <v>0.5</v>
      </c>
      <c r="H175" s="255" t="s">
        <v>2388</v>
      </c>
      <c r="I175" s="256">
        <f>IFERROR(VLOOKUP(H175,LISTAS!$T$5:$U$7,2,FALSE),0)</f>
        <v>1</v>
      </c>
      <c r="J175" s="255" t="s">
        <v>2389</v>
      </c>
      <c r="K175" s="256">
        <f>IFERROR(VLOOKUP(J175,LISTAS!$W$5:$X$7,2,FALSE),0)</f>
        <v>1</v>
      </c>
      <c r="L175" s="255" t="s">
        <v>2396</v>
      </c>
      <c r="M175" s="257">
        <f>IFERROR(VLOOKUP(L175,LISTAS!$Z$5:$AA$10,2,FALSE),0)</f>
        <v>0.5</v>
      </c>
      <c r="N175" s="258" t="s">
        <v>2415</v>
      </c>
      <c r="O175" s="257">
        <f>IFERROR(VLOOKUP(N175,LISTAS!$AC$5:$AD$9,2,FALSE),0)</f>
        <v>0.75</v>
      </c>
      <c r="P175" s="267">
        <v>1</v>
      </c>
      <c r="Q175" s="267">
        <v>1</v>
      </c>
      <c r="R175" s="267">
        <v>1</v>
      </c>
      <c r="S175" s="267">
        <v>1</v>
      </c>
      <c r="T175" s="267">
        <v>1</v>
      </c>
      <c r="U175" s="267">
        <v>1</v>
      </c>
      <c r="V175" s="267">
        <v>1</v>
      </c>
      <c r="W175" s="267">
        <v>1</v>
      </c>
      <c r="X175" s="309">
        <f t="shared" si="19"/>
        <v>0.81750000000000012</v>
      </c>
      <c r="Y175" s="310" t="str">
        <f t="shared" si="18"/>
        <v>MODERADO</v>
      </c>
    </row>
    <row r="176" spans="1:25" ht="31.5" customHeight="1" x14ac:dyDescent="0.25">
      <c r="A176" s="330">
        <v>171</v>
      </c>
      <c r="B176" s="289" t="s">
        <v>2659</v>
      </c>
      <c r="C176" s="296">
        <v>44494</v>
      </c>
      <c r="D176" s="308" t="s">
        <v>2622</v>
      </c>
      <c r="E176" s="253" t="s">
        <v>2386</v>
      </c>
      <c r="F176" s="255" t="s">
        <v>2403</v>
      </c>
      <c r="G176" s="256">
        <f>IFERROR(VLOOKUP(F176,LISTAS!$Q$5:$R$7,2,FALSE),0)</f>
        <v>0.5</v>
      </c>
      <c r="H176" s="255" t="s">
        <v>2388</v>
      </c>
      <c r="I176" s="256">
        <f>IFERROR(VLOOKUP(H176,LISTAS!$T$5:$U$7,2,FALSE),0)</f>
        <v>1</v>
      </c>
      <c r="J176" s="255" t="s">
        <v>2389</v>
      </c>
      <c r="K176" s="256">
        <f>IFERROR(VLOOKUP(J176,LISTAS!$W$5:$X$7,2,FALSE),0)</f>
        <v>1</v>
      </c>
      <c r="L176" s="255" t="s">
        <v>2396</v>
      </c>
      <c r="M176" s="257">
        <f>IFERROR(VLOOKUP(L176,LISTAS!$Z$5:$AA$10,2,FALSE),0)</f>
        <v>0.5</v>
      </c>
      <c r="N176" s="258" t="s">
        <v>2415</v>
      </c>
      <c r="O176" s="257">
        <f>IFERROR(VLOOKUP(N176,LISTAS!$AC$5:$AD$9,2,FALSE),0)</f>
        <v>0.75</v>
      </c>
      <c r="P176" s="267">
        <v>1</v>
      </c>
      <c r="Q176" s="267">
        <v>1</v>
      </c>
      <c r="R176" s="267">
        <v>1</v>
      </c>
      <c r="S176" s="267">
        <v>1</v>
      </c>
      <c r="T176" s="267">
        <v>1</v>
      </c>
      <c r="U176" s="267">
        <v>1</v>
      </c>
      <c r="V176" s="267">
        <v>1</v>
      </c>
      <c r="W176" s="267">
        <v>1</v>
      </c>
      <c r="X176" s="309">
        <f t="shared" si="19"/>
        <v>0.81750000000000012</v>
      </c>
      <c r="Y176" s="310" t="str">
        <f t="shared" si="18"/>
        <v>MODERADO</v>
      </c>
    </row>
    <row r="177" spans="1:25" ht="24.75" customHeight="1" x14ac:dyDescent="0.25">
      <c r="A177" s="330">
        <v>172</v>
      </c>
      <c r="B177" s="289" t="s">
        <v>2660</v>
      </c>
      <c r="C177" s="296" t="s">
        <v>2540</v>
      </c>
      <c r="D177" s="308" t="s">
        <v>2608</v>
      </c>
      <c r="E177" s="253" t="s">
        <v>2386</v>
      </c>
      <c r="F177" s="255" t="s">
        <v>2403</v>
      </c>
      <c r="G177" s="256">
        <f>IFERROR(VLOOKUP(F177,LISTAS!$Q$5:$R$7,2,FALSE),0)</f>
        <v>0.5</v>
      </c>
      <c r="H177" s="255" t="s">
        <v>2388</v>
      </c>
      <c r="I177" s="256">
        <f>IFERROR(VLOOKUP(H177,LISTAS!$T$5:$U$7,2,FALSE),0)</f>
        <v>1</v>
      </c>
      <c r="J177" s="255" t="s">
        <v>2389</v>
      </c>
      <c r="K177" s="256">
        <f>IFERROR(VLOOKUP(J177,LISTAS!$W$5:$X$7,2,FALSE),0)</f>
        <v>1</v>
      </c>
      <c r="L177" s="255" t="s">
        <v>2396</v>
      </c>
      <c r="M177" s="257">
        <f>IFERROR(VLOOKUP(L177,LISTAS!$Z$5:$AA$10,2,FALSE),0)</f>
        <v>0.5</v>
      </c>
      <c r="N177" s="258" t="s">
        <v>2415</v>
      </c>
      <c r="O177" s="257">
        <f>IFERROR(VLOOKUP(N177,LISTAS!$AC$5:$AD$9,2,FALSE),0)</f>
        <v>0.75</v>
      </c>
      <c r="P177" s="267">
        <v>1</v>
      </c>
      <c r="Q177" s="267">
        <v>1</v>
      </c>
      <c r="R177" s="267">
        <v>1</v>
      </c>
      <c r="S177" s="267">
        <v>1</v>
      </c>
      <c r="T177" s="267">
        <v>1</v>
      </c>
      <c r="U177" s="267">
        <v>1</v>
      </c>
      <c r="V177" s="267">
        <v>1</v>
      </c>
      <c r="W177" s="267">
        <v>1</v>
      </c>
      <c r="X177" s="309">
        <f t="shared" si="19"/>
        <v>0.81750000000000012</v>
      </c>
      <c r="Y177" s="310" t="str">
        <f t="shared" si="18"/>
        <v>MODERADO</v>
      </c>
    </row>
    <row r="178" spans="1:25" ht="27.6" x14ac:dyDescent="0.25">
      <c r="A178" s="330">
        <v>173</v>
      </c>
      <c r="B178" s="289" t="s">
        <v>2661</v>
      </c>
      <c r="C178" s="296" t="s">
        <v>2492</v>
      </c>
      <c r="D178" s="308" t="s">
        <v>2662</v>
      </c>
      <c r="E178" s="253" t="s">
        <v>2386</v>
      </c>
      <c r="F178" s="255" t="s">
        <v>2403</v>
      </c>
      <c r="G178" s="256">
        <f>IFERROR(VLOOKUP(F178,LISTAS!$Q$5:$R$7,2,FALSE),0)</f>
        <v>0.5</v>
      </c>
      <c r="H178" s="255" t="s">
        <v>2388</v>
      </c>
      <c r="I178" s="256">
        <f>IFERROR(VLOOKUP(H178,LISTAS!$T$5:$U$7,2,FALSE),0)</f>
        <v>1</v>
      </c>
      <c r="J178" s="255" t="s">
        <v>2423</v>
      </c>
      <c r="K178" s="256">
        <f>IFERROR(VLOOKUP(J178,LISTAS!$W$5:$X$7,2,FALSE),0)</f>
        <v>0.25</v>
      </c>
      <c r="L178" s="255" t="s">
        <v>2396</v>
      </c>
      <c r="M178" s="257">
        <f>IFERROR(VLOOKUP(L178,LISTAS!$Z$5:$AA$10,2,FALSE),0)</f>
        <v>0.5</v>
      </c>
      <c r="N178" s="258" t="s">
        <v>2409</v>
      </c>
      <c r="O178" s="257">
        <f>IFERROR(VLOOKUP(N178,LISTAS!$AC$5:$AD$9,2,FALSE),0)</f>
        <v>0.05</v>
      </c>
      <c r="P178" s="267">
        <v>1</v>
      </c>
      <c r="Q178" s="267">
        <v>1</v>
      </c>
      <c r="R178" s="267">
        <v>1</v>
      </c>
      <c r="S178" s="267">
        <v>1</v>
      </c>
      <c r="T178" s="267">
        <v>1</v>
      </c>
      <c r="U178" s="267">
        <v>1</v>
      </c>
      <c r="V178" s="267">
        <v>1</v>
      </c>
      <c r="W178" s="267">
        <v>1</v>
      </c>
      <c r="X178" s="309">
        <f t="shared" si="19"/>
        <v>0.64874999999999994</v>
      </c>
      <c r="Y178" s="310" t="str">
        <f t="shared" si="18"/>
        <v>DEBIL</v>
      </c>
    </row>
    <row r="179" spans="1:25" ht="40.5" customHeight="1" x14ac:dyDescent="0.25">
      <c r="A179" s="330">
        <v>174</v>
      </c>
      <c r="B179" s="289" t="s">
        <v>2663</v>
      </c>
      <c r="C179" s="296" t="s">
        <v>2664</v>
      </c>
      <c r="D179" s="308" t="s">
        <v>2608</v>
      </c>
      <c r="E179" s="253" t="s">
        <v>2386</v>
      </c>
      <c r="F179" s="255" t="s">
        <v>2387</v>
      </c>
      <c r="G179" s="256">
        <f>IFERROR(VLOOKUP(F179,LISTAS!$Q$5:$R$7,2,FALSE),0)</f>
        <v>1</v>
      </c>
      <c r="H179" s="255" t="s">
        <v>2388</v>
      </c>
      <c r="I179" s="256">
        <f>IFERROR(VLOOKUP(H179,LISTAS!$T$5:$U$7,2,FALSE),0)</f>
        <v>1</v>
      </c>
      <c r="J179" s="255" t="s">
        <v>2423</v>
      </c>
      <c r="K179" s="256">
        <f>IFERROR(VLOOKUP(J179,LISTAS!$W$5:$X$7,2,FALSE),0)</f>
        <v>0.25</v>
      </c>
      <c r="L179" s="255" t="s">
        <v>2444</v>
      </c>
      <c r="M179" s="257">
        <f>IFERROR(VLOOKUP(L179,LISTAS!$Z$5:$AA$10,2,FALSE),0)</f>
        <v>1</v>
      </c>
      <c r="N179" s="258" t="s">
        <v>2409</v>
      </c>
      <c r="O179" s="257">
        <f>IFERROR(VLOOKUP(N179,LISTAS!$AC$5:$AD$9,2,FALSE),0)</f>
        <v>0.05</v>
      </c>
      <c r="P179" s="267">
        <v>1</v>
      </c>
      <c r="Q179" s="267">
        <v>1</v>
      </c>
      <c r="R179" s="267">
        <v>1</v>
      </c>
      <c r="S179" s="267">
        <v>1</v>
      </c>
      <c r="T179" s="267">
        <v>1</v>
      </c>
      <c r="U179" s="267">
        <v>1</v>
      </c>
      <c r="V179" s="267">
        <v>1</v>
      </c>
      <c r="W179" s="267">
        <v>1</v>
      </c>
      <c r="X179" s="309">
        <f t="shared" si="19"/>
        <v>0.79374999999999996</v>
      </c>
      <c r="Y179" s="310" t="str">
        <f t="shared" si="18"/>
        <v>MODERADO</v>
      </c>
    </row>
    <row r="180" spans="1:25" ht="35.25" customHeight="1" x14ac:dyDescent="0.25">
      <c r="A180" s="330">
        <v>175</v>
      </c>
      <c r="B180" s="289" t="s">
        <v>2665</v>
      </c>
      <c r="C180" s="296">
        <v>43153</v>
      </c>
      <c r="D180" s="308" t="s">
        <v>2608</v>
      </c>
      <c r="E180" s="253" t="s">
        <v>2386</v>
      </c>
      <c r="F180" s="255" t="s">
        <v>2403</v>
      </c>
      <c r="G180" s="256">
        <f>IFERROR(VLOOKUP(F180,LISTAS!$Q$5:$R$7,2,FALSE),0)</f>
        <v>0.5</v>
      </c>
      <c r="H180" s="255" t="s">
        <v>2388</v>
      </c>
      <c r="I180" s="256">
        <f>IFERROR(VLOOKUP(H180,LISTAS!$T$5:$U$7,2,FALSE),0)</f>
        <v>1</v>
      </c>
      <c r="J180" s="255" t="s">
        <v>2446</v>
      </c>
      <c r="K180" s="256">
        <f>IFERROR(VLOOKUP(J180,LISTAS!$W$5:$X$7,2,FALSE),0)</f>
        <v>0.5</v>
      </c>
      <c r="L180" s="255" t="s">
        <v>2396</v>
      </c>
      <c r="M180" s="257">
        <f>IFERROR(VLOOKUP(L180,LISTAS!$Z$5:$AA$10,2,FALSE),0)</f>
        <v>0.5</v>
      </c>
      <c r="N180" s="258" t="s">
        <v>2391</v>
      </c>
      <c r="O180" s="257">
        <f>IFERROR(VLOOKUP(N180,LISTAS!$AC$5:$AD$9,2,FALSE),0)</f>
        <v>0.25</v>
      </c>
      <c r="P180" s="267">
        <v>1</v>
      </c>
      <c r="Q180" s="267">
        <v>1</v>
      </c>
      <c r="R180" s="267">
        <v>1</v>
      </c>
      <c r="S180" s="267">
        <v>1</v>
      </c>
      <c r="T180" s="267">
        <v>1</v>
      </c>
      <c r="U180" s="267">
        <v>1</v>
      </c>
      <c r="V180" s="267">
        <v>1</v>
      </c>
      <c r="W180" s="267">
        <v>1</v>
      </c>
      <c r="X180" s="309">
        <f t="shared" si="19"/>
        <v>0.7</v>
      </c>
      <c r="Y180" s="310" t="str">
        <f t="shared" si="18"/>
        <v>MODERADO</v>
      </c>
    </row>
    <row r="181" spans="1:25" ht="69" x14ac:dyDescent="0.25">
      <c r="A181" s="330">
        <v>176</v>
      </c>
      <c r="B181" s="289" t="s">
        <v>2666</v>
      </c>
      <c r="C181" s="296">
        <v>44835</v>
      </c>
      <c r="D181" s="308" t="s">
        <v>2608</v>
      </c>
      <c r="E181" s="253" t="s">
        <v>2386</v>
      </c>
      <c r="F181" s="255" t="s">
        <v>2387</v>
      </c>
      <c r="G181" s="256">
        <f>IFERROR(VLOOKUP(F181,LISTAS!$Q$5:$R$7,2,FALSE),0)</f>
        <v>1</v>
      </c>
      <c r="H181" s="255" t="s">
        <v>2565</v>
      </c>
      <c r="I181" s="256">
        <f>IFERROR(VLOOKUP(H181,LISTAS!$T$5:$U$7,2,FALSE),0)</f>
        <v>0.75</v>
      </c>
      <c r="J181" s="255" t="s">
        <v>2446</v>
      </c>
      <c r="K181" s="256">
        <f>IFERROR(VLOOKUP(J181,LISTAS!$W$5:$X$7,2,FALSE),0)</f>
        <v>0.5</v>
      </c>
      <c r="L181" s="255" t="s">
        <v>2390</v>
      </c>
      <c r="M181" s="257">
        <f>IFERROR(VLOOKUP(L181,LISTAS!$Z$5:$AA$10,2,FALSE),0)</f>
        <v>0.75</v>
      </c>
      <c r="N181" s="258" t="s">
        <v>2415</v>
      </c>
      <c r="O181" s="257">
        <f>IFERROR(VLOOKUP(N181,LISTAS!$AC$5:$AD$9,2,FALSE),0)</f>
        <v>0.75</v>
      </c>
      <c r="P181" s="267">
        <v>1</v>
      </c>
      <c r="Q181" s="267">
        <v>1</v>
      </c>
      <c r="R181" s="267">
        <v>1</v>
      </c>
      <c r="S181" s="267">
        <v>1</v>
      </c>
      <c r="T181" s="267">
        <v>1</v>
      </c>
      <c r="U181" s="267">
        <v>1</v>
      </c>
      <c r="V181" s="267">
        <v>1</v>
      </c>
      <c r="W181" s="267">
        <v>1</v>
      </c>
      <c r="X181" s="309">
        <f t="shared" si="19"/>
        <v>0.85125000000000006</v>
      </c>
      <c r="Y181" s="310" t="str">
        <f t="shared" si="18"/>
        <v>FUERTE</v>
      </c>
    </row>
    <row r="182" spans="1:25" ht="26.4" x14ac:dyDescent="0.25">
      <c r="A182" s="330">
        <v>177</v>
      </c>
      <c r="B182" s="289" t="s">
        <v>2667</v>
      </c>
      <c r="C182" s="296">
        <v>43970</v>
      </c>
      <c r="D182" s="308" t="s">
        <v>2608</v>
      </c>
      <c r="E182" s="253" t="s">
        <v>2386</v>
      </c>
      <c r="F182" s="255" t="s">
        <v>2403</v>
      </c>
      <c r="G182" s="256">
        <f>IFERROR(VLOOKUP(F182,LISTAS!$Q$5:$R$7,2,FALSE),0)</f>
        <v>0.5</v>
      </c>
      <c r="H182" s="255" t="s">
        <v>2388</v>
      </c>
      <c r="I182" s="256">
        <f>IFERROR(VLOOKUP(H182,LISTAS!$T$5:$U$7,2,FALSE),0)</f>
        <v>1</v>
      </c>
      <c r="J182" s="255" t="s">
        <v>2446</v>
      </c>
      <c r="K182" s="256">
        <f>IFERROR(VLOOKUP(J182,LISTAS!$W$5:$X$7,2,FALSE),0)</f>
        <v>0.5</v>
      </c>
      <c r="L182" s="255" t="s">
        <v>2396</v>
      </c>
      <c r="M182" s="257">
        <f>IFERROR(VLOOKUP(L182,LISTAS!$Z$5:$AA$10,2,FALSE),0)</f>
        <v>0.5</v>
      </c>
      <c r="N182" s="258" t="s">
        <v>2415</v>
      </c>
      <c r="O182" s="257">
        <f>IFERROR(VLOOKUP(N182,LISTAS!$AC$5:$AD$9,2,FALSE),0)</f>
        <v>0.75</v>
      </c>
      <c r="P182" s="267">
        <v>1</v>
      </c>
      <c r="Q182" s="267">
        <v>1</v>
      </c>
      <c r="R182" s="267">
        <v>1</v>
      </c>
      <c r="S182" s="267">
        <v>1</v>
      </c>
      <c r="T182" s="267">
        <v>1</v>
      </c>
      <c r="U182" s="267">
        <v>1</v>
      </c>
      <c r="V182" s="267">
        <v>1</v>
      </c>
      <c r="W182" s="267">
        <v>1</v>
      </c>
      <c r="X182" s="309">
        <f t="shared" si="19"/>
        <v>0.77499999999999991</v>
      </c>
      <c r="Y182" s="310" t="str">
        <f t="shared" si="18"/>
        <v>MODERADO</v>
      </c>
    </row>
    <row r="183" spans="1:25" ht="27.6" x14ac:dyDescent="0.25">
      <c r="A183" s="330">
        <v>178</v>
      </c>
      <c r="B183" s="289" t="s">
        <v>2668</v>
      </c>
      <c r="C183" s="296" t="s">
        <v>2492</v>
      </c>
      <c r="D183" s="308" t="s">
        <v>2608</v>
      </c>
      <c r="E183" s="253" t="s">
        <v>2386</v>
      </c>
      <c r="F183" s="255" t="s">
        <v>2403</v>
      </c>
      <c r="G183" s="256">
        <f>IFERROR(VLOOKUP(F183,LISTAS!$Q$5:$R$7,2,FALSE),0)</f>
        <v>0.5</v>
      </c>
      <c r="H183" s="255" t="s">
        <v>2388</v>
      </c>
      <c r="I183" s="256">
        <f>IFERROR(VLOOKUP(H183,LISTAS!$T$5:$U$7,2,FALSE),0)</f>
        <v>1</v>
      </c>
      <c r="J183" s="255" t="s">
        <v>2423</v>
      </c>
      <c r="K183" s="256">
        <f>IFERROR(VLOOKUP(J183,LISTAS!$W$5:$X$7,2,FALSE),0)</f>
        <v>0.25</v>
      </c>
      <c r="L183" s="255" t="s">
        <v>2396</v>
      </c>
      <c r="M183" s="257">
        <f>IFERROR(VLOOKUP(L183,LISTAS!$Z$5:$AA$10,2,FALSE),0)</f>
        <v>0.5</v>
      </c>
      <c r="N183" s="258" t="s">
        <v>2415</v>
      </c>
      <c r="O183" s="257">
        <f>IFERROR(VLOOKUP(N183,LISTAS!$AC$5:$AD$9,2,FALSE),0)</f>
        <v>0.75</v>
      </c>
      <c r="P183" s="267">
        <v>1</v>
      </c>
      <c r="Q183" s="267">
        <v>1</v>
      </c>
      <c r="R183" s="267">
        <v>1</v>
      </c>
      <c r="S183" s="267">
        <v>1</v>
      </c>
      <c r="T183" s="267">
        <v>1</v>
      </c>
      <c r="U183" s="267">
        <v>1</v>
      </c>
      <c r="V183" s="267">
        <v>1</v>
      </c>
      <c r="W183" s="267">
        <v>1</v>
      </c>
      <c r="X183" s="309">
        <f t="shared" si="19"/>
        <v>0.75374999999999992</v>
      </c>
      <c r="Y183" s="310" t="str">
        <f t="shared" si="18"/>
        <v>MODERADO</v>
      </c>
    </row>
    <row r="184" spans="1:25" ht="27.6" x14ac:dyDescent="0.25">
      <c r="A184" s="330">
        <v>179</v>
      </c>
      <c r="B184" s="289" t="s">
        <v>2654</v>
      </c>
      <c r="C184" s="296">
        <v>44510</v>
      </c>
      <c r="D184" s="308" t="s">
        <v>2608</v>
      </c>
      <c r="E184" s="253" t="s">
        <v>2386</v>
      </c>
      <c r="F184" s="255" t="s">
        <v>2403</v>
      </c>
      <c r="G184" s="256">
        <f>IFERROR(VLOOKUP(F184,LISTAS!$Q$5:$R$7,2,FALSE),0)</f>
        <v>0.5</v>
      </c>
      <c r="H184" s="255" t="s">
        <v>2388</v>
      </c>
      <c r="I184" s="256">
        <f>IFERROR(VLOOKUP(H184,LISTAS!$T$5:$U$7,2,FALSE),0)</f>
        <v>1</v>
      </c>
      <c r="J184" s="255" t="s">
        <v>2389</v>
      </c>
      <c r="K184" s="256">
        <f>IFERROR(VLOOKUP(J184,LISTAS!$W$5:$X$7,2,FALSE),0)</f>
        <v>1</v>
      </c>
      <c r="L184" s="255" t="s">
        <v>2396</v>
      </c>
      <c r="M184" s="257">
        <f>IFERROR(VLOOKUP(L184,LISTAS!$Z$5:$AA$10,2,FALSE),0)</f>
        <v>0.5</v>
      </c>
      <c r="N184" s="258" t="s">
        <v>2415</v>
      </c>
      <c r="O184" s="257">
        <f>IFERROR(VLOOKUP(N184,LISTAS!$AC$5:$AD$9,2,FALSE),0)</f>
        <v>0.75</v>
      </c>
      <c r="P184" s="267">
        <v>1</v>
      </c>
      <c r="Q184" s="267">
        <v>1</v>
      </c>
      <c r="R184" s="267">
        <v>1</v>
      </c>
      <c r="S184" s="267">
        <v>1</v>
      </c>
      <c r="T184" s="267">
        <v>1</v>
      </c>
      <c r="U184" s="267">
        <v>1</v>
      </c>
      <c r="V184" s="267">
        <v>1</v>
      </c>
      <c r="W184" s="267">
        <v>1</v>
      </c>
      <c r="X184" s="309">
        <f t="shared" si="19"/>
        <v>0.81750000000000012</v>
      </c>
      <c r="Y184" s="310" t="str">
        <f t="shared" si="18"/>
        <v>MODERADO</v>
      </c>
    </row>
    <row r="185" spans="1:25" ht="27.6" x14ac:dyDescent="0.25">
      <c r="A185" s="330">
        <v>180</v>
      </c>
      <c r="B185" s="289" t="s">
        <v>2669</v>
      </c>
      <c r="C185" s="296">
        <v>42370</v>
      </c>
      <c r="D185" s="308" t="s">
        <v>2608</v>
      </c>
      <c r="E185" s="253" t="s">
        <v>2386</v>
      </c>
      <c r="F185" s="255" t="s">
        <v>2403</v>
      </c>
      <c r="G185" s="256">
        <f>IFERROR(VLOOKUP(F185,LISTAS!$Q$5:$R$7,2,FALSE),0)</f>
        <v>0.5</v>
      </c>
      <c r="H185" s="255" t="s">
        <v>2388</v>
      </c>
      <c r="I185" s="256">
        <f>IFERROR(VLOOKUP(H185,LISTAS!$T$5:$U$7,2,FALSE),0)</f>
        <v>1</v>
      </c>
      <c r="J185" s="255" t="s">
        <v>2389</v>
      </c>
      <c r="K185" s="256">
        <f>IFERROR(VLOOKUP(J185,LISTAS!$W$5:$X$7,2,FALSE),0)</f>
        <v>1</v>
      </c>
      <c r="L185" s="255" t="s">
        <v>2444</v>
      </c>
      <c r="M185" s="257">
        <f>IFERROR(VLOOKUP(L185,LISTAS!$Z$5:$AA$10,2,FALSE),0)</f>
        <v>1</v>
      </c>
      <c r="N185" s="258" t="s">
        <v>2397</v>
      </c>
      <c r="O185" s="257">
        <f>IFERROR(VLOOKUP(N185,LISTAS!$AC$5:$AD$9,2,FALSE),0)</f>
        <v>1</v>
      </c>
      <c r="P185" s="267">
        <v>1</v>
      </c>
      <c r="Q185" s="267">
        <v>1</v>
      </c>
      <c r="R185" s="267">
        <v>1</v>
      </c>
      <c r="S185" s="267">
        <v>0</v>
      </c>
      <c r="T185" s="267">
        <v>1</v>
      </c>
      <c r="U185" s="267">
        <v>1</v>
      </c>
      <c r="V185" s="267">
        <v>1</v>
      </c>
      <c r="W185" s="267">
        <v>1</v>
      </c>
      <c r="X185" s="309">
        <f t="shared" si="19"/>
        <v>0.89250000000000007</v>
      </c>
      <c r="Y185" s="310" t="str">
        <f t="shared" si="18"/>
        <v>FUERTE</v>
      </c>
    </row>
    <row r="186" spans="1:25" ht="27.6" x14ac:dyDescent="0.25">
      <c r="A186" s="330">
        <v>181</v>
      </c>
      <c r="B186" s="289" t="s">
        <v>2670</v>
      </c>
      <c r="C186" s="296" t="s">
        <v>2671</v>
      </c>
      <c r="D186" s="308" t="s">
        <v>2608</v>
      </c>
      <c r="E186" s="253" t="s">
        <v>2386</v>
      </c>
      <c r="F186" s="255" t="s">
        <v>2403</v>
      </c>
      <c r="G186" s="256">
        <f>IFERROR(VLOOKUP(F186,LISTAS!$Q$5:$R$7,2,FALSE),0)</f>
        <v>0.5</v>
      </c>
      <c r="H186" s="255" t="s">
        <v>2388</v>
      </c>
      <c r="I186" s="256">
        <f>IFERROR(VLOOKUP(H186,LISTAS!$T$5:$U$7,2,FALSE),0)</f>
        <v>1</v>
      </c>
      <c r="J186" s="255" t="s">
        <v>2423</v>
      </c>
      <c r="K186" s="256">
        <f>IFERROR(VLOOKUP(J186,LISTAS!$W$5:$X$7,2,FALSE),0)</f>
        <v>0.25</v>
      </c>
      <c r="L186" s="255" t="s">
        <v>2396</v>
      </c>
      <c r="M186" s="257">
        <f>IFERROR(VLOOKUP(L186,LISTAS!$Z$5:$AA$10,2,FALSE),0)</f>
        <v>0.5</v>
      </c>
      <c r="N186" s="258" t="s">
        <v>2415</v>
      </c>
      <c r="O186" s="257">
        <f>IFERROR(VLOOKUP(N186,LISTAS!$AC$5:$AD$9,2,FALSE),0)</f>
        <v>0.75</v>
      </c>
      <c r="P186" s="267">
        <v>1</v>
      </c>
      <c r="Q186" s="267">
        <v>1</v>
      </c>
      <c r="R186" s="267">
        <v>1</v>
      </c>
      <c r="S186" s="267">
        <v>1</v>
      </c>
      <c r="T186" s="267">
        <v>1</v>
      </c>
      <c r="U186" s="267">
        <v>1</v>
      </c>
      <c r="V186" s="267">
        <v>1</v>
      </c>
      <c r="W186" s="267">
        <v>1</v>
      </c>
      <c r="X186" s="309">
        <f t="shared" si="19"/>
        <v>0.75374999999999992</v>
      </c>
      <c r="Y186" s="310" t="str">
        <f t="shared" si="18"/>
        <v>MODERADO</v>
      </c>
    </row>
    <row r="187" spans="1:25" ht="27.6" x14ac:dyDescent="0.25">
      <c r="A187" s="330">
        <v>182</v>
      </c>
      <c r="B187" s="289" t="s">
        <v>2672</v>
      </c>
      <c r="C187" s="296" t="s">
        <v>2673</v>
      </c>
      <c r="D187" s="308" t="s">
        <v>2608</v>
      </c>
      <c r="E187" s="253" t="s">
        <v>2386</v>
      </c>
      <c r="F187" s="255" t="s">
        <v>2387</v>
      </c>
      <c r="G187" s="256">
        <f>IFERROR(VLOOKUP(F187,LISTAS!$Q$5:$R$7,2,FALSE),0)</f>
        <v>1</v>
      </c>
      <c r="H187" s="255" t="s">
        <v>2388</v>
      </c>
      <c r="I187" s="256">
        <f>IFERROR(VLOOKUP(H187,LISTAS!$T$5:$U$7,2,FALSE),0)</f>
        <v>1</v>
      </c>
      <c r="J187" s="255" t="s">
        <v>2423</v>
      </c>
      <c r="K187" s="256">
        <f>IFERROR(VLOOKUP(J187,LISTAS!$W$5:$X$7,2,FALSE),0)</f>
        <v>0.25</v>
      </c>
      <c r="L187" s="255" t="s">
        <v>2444</v>
      </c>
      <c r="M187" s="257">
        <f>IFERROR(VLOOKUP(L187,LISTAS!$Z$5:$AA$10,2,FALSE),0)</f>
        <v>1</v>
      </c>
      <c r="N187" s="258" t="s">
        <v>2415</v>
      </c>
      <c r="O187" s="257">
        <f>IFERROR(VLOOKUP(N187,LISTAS!$AC$5:$AD$9,2,FALSE),0)</f>
        <v>0.75</v>
      </c>
      <c r="P187" s="267">
        <v>1</v>
      </c>
      <c r="Q187" s="267">
        <v>1</v>
      </c>
      <c r="R187" s="267">
        <v>1</v>
      </c>
      <c r="S187" s="267">
        <v>0</v>
      </c>
      <c r="T187" s="267">
        <v>1</v>
      </c>
      <c r="U187" s="267">
        <v>1</v>
      </c>
      <c r="V187" s="267">
        <v>1</v>
      </c>
      <c r="W187" s="267">
        <v>1</v>
      </c>
      <c r="X187" s="309">
        <f t="shared" si="19"/>
        <v>0.86125000000000007</v>
      </c>
      <c r="Y187" s="310" t="str">
        <f t="shared" si="18"/>
        <v>FUERTE</v>
      </c>
    </row>
    <row r="188" spans="1:25" ht="27.6" x14ac:dyDescent="0.25">
      <c r="A188" s="330">
        <v>183</v>
      </c>
      <c r="B188" s="289" t="s">
        <v>2674</v>
      </c>
      <c r="C188" s="296" t="s">
        <v>2675</v>
      </c>
      <c r="D188" s="308" t="s">
        <v>2622</v>
      </c>
      <c r="E188" s="253" t="s">
        <v>2386</v>
      </c>
      <c r="F188" s="255" t="s">
        <v>2403</v>
      </c>
      <c r="G188" s="256">
        <f>IFERROR(VLOOKUP(F188,LISTAS!$Q$5:$R$7,2,FALSE),0)</f>
        <v>0.5</v>
      </c>
      <c r="H188" s="255" t="s">
        <v>2388</v>
      </c>
      <c r="I188" s="256">
        <f>IFERROR(VLOOKUP(H188,LISTAS!$T$5:$U$7,2,FALSE),0)</f>
        <v>1</v>
      </c>
      <c r="J188" s="255" t="s">
        <v>2389</v>
      </c>
      <c r="K188" s="256">
        <f>IFERROR(VLOOKUP(J188,LISTAS!$W$5:$X$7,2,FALSE),0)</f>
        <v>1</v>
      </c>
      <c r="L188" s="255" t="s">
        <v>2396</v>
      </c>
      <c r="M188" s="257">
        <f>IFERROR(VLOOKUP(L188,LISTAS!$Z$5:$AA$10,2,FALSE),0)</f>
        <v>0.5</v>
      </c>
      <c r="N188" s="258" t="s">
        <v>2415</v>
      </c>
      <c r="O188" s="257">
        <f>IFERROR(VLOOKUP(N188,LISTAS!$AC$5:$AD$9,2,FALSE),0)</f>
        <v>0.75</v>
      </c>
      <c r="P188" s="267">
        <v>1</v>
      </c>
      <c r="Q188" s="267">
        <v>1</v>
      </c>
      <c r="R188" s="267">
        <v>1</v>
      </c>
      <c r="S188" s="267">
        <v>1</v>
      </c>
      <c r="T188" s="267">
        <v>1</v>
      </c>
      <c r="U188" s="267">
        <v>1</v>
      </c>
      <c r="V188" s="267">
        <v>1</v>
      </c>
      <c r="W188" s="267">
        <v>1</v>
      </c>
      <c r="X188" s="309">
        <f t="shared" si="19"/>
        <v>0.81750000000000012</v>
      </c>
      <c r="Y188" s="310" t="str">
        <f t="shared" si="18"/>
        <v>MODERADO</v>
      </c>
    </row>
    <row r="189" spans="1:25" ht="27.6" x14ac:dyDescent="0.25">
      <c r="A189" s="330">
        <v>184</v>
      </c>
      <c r="B189" s="289" t="s">
        <v>2676</v>
      </c>
      <c r="C189" s="296">
        <v>44741</v>
      </c>
      <c r="D189" s="308" t="s">
        <v>2622</v>
      </c>
      <c r="E189" s="253" t="s">
        <v>2386</v>
      </c>
      <c r="F189" s="255" t="s">
        <v>2403</v>
      </c>
      <c r="G189" s="256">
        <f>IFERROR(VLOOKUP(F189,LISTAS!$Q$5:$R$7,2,FALSE),0)</f>
        <v>0.5</v>
      </c>
      <c r="H189" s="255" t="s">
        <v>2388</v>
      </c>
      <c r="I189" s="256">
        <f>IFERROR(VLOOKUP(H189,LISTAS!$T$5:$U$7,2,FALSE),0)</f>
        <v>1</v>
      </c>
      <c r="J189" s="255" t="s">
        <v>2389</v>
      </c>
      <c r="K189" s="256">
        <f>IFERROR(VLOOKUP(J189,LISTAS!$W$5:$X$7,2,FALSE),0)</f>
        <v>1</v>
      </c>
      <c r="L189" s="255" t="s">
        <v>2396</v>
      </c>
      <c r="M189" s="257">
        <f>IFERROR(VLOOKUP(L189,LISTAS!$Z$5:$AA$10,2,FALSE),0)</f>
        <v>0.5</v>
      </c>
      <c r="N189" s="258" t="s">
        <v>2415</v>
      </c>
      <c r="O189" s="257">
        <f>IFERROR(VLOOKUP(N189,LISTAS!$AC$5:$AD$9,2,FALSE),0)</f>
        <v>0.75</v>
      </c>
      <c r="P189" s="267">
        <v>1</v>
      </c>
      <c r="Q189" s="267">
        <v>1</v>
      </c>
      <c r="R189" s="267">
        <v>1</v>
      </c>
      <c r="S189" s="267">
        <v>1</v>
      </c>
      <c r="T189" s="267">
        <v>1</v>
      </c>
      <c r="U189" s="267">
        <v>1</v>
      </c>
      <c r="V189" s="267">
        <v>1</v>
      </c>
      <c r="W189" s="267">
        <v>1</v>
      </c>
      <c r="X189" s="309">
        <f t="shared" si="19"/>
        <v>0.81750000000000012</v>
      </c>
      <c r="Y189" s="310" t="str">
        <f t="shared" si="18"/>
        <v>MODERADO</v>
      </c>
    </row>
    <row r="190" spans="1:25" ht="41.4" x14ac:dyDescent="0.25">
      <c r="A190" s="330">
        <v>185</v>
      </c>
      <c r="B190" s="289" t="s">
        <v>2677</v>
      </c>
      <c r="C190" s="296" t="s">
        <v>2421</v>
      </c>
      <c r="D190" s="308" t="s">
        <v>2622</v>
      </c>
      <c r="E190" s="253" t="s">
        <v>2386</v>
      </c>
      <c r="F190" s="255" t="s">
        <v>2403</v>
      </c>
      <c r="G190" s="256">
        <f>IFERROR(VLOOKUP(F190,LISTAS!$Q$5:$R$7,2,FALSE),0)</f>
        <v>0.5</v>
      </c>
      <c r="H190" s="255" t="s">
        <v>2388</v>
      </c>
      <c r="I190" s="256">
        <f>IFERROR(VLOOKUP(H190,LISTAS!$T$5:$U$7,2,FALSE),0)</f>
        <v>1</v>
      </c>
      <c r="J190" s="255" t="s">
        <v>2423</v>
      </c>
      <c r="K190" s="256">
        <f>IFERROR(VLOOKUP(J190,LISTAS!$W$5:$X$7,2,FALSE),0)</f>
        <v>0.25</v>
      </c>
      <c r="L190" s="255" t="s">
        <v>2396</v>
      </c>
      <c r="M190" s="257">
        <f>IFERROR(VLOOKUP(L190,LISTAS!$Z$5:$AA$10,2,FALSE),0)</f>
        <v>0.5</v>
      </c>
      <c r="N190" s="258" t="s">
        <v>2409</v>
      </c>
      <c r="O190" s="257">
        <f>IFERROR(VLOOKUP(N190,LISTAS!$AC$5:$AD$9,2,FALSE),0)</f>
        <v>0.05</v>
      </c>
      <c r="P190" s="267">
        <v>1</v>
      </c>
      <c r="Q190" s="267">
        <v>1</v>
      </c>
      <c r="R190" s="267">
        <v>1</v>
      </c>
      <c r="S190" s="267">
        <v>1</v>
      </c>
      <c r="T190" s="267">
        <v>1</v>
      </c>
      <c r="U190" s="267">
        <v>1</v>
      </c>
      <c r="V190" s="267">
        <v>1</v>
      </c>
      <c r="W190" s="267">
        <v>1</v>
      </c>
      <c r="X190" s="309">
        <f t="shared" si="19"/>
        <v>0.64874999999999994</v>
      </c>
      <c r="Y190" s="310" t="str">
        <f t="shared" si="18"/>
        <v>DEBIL</v>
      </c>
    </row>
    <row r="191" spans="1:25" ht="27.6" x14ac:dyDescent="0.25">
      <c r="A191" s="330">
        <v>186</v>
      </c>
      <c r="B191" s="289" t="s">
        <v>2678</v>
      </c>
      <c r="C191" s="296">
        <v>44459</v>
      </c>
      <c r="D191" s="308" t="s">
        <v>2679</v>
      </c>
      <c r="E191" s="253" t="s">
        <v>2386</v>
      </c>
      <c r="F191" s="255" t="s">
        <v>2403</v>
      </c>
      <c r="G191" s="256">
        <f>IFERROR(VLOOKUP(F191,LISTAS!$Q$5:$R$7,2,FALSE),0)</f>
        <v>0.5</v>
      </c>
      <c r="H191" s="255" t="s">
        <v>2388</v>
      </c>
      <c r="I191" s="256">
        <f>IFERROR(VLOOKUP(H191,LISTAS!$T$5:$U$7,2,FALSE),0)</f>
        <v>1</v>
      </c>
      <c r="J191" s="255" t="s">
        <v>2389</v>
      </c>
      <c r="K191" s="256">
        <f>IFERROR(VLOOKUP(J191,LISTAS!$W$5:$X$7,2,FALSE),0)</f>
        <v>1</v>
      </c>
      <c r="L191" s="255" t="s">
        <v>2396</v>
      </c>
      <c r="M191" s="257">
        <f>IFERROR(VLOOKUP(L191,LISTAS!$Z$5:$AA$10,2,FALSE),0)</f>
        <v>0.5</v>
      </c>
      <c r="N191" s="258" t="s">
        <v>2415</v>
      </c>
      <c r="O191" s="257">
        <f>IFERROR(VLOOKUP(N191,LISTAS!$AC$5:$AD$9,2,FALSE),0)</f>
        <v>0.75</v>
      </c>
      <c r="P191" s="267">
        <v>1</v>
      </c>
      <c r="Q191" s="267">
        <v>1</v>
      </c>
      <c r="R191" s="267">
        <v>1</v>
      </c>
      <c r="S191" s="267">
        <v>1</v>
      </c>
      <c r="T191" s="267">
        <v>1</v>
      </c>
      <c r="U191" s="267">
        <v>1</v>
      </c>
      <c r="V191" s="267">
        <v>1</v>
      </c>
      <c r="W191" s="267">
        <v>1</v>
      </c>
      <c r="X191" s="309">
        <f t="shared" si="19"/>
        <v>0.81750000000000012</v>
      </c>
      <c r="Y191" s="310" t="str">
        <f t="shared" si="18"/>
        <v>MODERADO</v>
      </c>
    </row>
    <row r="192" spans="1:25" ht="41.4" x14ac:dyDescent="0.25">
      <c r="A192" s="330">
        <v>187</v>
      </c>
      <c r="B192" s="289" t="s">
        <v>2680</v>
      </c>
      <c r="C192" s="296" t="s">
        <v>2681</v>
      </c>
      <c r="D192" s="308" t="s">
        <v>2679</v>
      </c>
      <c r="E192" s="253" t="s">
        <v>2386</v>
      </c>
      <c r="F192" s="255" t="s">
        <v>2403</v>
      </c>
      <c r="G192" s="256">
        <f>IFERROR(VLOOKUP(F192,LISTAS!$Q$5:$R$7,2,FALSE),0)</f>
        <v>0.5</v>
      </c>
      <c r="H192" s="255" t="s">
        <v>2388</v>
      </c>
      <c r="I192" s="256">
        <f>IFERROR(VLOOKUP(H192,LISTAS!$T$5:$U$7,2,FALSE),0)</f>
        <v>1</v>
      </c>
      <c r="J192" s="255" t="s">
        <v>2389</v>
      </c>
      <c r="K192" s="256">
        <f>IFERROR(VLOOKUP(J192,LISTAS!$W$5:$X$7,2,FALSE),0)</f>
        <v>1</v>
      </c>
      <c r="L192" s="255" t="s">
        <v>2396</v>
      </c>
      <c r="M192" s="257">
        <f>IFERROR(VLOOKUP(L192,LISTAS!$Z$5:$AA$10,2,FALSE),0)</f>
        <v>0.5</v>
      </c>
      <c r="N192" s="258" t="s">
        <v>2415</v>
      </c>
      <c r="O192" s="257">
        <f>IFERROR(VLOOKUP(N192,LISTAS!$AC$5:$AD$9,2,FALSE),0)</f>
        <v>0.75</v>
      </c>
      <c r="P192" s="267">
        <v>1</v>
      </c>
      <c r="Q192" s="267">
        <v>1</v>
      </c>
      <c r="R192" s="267">
        <v>1</v>
      </c>
      <c r="S192" s="267">
        <v>1</v>
      </c>
      <c r="T192" s="267">
        <v>1</v>
      </c>
      <c r="U192" s="267">
        <v>1</v>
      </c>
      <c r="V192" s="267">
        <v>1</v>
      </c>
      <c r="W192" s="267">
        <v>1</v>
      </c>
      <c r="X192" s="309">
        <f t="shared" si="19"/>
        <v>0.81750000000000012</v>
      </c>
      <c r="Y192" s="310" t="str">
        <f t="shared" si="18"/>
        <v>MODERADO</v>
      </c>
    </row>
    <row r="193" spans="1:25" ht="27.6" x14ac:dyDescent="0.25">
      <c r="A193" s="330">
        <v>188</v>
      </c>
      <c r="B193" s="289" t="s">
        <v>2682</v>
      </c>
      <c r="C193" s="296" t="s">
        <v>2492</v>
      </c>
      <c r="D193" s="308" t="s">
        <v>2683</v>
      </c>
      <c r="E193" s="253" t="s">
        <v>2386</v>
      </c>
      <c r="F193" s="255" t="s">
        <v>2403</v>
      </c>
      <c r="G193" s="256">
        <f>IFERROR(VLOOKUP(F193,LISTAS!$Q$5:$R$7,2,FALSE),0)</f>
        <v>0.5</v>
      </c>
      <c r="H193" s="255" t="s">
        <v>2388</v>
      </c>
      <c r="I193" s="256">
        <f>IFERROR(VLOOKUP(H193,LISTAS!$T$5:$U$7,2,FALSE),0)</f>
        <v>1</v>
      </c>
      <c r="J193" s="255" t="s">
        <v>2423</v>
      </c>
      <c r="K193" s="256">
        <f>IFERROR(VLOOKUP(J193,LISTAS!$W$5:$X$7,2,FALSE),0)</f>
        <v>0.25</v>
      </c>
      <c r="L193" s="255" t="s">
        <v>2396</v>
      </c>
      <c r="M193" s="257">
        <f>IFERROR(VLOOKUP(L193,LISTAS!$Z$5:$AA$10,2,FALSE),0)</f>
        <v>0.5</v>
      </c>
      <c r="N193" s="258" t="s">
        <v>2409</v>
      </c>
      <c r="O193" s="257">
        <f>IFERROR(VLOOKUP(N193,LISTAS!$AC$5:$AD$9,2,FALSE),0)</f>
        <v>0.05</v>
      </c>
      <c r="P193" s="267">
        <v>1</v>
      </c>
      <c r="Q193" s="267">
        <v>1</v>
      </c>
      <c r="R193" s="267">
        <v>1</v>
      </c>
      <c r="S193" s="267">
        <v>0</v>
      </c>
      <c r="T193" s="267">
        <v>1</v>
      </c>
      <c r="U193" s="267">
        <v>1</v>
      </c>
      <c r="V193" s="267">
        <v>1</v>
      </c>
      <c r="W193" s="267">
        <v>1</v>
      </c>
      <c r="X193" s="309">
        <f t="shared" si="19"/>
        <v>0.61125000000000007</v>
      </c>
      <c r="Y193" s="310" t="str">
        <f t="shared" si="18"/>
        <v>DEBIL</v>
      </c>
    </row>
    <row r="194" spans="1:25" ht="27.6" x14ac:dyDescent="0.25">
      <c r="A194" s="330">
        <v>189</v>
      </c>
      <c r="B194" s="289" t="s">
        <v>2684</v>
      </c>
      <c r="C194" s="296" t="s">
        <v>2675</v>
      </c>
      <c r="D194" s="308" t="s">
        <v>2622</v>
      </c>
      <c r="E194" s="253" t="s">
        <v>2386</v>
      </c>
      <c r="F194" s="255" t="s">
        <v>2403</v>
      </c>
      <c r="G194" s="256">
        <f>IFERROR(VLOOKUP(F194,LISTAS!$Q$5:$R$7,2,FALSE),0)</f>
        <v>0.5</v>
      </c>
      <c r="H194" s="255" t="s">
        <v>2388</v>
      </c>
      <c r="I194" s="256">
        <f>IFERROR(VLOOKUP(H194,LISTAS!$T$5:$U$7,2,FALSE),0)</f>
        <v>1</v>
      </c>
      <c r="J194" s="255" t="s">
        <v>2389</v>
      </c>
      <c r="K194" s="256">
        <f>IFERROR(VLOOKUP(J194,LISTAS!$W$5:$X$7,2,FALSE),0)</f>
        <v>1</v>
      </c>
      <c r="L194" s="255" t="s">
        <v>2396</v>
      </c>
      <c r="M194" s="257">
        <f>IFERROR(VLOOKUP(L194,LISTAS!$Z$5:$AA$10,2,FALSE),0)</f>
        <v>0.5</v>
      </c>
      <c r="N194" s="258" t="s">
        <v>2415</v>
      </c>
      <c r="O194" s="257">
        <f>IFERROR(VLOOKUP(N194,LISTAS!$AC$5:$AD$9,2,FALSE),0)</f>
        <v>0.75</v>
      </c>
      <c r="P194" s="267">
        <v>1</v>
      </c>
      <c r="Q194" s="267">
        <v>1</v>
      </c>
      <c r="R194" s="267">
        <v>1</v>
      </c>
      <c r="S194" s="267">
        <v>0</v>
      </c>
      <c r="T194" s="267">
        <v>1</v>
      </c>
      <c r="U194" s="267">
        <v>1</v>
      </c>
      <c r="V194" s="267">
        <v>1</v>
      </c>
      <c r="W194" s="267">
        <v>1</v>
      </c>
      <c r="X194" s="309">
        <f t="shared" si="19"/>
        <v>0.78</v>
      </c>
      <c r="Y194" s="310" t="str">
        <f t="shared" si="18"/>
        <v>MODERADO</v>
      </c>
    </row>
    <row r="195" spans="1:25" ht="27.6" x14ac:dyDescent="0.25">
      <c r="A195" s="330">
        <v>190</v>
      </c>
      <c r="B195" s="289" t="s">
        <v>2685</v>
      </c>
      <c r="C195" s="296" t="s">
        <v>2421</v>
      </c>
      <c r="D195" s="308" t="s">
        <v>2686</v>
      </c>
      <c r="E195" s="253" t="s">
        <v>2386</v>
      </c>
      <c r="F195" s="255" t="s">
        <v>2403</v>
      </c>
      <c r="G195" s="256">
        <f>IFERROR(VLOOKUP(F195,LISTAS!$Q$5:$R$7,2,FALSE),0)</f>
        <v>0.5</v>
      </c>
      <c r="H195" s="255" t="s">
        <v>2388</v>
      </c>
      <c r="I195" s="256">
        <f>IFERROR(VLOOKUP(H195,LISTAS!$T$5:$U$7,2,FALSE),0)</f>
        <v>1</v>
      </c>
      <c r="J195" s="255" t="s">
        <v>2423</v>
      </c>
      <c r="K195" s="256">
        <f>IFERROR(VLOOKUP(J195,LISTAS!$W$5:$X$7,2,FALSE),0)</f>
        <v>0.25</v>
      </c>
      <c r="L195" s="255" t="s">
        <v>2396</v>
      </c>
      <c r="M195" s="257">
        <f>IFERROR(VLOOKUP(L195,LISTAS!$Z$5:$AA$10,2,FALSE),0)</f>
        <v>0.5</v>
      </c>
      <c r="N195" s="258" t="s">
        <v>2409</v>
      </c>
      <c r="O195" s="257">
        <f>IFERROR(VLOOKUP(N195,LISTAS!$AC$5:$AD$9,2,FALSE),0)</f>
        <v>0.05</v>
      </c>
      <c r="P195" s="267">
        <v>1</v>
      </c>
      <c r="Q195" s="267">
        <v>1</v>
      </c>
      <c r="R195" s="267">
        <v>1</v>
      </c>
      <c r="S195" s="267">
        <v>0</v>
      </c>
      <c r="T195" s="267">
        <v>1</v>
      </c>
      <c r="U195" s="267">
        <v>1</v>
      </c>
      <c r="V195" s="267">
        <v>1</v>
      </c>
      <c r="W195" s="267">
        <v>1</v>
      </c>
      <c r="X195" s="309">
        <f t="shared" si="19"/>
        <v>0.61125000000000007</v>
      </c>
      <c r="Y195" s="310" t="str">
        <f t="shared" si="18"/>
        <v>DEBIL</v>
      </c>
    </row>
    <row r="196" spans="1:25" ht="27.6" x14ac:dyDescent="0.25">
      <c r="A196" s="330">
        <v>191</v>
      </c>
      <c r="B196" s="289" t="s">
        <v>2687</v>
      </c>
      <c r="C196" s="296">
        <v>44702</v>
      </c>
      <c r="D196" s="308" t="s">
        <v>2686</v>
      </c>
      <c r="E196" s="253" t="s">
        <v>2386</v>
      </c>
      <c r="F196" s="255" t="s">
        <v>2403</v>
      </c>
      <c r="G196" s="256">
        <f>IFERROR(VLOOKUP(F196,LISTAS!$Q$5:$R$7,2,FALSE),0)</f>
        <v>0.5</v>
      </c>
      <c r="H196" s="255" t="s">
        <v>2565</v>
      </c>
      <c r="I196" s="256">
        <f>IFERROR(VLOOKUP(H196,LISTAS!$T$5:$U$7,2,FALSE),0)</f>
        <v>0.75</v>
      </c>
      <c r="J196" s="255" t="s">
        <v>2389</v>
      </c>
      <c r="K196" s="256">
        <f>IFERROR(VLOOKUP(J196,LISTAS!$W$5:$X$7,2,FALSE),0)</f>
        <v>1</v>
      </c>
      <c r="L196" s="255" t="s">
        <v>2396</v>
      </c>
      <c r="M196" s="257">
        <f>IFERROR(VLOOKUP(L196,LISTAS!$Z$5:$AA$10,2,FALSE),0)</f>
        <v>0.5</v>
      </c>
      <c r="N196" s="258" t="s">
        <v>2397</v>
      </c>
      <c r="O196" s="257">
        <f>IFERROR(VLOOKUP(N196,LISTAS!$AC$5:$AD$9,2,FALSE),0)</f>
        <v>1</v>
      </c>
      <c r="P196" s="267">
        <v>1</v>
      </c>
      <c r="Q196" s="267">
        <v>1</v>
      </c>
      <c r="R196" s="267">
        <v>1</v>
      </c>
      <c r="S196" s="267">
        <v>1</v>
      </c>
      <c r="T196" s="267">
        <v>1</v>
      </c>
      <c r="U196" s="267">
        <v>1</v>
      </c>
      <c r="V196" s="267">
        <v>1</v>
      </c>
      <c r="W196" s="267">
        <v>1</v>
      </c>
      <c r="X196" s="309">
        <f t="shared" si="19"/>
        <v>0.82374999999999998</v>
      </c>
      <c r="Y196" s="310" t="str">
        <f t="shared" si="18"/>
        <v>MODERADO</v>
      </c>
    </row>
    <row r="197" spans="1:25" ht="27.6" x14ac:dyDescent="0.25">
      <c r="A197" s="330">
        <v>192</v>
      </c>
      <c r="B197" s="289" t="s">
        <v>2688</v>
      </c>
      <c r="C197" s="296">
        <v>44835</v>
      </c>
      <c r="D197" s="308" t="s">
        <v>2686</v>
      </c>
      <c r="E197" s="253" t="s">
        <v>2386</v>
      </c>
      <c r="F197" s="255" t="s">
        <v>2403</v>
      </c>
      <c r="G197" s="256">
        <f>IFERROR(VLOOKUP(F197,LISTAS!$Q$5:$R$7,2,FALSE),0)</f>
        <v>0.5</v>
      </c>
      <c r="H197" s="255" t="s">
        <v>2388</v>
      </c>
      <c r="I197" s="256">
        <f>IFERROR(VLOOKUP(H197,LISTAS!$T$5:$U$7,2,FALSE),0)</f>
        <v>1</v>
      </c>
      <c r="J197" s="255" t="s">
        <v>2389</v>
      </c>
      <c r="K197" s="256">
        <f>IFERROR(VLOOKUP(J197,LISTAS!$W$5:$X$7,2,FALSE),0)</f>
        <v>1</v>
      </c>
      <c r="L197" s="255" t="s">
        <v>2396</v>
      </c>
      <c r="M197" s="257">
        <f>IFERROR(VLOOKUP(L197,LISTAS!$Z$5:$AA$10,2,FALSE),0)</f>
        <v>0.5</v>
      </c>
      <c r="N197" s="258" t="s">
        <v>2397</v>
      </c>
      <c r="O197" s="257">
        <f>IFERROR(VLOOKUP(N197,LISTAS!$AC$5:$AD$9,2,FALSE),0)</f>
        <v>1</v>
      </c>
      <c r="P197" s="267">
        <v>1</v>
      </c>
      <c r="Q197" s="267">
        <v>1</v>
      </c>
      <c r="R197" s="267">
        <v>1</v>
      </c>
      <c r="S197" s="267">
        <v>1</v>
      </c>
      <c r="T197" s="267">
        <v>1</v>
      </c>
      <c r="U197" s="267">
        <v>1</v>
      </c>
      <c r="V197" s="267">
        <v>1</v>
      </c>
      <c r="W197" s="267">
        <v>1</v>
      </c>
      <c r="X197" s="309">
        <f t="shared" ref="X197:X200" si="20">G197*$F$3+I197*$H$3+K197*$J$3+M197*$L$3+O197*$N$3+SUMPRODUCT(P197:S197,$P$4:$S$4)*$P$3+SUMPRODUCT(T197:W197,$T$4:$W$4)*$T$3</f>
        <v>0.85499999999999998</v>
      </c>
      <c r="Y197" s="310" t="str">
        <f t="shared" ref="Y197:Y200" si="21">IF(AND(X197&gt;=$AD$8,X197&lt;$AE$8),$AA$8,IF(AND(X197&gt;=$AD$7,X197&lt;$AE$7),$AA$7,IF(AND(X197&gt;=$AD$6,X197&lt;$AE$6),$AA$6,IF(AND(X197&gt;=$AD$5,X197&lt;$AE$5),$AA$5,IF(AND(X197&gt;=$AD$4,X197&lt;=$AE$4),$AA$4,"")))))</f>
        <v>FUERTE</v>
      </c>
    </row>
    <row r="198" spans="1:25" ht="27.6" x14ac:dyDescent="0.25">
      <c r="A198" s="330">
        <v>193</v>
      </c>
      <c r="B198" s="289" t="s">
        <v>2689</v>
      </c>
      <c r="C198" s="296" t="s">
        <v>2690</v>
      </c>
      <c r="D198" s="308" t="s">
        <v>2686</v>
      </c>
      <c r="E198" s="253" t="s">
        <v>2386</v>
      </c>
      <c r="F198" s="255" t="s">
        <v>2403</v>
      </c>
      <c r="G198" s="256">
        <f>IFERROR(VLOOKUP(F198,LISTAS!$Q$5:$R$7,2,FALSE),0)</f>
        <v>0.5</v>
      </c>
      <c r="H198" s="255" t="s">
        <v>2388</v>
      </c>
      <c r="I198" s="256">
        <f>IFERROR(VLOOKUP(H198,LISTAS!$T$5:$U$7,2,FALSE),0)</f>
        <v>1</v>
      </c>
      <c r="J198" s="255" t="s">
        <v>2423</v>
      </c>
      <c r="K198" s="256">
        <f>IFERROR(VLOOKUP(J198,LISTAS!$W$5:$X$7,2,FALSE),0)</f>
        <v>0.25</v>
      </c>
      <c r="L198" s="255" t="s">
        <v>2444</v>
      </c>
      <c r="M198" s="257">
        <f>IFERROR(VLOOKUP(L198,LISTAS!$Z$5:$AA$10,2,FALSE),0)</f>
        <v>1</v>
      </c>
      <c r="N198" s="258" t="s">
        <v>2409</v>
      </c>
      <c r="O198" s="257">
        <f>IFERROR(VLOOKUP(N198,LISTAS!$AC$5:$AD$9,2,FALSE),0)</f>
        <v>0.05</v>
      </c>
      <c r="P198" s="267">
        <v>1</v>
      </c>
      <c r="Q198" s="267">
        <v>1</v>
      </c>
      <c r="R198" s="267">
        <v>1</v>
      </c>
      <c r="S198" s="267">
        <v>1</v>
      </c>
      <c r="T198" s="267">
        <v>1</v>
      </c>
      <c r="U198" s="267">
        <v>1</v>
      </c>
      <c r="V198" s="267">
        <v>1</v>
      </c>
      <c r="W198" s="267">
        <v>1</v>
      </c>
      <c r="X198" s="309">
        <f t="shared" si="20"/>
        <v>0.72374999999999989</v>
      </c>
      <c r="Y198" s="310" t="str">
        <f t="shared" si="21"/>
        <v>MODERADO</v>
      </c>
    </row>
    <row r="199" spans="1:25" ht="27.6" x14ac:dyDescent="0.25">
      <c r="A199" s="330">
        <v>194</v>
      </c>
      <c r="B199" s="289" t="s">
        <v>2691</v>
      </c>
      <c r="C199" s="296" t="s">
        <v>2544</v>
      </c>
      <c r="D199" s="308" t="s">
        <v>2686</v>
      </c>
      <c r="E199" s="253" t="s">
        <v>2386</v>
      </c>
      <c r="F199" s="255" t="s">
        <v>2387</v>
      </c>
      <c r="G199" s="256">
        <f>IFERROR(VLOOKUP(F199,LISTAS!$Q$5:$R$7,2,FALSE),0)</f>
        <v>1</v>
      </c>
      <c r="H199" s="255" t="s">
        <v>2388</v>
      </c>
      <c r="I199" s="256">
        <f>IFERROR(VLOOKUP(H199,LISTAS!$T$5:$U$7,2,FALSE),0)</f>
        <v>1</v>
      </c>
      <c r="J199" s="255" t="s">
        <v>2423</v>
      </c>
      <c r="K199" s="256">
        <f>IFERROR(VLOOKUP(J199,LISTAS!$W$5:$X$7,2,FALSE),0)</f>
        <v>0.25</v>
      </c>
      <c r="L199" s="255" t="s">
        <v>2444</v>
      </c>
      <c r="M199" s="257">
        <f>IFERROR(VLOOKUP(L199,LISTAS!$Z$5:$AA$10,2,FALSE),0)</f>
        <v>1</v>
      </c>
      <c r="N199" s="258" t="s">
        <v>2391</v>
      </c>
      <c r="O199" s="257">
        <f>IFERROR(VLOOKUP(N199,LISTAS!$AC$5:$AD$9,2,FALSE),0)</f>
        <v>0.25</v>
      </c>
      <c r="P199" s="267">
        <v>1</v>
      </c>
      <c r="Q199" s="267">
        <v>1</v>
      </c>
      <c r="R199" s="267">
        <v>1</v>
      </c>
      <c r="S199" s="267">
        <v>0</v>
      </c>
      <c r="T199" s="267">
        <v>1</v>
      </c>
      <c r="U199" s="267">
        <v>1</v>
      </c>
      <c r="V199" s="267">
        <v>1</v>
      </c>
      <c r="W199" s="267">
        <v>1</v>
      </c>
      <c r="X199" s="309">
        <f t="shared" si="20"/>
        <v>0.78624999999999989</v>
      </c>
      <c r="Y199" s="310" t="str">
        <f t="shared" si="21"/>
        <v>MODERADO</v>
      </c>
    </row>
    <row r="200" spans="1:25" ht="27.6" x14ac:dyDescent="0.25">
      <c r="A200" s="330">
        <v>195</v>
      </c>
      <c r="B200" s="289" t="s">
        <v>2692</v>
      </c>
      <c r="C200" s="296" t="s">
        <v>2553</v>
      </c>
      <c r="D200" s="308" t="s">
        <v>2596</v>
      </c>
      <c r="E200" s="253" t="s">
        <v>2386</v>
      </c>
      <c r="F200" s="255" t="s">
        <v>2387</v>
      </c>
      <c r="G200" s="256">
        <f>IFERROR(VLOOKUP(F200,LISTAS!$Q$5:$R$7,2,FALSE),0)</f>
        <v>1</v>
      </c>
      <c r="H200" s="255" t="s">
        <v>2388</v>
      </c>
      <c r="I200" s="256">
        <f>IFERROR(VLOOKUP(H200,LISTAS!$T$5:$U$7,2,FALSE),0)</f>
        <v>1</v>
      </c>
      <c r="J200" s="255" t="s">
        <v>2446</v>
      </c>
      <c r="K200" s="256">
        <f>IFERROR(VLOOKUP(J200,LISTAS!$W$5:$X$7,2,FALSE),0)</f>
        <v>0.5</v>
      </c>
      <c r="L200" s="255" t="s">
        <v>2444</v>
      </c>
      <c r="M200" s="257">
        <f>IFERROR(VLOOKUP(L200,LISTAS!$Z$5:$AA$10,2,FALSE),0)</f>
        <v>1</v>
      </c>
      <c r="N200" s="258" t="s">
        <v>2404</v>
      </c>
      <c r="O200" s="257">
        <f>IFERROR(VLOOKUP(N200,LISTAS!$AC$5:$AD$9,2,FALSE),0)</f>
        <v>0.5</v>
      </c>
      <c r="P200" s="267">
        <v>1</v>
      </c>
      <c r="Q200" s="267">
        <v>1</v>
      </c>
      <c r="R200" s="267">
        <v>1</v>
      </c>
      <c r="S200" s="267">
        <v>1</v>
      </c>
      <c r="T200" s="267">
        <v>1</v>
      </c>
      <c r="U200" s="267">
        <v>1</v>
      </c>
      <c r="V200" s="267">
        <v>1</v>
      </c>
      <c r="W200" s="267">
        <v>1</v>
      </c>
      <c r="X200" s="309">
        <f t="shared" si="20"/>
        <v>0.88250000000000006</v>
      </c>
      <c r="Y200" s="310" t="str">
        <f t="shared" si="21"/>
        <v>FUERTE</v>
      </c>
    </row>
    <row r="201" spans="1:25" ht="27.6" x14ac:dyDescent="0.25">
      <c r="A201" s="330">
        <v>196</v>
      </c>
      <c r="B201" s="289" t="s">
        <v>2693</v>
      </c>
      <c r="C201" s="296">
        <v>44378</v>
      </c>
      <c r="D201" s="308" t="s">
        <v>2694</v>
      </c>
      <c r="E201" s="253" t="s">
        <v>2386</v>
      </c>
      <c r="F201" s="255" t="s">
        <v>2403</v>
      </c>
      <c r="G201" s="256">
        <f>IFERROR(VLOOKUP(F201,LISTAS!$Q$5:$R$7,2,FALSE),0)</f>
        <v>0.5</v>
      </c>
      <c r="H201" s="255" t="s">
        <v>2388</v>
      </c>
      <c r="I201" s="256">
        <f>IFERROR(VLOOKUP(H201,LISTAS!$T$5:$U$7,2,FALSE),0)</f>
        <v>1</v>
      </c>
      <c r="J201" s="255" t="s">
        <v>2389</v>
      </c>
      <c r="K201" s="256">
        <f>IFERROR(VLOOKUP(J201,LISTAS!$W$5:$X$7,2,FALSE),0)</f>
        <v>1</v>
      </c>
      <c r="L201" s="255" t="s">
        <v>2396</v>
      </c>
      <c r="M201" s="257">
        <f>IFERROR(VLOOKUP(L201,LISTAS!$Z$5:$AA$10,2,FALSE),0)</f>
        <v>0.5</v>
      </c>
      <c r="N201" s="258" t="s">
        <v>2415</v>
      </c>
      <c r="O201" s="257">
        <f>IFERROR(VLOOKUP(N201,LISTAS!$AC$5:$AD$9,2,FALSE),0)</f>
        <v>0.75</v>
      </c>
      <c r="P201" s="267">
        <v>1</v>
      </c>
      <c r="Q201" s="267">
        <v>1</v>
      </c>
      <c r="R201" s="267">
        <v>1</v>
      </c>
      <c r="S201" s="267">
        <v>0</v>
      </c>
      <c r="T201" s="267">
        <v>1</v>
      </c>
      <c r="U201" s="267">
        <v>1</v>
      </c>
      <c r="V201" s="267">
        <v>1</v>
      </c>
      <c r="W201" s="267">
        <v>1</v>
      </c>
      <c r="X201" s="309">
        <f t="shared" ref="X201:X232" si="22">G201*$F$3+I201*$H$3+K201*$J$3+M201*$L$3+O201*$N$3+SUMPRODUCT(P201:S201,$P$4:$S$4)*$P$3+SUMPRODUCT(T201:W201,$T$4:$W$4)*$T$3</f>
        <v>0.78</v>
      </c>
      <c r="Y201" s="310" t="str">
        <f t="shared" ref="Y201:Y232" si="23">IF(AND(X201&gt;=$AD$8,X201&lt;$AE$8),$AA$8,IF(AND(X201&gt;=$AD$7,X201&lt;$AE$7),$AA$7,IF(AND(X201&gt;=$AD$6,X201&lt;$AE$6),$AA$6,IF(AND(X201&gt;=$AD$5,X201&lt;$AE$5),$AA$5,IF(AND(X201&gt;=$AD$4,X201&lt;=$AE$4),$AA$4,"")))))</f>
        <v>MODERADO</v>
      </c>
    </row>
    <row r="202" spans="1:25" ht="26.4" x14ac:dyDescent="0.25">
      <c r="A202" s="330">
        <v>197</v>
      </c>
      <c r="B202" s="289" t="s">
        <v>2695</v>
      </c>
      <c r="C202" s="296" t="s">
        <v>2696</v>
      </c>
      <c r="D202" s="308" t="s">
        <v>2697</v>
      </c>
      <c r="E202" s="253" t="s">
        <v>2386</v>
      </c>
      <c r="F202" s="255" t="s">
        <v>2403</v>
      </c>
      <c r="G202" s="256">
        <f>IFERROR(VLOOKUP(F202,LISTAS!$Q$5:$R$7,2,FALSE),0)</f>
        <v>0.5</v>
      </c>
      <c r="H202" s="255" t="s">
        <v>2388</v>
      </c>
      <c r="I202" s="256">
        <f>IFERROR(VLOOKUP(H202,LISTAS!$T$5:$U$7,2,FALSE),0)</f>
        <v>1</v>
      </c>
      <c r="J202" s="255" t="s">
        <v>2423</v>
      </c>
      <c r="K202" s="256">
        <f>IFERROR(VLOOKUP(J202,LISTAS!$W$5:$X$7,2,FALSE),0)</f>
        <v>0.25</v>
      </c>
      <c r="L202" s="255" t="s">
        <v>2396</v>
      </c>
      <c r="M202" s="257">
        <f>IFERROR(VLOOKUP(L202,LISTAS!$Z$5:$AA$10,2,FALSE),0)</f>
        <v>0.5</v>
      </c>
      <c r="N202" s="258" t="s">
        <v>2409</v>
      </c>
      <c r="O202" s="257">
        <f>IFERROR(VLOOKUP(N202,LISTAS!$AC$5:$AD$9,2,FALSE),0)</f>
        <v>0.05</v>
      </c>
      <c r="P202" s="267">
        <v>1</v>
      </c>
      <c r="Q202" s="267">
        <v>1</v>
      </c>
      <c r="R202" s="267">
        <v>1</v>
      </c>
      <c r="S202" s="267">
        <v>1</v>
      </c>
      <c r="T202" s="267">
        <v>1</v>
      </c>
      <c r="U202" s="267">
        <v>1</v>
      </c>
      <c r="V202" s="267">
        <v>1</v>
      </c>
      <c r="W202" s="267">
        <v>1</v>
      </c>
      <c r="X202" s="309">
        <f t="shared" si="22"/>
        <v>0.64874999999999994</v>
      </c>
      <c r="Y202" s="310" t="str">
        <f t="shared" si="23"/>
        <v>DEBIL</v>
      </c>
    </row>
    <row r="203" spans="1:25" ht="27.6" x14ac:dyDescent="0.25">
      <c r="A203" s="330">
        <v>198</v>
      </c>
      <c r="B203" s="289" t="s">
        <v>2698</v>
      </c>
      <c r="C203" s="296">
        <v>43831</v>
      </c>
      <c r="D203" s="308" t="s">
        <v>2686</v>
      </c>
      <c r="E203" s="253" t="s">
        <v>2386</v>
      </c>
      <c r="F203" s="255" t="s">
        <v>2403</v>
      </c>
      <c r="G203" s="256">
        <f>IFERROR(VLOOKUP(F203,LISTAS!$Q$5:$R$7,2,FALSE),0)</f>
        <v>0.5</v>
      </c>
      <c r="H203" s="255" t="s">
        <v>2388</v>
      </c>
      <c r="I203" s="256">
        <f>IFERROR(VLOOKUP(H203,LISTAS!$T$5:$U$7,2,FALSE),0)</f>
        <v>1</v>
      </c>
      <c r="J203" s="255" t="s">
        <v>2446</v>
      </c>
      <c r="K203" s="256">
        <f>IFERROR(VLOOKUP(J203,LISTAS!$W$5:$X$7,2,FALSE),0)</f>
        <v>0.5</v>
      </c>
      <c r="L203" s="255" t="s">
        <v>2390</v>
      </c>
      <c r="M203" s="257">
        <f>IFERROR(VLOOKUP(L203,LISTAS!$Z$5:$AA$10,2,FALSE),0)</f>
        <v>0.75</v>
      </c>
      <c r="N203" s="258" t="s">
        <v>2415</v>
      </c>
      <c r="O203" s="257">
        <f>IFERROR(VLOOKUP(N203,LISTAS!$AC$5:$AD$9,2,FALSE),0)</f>
        <v>0.75</v>
      </c>
      <c r="P203" s="267">
        <v>1</v>
      </c>
      <c r="Q203" s="267">
        <v>1</v>
      </c>
      <c r="R203" s="267">
        <v>1</v>
      </c>
      <c r="S203" s="267">
        <v>0</v>
      </c>
      <c r="T203" s="267">
        <v>1</v>
      </c>
      <c r="U203" s="267">
        <v>1</v>
      </c>
      <c r="V203" s="267">
        <v>1</v>
      </c>
      <c r="W203" s="267">
        <v>1</v>
      </c>
      <c r="X203" s="309">
        <f t="shared" si="22"/>
        <v>0.77499999999999991</v>
      </c>
      <c r="Y203" s="310" t="str">
        <f t="shared" si="23"/>
        <v>MODERADO</v>
      </c>
    </row>
    <row r="204" spans="1:25" ht="41.4" x14ac:dyDescent="0.25">
      <c r="A204" s="330">
        <v>199</v>
      </c>
      <c r="B204" s="289" t="s">
        <v>2699</v>
      </c>
      <c r="C204" s="296" t="s">
        <v>2421</v>
      </c>
      <c r="D204" s="308" t="s">
        <v>2700</v>
      </c>
      <c r="E204" s="253" t="s">
        <v>2386</v>
      </c>
      <c r="F204" s="255" t="s">
        <v>2403</v>
      </c>
      <c r="G204" s="256">
        <f>IFERROR(VLOOKUP(F204,LISTAS!$Q$5:$R$7,2,FALSE),0)</f>
        <v>0.5</v>
      </c>
      <c r="H204" s="255" t="s">
        <v>2388</v>
      </c>
      <c r="I204" s="256">
        <f>IFERROR(VLOOKUP(H204,LISTAS!$T$5:$U$7,2,FALSE),0)</f>
        <v>1</v>
      </c>
      <c r="J204" s="255" t="s">
        <v>2423</v>
      </c>
      <c r="K204" s="256">
        <f>IFERROR(VLOOKUP(J204,LISTAS!$W$5:$X$7,2,FALSE),0)</f>
        <v>0.25</v>
      </c>
      <c r="L204" s="255" t="s">
        <v>2396</v>
      </c>
      <c r="M204" s="257">
        <f>IFERROR(VLOOKUP(L204,LISTAS!$Z$5:$AA$10,2,FALSE),0)</f>
        <v>0.5</v>
      </c>
      <c r="N204" s="258" t="s">
        <v>2409</v>
      </c>
      <c r="O204" s="257">
        <f>IFERROR(VLOOKUP(N204,LISTAS!$AC$5:$AD$9,2,FALSE),0)</f>
        <v>0.05</v>
      </c>
      <c r="P204" s="267">
        <v>1</v>
      </c>
      <c r="Q204" s="267">
        <v>1</v>
      </c>
      <c r="R204" s="267">
        <v>1</v>
      </c>
      <c r="S204" s="267">
        <v>0</v>
      </c>
      <c r="T204" s="267">
        <v>1</v>
      </c>
      <c r="U204" s="267">
        <v>1</v>
      </c>
      <c r="V204" s="267">
        <v>1</v>
      </c>
      <c r="W204" s="267">
        <v>1</v>
      </c>
      <c r="X204" s="309">
        <f t="shared" si="22"/>
        <v>0.61125000000000007</v>
      </c>
      <c r="Y204" s="310" t="str">
        <f t="shared" si="23"/>
        <v>DEBIL</v>
      </c>
    </row>
    <row r="205" spans="1:25" ht="41.4" x14ac:dyDescent="0.25">
      <c r="A205" s="330">
        <v>200</v>
      </c>
      <c r="B205" s="289" t="s">
        <v>2701</v>
      </c>
      <c r="C205" s="296" t="s">
        <v>2492</v>
      </c>
      <c r="D205" s="308" t="s">
        <v>2702</v>
      </c>
      <c r="E205" s="253" t="s">
        <v>2386</v>
      </c>
      <c r="F205" s="255" t="s">
        <v>2403</v>
      </c>
      <c r="G205" s="256">
        <f>IFERROR(VLOOKUP(F205,LISTAS!$Q$5:$R$7,2,FALSE),0)</f>
        <v>0.5</v>
      </c>
      <c r="H205" s="255" t="s">
        <v>2388</v>
      </c>
      <c r="I205" s="256">
        <f>IFERROR(VLOOKUP(H205,LISTAS!$T$5:$U$7,2,FALSE),0)</f>
        <v>1</v>
      </c>
      <c r="J205" s="255" t="s">
        <v>2423</v>
      </c>
      <c r="K205" s="256">
        <f>IFERROR(VLOOKUP(J205,LISTAS!$W$5:$X$7,2,FALSE),0)</f>
        <v>0.25</v>
      </c>
      <c r="L205" s="255" t="s">
        <v>2396</v>
      </c>
      <c r="M205" s="257">
        <f>IFERROR(VLOOKUP(L205,LISTAS!$Z$5:$AA$10,2,FALSE),0)</f>
        <v>0.5</v>
      </c>
      <c r="N205" s="258" t="s">
        <v>2409</v>
      </c>
      <c r="O205" s="257">
        <f>IFERROR(VLOOKUP(N205,LISTAS!$AC$5:$AD$9,2,FALSE),0)</f>
        <v>0.05</v>
      </c>
      <c r="P205" s="267">
        <v>1</v>
      </c>
      <c r="Q205" s="267">
        <v>1</v>
      </c>
      <c r="R205" s="267">
        <v>1</v>
      </c>
      <c r="S205" s="267">
        <v>0</v>
      </c>
      <c r="T205" s="267">
        <v>1</v>
      </c>
      <c r="U205" s="267">
        <v>1</v>
      </c>
      <c r="V205" s="267">
        <v>1</v>
      </c>
      <c r="W205" s="267">
        <v>1</v>
      </c>
      <c r="X205" s="309">
        <f t="shared" si="22"/>
        <v>0.61125000000000007</v>
      </c>
      <c r="Y205" s="310" t="str">
        <f t="shared" si="23"/>
        <v>DEBIL</v>
      </c>
    </row>
    <row r="206" spans="1:25" ht="55.2" x14ac:dyDescent="0.25">
      <c r="A206" s="330">
        <v>201</v>
      </c>
      <c r="B206" s="289" t="s">
        <v>2703</v>
      </c>
      <c r="C206" s="296">
        <v>44904</v>
      </c>
      <c r="D206" s="308" t="s">
        <v>2702</v>
      </c>
      <c r="E206" s="253" t="s">
        <v>2386</v>
      </c>
      <c r="F206" s="255" t="s">
        <v>2403</v>
      </c>
      <c r="G206" s="256">
        <f>IFERROR(VLOOKUP(F206,LISTAS!$Q$5:$R$7,2,FALSE),0)</f>
        <v>0.5</v>
      </c>
      <c r="H206" s="255" t="s">
        <v>2388</v>
      </c>
      <c r="I206" s="256">
        <f>IFERROR(VLOOKUP(H206,LISTAS!$T$5:$U$7,2,FALSE),0)</f>
        <v>1</v>
      </c>
      <c r="J206" s="255" t="s">
        <v>2423</v>
      </c>
      <c r="K206" s="256">
        <f>IFERROR(VLOOKUP(J206,LISTAS!$W$5:$X$7,2,FALSE),0)</f>
        <v>0.25</v>
      </c>
      <c r="L206" s="255" t="s">
        <v>2396</v>
      </c>
      <c r="M206" s="257">
        <f>IFERROR(VLOOKUP(L206,LISTAS!$Z$5:$AA$10,2,FALSE),0)</f>
        <v>0.5</v>
      </c>
      <c r="N206" s="258" t="s">
        <v>2409</v>
      </c>
      <c r="O206" s="257">
        <f>IFERROR(VLOOKUP(N206,LISTAS!$AC$5:$AD$9,2,FALSE),0)</f>
        <v>0.05</v>
      </c>
      <c r="P206" s="267">
        <v>1</v>
      </c>
      <c r="Q206" s="267">
        <v>1</v>
      </c>
      <c r="R206" s="267">
        <v>1</v>
      </c>
      <c r="S206" s="267">
        <v>0</v>
      </c>
      <c r="T206" s="267">
        <v>1</v>
      </c>
      <c r="U206" s="267">
        <v>1</v>
      </c>
      <c r="V206" s="267">
        <v>1</v>
      </c>
      <c r="W206" s="267">
        <v>1</v>
      </c>
      <c r="X206" s="309">
        <f t="shared" si="22"/>
        <v>0.61125000000000007</v>
      </c>
      <c r="Y206" s="310" t="str">
        <f t="shared" si="23"/>
        <v>DEBIL</v>
      </c>
    </row>
    <row r="207" spans="1:25" ht="69" x14ac:dyDescent="0.25">
      <c r="A207" s="330">
        <v>202</v>
      </c>
      <c r="B207" s="289" t="s">
        <v>2704</v>
      </c>
      <c r="C207" s="296">
        <v>44743</v>
      </c>
      <c r="D207" s="308" t="s">
        <v>2702</v>
      </c>
      <c r="E207" s="253" t="s">
        <v>2386</v>
      </c>
      <c r="F207" s="255" t="s">
        <v>2387</v>
      </c>
      <c r="G207" s="256">
        <f>IFERROR(VLOOKUP(F207,LISTAS!$Q$5:$R$7,2,FALSE),0)</f>
        <v>1</v>
      </c>
      <c r="H207" s="255" t="s">
        <v>2388</v>
      </c>
      <c r="I207" s="256">
        <f>IFERROR(VLOOKUP(H207,LISTAS!$T$5:$U$7,2,FALSE),0)</f>
        <v>1</v>
      </c>
      <c r="J207" s="255" t="s">
        <v>2423</v>
      </c>
      <c r="K207" s="256">
        <f>IFERROR(VLOOKUP(J207,LISTAS!$W$5:$X$7,2,FALSE),0)</f>
        <v>0.25</v>
      </c>
      <c r="L207" s="255" t="s">
        <v>2444</v>
      </c>
      <c r="M207" s="257">
        <f>IFERROR(VLOOKUP(L207,LISTAS!$Z$5:$AA$10,2,FALSE),0)</f>
        <v>1</v>
      </c>
      <c r="N207" s="258" t="s">
        <v>2409</v>
      </c>
      <c r="O207" s="257">
        <f>IFERROR(VLOOKUP(N207,LISTAS!$AC$5:$AD$9,2,FALSE),0)</f>
        <v>0.05</v>
      </c>
      <c r="P207" s="267">
        <v>1</v>
      </c>
      <c r="Q207" s="267">
        <v>1</v>
      </c>
      <c r="R207" s="267">
        <v>1</v>
      </c>
      <c r="S207" s="267">
        <v>0</v>
      </c>
      <c r="T207" s="267">
        <v>1</v>
      </c>
      <c r="U207" s="267">
        <v>1</v>
      </c>
      <c r="V207" s="267">
        <v>1</v>
      </c>
      <c r="W207" s="267">
        <v>1</v>
      </c>
      <c r="X207" s="309">
        <f t="shared" si="22"/>
        <v>0.75625000000000009</v>
      </c>
      <c r="Y207" s="310" t="str">
        <f t="shared" si="23"/>
        <v>MODERADO</v>
      </c>
    </row>
    <row r="208" spans="1:25" ht="41.4" x14ac:dyDescent="0.25">
      <c r="A208" s="330">
        <v>203</v>
      </c>
      <c r="B208" s="289" t="s">
        <v>2705</v>
      </c>
      <c r="C208" s="296">
        <v>44722</v>
      </c>
      <c r="D208" s="308" t="s">
        <v>2702</v>
      </c>
      <c r="E208" s="253" t="s">
        <v>2386</v>
      </c>
      <c r="F208" s="255" t="s">
        <v>2387</v>
      </c>
      <c r="G208" s="256">
        <f>IFERROR(VLOOKUP(F208,LISTAS!$Q$5:$R$7,2,FALSE),0)</f>
        <v>1</v>
      </c>
      <c r="H208" s="255" t="s">
        <v>2388</v>
      </c>
      <c r="I208" s="256">
        <f>IFERROR(VLOOKUP(H208,LISTAS!$T$5:$U$7,2,FALSE),0)</f>
        <v>1</v>
      </c>
      <c r="J208" s="255" t="s">
        <v>2389</v>
      </c>
      <c r="K208" s="256">
        <f>IFERROR(VLOOKUP(J208,LISTAS!$W$5:$X$7,2,FALSE),0)</f>
        <v>1</v>
      </c>
      <c r="L208" s="255" t="s">
        <v>2444</v>
      </c>
      <c r="M208" s="257">
        <f>IFERROR(VLOOKUP(L208,LISTAS!$Z$5:$AA$10,2,FALSE),0)</f>
        <v>1</v>
      </c>
      <c r="N208" s="258" t="s">
        <v>2415</v>
      </c>
      <c r="O208" s="257">
        <f>IFERROR(VLOOKUP(N208,LISTAS!$AC$5:$AD$9,2,FALSE),0)</f>
        <v>0.75</v>
      </c>
      <c r="P208" s="267">
        <v>1</v>
      </c>
      <c r="Q208" s="267">
        <v>1</v>
      </c>
      <c r="R208" s="267">
        <v>1</v>
      </c>
      <c r="S208" s="267">
        <v>0</v>
      </c>
      <c r="T208" s="267">
        <v>1</v>
      </c>
      <c r="U208" s="267">
        <v>1</v>
      </c>
      <c r="V208" s="267">
        <v>1</v>
      </c>
      <c r="W208" s="267">
        <v>1</v>
      </c>
      <c r="X208" s="309">
        <f t="shared" si="22"/>
        <v>0.92500000000000004</v>
      </c>
      <c r="Y208" s="310" t="str">
        <f t="shared" si="23"/>
        <v>FUERTE</v>
      </c>
    </row>
    <row r="209" spans="1:25" ht="55.2" x14ac:dyDescent="0.25">
      <c r="A209" s="330">
        <v>204</v>
      </c>
      <c r="B209" s="289" t="s">
        <v>2706</v>
      </c>
      <c r="C209" s="296">
        <v>44845</v>
      </c>
      <c r="D209" s="308" t="s">
        <v>2702</v>
      </c>
      <c r="E209" s="253" t="s">
        <v>2386</v>
      </c>
      <c r="F209" s="255" t="s">
        <v>2403</v>
      </c>
      <c r="G209" s="256">
        <f>IFERROR(VLOOKUP(F209,LISTAS!$Q$5:$R$7,2,FALSE),0)</f>
        <v>0.5</v>
      </c>
      <c r="H209" s="255" t="s">
        <v>2388</v>
      </c>
      <c r="I209" s="256">
        <f>IFERROR(VLOOKUP(H209,LISTAS!$T$5:$U$7,2,FALSE),0)</f>
        <v>1</v>
      </c>
      <c r="J209" s="255" t="s">
        <v>2389</v>
      </c>
      <c r="K209" s="256">
        <f>IFERROR(VLOOKUP(J209,LISTAS!$W$5:$X$7,2,FALSE),0)</f>
        <v>1</v>
      </c>
      <c r="L209" s="255" t="s">
        <v>2396</v>
      </c>
      <c r="M209" s="257">
        <f>IFERROR(VLOOKUP(L209,LISTAS!$Z$5:$AA$10,2,FALSE),0)</f>
        <v>0.5</v>
      </c>
      <c r="N209" s="258" t="s">
        <v>2415</v>
      </c>
      <c r="O209" s="257">
        <f>IFERROR(VLOOKUP(N209,LISTAS!$AC$5:$AD$9,2,FALSE),0)</f>
        <v>0.75</v>
      </c>
      <c r="P209" s="267">
        <v>1</v>
      </c>
      <c r="Q209" s="267">
        <v>1</v>
      </c>
      <c r="R209" s="267">
        <v>1</v>
      </c>
      <c r="S209" s="267">
        <v>0</v>
      </c>
      <c r="T209" s="267">
        <v>1</v>
      </c>
      <c r="U209" s="267">
        <v>1</v>
      </c>
      <c r="V209" s="267">
        <v>1</v>
      </c>
      <c r="W209" s="267">
        <v>1</v>
      </c>
      <c r="X209" s="309">
        <f t="shared" si="22"/>
        <v>0.78</v>
      </c>
      <c r="Y209" s="310" t="str">
        <f t="shared" si="23"/>
        <v>MODERADO</v>
      </c>
    </row>
    <row r="210" spans="1:25" ht="41.4" x14ac:dyDescent="0.25">
      <c r="A210" s="330">
        <v>205</v>
      </c>
      <c r="B210" s="289" t="s">
        <v>2707</v>
      </c>
      <c r="C210" s="296" t="s">
        <v>2492</v>
      </c>
      <c r="D210" s="308" t="s">
        <v>2702</v>
      </c>
      <c r="E210" s="253" t="s">
        <v>2386</v>
      </c>
      <c r="F210" s="255" t="s">
        <v>2403</v>
      </c>
      <c r="G210" s="256">
        <f>IFERROR(VLOOKUP(F210,LISTAS!$Q$5:$R$7,2,FALSE),0)</f>
        <v>0.5</v>
      </c>
      <c r="H210" s="255" t="s">
        <v>2388</v>
      </c>
      <c r="I210" s="256">
        <f>IFERROR(VLOOKUP(H210,LISTAS!$T$5:$U$7,2,FALSE),0)</f>
        <v>1</v>
      </c>
      <c r="J210" s="255" t="s">
        <v>2423</v>
      </c>
      <c r="K210" s="256">
        <f>IFERROR(VLOOKUP(J210,LISTAS!$W$5:$X$7,2,FALSE),0)</f>
        <v>0.25</v>
      </c>
      <c r="L210" s="255" t="s">
        <v>2396</v>
      </c>
      <c r="M210" s="257">
        <f>IFERROR(VLOOKUP(L210,LISTAS!$Z$5:$AA$10,2,FALSE),0)</f>
        <v>0.5</v>
      </c>
      <c r="N210" s="258" t="s">
        <v>2409</v>
      </c>
      <c r="O210" s="257">
        <f>IFERROR(VLOOKUP(N210,LISTAS!$AC$5:$AD$9,2,FALSE),0)</f>
        <v>0.05</v>
      </c>
      <c r="P210" s="267">
        <v>1</v>
      </c>
      <c r="Q210" s="267">
        <v>1</v>
      </c>
      <c r="R210" s="267">
        <v>1</v>
      </c>
      <c r="S210" s="267">
        <v>0</v>
      </c>
      <c r="T210" s="267">
        <v>1</v>
      </c>
      <c r="U210" s="267">
        <v>1</v>
      </c>
      <c r="V210" s="267">
        <v>1</v>
      </c>
      <c r="W210" s="267">
        <v>1</v>
      </c>
      <c r="X210" s="309">
        <f t="shared" si="22"/>
        <v>0.61125000000000007</v>
      </c>
      <c r="Y210" s="310" t="str">
        <f t="shared" si="23"/>
        <v>DEBIL</v>
      </c>
    </row>
    <row r="211" spans="1:25" ht="41.4" x14ac:dyDescent="0.25">
      <c r="A211" s="330">
        <v>206</v>
      </c>
      <c r="B211" s="289" t="s">
        <v>2708</v>
      </c>
      <c r="C211" s="296">
        <v>42370</v>
      </c>
      <c r="D211" s="308" t="s">
        <v>2702</v>
      </c>
      <c r="E211" s="253" t="s">
        <v>2386</v>
      </c>
      <c r="F211" s="255" t="s">
        <v>2403</v>
      </c>
      <c r="G211" s="256">
        <f>IFERROR(VLOOKUP(F211,LISTAS!$Q$5:$R$7,2,FALSE),0)</f>
        <v>0.5</v>
      </c>
      <c r="H211" s="255" t="s">
        <v>2388</v>
      </c>
      <c r="I211" s="256">
        <f>IFERROR(VLOOKUP(H211,LISTAS!$T$5:$U$7,2,FALSE),0)</f>
        <v>1</v>
      </c>
      <c r="J211" s="255" t="s">
        <v>2446</v>
      </c>
      <c r="K211" s="256">
        <f>IFERROR(VLOOKUP(J211,LISTAS!$W$5:$X$7,2,FALSE),0)</f>
        <v>0.5</v>
      </c>
      <c r="L211" s="255" t="s">
        <v>2396</v>
      </c>
      <c r="M211" s="257">
        <f>IFERROR(VLOOKUP(L211,LISTAS!$Z$5:$AA$10,2,FALSE),0)</f>
        <v>0.5</v>
      </c>
      <c r="N211" s="258" t="s">
        <v>2415</v>
      </c>
      <c r="O211" s="257">
        <f>IFERROR(VLOOKUP(N211,LISTAS!$AC$5:$AD$9,2,FALSE),0)</f>
        <v>0.75</v>
      </c>
      <c r="P211" s="267">
        <v>1</v>
      </c>
      <c r="Q211" s="267">
        <v>1</v>
      </c>
      <c r="R211" s="267">
        <v>1</v>
      </c>
      <c r="S211" s="267">
        <v>1</v>
      </c>
      <c r="T211" s="267">
        <v>1</v>
      </c>
      <c r="U211" s="267">
        <v>1</v>
      </c>
      <c r="V211" s="267">
        <v>1</v>
      </c>
      <c r="W211" s="267">
        <v>1</v>
      </c>
      <c r="X211" s="309">
        <f t="shared" si="22"/>
        <v>0.77499999999999991</v>
      </c>
      <c r="Y211" s="310" t="str">
        <f t="shared" si="23"/>
        <v>MODERADO</v>
      </c>
    </row>
    <row r="212" spans="1:25" ht="26.4" x14ac:dyDescent="0.25">
      <c r="A212" s="330">
        <v>207</v>
      </c>
      <c r="B212" s="289" t="s">
        <v>2709</v>
      </c>
      <c r="C212" s="296" t="s">
        <v>2492</v>
      </c>
      <c r="D212" s="308" t="s">
        <v>2622</v>
      </c>
      <c r="E212" s="253" t="s">
        <v>2386</v>
      </c>
      <c r="F212" s="255" t="s">
        <v>2403</v>
      </c>
      <c r="G212" s="256">
        <f>IFERROR(VLOOKUP(F212,LISTAS!$Q$5:$R$7,2,FALSE),0)</f>
        <v>0.5</v>
      </c>
      <c r="H212" s="255" t="s">
        <v>2388</v>
      </c>
      <c r="I212" s="256">
        <f>IFERROR(VLOOKUP(H212,LISTAS!$T$5:$U$7,2,FALSE),0)</f>
        <v>1</v>
      </c>
      <c r="J212" s="255" t="s">
        <v>2423</v>
      </c>
      <c r="K212" s="256">
        <f>IFERROR(VLOOKUP(J212,LISTAS!$W$5:$X$7,2,FALSE),0)</f>
        <v>0.25</v>
      </c>
      <c r="L212" s="255" t="s">
        <v>2396</v>
      </c>
      <c r="M212" s="257">
        <f>IFERROR(VLOOKUP(L212,LISTAS!$Z$5:$AA$10,2,FALSE),0)</f>
        <v>0.5</v>
      </c>
      <c r="N212" s="258" t="s">
        <v>2409</v>
      </c>
      <c r="O212" s="257">
        <f>IFERROR(VLOOKUP(N212,LISTAS!$AC$5:$AD$9,2,FALSE),0)</f>
        <v>0.05</v>
      </c>
      <c r="P212" s="267">
        <v>1</v>
      </c>
      <c r="Q212" s="267">
        <v>1</v>
      </c>
      <c r="R212" s="267">
        <v>1</v>
      </c>
      <c r="S212" s="267">
        <v>1</v>
      </c>
      <c r="T212" s="267">
        <v>1</v>
      </c>
      <c r="U212" s="267">
        <v>1</v>
      </c>
      <c r="V212" s="267">
        <v>1</v>
      </c>
      <c r="W212" s="267">
        <v>1</v>
      </c>
      <c r="X212" s="309">
        <f t="shared" si="22"/>
        <v>0.64874999999999994</v>
      </c>
      <c r="Y212" s="310" t="str">
        <f t="shared" si="23"/>
        <v>DEBIL</v>
      </c>
    </row>
    <row r="213" spans="1:25" ht="27.6" x14ac:dyDescent="0.25">
      <c r="A213" s="330">
        <v>208</v>
      </c>
      <c r="B213" s="289" t="s">
        <v>2710</v>
      </c>
      <c r="C213" s="296" t="s">
        <v>2421</v>
      </c>
      <c r="D213" s="308" t="s">
        <v>2622</v>
      </c>
      <c r="E213" s="253" t="s">
        <v>2386</v>
      </c>
      <c r="F213" s="255" t="s">
        <v>2387</v>
      </c>
      <c r="G213" s="256">
        <f>IFERROR(VLOOKUP(F213,LISTAS!$Q$5:$R$7,2,FALSE),0)</f>
        <v>1</v>
      </c>
      <c r="H213" s="255" t="s">
        <v>2388</v>
      </c>
      <c r="I213" s="256">
        <f>IFERROR(VLOOKUP(H213,LISTAS!$T$5:$U$7,2,FALSE),0)</f>
        <v>1</v>
      </c>
      <c r="J213" s="255" t="s">
        <v>2423</v>
      </c>
      <c r="K213" s="256">
        <f>IFERROR(VLOOKUP(J213,LISTAS!$W$5:$X$7,2,FALSE),0)</f>
        <v>0.25</v>
      </c>
      <c r="L213" s="255" t="s">
        <v>2444</v>
      </c>
      <c r="M213" s="257">
        <f>IFERROR(VLOOKUP(L213,LISTAS!$Z$5:$AA$10,2,FALSE),0)</f>
        <v>1</v>
      </c>
      <c r="N213" s="258" t="s">
        <v>2409</v>
      </c>
      <c r="O213" s="257">
        <f>IFERROR(VLOOKUP(N213,LISTAS!$AC$5:$AD$9,2,FALSE),0)</f>
        <v>0.05</v>
      </c>
      <c r="P213" s="267">
        <v>1</v>
      </c>
      <c r="Q213" s="267">
        <v>1</v>
      </c>
      <c r="R213" s="267">
        <v>1</v>
      </c>
      <c r="S213" s="267">
        <v>0</v>
      </c>
      <c r="T213" s="267">
        <v>1</v>
      </c>
      <c r="U213" s="267">
        <v>1</v>
      </c>
      <c r="V213" s="267">
        <v>1</v>
      </c>
      <c r="W213" s="267">
        <v>1</v>
      </c>
      <c r="X213" s="309">
        <f t="shared" si="22"/>
        <v>0.75625000000000009</v>
      </c>
      <c r="Y213" s="310" t="str">
        <f t="shared" si="23"/>
        <v>MODERADO</v>
      </c>
    </row>
    <row r="214" spans="1:25" ht="26.4" x14ac:dyDescent="0.25">
      <c r="A214" s="330">
        <v>209</v>
      </c>
      <c r="B214" s="289" t="s">
        <v>2711</v>
      </c>
      <c r="C214" s="296">
        <v>44784</v>
      </c>
      <c r="D214" s="308" t="s">
        <v>2608</v>
      </c>
      <c r="E214" s="253" t="s">
        <v>2386</v>
      </c>
      <c r="F214" s="255" t="s">
        <v>2403</v>
      </c>
      <c r="G214" s="256">
        <f>IFERROR(VLOOKUP(F214,LISTAS!$Q$5:$R$7,2,FALSE),0)</f>
        <v>0.5</v>
      </c>
      <c r="H214" s="255" t="s">
        <v>2388</v>
      </c>
      <c r="I214" s="256">
        <f>IFERROR(VLOOKUP(H214,LISTAS!$T$5:$U$7,2,FALSE),0)</f>
        <v>1</v>
      </c>
      <c r="J214" s="255" t="s">
        <v>2389</v>
      </c>
      <c r="K214" s="256">
        <f>IFERROR(VLOOKUP(J214,LISTAS!$W$5:$X$7,2,FALSE),0)</f>
        <v>1</v>
      </c>
      <c r="L214" s="255" t="s">
        <v>2396</v>
      </c>
      <c r="M214" s="257">
        <f>IFERROR(VLOOKUP(L214,LISTAS!$Z$5:$AA$10,2,FALSE),0)</f>
        <v>0.5</v>
      </c>
      <c r="N214" s="258" t="s">
        <v>2415</v>
      </c>
      <c r="O214" s="257">
        <f>IFERROR(VLOOKUP(N214,LISTAS!$AC$5:$AD$9,2,FALSE),0)</f>
        <v>0.75</v>
      </c>
      <c r="P214" s="267">
        <v>1</v>
      </c>
      <c r="Q214" s="267">
        <v>1</v>
      </c>
      <c r="R214" s="267">
        <v>1</v>
      </c>
      <c r="S214" s="267">
        <v>0</v>
      </c>
      <c r="T214" s="267">
        <v>1</v>
      </c>
      <c r="U214" s="267">
        <v>1</v>
      </c>
      <c r="V214" s="267">
        <v>1</v>
      </c>
      <c r="W214" s="267">
        <v>1</v>
      </c>
      <c r="X214" s="309">
        <f t="shared" si="22"/>
        <v>0.78</v>
      </c>
      <c r="Y214" s="310" t="str">
        <f t="shared" si="23"/>
        <v>MODERADO</v>
      </c>
    </row>
    <row r="215" spans="1:25" ht="27.6" x14ac:dyDescent="0.25">
      <c r="A215" s="330">
        <v>210</v>
      </c>
      <c r="B215" s="289" t="s">
        <v>2712</v>
      </c>
      <c r="C215" s="296" t="s">
        <v>2421</v>
      </c>
      <c r="D215" s="308" t="s">
        <v>2713</v>
      </c>
      <c r="E215" s="253" t="s">
        <v>2386</v>
      </c>
      <c r="F215" s="255" t="s">
        <v>2403</v>
      </c>
      <c r="G215" s="256">
        <f>IFERROR(VLOOKUP(F215,LISTAS!$Q$5:$R$7,2,FALSE),0)</f>
        <v>0.5</v>
      </c>
      <c r="H215" s="255" t="s">
        <v>2565</v>
      </c>
      <c r="I215" s="256">
        <f>IFERROR(VLOOKUP(H215,LISTAS!$T$5:$U$7,2,FALSE),0)</f>
        <v>0.75</v>
      </c>
      <c r="J215" s="255" t="s">
        <v>2423</v>
      </c>
      <c r="K215" s="256">
        <f>IFERROR(VLOOKUP(J215,LISTAS!$W$5:$X$7,2,FALSE),0)</f>
        <v>0.25</v>
      </c>
      <c r="L215" s="255" t="s">
        <v>2396</v>
      </c>
      <c r="M215" s="257">
        <f>IFERROR(VLOOKUP(L215,LISTAS!$Z$5:$AA$10,2,FALSE),0)</f>
        <v>0.5</v>
      </c>
      <c r="N215" s="258" t="s">
        <v>2409</v>
      </c>
      <c r="O215" s="257">
        <f>IFERROR(VLOOKUP(N215,LISTAS!$AC$5:$AD$9,2,FALSE),0)</f>
        <v>0.05</v>
      </c>
      <c r="P215" s="267">
        <v>1</v>
      </c>
      <c r="Q215" s="267">
        <v>1</v>
      </c>
      <c r="R215" s="267">
        <v>1</v>
      </c>
      <c r="S215" s="267">
        <v>0</v>
      </c>
      <c r="T215" s="267">
        <v>1</v>
      </c>
      <c r="U215" s="267">
        <v>1</v>
      </c>
      <c r="V215" s="267">
        <v>1</v>
      </c>
      <c r="W215" s="267">
        <v>1</v>
      </c>
      <c r="X215" s="309">
        <f t="shared" si="22"/>
        <v>0.58000000000000007</v>
      </c>
      <c r="Y215" s="310" t="str">
        <f t="shared" si="23"/>
        <v>DEBIL</v>
      </c>
    </row>
    <row r="216" spans="1:25" ht="41.4" x14ac:dyDescent="0.25">
      <c r="A216" s="330">
        <v>211</v>
      </c>
      <c r="B216" s="289" t="s">
        <v>2714</v>
      </c>
      <c r="C216" s="296">
        <v>44576</v>
      </c>
      <c r="D216" s="308" t="s">
        <v>2713</v>
      </c>
      <c r="E216" s="253" t="s">
        <v>2386</v>
      </c>
      <c r="F216" s="255" t="s">
        <v>2403</v>
      </c>
      <c r="G216" s="256">
        <f>IFERROR(VLOOKUP(F216,LISTAS!$Q$5:$R$7,2,FALSE),0)</f>
        <v>0.5</v>
      </c>
      <c r="H216" s="255" t="s">
        <v>2388</v>
      </c>
      <c r="I216" s="256">
        <f>IFERROR(VLOOKUP(H216,LISTAS!$T$5:$U$7,2,FALSE),0)</f>
        <v>1</v>
      </c>
      <c r="J216" s="255" t="s">
        <v>2389</v>
      </c>
      <c r="K216" s="256">
        <f>IFERROR(VLOOKUP(J216,LISTAS!$W$5:$X$7,2,FALSE),0)</f>
        <v>1</v>
      </c>
      <c r="L216" s="255" t="s">
        <v>2396</v>
      </c>
      <c r="M216" s="257">
        <f>IFERROR(VLOOKUP(L216,LISTAS!$Z$5:$AA$10,2,FALSE),0)</f>
        <v>0.5</v>
      </c>
      <c r="N216" s="258" t="s">
        <v>2415</v>
      </c>
      <c r="O216" s="257">
        <f>IFERROR(VLOOKUP(N216,LISTAS!$AC$5:$AD$9,2,FALSE),0)</f>
        <v>0.75</v>
      </c>
      <c r="P216" s="267">
        <v>1</v>
      </c>
      <c r="Q216" s="267">
        <v>1</v>
      </c>
      <c r="R216" s="267">
        <v>1</v>
      </c>
      <c r="S216" s="267">
        <v>0</v>
      </c>
      <c r="T216" s="267">
        <v>1</v>
      </c>
      <c r="U216" s="267">
        <v>1</v>
      </c>
      <c r="V216" s="267">
        <v>1</v>
      </c>
      <c r="W216" s="267">
        <v>1</v>
      </c>
      <c r="X216" s="309">
        <f t="shared" si="22"/>
        <v>0.78</v>
      </c>
      <c r="Y216" s="310" t="str">
        <f t="shared" si="23"/>
        <v>MODERADO</v>
      </c>
    </row>
    <row r="217" spans="1:25" ht="41.4" x14ac:dyDescent="0.25">
      <c r="A217" s="330">
        <v>212</v>
      </c>
      <c r="B217" s="289" t="s">
        <v>2715</v>
      </c>
      <c r="C217" s="296" t="s">
        <v>2421</v>
      </c>
      <c r="D217" s="308" t="s">
        <v>2716</v>
      </c>
      <c r="E217" s="253" t="s">
        <v>2386</v>
      </c>
      <c r="F217" s="255" t="s">
        <v>2387</v>
      </c>
      <c r="G217" s="256">
        <f>IFERROR(VLOOKUP(F217,LISTAS!$Q$5:$R$7,2,FALSE),0)</f>
        <v>1</v>
      </c>
      <c r="H217" s="255" t="s">
        <v>2388</v>
      </c>
      <c r="I217" s="256">
        <f>IFERROR(VLOOKUP(H217,LISTAS!$T$5:$U$7,2,FALSE),0)</f>
        <v>1</v>
      </c>
      <c r="J217" s="255" t="s">
        <v>2423</v>
      </c>
      <c r="K217" s="256">
        <f>IFERROR(VLOOKUP(J217,LISTAS!$W$5:$X$7,2,FALSE),0)</f>
        <v>0.25</v>
      </c>
      <c r="L217" s="255" t="s">
        <v>2444</v>
      </c>
      <c r="M217" s="257">
        <f>IFERROR(VLOOKUP(L217,LISTAS!$Z$5:$AA$10,2,FALSE),0)</f>
        <v>1</v>
      </c>
      <c r="N217" s="258" t="s">
        <v>2397</v>
      </c>
      <c r="O217" s="257">
        <f>IFERROR(VLOOKUP(N217,LISTAS!$AC$5:$AD$9,2,FALSE),0)</f>
        <v>1</v>
      </c>
      <c r="P217" s="267">
        <v>1</v>
      </c>
      <c r="Q217" s="267">
        <v>1</v>
      </c>
      <c r="R217" s="267">
        <v>1</v>
      </c>
      <c r="S217" s="267">
        <v>0</v>
      </c>
      <c r="T217" s="267">
        <v>1</v>
      </c>
      <c r="U217" s="267">
        <v>1</v>
      </c>
      <c r="V217" s="267">
        <v>1</v>
      </c>
      <c r="W217" s="267">
        <v>1</v>
      </c>
      <c r="X217" s="309">
        <f t="shared" si="22"/>
        <v>0.89874999999999994</v>
      </c>
      <c r="Y217" s="310" t="str">
        <f t="shared" si="23"/>
        <v>FUERTE</v>
      </c>
    </row>
    <row r="218" spans="1:25" ht="41.4" x14ac:dyDescent="0.25">
      <c r="A218" s="330">
        <v>213</v>
      </c>
      <c r="B218" s="289" t="s">
        <v>2717</v>
      </c>
      <c r="C218" s="296" t="s">
        <v>2492</v>
      </c>
      <c r="D218" s="308" t="s">
        <v>2608</v>
      </c>
      <c r="E218" s="253" t="s">
        <v>2386</v>
      </c>
      <c r="F218" s="255" t="s">
        <v>2387</v>
      </c>
      <c r="G218" s="256">
        <f>IFERROR(VLOOKUP(F218,LISTAS!$Q$5:$R$7,2,FALSE),0)</f>
        <v>1</v>
      </c>
      <c r="H218" s="255" t="s">
        <v>2388</v>
      </c>
      <c r="I218" s="256">
        <f>IFERROR(VLOOKUP(H218,LISTAS!$T$5:$U$7,2,FALSE),0)</f>
        <v>1</v>
      </c>
      <c r="J218" s="255" t="s">
        <v>2423</v>
      </c>
      <c r="K218" s="256">
        <f>IFERROR(VLOOKUP(J218,LISTAS!$W$5:$X$7,2,FALSE),0)</f>
        <v>0.25</v>
      </c>
      <c r="L218" s="255" t="s">
        <v>2444</v>
      </c>
      <c r="M218" s="257">
        <f>IFERROR(VLOOKUP(L218,LISTAS!$Z$5:$AA$10,2,FALSE),0)</f>
        <v>1</v>
      </c>
      <c r="N218" s="258" t="s">
        <v>2409</v>
      </c>
      <c r="O218" s="257">
        <f>IFERROR(VLOOKUP(N218,LISTAS!$AC$5:$AD$9,2,FALSE),0)</f>
        <v>0.05</v>
      </c>
      <c r="P218" s="267">
        <v>1</v>
      </c>
      <c r="Q218" s="267">
        <v>1</v>
      </c>
      <c r="R218" s="267">
        <v>1</v>
      </c>
      <c r="S218" s="267">
        <v>0</v>
      </c>
      <c r="T218" s="267">
        <v>1</v>
      </c>
      <c r="U218" s="267">
        <v>1</v>
      </c>
      <c r="V218" s="267">
        <v>1</v>
      </c>
      <c r="W218" s="267">
        <v>1</v>
      </c>
      <c r="X218" s="309">
        <f t="shared" si="22"/>
        <v>0.75625000000000009</v>
      </c>
      <c r="Y218" s="310" t="str">
        <f t="shared" si="23"/>
        <v>MODERADO</v>
      </c>
    </row>
    <row r="219" spans="1:25" ht="41.4" x14ac:dyDescent="0.25">
      <c r="A219" s="330">
        <v>214</v>
      </c>
      <c r="B219" s="289" t="s">
        <v>2718</v>
      </c>
      <c r="C219" s="296" t="s">
        <v>2492</v>
      </c>
      <c r="D219" s="308" t="s">
        <v>2719</v>
      </c>
      <c r="E219" s="253" t="s">
        <v>2386</v>
      </c>
      <c r="F219" s="255" t="s">
        <v>2403</v>
      </c>
      <c r="G219" s="256">
        <f>IFERROR(VLOOKUP(F219,LISTAS!$Q$5:$R$7,2,FALSE),0)</f>
        <v>0.5</v>
      </c>
      <c r="H219" s="255" t="s">
        <v>2388</v>
      </c>
      <c r="I219" s="256">
        <f>IFERROR(VLOOKUP(H219,LISTAS!$T$5:$U$7,2,FALSE),0)</f>
        <v>1</v>
      </c>
      <c r="J219" s="255" t="s">
        <v>2423</v>
      </c>
      <c r="K219" s="256">
        <f>IFERROR(VLOOKUP(J219,LISTAS!$W$5:$X$7,2,FALSE),0)</f>
        <v>0.25</v>
      </c>
      <c r="L219" s="255" t="s">
        <v>2444</v>
      </c>
      <c r="M219" s="257">
        <f>IFERROR(VLOOKUP(L219,LISTAS!$Z$5:$AA$10,2,FALSE),0)</f>
        <v>1</v>
      </c>
      <c r="N219" s="258" t="s">
        <v>2409</v>
      </c>
      <c r="O219" s="257">
        <f>IFERROR(VLOOKUP(N219,LISTAS!$AC$5:$AD$9,2,FALSE),0)</f>
        <v>0.05</v>
      </c>
      <c r="P219" s="267">
        <v>1</v>
      </c>
      <c r="Q219" s="267">
        <v>1</v>
      </c>
      <c r="R219" s="267">
        <v>1</v>
      </c>
      <c r="S219" s="267">
        <v>0</v>
      </c>
      <c r="T219" s="267">
        <v>1</v>
      </c>
      <c r="U219" s="267">
        <v>1</v>
      </c>
      <c r="V219" s="267">
        <v>1</v>
      </c>
      <c r="W219" s="267">
        <v>1</v>
      </c>
      <c r="X219" s="309">
        <f t="shared" si="22"/>
        <v>0.68625000000000003</v>
      </c>
      <c r="Y219" s="310" t="str">
        <f t="shared" si="23"/>
        <v>MODERADO</v>
      </c>
    </row>
    <row r="220" spans="1:25" ht="41.4" x14ac:dyDescent="0.25">
      <c r="A220" s="330">
        <v>215</v>
      </c>
      <c r="B220" s="289" t="s">
        <v>2720</v>
      </c>
      <c r="C220" s="296" t="s">
        <v>2492</v>
      </c>
      <c r="D220" s="308" t="s">
        <v>2608</v>
      </c>
      <c r="E220" s="253" t="s">
        <v>2386</v>
      </c>
      <c r="F220" s="255" t="s">
        <v>2387</v>
      </c>
      <c r="G220" s="256">
        <f>IFERROR(VLOOKUP(F220,LISTAS!$Q$5:$R$7,2,FALSE),0)</f>
        <v>1</v>
      </c>
      <c r="H220" s="255" t="s">
        <v>2388</v>
      </c>
      <c r="I220" s="256">
        <f>IFERROR(VLOOKUP(H220,LISTAS!$T$5:$U$7,2,FALSE),0)</f>
        <v>1</v>
      </c>
      <c r="J220" s="255" t="s">
        <v>2423</v>
      </c>
      <c r="K220" s="256">
        <f>IFERROR(VLOOKUP(J220,LISTAS!$W$5:$X$7,2,FALSE),0)</f>
        <v>0.25</v>
      </c>
      <c r="L220" s="255" t="s">
        <v>2390</v>
      </c>
      <c r="M220" s="257">
        <f>IFERROR(VLOOKUP(L220,LISTAS!$Z$5:$AA$10,2,FALSE),0)</f>
        <v>0.75</v>
      </c>
      <c r="N220" s="258" t="s">
        <v>2409</v>
      </c>
      <c r="O220" s="257">
        <f>IFERROR(VLOOKUP(N220,LISTAS!$AC$5:$AD$9,2,FALSE),0)</f>
        <v>0.05</v>
      </c>
      <c r="P220" s="267">
        <v>1</v>
      </c>
      <c r="Q220" s="267">
        <v>1</v>
      </c>
      <c r="R220" s="267">
        <v>1</v>
      </c>
      <c r="S220" s="267">
        <v>0</v>
      </c>
      <c r="T220" s="267"/>
      <c r="U220" s="267">
        <v>1</v>
      </c>
      <c r="V220" s="267">
        <v>1</v>
      </c>
      <c r="W220" s="267">
        <v>1</v>
      </c>
      <c r="X220" s="309">
        <f t="shared" si="22"/>
        <v>0.66875000000000007</v>
      </c>
      <c r="Y220" s="310" t="str">
        <f t="shared" si="23"/>
        <v>MODERADO</v>
      </c>
    </row>
    <row r="221" spans="1:25" ht="27.6" x14ac:dyDescent="0.25">
      <c r="A221" s="330">
        <v>216</v>
      </c>
      <c r="B221" s="289" t="s">
        <v>2721</v>
      </c>
      <c r="C221" s="296" t="s">
        <v>2421</v>
      </c>
      <c r="D221" s="308" t="s">
        <v>2608</v>
      </c>
      <c r="E221" s="253" t="s">
        <v>2386</v>
      </c>
      <c r="F221" s="255" t="s">
        <v>2387</v>
      </c>
      <c r="G221" s="256">
        <f>IFERROR(VLOOKUP(F221,LISTAS!$Q$5:$R$7,2,FALSE),0)</f>
        <v>1</v>
      </c>
      <c r="H221" s="255" t="s">
        <v>2388</v>
      </c>
      <c r="I221" s="256">
        <f>IFERROR(VLOOKUP(H221,LISTAS!$T$5:$U$7,2,FALSE),0)</f>
        <v>1</v>
      </c>
      <c r="J221" s="255" t="s">
        <v>2423</v>
      </c>
      <c r="K221" s="256">
        <f>IFERROR(VLOOKUP(J221,LISTAS!$W$5:$X$7,2,FALSE),0)</f>
        <v>0.25</v>
      </c>
      <c r="L221" s="255" t="s">
        <v>2444</v>
      </c>
      <c r="M221" s="257">
        <f>IFERROR(VLOOKUP(L221,LISTAS!$Z$5:$AA$10,2,FALSE),0)</f>
        <v>1</v>
      </c>
      <c r="N221" s="258" t="s">
        <v>2409</v>
      </c>
      <c r="O221" s="257">
        <f>IFERROR(VLOOKUP(N221,LISTAS!$AC$5:$AD$9,2,FALSE),0)</f>
        <v>0.05</v>
      </c>
      <c r="P221" s="267">
        <v>1</v>
      </c>
      <c r="Q221" s="267">
        <v>1</v>
      </c>
      <c r="R221" s="267">
        <v>1</v>
      </c>
      <c r="S221" s="267">
        <v>0</v>
      </c>
      <c r="T221" s="267"/>
      <c r="U221" s="267">
        <v>1</v>
      </c>
      <c r="V221" s="267">
        <v>1</v>
      </c>
      <c r="W221" s="267">
        <v>1</v>
      </c>
      <c r="X221" s="309">
        <f t="shared" si="22"/>
        <v>0.70625000000000004</v>
      </c>
      <c r="Y221" s="310" t="str">
        <f t="shared" si="23"/>
        <v>MODERADO</v>
      </c>
    </row>
    <row r="222" spans="1:25" ht="41.4" x14ac:dyDescent="0.25">
      <c r="A222" s="262">
        <v>217</v>
      </c>
      <c r="B222" s="289" t="s">
        <v>2722</v>
      </c>
      <c r="C222" s="296" t="s">
        <v>2421</v>
      </c>
      <c r="D222" s="295" t="s">
        <v>2723</v>
      </c>
      <c r="E222" s="253"/>
      <c r="F222" s="255"/>
      <c r="G222" s="256">
        <f>IFERROR(VLOOKUP(F222,LISTAS!$Q$5:$R$7,2,FALSE),0)</f>
        <v>0</v>
      </c>
      <c r="H222" s="255"/>
      <c r="I222" s="256">
        <f>IFERROR(VLOOKUP(H222,LISTAS!$T$5:$U$7,2,FALSE),0)</f>
        <v>0</v>
      </c>
      <c r="J222" s="255"/>
      <c r="K222" s="256">
        <f>IFERROR(VLOOKUP(J222,LISTAS!$W$5:$X$7,2,FALSE),0)</f>
        <v>0</v>
      </c>
      <c r="L222" s="255"/>
      <c r="M222" s="257">
        <f>IFERROR(VLOOKUP(L222,LISTAS!$Z$5:$AA$10,2,FALSE),0)</f>
        <v>0</v>
      </c>
      <c r="N222" s="258"/>
      <c r="O222" s="257">
        <f>IFERROR(VLOOKUP(N222,LISTAS!$AC$5:$AD$9,2,FALSE),0)</f>
        <v>0</v>
      </c>
      <c r="P222" s="267"/>
      <c r="Q222" s="267"/>
      <c r="R222" s="267"/>
      <c r="S222" s="267"/>
      <c r="T222" s="267"/>
      <c r="U222" s="267">
        <v>1</v>
      </c>
      <c r="V222" s="267">
        <v>1</v>
      </c>
      <c r="W222" s="267">
        <v>1</v>
      </c>
      <c r="X222" s="309">
        <f t="shared" si="22"/>
        <v>0.15000000000000002</v>
      </c>
      <c r="Y222" s="310" t="str">
        <f t="shared" si="23"/>
        <v/>
      </c>
    </row>
    <row r="223" spans="1:25" ht="27.6" x14ac:dyDescent="0.25">
      <c r="A223" s="262">
        <v>218</v>
      </c>
      <c r="B223" s="289" t="s">
        <v>2724</v>
      </c>
      <c r="C223" s="296">
        <v>44942</v>
      </c>
      <c r="D223" s="295" t="s">
        <v>2725</v>
      </c>
      <c r="E223" s="253"/>
      <c r="F223" s="255"/>
      <c r="G223" s="256">
        <f>IFERROR(VLOOKUP(F223,LISTAS!$Q$5:$R$7,2,FALSE),0)</f>
        <v>0</v>
      </c>
      <c r="H223" s="255"/>
      <c r="I223" s="256">
        <f>IFERROR(VLOOKUP(H223,LISTAS!$T$5:$U$7,2,FALSE),0)</f>
        <v>0</v>
      </c>
      <c r="J223" s="255"/>
      <c r="K223" s="256">
        <f>IFERROR(VLOOKUP(J223,LISTAS!$W$5:$X$7,2,FALSE),0)</f>
        <v>0</v>
      </c>
      <c r="L223" s="255"/>
      <c r="M223" s="257">
        <f>IFERROR(VLOOKUP(L223,LISTAS!$Z$5:$AA$10,2,FALSE),0)</f>
        <v>0</v>
      </c>
      <c r="N223" s="258"/>
      <c r="O223" s="257">
        <f>IFERROR(VLOOKUP(N223,LISTAS!$AC$5:$AD$9,2,FALSE),0)</f>
        <v>0</v>
      </c>
      <c r="P223" s="267"/>
      <c r="Q223" s="267"/>
      <c r="R223" s="267"/>
      <c r="S223" s="267"/>
      <c r="T223" s="267"/>
      <c r="U223" s="267">
        <v>1</v>
      </c>
      <c r="V223" s="267">
        <v>1</v>
      </c>
      <c r="W223" s="267">
        <v>1</v>
      </c>
      <c r="X223" s="309">
        <f t="shared" si="22"/>
        <v>0.15000000000000002</v>
      </c>
      <c r="Y223" s="310" t="str">
        <f t="shared" si="23"/>
        <v/>
      </c>
    </row>
    <row r="224" spans="1:25" ht="27.6" x14ac:dyDescent="0.25">
      <c r="A224" s="262">
        <v>219</v>
      </c>
      <c r="B224" s="289" t="s">
        <v>2726</v>
      </c>
      <c r="C224" s="296">
        <v>44942</v>
      </c>
      <c r="D224" s="295" t="s">
        <v>2727</v>
      </c>
      <c r="E224" s="253"/>
      <c r="F224" s="255"/>
      <c r="G224" s="256">
        <f>IFERROR(VLOOKUP(F224,LISTAS!$Q$5:$R$7,2,FALSE),0)</f>
        <v>0</v>
      </c>
      <c r="H224" s="255"/>
      <c r="I224" s="256">
        <f>IFERROR(VLOOKUP(H224,LISTAS!$T$5:$U$7,2,FALSE),0)</f>
        <v>0</v>
      </c>
      <c r="J224" s="255"/>
      <c r="K224" s="256">
        <f>IFERROR(VLOOKUP(J224,LISTAS!$W$5:$X$7,2,FALSE),0)</f>
        <v>0</v>
      </c>
      <c r="L224" s="255"/>
      <c r="M224" s="257">
        <f>IFERROR(VLOOKUP(L224,LISTAS!$Z$5:$AA$10,2,FALSE),0)</f>
        <v>0</v>
      </c>
      <c r="N224" s="258"/>
      <c r="O224" s="257">
        <f>IFERROR(VLOOKUP(N224,LISTAS!$AC$5:$AD$9,2,FALSE),0)</f>
        <v>0</v>
      </c>
      <c r="P224" s="267"/>
      <c r="Q224" s="267"/>
      <c r="R224" s="267"/>
      <c r="S224" s="267"/>
      <c r="T224" s="267"/>
      <c r="U224" s="267">
        <v>1</v>
      </c>
      <c r="V224" s="267">
        <v>1</v>
      </c>
      <c r="W224" s="267">
        <v>1</v>
      </c>
      <c r="X224" s="309">
        <f t="shared" si="22"/>
        <v>0.15000000000000002</v>
      </c>
      <c r="Y224" s="310" t="str">
        <f t="shared" si="23"/>
        <v/>
      </c>
    </row>
    <row r="225" spans="1:25" ht="27.6" x14ac:dyDescent="0.25">
      <c r="A225" s="262">
        <v>220</v>
      </c>
      <c r="B225" s="289" t="s">
        <v>2728</v>
      </c>
      <c r="C225" s="296">
        <v>44942</v>
      </c>
      <c r="D225" s="295" t="s">
        <v>2725</v>
      </c>
      <c r="E225" s="253"/>
      <c r="F225" s="255"/>
      <c r="G225" s="256">
        <f>IFERROR(VLOOKUP(F225,LISTAS!$Q$5:$R$7,2,FALSE),0)</f>
        <v>0</v>
      </c>
      <c r="H225" s="255"/>
      <c r="I225" s="256">
        <f>IFERROR(VLOOKUP(H225,LISTAS!$T$5:$U$7,2,FALSE),0)</f>
        <v>0</v>
      </c>
      <c r="J225" s="255"/>
      <c r="K225" s="256">
        <f>IFERROR(VLOOKUP(J225,LISTAS!$W$5:$X$7,2,FALSE),0)</f>
        <v>0</v>
      </c>
      <c r="L225" s="255"/>
      <c r="M225" s="257">
        <f>IFERROR(VLOOKUP(L225,LISTAS!$Z$5:$AA$10,2,FALSE),0)</f>
        <v>0</v>
      </c>
      <c r="N225" s="258"/>
      <c r="O225" s="257">
        <f>IFERROR(VLOOKUP(N225,LISTAS!$AC$5:$AD$9,2,FALSE),0)</f>
        <v>0</v>
      </c>
      <c r="P225" s="267"/>
      <c r="Q225" s="267"/>
      <c r="R225" s="267"/>
      <c r="S225" s="267"/>
      <c r="T225" s="267"/>
      <c r="U225" s="267">
        <v>1</v>
      </c>
      <c r="V225" s="267">
        <v>1</v>
      </c>
      <c r="W225" s="267">
        <v>1</v>
      </c>
      <c r="X225" s="309">
        <f t="shared" si="22"/>
        <v>0.15000000000000002</v>
      </c>
      <c r="Y225" s="310" t="str">
        <f t="shared" si="23"/>
        <v/>
      </c>
    </row>
    <row r="226" spans="1:25" x14ac:dyDescent="0.25">
      <c r="A226" s="262">
        <v>221</v>
      </c>
      <c r="B226" s="289" t="s">
        <v>2729</v>
      </c>
      <c r="C226" s="296"/>
      <c r="D226" s="295" t="s">
        <v>2730</v>
      </c>
      <c r="E226" s="253" t="s">
        <v>2386</v>
      </c>
      <c r="F226" s="255"/>
      <c r="G226" s="256">
        <f>IFERROR(VLOOKUP(F226,LISTAS!$Q$5:$R$7,2,FALSE),0)</f>
        <v>0</v>
      </c>
      <c r="H226" s="255"/>
      <c r="I226" s="256">
        <f>IFERROR(VLOOKUP(H226,LISTAS!$T$5:$U$7,2,FALSE),0)</f>
        <v>0</v>
      </c>
      <c r="J226" s="255"/>
      <c r="K226" s="256">
        <f>IFERROR(VLOOKUP(J226,LISTAS!$W$5:$X$7,2,FALSE),0)</f>
        <v>0</v>
      </c>
      <c r="L226" s="255"/>
      <c r="M226" s="257">
        <f>IFERROR(VLOOKUP(L226,LISTAS!$Z$5:$AA$10,2,FALSE),0)</f>
        <v>0</v>
      </c>
      <c r="N226" s="258"/>
      <c r="O226" s="257">
        <f>IFERROR(VLOOKUP(N226,LISTAS!$AC$5:$AD$9,2,FALSE),0)</f>
        <v>0</v>
      </c>
      <c r="P226" s="267"/>
      <c r="Q226" s="267"/>
      <c r="R226" s="267"/>
      <c r="S226" s="267"/>
      <c r="T226" s="267"/>
      <c r="U226" s="267">
        <v>1</v>
      </c>
      <c r="V226" s="267">
        <v>1</v>
      </c>
      <c r="W226" s="267">
        <v>1</v>
      </c>
      <c r="X226" s="309">
        <f t="shared" si="22"/>
        <v>0.15000000000000002</v>
      </c>
      <c r="Y226" s="310" t="str">
        <f t="shared" si="23"/>
        <v/>
      </c>
    </row>
    <row r="227" spans="1:25" ht="27.6" x14ac:dyDescent="0.25">
      <c r="A227" s="262">
        <v>222</v>
      </c>
      <c r="B227" s="289" t="s">
        <v>2731</v>
      </c>
      <c r="C227" s="296" t="s">
        <v>2732</v>
      </c>
      <c r="D227" s="295" t="s">
        <v>2608</v>
      </c>
      <c r="E227" s="253"/>
      <c r="F227" s="255"/>
      <c r="G227" s="256">
        <f>IFERROR(VLOOKUP(F227,LISTAS!$Q$5:$R$7,2,FALSE),0)</f>
        <v>0</v>
      </c>
      <c r="H227" s="255"/>
      <c r="I227" s="256">
        <f>IFERROR(VLOOKUP(H227,LISTAS!$T$5:$U$7,2,FALSE),0)</f>
        <v>0</v>
      </c>
      <c r="J227" s="255"/>
      <c r="K227" s="256">
        <f>IFERROR(VLOOKUP(J227,LISTAS!$W$5:$X$7,2,FALSE),0)</f>
        <v>0</v>
      </c>
      <c r="L227" s="255"/>
      <c r="M227" s="257">
        <f>IFERROR(VLOOKUP(L227,LISTAS!$Z$5:$AA$10,2,FALSE),0)</f>
        <v>0</v>
      </c>
      <c r="N227" s="258"/>
      <c r="O227" s="257">
        <f>IFERROR(VLOOKUP(N227,LISTAS!$AC$5:$AD$9,2,FALSE),0)</f>
        <v>0</v>
      </c>
      <c r="P227" s="267"/>
      <c r="Q227" s="267"/>
      <c r="R227" s="267"/>
      <c r="S227" s="267"/>
      <c r="T227" s="267"/>
      <c r="U227" s="267">
        <v>1</v>
      </c>
      <c r="V227" s="267">
        <v>1</v>
      </c>
      <c r="W227" s="267">
        <v>1</v>
      </c>
      <c r="X227" s="309">
        <f t="shared" si="22"/>
        <v>0.15000000000000002</v>
      </c>
      <c r="Y227" s="310" t="str">
        <f t="shared" si="23"/>
        <v/>
      </c>
    </row>
    <row r="228" spans="1:25" ht="27.6" x14ac:dyDescent="0.25">
      <c r="A228" s="262">
        <v>223</v>
      </c>
      <c r="B228" s="289" t="s">
        <v>2733</v>
      </c>
      <c r="C228" s="296" t="s">
        <v>2587</v>
      </c>
      <c r="D228" s="295" t="s">
        <v>2608</v>
      </c>
      <c r="E228" s="253"/>
      <c r="F228" s="255"/>
      <c r="G228" s="256">
        <f>IFERROR(VLOOKUP(F228,LISTAS!$Q$5:$R$7,2,FALSE),0)</f>
        <v>0</v>
      </c>
      <c r="H228" s="255"/>
      <c r="I228" s="256">
        <f>IFERROR(VLOOKUP(H228,LISTAS!$T$5:$U$7,2,FALSE),0)</f>
        <v>0</v>
      </c>
      <c r="J228" s="255"/>
      <c r="K228" s="256">
        <f>IFERROR(VLOOKUP(J228,LISTAS!$W$5:$X$7,2,FALSE),0)</f>
        <v>0</v>
      </c>
      <c r="L228" s="255"/>
      <c r="M228" s="257">
        <f>IFERROR(VLOOKUP(L228,LISTAS!$Z$5:$AA$10,2,FALSE),0)</f>
        <v>0</v>
      </c>
      <c r="N228" s="258"/>
      <c r="O228" s="257">
        <f>IFERROR(VLOOKUP(N228,LISTAS!$AC$5:$AD$9,2,FALSE),0)</f>
        <v>0</v>
      </c>
      <c r="P228" s="267"/>
      <c r="Q228" s="267"/>
      <c r="R228" s="267"/>
      <c r="S228" s="267"/>
      <c r="T228" s="267"/>
      <c r="U228" s="267">
        <v>1</v>
      </c>
      <c r="V228" s="267">
        <v>1</v>
      </c>
      <c r="W228" s="267">
        <v>1</v>
      </c>
      <c r="X228" s="309">
        <f t="shared" si="22"/>
        <v>0.15000000000000002</v>
      </c>
      <c r="Y228" s="310" t="str">
        <f t="shared" si="23"/>
        <v/>
      </c>
    </row>
    <row r="229" spans="1:25" ht="27.6" x14ac:dyDescent="0.25">
      <c r="A229" s="262">
        <v>224</v>
      </c>
      <c r="B229" s="289" t="s">
        <v>2734</v>
      </c>
      <c r="C229" s="296" t="s">
        <v>2587</v>
      </c>
      <c r="D229" s="295" t="s">
        <v>2608</v>
      </c>
      <c r="E229" s="253"/>
      <c r="F229" s="255"/>
      <c r="G229" s="256">
        <f>IFERROR(VLOOKUP(F229,LISTAS!$Q$5:$R$7,2,FALSE),0)</f>
        <v>0</v>
      </c>
      <c r="H229" s="255"/>
      <c r="I229" s="256">
        <f>IFERROR(VLOOKUP(H229,LISTAS!$T$5:$U$7,2,FALSE),0)</f>
        <v>0</v>
      </c>
      <c r="J229" s="255"/>
      <c r="K229" s="256">
        <f>IFERROR(VLOOKUP(J229,LISTAS!$W$5:$X$7,2,FALSE),0)</f>
        <v>0</v>
      </c>
      <c r="L229" s="255"/>
      <c r="M229" s="257">
        <f>IFERROR(VLOOKUP(L229,LISTAS!$Z$5:$AA$10,2,FALSE),0)</f>
        <v>0</v>
      </c>
      <c r="N229" s="258"/>
      <c r="O229" s="257">
        <f>IFERROR(VLOOKUP(N229,LISTAS!$AC$5:$AD$9,2,FALSE),0)</f>
        <v>0</v>
      </c>
      <c r="P229" s="267"/>
      <c r="Q229" s="267"/>
      <c r="R229" s="267"/>
      <c r="S229" s="267"/>
      <c r="T229" s="267"/>
      <c r="U229" s="267">
        <v>1</v>
      </c>
      <c r="V229" s="267">
        <v>1</v>
      </c>
      <c r="W229" s="267">
        <v>1</v>
      </c>
      <c r="X229" s="309">
        <f t="shared" si="22"/>
        <v>0.15000000000000002</v>
      </c>
      <c r="Y229" s="310" t="str">
        <f t="shared" si="23"/>
        <v/>
      </c>
    </row>
    <row r="230" spans="1:25" ht="41.4" x14ac:dyDescent="0.25">
      <c r="A230" s="262">
        <v>225</v>
      </c>
      <c r="B230" s="289" t="s">
        <v>2735</v>
      </c>
      <c r="C230" s="296" t="s">
        <v>2587</v>
      </c>
      <c r="D230" s="308" t="s">
        <v>2736</v>
      </c>
      <c r="E230" s="253" t="s">
        <v>2386</v>
      </c>
      <c r="F230" s="255" t="s">
        <v>2387</v>
      </c>
      <c r="G230" s="256">
        <f>IFERROR(VLOOKUP(F230,LISTAS!$Q$5:$R$7,2,FALSE),0)</f>
        <v>1</v>
      </c>
      <c r="H230" s="255" t="s">
        <v>2388</v>
      </c>
      <c r="I230" s="256">
        <f>IFERROR(VLOOKUP(H230,LISTAS!$T$5:$U$7,2,FALSE),0)</f>
        <v>1</v>
      </c>
      <c r="J230" s="255" t="s">
        <v>2423</v>
      </c>
      <c r="K230" s="256">
        <f>IFERROR(VLOOKUP(J230,LISTAS!$W$5:$X$7,2,FALSE),0)</f>
        <v>0.25</v>
      </c>
      <c r="L230" s="255" t="s">
        <v>2396</v>
      </c>
      <c r="M230" s="257">
        <f>IFERROR(VLOOKUP(L230,LISTAS!$Z$5:$AA$10,2,FALSE),0)</f>
        <v>0.5</v>
      </c>
      <c r="N230" s="258" t="s">
        <v>2409</v>
      </c>
      <c r="O230" s="257">
        <f>IFERROR(VLOOKUP(N230,LISTAS!$AC$5:$AD$9,2,FALSE),0)</f>
        <v>0.05</v>
      </c>
      <c r="P230" s="267">
        <v>1</v>
      </c>
      <c r="Q230" s="267">
        <v>1</v>
      </c>
      <c r="R230" s="267">
        <v>1</v>
      </c>
      <c r="S230" s="267">
        <v>0</v>
      </c>
      <c r="T230" s="267"/>
      <c r="U230" s="267">
        <v>1</v>
      </c>
      <c r="V230" s="267">
        <v>1</v>
      </c>
      <c r="W230" s="267">
        <v>1</v>
      </c>
      <c r="X230" s="309">
        <f t="shared" si="22"/>
        <v>0.63125000000000009</v>
      </c>
      <c r="Y230" s="310" t="str">
        <f t="shared" si="23"/>
        <v>DEBIL</v>
      </c>
    </row>
    <row r="231" spans="1:25" ht="41.4" x14ac:dyDescent="0.25">
      <c r="A231" s="262">
        <v>226</v>
      </c>
      <c r="B231" s="289" t="s">
        <v>2737</v>
      </c>
      <c r="C231" s="296" t="s">
        <v>2587</v>
      </c>
      <c r="D231" s="308" t="s">
        <v>2736</v>
      </c>
      <c r="E231" s="253" t="s">
        <v>2386</v>
      </c>
      <c r="F231" s="255" t="s">
        <v>2387</v>
      </c>
      <c r="G231" s="256">
        <f>IFERROR(VLOOKUP(F231,LISTAS!$Q$5:$R$7,2,FALSE),0)</f>
        <v>1</v>
      </c>
      <c r="H231" s="255" t="s">
        <v>2388</v>
      </c>
      <c r="I231" s="256">
        <f>IFERROR(VLOOKUP(H231,LISTAS!$T$5:$U$7,2,FALSE),0)</f>
        <v>1</v>
      </c>
      <c r="J231" s="255" t="s">
        <v>2423</v>
      </c>
      <c r="K231" s="256">
        <f>IFERROR(VLOOKUP(J231,LISTAS!$W$5:$X$7,2,FALSE),0)</f>
        <v>0.25</v>
      </c>
      <c r="L231" s="255" t="s">
        <v>2396</v>
      </c>
      <c r="M231" s="257">
        <f>IFERROR(VLOOKUP(L231,LISTAS!$Z$5:$AA$10,2,FALSE),0)</f>
        <v>0.5</v>
      </c>
      <c r="N231" s="258" t="s">
        <v>2409</v>
      </c>
      <c r="O231" s="257">
        <f>IFERROR(VLOOKUP(N231,LISTAS!$AC$5:$AD$9,2,FALSE),0)</f>
        <v>0.05</v>
      </c>
      <c r="P231" s="267">
        <v>1</v>
      </c>
      <c r="Q231" s="267">
        <v>1</v>
      </c>
      <c r="R231" s="267">
        <v>1</v>
      </c>
      <c r="S231" s="267">
        <v>0</v>
      </c>
      <c r="T231" s="267"/>
      <c r="U231" s="267">
        <v>1</v>
      </c>
      <c r="V231" s="267">
        <v>1</v>
      </c>
      <c r="W231" s="267">
        <v>1</v>
      </c>
      <c r="X231" s="309">
        <f t="shared" si="22"/>
        <v>0.63125000000000009</v>
      </c>
      <c r="Y231" s="310" t="str">
        <f t="shared" si="23"/>
        <v>DEBIL</v>
      </c>
    </row>
    <row r="232" spans="1:25" ht="27.6" x14ac:dyDescent="0.25">
      <c r="A232" s="262">
        <v>227</v>
      </c>
      <c r="B232" s="289" t="s">
        <v>2738</v>
      </c>
      <c r="C232" s="296" t="s">
        <v>2739</v>
      </c>
      <c r="D232" s="308" t="s">
        <v>2740</v>
      </c>
      <c r="E232" s="253" t="s">
        <v>2386</v>
      </c>
      <c r="F232" s="255" t="s">
        <v>2403</v>
      </c>
      <c r="G232" s="256">
        <f>IFERROR(VLOOKUP(F232,LISTAS!$Q$5:$R$7,2,FALSE),0)</f>
        <v>0.5</v>
      </c>
      <c r="H232" s="255" t="s">
        <v>2388</v>
      </c>
      <c r="I232" s="256">
        <f>IFERROR(VLOOKUP(H232,LISTAS!$T$5:$U$7,2,FALSE),0)</f>
        <v>1</v>
      </c>
      <c r="J232" s="255" t="s">
        <v>2423</v>
      </c>
      <c r="K232" s="256">
        <f>IFERROR(VLOOKUP(J232,LISTAS!$W$5:$X$7,2,FALSE),0)</f>
        <v>0.25</v>
      </c>
      <c r="L232" s="255" t="s">
        <v>2396</v>
      </c>
      <c r="M232" s="257">
        <f>IFERROR(VLOOKUP(L232,LISTAS!$Z$5:$AA$10,2,FALSE),0)</f>
        <v>0.5</v>
      </c>
      <c r="N232" s="258" t="s">
        <v>2404</v>
      </c>
      <c r="O232" s="257">
        <f>IFERROR(VLOOKUP(N232,LISTAS!$AC$5:$AD$9,2,FALSE),0)</f>
        <v>0.5</v>
      </c>
      <c r="P232" s="267">
        <v>1</v>
      </c>
      <c r="Q232" s="267">
        <v>1</v>
      </c>
      <c r="R232" s="267">
        <v>1</v>
      </c>
      <c r="S232" s="267">
        <v>0</v>
      </c>
      <c r="T232" s="267">
        <v>1</v>
      </c>
      <c r="U232" s="267">
        <v>1</v>
      </c>
      <c r="V232" s="267">
        <v>1</v>
      </c>
      <c r="W232" s="267">
        <v>1</v>
      </c>
      <c r="X232" s="309">
        <f t="shared" si="22"/>
        <v>0.67874999999999996</v>
      </c>
      <c r="Y232" s="310" t="str">
        <f t="shared" si="23"/>
        <v>MODERADO</v>
      </c>
    </row>
    <row r="233" spans="1:25" ht="27.6" x14ac:dyDescent="0.25">
      <c r="A233" s="262">
        <v>228</v>
      </c>
      <c r="B233" s="289" t="s">
        <v>2741</v>
      </c>
      <c r="C233" s="296" t="s">
        <v>2739</v>
      </c>
      <c r="D233" s="308" t="s">
        <v>2740</v>
      </c>
      <c r="E233" s="253" t="s">
        <v>2386</v>
      </c>
      <c r="F233" s="255" t="s">
        <v>2403</v>
      </c>
      <c r="G233" s="256">
        <f>IFERROR(VLOOKUP(F233,LISTAS!$Q$5:$R$7,2,FALSE),0)</f>
        <v>0.5</v>
      </c>
      <c r="H233" s="255" t="s">
        <v>2388</v>
      </c>
      <c r="I233" s="256">
        <f>IFERROR(VLOOKUP(H233,LISTAS!$T$5:$U$7,2,FALSE),0)</f>
        <v>1</v>
      </c>
      <c r="J233" s="255" t="s">
        <v>2389</v>
      </c>
      <c r="K233" s="256">
        <f>IFERROR(VLOOKUP(J233,LISTAS!$W$5:$X$7,2,FALSE),0)</f>
        <v>1</v>
      </c>
      <c r="L233" s="255"/>
      <c r="M233" s="257">
        <f>IFERROR(VLOOKUP(L233,LISTAS!$Z$5:$AA$10,2,FALSE),0)</f>
        <v>0</v>
      </c>
      <c r="N233" s="258"/>
      <c r="O233" s="257">
        <f>IFERROR(VLOOKUP(N233,LISTAS!$AC$5:$AD$9,2,FALSE),0)</f>
        <v>0</v>
      </c>
      <c r="P233" s="267"/>
      <c r="Q233" s="267"/>
      <c r="R233" s="267"/>
      <c r="S233" s="267"/>
      <c r="T233" s="267"/>
      <c r="U233" s="267">
        <v>1</v>
      </c>
      <c r="V233" s="267">
        <v>1</v>
      </c>
      <c r="W233" s="267">
        <v>1</v>
      </c>
      <c r="X233" s="309">
        <f t="shared" ref="X233:X262" si="24">G233*$F$3+I233*$H$3+K233*$J$3+M233*$L$3+O233*$N$3+SUMPRODUCT(P233:S233,$P$4:$S$4)*$P$3+SUMPRODUCT(T233:W233,$T$4:$W$4)*$T$3</f>
        <v>0.43000000000000005</v>
      </c>
      <c r="Y233" s="310" t="str">
        <f t="shared" ref="Y233:Y262" si="25">IF(AND(X233&gt;=$AD$8,X233&lt;$AE$8),$AA$8,IF(AND(X233&gt;=$AD$7,X233&lt;$AE$7),$AA$7,IF(AND(X233&gt;=$AD$6,X233&lt;$AE$6),$AA$6,IF(AND(X233&gt;=$AD$5,X233&lt;$AE$5),$AA$5,IF(AND(X233&gt;=$AD$4,X233&lt;=$AE$4),$AA$4,"")))))</f>
        <v>INADECUADO</v>
      </c>
    </row>
    <row r="234" spans="1:25" ht="27.6" x14ac:dyDescent="0.25">
      <c r="A234" s="262">
        <v>229</v>
      </c>
      <c r="B234" s="289" t="s">
        <v>2742</v>
      </c>
      <c r="C234" s="296" t="s">
        <v>2739</v>
      </c>
      <c r="D234" s="308" t="s">
        <v>2740</v>
      </c>
      <c r="E234" s="253"/>
      <c r="F234" s="255"/>
      <c r="G234" s="256">
        <f>IFERROR(VLOOKUP(F234,LISTAS!$Q$5:$R$7,2,FALSE),0)</f>
        <v>0</v>
      </c>
      <c r="H234" s="255"/>
      <c r="I234" s="256">
        <f>IFERROR(VLOOKUP(H234,LISTAS!$T$5:$U$7,2,FALSE),0)</f>
        <v>0</v>
      </c>
      <c r="J234" s="255"/>
      <c r="K234" s="256">
        <f>IFERROR(VLOOKUP(J234,LISTAS!$W$5:$X$7,2,FALSE),0)</f>
        <v>0</v>
      </c>
      <c r="L234" s="255"/>
      <c r="M234" s="257">
        <f>IFERROR(VLOOKUP(L234,LISTAS!$Z$5:$AA$10,2,FALSE),0)</f>
        <v>0</v>
      </c>
      <c r="N234" s="258"/>
      <c r="O234" s="257">
        <f>IFERROR(VLOOKUP(N234,LISTAS!$AC$5:$AD$9,2,FALSE),0)</f>
        <v>0</v>
      </c>
      <c r="P234" s="267"/>
      <c r="Q234" s="267"/>
      <c r="R234" s="267"/>
      <c r="S234" s="267"/>
      <c r="T234" s="267"/>
      <c r="U234" s="267">
        <v>1</v>
      </c>
      <c r="V234" s="267">
        <v>1</v>
      </c>
      <c r="W234" s="267">
        <v>1</v>
      </c>
      <c r="X234" s="309">
        <f t="shared" si="24"/>
        <v>0.15000000000000002</v>
      </c>
      <c r="Y234" s="310" t="str">
        <f t="shared" si="25"/>
        <v/>
      </c>
    </row>
    <row r="235" spans="1:25" x14ac:dyDescent="0.25">
      <c r="A235" s="262">
        <v>230</v>
      </c>
      <c r="B235" s="289" t="s">
        <v>2743</v>
      </c>
      <c r="C235" s="296" t="s">
        <v>2739</v>
      </c>
      <c r="D235" s="308" t="s">
        <v>2744</v>
      </c>
      <c r="E235" s="253"/>
      <c r="F235" s="255"/>
      <c r="G235" s="256">
        <f>IFERROR(VLOOKUP(F235,LISTAS!$Q$5:$R$7,2,FALSE),0)</f>
        <v>0</v>
      </c>
      <c r="H235" s="255"/>
      <c r="I235" s="256">
        <f>IFERROR(VLOOKUP(H235,LISTAS!$T$5:$U$7,2,FALSE),0)</f>
        <v>0</v>
      </c>
      <c r="J235" s="255"/>
      <c r="K235" s="256">
        <f>IFERROR(VLOOKUP(J235,LISTAS!$W$5:$X$7,2,FALSE),0)</f>
        <v>0</v>
      </c>
      <c r="L235" s="255"/>
      <c r="M235" s="257">
        <f>IFERROR(VLOOKUP(L235,LISTAS!$Z$5:$AA$10,2,FALSE),0)</f>
        <v>0</v>
      </c>
      <c r="N235" s="258"/>
      <c r="O235" s="257">
        <f>IFERROR(VLOOKUP(N235,LISTAS!$AC$5:$AD$9,2,FALSE),0)</f>
        <v>0</v>
      </c>
      <c r="P235" s="267"/>
      <c r="Q235" s="267"/>
      <c r="R235" s="267"/>
      <c r="S235" s="267"/>
      <c r="T235" s="267"/>
      <c r="U235" s="267">
        <v>1</v>
      </c>
      <c r="V235" s="267">
        <v>1</v>
      </c>
      <c r="W235" s="267">
        <v>1</v>
      </c>
      <c r="X235" s="309">
        <f t="shared" si="24"/>
        <v>0.15000000000000002</v>
      </c>
      <c r="Y235" s="310" t="str">
        <f t="shared" si="25"/>
        <v/>
      </c>
    </row>
    <row r="236" spans="1:25" ht="27.6" x14ac:dyDescent="0.25">
      <c r="A236" s="262">
        <v>231</v>
      </c>
      <c r="B236" s="289" t="s">
        <v>2745</v>
      </c>
      <c r="C236" s="296" t="s">
        <v>2739</v>
      </c>
      <c r="D236" s="308" t="s">
        <v>2740</v>
      </c>
      <c r="E236" s="253"/>
      <c r="F236" s="255"/>
      <c r="G236" s="256">
        <f>IFERROR(VLOOKUP(F236,LISTAS!$Q$5:$R$7,2,FALSE),0)</f>
        <v>0</v>
      </c>
      <c r="H236" s="255"/>
      <c r="I236" s="256">
        <f>IFERROR(VLOOKUP(H236,LISTAS!$T$5:$U$7,2,FALSE),0)</f>
        <v>0</v>
      </c>
      <c r="J236" s="255"/>
      <c r="K236" s="256">
        <f>IFERROR(VLOOKUP(J236,LISTAS!$W$5:$X$7,2,FALSE),0)</f>
        <v>0</v>
      </c>
      <c r="L236" s="255"/>
      <c r="M236" s="257">
        <f>IFERROR(VLOOKUP(L236,LISTAS!$Z$5:$AA$10,2,FALSE),0)</f>
        <v>0</v>
      </c>
      <c r="N236" s="258"/>
      <c r="O236" s="257">
        <f>IFERROR(VLOOKUP(N236,LISTAS!$AC$5:$AD$9,2,FALSE),0)</f>
        <v>0</v>
      </c>
      <c r="P236" s="267"/>
      <c r="Q236" s="267"/>
      <c r="R236" s="267"/>
      <c r="S236" s="267"/>
      <c r="T236" s="267"/>
      <c r="U236" s="267"/>
      <c r="V236" s="267"/>
      <c r="W236" s="267"/>
      <c r="X236" s="309">
        <f t="shared" si="24"/>
        <v>0</v>
      </c>
      <c r="Y236" s="310" t="str">
        <f t="shared" si="25"/>
        <v/>
      </c>
    </row>
    <row r="237" spans="1:25" ht="27.6" x14ac:dyDescent="0.25">
      <c r="A237" s="262">
        <v>232</v>
      </c>
      <c r="B237" s="289" t="s">
        <v>2746</v>
      </c>
      <c r="C237" s="296">
        <v>44378</v>
      </c>
      <c r="D237" s="308" t="s">
        <v>2740</v>
      </c>
      <c r="E237" s="253"/>
      <c r="F237" s="255"/>
      <c r="G237" s="256">
        <f>IFERROR(VLOOKUP(F237,LISTAS!$Q$5:$R$7,2,FALSE),0)</f>
        <v>0</v>
      </c>
      <c r="H237" s="255"/>
      <c r="I237" s="256">
        <f>IFERROR(VLOOKUP(H237,LISTAS!$T$5:$U$7,2,FALSE),0)</f>
        <v>0</v>
      </c>
      <c r="J237" s="255"/>
      <c r="K237" s="256">
        <f>IFERROR(VLOOKUP(J237,LISTAS!$W$5:$X$7,2,FALSE),0)</f>
        <v>0</v>
      </c>
      <c r="L237" s="255"/>
      <c r="M237" s="257">
        <f>IFERROR(VLOOKUP(L237,LISTAS!$Z$5:$AA$10,2,FALSE),0)</f>
        <v>0</v>
      </c>
      <c r="N237" s="258"/>
      <c r="O237" s="257">
        <f>IFERROR(VLOOKUP(N237,LISTAS!$AC$5:$AD$9,2,FALSE),0)</f>
        <v>0</v>
      </c>
      <c r="P237" s="267"/>
      <c r="Q237" s="267"/>
      <c r="R237" s="267"/>
      <c r="S237" s="267"/>
      <c r="T237" s="267"/>
      <c r="U237" s="267"/>
      <c r="V237" s="267"/>
      <c r="W237" s="267"/>
      <c r="X237" s="309">
        <f t="shared" si="24"/>
        <v>0</v>
      </c>
      <c r="Y237" s="310" t="str">
        <f t="shared" si="25"/>
        <v/>
      </c>
    </row>
    <row r="238" spans="1:25" ht="41.4" x14ac:dyDescent="0.25">
      <c r="A238" s="262">
        <v>233</v>
      </c>
      <c r="B238" s="289" t="s">
        <v>2747</v>
      </c>
      <c r="C238" s="296"/>
      <c r="D238" s="308" t="s">
        <v>2740</v>
      </c>
      <c r="E238" s="253"/>
      <c r="F238" s="255"/>
      <c r="G238" s="256">
        <f>IFERROR(VLOOKUP(F238,LISTAS!$Q$5:$R$7,2,FALSE),0)</f>
        <v>0</v>
      </c>
      <c r="H238" s="255"/>
      <c r="I238" s="256">
        <f>IFERROR(VLOOKUP(H238,LISTAS!$T$5:$U$7,2,FALSE),0)</f>
        <v>0</v>
      </c>
      <c r="J238" s="255"/>
      <c r="K238" s="256">
        <f>IFERROR(VLOOKUP(J238,LISTAS!$W$5:$X$7,2,FALSE),0)</f>
        <v>0</v>
      </c>
      <c r="L238" s="255"/>
      <c r="M238" s="257">
        <f>IFERROR(VLOOKUP(L238,LISTAS!$Z$5:$AA$10,2,FALSE),0)</f>
        <v>0</v>
      </c>
      <c r="N238" s="258"/>
      <c r="O238" s="257">
        <f>IFERROR(VLOOKUP(N238,LISTAS!$AC$5:$AD$9,2,FALSE),0)</f>
        <v>0</v>
      </c>
      <c r="P238" s="267"/>
      <c r="Q238" s="267"/>
      <c r="R238" s="267"/>
      <c r="S238" s="267"/>
      <c r="T238" s="267"/>
      <c r="U238" s="267"/>
      <c r="V238" s="267"/>
      <c r="W238" s="267"/>
      <c r="X238" s="309">
        <f t="shared" si="24"/>
        <v>0</v>
      </c>
      <c r="Y238" s="310" t="str">
        <f t="shared" si="25"/>
        <v/>
      </c>
    </row>
    <row r="239" spans="1:25" ht="27.6" x14ac:dyDescent="0.25">
      <c r="A239" s="262">
        <v>234</v>
      </c>
      <c r="B239" s="289" t="s">
        <v>2748</v>
      </c>
      <c r="C239" s="296"/>
      <c r="D239" s="308" t="s">
        <v>2740</v>
      </c>
      <c r="E239" s="253"/>
      <c r="F239" s="255"/>
      <c r="G239" s="256">
        <f>IFERROR(VLOOKUP(F239,LISTAS!$Q$5:$R$7,2,FALSE),0)</f>
        <v>0</v>
      </c>
      <c r="H239" s="255"/>
      <c r="I239" s="256">
        <f>IFERROR(VLOOKUP(H239,LISTAS!$T$5:$U$7,2,FALSE),0)</f>
        <v>0</v>
      </c>
      <c r="J239" s="255"/>
      <c r="K239" s="256">
        <f>IFERROR(VLOOKUP(J239,LISTAS!$W$5:$X$7,2,FALSE),0)</f>
        <v>0</v>
      </c>
      <c r="L239" s="255"/>
      <c r="M239" s="257">
        <f>IFERROR(VLOOKUP(L239,LISTAS!$Z$5:$AA$10,2,FALSE),0)</f>
        <v>0</v>
      </c>
      <c r="N239" s="258"/>
      <c r="O239" s="257">
        <f>IFERROR(VLOOKUP(N239,LISTAS!$AC$5:$AD$9,2,FALSE),0)</f>
        <v>0</v>
      </c>
      <c r="P239" s="267"/>
      <c r="Q239" s="267"/>
      <c r="R239" s="267"/>
      <c r="S239" s="267"/>
      <c r="T239" s="267"/>
      <c r="U239" s="267"/>
      <c r="V239" s="267"/>
      <c r="W239" s="267"/>
      <c r="X239" s="309">
        <f t="shared" si="24"/>
        <v>0</v>
      </c>
      <c r="Y239" s="310" t="str">
        <f t="shared" si="25"/>
        <v/>
      </c>
    </row>
    <row r="240" spans="1:25" ht="41.4" x14ac:dyDescent="0.25">
      <c r="A240" s="262">
        <v>235</v>
      </c>
      <c r="B240" s="289" t="s">
        <v>2749</v>
      </c>
      <c r="C240" s="296"/>
      <c r="D240" s="308" t="s">
        <v>2740</v>
      </c>
      <c r="E240" s="253"/>
      <c r="F240" s="255"/>
      <c r="G240" s="256">
        <f>IFERROR(VLOOKUP(F240,LISTAS!$Q$5:$R$7,2,FALSE),0)</f>
        <v>0</v>
      </c>
      <c r="H240" s="255"/>
      <c r="I240" s="256">
        <f>IFERROR(VLOOKUP(H240,LISTAS!$T$5:$U$7,2,FALSE),0)</f>
        <v>0</v>
      </c>
      <c r="J240" s="255"/>
      <c r="K240" s="256">
        <f>IFERROR(VLOOKUP(J240,LISTAS!$W$5:$X$7,2,FALSE),0)</f>
        <v>0</v>
      </c>
      <c r="L240" s="255"/>
      <c r="M240" s="257">
        <f>IFERROR(VLOOKUP(L240,LISTAS!$Z$5:$AA$10,2,FALSE),0)</f>
        <v>0</v>
      </c>
      <c r="N240" s="258"/>
      <c r="O240" s="257">
        <f>IFERROR(VLOOKUP(N240,LISTAS!$AC$5:$AD$9,2,FALSE),0)</f>
        <v>0</v>
      </c>
      <c r="P240" s="267"/>
      <c r="Q240" s="267"/>
      <c r="R240" s="267"/>
      <c r="S240" s="267"/>
      <c r="T240" s="267"/>
      <c r="U240" s="267"/>
      <c r="V240" s="267"/>
      <c r="W240" s="267"/>
      <c r="X240" s="309">
        <f t="shared" si="24"/>
        <v>0</v>
      </c>
      <c r="Y240" s="310" t="str">
        <f t="shared" si="25"/>
        <v/>
      </c>
    </row>
    <row r="241" spans="1:25" ht="55.2" x14ac:dyDescent="0.25">
      <c r="A241" s="262">
        <v>236</v>
      </c>
      <c r="B241" s="289" t="s">
        <v>2750</v>
      </c>
      <c r="C241" s="296"/>
      <c r="D241" s="308" t="s">
        <v>2740</v>
      </c>
      <c r="E241" s="253"/>
      <c r="F241" s="255"/>
      <c r="G241" s="256">
        <f>IFERROR(VLOOKUP(F241,LISTAS!$Q$5:$R$7,2,FALSE),0)</f>
        <v>0</v>
      </c>
      <c r="H241" s="255"/>
      <c r="I241" s="256">
        <f>IFERROR(VLOOKUP(H241,LISTAS!$T$5:$U$7,2,FALSE),0)</f>
        <v>0</v>
      </c>
      <c r="J241" s="255"/>
      <c r="K241" s="256">
        <f>IFERROR(VLOOKUP(J241,LISTAS!$W$5:$X$7,2,FALSE),0)</f>
        <v>0</v>
      </c>
      <c r="L241" s="255"/>
      <c r="M241" s="257">
        <f>IFERROR(VLOOKUP(L241,LISTAS!$Z$5:$AA$10,2,FALSE),0)</f>
        <v>0</v>
      </c>
      <c r="N241" s="258"/>
      <c r="O241" s="257">
        <f>IFERROR(VLOOKUP(N241,LISTAS!$AC$5:$AD$9,2,FALSE),0)</f>
        <v>0</v>
      </c>
      <c r="P241" s="267"/>
      <c r="Q241" s="267"/>
      <c r="R241" s="267"/>
      <c r="S241" s="267"/>
      <c r="T241" s="267"/>
      <c r="U241" s="267"/>
      <c r="V241" s="267"/>
      <c r="W241" s="267"/>
      <c r="X241" s="309">
        <f t="shared" si="24"/>
        <v>0</v>
      </c>
      <c r="Y241" s="310" t="str">
        <f t="shared" si="25"/>
        <v/>
      </c>
    </row>
    <row r="242" spans="1:25" ht="41.4" x14ac:dyDescent="0.25">
      <c r="A242" s="262">
        <v>237</v>
      </c>
      <c r="B242" s="289" t="s">
        <v>2751</v>
      </c>
      <c r="C242" s="296">
        <v>44510</v>
      </c>
      <c r="D242" s="308" t="s">
        <v>2557</v>
      </c>
      <c r="E242" s="253"/>
      <c r="F242" s="255"/>
      <c r="G242" s="256">
        <f>IFERROR(VLOOKUP(F242,LISTAS!$Q$5:$R$7,2,FALSE),0)</f>
        <v>0</v>
      </c>
      <c r="H242" s="255"/>
      <c r="I242" s="256">
        <f>IFERROR(VLOOKUP(H242,LISTAS!$T$5:$U$7,2,FALSE),0)</f>
        <v>0</v>
      </c>
      <c r="J242" s="255"/>
      <c r="K242" s="256">
        <f>IFERROR(VLOOKUP(J242,LISTAS!$W$5:$X$7,2,FALSE),0)</f>
        <v>0</v>
      </c>
      <c r="L242" s="255"/>
      <c r="M242" s="257">
        <f>IFERROR(VLOOKUP(L242,LISTAS!$Z$5:$AA$10,2,FALSE),0)</f>
        <v>0</v>
      </c>
      <c r="N242" s="258"/>
      <c r="O242" s="257">
        <f>IFERROR(VLOOKUP(N242,LISTAS!$AC$5:$AD$9,2,FALSE),0)</f>
        <v>0</v>
      </c>
      <c r="P242" s="267"/>
      <c r="Q242" s="267"/>
      <c r="R242" s="267"/>
      <c r="S242" s="267"/>
      <c r="T242" s="267"/>
      <c r="U242" s="267"/>
      <c r="V242" s="267"/>
      <c r="W242" s="267"/>
      <c r="X242" s="309">
        <f t="shared" si="24"/>
        <v>0</v>
      </c>
      <c r="Y242" s="310" t="str">
        <f t="shared" si="25"/>
        <v/>
      </c>
    </row>
    <row r="243" spans="1:25" ht="27.6" x14ac:dyDescent="0.25">
      <c r="A243" s="262">
        <v>238</v>
      </c>
      <c r="B243" s="289" t="s">
        <v>2752</v>
      </c>
      <c r="C243" s="296">
        <v>44378</v>
      </c>
      <c r="D243" s="308" t="s">
        <v>2740</v>
      </c>
      <c r="E243" s="253"/>
      <c r="F243" s="255"/>
      <c r="G243" s="256">
        <f>IFERROR(VLOOKUP(F243,LISTAS!$Q$5:$R$7,2,FALSE),0)</f>
        <v>0</v>
      </c>
      <c r="H243" s="255"/>
      <c r="I243" s="256">
        <f>IFERROR(VLOOKUP(H243,LISTAS!$T$5:$U$7,2,FALSE),0)</f>
        <v>0</v>
      </c>
      <c r="J243" s="255"/>
      <c r="K243" s="256">
        <f>IFERROR(VLOOKUP(J243,LISTAS!$W$5:$X$7,2,FALSE),0)</f>
        <v>0</v>
      </c>
      <c r="L243" s="255"/>
      <c r="M243" s="257">
        <f>IFERROR(VLOOKUP(L243,LISTAS!$Z$5:$AA$10,2,FALSE),0)</f>
        <v>0</v>
      </c>
      <c r="N243" s="258"/>
      <c r="O243" s="257">
        <f>IFERROR(VLOOKUP(N243,LISTAS!$AC$5:$AD$9,2,FALSE),0)</f>
        <v>0</v>
      </c>
      <c r="P243" s="267"/>
      <c r="Q243" s="267"/>
      <c r="R243" s="267"/>
      <c r="S243" s="267"/>
      <c r="T243" s="267"/>
      <c r="U243" s="267"/>
      <c r="V243" s="267"/>
      <c r="W243" s="267"/>
      <c r="X243" s="309">
        <f t="shared" si="24"/>
        <v>0</v>
      </c>
      <c r="Y243" s="310" t="str">
        <f t="shared" si="25"/>
        <v/>
      </c>
    </row>
    <row r="244" spans="1:25" ht="27.6" x14ac:dyDescent="0.25">
      <c r="A244" s="262">
        <v>239</v>
      </c>
      <c r="B244" s="289" t="s">
        <v>2753</v>
      </c>
      <c r="C244" s="296" t="s">
        <v>2754</v>
      </c>
      <c r="D244" s="308" t="s">
        <v>2740</v>
      </c>
      <c r="E244" s="253"/>
      <c r="F244" s="255"/>
      <c r="G244" s="256">
        <f>IFERROR(VLOOKUP(F244,LISTAS!$Q$5:$R$7,2,FALSE),0)</f>
        <v>0</v>
      </c>
      <c r="H244" s="255"/>
      <c r="I244" s="256">
        <f>IFERROR(VLOOKUP(H244,LISTAS!$T$5:$U$7,2,FALSE),0)</f>
        <v>0</v>
      </c>
      <c r="J244" s="255"/>
      <c r="K244" s="256">
        <f>IFERROR(VLOOKUP(J244,LISTAS!$W$5:$X$7,2,FALSE),0)</f>
        <v>0</v>
      </c>
      <c r="L244" s="255"/>
      <c r="M244" s="257">
        <f>IFERROR(VLOOKUP(L244,LISTAS!$Z$5:$AA$10,2,FALSE),0)</f>
        <v>0</v>
      </c>
      <c r="N244" s="258"/>
      <c r="O244" s="257">
        <f>IFERROR(VLOOKUP(N244,LISTAS!$AC$5:$AD$9,2,FALSE),0)</f>
        <v>0</v>
      </c>
      <c r="P244" s="267"/>
      <c r="Q244" s="267"/>
      <c r="R244" s="267"/>
      <c r="S244" s="267"/>
      <c r="T244" s="267"/>
      <c r="U244" s="267"/>
      <c r="V244" s="267"/>
      <c r="W244" s="267"/>
      <c r="X244" s="309">
        <f t="shared" si="24"/>
        <v>0</v>
      </c>
      <c r="Y244" s="310" t="str">
        <f t="shared" si="25"/>
        <v/>
      </c>
    </row>
    <row r="245" spans="1:25" ht="27.6" x14ac:dyDescent="0.25">
      <c r="A245" s="262">
        <v>240</v>
      </c>
      <c r="B245" s="289" t="s">
        <v>2755</v>
      </c>
      <c r="C245" s="296" t="s">
        <v>2425</v>
      </c>
      <c r="D245" s="308" t="s">
        <v>2740</v>
      </c>
      <c r="E245" s="253"/>
      <c r="F245" s="255"/>
      <c r="G245" s="256">
        <f>IFERROR(VLOOKUP(F245,LISTAS!$Q$5:$R$7,2,FALSE),0)</f>
        <v>0</v>
      </c>
      <c r="H245" s="255"/>
      <c r="I245" s="256">
        <f>IFERROR(VLOOKUP(H245,LISTAS!$T$5:$U$7,2,FALSE),0)</f>
        <v>0</v>
      </c>
      <c r="J245" s="255"/>
      <c r="K245" s="256">
        <f>IFERROR(VLOOKUP(J245,LISTAS!$W$5:$X$7,2,FALSE),0)</f>
        <v>0</v>
      </c>
      <c r="L245" s="255"/>
      <c r="M245" s="257">
        <f>IFERROR(VLOOKUP(L245,LISTAS!$Z$5:$AA$10,2,FALSE),0)</f>
        <v>0</v>
      </c>
      <c r="N245" s="258"/>
      <c r="O245" s="257">
        <f>IFERROR(VLOOKUP(N245,LISTAS!$AC$5:$AD$9,2,FALSE),0)</f>
        <v>0</v>
      </c>
      <c r="P245" s="267"/>
      <c r="Q245" s="267"/>
      <c r="R245" s="267"/>
      <c r="S245" s="267"/>
      <c r="T245" s="267"/>
      <c r="U245" s="267"/>
      <c r="V245" s="267"/>
      <c r="W245" s="267"/>
      <c r="X245" s="309">
        <f t="shared" si="24"/>
        <v>0</v>
      </c>
      <c r="Y245" s="310" t="str">
        <f t="shared" si="25"/>
        <v/>
      </c>
    </row>
    <row r="246" spans="1:25" x14ac:dyDescent="0.25">
      <c r="A246" s="262">
        <v>241</v>
      </c>
      <c r="B246" s="289" t="s">
        <v>2756</v>
      </c>
      <c r="C246" s="296"/>
      <c r="D246" s="308" t="s">
        <v>2757</v>
      </c>
      <c r="E246" s="253"/>
      <c r="F246" s="255"/>
      <c r="G246" s="256">
        <f>IFERROR(VLOOKUP(F246,LISTAS!$Q$5:$R$7,2,FALSE),0)</f>
        <v>0</v>
      </c>
      <c r="H246" s="255"/>
      <c r="I246" s="256">
        <f>IFERROR(VLOOKUP(H246,LISTAS!$T$5:$U$7,2,FALSE),0)</f>
        <v>0</v>
      </c>
      <c r="J246" s="255"/>
      <c r="K246" s="256">
        <f>IFERROR(VLOOKUP(J246,LISTAS!$W$5:$X$7,2,FALSE),0)</f>
        <v>0</v>
      </c>
      <c r="L246" s="255"/>
      <c r="M246" s="257">
        <f>IFERROR(VLOOKUP(L246,LISTAS!$Z$5:$AA$10,2,FALSE),0)</f>
        <v>0</v>
      </c>
      <c r="N246" s="258"/>
      <c r="O246" s="257">
        <f>IFERROR(VLOOKUP(N246,LISTAS!$AC$5:$AD$9,2,FALSE),0)</f>
        <v>0</v>
      </c>
      <c r="P246" s="267"/>
      <c r="Q246" s="267"/>
      <c r="R246" s="267"/>
      <c r="S246" s="267"/>
      <c r="T246" s="267"/>
      <c r="U246" s="267"/>
      <c r="V246" s="267"/>
      <c r="W246" s="267"/>
      <c r="X246" s="309">
        <f t="shared" si="24"/>
        <v>0</v>
      </c>
      <c r="Y246" s="310" t="str">
        <f t="shared" si="25"/>
        <v/>
      </c>
    </row>
    <row r="247" spans="1:25" x14ac:dyDescent="0.25">
      <c r="A247" s="262">
        <v>242</v>
      </c>
      <c r="B247" s="289" t="s">
        <v>2758</v>
      </c>
      <c r="C247" s="296"/>
      <c r="D247" s="308"/>
      <c r="E247" s="253"/>
      <c r="F247" s="255"/>
      <c r="G247" s="256">
        <f>IFERROR(VLOOKUP(F247,LISTAS!$Q$5:$R$7,2,FALSE),0)</f>
        <v>0</v>
      </c>
      <c r="H247" s="255"/>
      <c r="I247" s="256">
        <f>IFERROR(VLOOKUP(H247,LISTAS!$T$5:$U$7,2,FALSE),0)</f>
        <v>0</v>
      </c>
      <c r="J247" s="255"/>
      <c r="K247" s="256">
        <f>IFERROR(VLOOKUP(J247,LISTAS!$W$5:$X$7,2,FALSE),0)</f>
        <v>0</v>
      </c>
      <c r="L247" s="255"/>
      <c r="M247" s="257">
        <f>IFERROR(VLOOKUP(L247,LISTAS!$Z$5:$AA$10,2,FALSE),0)</f>
        <v>0</v>
      </c>
      <c r="N247" s="258"/>
      <c r="O247" s="257">
        <f>IFERROR(VLOOKUP(N247,LISTAS!$AC$5:$AD$9,2,FALSE),0)</f>
        <v>0</v>
      </c>
      <c r="P247" s="267"/>
      <c r="Q247" s="267"/>
      <c r="R247" s="267"/>
      <c r="S247" s="267"/>
      <c r="T247" s="267"/>
      <c r="U247" s="267"/>
      <c r="V247" s="267"/>
      <c r="W247" s="267"/>
      <c r="X247" s="309">
        <f t="shared" si="24"/>
        <v>0</v>
      </c>
      <c r="Y247" s="310" t="str">
        <f t="shared" si="25"/>
        <v/>
      </c>
    </row>
    <row r="248" spans="1:25" ht="27.6" x14ac:dyDescent="0.25">
      <c r="A248" s="262">
        <v>243</v>
      </c>
      <c r="B248" s="289" t="s">
        <v>2433</v>
      </c>
      <c r="C248" s="296">
        <v>44810</v>
      </c>
      <c r="D248" s="308" t="s">
        <v>2740</v>
      </c>
      <c r="E248" s="253"/>
      <c r="F248" s="255"/>
      <c r="G248" s="256">
        <f>IFERROR(VLOOKUP(F248,LISTAS!$Q$5:$R$7,2,FALSE),0)</f>
        <v>0</v>
      </c>
      <c r="H248" s="255"/>
      <c r="I248" s="256">
        <f>IFERROR(VLOOKUP(H248,LISTAS!$T$5:$U$7,2,FALSE),0)</f>
        <v>0</v>
      </c>
      <c r="J248" s="255"/>
      <c r="K248" s="256">
        <f>IFERROR(VLOOKUP(J248,LISTAS!$W$5:$X$7,2,FALSE),0)</f>
        <v>0</v>
      </c>
      <c r="L248" s="255"/>
      <c r="M248" s="257">
        <f>IFERROR(VLOOKUP(L248,LISTAS!$Z$5:$AA$10,2,FALSE),0)</f>
        <v>0</v>
      </c>
      <c r="N248" s="258"/>
      <c r="O248" s="257">
        <f>IFERROR(VLOOKUP(N248,LISTAS!$AC$5:$AD$9,2,FALSE),0)</f>
        <v>0</v>
      </c>
      <c r="P248" s="267"/>
      <c r="Q248" s="267"/>
      <c r="R248" s="267"/>
      <c r="S248" s="267"/>
      <c r="T248" s="267"/>
      <c r="U248" s="267"/>
      <c r="V248" s="267"/>
      <c r="W248" s="267"/>
      <c r="X248" s="309">
        <f t="shared" si="24"/>
        <v>0</v>
      </c>
      <c r="Y248" s="310" t="str">
        <f t="shared" si="25"/>
        <v/>
      </c>
    </row>
    <row r="249" spans="1:25" ht="27.6" x14ac:dyDescent="0.25">
      <c r="A249" s="262">
        <v>244</v>
      </c>
      <c r="B249" s="289" t="s">
        <v>2759</v>
      </c>
      <c r="C249" s="296"/>
      <c r="D249" s="308" t="s">
        <v>2740</v>
      </c>
      <c r="E249" s="253"/>
      <c r="F249" s="255"/>
      <c r="G249" s="256">
        <f>IFERROR(VLOOKUP(F249,LISTAS!$Q$5:$R$7,2,FALSE),0)</f>
        <v>0</v>
      </c>
      <c r="H249" s="255"/>
      <c r="I249" s="256">
        <f>IFERROR(VLOOKUP(H249,LISTAS!$T$5:$U$7,2,FALSE),0)</f>
        <v>0</v>
      </c>
      <c r="J249" s="255"/>
      <c r="K249" s="256">
        <f>IFERROR(VLOOKUP(J249,LISTAS!$W$5:$X$7,2,FALSE),0)</f>
        <v>0</v>
      </c>
      <c r="L249" s="255"/>
      <c r="M249" s="257">
        <f>IFERROR(VLOOKUP(L249,LISTAS!$Z$5:$AA$10,2,FALSE),0)</f>
        <v>0</v>
      </c>
      <c r="N249" s="258"/>
      <c r="O249" s="257">
        <f>IFERROR(VLOOKUP(N249,LISTAS!$AC$5:$AD$9,2,FALSE),0)</f>
        <v>0</v>
      </c>
      <c r="P249" s="267"/>
      <c r="Q249" s="267"/>
      <c r="R249" s="267"/>
      <c r="S249" s="267"/>
      <c r="T249" s="267"/>
      <c r="U249" s="267"/>
      <c r="V249" s="267"/>
      <c r="W249" s="267"/>
      <c r="X249" s="309">
        <f t="shared" si="24"/>
        <v>0</v>
      </c>
      <c r="Y249" s="310" t="str">
        <f t="shared" si="25"/>
        <v/>
      </c>
    </row>
    <row r="250" spans="1:25" ht="27.6" x14ac:dyDescent="0.25">
      <c r="A250" s="262">
        <v>245</v>
      </c>
      <c r="B250" s="289" t="s">
        <v>2760</v>
      </c>
      <c r="C250" s="296"/>
      <c r="D250" s="308" t="s">
        <v>2740</v>
      </c>
      <c r="E250" s="253"/>
      <c r="F250" s="255"/>
      <c r="G250" s="256">
        <f>IFERROR(VLOOKUP(F250,LISTAS!$Q$5:$R$7,2,FALSE),0)</f>
        <v>0</v>
      </c>
      <c r="H250" s="255"/>
      <c r="I250" s="256">
        <f>IFERROR(VLOOKUP(H250,LISTAS!$T$5:$U$7,2,FALSE),0)</f>
        <v>0</v>
      </c>
      <c r="J250" s="255"/>
      <c r="K250" s="256">
        <f>IFERROR(VLOOKUP(J250,LISTAS!$W$5:$X$7,2,FALSE),0)</f>
        <v>0</v>
      </c>
      <c r="L250" s="255"/>
      <c r="M250" s="257">
        <f>IFERROR(VLOOKUP(L250,LISTAS!$Z$5:$AA$10,2,FALSE),0)</f>
        <v>0</v>
      </c>
      <c r="N250" s="258"/>
      <c r="O250" s="257">
        <f>IFERROR(VLOOKUP(N250,LISTAS!$AC$5:$AD$9,2,FALSE),0)</f>
        <v>0</v>
      </c>
      <c r="P250" s="267"/>
      <c r="Q250" s="267"/>
      <c r="R250" s="267"/>
      <c r="S250" s="267"/>
      <c r="T250" s="267"/>
      <c r="U250" s="267"/>
      <c r="V250" s="267"/>
      <c r="W250" s="267"/>
      <c r="X250" s="309">
        <f t="shared" si="24"/>
        <v>0</v>
      </c>
      <c r="Y250" s="310" t="str">
        <f t="shared" si="25"/>
        <v/>
      </c>
    </row>
    <row r="251" spans="1:25" ht="27.6" x14ac:dyDescent="0.25">
      <c r="A251" s="262">
        <v>246</v>
      </c>
      <c r="B251" s="289" t="s">
        <v>2761</v>
      </c>
      <c r="C251" s="296"/>
      <c r="D251" s="308" t="s">
        <v>2740</v>
      </c>
      <c r="E251" s="253"/>
      <c r="F251" s="255"/>
      <c r="G251" s="256"/>
      <c r="H251" s="255"/>
      <c r="I251" s="256"/>
      <c r="J251" s="255"/>
      <c r="K251" s="256"/>
      <c r="L251" s="255"/>
      <c r="M251" s="257"/>
      <c r="N251" s="258"/>
      <c r="O251" s="257"/>
      <c r="P251" s="267"/>
      <c r="Q251" s="267"/>
      <c r="R251" s="267"/>
      <c r="S251" s="267"/>
      <c r="T251" s="267"/>
      <c r="U251" s="267"/>
      <c r="V251" s="267"/>
      <c r="W251" s="267"/>
      <c r="X251" s="309"/>
      <c r="Y251" s="310"/>
    </row>
    <row r="252" spans="1:25" ht="27.6" x14ac:dyDescent="0.25">
      <c r="A252" s="262">
        <v>247</v>
      </c>
      <c r="B252" s="289" t="s">
        <v>2762</v>
      </c>
      <c r="C252" s="296"/>
      <c r="D252" s="308"/>
      <c r="E252" s="253"/>
      <c r="F252" s="255"/>
      <c r="G252" s="256"/>
      <c r="H252" s="255"/>
      <c r="I252" s="256"/>
      <c r="J252" s="255"/>
      <c r="K252" s="256"/>
      <c r="L252" s="255"/>
      <c r="M252" s="257"/>
      <c r="N252" s="258"/>
      <c r="O252" s="257"/>
      <c r="P252" s="267"/>
      <c r="Q252" s="267"/>
      <c r="R252" s="267"/>
      <c r="S252" s="267"/>
      <c r="T252" s="267"/>
      <c r="U252" s="267"/>
      <c r="V252" s="267"/>
      <c r="W252" s="267"/>
      <c r="X252" s="309"/>
      <c r="Y252" s="310"/>
    </row>
    <row r="253" spans="1:25" ht="27.6" x14ac:dyDescent="0.25">
      <c r="A253" s="262">
        <v>248</v>
      </c>
      <c r="B253" s="289" t="s">
        <v>2763</v>
      </c>
      <c r="C253" s="296"/>
      <c r="D253" s="308"/>
      <c r="E253" s="253"/>
      <c r="F253" s="255"/>
      <c r="G253" s="256"/>
      <c r="H253" s="255"/>
      <c r="I253" s="256"/>
      <c r="J253" s="255"/>
      <c r="K253" s="256"/>
      <c r="L253" s="255"/>
      <c r="M253" s="257"/>
      <c r="N253" s="258"/>
      <c r="O253" s="257"/>
      <c r="P253" s="267"/>
      <c r="Q253" s="267"/>
      <c r="R253" s="267"/>
      <c r="S253" s="267"/>
      <c r="T253" s="267"/>
      <c r="U253" s="267"/>
      <c r="V253" s="267"/>
      <c r="W253" s="267"/>
      <c r="X253" s="309"/>
      <c r="Y253" s="310"/>
    </row>
    <row r="254" spans="1:25" ht="41.4" x14ac:dyDescent="0.25">
      <c r="A254" s="262">
        <v>249</v>
      </c>
      <c r="B254" s="289" t="s">
        <v>2764</v>
      </c>
      <c r="C254" s="296"/>
      <c r="D254" s="308"/>
      <c r="E254" s="253"/>
      <c r="F254" s="255"/>
      <c r="G254" s="256"/>
      <c r="H254" s="255"/>
      <c r="I254" s="256"/>
      <c r="J254" s="255"/>
      <c r="K254" s="256"/>
      <c r="L254" s="255"/>
      <c r="M254" s="257"/>
      <c r="N254" s="258"/>
      <c r="O254" s="257"/>
      <c r="P254" s="267"/>
      <c r="Q254" s="267"/>
      <c r="R254" s="267"/>
      <c r="S254" s="267"/>
      <c r="T254" s="267"/>
      <c r="U254" s="267"/>
      <c r="V254" s="267"/>
      <c r="W254" s="267"/>
      <c r="X254" s="309"/>
      <c r="Y254" s="310"/>
    </row>
    <row r="255" spans="1:25" ht="55.2" x14ac:dyDescent="0.25">
      <c r="A255" s="262">
        <v>250</v>
      </c>
      <c r="B255" s="289" t="s">
        <v>2765</v>
      </c>
      <c r="C255" s="296"/>
      <c r="D255" s="308"/>
      <c r="E255" s="253"/>
      <c r="F255" s="255"/>
      <c r="G255" s="256"/>
      <c r="H255" s="255"/>
      <c r="I255" s="256"/>
      <c r="J255" s="255"/>
      <c r="K255" s="256"/>
      <c r="L255" s="255"/>
      <c r="M255" s="257"/>
      <c r="N255" s="258"/>
      <c r="O255" s="257"/>
      <c r="P255" s="267"/>
      <c r="Q255" s="267"/>
      <c r="R255" s="267"/>
      <c r="S255" s="267"/>
      <c r="T255" s="267"/>
      <c r="U255" s="267"/>
      <c r="V255" s="267"/>
      <c r="W255" s="267"/>
      <c r="X255" s="309"/>
      <c r="Y255" s="310"/>
    </row>
    <row r="256" spans="1:25" x14ac:dyDescent="0.25">
      <c r="A256" s="262"/>
      <c r="B256" s="289"/>
      <c r="C256" s="296"/>
      <c r="D256" s="308"/>
      <c r="E256" s="253"/>
      <c r="F256" s="255"/>
      <c r="G256" s="256"/>
      <c r="H256" s="255"/>
      <c r="I256" s="256"/>
      <c r="J256" s="255"/>
      <c r="K256" s="256"/>
      <c r="L256" s="255"/>
      <c r="M256" s="257"/>
      <c r="N256" s="258"/>
      <c r="O256" s="257"/>
      <c r="P256" s="267"/>
      <c r="Q256" s="267"/>
      <c r="R256" s="267"/>
      <c r="S256" s="267"/>
      <c r="T256" s="267"/>
      <c r="U256" s="267"/>
      <c r="V256" s="267"/>
      <c r="W256" s="267"/>
      <c r="X256" s="309"/>
      <c r="Y256" s="310"/>
    </row>
    <row r="257" spans="1:25" x14ac:dyDescent="0.25">
      <c r="A257" s="262"/>
      <c r="B257" s="289"/>
      <c r="C257" s="296"/>
      <c r="D257" s="308"/>
      <c r="E257" s="253"/>
      <c r="F257" s="255"/>
      <c r="G257" s="256"/>
      <c r="H257" s="255"/>
      <c r="I257" s="256"/>
      <c r="J257" s="255"/>
      <c r="K257" s="256"/>
      <c r="L257" s="255"/>
      <c r="M257" s="257"/>
      <c r="N257" s="258"/>
      <c r="O257" s="257"/>
      <c r="P257" s="267"/>
      <c r="Q257" s="267"/>
      <c r="R257" s="267"/>
      <c r="S257" s="267"/>
      <c r="T257" s="267"/>
      <c r="U257" s="267"/>
      <c r="V257" s="267"/>
      <c r="W257" s="267"/>
      <c r="X257" s="309"/>
      <c r="Y257" s="310"/>
    </row>
    <row r="258" spans="1:25" x14ac:dyDescent="0.25">
      <c r="A258" s="262"/>
      <c r="B258" s="289"/>
      <c r="C258" s="296"/>
      <c r="D258" s="308"/>
      <c r="E258" s="253"/>
      <c r="F258" s="255"/>
      <c r="G258" s="256"/>
      <c r="H258" s="255"/>
      <c r="I258" s="256"/>
      <c r="J258" s="255"/>
      <c r="K258" s="256"/>
      <c r="L258" s="255"/>
      <c r="M258" s="257"/>
      <c r="N258" s="258"/>
      <c r="O258" s="257"/>
      <c r="P258" s="267"/>
      <c r="Q258" s="267"/>
      <c r="R258" s="267"/>
      <c r="S258" s="267"/>
      <c r="T258" s="267"/>
      <c r="U258" s="267"/>
      <c r="V258" s="267"/>
      <c r="W258" s="267"/>
      <c r="X258" s="309"/>
      <c r="Y258" s="310"/>
    </row>
    <row r="259" spans="1:25" x14ac:dyDescent="0.25">
      <c r="A259" s="262"/>
      <c r="B259" s="289"/>
      <c r="C259" s="296"/>
      <c r="D259" s="308"/>
      <c r="E259" s="253"/>
      <c r="F259" s="255"/>
      <c r="G259" s="256"/>
      <c r="H259" s="255"/>
      <c r="I259" s="256"/>
      <c r="J259" s="255"/>
      <c r="K259" s="256"/>
      <c r="L259" s="255"/>
      <c r="M259" s="257"/>
      <c r="N259" s="258"/>
      <c r="O259" s="257"/>
      <c r="P259" s="267"/>
      <c r="Q259" s="267"/>
      <c r="R259" s="267"/>
      <c r="S259" s="267"/>
      <c r="T259" s="267"/>
      <c r="U259" s="267"/>
      <c r="V259" s="267"/>
      <c r="W259" s="267"/>
      <c r="X259" s="309"/>
      <c r="Y259" s="310"/>
    </row>
    <row r="260" spans="1:25" x14ac:dyDescent="0.25">
      <c r="A260" s="262"/>
      <c r="B260" s="289"/>
      <c r="C260" s="296"/>
      <c r="D260" s="308"/>
      <c r="E260" s="253"/>
      <c r="F260" s="255"/>
      <c r="G260" s="256"/>
      <c r="H260" s="255"/>
      <c r="I260" s="256"/>
      <c r="J260" s="255"/>
      <c r="K260" s="256"/>
      <c r="L260" s="255"/>
      <c r="M260" s="257"/>
      <c r="N260" s="258"/>
      <c r="O260" s="257"/>
      <c r="P260" s="267"/>
      <c r="Q260" s="267"/>
      <c r="R260" s="267"/>
      <c r="S260" s="267"/>
      <c r="T260" s="267"/>
      <c r="U260" s="267"/>
      <c r="V260" s="267"/>
      <c r="W260" s="267"/>
      <c r="X260" s="309"/>
      <c r="Y260" s="310"/>
    </row>
    <row r="261" spans="1:25" x14ac:dyDescent="0.25">
      <c r="A261" s="262"/>
      <c r="B261" s="289"/>
      <c r="C261" s="296"/>
      <c r="D261" s="308"/>
      <c r="E261" s="253"/>
      <c r="F261" s="255"/>
      <c r="G261" s="256"/>
      <c r="H261" s="255"/>
      <c r="I261" s="256"/>
      <c r="J261" s="255"/>
      <c r="K261" s="256"/>
      <c r="L261" s="255"/>
      <c r="M261" s="257"/>
      <c r="N261" s="258"/>
      <c r="O261" s="257"/>
      <c r="P261" s="267"/>
      <c r="Q261" s="267"/>
      <c r="R261" s="267"/>
      <c r="S261" s="267"/>
      <c r="T261" s="267"/>
      <c r="U261" s="267"/>
      <c r="V261" s="267"/>
      <c r="W261" s="267"/>
      <c r="X261" s="309"/>
      <c r="Y261" s="310"/>
    </row>
    <row r="262" spans="1:25" x14ac:dyDescent="0.25">
      <c r="A262" s="262"/>
      <c r="B262" s="289"/>
      <c r="C262" s="296"/>
      <c r="D262" s="308"/>
      <c r="E262" s="253"/>
      <c r="F262" s="255"/>
      <c r="G262" s="256">
        <f>IFERROR(VLOOKUP(F262,LISTAS!$Q$5:$R$7,2,FALSE),0)</f>
        <v>0</v>
      </c>
      <c r="H262" s="255"/>
      <c r="I262" s="256">
        <f>IFERROR(VLOOKUP(H262,LISTAS!$T$5:$U$7,2,FALSE),0)</f>
        <v>0</v>
      </c>
      <c r="J262" s="255"/>
      <c r="K262" s="256">
        <f>IFERROR(VLOOKUP(J262,LISTAS!$W$5:$X$7,2,FALSE),0)</f>
        <v>0</v>
      </c>
      <c r="L262" s="255"/>
      <c r="M262" s="257">
        <f>IFERROR(VLOOKUP(L262,LISTAS!$Z$5:$AA$10,2,FALSE),0)</f>
        <v>0</v>
      </c>
      <c r="N262" s="258"/>
      <c r="O262" s="257">
        <f>IFERROR(VLOOKUP(N262,LISTAS!$AC$5:$AD$9,2,FALSE),0)</f>
        <v>0</v>
      </c>
      <c r="P262" s="267"/>
      <c r="Q262" s="267"/>
      <c r="R262" s="267"/>
      <c r="S262" s="267"/>
      <c r="T262" s="267"/>
      <c r="U262" s="267"/>
      <c r="V262" s="267"/>
      <c r="W262" s="267"/>
      <c r="X262" s="309">
        <f t="shared" si="24"/>
        <v>0</v>
      </c>
      <c r="Y262" s="310" t="str">
        <f t="shared" si="25"/>
        <v/>
      </c>
    </row>
  </sheetData>
  <mergeCells count="19">
    <mergeCell ref="A3:B4"/>
    <mergeCell ref="D3:E4"/>
    <mergeCell ref="N5:O5"/>
    <mergeCell ref="F3:G4"/>
    <mergeCell ref="H3:I4"/>
    <mergeCell ref="J3:K4"/>
    <mergeCell ref="L3:M4"/>
    <mergeCell ref="H5:I5"/>
    <mergeCell ref="F5:G5"/>
    <mergeCell ref="J5:K5"/>
    <mergeCell ref="L5:M5"/>
    <mergeCell ref="N3:O4"/>
    <mergeCell ref="T2:W2"/>
    <mergeCell ref="P3:S3"/>
    <mergeCell ref="P2:S2"/>
    <mergeCell ref="AA2:AG2"/>
    <mergeCell ref="AA10:AD10"/>
    <mergeCell ref="X3:X4"/>
    <mergeCell ref="T3:W3"/>
  </mergeCells>
  <phoneticPr fontId="28" type="noConversion"/>
  <dataValidations count="1">
    <dataValidation type="list" allowBlank="1" showInputMessage="1" showErrorMessage="1" sqref="AC4:AC8 AF4:AF8" xr:uid="{00000000-0002-0000-0300-000000000000}">
      <formula1>$A$45:$A$48</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1000000}">
          <x14:formula1>
            <xm:f>LISTAS!$T$5:$T$7</xm:f>
          </x14:formula1>
          <xm:sqref>H6:H262</xm:sqref>
        </x14:dataValidation>
        <x14:dataValidation type="list" allowBlank="1" showInputMessage="1" showErrorMessage="1" xr:uid="{00000000-0002-0000-0300-000002000000}">
          <x14:formula1>
            <xm:f>LISTAS!$W$5:$W$7</xm:f>
          </x14:formula1>
          <xm:sqref>J6:J262</xm:sqref>
        </x14:dataValidation>
        <x14:dataValidation type="list" allowBlank="1" showInputMessage="1" showErrorMessage="1" xr:uid="{00000000-0002-0000-0300-000003000000}">
          <x14:formula1>
            <xm:f>LISTAS!$Q$5:$Q$7</xm:f>
          </x14:formula1>
          <xm:sqref>F6:F262</xm:sqref>
        </x14:dataValidation>
        <x14:dataValidation type="list" allowBlank="1" showInputMessage="1" showErrorMessage="1" xr:uid="{00000000-0002-0000-0300-000004000000}">
          <x14:formula1>
            <xm:f>LISTAS!$Z$5:$Z$10</xm:f>
          </x14:formula1>
          <xm:sqref>L6:L262</xm:sqref>
        </x14:dataValidation>
        <x14:dataValidation type="list" allowBlank="1" showInputMessage="1" showErrorMessage="1" xr:uid="{00000000-0002-0000-0300-000005000000}">
          <x14:formula1>
            <xm:f>LISTAS!$AC$5:$AC$9</xm:f>
          </x14:formula1>
          <xm:sqref>N6:N262</xm:sqref>
        </x14:dataValidation>
        <x14:dataValidation type="list" allowBlank="1" showInputMessage="1" showErrorMessage="1" xr:uid="{00000000-0002-0000-0300-000006000000}">
          <x14:formula1>
            <xm:f>LISTAS!$R$19:$R$20</xm:f>
          </x14:formula1>
          <xm:sqref>P6:W262</xm:sqref>
        </x14:dataValidation>
        <x14:dataValidation type="list" allowBlank="1" showInputMessage="1" showErrorMessage="1" xr:uid="{00000000-0002-0000-0300-000007000000}">
          <x14:formula1>
            <xm:f>LISTAS!$T$19:$T$20</xm:f>
          </x14:formula1>
          <xm:sqref>E6:E262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C5FF-1825-4E7F-8837-99A66DC54082}">
  <sheetPr>
    <pageSetUpPr fitToPage="1"/>
  </sheetPr>
  <dimension ref="A1:O77"/>
  <sheetViews>
    <sheetView topLeftCell="A62" zoomScaleNormal="100" workbookViewId="0">
      <selection activeCell="L73" sqref="L73:O73"/>
    </sheetView>
  </sheetViews>
  <sheetFormatPr baseColWidth="10" defaultColWidth="11" defaultRowHeight="13.8" x14ac:dyDescent="0.25"/>
  <cols>
    <col min="1" max="1" width="3" style="129" bestFit="1" customWidth="1"/>
    <col min="2" max="2" width="17.09765625" style="129" customWidth="1"/>
    <col min="3" max="4" width="6.3984375" style="129" customWidth="1"/>
    <col min="5" max="14" width="5.3984375" style="129" customWidth="1"/>
    <col min="15" max="15" width="5.59765625" style="129" customWidth="1"/>
    <col min="16" max="16384" width="11" style="129"/>
  </cols>
  <sheetData>
    <row r="1" spans="1:15" x14ac:dyDescent="0.25">
      <c r="A1" s="922" t="s">
        <v>2766</v>
      </c>
      <c r="B1" s="922"/>
      <c r="C1" s="922"/>
      <c r="D1" s="922"/>
      <c r="E1" s="922"/>
      <c r="F1" s="922"/>
      <c r="G1" s="922"/>
      <c r="H1" s="922"/>
      <c r="I1" s="922"/>
      <c r="J1" s="922"/>
      <c r="K1" s="922"/>
      <c r="L1" s="922"/>
      <c r="M1" s="922"/>
      <c r="N1" s="922"/>
      <c r="O1" s="922"/>
    </row>
    <row r="2" spans="1:15" ht="7.5" customHeight="1" x14ac:dyDescent="0.25">
      <c r="A2" s="130"/>
      <c r="B2" s="131"/>
      <c r="C2" s="131"/>
      <c r="D2" s="131"/>
      <c r="E2" s="131"/>
      <c r="F2" s="131"/>
      <c r="G2" s="131"/>
      <c r="H2" s="131"/>
      <c r="I2" s="131"/>
      <c r="J2" s="131"/>
      <c r="K2" s="131"/>
      <c r="L2" s="131"/>
      <c r="M2" s="131"/>
      <c r="N2" s="131"/>
      <c r="O2" s="130"/>
    </row>
    <row r="3" spans="1:15" ht="84.75" customHeight="1" x14ac:dyDescent="0.25">
      <c r="A3" s="923" t="s">
        <v>2767</v>
      </c>
      <c r="B3" s="924"/>
      <c r="C3" s="924"/>
      <c r="D3" s="925"/>
      <c r="E3" s="926" t="s">
        <v>2768</v>
      </c>
      <c r="F3" s="927"/>
      <c r="G3" s="927"/>
      <c r="H3" s="927"/>
      <c r="I3" s="927"/>
      <c r="J3" s="927"/>
      <c r="K3" s="927"/>
      <c r="L3" s="927"/>
      <c r="M3" s="927"/>
      <c r="N3" s="927"/>
      <c r="O3" s="928"/>
    </row>
    <row r="4" spans="1:15" ht="6" customHeight="1" x14ac:dyDescent="0.25">
      <c r="A4" s="130"/>
      <c r="B4" s="131"/>
      <c r="C4" s="131"/>
      <c r="D4" s="131"/>
      <c r="E4" s="131"/>
      <c r="F4" s="131"/>
      <c r="G4" s="131"/>
      <c r="H4" s="131"/>
      <c r="I4" s="131"/>
      <c r="J4" s="131"/>
      <c r="K4" s="131"/>
      <c r="L4" s="131"/>
      <c r="M4" s="131"/>
      <c r="N4" s="131"/>
      <c r="O4" s="132"/>
    </row>
    <row r="5" spans="1:15" ht="39" customHeight="1" x14ac:dyDescent="0.25">
      <c r="A5" s="929" t="s">
        <v>2769</v>
      </c>
      <c r="B5" s="930"/>
      <c r="C5" s="930"/>
      <c r="D5" s="931"/>
      <c r="E5" s="926" t="s">
        <v>2770</v>
      </c>
      <c r="F5" s="927"/>
      <c r="G5" s="927"/>
      <c r="H5" s="927"/>
      <c r="I5" s="927"/>
      <c r="J5" s="927"/>
      <c r="K5" s="927"/>
      <c r="L5" s="927"/>
      <c r="M5" s="927"/>
      <c r="N5" s="927"/>
      <c r="O5" s="928"/>
    </row>
    <row r="6" spans="1:15" ht="6" customHeight="1" x14ac:dyDescent="0.25">
      <c r="A6" s="130"/>
      <c r="B6" s="131"/>
      <c r="C6" s="131"/>
      <c r="D6" s="131"/>
      <c r="E6" s="131"/>
      <c r="F6" s="131"/>
      <c r="G6" s="131"/>
      <c r="H6" s="131"/>
      <c r="I6" s="131"/>
      <c r="J6" s="131"/>
      <c r="K6" s="131"/>
      <c r="L6" s="131"/>
      <c r="M6" s="131"/>
      <c r="N6" s="131"/>
      <c r="O6" s="132"/>
    </row>
    <row r="7" spans="1:15" x14ac:dyDescent="0.25">
      <c r="A7" s="922" t="s">
        <v>2771</v>
      </c>
      <c r="B7" s="922"/>
      <c r="C7" s="922"/>
      <c r="D7" s="922"/>
      <c r="E7" s="922"/>
      <c r="F7" s="922"/>
      <c r="G7" s="922"/>
      <c r="H7" s="922"/>
      <c r="I7" s="922"/>
      <c r="J7" s="922"/>
      <c r="K7" s="922"/>
      <c r="L7" s="922"/>
      <c r="M7" s="922"/>
      <c r="N7" s="922"/>
      <c r="O7" s="922"/>
    </row>
    <row r="8" spans="1:15" ht="36" customHeight="1" x14ac:dyDescent="0.25">
      <c r="A8" s="133">
        <v>1</v>
      </c>
      <c r="B8" s="932" t="s">
        <v>1</v>
      </c>
      <c r="C8" s="933"/>
      <c r="D8" s="934"/>
      <c r="E8" s="935" t="s">
        <v>2772</v>
      </c>
      <c r="F8" s="936"/>
      <c r="G8" s="936"/>
      <c r="H8" s="936"/>
      <c r="I8" s="936"/>
      <c r="J8" s="936"/>
      <c r="K8" s="936"/>
      <c r="L8" s="936"/>
      <c r="M8" s="936"/>
      <c r="N8" s="936"/>
      <c r="O8" s="937"/>
    </row>
    <row r="9" spans="1:15" ht="15.75" customHeight="1" x14ac:dyDescent="0.25">
      <c r="A9" s="133">
        <f>A8+1</f>
        <v>2</v>
      </c>
      <c r="B9" s="932" t="s">
        <v>2773</v>
      </c>
      <c r="C9" s="933"/>
      <c r="D9" s="934"/>
      <c r="E9" s="935" t="s">
        <v>2774</v>
      </c>
      <c r="F9" s="936"/>
      <c r="G9" s="936"/>
      <c r="H9" s="936"/>
      <c r="I9" s="936"/>
      <c r="J9" s="936"/>
      <c r="K9" s="936"/>
      <c r="L9" s="936"/>
      <c r="M9" s="936"/>
      <c r="N9" s="936"/>
      <c r="O9" s="937"/>
    </row>
    <row r="10" spans="1:15" ht="32.4" customHeight="1" x14ac:dyDescent="0.25">
      <c r="A10" s="133">
        <f t="shared" ref="A10:A69" si="0">A9+1</f>
        <v>3</v>
      </c>
      <c r="B10" s="932" t="s">
        <v>2775</v>
      </c>
      <c r="C10" s="933"/>
      <c r="D10" s="934"/>
      <c r="E10" s="935" t="s">
        <v>2776</v>
      </c>
      <c r="F10" s="936"/>
      <c r="G10" s="936"/>
      <c r="H10" s="936"/>
      <c r="I10" s="936"/>
      <c r="J10" s="936"/>
      <c r="K10" s="936"/>
      <c r="L10" s="936"/>
      <c r="M10" s="936"/>
      <c r="N10" s="936"/>
      <c r="O10" s="937"/>
    </row>
    <row r="11" spans="1:15" s="19" customFormat="1" ht="22.2" customHeight="1" x14ac:dyDescent="0.25">
      <c r="A11" s="133">
        <f t="shared" si="0"/>
        <v>4</v>
      </c>
      <c r="B11" s="932" t="s">
        <v>2777</v>
      </c>
      <c r="C11" s="933"/>
      <c r="D11" s="934"/>
      <c r="E11" s="935" t="s">
        <v>2778</v>
      </c>
      <c r="F11" s="936"/>
      <c r="G11" s="936"/>
      <c r="H11" s="936"/>
      <c r="I11" s="936"/>
      <c r="J11" s="936"/>
      <c r="K11" s="936"/>
      <c r="L11" s="936"/>
      <c r="M11" s="936"/>
      <c r="N11" s="936"/>
      <c r="O11" s="937"/>
    </row>
    <row r="12" spans="1:15" ht="21.6" customHeight="1" x14ac:dyDescent="0.25">
      <c r="A12" s="133">
        <f t="shared" si="0"/>
        <v>5</v>
      </c>
      <c r="B12" s="932" t="s">
        <v>2779</v>
      </c>
      <c r="C12" s="933"/>
      <c r="D12" s="934"/>
      <c r="E12" s="935" t="s">
        <v>2780</v>
      </c>
      <c r="F12" s="936"/>
      <c r="G12" s="936"/>
      <c r="H12" s="936"/>
      <c r="I12" s="936"/>
      <c r="J12" s="936"/>
      <c r="K12" s="936"/>
      <c r="L12" s="936"/>
      <c r="M12" s="936"/>
      <c r="N12" s="936"/>
      <c r="O12" s="937"/>
    </row>
    <row r="13" spans="1:15" ht="23.25" customHeight="1" x14ac:dyDescent="0.25">
      <c r="A13" s="133">
        <f t="shared" si="0"/>
        <v>6</v>
      </c>
      <c r="B13" s="932" t="s">
        <v>2781</v>
      </c>
      <c r="C13" s="933"/>
      <c r="D13" s="934"/>
      <c r="E13" s="935" t="s">
        <v>2782</v>
      </c>
      <c r="F13" s="936"/>
      <c r="G13" s="936"/>
      <c r="H13" s="936"/>
      <c r="I13" s="936"/>
      <c r="J13" s="936"/>
      <c r="K13" s="936"/>
      <c r="L13" s="936"/>
      <c r="M13" s="936"/>
      <c r="N13" s="936"/>
      <c r="O13" s="937"/>
    </row>
    <row r="14" spans="1:15" x14ac:dyDescent="0.25">
      <c r="A14" s="133">
        <f t="shared" si="0"/>
        <v>7</v>
      </c>
      <c r="B14" s="932" t="s">
        <v>2783</v>
      </c>
      <c r="C14" s="933"/>
      <c r="D14" s="934"/>
      <c r="E14" s="942" t="s">
        <v>2784</v>
      </c>
      <c r="F14" s="943"/>
      <c r="G14" s="943"/>
      <c r="H14" s="943"/>
      <c r="I14" s="943"/>
      <c r="J14" s="943"/>
      <c r="K14" s="943"/>
      <c r="L14" s="943"/>
      <c r="M14" s="943"/>
      <c r="N14" s="943"/>
      <c r="O14" s="944"/>
    </row>
    <row r="15" spans="1:15" ht="20.25" customHeight="1" x14ac:dyDescent="0.25">
      <c r="A15" s="133">
        <f t="shared" si="0"/>
        <v>8</v>
      </c>
      <c r="B15" s="932" t="s">
        <v>2785</v>
      </c>
      <c r="C15" s="933"/>
      <c r="D15" s="934"/>
      <c r="E15" s="935" t="s">
        <v>2786</v>
      </c>
      <c r="F15" s="936"/>
      <c r="G15" s="936"/>
      <c r="H15" s="936"/>
      <c r="I15" s="936"/>
      <c r="J15" s="936"/>
      <c r="K15" s="936"/>
      <c r="L15" s="936"/>
      <c r="M15" s="936"/>
      <c r="N15" s="936"/>
      <c r="O15" s="937"/>
    </row>
    <row r="16" spans="1:15" x14ac:dyDescent="0.25">
      <c r="A16" s="133">
        <f t="shared" si="0"/>
        <v>9</v>
      </c>
      <c r="B16" s="932" t="s">
        <v>2787</v>
      </c>
      <c r="C16" s="933"/>
      <c r="D16" s="934"/>
      <c r="E16" s="935" t="s">
        <v>2788</v>
      </c>
      <c r="F16" s="936"/>
      <c r="G16" s="936"/>
      <c r="H16" s="936"/>
      <c r="I16" s="936"/>
      <c r="J16" s="936"/>
      <c r="K16" s="936"/>
      <c r="L16" s="936"/>
      <c r="M16" s="936"/>
      <c r="N16" s="936"/>
      <c r="O16" s="937"/>
    </row>
    <row r="17" spans="1:15" ht="39" customHeight="1" x14ac:dyDescent="0.25">
      <c r="A17" s="133">
        <f t="shared" si="0"/>
        <v>10</v>
      </c>
      <c r="B17" s="932" t="s">
        <v>2789</v>
      </c>
      <c r="C17" s="933"/>
      <c r="D17" s="934"/>
      <c r="E17" s="935" t="s">
        <v>2790</v>
      </c>
      <c r="F17" s="936"/>
      <c r="G17" s="936"/>
      <c r="H17" s="936"/>
      <c r="I17" s="936"/>
      <c r="J17" s="936"/>
      <c r="K17" s="936"/>
      <c r="L17" s="936"/>
      <c r="M17" s="936"/>
      <c r="N17" s="936"/>
      <c r="O17" s="937"/>
    </row>
    <row r="18" spans="1:15" ht="19.2" customHeight="1" x14ac:dyDescent="0.25">
      <c r="A18" s="133">
        <f t="shared" si="0"/>
        <v>11</v>
      </c>
      <c r="B18" s="938" t="s">
        <v>2791</v>
      </c>
      <c r="C18" s="939"/>
      <c r="D18" s="940"/>
      <c r="E18" s="935" t="s">
        <v>2792</v>
      </c>
      <c r="F18" s="936"/>
      <c r="G18" s="936"/>
      <c r="H18" s="936"/>
      <c r="I18" s="936"/>
      <c r="J18" s="936"/>
      <c r="K18" s="936"/>
      <c r="L18" s="936"/>
      <c r="M18" s="936"/>
      <c r="N18" s="936"/>
      <c r="O18" s="937"/>
    </row>
    <row r="19" spans="1:15" ht="26.4" customHeight="1" x14ac:dyDescent="0.25">
      <c r="A19" s="133">
        <f t="shared" si="0"/>
        <v>12</v>
      </c>
      <c r="B19" s="941" t="s">
        <v>2793</v>
      </c>
      <c r="C19" s="941"/>
      <c r="D19" s="941"/>
      <c r="E19" s="935" t="s">
        <v>2794</v>
      </c>
      <c r="F19" s="936"/>
      <c r="G19" s="936"/>
      <c r="H19" s="936"/>
      <c r="I19" s="936"/>
      <c r="J19" s="936"/>
      <c r="K19" s="936"/>
      <c r="L19" s="936"/>
      <c r="M19" s="936"/>
      <c r="N19" s="936"/>
      <c r="O19" s="937"/>
    </row>
    <row r="20" spans="1:15" ht="30" customHeight="1" x14ac:dyDescent="0.25">
      <c r="A20" s="133">
        <f t="shared" si="0"/>
        <v>13</v>
      </c>
      <c r="B20" s="941" t="s">
        <v>2795</v>
      </c>
      <c r="C20" s="941"/>
      <c r="D20" s="941"/>
      <c r="E20" s="935" t="s">
        <v>2796</v>
      </c>
      <c r="F20" s="936"/>
      <c r="G20" s="936"/>
      <c r="H20" s="936"/>
      <c r="I20" s="936"/>
      <c r="J20" s="936"/>
      <c r="K20" s="936"/>
      <c r="L20" s="936"/>
      <c r="M20" s="936"/>
      <c r="N20" s="936"/>
      <c r="O20" s="937"/>
    </row>
    <row r="21" spans="1:15" ht="26.25" customHeight="1" x14ac:dyDescent="0.25">
      <c r="A21" s="133">
        <f t="shared" si="0"/>
        <v>14</v>
      </c>
      <c r="B21" s="941" t="s">
        <v>2797</v>
      </c>
      <c r="C21" s="941"/>
      <c r="D21" s="941"/>
      <c r="E21" s="935" t="s">
        <v>2798</v>
      </c>
      <c r="F21" s="936"/>
      <c r="G21" s="936"/>
      <c r="H21" s="936"/>
      <c r="I21" s="936"/>
      <c r="J21" s="936"/>
      <c r="K21" s="936"/>
      <c r="L21" s="936"/>
      <c r="M21" s="936"/>
      <c r="N21" s="936"/>
      <c r="O21" s="937"/>
    </row>
    <row r="22" spans="1:15" ht="19.5" customHeight="1" x14ac:dyDescent="0.25">
      <c r="A22" s="133">
        <f t="shared" si="0"/>
        <v>15</v>
      </c>
      <c r="B22" s="954" t="s">
        <v>2799</v>
      </c>
      <c r="C22" s="955"/>
      <c r="D22" s="956"/>
      <c r="E22" s="957" t="s">
        <v>2800</v>
      </c>
      <c r="F22" s="958"/>
      <c r="G22" s="958"/>
      <c r="H22" s="958"/>
      <c r="I22" s="958"/>
      <c r="J22" s="958"/>
      <c r="K22" s="958"/>
      <c r="L22" s="958"/>
      <c r="M22" s="958"/>
      <c r="N22" s="958"/>
      <c r="O22" s="959"/>
    </row>
    <row r="23" spans="1:15" ht="33" customHeight="1" x14ac:dyDescent="0.25">
      <c r="A23" s="133">
        <f t="shared" si="0"/>
        <v>16</v>
      </c>
      <c r="B23" s="941" t="s">
        <v>2801</v>
      </c>
      <c r="C23" s="941"/>
      <c r="D23" s="941"/>
      <c r="E23" s="935" t="s">
        <v>2802</v>
      </c>
      <c r="F23" s="936"/>
      <c r="G23" s="936"/>
      <c r="H23" s="936"/>
      <c r="I23" s="936"/>
      <c r="J23" s="936"/>
      <c r="K23" s="936"/>
      <c r="L23" s="936"/>
      <c r="M23" s="936"/>
      <c r="N23" s="936"/>
      <c r="O23" s="937"/>
    </row>
    <row r="24" spans="1:15" ht="20.399999999999999" customHeight="1" x14ac:dyDescent="0.25">
      <c r="A24" s="133">
        <f t="shared" si="0"/>
        <v>17</v>
      </c>
      <c r="B24" s="941" t="s">
        <v>2803</v>
      </c>
      <c r="C24" s="941"/>
      <c r="D24" s="941"/>
      <c r="E24" s="935" t="s">
        <v>2804</v>
      </c>
      <c r="F24" s="936"/>
      <c r="G24" s="936"/>
      <c r="H24" s="936"/>
      <c r="I24" s="936"/>
      <c r="J24" s="936"/>
      <c r="K24" s="936"/>
      <c r="L24" s="936"/>
      <c r="M24" s="936"/>
      <c r="N24" s="936"/>
      <c r="O24" s="937"/>
    </row>
    <row r="25" spans="1:15" ht="21" customHeight="1" x14ac:dyDescent="0.25">
      <c r="A25" s="133">
        <f t="shared" si="0"/>
        <v>18</v>
      </c>
      <c r="B25" s="941" t="s">
        <v>2805</v>
      </c>
      <c r="C25" s="941"/>
      <c r="D25" s="941"/>
      <c r="E25" s="935" t="s">
        <v>2806</v>
      </c>
      <c r="F25" s="936"/>
      <c r="G25" s="936"/>
      <c r="H25" s="936"/>
      <c r="I25" s="936"/>
      <c r="J25" s="936"/>
      <c r="K25" s="936"/>
      <c r="L25" s="936"/>
      <c r="M25" s="936"/>
      <c r="N25" s="936"/>
      <c r="O25" s="937"/>
    </row>
    <row r="26" spans="1:15" ht="26.25" customHeight="1" x14ac:dyDescent="0.25">
      <c r="A26" s="133">
        <f t="shared" si="0"/>
        <v>19</v>
      </c>
      <c r="B26" s="941" t="s">
        <v>2807</v>
      </c>
      <c r="C26" s="941"/>
      <c r="D26" s="941"/>
      <c r="E26" s="935" t="s">
        <v>2808</v>
      </c>
      <c r="F26" s="936"/>
      <c r="G26" s="936"/>
      <c r="H26" s="936"/>
      <c r="I26" s="936"/>
      <c r="J26" s="936"/>
      <c r="K26" s="936"/>
      <c r="L26" s="936"/>
      <c r="M26" s="936"/>
      <c r="N26" s="936"/>
      <c r="O26" s="937"/>
    </row>
    <row r="27" spans="1:15" ht="25.2" customHeight="1" x14ac:dyDescent="0.25">
      <c r="A27" s="133">
        <f t="shared" si="0"/>
        <v>20</v>
      </c>
      <c r="B27" s="941" t="s">
        <v>2809</v>
      </c>
      <c r="C27" s="941"/>
      <c r="D27" s="941"/>
      <c r="E27" s="935" t="s">
        <v>2810</v>
      </c>
      <c r="F27" s="936"/>
      <c r="G27" s="936"/>
      <c r="H27" s="936"/>
      <c r="I27" s="936"/>
      <c r="J27" s="936"/>
      <c r="K27" s="936"/>
      <c r="L27" s="936"/>
      <c r="M27" s="936"/>
      <c r="N27" s="936"/>
      <c r="O27" s="937"/>
    </row>
    <row r="28" spans="1:15" x14ac:dyDescent="0.25">
      <c r="A28" s="133">
        <f t="shared" si="0"/>
        <v>21</v>
      </c>
      <c r="B28" s="941" t="s">
        <v>2811</v>
      </c>
      <c r="C28" s="941"/>
      <c r="D28" s="941"/>
      <c r="E28" s="935" t="s">
        <v>2812</v>
      </c>
      <c r="F28" s="936"/>
      <c r="G28" s="936"/>
      <c r="H28" s="936"/>
      <c r="I28" s="936"/>
      <c r="J28" s="936"/>
      <c r="K28" s="936"/>
      <c r="L28" s="936"/>
      <c r="M28" s="936"/>
      <c r="N28" s="936"/>
      <c r="O28" s="937"/>
    </row>
    <row r="29" spans="1:15" ht="25.2" customHeight="1" x14ac:dyDescent="0.25">
      <c r="A29" s="133">
        <f t="shared" si="0"/>
        <v>22</v>
      </c>
      <c r="B29" s="941" t="s">
        <v>2813</v>
      </c>
      <c r="C29" s="941"/>
      <c r="D29" s="941"/>
      <c r="E29" s="935" t="s">
        <v>2814</v>
      </c>
      <c r="F29" s="936"/>
      <c r="G29" s="936"/>
      <c r="H29" s="936"/>
      <c r="I29" s="936"/>
      <c r="J29" s="936"/>
      <c r="K29" s="936"/>
      <c r="L29" s="936"/>
      <c r="M29" s="936"/>
      <c r="N29" s="936"/>
      <c r="O29" s="937"/>
    </row>
    <row r="30" spans="1:15" x14ac:dyDescent="0.25">
      <c r="A30" s="133">
        <f t="shared" si="0"/>
        <v>23</v>
      </c>
      <c r="B30" s="941" t="s">
        <v>2815</v>
      </c>
      <c r="C30" s="941"/>
      <c r="D30" s="941"/>
      <c r="E30" s="935" t="s">
        <v>2816</v>
      </c>
      <c r="F30" s="936"/>
      <c r="G30" s="936"/>
      <c r="H30" s="936"/>
      <c r="I30" s="936"/>
      <c r="J30" s="936"/>
      <c r="K30" s="936"/>
      <c r="L30" s="936"/>
      <c r="M30" s="936"/>
      <c r="N30" s="936"/>
      <c r="O30" s="937"/>
    </row>
    <row r="31" spans="1:15" ht="22.95" customHeight="1" x14ac:dyDescent="0.25">
      <c r="A31" s="133">
        <f t="shared" si="0"/>
        <v>24</v>
      </c>
      <c r="B31" s="941" t="s">
        <v>2817</v>
      </c>
      <c r="C31" s="941"/>
      <c r="D31" s="941"/>
      <c r="E31" s="935" t="s">
        <v>2818</v>
      </c>
      <c r="F31" s="936"/>
      <c r="G31" s="936"/>
      <c r="H31" s="936"/>
      <c r="I31" s="936"/>
      <c r="J31" s="936"/>
      <c r="K31" s="936"/>
      <c r="L31" s="936"/>
      <c r="M31" s="936"/>
      <c r="N31" s="936"/>
      <c r="O31" s="937"/>
    </row>
    <row r="32" spans="1:15" ht="22.95" customHeight="1" x14ac:dyDescent="0.25">
      <c r="A32" s="133">
        <f t="shared" si="0"/>
        <v>25</v>
      </c>
      <c r="B32" s="941" t="s">
        <v>2819</v>
      </c>
      <c r="C32" s="941"/>
      <c r="D32" s="941"/>
      <c r="E32" s="935" t="s">
        <v>2818</v>
      </c>
      <c r="F32" s="936"/>
      <c r="G32" s="936"/>
      <c r="H32" s="936"/>
      <c r="I32" s="936"/>
      <c r="J32" s="936"/>
      <c r="K32" s="936"/>
      <c r="L32" s="936"/>
      <c r="M32" s="936"/>
      <c r="N32" s="936"/>
      <c r="O32" s="937"/>
    </row>
    <row r="33" spans="1:15" ht="21" customHeight="1" x14ac:dyDescent="0.25">
      <c r="A33" s="133">
        <f t="shared" si="0"/>
        <v>26</v>
      </c>
      <c r="B33" s="941" t="s">
        <v>2820</v>
      </c>
      <c r="C33" s="941"/>
      <c r="D33" s="941"/>
      <c r="E33" s="935" t="s">
        <v>2818</v>
      </c>
      <c r="F33" s="936"/>
      <c r="G33" s="936"/>
      <c r="H33" s="936"/>
      <c r="I33" s="936"/>
      <c r="J33" s="936"/>
      <c r="K33" s="936"/>
      <c r="L33" s="936"/>
      <c r="M33" s="936"/>
      <c r="N33" s="936"/>
      <c r="O33" s="937"/>
    </row>
    <row r="34" spans="1:15" ht="22.95" customHeight="1" x14ac:dyDescent="0.25">
      <c r="A34" s="133">
        <f t="shared" si="0"/>
        <v>27</v>
      </c>
      <c r="B34" s="941" t="s">
        <v>2821</v>
      </c>
      <c r="C34" s="941"/>
      <c r="D34" s="941"/>
      <c r="E34" s="935" t="s">
        <v>2818</v>
      </c>
      <c r="F34" s="936"/>
      <c r="G34" s="936"/>
      <c r="H34" s="936"/>
      <c r="I34" s="936"/>
      <c r="J34" s="936"/>
      <c r="K34" s="936"/>
      <c r="L34" s="936"/>
      <c r="M34" s="936"/>
      <c r="N34" s="936"/>
      <c r="O34" s="937"/>
    </row>
    <row r="35" spans="1:15" x14ac:dyDescent="0.25">
      <c r="A35" s="133">
        <f t="shared" si="0"/>
        <v>28</v>
      </c>
      <c r="B35" s="941" t="s">
        <v>2822</v>
      </c>
      <c r="C35" s="941"/>
      <c r="D35" s="941"/>
      <c r="E35" s="935" t="s">
        <v>2816</v>
      </c>
      <c r="F35" s="936"/>
      <c r="G35" s="936"/>
      <c r="H35" s="936"/>
      <c r="I35" s="936"/>
      <c r="J35" s="936"/>
      <c r="K35" s="936"/>
      <c r="L35" s="936"/>
      <c r="M35" s="936"/>
      <c r="N35" s="936"/>
      <c r="O35" s="937"/>
    </row>
    <row r="36" spans="1:15" ht="43.2" customHeight="1" x14ac:dyDescent="0.25">
      <c r="A36" s="133">
        <f t="shared" si="0"/>
        <v>29</v>
      </c>
      <c r="B36" s="941" t="s">
        <v>2823</v>
      </c>
      <c r="C36" s="941"/>
      <c r="D36" s="941"/>
      <c r="E36" s="935" t="s">
        <v>2824</v>
      </c>
      <c r="F36" s="936"/>
      <c r="G36" s="936"/>
      <c r="H36" s="936"/>
      <c r="I36" s="936"/>
      <c r="J36" s="936"/>
      <c r="K36" s="936"/>
      <c r="L36" s="936"/>
      <c r="M36" s="936"/>
      <c r="N36" s="936"/>
      <c r="O36" s="937"/>
    </row>
    <row r="37" spans="1:15" ht="46.2" customHeight="1" x14ac:dyDescent="0.25">
      <c r="A37" s="133">
        <f t="shared" si="0"/>
        <v>30</v>
      </c>
      <c r="B37" s="941" t="s">
        <v>2825</v>
      </c>
      <c r="C37" s="941"/>
      <c r="D37" s="941"/>
      <c r="E37" s="935" t="s">
        <v>2826</v>
      </c>
      <c r="F37" s="936"/>
      <c r="G37" s="936"/>
      <c r="H37" s="936"/>
      <c r="I37" s="936"/>
      <c r="J37" s="936"/>
      <c r="K37" s="936"/>
      <c r="L37" s="936"/>
      <c r="M37" s="936"/>
      <c r="N37" s="936"/>
      <c r="O37" s="937"/>
    </row>
    <row r="38" spans="1:15" x14ac:dyDescent="0.25">
      <c r="A38" s="133">
        <f t="shared" si="0"/>
        <v>31</v>
      </c>
      <c r="B38" s="941" t="s">
        <v>2827</v>
      </c>
      <c r="C38" s="941"/>
      <c r="D38" s="941"/>
      <c r="E38" s="935" t="s">
        <v>2816</v>
      </c>
      <c r="F38" s="936"/>
      <c r="G38" s="936"/>
      <c r="H38" s="936"/>
      <c r="I38" s="936"/>
      <c r="J38" s="936"/>
      <c r="K38" s="936"/>
      <c r="L38" s="936"/>
      <c r="M38" s="936"/>
      <c r="N38" s="936"/>
      <c r="O38" s="937"/>
    </row>
    <row r="39" spans="1:15" ht="44.4" customHeight="1" x14ac:dyDescent="0.25">
      <c r="A39" s="133">
        <f t="shared" si="0"/>
        <v>32</v>
      </c>
      <c r="B39" s="941" t="s">
        <v>2828</v>
      </c>
      <c r="C39" s="941"/>
      <c r="D39" s="941"/>
      <c r="E39" s="935" t="s">
        <v>2824</v>
      </c>
      <c r="F39" s="936"/>
      <c r="G39" s="936"/>
      <c r="H39" s="936"/>
      <c r="I39" s="936"/>
      <c r="J39" s="936"/>
      <c r="K39" s="936"/>
      <c r="L39" s="936"/>
      <c r="M39" s="936"/>
      <c r="N39" s="936"/>
      <c r="O39" s="937"/>
    </row>
    <row r="40" spans="1:15" ht="46.2" customHeight="1" x14ac:dyDescent="0.25">
      <c r="A40" s="133">
        <f t="shared" si="0"/>
        <v>33</v>
      </c>
      <c r="B40" s="941" t="s">
        <v>2825</v>
      </c>
      <c r="C40" s="941"/>
      <c r="D40" s="941"/>
      <c r="E40" s="935" t="s">
        <v>2826</v>
      </c>
      <c r="F40" s="936"/>
      <c r="G40" s="936"/>
      <c r="H40" s="936"/>
      <c r="I40" s="936"/>
      <c r="J40" s="936"/>
      <c r="K40" s="936"/>
      <c r="L40" s="936"/>
      <c r="M40" s="936"/>
      <c r="N40" s="936"/>
      <c r="O40" s="937"/>
    </row>
    <row r="41" spans="1:15" x14ac:dyDescent="0.25">
      <c r="A41" s="133">
        <f t="shared" si="0"/>
        <v>34</v>
      </c>
      <c r="B41" s="941" t="s">
        <v>2829</v>
      </c>
      <c r="C41" s="941"/>
      <c r="D41" s="941"/>
      <c r="E41" s="935" t="s">
        <v>2816</v>
      </c>
      <c r="F41" s="936"/>
      <c r="G41" s="936"/>
      <c r="H41" s="936"/>
      <c r="I41" s="936"/>
      <c r="J41" s="936"/>
      <c r="K41" s="936"/>
      <c r="L41" s="936"/>
      <c r="M41" s="936"/>
      <c r="N41" s="936"/>
      <c r="O41" s="937"/>
    </row>
    <row r="42" spans="1:15" ht="44.4" customHeight="1" x14ac:dyDescent="0.25">
      <c r="A42" s="133">
        <f t="shared" si="0"/>
        <v>35</v>
      </c>
      <c r="B42" s="941" t="s">
        <v>2830</v>
      </c>
      <c r="C42" s="941"/>
      <c r="D42" s="941"/>
      <c r="E42" s="935" t="s">
        <v>2824</v>
      </c>
      <c r="F42" s="936"/>
      <c r="G42" s="936"/>
      <c r="H42" s="936"/>
      <c r="I42" s="936"/>
      <c r="J42" s="936"/>
      <c r="K42" s="936"/>
      <c r="L42" s="936"/>
      <c r="M42" s="936"/>
      <c r="N42" s="936"/>
      <c r="O42" s="937"/>
    </row>
    <row r="43" spans="1:15" ht="46.2" customHeight="1" x14ac:dyDescent="0.25">
      <c r="A43" s="133">
        <f t="shared" si="0"/>
        <v>36</v>
      </c>
      <c r="B43" s="941" t="s">
        <v>2825</v>
      </c>
      <c r="C43" s="941"/>
      <c r="D43" s="941"/>
      <c r="E43" s="935" t="s">
        <v>2826</v>
      </c>
      <c r="F43" s="936"/>
      <c r="G43" s="936"/>
      <c r="H43" s="936"/>
      <c r="I43" s="936"/>
      <c r="J43" s="936"/>
      <c r="K43" s="936"/>
      <c r="L43" s="936"/>
      <c r="M43" s="936"/>
      <c r="N43" s="936"/>
      <c r="O43" s="937"/>
    </row>
    <row r="44" spans="1:15" x14ac:dyDescent="0.25">
      <c r="A44" s="133">
        <f t="shared" si="0"/>
        <v>37</v>
      </c>
      <c r="B44" s="941" t="s">
        <v>2831</v>
      </c>
      <c r="C44" s="941"/>
      <c r="D44" s="941"/>
      <c r="E44" s="935" t="s">
        <v>2832</v>
      </c>
      <c r="F44" s="936"/>
      <c r="G44" s="936"/>
      <c r="H44" s="936"/>
      <c r="I44" s="936"/>
      <c r="J44" s="936"/>
      <c r="K44" s="936"/>
      <c r="L44" s="936"/>
      <c r="M44" s="936"/>
      <c r="N44" s="936"/>
      <c r="O44" s="937"/>
    </row>
    <row r="45" spans="1:15" ht="44.4" customHeight="1" x14ac:dyDescent="0.25">
      <c r="A45" s="133">
        <f t="shared" si="0"/>
        <v>38</v>
      </c>
      <c r="B45" s="941" t="s">
        <v>2833</v>
      </c>
      <c r="C45" s="941"/>
      <c r="D45" s="941"/>
      <c r="E45" s="935" t="s">
        <v>2824</v>
      </c>
      <c r="F45" s="936"/>
      <c r="G45" s="936"/>
      <c r="H45" s="936"/>
      <c r="I45" s="936"/>
      <c r="J45" s="936"/>
      <c r="K45" s="936"/>
      <c r="L45" s="936"/>
      <c r="M45" s="936"/>
      <c r="N45" s="936"/>
      <c r="O45" s="937"/>
    </row>
    <row r="46" spans="1:15" ht="46.2" customHeight="1" x14ac:dyDescent="0.25">
      <c r="A46" s="133">
        <f t="shared" si="0"/>
        <v>39</v>
      </c>
      <c r="B46" s="941" t="s">
        <v>2825</v>
      </c>
      <c r="C46" s="941"/>
      <c r="D46" s="941"/>
      <c r="E46" s="935" t="s">
        <v>2826</v>
      </c>
      <c r="F46" s="936"/>
      <c r="G46" s="936"/>
      <c r="H46" s="936"/>
      <c r="I46" s="936"/>
      <c r="J46" s="936"/>
      <c r="K46" s="936"/>
      <c r="L46" s="936"/>
      <c r="M46" s="936"/>
      <c r="N46" s="936"/>
      <c r="O46" s="937"/>
    </row>
    <row r="47" spans="1:15" x14ac:dyDescent="0.25">
      <c r="A47" s="133">
        <f t="shared" si="0"/>
        <v>40</v>
      </c>
      <c r="B47" s="941" t="s">
        <v>2834</v>
      </c>
      <c r="C47" s="941"/>
      <c r="D47" s="941"/>
      <c r="E47" s="935" t="s">
        <v>2832</v>
      </c>
      <c r="F47" s="936"/>
      <c r="G47" s="936"/>
      <c r="H47" s="936"/>
      <c r="I47" s="936"/>
      <c r="J47" s="936"/>
      <c r="K47" s="936"/>
      <c r="L47" s="936"/>
      <c r="M47" s="936"/>
      <c r="N47" s="936"/>
      <c r="O47" s="937"/>
    </row>
    <row r="48" spans="1:15" x14ac:dyDescent="0.25">
      <c r="A48" s="133">
        <f t="shared" si="0"/>
        <v>41</v>
      </c>
      <c r="B48" s="941" t="s">
        <v>2835</v>
      </c>
      <c r="C48" s="941"/>
      <c r="D48" s="941"/>
      <c r="E48" s="935" t="s">
        <v>2816</v>
      </c>
      <c r="F48" s="936"/>
      <c r="G48" s="936"/>
      <c r="H48" s="936"/>
      <c r="I48" s="936"/>
      <c r="J48" s="936"/>
      <c r="K48" s="936"/>
      <c r="L48" s="936"/>
      <c r="M48" s="936"/>
      <c r="N48" s="936"/>
      <c r="O48" s="937"/>
    </row>
    <row r="49" spans="1:15" x14ac:dyDescent="0.25">
      <c r="A49" s="133">
        <f t="shared" si="0"/>
        <v>42</v>
      </c>
      <c r="B49" s="941" t="s">
        <v>2836</v>
      </c>
      <c r="C49" s="941"/>
      <c r="D49" s="941"/>
      <c r="E49" s="935" t="s">
        <v>2816</v>
      </c>
      <c r="F49" s="936"/>
      <c r="G49" s="936"/>
      <c r="H49" s="936"/>
      <c r="I49" s="936"/>
      <c r="J49" s="936"/>
      <c r="K49" s="936"/>
      <c r="L49" s="936"/>
      <c r="M49" s="936"/>
      <c r="N49" s="936"/>
      <c r="O49" s="937"/>
    </row>
    <row r="50" spans="1:15" x14ac:dyDescent="0.25">
      <c r="A50" s="133">
        <f t="shared" si="0"/>
        <v>43</v>
      </c>
      <c r="B50" s="941" t="s">
        <v>2837</v>
      </c>
      <c r="C50" s="941"/>
      <c r="D50" s="941"/>
      <c r="E50" s="935" t="s">
        <v>2832</v>
      </c>
      <c r="F50" s="936"/>
      <c r="G50" s="936"/>
      <c r="H50" s="936"/>
      <c r="I50" s="936"/>
      <c r="J50" s="936"/>
      <c r="K50" s="936"/>
      <c r="L50" s="936"/>
      <c r="M50" s="936"/>
      <c r="N50" s="936"/>
      <c r="O50" s="937"/>
    </row>
    <row r="51" spans="1:15" x14ac:dyDescent="0.25">
      <c r="A51" s="133">
        <f t="shared" si="0"/>
        <v>44</v>
      </c>
      <c r="B51" s="941" t="s">
        <v>2838</v>
      </c>
      <c r="C51" s="941"/>
      <c r="D51" s="941"/>
      <c r="E51" s="935" t="s">
        <v>2816</v>
      </c>
      <c r="F51" s="936"/>
      <c r="G51" s="936"/>
      <c r="H51" s="936"/>
      <c r="I51" s="936"/>
      <c r="J51" s="936"/>
      <c r="K51" s="936"/>
      <c r="L51" s="936"/>
      <c r="M51" s="936"/>
      <c r="N51" s="936"/>
      <c r="O51" s="937"/>
    </row>
    <row r="52" spans="1:15" ht="14.25" customHeight="1" x14ac:dyDescent="0.25">
      <c r="A52" s="133">
        <f t="shared" si="0"/>
        <v>45</v>
      </c>
      <c r="B52" s="941" t="s">
        <v>2839</v>
      </c>
      <c r="C52" s="941"/>
      <c r="D52" s="941"/>
      <c r="E52" s="935" t="s">
        <v>2816</v>
      </c>
      <c r="F52" s="936"/>
      <c r="G52" s="936"/>
      <c r="H52" s="936"/>
      <c r="I52" s="936"/>
      <c r="J52" s="936"/>
      <c r="K52" s="936"/>
      <c r="L52" s="936"/>
      <c r="M52" s="936"/>
      <c r="N52" s="936"/>
      <c r="O52" s="937"/>
    </row>
    <row r="53" spans="1:15" ht="14.25" customHeight="1" x14ac:dyDescent="0.25">
      <c r="A53" s="133">
        <f t="shared" si="0"/>
        <v>46</v>
      </c>
      <c r="B53" s="941" t="s">
        <v>2840</v>
      </c>
      <c r="C53" s="941"/>
      <c r="D53" s="941"/>
      <c r="E53" s="935" t="s">
        <v>2816</v>
      </c>
      <c r="F53" s="936"/>
      <c r="G53" s="936"/>
      <c r="H53" s="936"/>
      <c r="I53" s="936"/>
      <c r="J53" s="936"/>
      <c r="K53" s="936"/>
      <c r="L53" s="936"/>
      <c r="M53" s="936"/>
      <c r="N53" s="936"/>
      <c r="O53" s="937"/>
    </row>
    <row r="54" spans="1:15" ht="14.25" customHeight="1" x14ac:dyDescent="0.25">
      <c r="A54" s="133">
        <f t="shared" si="0"/>
        <v>47</v>
      </c>
      <c r="B54" s="941" t="s">
        <v>2841</v>
      </c>
      <c r="C54" s="941"/>
      <c r="D54" s="941"/>
      <c r="E54" s="935" t="s">
        <v>2816</v>
      </c>
      <c r="F54" s="936"/>
      <c r="G54" s="936"/>
      <c r="H54" s="936"/>
      <c r="I54" s="936"/>
      <c r="J54" s="936"/>
      <c r="K54" s="936"/>
      <c r="L54" s="936"/>
      <c r="M54" s="936"/>
      <c r="N54" s="936"/>
      <c r="O54" s="937"/>
    </row>
    <row r="55" spans="1:15" ht="14.25" customHeight="1" x14ac:dyDescent="0.25">
      <c r="A55" s="133">
        <f t="shared" si="0"/>
        <v>48</v>
      </c>
      <c r="B55" s="941" t="s">
        <v>2842</v>
      </c>
      <c r="C55" s="941"/>
      <c r="D55" s="941"/>
      <c r="E55" s="935" t="s">
        <v>2816</v>
      </c>
      <c r="F55" s="936"/>
      <c r="G55" s="936"/>
      <c r="H55" s="936"/>
      <c r="I55" s="936"/>
      <c r="J55" s="936"/>
      <c r="K55" s="936"/>
      <c r="L55" s="936"/>
      <c r="M55" s="936"/>
      <c r="N55" s="936"/>
      <c r="O55" s="937"/>
    </row>
    <row r="56" spans="1:15" ht="14.25" customHeight="1" x14ac:dyDescent="0.25">
      <c r="A56" s="133">
        <f t="shared" si="0"/>
        <v>49</v>
      </c>
      <c r="B56" s="941" t="s">
        <v>2843</v>
      </c>
      <c r="C56" s="941"/>
      <c r="D56" s="941"/>
      <c r="E56" s="935" t="s">
        <v>2816</v>
      </c>
      <c r="F56" s="936"/>
      <c r="G56" s="936"/>
      <c r="H56" s="936"/>
      <c r="I56" s="936"/>
      <c r="J56" s="936"/>
      <c r="K56" s="936"/>
      <c r="L56" s="936"/>
      <c r="M56" s="936"/>
      <c r="N56" s="936"/>
      <c r="O56" s="937"/>
    </row>
    <row r="57" spans="1:15" ht="14.25" customHeight="1" x14ac:dyDescent="0.25">
      <c r="A57" s="133">
        <f t="shared" si="0"/>
        <v>50</v>
      </c>
      <c r="B57" s="941" t="s">
        <v>2844</v>
      </c>
      <c r="C57" s="941"/>
      <c r="D57" s="941"/>
      <c r="E57" s="935" t="s">
        <v>2816</v>
      </c>
      <c r="F57" s="936"/>
      <c r="G57" s="936"/>
      <c r="H57" s="936"/>
      <c r="I57" s="936"/>
      <c r="J57" s="936"/>
      <c r="K57" s="936"/>
      <c r="L57" s="936"/>
      <c r="M57" s="936"/>
      <c r="N57" s="936"/>
      <c r="O57" s="937"/>
    </row>
    <row r="58" spans="1:15" ht="14.25" customHeight="1" x14ac:dyDescent="0.25">
      <c r="A58" s="133">
        <f t="shared" si="0"/>
        <v>51</v>
      </c>
      <c r="B58" s="941" t="s">
        <v>2845</v>
      </c>
      <c r="C58" s="941"/>
      <c r="D58" s="941"/>
      <c r="E58" s="935" t="s">
        <v>2816</v>
      </c>
      <c r="F58" s="936"/>
      <c r="G58" s="936"/>
      <c r="H58" s="936"/>
      <c r="I58" s="936"/>
      <c r="J58" s="936"/>
      <c r="K58" s="936"/>
      <c r="L58" s="936"/>
      <c r="M58" s="936"/>
      <c r="N58" s="936"/>
      <c r="O58" s="937"/>
    </row>
    <row r="59" spans="1:15" ht="14.25" customHeight="1" x14ac:dyDescent="0.25">
      <c r="A59" s="133">
        <f t="shared" si="0"/>
        <v>52</v>
      </c>
      <c r="B59" s="941" t="s">
        <v>2846</v>
      </c>
      <c r="C59" s="941"/>
      <c r="D59" s="941"/>
      <c r="E59" s="935" t="s">
        <v>2816</v>
      </c>
      <c r="F59" s="936"/>
      <c r="G59" s="936"/>
      <c r="H59" s="936"/>
      <c r="I59" s="936"/>
      <c r="J59" s="936"/>
      <c r="K59" s="936"/>
      <c r="L59" s="936"/>
      <c r="M59" s="936"/>
      <c r="N59" s="936"/>
      <c r="O59" s="937"/>
    </row>
    <row r="60" spans="1:15" ht="21" customHeight="1" x14ac:dyDescent="0.25">
      <c r="A60" s="133">
        <f t="shared" si="0"/>
        <v>53</v>
      </c>
      <c r="B60" s="941" t="s">
        <v>2805</v>
      </c>
      <c r="C60" s="941"/>
      <c r="D60" s="941"/>
      <c r="E60" s="935" t="s">
        <v>2847</v>
      </c>
      <c r="F60" s="936"/>
      <c r="G60" s="936"/>
      <c r="H60" s="936"/>
      <c r="I60" s="936"/>
      <c r="J60" s="936"/>
      <c r="K60" s="936"/>
      <c r="L60" s="936"/>
      <c r="M60" s="936"/>
      <c r="N60" s="936"/>
      <c r="O60" s="937"/>
    </row>
    <row r="61" spans="1:15" ht="14.4" customHeight="1" x14ac:dyDescent="0.25">
      <c r="A61" s="133">
        <f t="shared" si="0"/>
        <v>54</v>
      </c>
      <c r="B61" s="941" t="s">
        <v>2807</v>
      </c>
      <c r="C61" s="941"/>
      <c r="D61" s="941"/>
      <c r="E61" s="935" t="s">
        <v>2808</v>
      </c>
      <c r="F61" s="936"/>
      <c r="G61" s="936"/>
      <c r="H61" s="936"/>
      <c r="I61" s="936"/>
      <c r="J61" s="936"/>
      <c r="K61" s="936"/>
      <c r="L61" s="936"/>
      <c r="M61" s="936"/>
      <c r="N61" s="936"/>
      <c r="O61" s="937"/>
    </row>
    <row r="62" spans="1:15" ht="25.2" customHeight="1" x14ac:dyDescent="0.25">
      <c r="A62" s="133">
        <f t="shared" si="0"/>
        <v>55</v>
      </c>
      <c r="B62" s="941" t="s">
        <v>2809</v>
      </c>
      <c r="C62" s="941"/>
      <c r="D62" s="941"/>
      <c r="E62" s="935" t="s">
        <v>2848</v>
      </c>
      <c r="F62" s="936"/>
      <c r="G62" s="936"/>
      <c r="H62" s="936"/>
      <c r="I62" s="936"/>
      <c r="J62" s="936"/>
      <c r="K62" s="936"/>
      <c r="L62" s="936"/>
      <c r="M62" s="936"/>
      <c r="N62" s="936"/>
      <c r="O62" s="937"/>
    </row>
    <row r="63" spans="1:15" x14ac:dyDescent="0.25">
      <c r="A63" s="133">
        <f t="shared" si="0"/>
        <v>56</v>
      </c>
      <c r="B63" s="941" t="s">
        <v>2811</v>
      </c>
      <c r="C63" s="941"/>
      <c r="D63" s="941"/>
      <c r="E63" s="935" t="s">
        <v>2812</v>
      </c>
      <c r="F63" s="936"/>
      <c r="G63" s="936"/>
      <c r="H63" s="936"/>
      <c r="I63" s="936"/>
      <c r="J63" s="936"/>
      <c r="K63" s="936"/>
      <c r="L63" s="936"/>
      <c r="M63" s="936"/>
      <c r="N63" s="936"/>
      <c r="O63" s="937"/>
    </row>
    <row r="64" spans="1:15" ht="22.95" customHeight="1" x14ac:dyDescent="0.25">
      <c r="A64" s="133">
        <f t="shared" si="0"/>
        <v>57</v>
      </c>
      <c r="B64" s="941" t="s">
        <v>2849</v>
      </c>
      <c r="C64" s="941"/>
      <c r="D64" s="941"/>
      <c r="E64" s="935" t="s">
        <v>2850</v>
      </c>
      <c r="F64" s="936"/>
      <c r="G64" s="936"/>
      <c r="H64" s="936"/>
      <c r="I64" s="936"/>
      <c r="J64" s="936"/>
      <c r="K64" s="936"/>
      <c r="L64" s="936"/>
      <c r="M64" s="936"/>
      <c r="N64" s="936"/>
      <c r="O64" s="937"/>
    </row>
    <row r="65" spans="1:15" ht="16.95" customHeight="1" x14ac:dyDescent="0.25">
      <c r="A65" s="133">
        <f t="shared" si="0"/>
        <v>58</v>
      </c>
      <c r="B65" s="941" t="s">
        <v>2815</v>
      </c>
      <c r="C65" s="941"/>
      <c r="D65" s="941"/>
      <c r="E65" s="935" t="s">
        <v>2816</v>
      </c>
      <c r="F65" s="936"/>
      <c r="G65" s="936"/>
      <c r="H65" s="936"/>
      <c r="I65" s="936"/>
      <c r="J65" s="936"/>
      <c r="K65" s="936"/>
      <c r="L65" s="936"/>
      <c r="M65" s="936"/>
      <c r="N65" s="936"/>
      <c r="O65" s="937"/>
    </row>
    <row r="66" spans="1:15" ht="28.5" customHeight="1" x14ac:dyDescent="0.25">
      <c r="A66" s="133">
        <f t="shared" si="0"/>
        <v>59</v>
      </c>
      <c r="B66" s="941" t="s">
        <v>2851</v>
      </c>
      <c r="C66" s="941"/>
      <c r="D66" s="941"/>
      <c r="E66" s="935" t="s">
        <v>2852</v>
      </c>
      <c r="F66" s="936"/>
      <c r="G66" s="936"/>
      <c r="H66" s="936"/>
      <c r="I66" s="936"/>
      <c r="J66" s="936"/>
      <c r="K66" s="936"/>
      <c r="L66" s="936"/>
      <c r="M66" s="936"/>
      <c r="N66" s="936"/>
      <c r="O66" s="937"/>
    </row>
    <row r="67" spans="1:15" ht="22.2" customHeight="1" x14ac:dyDescent="0.25">
      <c r="A67" s="133">
        <f t="shared" si="0"/>
        <v>60</v>
      </c>
      <c r="B67" s="941" t="s">
        <v>2853</v>
      </c>
      <c r="C67" s="941"/>
      <c r="D67" s="941"/>
      <c r="E67" s="935" t="s">
        <v>2854</v>
      </c>
      <c r="F67" s="936"/>
      <c r="G67" s="936"/>
      <c r="H67" s="936"/>
      <c r="I67" s="936"/>
      <c r="J67" s="936"/>
      <c r="K67" s="936"/>
      <c r="L67" s="936"/>
      <c r="M67" s="936"/>
      <c r="N67" s="936"/>
      <c r="O67" s="937"/>
    </row>
    <row r="68" spans="1:15" x14ac:dyDescent="0.25">
      <c r="A68" s="133">
        <f t="shared" si="0"/>
        <v>61</v>
      </c>
      <c r="B68" s="941" t="s">
        <v>2855</v>
      </c>
      <c r="C68" s="941"/>
      <c r="D68" s="941"/>
      <c r="E68" s="935" t="s">
        <v>2856</v>
      </c>
      <c r="F68" s="936"/>
      <c r="G68" s="936"/>
      <c r="H68" s="936"/>
      <c r="I68" s="936"/>
      <c r="J68" s="936"/>
      <c r="K68" s="936"/>
      <c r="L68" s="936"/>
      <c r="M68" s="936"/>
      <c r="N68" s="936"/>
      <c r="O68" s="937"/>
    </row>
    <row r="69" spans="1:15" ht="24" customHeight="1" x14ac:dyDescent="0.25">
      <c r="A69" s="133">
        <f t="shared" si="0"/>
        <v>62</v>
      </c>
      <c r="B69" s="941" t="s">
        <v>2857</v>
      </c>
      <c r="C69" s="941"/>
      <c r="D69" s="941"/>
      <c r="E69" s="935" t="s">
        <v>2858</v>
      </c>
      <c r="F69" s="936"/>
      <c r="G69" s="936"/>
      <c r="H69" s="936"/>
      <c r="I69" s="936"/>
      <c r="J69" s="936"/>
      <c r="K69" s="936"/>
      <c r="L69" s="936"/>
      <c r="M69" s="936"/>
      <c r="N69" s="936"/>
      <c r="O69" s="937"/>
    </row>
    <row r="70" spans="1:15" x14ac:dyDescent="0.25">
      <c r="A70" s="960" t="s">
        <v>2859</v>
      </c>
      <c r="B70" s="960"/>
      <c r="C70" s="960"/>
      <c r="D70" s="960"/>
      <c r="E70" s="960"/>
      <c r="F70" s="960"/>
      <c r="G70" s="960"/>
      <c r="H70" s="960"/>
      <c r="I70" s="960"/>
      <c r="J70" s="960"/>
      <c r="K70" s="960"/>
      <c r="L70" s="960"/>
      <c r="M70" s="960"/>
      <c r="N70" s="960"/>
      <c r="O70" s="960"/>
    </row>
    <row r="71" spans="1:15" ht="21" customHeight="1" x14ac:dyDescent="0.25">
      <c r="A71" s="951" t="s">
        <v>2860</v>
      </c>
      <c r="B71" s="952"/>
      <c r="C71" s="952"/>
      <c r="D71" s="952"/>
      <c r="E71" s="952"/>
      <c r="F71" s="952"/>
      <c r="G71" s="952"/>
      <c r="H71" s="952"/>
      <c r="I71" s="952"/>
      <c r="J71" s="952"/>
      <c r="K71" s="952"/>
      <c r="L71" s="952"/>
      <c r="M71" s="952"/>
      <c r="N71" s="952"/>
      <c r="O71" s="953"/>
    </row>
    <row r="72" spans="1:15" x14ac:dyDescent="0.25">
      <c r="A72" s="945" t="s">
        <v>2861</v>
      </c>
      <c r="B72" s="947"/>
      <c r="C72" s="946" t="s">
        <v>2862</v>
      </c>
      <c r="D72" s="946"/>
      <c r="E72" s="946"/>
      <c r="F72" s="946"/>
      <c r="G72" s="946"/>
      <c r="H72" s="946"/>
      <c r="I72" s="946"/>
      <c r="J72" s="946"/>
      <c r="K72" s="947"/>
      <c r="L72" s="945" t="s">
        <v>2863</v>
      </c>
      <c r="M72" s="946"/>
      <c r="N72" s="946"/>
      <c r="O72" s="947"/>
    </row>
    <row r="73" spans="1:15" ht="66" customHeight="1" x14ac:dyDescent="0.25">
      <c r="A73" s="983">
        <v>2</v>
      </c>
      <c r="B73" s="984"/>
      <c r="C73" s="952" t="s">
        <v>3585</v>
      </c>
      <c r="D73" s="952"/>
      <c r="E73" s="952"/>
      <c r="F73" s="952"/>
      <c r="G73" s="952"/>
      <c r="H73" s="952"/>
      <c r="I73" s="952"/>
      <c r="J73" s="952"/>
      <c r="K73" s="953"/>
      <c r="L73" s="948" t="s">
        <v>3586</v>
      </c>
      <c r="M73" s="949"/>
      <c r="N73" s="949"/>
      <c r="O73" s="950"/>
    </row>
    <row r="74" spans="1:15" s="134" customFormat="1" ht="14.25" customHeight="1" x14ac:dyDescent="0.25">
      <c r="A74" s="971" t="s">
        <v>2864</v>
      </c>
      <c r="B74" s="972"/>
      <c r="C74" s="972"/>
      <c r="D74" s="973"/>
      <c r="E74" s="971" t="s">
        <v>2865</v>
      </c>
      <c r="F74" s="972"/>
      <c r="G74" s="972"/>
      <c r="H74" s="972"/>
      <c r="I74" s="972"/>
      <c r="J74" s="973"/>
      <c r="K74" s="965" t="s">
        <v>2866</v>
      </c>
      <c r="L74" s="965"/>
      <c r="M74" s="965"/>
      <c r="N74" s="965"/>
      <c r="O74" s="966"/>
    </row>
    <row r="75" spans="1:15" s="135" customFormat="1" ht="13.2" x14ac:dyDescent="0.25">
      <c r="A75" s="974"/>
      <c r="B75" s="975"/>
      <c r="C75" s="975"/>
      <c r="D75" s="976"/>
      <c r="E75" s="974"/>
      <c r="F75" s="975"/>
      <c r="G75" s="975"/>
      <c r="H75" s="975"/>
      <c r="I75" s="975"/>
      <c r="J75" s="976"/>
      <c r="K75" s="967"/>
      <c r="L75" s="967"/>
      <c r="M75" s="967"/>
      <c r="N75" s="967"/>
      <c r="O75" s="968"/>
    </row>
    <row r="76" spans="1:15" x14ac:dyDescent="0.25">
      <c r="A76" s="969" t="s">
        <v>2867</v>
      </c>
      <c r="B76" s="970"/>
      <c r="C76" s="970"/>
      <c r="D76" s="962"/>
      <c r="E76" s="969" t="s">
        <v>2868</v>
      </c>
      <c r="F76" s="970"/>
      <c r="G76" s="970"/>
      <c r="H76" s="970"/>
      <c r="I76" s="970"/>
      <c r="J76" s="962"/>
      <c r="K76" s="961" t="s">
        <v>2869</v>
      </c>
      <c r="L76" s="961"/>
      <c r="M76" s="961"/>
      <c r="N76" s="961"/>
      <c r="O76" s="962"/>
    </row>
    <row r="77" spans="1:15" x14ac:dyDescent="0.25">
      <c r="A77" s="977" t="s">
        <v>2870</v>
      </c>
      <c r="B77" s="978"/>
      <c r="C77" s="978"/>
      <c r="D77" s="979"/>
      <c r="E77" s="980" t="s">
        <v>2871</v>
      </c>
      <c r="F77" s="981"/>
      <c r="G77" s="981"/>
      <c r="H77" s="981"/>
      <c r="I77" s="981"/>
      <c r="J77" s="982"/>
      <c r="K77" s="963" t="s">
        <v>2872</v>
      </c>
      <c r="L77" s="963"/>
      <c r="M77" s="963"/>
      <c r="N77" s="963"/>
      <c r="O77" s="964"/>
    </row>
  </sheetData>
  <mergeCells count="148">
    <mergeCell ref="A72:B72"/>
    <mergeCell ref="A73:B73"/>
    <mergeCell ref="C72:K72"/>
    <mergeCell ref="C73:K73"/>
    <mergeCell ref="B46:D46"/>
    <mergeCell ref="E46:O46"/>
    <mergeCell ref="B65:D65"/>
    <mergeCell ref="E65:O65"/>
    <mergeCell ref="B37:D37"/>
    <mergeCell ref="E37:O37"/>
    <mergeCell ref="B40:D40"/>
    <mergeCell ref="E40:O40"/>
    <mergeCell ref="B43:D43"/>
    <mergeCell ref="E43:O43"/>
    <mergeCell ref="B58:D58"/>
    <mergeCell ref="E58:O58"/>
    <mergeCell ref="B59:D59"/>
    <mergeCell ref="E59:O59"/>
    <mergeCell ref="B60:D60"/>
    <mergeCell ref="E60:O60"/>
    <mergeCell ref="B55:D55"/>
    <mergeCell ref="E55:O55"/>
    <mergeCell ref="B56:D56"/>
    <mergeCell ref="E56:O56"/>
    <mergeCell ref="B57:D57"/>
    <mergeCell ref="E57:O57"/>
    <mergeCell ref="B45:D45"/>
    <mergeCell ref="E45:O45"/>
    <mergeCell ref="B66:D66"/>
    <mergeCell ref="E66:O66"/>
    <mergeCell ref="B69:D69"/>
    <mergeCell ref="E69:O69"/>
    <mergeCell ref="B61:D61"/>
    <mergeCell ref="E61:O61"/>
    <mergeCell ref="B62:D62"/>
    <mergeCell ref="E62:O62"/>
    <mergeCell ref="B63:D63"/>
    <mergeCell ref="E63:O63"/>
    <mergeCell ref="B64:D64"/>
    <mergeCell ref="E64:O64"/>
    <mergeCell ref="B67:D67"/>
    <mergeCell ref="E67:O67"/>
    <mergeCell ref="B68:D68"/>
    <mergeCell ref="E68:O68"/>
    <mergeCell ref="B52:D52"/>
    <mergeCell ref="E52:O52"/>
    <mergeCell ref="B54:D54"/>
    <mergeCell ref="E54:O54"/>
    <mergeCell ref="B50:D50"/>
    <mergeCell ref="E50:O50"/>
    <mergeCell ref="B53:D53"/>
    <mergeCell ref="E53:O53"/>
    <mergeCell ref="B49:D49"/>
    <mergeCell ref="E49:O49"/>
    <mergeCell ref="B36:D36"/>
    <mergeCell ref="E36:O36"/>
    <mergeCell ref="B51:D51"/>
    <mergeCell ref="E51:O51"/>
    <mergeCell ref="B47:D47"/>
    <mergeCell ref="E47:O47"/>
    <mergeCell ref="B44:D44"/>
    <mergeCell ref="E44:O44"/>
    <mergeCell ref="B48:D48"/>
    <mergeCell ref="E48:O48"/>
    <mergeCell ref="B35:D35"/>
    <mergeCell ref="E35:O35"/>
    <mergeCell ref="B41:D41"/>
    <mergeCell ref="E41:O41"/>
    <mergeCell ref="B42:D42"/>
    <mergeCell ref="E42:O42"/>
    <mergeCell ref="B38:D38"/>
    <mergeCell ref="E38:O38"/>
    <mergeCell ref="B39:D39"/>
    <mergeCell ref="E39:O39"/>
    <mergeCell ref="B27:D27"/>
    <mergeCell ref="E27:O27"/>
    <mergeCell ref="B28:D28"/>
    <mergeCell ref="E28:O28"/>
    <mergeCell ref="B29:D29"/>
    <mergeCell ref="E29:O29"/>
    <mergeCell ref="B33:D33"/>
    <mergeCell ref="E33:O33"/>
    <mergeCell ref="B34:D34"/>
    <mergeCell ref="E34:O34"/>
    <mergeCell ref="K76:O76"/>
    <mergeCell ref="K77:O77"/>
    <mergeCell ref="K74:O74"/>
    <mergeCell ref="K75:O75"/>
    <mergeCell ref="A76:D76"/>
    <mergeCell ref="A74:D75"/>
    <mergeCell ref="A77:D77"/>
    <mergeCell ref="E74:J75"/>
    <mergeCell ref="E76:J76"/>
    <mergeCell ref="E77:J77"/>
    <mergeCell ref="L72:O72"/>
    <mergeCell ref="L73:O73"/>
    <mergeCell ref="A71:O71"/>
    <mergeCell ref="B20:D20"/>
    <mergeCell ref="E20:O20"/>
    <mergeCell ref="B21:D21"/>
    <mergeCell ref="E21:O21"/>
    <mergeCell ref="B22:D22"/>
    <mergeCell ref="E22:O22"/>
    <mergeCell ref="B23:D23"/>
    <mergeCell ref="E23:O23"/>
    <mergeCell ref="B24:D24"/>
    <mergeCell ref="E24:O24"/>
    <mergeCell ref="A70:O70"/>
    <mergeCell ref="B25:D25"/>
    <mergeCell ref="E25:O25"/>
    <mergeCell ref="B26:D26"/>
    <mergeCell ref="E26:O26"/>
    <mergeCell ref="B30:D30"/>
    <mergeCell ref="E30:O30"/>
    <mergeCell ref="B31:D31"/>
    <mergeCell ref="E31:O31"/>
    <mergeCell ref="B32:D32"/>
    <mergeCell ref="E32:O32"/>
    <mergeCell ref="B18:D18"/>
    <mergeCell ref="E18:O18"/>
    <mergeCell ref="B19:D19"/>
    <mergeCell ref="E19:O19"/>
    <mergeCell ref="B14:D14"/>
    <mergeCell ref="E14:O14"/>
    <mergeCell ref="B15:D15"/>
    <mergeCell ref="E15:O15"/>
    <mergeCell ref="B16:D16"/>
    <mergeCell ref="E16:O16"/>
    <mergeCell ref="B13:D13"/>
    <mergeCell ref="E13:O13"/>
    <mergeCell ref="B8:D8"/>
    <mergeCell ref="E8:O8"/>
    <mergeCell ref="B9:D9"/>
    <mergeCell ref="E9:O9"/>
    <mergeCell ref="B10:D10"/>
    <mergeCell ref="E10:O10"/>
    <mergeCell ref="B17:D17"/>
    <mergeCell ref="E17:O17"/>
    <mergeCell ref="A7:O7"/>
    <mergeCell ref="A1:O1"/>
    <mergeCell ref="A3:D3"/>
    <mergeCell ref="E3:O3"/>
    <mergeCell ref="A5:D5"/>
    <mergeCell ref="E5:O5"/>
    <mergeCell ref="B11:D11"/>
    <mergeCell ref="E11:O11"/>
    <mergeCell ref="B12:D12"/>
    <mergeCell ref="E12:O12"/>
  </mergeCells>
  <pageMargins left="0.7" right="0.7" top="0.75" bottom="0.75" header="0.3" footer="0.3"/>
  <pageSetup paperSize="9" scale="87" fitToHeight="2"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AI16"/>
  <sheetViews>
    <sheetView topLeftCell="A13" workbookViewId="0">
      <selection activeCell="E16" sqref="E16"/>
    </sheetView>
  </sheetViews>
  <sheetFormatPr baseColWidth="10" defaultColWidth="11" defaultRowHeight="13.8" x14ac:dyDescent="0.25"/>
  <cols>
    <col min="2" max="2" width="15.59765625" customWidth="1"/>
    <col min="3" max="3" width="11.8984375" customWidth="1"/>
    <col min="4" max="4" width="32" customWidth="1"/>
    <col min="5" max="5" width="24" customWidth="1"/>
    <col min="6" max="6" width="19.69921875" customWidth="1"/>
    <col min="7" max="7" width="14.8984375" customWidth="1"/>
    <col min="8" max="8" width="15.5" customWidth="1"/>
    <col min="9" max="9" width="12.5" customWidth="1"/>
    <col min="10" max="10" width="11.5" customWidth="1"/>
    <col min="11" max="11" width="32.19921875" customWidth="1"/>
    <col min="12" max="12" width="15.3984375" customWidth="1"/>
    <col min="13" max="13" width="17.09765625" customWidth="1"/>
    <col min="14" max="14" width="16.3984375" customWidth="1"/>
    <col min="15" max="15" width="16.5" customWidth="1"/>
    <col min="16" max="16" width="19.3984375" customWidth="1"/>
  </cols>
  <sheetData>
    <row r="1" spans="1:35" ht="28.5" customHeight="1" x14ac:dyDescent="0.25">
      <c r="D1" s="989" t="s">
        <v>2873</v>
      </c>
      <c r="E1" s="989"/>
      <c r="F1" s="989"/>
      <c r="G1" s="989"/>
      <c r="H1" s="989"/>
      <c r="M1" s="989" t="s">
        <v>2874</v>
      </c>
      <c r="N1" s="989"/>
      <c r="O1" s="989"/>
      <c r="P1" s="989"/>
      <c r="Q1" s="989"/>
    </row>
    <row r="2" spans="1:35" ht="24" customHeight="1" x14ac:dyDescent="0.25">
      <c r="D2" s="990" t="s">
        <v>2875</v>
      </c>
      <c r="E2" s="990"/>
      <c r="F2" s="990"/>
      <c r="G2" s="990"/>
      <c r="H2" s="990"/>
      <c r="M2" s="991" t="s">
        <v>2875</v>
      </c>
      <c r="N2" s="991"/>
      <c r="O2" s="991"/>
      <c r="P2" s="991"/>
      <c r="Q2" s="991"/>
    </row>
    <row r="3" spans="1:35" ht="40.5" customHeight="1" x14ac:dyDescent="0.25">
      <c r="D3" s="95" t="s">
        <v>2876</v>
      </c>
      <c r="E3" s="95" t="s">
        <v>211</v>
      </c>
      <c r="F3" s="47" t="s">
        <v>145</v>
      </c>
      <c r="G3" s="95" t="s">
        <v>180</v>
      </c>
      <c r="H3" s="47" t="s">
        <v>391</v>
      </c>
      <c r="M3" s="95" t="s">
        <v>2876</v>
      </c>
      <c r="N3" s="95" t="s">
        <v>211</v>
      </c>
      <c r="O3" s="47" t="s">
        <v>145</v>
      </c>
      <c r="P3" s="95" t="s">
        <v>180</v>
      </c>
      <c r="Q3" s="47" t="s">
        <v>391</v>
      </c>
    </row>
    <row r="4" spans="1:35" ht="20.25" customHeight="1" x14ac:dyDescent="0.25">
      <c r="C4" s="47"/>
      <c r="D4" s="47">
        <v>1</v>
      </c>
      <c r="E4" s="47">
        <v>2</v>
      </c>
      <c r="F4" s="47">
        <v>3</v>
      </c>
      <c r="G4" s="47">
        <v>4</v>
      </c>
      <c r="H4" s="47">
        <v>5</v>
      </c>
      <c r="L4" s="47"/>
      <c r="M4" s="47">
        <v>1</v>
      </c>
      <c r="N4" s="47">
        <v>2</v>
      </c>
      <c r="O4" s="47">
        <v>3</v>
      </c>
      <c r="P4" s="47">
        <v>4</v>
      </c>
      <c r="Q4" s="47">
        <v>5</v>
      </c>
      <c r="AD4" s="47"/>
      <c r="AE4" s="47">
        <v>1</v>
      </c>
      <c r="AF4" s="47">
        <v>2</v>
      </c>
      <c r="AG4" s="47">
        <v>3</v>
      </c>
      <c r="AH4" s="47">
        <v>4</v>
      </c>
      <c r="AI4" s="47">
        <v>5</v>
      </c>
    </row>
    <row r="5" spans="1:35" ht="40.5" customHeight="1" x14ac:dyDescent="0.25">
      <c r="A5" s="988" t="s">
        <v>2877</v>
      </c>
      <c r="B5" s="47" t="s">
        <v>144</v>
      </c>
      <c r="C5" s="47">
        <v>5</v>
      </c>
      <c r="D5" s="91" t="str">
        <f t="shared" ref="D5:F6" si="0">$C5&amp;D$4</f>
        <v>51</v>
      </c>
      <c r="E5" s="91" t="str">
        <f>$C5&amp;E$4</f>
        <v>52</v>
      </c>
      <c r="F5" s="53" t="str">
        <f t="shared" si="0"/>
        <v>53</v>
      </c>
      <c r="G5" s="53" t="str">
        <f t="shared" ref="G5:H8" si="1">$C5&amp;G$4</f>
        <v>54</v>
      </c>
      <c r="H5" s="53">
        <v>55</v>
      </c>
      <c r="J5" s="988" t="s">
        <v>2877</v>
      </c>
      <c r="K5" s="47" t="s">
        <v>144</v>
      </c>
      <c r="L5" s="47">
        <v>5</v>
      </c>
      <c r="M5" s="91">
        <v>51</v>
      </c>
      <c r="N5" s="91" t="str">
        <f t="shared" ref="M5:O6" si="2">$C5&amp;N$4</f>
        <v>52</v>
      </c>
      <c r="O5" s="53" t="str">
        <f t="shared" si="2"/>
        <v>53</v>
      </c>
      <c r="P5" s="53" t="str">
        <f t="shared" ref="P5:Q8" si="3">$C5&amp;P$4</f>
        <v>54</v>
      </c>
      <c r="Q5" s="53" t="str">
        <f t="shared" si="3"/>
        <v>55</v>
      </c>
      <c r="AC5" s="47" t="s">
        <v>144</v>
      </c>
      <c r="AD5" s="47">
        <v>5</v>
      </c>
      <c r="AE5" s="125">
        <v>5</v>
      </c>
      <c r="AF5" s="126">
        <v>10</v>
      </c>
      <c r="AG5" s="53">
        <v>15</v>
      </c>
      <c r="AH5" s="53">
        <v>20</v>
      </c>
      <c r="AI5" s="53">
        <v>25</v>
      </c>
    </row>
    <row r="6" spans="1:35" ht="40.5" customHeight="1" x14ac:dyDescent="0.25">
      <c r="A6" s="988"/>
      <c r="B6" s="47" t="s">
        <v>169</v>
      </c>
      <c r="C6" s="47">
        <v>4</v>
      </c>
      <c r="D6" s="52" t="str">
        <f t="shared" si="0"/>
        <v>41</v>
      </c>
      <c r="E6" s="91" t="str">
        <f t="shared" si="0"/>
        <v>42</v>
      </c>
      <c r="F6" s="91" t="str">
        <f t="shared" si="0"/>
        <v>43</v>
      </c>
      <c r="G6" s="53" t="str">
        <f t="shared" si="1"/>
        <v>44</v>
      </c>
      <c r="H6" s="53" t="str">
        <f t="shared" si="1"/>
        <v>45</v>
      </c>
      <c r="J6" s="988"/>
      <c r="K6" s="47" t="s">
        <v>169</v>
      </c>
      <c r="L6" s="47">
        <v>4</v>
      </c>
      <c r="M6" s="52" t="str">
        <f t="shared" si="2"/>
        <v>41</v>
      </c>
      <c r="N6" s="91" t="str">
        <f t="shared" si="2"/>
        <v>42</v>
      </c>
      <c r="O6" s="91" t="str">
        <f t="shared" si="2"/>
        <v>43</v>
      </c>
      <c r="P6" s="53" t="str">
        <f t="shared" si="3"/>
        <v>44</v>
      </c>
      <c r="Q6" s="53" t="str">
        <f t="shared" si="3"/>
        <v>45</v>
      </c>
      <c r="AC6" s="47" t="s">
        <v>169</v>
      </c>
      <c r="AD6" s="47">
        <v>4</v>
      </c>
      <c r="AE6" s="52">
        <v>4</v>
      </c>
      <c r="AF6" s="126">
        <v>8</v>
      </c>
      <c r="AG6" s="128">
        <v>12</v>
      </c>
      <c r="AH6" s="53">
        <v>16</v>
      </c>
      <c r="AI6" s="53">
        <v>20</v>
      </c>
    </row>
    <row r="7" spans="1:35" ht="40.5" customHeight="1" x14ac:dyDescent="0.25">
      <c r="A7" s="988"/>
      <c r="B7" s="47" t="s">
        <v>146</v>
      </c>
      <c r="C7" s="47">
        <v>3</v>
      </c>
      <c r="D7" s="54" t="str">
        <f t="shared" ref="D7:F9" si="4">$C7&amp;D$4</f>
        <v>31</v>
      </c>
      <c r="E7" s="52" t="str">
        <f t="shared" si="4"/>
        <v>32</v>
      </c>
      <c r="F7" s="91" t="str">
        <f t="shared" si="4"/>
        <v>33</v>
      </c>
      <c r="G7" s="53" t="str">
        <f t="shared" si="1"/>
        <v>34</v>
      </c>
      <c r="H7" s="53" t="str">
        <f t="shared" si="1"/>
        <v>35</v>
      </c>
      <c r="J7" s="988"/>
      <c r="K7" s="47" t="s">
        <v>146</v>
      </c>
      <c r="L7" s="47">
        <v>3</v>
      </c>
      <c r="M7" s="54" t="str">
        <f t="shared" ref="M7:O9" si="5">$C7&amp;M$4</f>
        <v>31</v>
      </c>
      <c r="N7" s="52" t="str">
        <f t="shared" si="5"/>
        <v>32</v>
      </c>
      <c r="O7" s="91" t="str">
        <f t="shared" si="5"/>
        <v>33</v>
      </c>
      <c r="P7" s="53" t="str">
        <f t="shared" si="3"/>
        <v>34</v>
      </c>
      <c r="Q7" s="53" t="str">
        <f t="shared" si="3"/>
        <v>35</v>
      </c>
      <c r="AC7" s="47" t="s">
        <v>146</v>
      </c>
      <c r="AD7" s="47">
        <v>3</v>
      </c>
      <c r="AE7" s="54">
        <v>3</v>
      </c>
      <c r="AF7" s="52">
        <v>6</v>
      </c>
      <c r="AG7" s="126">
        <v>9</v>
      </c>
      <c r="AH7" s="53">
        <v>12</v>
      </c>
      <c r="AI7" s="53">
        <v>15</v>
      </c>
    </row>
    <row r="8" spans="1:35" ht="40.5" customHeight="1" x14ac:dyDescent="0.25">
      <c r="A8" s="988"/>
      <c r="B8" s="47" t="s">
        <v>155</v>
      </c>
      <c r="C8" s="47">
        <v>2</v>
      </c>
      <c r="D8" s="54" t="str">
        <f t="shared" si="4"/>
        <v>21</v>
      </c>
      <c r="E8" s="54" t="str">
        <f t="shared" si="4"/>
        <v>22</v>
      </c>
      <c r="F8" s="52" t="str">
        <f t="shared" si="4"/>
        <v>23</v>
      </c>
      <c r="G8" s="91" t="str">
        <f>$C8&amp;G$4</f>
        <v>24</v>
      </c>
      <c r="H8" s="53" t="str">
        <f t="shared" si="1"/>
        <v>25</v>
      </c>
      <c r="J8" s="988"/>
      <c r="K8" s="47" t="s">
        <v>155</v>
      </c>
      <c r="L8" s="47">
        <v>2</v>
      </c>
      <c r="M8" s="54" t="str">
        <f t="shared" si="5"/>
        <v>21</v>
      </c>
      <c r="N8" s="54" t="str">
        <f t="shared" si="5"/>
        <v>22</v>
      </c>
      <c r="O8" s="52" t="str">
        <f t="shared" si="5"/>
        <v>23</v>
      </c>
      <c r="P8" s="91" t="str">
        <f>$C8&amp;P$4</f>
        <v>24</v>
      </c>
      <c r="Q8" s="53" t="str">
        <f t="shared" si="3"/>
        <v>25</v>
      </c>
      <c r="AC8" s="47" t="s">
        <v>155</v>
      </c>
      <c r="AD8" s="47">
        <v>2</v>
      </c>
      <c r="AE8" s="54">
        <v>2</v>
      </c>
      <c r="AF8" s="54">
        <f>AE8*AF4</f>
        <v>4</v>
      </c>
      <c r="AG8" s="52">
        <v>6</v>
      </c>
      <c r="AH8" s="126">
        <v>8</v>
      </c>
      <c r="AI8" s="127">
        <v>10</v>
      </c>
    </row>
    <row r="9" spans="1:35" ht="40.5" customHeight="1" x14ac:dyDescent="0.25">
      <c r="A9" s="988"/>
      <c r="B9" s="47" t="s">
        <v>164</v>
      </c>
      <c r="C9" s="47">
        <v>1</v>
      </c>
      <c r="D9" s="54" t="str">
        <f t="shared" si="4"/>
        <v>11</v>
      </c>
      <c r="E9" s="54" t="str">
        <f t="shared" si="4"/>
        <v>12</v>
      </c>
      <c r="F9" s="52" t="str">
        <f t="shared" si="4"/>
        <v>13</v>
      </c>
      <c r="G9" s="91" t="str">
        <f>$C9&amp;G$4</f>
        <v>14</v>
      </c>
      <c r="H9" s="91" t="str">
        <f>$C9&amp;H$4</f>
        <v>15</v>
      </c>
      <c r="J9" s="988"/>
      <c r="K9" s="47" t="s">
        <v>164</v>
      </c>
      <c r="L9" s="47">
        <v>1</v>
      </c>
      <c r="M9" s="54" t="str">
        <f t="shared" si="5"/>
        <v>11</v>
      </c>
      <c r="N9" s="54" t="str">
        <f t="shared" si="5"/>
        <v>12</v>
      </c>
      <c r="O9" s="52" t="str">
        <f t="shared" si="5"/>
        <v>13</v>
      </c>
      <c r="P9" s="91" t="str">
        <f>$C9&amp;P$4</f>
        <v>14</v>
      </c>
      <c r="Q9" s="91" t="str">
        <f>$C9&amp;Q$4</f>
        <v>15</v>
      </c>
      <c r="AC9" s="47" t="s">
        <v>164</v>
      </c>
      <c r="AD9" s="47">
        <v>1</v>
      </c>
      <c r="AE9" s="54">
        <v>1</v>
      </c>
      <c r="AF9" s="54">
        <v>2</v>
      </c>
      <c r="AG9" s="54">
        <v>3</v>
      </c>
      <c r="AH9" s="125">
        <v>4</v>
      </c>
      <c r="AI9" s="125">
        <v>5</v>
      </c>
    </row>
    <row r="11" spans="1:35" ht="14.4" thickBot="1" x14ac:dyDescent="0.3"/>
    <row r="12" spans="1:35" ht="31.5" customHeight="1" x14ac:dyDescent="0.3">
      <c r="B12" s="98" t="s">
        <v>2878</v>
      </c>
      <c r="C12" s="98" t="s">
        <v>2361</v>
      </c>
      <c r="D12" s="215" t="s">
        <v>2879</v>
      </c>
      <c r="E12" s="216" t="s">
        <v>2880</v>
      </c>
      <c r="F12" s="97" t="s">
        <v>2881</v>
      </c>
      <c r="G12" s="985" t="s">
        <v>2882</v>
      </c>
      <c r="H12" s="986"/>
      <c r="I12" s="986"/>
      <c r="J12" s="987"/>
      <c r="K12" s="97" t="s">
        <v>2883</v>
      </c>
      <c r="AE12" s="123"/>
    </row>
    <row r="13" spans="1:35" ht="56.25" customHeight="1" x14ac:dyDescent="0.25">
      <c r="A13" s="79"/>
      <c r="B13" s="54">
        <v>1</v>
      </c>
      <c r="C13" s="71" t="s">
        <v>2884</v>
      </c>
      <c r="D13" s="109" t="s">
        <v>2885</v>
      </c>
      <c r="E13" s="109" t="s">
        <v>2886</v>
      </c>
      <c r="F13" s="51" t="s">
        <v>2887</v>
      </c>
      <c r="G13" s="74" t="s">
        <v>2888</v>
      </c>
      <c r="H13" s="74"/>
      <c r="I13" s="74"/>
      <c r="J13" s="74"/>
      <c r="K13" s="51" t="s">
        <v>2889</v>
      </c>
      <c r="AC13" s="71" t="s">
        <v>2884</v>
      </c>
      <c r="AD13" s="124" t="s">
        <v>2890</v>
      </c>
    </row>
    <row r="14" spans="1:35" ht="56.25" customHeight="1" x14ac:dyDescent="0.25">
      <c r="A14" s="79"/>
      <c r="B14" s="52">
        <v>2</v>
      </c>
      <c r="C14" s="71" t="s">
        <v>2891</v>
      </c>
      <c r="D14" s="109" t="s">
        <v>2892</v>
      </c>
      <c r="E14" s="109" t="s">
        <v>2893</v>
      </c>
      <c r="F14" s="51" t="s">
        <v>2894</v>
      </c>
      <c r="G14" s="74" t="s">
        <v>2895</v>
      </c>
      <c r="H14" s="74" t="s">
        <v>2896</v>
      </c>
      <c r="I14" s="74"/>
      <c r="J14" s="74"/>
      <c r="K14" s="75" t="s">
        <v>2897</v>
      </c>
      <c r="AC14" s="71" t="s">
        <v>2891</v>
      </c>
      <c r="AD14" s="124" t="s">
        <v>2898</v>
      </c>
    </row>
    <row r="15" spans="1:35" ht="56.25" customHeight="1" x14ac:dyDescent="0.25">
      <c r="A15" s="79"/>
      <c r="B15" s="93">
        <v>3</v>
      </c>
      <c r="C15" s="71" t="s">
        <v>2383</v>
      </c>
      <c r="D15" s="109" t="s">
        <v>2899</v>
      </c>
      <c r="E15" s="109" t="s">
        <v>2900</v>
      </c>
      <c r="F15" s="51" t="s">
        <v>2901</v>
      </c>
      <c r="G15" s="74" t="s">
        <v>2902</v>
      </c>
      <c r="H15" s="74" t="s">
        <v>2903</v>
      </c>
      <c r="I15" s="74" t="s">
        <v>2904</v>
      </c>
      <c r="J15" s="74"/>
      <c r="K15" s="75" t="s">
        <v>2905</v>
      </c>
      <c r="AC15" s="71" t="s">
        <v>2383</v>
      </c>
      <c r="AD15" s="124" t="s">
        <v>2906</v>
      </c>
    </row>
    <row r="16" spans="1:35" ht="99.75" customHeight="1" x14ac:dyDescent="0.25">
      <c r="A16" s="68"/>
      <c r="B16" s="53">
        <v>4</v>
      </c>
      <c r="C16" s="71" t="s">
        <v>2907</v>
      </c>
      <c r="D16" s="109" t="s">
        <v>2908</v>
      </c>
      <c r="E16" s="109" t="s">
        <v>2909</v>
      </c>
      <c r="F16" s="51" t="s">
        <v>2910</v>
      </c>
      <c r="G16" s="74" t="s">
        <v>2911</v>
      </c>
      <c r="H16" s="74" t="s">
        <v>2912</v>
      </c>
      <c r="I16" s="74" t="s">
        <v>2913</v>
      </c>
      <c r="J16" s="74" t="s">
        <v>2914</v>
      </c>
      <c r="K16" s="75" t="s">
        <v>2915</v>
      </c>
      <c r="AC16" s="71" t="s">
        <v>2907</v>
      </c>
      <c r="AD16" s="124" t="s">
        <v>2916</v>
      </c>
    </row>
  </sheetData>
  <mergeCells count="7">
    <mergeCell ref="G12:J12"/>
    <mergeCell ref="A5:A9"/>
    <mergeCell ref="D1:H1"/>
    <mergeCell ref="D2:H2"/>
    <mergeCell ref="M1:Q1"/>
    <mergeCell ref="M2:Q2"/>
    <mergeCell ref="J5:J9"/>
  </mergeCells>
  <phoneticPr fontId="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23"/>
  <sheetViews>
    <sheetView zoomScale="90" zoomScaleNormal="90" workbookViewId="0">
      <pane xSplit="1" ySplit="1" topLeftCell="B2" activePane="bottomRight" state="frozen"/>
      <selection pane="topRight"/>
      <selection pane="bottomLeft"/>
      <selection pane="bottomRight" activeCell="A2" sqref="A2"/>
    </sheetView>
  </sheetViews>
  <sheetFormatPr baseColWidth="10" defaultColWidth="11" defaultRowHeight="14.25" customHeight="1" x14ac:dyDescent="0.25"/>
  <cols>
    <col min="1" max="1" width="11.5" customWidth="1"/>
    <col min="2" max="2" width="7.8984375" customWidth="1"/>
    <col min="3" max="3" width="41.19921875" customWidth="1"/>
    <col min="4" max="4" width="19.8984375" customWidth="1"/>
    <col min="5" max="5" width="24.69921875" customWidth="1"/>
    <col min="6" max="6" width="25.59765625" customWidth="1"/>
    <col min="7" max="7" width="20" bestFit="1" customWidth="1"/>
    <col min="8" max="10" width="33.5" customWidth="1"/>
    <col min="11" max="11" width="30.8984375" customWidth="1"/>
    <col min="12" max="12" width="26.8984375" customWidth="1"/>
    <col min="13" max="13" width="29.09765625" customWidth="1"/>
    <col min="14" max="14" width="22.19921875" customWidth="1"/>
    <col min="15" max="15" width="23.59765625" customWidth="1"/>
    <col min="16" max="16" width="22" customWidth="1"/>
    <col min="17" max="17" width="3.8984375" customWidth="1"/>
    <col min="18" max="18" width="23.5" customWidth="1"/>
    <col min="19" max="19" width="3.69921875" customWidth="1"/>
    <col min="20" max="20" width="21.5" customWidth="1"/>
  </cols>
  <sheetData>
    <row r="1" spans="1:23" ht="27.6" x14ac:dyDescent="0.25">
      <c r="A1" s="108" t="s">
        <v>2917</v>
      </c>
      <c r="B1" s="108" t="s">
        <v>2362</v>
      </c>
      <c r="C1" s="108" t="s">
        <v>2918</v>
      </c>
      <c r="D1" s="48" t="s">
        <v>196</v>
      </c>
      <c r="E1" s="108" t="s">
        <v>2919</v>
      </c>
      <c r="F1" s="108" t="s">
        <v>2920</v>
      </c>
      <c r="G1" s="108" t="s">
        <v>2921</v>
      </c>
      <c r="H1" s="108" t="s">
        <v>2922</v>
      </c>
      <c r="I1" s="108" t="s">
        <v>2923</v>
      </c>
      <c r="J1" s="108" t="s">
        <v>2924</v>
      </c>
      <c r="K1" s="108" t="s">
        <v>2925</v>
      </c>
      <c r="L1" s="48" t="s">
        <v>1189</v>
      </c>
      <c r="M1" s="48" t="s">
        <v>2926</v>
      </c>
      <c r="N1" s="48" t="s">
        <v>2927</v>
      </c>
      <c r="O1" s="48" t="s">
        <v>2928</v>
      </c>
      <c r="P1" s="108" t="s">
        <v>2929</v>
      </c>
      <c r="R1" s="48" t="s">
        <v>2930</v>
      </c>
      <c r="T1" s="48" t="s">
        <v>2931</v>
      </c>
      <c r="W1" s="57"/>
    </row>
    <row r="2" spans="1:23" ht="174.75" customHeight="1" x14ac:dyDescent="0.25">
      <c r="A2" s="168" t="s">
        <v>391</v>
      </c>
      <c r="B2" s="168">
        <v>5</v>
      </c>
      <c r="C2" s="187" t="s">
        <v>2932</v>
      </c>
      <c r="D2" s="114" t="s">
        <v>2933</v>
      </c>
      <c r="E2" s="115" t="s">
        <v>2934</v>
      </c>
      <c r="F2" s="184" t="s">
        <v>2935</v>
      </c>
      <c r="G2" s="114" t="s">
        <v>2936</v>
      </c>
      <c r="H2" s="114" t="s">
        <v>2937</v>
      </c>
      <c r="I2" s="117" t="s">
        <v>2938</v>
      </c>
      <c r="J2" s="115" t="s">
        <v>2939</v>
      </c>
      <c r="K2" s="19" t="s">
        <v>2940</v>
      </c>
      <c r="L2" s="114" t="s">
        <v>2941</v>
      </c>
      <c r="M2" s="115" t="s">
        <v>2942</v>
      </c>
      <c r="N2" s="114" t="s">
        <v>2943</v>
      </c>
      <c r="O2" s="115" t="s">
        <v>2944</v>
      </c>
      <c r="P2" s="115" t="s">
        <v>2945</v>
      </c>
      <c r="R2" s="55" t="s">
        <v>1976</v>
      </c>
      <c r="T2" s="40" t="s">
        <v>210</v>
      </c>
    </row>
    <row r="3" spans="1:23" ht="138" x14ac:dyDescent="0.25">
      <c r="A3" s="168" t="s">
        <v>180</v>
      </c>
      <c r="B3" s="168">
        <v>4</v>
      </c>
      <c r="C3" s="187" t="s">
        <v>2946</v>
      </c>
      <c r="D3" s="116" t="s">
        <v>2947</v>
      </c>
      <c r="E3" s="117" t="s">
        <v>2948</v>
      </c>
      <c r="F3" s="185" t="s">
        <v>2949</v>
      </c>
      <c r="G3" s="116" t="s">
        <v>2950</v>
      </c>
      <c r="H3" s="116" t="s">
        <v>2951</v>
      </c>
      <c r="I3" s="117" t="s">
        <v>2952</v>
      </c>
      <c r="J3" s="191" t="s">
        <v>2953</v>
      </c>
      <c r="K3" s="117" t="s">
        <v>2954</v>
      </c>
      <c r="L3" s="116" t="s">
        <v>2955</v>
      </c>
      <c r="M3" s="117" t="s">
        <v>2956</v>
      </c>
      <c r="N3" s="116" t="s">
        <v>2957</v>
      </c>
      <c r="O3" s="117" t="s">
        <v>2958</v>
      </c>
      <c r="P3" s="117" t="s">
        <v>2959</v>
      </c>
      <c r="R3" s="55" t="s">
        <v>2960</v>
      </c>
      <c r="T3" s="40" t="s">
        <v>2961</v>
      </c>
    </row>
    <row r="4" spans="1:23" ht="147" customHeight="1" x14ac:dyDescent="0.25">
      <c r="A4" s="168" t="s">
        <v>145</v>
      </c>
      <c r="B4" s="168">
        <v>3</v>
      </c>
      <c r="C4" s="183" t="s">
        <v>2962</v>
      </c>
      <c r="D4" s="116" t="s">
        <v>2963</v>
      </c>
      <c r="E4" s="117" t="s">
        <v>2964</v>
      </c>
      <c r="F4" s="185" t="s">
        <v>2965</v>
      </c>
      <c r="G4" s="116" t="s">
        <v>2966</v>
      </c>
      <c r="H4" s="116" t="s">
        <v>2967</v>
      </c>
      <c r="I4" s="117" t="s">
        <v>2968</v>
      </c>
      <c r="J4" s="19" t="s">
        <v>2969</v>
      </c>
      <c r="K4" s="117" t="s">
        <v>2970</v>
      </c>
      <c r="L4" s="116" t="s">
        <v>2971</v>
      </c>
      <c r="M4" s="117" t="s">
        <v>2972</v>
      </c>
      <c r="N4" s="116" t="s">
        <v>2973</v>
      </c>
      <c r="O4" s="117" t="s">
        <v>2974</v>
      </c>
      <c r="P4" s="117" t="s">
        <v>2975</v>
      </c>
      <c r="R4" s="55" t="s">
        <v>2976</v>
      </c>
      <c r="T4" s="40" t="s">
        <v>2977</v>
      </c>
    </row>
    <row r="5" spans="1:23" ht="96.6" x14ac:dyDescent="0.25">
      <c r="A5" s="168" t="s">
        <v>211</v>
      </c>
      <c r="B5" s="168">
        <v>2</v>
      </c>
      <c r="C5" s="187" t="s">
        <v>2978</v>
      </c>
      <c r="D5" s="116" t="s">
        <v>2979</v>
      </c>
      <c r="E5" s="117" t="s">
        <v>2980</v>
      </c>
      <c r="F5" s="185" t="s">
        <v>2981</v>
      </c>
      <c r="G5" s="116" t="s">
        <v>2982</v>
      </c>
      <c r="H5" s="117" t="s">
        <v>2983</v>
      </c>
      <c r="I5" s="190" t="s">
        <v>2984</v>
      </c>
      <c r="J5" s="186" t="s">
        <v>2985</v>
      </c>
      <c r="K5" s="186" t="s">
        <v>2986</v>
      </c>
      <c r="L5" s="116" t="s">
        <v>2987</v>
      </c>
      <c r="M5" s="117" t="s">
        <v>2988</v>
      </c>
      <c r="N5" s="116" t="s">
        <v>2989</v>
      </c>
      <c r="O5" s="117" t="s">
        <v>2990</v>
      </c>
      <c r="P5" s="117" t="s">
        <v>2991</v>
      </c>
      <c r="R5" s="55" t="s">
        <v>2992</v>
      </c>
      <c r="T5" s="40" t="s">
        <v>2993</v>
      </c>
    </row>
    <row r="6" spans="1:23" ht="96.6" x14ac:dyDescent="0.25">
      <c r="A6" s="168" t="s">
        <v>147</v>
      </c>
      <c r="B6" s="168">
        <v>1</v>
      </c>
      <c r="C6" s="187" t="s">
        <v>2994</v>
      </c>
      <c r="D6" s="116" t="s">
        <v>2995</v>
      </c>
      <c r="E6" s="117" t="s">
        <v>2996</v>
      </c>
      <c r="F6" s="185" t="s">
        <v>2997</v>
      </c>
      <c r="G6" s="116" t="s">
        <v>2998</v>
      </c>
      <c r="H6" s="116" t="s">
        <v>2999</v>
      </c>
      <c r="I6" s="117" t="s">
        <v>3000</v>
      </c>
      <c r="J6" s="19" t="s">
        <v>3001</v>
      </c>
      <c r="K6" s="117" t="s">
        <v>3002</v>
      </c>
      <c r="L6" s="116" t="s">
        <v>3003</v>
      </c>
      <c r="M6" s="117" t="s">
        <v>3004</v>
      </c>
      <c r="N6" s="116" t="s">
        <v>3005</v>
      </c>
      <c r="O6" s="117" t="s">
        <v>3006</v>
      </c>
      <c r="P6" s="117" t="s">
        <v>3007</v>
      </c>
      <c r="R6" s="174" t="s">
        <v>3008</v>
      </c>
    </row>
    <row r="7" spans="1:23" ht="13.8" x14ac:dyDescent="0.25">
      <c r="R7" s="174" t="s">
        <v>3009</v>
      </c>
    </row>
    <row r="8" spans="1:23" ht="13.8" x14ac:dyDescent="0.25">
      <c r="R8" s="174" t="s">
        <v>3010</v>
      </c>
    </row>
    <row r="9" spans="1:23" ht="21.75" customHeight="1" x14ac:dyDescent="0.25">
      <c r="A9" s="207" t="s">
        <v>3011</v>
      </c>
      <c r="B9" s="208" t="s">
        <v>3012</v>
      </c>
      <c r="C9" s="208" t="s">
        <v>2918</v>
      </c>
      <c r="D9" s="209" t="s">
        <v>3013</v>
      </c>
      <c r="E9" s="209" t="s">
        <v>3014</v>
      </c>
      <c r="F9" s="210" t="s">
        <v>3015</v>
      </c>
      <c r="G9" s="210" t="s">
        <v>3016</v>
      </c>
      <c r="H9" s="192"/>
      <c r="I9" s="192"/>
      <c r="J9" s="192"/>
      <c r="R9" s="174" t="s">
        <v>3017</v>
      </c>
      <c r="S9" s="56"/>
    </row>
    <row r="10" spans="1:23" ht="27.75" customHeight="1" x14ac:dyDescent="0.25">
      <c r="A10" s="211" t="s">
        <v>144</v>
      </c>
      <c r="B10" s="212">
        <v>5</v>
      </c>
      <c r="C10" s="213" t="s">
        <v>3018</v>
      </c>
      <c r="D10" s="214" t="s">
        <v>3019</v>
      </c>
      <c r="E10" s="214" t="s">
        <v>3020</v>
      </c>
      <c r="F10" s="214" t="s">
        <v>3021</v>
      </c>
      <c r="G10" s="214" t="s">
        <v>3022</v>
      </c>
      <c r="H10" s="118"/>
      <c r="I10" s="118"/>
      <c r="J10" s="118"/>
      <c r="R10" s="174" t="s">
        <v>3023</v>
      </c>
      <c r="S10" s="56"/>
    </row>
    <row r="11" spans="1:23" ht="24.75" customHeight="1" x14ac:dyDescent="0.25">
      <c r="A11" s="211" t="s">
        <v>169</v>
      </c>
      <c r="B11" s="212">
        <v>4</v>
      </c>
      <c r="C11" s="213" t="s">
        <v>3024</v>
      </c>
      <c r="D11" s="214" t="s">
        <v>3025</v>
      </c>
      <c r="E11" s="214" t="s">
        <v>3026</v>
      </c>
      <c r="F11" s="214" t="s">
        <v>3027</v>
      </c>
      <c r="G11" s="214" t="s">
        <v>3028</v>
      </c>
      <c r="H11" s="118"/>
      <c r="I11" s="118"/>
      <c r="J11" s="118"/>
    </row>
    <row r="12" spans="1:23" ht="27" customHeight="1" x14ac:dyDescent="0.25">
      <c r="A12" s="211" t="s">
        <v>146</v>
      </c>
      <c r="B12" s="212">
        <v>3</v>
      </c>
      <c r="C12" s="213" t="s">
        <v>3029</v>
      </c>
      <c r="D12" s="214" t="s">
        <v>3030</v>
      </c>
      <c r="E12" s="214" t="s">
        <v>3031</v>
      </c>
      <c r="F12" s="214" t="s">
        <v>3032</v>
      </c>
      <c r="G12" s="214" t="s">
        <v>3033</v>
      </c>
      <c r="H12" s="118"/>
      <c r="I12" s="118"/>
      <c r="J12" s="118"/>
    </row>
    <row r="13" spans="1:23" ht="30" customHeight="1" x14ac:dyDescent="0.25">
      <c r="A13" s="211" t="s">
        <v>155</v>
      </c>
      <c r="B13" s="212">
        <v>2</v>
      </c>
      <c r="C13" s="213" t="s">
        <v>3034</v>
      </c>
      <c r="D13" s="214" t="s">
        <v>3035</v>
      </c>
      <c r="E13" s="214" t="s">
        <v>3036</v>
      </c>
      <c r="F13" s="214" t="s">
        <v>3037</v>
      </c>
      <c r="G13" s="214" t="s">
        <v>3038</v>
      </c>
      <c r="H13" s="118"/>
      <c r="I13" s="118"/>
      <c r="J13" s="118"/>
    </row>
    <row r="14" spans="1:23" ht="27" customHeight="1" x14ac:dyDescent="0.25">
      <c r="A14" s="211" t="s">
        <v>164</v>
      </c>
      <c r="B14" s="212">
        <v>1</v>
      </c>
      <c r="C14" s="213" t="s">
        <v>3039</v>
      </c>
      <c r="D14" s="214" t="s">
        <v>3040</v>
      </c>
      <c r="E14" s="214" t="s">
        <v>3041</v>
      </c>
      <c r="F14" s="214" t="s">
        <v>3042</v>
      </c>
      <c r="G14" s="214" t="s">
        <v>3043</v>
      </c>
      <c r="H14" s="118"/>
      <c r="I14" s="118"/>
      <c r="J14" s="118"/>
    </row>
    <row r="15" spans="1:23" ht="13.8" x14ac:dyDescent="0.25">
      <c r="A15" s="49"/>
      <c r="B15" s="120"/>
      <c r="C15" s="119"/>
      <c r="D15" s="118"/>
      <c r="E15" s="118"/>
      <c r="F15" s="118"/>
      <c r="G15" s="118"/>
      <c r="H15" s="118"/>
      <c r="I15" s="118"/>
      <c r="J15" s="118"/>
    </row>
    <row r="16" spans="1:23" ht="13.8" x14ac:dyDescent="0.25">
      <c r="C16" s="119" t="s">
        <v>3044</v>
      </c>
      <c r="D16" s="118" t="s">
        <v>3045</v>
      </c>
    </row>
    <row r="17" spans="3:3" ht="13.8" x14ac:dyDescent="0.25">
      <c r="C17" s="119" t="s">
        <v>3046</v>
      </c>
    </row>
    <row r="18" spans="3:3" ht="13.8" x14ac:dyDescent="0.25">
      <c r="C18" s="119" t="s">
        <v>3047</v>
      </c>
    </row>
    <row r="19" spans="3:3" ht="13.8" x14ac:dyDescent="0.25">
      <c r="C19" s="121" t="s">
        <v>3048</v>
      </c>
    </row>
    <row r="20" spans="3:3" ht="13.8" x14ac:dyDescent="0.25">
      <c r="C20" s="121" t="s">
        <v>3049</v>
      </c>
    </row>
    <row r="21" spans="3:3" ht="13.8" x14ac:dyDescent="0.25">
      <c r="C21" s="121" t="s">
        <v>3050</v>
      </c>
    </row>
    <row r="22" spans="3:3" ht="13.8" x14ac:dyDescent="0.25">
      <c r="C22" s="121" t="s">
        <v>3051</v>
      </c>
    </row>
    <row r="23" spans="3:3" ht="13.8" x14ac:dyDescent="0.25">
      <c r="C23" s="121" t="s">
        <v>3052</v>
      </c>
    </row>
  </sheetData>
  <pageMargins left="0.7" right="0.7" top="0.75" bottom="0.75" header="0.3" footer="0.3"/>
  <pageSetup scale="18"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4570A-85CD-4C08-8E43-3CADD7FE9390}">
  <dimension ref="A1:E44"/>
  <sheetViews>
    <sheetView workbookViewId="0">
      <selection activeCell="D7" sqref="D7"/>
    </sheetView>
  </sheetViews>
  <sheetFormatPr baseColWidth="10" defaultColWidth="9" defaultRowHeight="13.8" x14ac:dyDescent="0.25"/>
  <cols>
    <col min="2" max="2" width="12.59765625" bestFit="1" customWidth="1"/>
    <col min="3" max="3" width="22.3984375" bestFit="1" customWidth="1"/>
    <col min="4" max="4" width="88.59765625" bestFit="1" customWidth="1"/>
    <col min="5" max="5" width="109" bestFit="1" customWidth="1"/>
  </cols>
  <sheetData>
    <row r="1" spans="1:5" x14ac:dyDescent="0.25">
      <c r="A1" s="334" t="s">
        <v>3053</v>
      </c>
    </row>
    <row r="3" spans="1:5" x14ac:dyDescent="0.25">
      <c r="A3" t="s">
        <v>0</v>
      </c>
      <c r="B3" t="s">
        <v>1</v>
      </c>
      <c r="C3" t="s">
        <v>2</v>
      </c>
      <c r="D3" t="s">
        <v>3</v>
      </c>
      <c r="E3" t="s">
        <v>4</v>
      </c>
    </row>
    <row r="4" spans="1:5" x14ac:dyDescent="0.25">
      <c r="A4">
        <v>93</v>
      </c>
      <c r="B4" t="s">
        <v>766</v>
      </c>
      <c r="C4" t="s">
        <v>767</v>
      </c>
      <c r="D4" t="s">
        <v>768</v>
      </c>
      <c r="E4" t="s">
        <v>769</v>
      </c>
    </row>
    <row r="5" spans="1:5" x14ac:dyDescent="0.25">
      <c r="A5">
        <v>94</v>
      </c>
      <c r="B5" t="s">
        <v>780</v>
      </c>
      <c r="C5" t="s">
        <v>767</v>
      </c>
      <c r="D5" t="s">
        <v>781</v>
      </c>
      <c r="E5" t="s">
        <v>782</v>
      </c>
    </row>
    <row r="6" spans="1:5" x14ac:dyDescent="0.25">
      <c r="A6">
        <v>95</v>
      </c>
      <c r="B6" t="s">
        <v>788</v>
      </c>
      <c r="C6" t="s">
        <v>767</v>
      </c>
      <c r="D6" t="s">
        <v>789</v>
      </c>
      <c r="E6" t="s">
        <v>790</v>
      </c>
    </row>
    <row r="7" spans="1:5" x14ac:dyDescent="0.25">
      <c r="A7">
        <v>96</v>
      </c>
      <c r="B7" t="s">
        <v>797</v>
      </c>
      <c r="C7" t="s">
        <v>767</v>
      </c>
      <c r="D7" t="s">
        <v>479</v>
      </c>
      <c r="E7" t="s">
        <v>798</v>
      </c>
    </row>
    <row r="8" spans="1:5" x14ac:dyDescent="0.25">
      <c r="A8">
        <v>97</v>
      </c>
      <c r="B8" t="s">
        <v>804</v>
      </c>
      <c r="C8" t="s">
        <v>767</v>
      </c>
      <c r="D8" t="s">
        <v>805</v>
      </c>
    </row>
    <row r="9" spans="1:5" x14ac:dyDescent="0.25">
      <c r="A9">
        <v>98</v>
      </c>
      <c r="B9" t="s">
        <v>811</v>
      </c>
      <c r="C9" t="s">
        <v>767</v>
      </c>
      <c r="D9" t="s">
        <v>812</v>
      </c>
    </row>
    <row r="10" spans="1:5" x14ac:dyDescent="0.25">
      <c r="A10">
        <v>99</v>
      </c>
      <c r="B10" t="s">
        <v>819</v>
      </c>
      <c r="C10" t="s">
        <v>767</v>
      </c>
      <c r="D10" t="s">
        <v>820</v>
      </c>
    </row>
    <row r="11" spans="1:5" x14ac:dyDescent="0.25">
      <c r="A11">
        <v>100</v>
      </c>
      <c r="B11" t="s">
        <v>828</v>
      </c>
      <c r="C11" t="s">
        <v>767</v>
      </c>
      <c r="D11" t="s">
        <v>829</v>
      </c>
    </row>
    <row r="12" spans="1:5" x14ac:dyDescent="0.25">
      <c r="A12">
        <v>101</v>
      </c>
      <c r="B12" t="s">
        <v>833</v>
      </c>
      <c r="C12" t="s">
        <v>767</v>
      </c>
      <c r="D12" t="s">
        <v>834</v>
      </c>
    </row>
    <row r="13" spans="1:5" x14ac:dyDescent="0.25">
      <c r="A13">
        <v>102</v>
      </c>
      <c r="B13" t="s">
        <v>841</v>
      </c>
      <c r="C13" t="s">
        <v>767</v>
      </c>
      <c r="D13" t="s">
        <v>842</v>
      </c>
    </row>
    <row r="14" spans="1:5" x14ac:dyDescent="0.25">
      <c r="A14">
        <v>103</v>
      </c>
      <c r="B14" t="s">
        <v>849</v>
      </c>
      <c r="C14" t="s">
        <v>767</v>
      </c>
      <c r="D14" t="s">
        <v>850</v>
      </c>
      <c r="E14" t="s">
        <v>3054</v>
      </c>
    </row>
    <row r="15" spans="1:5" x14ac:dyDescent="0.25">
      <c r="A15">
        <v>104</v>
      </c>
      <c r="B15" t="s">
        <v>857</v>
      </c>
      <c r="C15" t="s">
        <v>767</v>
      </c>
      <c r="D15" t="s">
        <v>858</v>
      </c>
    </row>
    <row r="16" spans="1:5" x14ac:dyDescent="0.25">
      <c r="A16">
        <v>105</v>
      </c>
      <c r="B16" t="s">
        <v>864</v>
      </c>
      <c r="C16" t="s">
        <v>767</v>
      </c>
      <c r="D16" t="s">
        <v>865</v>
      </c>
    </row>
    <row r="17" spans="1:5" x14ac:dyDescent="0.25">
      <c r="A17">
        <v>106</v>
      </c>
      <c r="B17" t="s">
        <v>867</v>
      </c>
      <c r="C17" t="s">
        <v>767</v>
      </c>
      <c r="D17" t="s">
        <v>868</v>
      </c>
    </row>
    <row r="18" spans="1:5" x14ac:dyDescent="0.25">
      <c r="A18">
        <v>107</v>
      </c>
      <c r="B18" t="s">
        <v>877</v>
      </c>
      <c r="C18" t="s">
        <v>767</v>
      </c>
      <c r="D18" t="s">
        <v>878</v>
      </c>
      <c r="E18" t="s">
        <v>3055</v>
      </c>
    </row>
    <row r="19" spans="1:5" x14ac:dyDescent="0.25">
      <c r="A19">
        <v>108</v>
      </c>
      <c r="B19" t="s">
        <v>886</v>
      </c>
      <c r="C19" t="s">
        <v>767</v>
      </c>
      <c r="D19" t="s">
        <v>887</v>
      </c>
    </row>
    <row r="20" spans="1:5" x14ac:dyDescent="0.25">
      <c r="A20">
        <v>109</v>
      </c>
      <c r="B20" t="s">
        <v>895</v>
      </c>
      <c r="C20" t="s">
        <v>767</v>
      </c>
      <c r="D20" t="s">
        <v>887</v>
      </c>
    </row>
    <row r="21" spans="1:5" x14ac:dyDescent="0.25">
      <c r="A21">
        <v>110</v>
      </c>
      <c r="B21" t="s">
        <v>903</v>
      </c>
      <c r="C21" t="s">
        <v>767</v>
      </c>
      <c r="D21" t="s">
        <v>896</v>
      </c>
      <c r="E21" t="s">
        <v>3056</v>
      </c>
    </row>
    <row r="22" spans="1:5" x14ac:dyDescent="0.25">
      <c r="A22">
        <v>111</v>
      </c>
      <c r="B22" t="s">
        <v>910</v>
      </c>
      <c r="C22" t="s">
        <v>767</v>
      </c>
      <c r="D22" t="s">
        <v>904</v>
      </c>
    </row>
    <row r="23" spans="1:5" x14ac:dyDescent="0.25">
      <c r="A23">
        <v>112</v>
      </c>
      <c r="B23" t="s">
        <v>918</v>
      </c>
      <c r="C23" t="s">
        <v>767</v>
      </c>
      <c r="D23" t="s">
        <v>911</v>
      </c>
      <c r="E23" t="s">
        <v>3057</v>
      </c>
    </row>
    <row r="24" spans="1:5" x14ac:dyDescent="0.25">
      <c r="A24">
        <v>113</v>
      </c>
      <c r="B24" t="s">
        <v>926</v>
      </c>
      <c r="C24" t="s">
        <v>767</v>
      </c>
      <c r="D24" t="s">
        <v>919</v>
      </c>
      <c r="E24" t="s">
        <v>3058</v>
      </c>
    </row>
    <row r="25" spans="1:5" x14ac:dyDescent="0.25">
      <c r="A25">
        <v>114</v>
      </c>
      <c r="B25" t="s">
        <v>934</v>
      </c>
      <c r="C25" t="s">
        <v>767</v>
      </c>
      <c r="D25" t="s">
        <v>927</v>
      </c>
    </row>
    <row r="26" spans="1:5" x14ac:dyDescent="0.25">
      <c r="A26">
        <v>115</v>
      </c>
      <c r="B26" t="s">
        <v>942</v>
      </c>
      <c r="C26" t="s">
        <v>767</v>
      </c>
      <c r="D26" t="s">
        <v>935</v>
      </c>
    </row>
    <row r="27" spans="1:5" x14ac:dyDescent="0.25">
      <c r="A27">
        <v>116</v>
      </c>
      <c r="B27" t="s">
        <v>950</v>
      </c>
      <c r="C27" t="s">
        <v>767</v>
      </c>
      <c r="D27" t="s">
        <v>943</v>
      </c>
    </row>
    <row r="28" spans="1:5" x14ac:dyDescent="0.25">
      <c r="A28">
        <v>117</v>
      </c>
      <c r="B28" t="s">
        <v>953</v>
      </c>
      <c r="C28" t="s">
        <v>767</v>
      </c>
      <c r="D28" t="s">
        <v>951</v>
      </c>
    </row>
    <row r="29" spans="1:5" x14ac:dyDescent="0.25">
      <c r="A29">
        <v>118</v>
      </c>
      <c r="B29" t="s">
        <v>961</v>
      </c>
      <c r="C29" t="s">
        <v>767</v>
      </c>
      <c r="D29" t="s">
        <v>3059</v>
      </c>
    </row>
    <row r="30" spans="1:5" x14ac:dyDescent="0.25">
      <c r="A30">
        <v>119</v>
      </c>
      <c r="B30" t="s">
        <v>964</v>
      </c>
      <c r="C30" t="s">
        <v>767</v>
      </c>
      <c r="D30" t="s">
        <v>3060</v>
      </c>
    </row>
    <row r="31" spans="1:5" x14ac:dyDescent="0.25">
      <c r="A31">
        <v>120</v>
      </c>
      <c r="B31" t="s">
        <v>972</v>
      </c>
      <c r="C31" t="s">
        <v>767</v>
      </c>
      <c r="D31" t="s">
        <v>3061</v>
      </c>
    </row>
    <row r="32" spans="1:5" x14ac:dyDescent="0.25">
      <c r="A32">
        <v>121</v>
      </c>
      <c r="B32" t="s">
        <v>979</v>
      </c>
      <c r="C32" t="s">
        <v>767</v>
      </c>
      <c r="D32" t="s">
        <v>965</v>
      </c>
    </row>
    <row r="33" spans="1:5" x14ac:dyDescent="0.25">
      <c r="A33">
        <v>122</v>
      </c>
      <c r="B33" t="s">
        <v>982</v>
      </c>
      <c r="C33" t="s">
        <v>767</v>
      </c>
      <c r="D33" t="s">
        <v>973</v>
      </c>
    </row>
    <row r="34" spans="1:5" x14ac:dyDescent="0.25">
      <c r="A34">
        <v>123</v>
      </c>
      <c r="B34" t="s">
        <v>985</v>
      </c>
      <c r="C34" t="s">
        <v>767</v>
      </c>
      <c r="D34" t="s">
        <v>980</v>
      </c>
    </row>
    <row r="35" spans="1:5" x14ac:dyDescent="0.25">
      <c r="A35">
        <v>124</v>
      </c>
      <c r="B35" t="s">
        <v>987</v>
      </c>
      <c r="C35" t="s">
        <v>767</v>
      </c>
      <c r="D35" t="s">
        <v>983</v>
      </c>
    </row>
    <row r="36" spans="1:5" x14ac:dyDescent="0.25">
      <c r="A36">
        <v>125</v>
      </c>
      <c r="B36" t="s">
        <v>989</v>
      </c>
      <c r="C36" t="s">
        <v>767</v>
      </c>
      <c r="D36" t="s">
        <v>986</v>
      </c>
    </row>
    <row r="37" spans="1:5" x14ac:dyDescent="0.25">
      <c r="A37">
        <v>126</v>
      </c>
      <c r="B37" t="s">
        <v>991</v>
      </c>
      <c r="C37" t="s">
        <v>767</v>
      </c>
      <c r="D37" t="s">
        <v>988</v>
      </c>
    </row>
    <row r="38" spans="1:5" x14ac:dyDescent="0.25">
      <c r="A38">
        <v>127</v>
      </c>
      <c r="B38" t="s">
        <v>994</v>
      </c>
      <c r="C38" t="s">
        <v>767</v>
      </c>
      <c r="D38" t="s">
        <v>990</v>
      </c>
    </row>
    <row r="39" spans="1:5" x14ac:dyDescent="0.25">
      <c r="A39">
        <v>128</v>
      </c>
      <c r="B39" t="s">
        <v>1040</v>
      </c>
      <c r="C39" t="s">
        <v>767</v>
      </c>
      <c r="D39" t="s">
        <v>992</v>
      </c>
      <c r="E39" t="s">
        <v>3062</v>
      </c>
    </row>
    <row r="40" spans="1:5" x14ac:dyDescent="0.25">
      <c r="A40">
        <v>129</v>
      </c>
      <c r="B40" t="s">
        <v>1043</v>
      </c>
      <c r="C40" t="s">
        <v>767</v>
      </c>
      <c r="D40" t="s">
        <v>995</v>
      </c>
    </row>
    <row r="41" spans="1:5" x14ac:dyDescent="0.25">
      <c r="A41">
        <v>148</v>
      </c>
      <c r="B41" t="s">
        <v>1045</v>
      </c>
      <c r="C41" t="s">
        <v>767</v>
      </c>
      <c r="D41" t="s">
        <v>1041</v>
      </c>
      <c r="E41" t="s">
        <v>3063</v>
      </c>
    </row>
    <row r="42" spans="1:5" x14ac:dyDescent="0.25">
      <c r="A42">
        <v>149</v>
      </c>
      <c r="B42" t="s">
        <v>1048</v>
      </c>
      <c r="C42" t="s">
        <v>767</v>
      </c>
      <c r="D42" t="s">
        <v>1044</v>
      </c>
    </row>
    <row r="43" spans="1:5" x14ac:dyDescent="0.25">
      <c r="A43">
        <v>150</v>
      </c>
      <c r="B43" t="s">
        <v>3064</v>
      </c>
      <c r="C43" t="s">
        <v>767</v>
      </c>
      <c r="D43" t="s">
        <v>1046</v>
      </c>
      <c r="E43" t="s">
        <v>3065</v>
      </c>
    </row>
    <row r="44" spans="1:5" x14ac:dyDescent="0.25">
      <c r="A44">
        <v>151</v>
      </c>
      <c r="B44" t="s">
        <v>3066</v>
      </c>
      <c r="C44" t="s">
        <v>767</v>
      </c>
      <c r="D44" t="s">
        <v>1049</v>
      </c>
      <c r="E44" t="s">
        <v>3067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FCEA4-2792-48D9-BE25-51D07B0F54F7}">
  <dimension ref="A3:B14"/>
  <sheetViews>
    <sheetView workbookViewId="0">
      <selection activeCell="B7" sqref="B7"/>
    </sheetView>
  </sheetViews>
  <sheetFormatPr baseColWidth="10" defaultColWidth="11" defaultRowHeight="13.8" x14ac:dyDescent="0.25"/>
  <cols>
    <col min="1" max="1" width="37.19921875" bestFit="1" customWidth="1"/>
    <col min="2" max="2" width="19.8984375" bestFit="1" customWidth="1"/>
  </cols>
  <sheetData>
    <row r="3" spans="1:2" x14ac:dyDescent="0.25">
      <c r="A3" s="176" t="s">
        <v>3068</v>
      </c>
      <c r="B3" t="s">
        <v>3069</v>
      </c>
    </row>
    <row r="4" spans="1:2" x14ac:dyDescent="0.25">
      <c r="A4" s="177" t="s">
        <v>629</v>
      </c>
      <c r="B4">
        <v>17</v>
      </c>
    </row>
    <row r="5" spans="1:2" x14ac:dyDescent="0.25">
      <c r="A5" s="177" t="s">
        <v>6</v>
      </c>
      <c r="B5">
        <v>24</v>
      </c>
    </row>
    <row r="6" spans="1:2" x14ac:dyDescent="0.25">
      <c r="A6" s="177" t="s">
        <v>534</v>
      </c>
      <c r="B6">
        <v>48</v>
      </c>
    </row>
    <row r="7" spans="1:2" x14ac:dyDescent="0.25">
      <c r="A7" s="177" t="s">
        <v>767</v>
      </c>
      <c r="B7">
        <v>41</v>
      </c>
    </row>
    <row r="8" spans="1:2" x14ac:dyDescent="0.25">
      <c r="A8" s="177" t="s">
        <v>316</v>
      </c>
      <c r="B8">
        <v>38</v>
      </c>
    </row>
    <row r="9" spans="1:2" x14ac:dyDescent="0.25">
      <c r="A9" s="177" t="s">
        <v>1052</v>
      </c>
      <c r="B9">
        <v>10</v>
      </c>
    </row>
    <row r="10" spans="1:2" x14ac:dyDescent="0.25">
      <c r="A10" s="177" t="s">
        <v>1126</v>
      </c>
      <c r="B10">
        <v>15</v>
      </c>
    </row>
    <row r="11" spans="1:2" x14ac:dyDescent="0.25">
      <c r="A11" s="177" t="s">
        <v>1253</v>
      </c>
      <c r="B11">
        <v>7</v>
      </c>
    </row>
    <row r="12" spans="1:2" x14ac:dyDescent="0.25">
      <c r="A12" s="177" t="s">
        <v>1309</v>
      </c>
      <c r="B12">
        <v>82</v>
      </c>
    </row>
    <row r="13" spans="1:2" x14ac:dyDescent="0.25">
      <c r="A13" s="177" t="s">
        <v>3070</v>
      </c>
    </row>
    <row r="14" spans="1:2" x14ac:dyDescent="0.25">
      <c r="A14" s="177" t="s">
        <v>3071</v>
      </c>
      <c r="B14">
        <v>282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90569-49EA-4BDA-9F50-6A732226B749}">
  <dimension ref="A1"/>
  <sheetViews>
    <sheetView workbookViewId="0"/>
  </sheetViews>
  <sheetFormatPr baseColWidth="10" defaultColWidth="8.796875" defaultRowHeight="13.8"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C0ACED443B3A548901E247FE019839A" ma:contentTypeVersion="15" ma:contentTypeDescription="Crear nuevo documento." ma:contentTypeScope="" ma:versionID="f85b4fb78d1b6cb7190501bcf4429c8e">
  <xsd:schema xmlns:xsd="http://www.w3.org/2001/XMLSchema" xmlns:xs="http://www.w3.org/2001/XMLSchema" xmlns:p="http://schemas.microsoft.com/office/2006/metadata/properties" xmlns:ns1="http://schemas.microsoft.com/sharepoint/v3" xmlns:ns3="ffd64ef5-6d6d-4b19-b936-5f26e9f79784" xmlns:ns4="2831f1b2-dec0-4e88-86c9-a347f4978394" targetNamespace="http://schemas.microsoft.com/office/2006/metadata/properties" ma:root="true" ma:fieldsID="61db519de9b26b0a3aa82cd41b78263a" ns1:_="" ns3:_="" ns4:_="">
    <xsd:import namespace="http://schemas.microsoft.com/sharepoint/v3"/>
    <xsd:import namespace="ffd64ef5-6d6d-4b19-b936-5f26e9f79784"/>
    <xsd:import namespace="2831f1b2-dec0-4e88-86c9-a347f4978394"/>
    <xsd:element name="properties">
      <xsd:complexType>
        <xsd:sequence>
          <xsd:element name="documentManagement">
            <xsd:complexType>
              <xsd:all>
                <xsd:element ref="ns3:SharedWithUsers" minOccurs="0"/>
                <xsd:element ref="ns1:IMAddres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EventHashCode" minOccurs="0"/>
                <xsd:element ref="ns4:MediaServiceGenerationTim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MAddress" ma:index="9" nillable="true" ma:displayName="Dirección de Mensajería Instantánea"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d64ef5-6d6d-4b19-b936-5f26e9f79784"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0" nillable="true" ma:displayName="Hash de la sugerencia para compartir" ma:internalName="SharingHintHash" ma:readOnly="true">
      <xsd:simpleType>
        <xsd:restriction base="dms:Text"/>
      </xsd:simpleType>
    </xsd:element>
    <xsd:element name="SharedWithDetails" ma:index="11" nillable="true" ma:displayName="Detalles de uso compartido"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31f1b2-dec0-4e88-86c9-a347f4978394"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ddress xmlns="http://schemas.microsoft.com/sharepoint/v3" xsi:nil="true"/>
  </documentManagement>
</p:properties>
</file>

<file path=customXml/itemProps1.xml><?xml version="1.0" encoding="utf-8"?>
<ds:datastoreItem xmlns:ds="http://schemas.openxmlformats.org/officeDocument/2006/customXml" ds:itemID="{88737B7F-1572-4465-803A-76760A08E3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fd64ef5-6d6d-4b19-b936-5f26e9f79784"/>
    <ds:schemaRef ds:uri="2831f1b2-dec0-4e88-86c9-a347f49783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FB738A-ECE0-4ED6-9A2B-2A95DF089075}">
  <ds:schemaRefs>
    <ds:schemaRef ds:uri="http://schemas.microsoft.com/sharepoint/v3/contenttype/forms"/>
  </ds:schemaRefs>
</ds:datastoreItem>
</file>

<file path=customXml/itemProps3.xml><?xml version="1.0" encoding="utf-8"?>
<ds:datastoreItem xmlns:ds="http://schemas.openxmlformats.org/officeDocument/2006/customXml" ds:itemID="{BFC6E97D-3E61-4668-BFBA-230EA49C8F55}">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26</vt:i4>
      </vt:variant>
    </vt:vector>
  </HeadingPairs>
  <TitlesOfParts>
    <vt:vector size="44" baseType="lpstr">
      <vt:lpstr>Hoja9</vt:lpstr>
      <vt:lpstr>MATRIZ DE RIESGOS</vt:lpstr>
      <vt:lpstr>CONTROLES</vt:lpstr>
      <vt:lpstr>INSTRUCTIVO</vt:lpstr>
      <vt:lpstr>MAPA CALOR</vt:lpstr>
      <vt:lpstr>TABLAS</vt:lpstr>
      <vt:lpstr>Detalle1</vt:lpstr>
      <vt:lpstr>Hoja8</vt:lpstr>
      <vt:lpstr>Hoja2</vt:lpstr>
      <vt:lpstr>Hoja1</vt:lpstr>
      <vt:lpstr>LISTAS</vt:lpstr>
      <vt:lpstr>DEBILIDADES</vt:lpstr>
      <vt:lpstr>OPORTUNIDADES</vt:lpstr>
      <vt:lpstr>FORTALEZAS</vt:lpstr>
      <vt:lpstr>ANALISIS 05072019</vt:lpstr>
      <vt:lpstr>IDENTIFICACION DE LOS RIESGOS</vt:lpstr>
      <vt:lpstr>for</vt:lpstr>
      <vt:lpstr>Hoja3</vt:lpstr>
      <vt:lpstr>Aceptación_de_clientes_y_documentación_en_contratación</vt:lpstr>
      <vt:lpstr>Actividades_no_autorizadas</vt:lpstr>
      <vt:lpstr>Adecuación_divulgación_de_información_y_confianza</vt:lpstr>
      <vt:lpstr>Asociados_o_Clientes</vt:lpstr>
      <vt:lpstr>Daños_a_Activos_Físicos</vt:lpstr>
      <vt:lpstr>Desastres_y_otros_acontecimientos</vt:lpstr>
      <vt:lpstr>Discriminación</vt:lpstr>
      <vt:lpstr>Ejecución_y_administración_de_procesos</vt:lpstr>
      <vt:lpstr>Fallas_tecnológicas</vt:lpstr>
      <vt:lpstr>Fraude_externo</vt:lpstr>
      <vt:lpstr>Fraude_interno</vt:lpstr>
      <vt:lpstr>Fraude_y_Hurto</vt:lpstr>
      <vt:lpstr>Gestión_de_cuentas_de_clientes</vt:lpstr>
      <vt:lpstr>Higiene_y_Seguridad_en_el_Trabajo</vt:lpstr>
      <vt:lpstr>Hurto_y_Fraude</vt:lpstr>
      <vt:lpstr>nivel_1</vt:lpstr>
      <vt:lpstr>Prácticas_empresariales_o_de_mercado_improcedentes</vt:lpstr>
      <vt:lpstr>Productos_o_Servicios_defectuosos</vt:lpstr>
      <vt:lpstr>Proveedores</vt:lpstr>
      <vt:lpstr>Recepción_ejecución_y_mantenimiento_de_operaciones</vt:lpstr>
      <vt:lpstr>Recurso_Humano</vt:lpstr>
      <vt:lpstr>Relacion_laboral</vt:lpstr>
      <vt:lpstr>Relaciones_Laborales</vt:lpstr>
      <vt:lpstr>Seguimiento_y_presentación_de_informes</vt:lpstr>
      <vt:lpstr>Seguridad_de_los_Sistemas</vt:lpstr>
      <vt:lpstr>Sistemas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SAIDY - VALEN</dc:creator>
  <cp:keywords/>
  <dc:description/>
  <cp:lastModifiedBy>Analista del SIG</cp:lastModifiedBy>
  <cp:revision/>
  <dcterms:created xsi:type="dcterms:W3CDTF">2022-03-01T01:55:31Z</dcterms:created>
  <dcterms:modified xsi:type="dcterms:W3CDTF">2023-03-07T18:43:51Z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0x0101003C0ACED443B3A548901E247FE019839A</vt:lpwstr>
  </property>
</Properties>
</file>